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0" ContentType="application/binary"/>
  <Override PartName="/xl/commentsmeta4" ContentType="application/binary"/>
  <Override PartName="/xl/commentsmeta5" ContentType="application/binary"/>
  <Override PartName="/xl/commentsmeta3" ContentType="application/binary"/>
  <Override PartName="/xl/commentsmeta6" ContentType="application/binary"/>
  <Override PartName="/xl/commentsmeta7" ContentType="application/binary"/>
  <Override PartName="/xl/commentsmeta8" ContentType="application/binary"/>
  <Override PartName="/xl/commentsmeta9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4D8E5E1-1FBE-4DD9-81FA-BDC092CC18C4}" xr6:coauthVersionLast="38" xr6:coauthVersionMax="38" xr10:uidLastSave="{00000000-0000-0000-0000-000000000000}"/>
  <bookViews>
    <workbookView xWindow="0" yWindow="0" windowWidth="20490" windowHeight="7545" firstSheet="1" activeTab="1" xr2:uid="{00000000-000D-0000-FFFF-FFFF00000000}"/>
  </bookViews>
  <sheets>
    <sheet name="Sheet2" sheetId="2" state="hidden" r:id="rId1"/>
    <sheet name="HRIS" sheetId="4" r:id="rId2"/>
    <sheet name="Email" sheetId="12" state="hidden" r:id="rId3"/>
    <sheet name="ABSEN" sheetId="13" state="hidden" r:id="rId4"/>
    <sheet name="Data Karyawan" sheetId="14" state="hidden" r:id="rId5"/>
    <sheet name="Data Karyawan NEW" sheetId="15" state="hidden" r:id="rId6"/>
    <sheet name="KONTRAK" sheetId="16" state="hidden" r:id="rId7"/>
    <sheet name="FREELANCE 2025" sheetId="17" state="hidden" r:id="rId8"/>
    <sheet name="FREELANCE" sheetId="18" state="hidden" r:id="rId9"/>
    <sheet name="HABIS KONTRAK JUNI" sheetId="19" state="hidden" r:id="rId10"/>
    <sheet name="Juli" sheetId="20" state="hidden" r:id="rId11"/>
    <sheet name="Agustus" sheetId="21" state="hidden" r:id="rId12"/>
    <sheet name="Resign LP New" sheetId="22" state="hidden" r:id="rId13"/>
    <sheet name="HABIS KONTRAK MEI" sheetId="23" state="hidden" r:id="rId14"/>
    <sheet name="HABIS KONTRAK APRIL" sheetId="24" state="hidden" r:id="rId15"/>
    <sheet name="PKWT" sheetId="25" state="hidden" r:id="rId16"/>
    <sheet name="HABIS KONTRAK MARET" sheetId="26" state="hidden" r:id="rId17"/>
  </sheets>
  <definedNames>
    <definedName name="_xlnm._FilterDatabase" localSheetId="11" hidden="1">Agustus!$B$3:$S$43</definedName>
    <definedName name="_xlnm._FilterDatabase" localSheetId="4" hidden="1">'Data Karyawan'!$A$1:$R$284</definedName>
    <definedName name="_xlnm._FilterDatabase" localSheetId="5" hidden="1">'Data Karyawan NEW'!$A$1:$AU$285</definedName>
    <definedName name="_xlnm._FilterDatabase" localSheetId="8" hidden="1">FREELANCE!$A$1:$S$3</definedName>
    <definedName name="_xlnm._FilterDatabase" localSheetId="7" hidden="1">'FREELANCE 2025'!$A$1:$S$6</definedName>
    <definedName name="_xlnm._FilterDatabase" localSheetId="14" hidden="1">'HABIS KONTRAK APRIL'!$A$2:$P$57</definedName>
    <definedName name="_xlnm._FilterDatabase" localSheetId="9" hidden="1">'HABIS KONTRAK JUNI'!$A$3:$P$43</definedName>
    <definedName name="_xlnm._FilterDatabase" localSheetId="13" hidden="1">'HABIS KONTRAK MEI'!$A$3:$P$43</definedName>
    <definedName name="_xlnm._FilterDatabase" localSheetId="1" hidden="1">HRIS!$A$2:$BG$260</definedName>
    <definedName name="_xlnm._FilterDatabase" localSheetId="10" hidden="1">Juli!$A$3:$P$47</definedName>
    <definedName name="_xlnm._FilterDatabase" localSheetId="15" hidden="1">PKWT!$A$1:$O$19</definedName>
    <definedName name="Excel_BuiltIn_Print_Area_1">"$#REF!.$B$2:$AT$212"</definedName>
    <definedName name="Excel_BuiltIn_Print_Area_1_1">"$#REF!.$B$2:$AT$197"</definedName>
    <definedName name="Excel_BuiltIn_Print_Area_10_1">"$'07'.$#REF!$#REF!:$#REF!$#REF!"</definedName>
    <definedName name="Excel_BuiltIn_Print_Area_10_1_1">"$'06'.$#REF!$#REF!:$#REF!$#REF!"</definedName>
    <definedName name="Excel_BuiltIn_Print_Area_10_1_1_1">"$'06'.$#REF!$#REF!:$#REF!$#REF!"</definedName>
    <definedName name="Excel_BuiltIn_Print_Area_11_1">"$'05'.$#REF!$#REF!:$#REF!$#REF!"</definedName>
    <definedName name="Excel_BuiltIn_Print_Area_11_1_1">"$'05'.$#REF!$#REF!:$#REF!$#REF!"</definedName>
    <definedName name="Excel_BuiltIn_Print_Area_11_1_1_1">"$'05'.$#REF!$#REF!:$#REF!$#REF!"</definedName>
    <definedName name="Excel_BuiltIn_Print_Area_12">"$#REF!.$A$1:$I$153"</definedName>
    <definedName name="Excel_BuiltIn_Print_Area_12_1">"$'04'.$#REF!$#REF!:$#REF!$#REF!"</definedName>
    <definedName name="Excel_BuiltIn_Print_Area_12_1_1">"$'04'.$#REF!$#REF!:$#REF!$#REF!"</definedName>
    <definedName name="Excel_BuiltIn_Print_Area_12_1_1_1">"$'04'.$#REF!$#REF!:$#REF!$#REF!"</definedName>
    <definedName name="Excel_BuiltIn_Print_Area_13">"$#REF!.$A$1:$I$93"</definedName>
    <definedName name="Excel_BuiltIn_Print_Area_13_1">"$'03'.$#REF!$#REF!:$#REF!$#REF!"</definedName>
    <definedName name="Excel_BuiltIn_Print_Area_13_1_1">"$'03'.$#REF!$#REF!:$#REF!$#REF!"</definedName>
    <definedName name="Excel_BuiltIn_Print_Area_14">"$'02'.$#REF!$#REF!:$#REF!$#REF!"</definedName>
    <definedName name="Excel_BuiltIn_Print_Area_14_1">"$'02'.$#REF!$#REF!:$#REF!$#REF!"</definedName>
    <definedName name="Excel_BuiltIn_Print_Area_15">"$'01'.$#REF!$#REF!:$#REF!$#REF!"</definedName>
    <definedName name="Excel_BuiltIn_Print_Area_16">"$#REF!.$A$1:$I$151"</definedName>
    <definedName name="Excel_BuiltIn_Print_Area_16_1">"$#REF!.$A$1:$I$188"</definedName>
    <definedName name="Excel_BuiltIn_Print_Area_18_1">"$#REF!.$A$1:$N$7"</definedName>
    <definedName name="Excel_BuiltIn_Print_Area_19_1" localSheetId="4">#REF!</definedName>
    <definedName name="Excel_BuiltIn_Print_Area_19_1" localSheetId="5">#REF!</definedName>
    <definedName name="Excel_BuiltIn_Print_Area_19_1" localSheetId="14">#REF!</definedName>
    <definedName name="Excel_BuiltIn_Print_Area_19_1" localSheetId="9">#REF!</definedName>
    <definedName name="Excel_BuiltIn_Print_Area_19_1" localSheetId="15">#REF!</definedName>
    <definedName name="Excel_BuiltIn_Print_Area_19_1">#REF!</definedName>
    <definedName name="Excel_BuiltIn_Print_Area_2_1">"$#REF!.$A$2:$AS$207"</definedName>
    <definedName name="Excel_BuiltIn_Print_Area_2_1_1">"$#REF!.$B$2:$FZ$233"</definedName>
    <definedName name="Excel_BuiltIn_Print_Area_2_1_1_1">"$'14'.$#REF!$#REF!:$#REF!$#REF!"</definedName>
    <definedName name="Excel_BuiltIn_Print_Area_2_1_1_1_1">"$#REF!.$A$1:$I$41"</definedName>
    <definedName name="Excel_BuiltIn_Print_Area_2_1_1_1_1_1">"$#REF!.$A$1:$I$3"</definedName>
    <definedName name="Excel_BuiltIn_Print_Area_20_1" localSheetId="4">#REF!</definedName>
    <definedName name="Excel_BuiltIn_Print_Area_20_1" localSheetId="5">#REF!</definedName>
    <definedName name="Excel_BuiltIn_Print_Area_20_1" localSheetId="14">#REF!</definedName>
    <definedName name="Excel_BuiltIn_Print_Area_20_1" localSheetId="9">#REF!</definedName>
    <definedName name="Excel_BuiltIn_Print_Area_20_1" localSheetId="15">#REF!</definedName>
    <definedName name="Excel_BuiltIn_Print_Area_20_1">#REF!</definedName>
    <definedName name="Excel_BuiltIn_Print_Area_20_1_1">"$#REF!.$A$1:$AO$6"</definedName>
    <definedName name="Excel_BuiltIn_Print_Area_20_1_1_1">"$#REF!.$A$1:$AN$6"</definedName>
    <definedName name="Excel_BuiltIn_Print_Area_20_1_1_1_1">"$#REF!.$A$1:$H$7"</definedName>
    <definedName name="Excel_BuiltIn_Print_Area_21_1">"$#REF!.$A$1:$AN$6"</definedName>
    <definedName name="Excel_BuiltIn_Print_Area_21_1_1">"$#REF!.$A$1:$AS$206"</definedName>
    <definedName name="Excel_BuiltIn_Print_Area_21_1_1_1">"$#REF!.$#REF!$#REF!:$#REF!$#REF!"</definedName>
    <definedName name="Excel_BuiltIn_Print_Area_22_1" localSheetId="4">#REF!</definedName>
    <definedName name="Excel_BuiltIn_Print_Area_22_1" localSheetId="5">#REF!</definedName>
    <definedName name="Excel_BuiltIn_Print_Area_22_1" localSheetId="14">#REF!</definedName>
    <definedName name="Excel_BuiltIn_Print_Area_22_1" localSheetId="9">#REF!</definedName>
    <definedName name="Excel_BuiltIn_Print_Area_22_1" localSheetId="15">#REF!</definedName>
    <definedName name="Excel_BuiltIn_Print_Area_22_1">#REF!</definedName>
    <definedName name="Excel_BuiltIn_Print_Area_22_1_1" localSheetId="4">#REF!</definedName>
    <definedName name="Excel_BuiltIn_Print_Area_22_1_1" localSheetId="5">#REF!</definedName>
    <definedName name="Excel_BuiltIn_Print_Area_22_1_1" localSheetId="14">#REF!</definedName>
    <definedName name="Excel_BuiltIn_Print_Area_22_1_1" localSheetId="9">#REF!</definedName>
    <definedName name="Excel_BuiltIn_Print_Area_22_1_1" localSheetId="15">#REF!</definedName>
    <definedName name="Excel_BuiltIn_Print_Area_22_1_1">#REF!</definedName>
    <definedName name="Excel_BuiltIn_Print_Area_22_1_1_1">"$#REF!.$A$1:$AO$6"</definedName>
    <definedName name="Excel_BuiltIn_Print_Area_22_1_1_1_1">"$#REF!.$A$1:$AN$6"</definedName>
    <definedName name="Excel_BuiltIn_Print_Area_22_1_1_1_1_1" localSheetId="4">#REF!</definedName>
    <definedName name="Excel_BuiltIn_Print_Area_22_1_1_1_1_1" localSheetId="5">#REF!</definedName>
    <definedName name="Excel_BuiltIn_Print_Area_22_1_1_1_1_1" localSheetId="14">#REF!</definedName>
    <definedName name="Excel_BuiltIn_Print_Area_22_1_1_1_1_1" localSheetId="9">#REF!</definedName>
    <definedName name="Excel_BuiltIn_Print_Area_22_1_1_1_1_1" localSheetId="15">#REF!</definedName>
    <definedName name="Excel_BuiltIn_Print_Area_22_1_1_1_1_1">#REF!</definedName>
    <definedName name="Excel_BuiltIn_Print_Area_22_1_1_1_1_1_1">"$#REF!.$A$1:$AW$7"</definedName>
    <definedName name="Excel_BuiltIn_Print_Area_23_1">"$#REF!.$B$2:$AZ$233"</definedName>
    <definedName name="Excel_BuiltIn_Print_Area_23_1_1">"$#REF!.$B$2:$AU$213"</definedName>
    <definedName name="Excel_BuiltIn_Print_Area_23_1_1_1">"$#REF!.$A$1:$AO$6"</definedName>
    <definedName name="Excel_BuiltIn_Print_Area_23_1_1_1_1">"$#REF!.$A$1:$AO$6"</definedName>
    <definedName name="Excel_BuiltIn_Print_Area_24_1" localSheetId="4">#REF!</definedName>
    <definedName name="Excel_BuiltIn_Print_Area_24_1" localSheetId="5">#REF!</definedName>
    <definedName name="Excel_BuiltIn_Print_Area_24_1" localSheetId="14">#REF!</definedName>
    <definedName name="Excel_BuiltIn_Print_Area_24_1" localSheetId="9">#REF!</definedName>
    <definedName name="Excel_BuiltIn_Print_Area_24_1" localSheetId="15">#REF!</definedName>
    <definedName name="Excel_BuiltIn_Print_Area_24_1">#REF!</definedName>
    <definedName name="Excel_BuiltIn_Print_Area_24_1_1" localSheetId="4">#REF!</definedName>
    <definedName name="Excel_BuiltIn_Print_Area_24_1_1" localSheetId="5">#REF!</definedName>
    <definedName name="Excel_BuiltIn_Print_Area_24_1_1" localSheetId="14">#REF!</definedName>
    <definedName name="Excel_BuiltIn_Print_Area_24_1_1" localSheetId="9">#REF!</definedName>
    <definedName name="Excel_BuiltIn_Print_Area_24_1_1" localSheetId="15">#REF!</definedName>
    <definedName name="Excel_BuiltIn_Print_Area_24_1_1">#REF!</definedName>
    <definedName name="Excel_BuiltIn_Print_Area_24_1_1_1" localSheetId="4">#REF!</definedName>
    <definedName name="Excel_BuiltIn_Print_Area_24_1_1_1" localSheetId="5">#REF!</definedName>
    <definedName name="Excel_BuiltIn_Print_Area_24_1_1_1" localSheetId="14">#REF!</definedName>
    <definedName name="Excel_BuiltIn_Print_Area_24_1_1_1" localSheetId="9">#REF!</definedName>
    <definedName name="Excel_BuiltIn_Print_Area_24_1_1_1" localSheetId="15">#REF!</definedName>
    <definedName name="Excel_BuiltIn_Print_Area_24_1_1_1">#REF!</definedName>
    <definedName name="Excel_BuiltIn_Print_Area_24_1_1_1_1">"$#REF!.$A$1:$M$6"</definedName>
    <definedName name="Excel_BuiltIn_Print_Area_24_1_1_1_1_1">"$#REF!.$A$1:$N$6"</definedName>
    <definedName name="Excel_BuiltIn_Print_Area_25_1">"$#REF!.$B$1:$O$20"</definedName>
    <definedName name="Excel_BuiltIn_Print_Area_26_1">"$#REF!.$B$1:$AQ$20"</definedName>
    <definedName name="Excel_BuiltIn_Print_Area_27">"$#REF!.$A$1:$M$63"</definedName>
    <definedName name="Excel_BuiltIn_Print_Area_3" localSheetId="4">#REF!,#REF!</definedName>
    <definedName name="Excel_BuiltIn_Print_Area_3" localSheetId="5">#REF!,#REF!</definedName>
    <definedName name="Excel_BuiltIn_Print_Area_3" localSheetId="2">#REF!,#REF!</definedName>
    <definedName name="Excel_BuiltIn_Print_Area_3" localSheetId="1">#REF!,#REF!</definedName>
    <definedName name="Excel_BuiltIn_Print_Area_3">#REF!,#REF!</definedName>
    <definedName name="Excel_BuiltIn_Print_Area_3_1">"$'13'.$#REF!$#REF!:$#REF!$#REF!"</definedName>
    <definedName name="Excel_BuiltIn_Print_Area_3_1_1">"$#REF!.$A$1:$I$62"</definedName>
    <definedName name="Excel_BuiltIn_Print_Area_3_1_1_1">"$'13'.$#REF!$#REF!:$#REF!$#REF!"</definedName>
    <definedName name="Excel_BuiltIn_Print_Area_4_1" localSheetId="4">#REF!</definedName>
    <definedName name="Excel_BuiltIn_Print_Area_4_1" localSheetId="5">#REF!</definedName>
    <definedName name="Excel_BuiltIn_Print_Area_4_1" localSheetId="14">#REF!</definedName>
    <definedName name="Excel_BuiltIn_Print_Area_4_1" localSheetId="9">#REF!</definedName>
    <definedName name="Excel_BuiltIn_Print_Area_4_1" localSheetId="15">#REF!</definedName>
    <definedName name="Excel_BuiltIn_Print_Area_4_1">#REF!</definedName>
    <definedName name="Excel_BuiltIn_Print_Area_4_1_1">"$#REF!.$A$1:$I$97"</definedName>
    <definedName name="Excel_BuiltIn_Print_Area_4_1_1_1">"$'12'.$#REF!$#REF!:$#REF!$#REF!"</definedName>
    <definedName name="Excel_BuiltIn_Print_Area_4_1_1_1_1">"$'12'.$#REF!$#REF!:$#REF!$#REF!"</definedName>
    <definedName name="Excel_BuiltIn_Print_Area_5_1">"$'11'.$#REF!$#REF!:$#REF!$#REF!"</definedName>
    <definedName name="Excel_BuiltIn_Print_Area_6_1">"$'11'.$#REF!$#REF!:$#REF!$#REF!"</definedName>
    <definedName name="Excel_BuiltIn_Print_Area_6_1_1">"$'10'.$#REF!$#REF!:$#REF!$#REF!"</definedName>
    <definedName name="Excel_BuiltIn_Print_Area_6_1_1_1">"$'10'.$#REF!$#REF!:$#REF!$#REF!"</definedName>
    <definedName name="Excel_BuiltIn_Print_Area_7_1">"$#REF!.$A$1:$I$166"</definedName>
    <definedName name="Excel_BuiltIn_Print_Area_7_1_1">"$#REF!.$#REF!$#REF!:$#REF!$#REF!"</definedName>
    <definedName name="Excel_BuiltIn_Print_Area_8">"$'09'.$#REF!$#REF!:$#REF!$#REF!"</definedName>
    <definedName name="Excel_BuiltIn_Print_Area_8_1">"$'09'.$#REF!$#REF!:$#REF!$#REF!"</definedName>
    <definedName name="Excel_BuiltIn_Print_Area_8_1_1">"$#REF!.$#REF!$#REF!:$#REF!$#REF!"</definedName>
    <definedName name="Excel_BuiltIn_Print_Area_8_1_1_1">"$#REF!.$#REF!$#REF!:$#REF!$#REF!"</definedName>
    <definedName name="Excel_BuiltIn_Print_Area_9_1">"$#REF!.$A$1:$I$136"</definedName>
    <definedName name="Excel_BuiltIn_Print_Area_9_1_1">"$#REF!.$#REF!$#REF!:$#REF!$#REF!"</definedName>
    <definedName name="Excel_BuiltIn_Print_Area_9_1_1_1">"$'07'.$#REF!$#REF!:$#REF!$#REF!"</definedName>
    <definedName name="Excel_BuiltIn_Print_Titles_11">"$#REF!.$A$4:$IV$5"</definedName>
    <definedName name="Excel_BuiltIn_Print_Titles_12">"$#REF!.$A$4:$IV$5"</definedName>
    <definedName name="Excel_BuiltIn_Print_Titles_13">"$#REF!.$A$4:$IV$5"</definedName>
    <definedName name="Excel_BuiltIn_Print_Titles_14">"$#REF!.$A$4:$IV$5"</definedName>
    <definedName name="Excel_BuiltIn_Print_Titles_15">"$#REF!.$A$4:$IV$5"</definedName>
    <definedName name="Excel_BuiltIn_Print_Titles_16">"$#REF!.$A$4:$IV$5"</definedName>
    <definedName name="Excel_BuiltIn_Print_Titles_17">"$#REF!.$A$4:$IV$5"</definedName>
    <definedName name="Excel_BuiltIn_Print_Titles_18">"$#REF!.$A$4:$IV$5"</definedName>
    <definedName name="Excel_BuiltIn_Print_Titles_19">"$#REF!.$A$3:$IV$4"</definedName>
    <definedName name="Excel_BuiltIn_Print_Titles_2_1">"$#REF!.$A$4:$IV$6"</definedName>
    <definedName name="Excel_BuiltIn_Print_Titles_20">"$#REF!.$A$3:$IV$4"</definedName>
    <definedName name="Excel_BuiltIn_Print_Titles_21">"$#REF!.$A$4:$IV$5"</definedName>
    <definedName name="Excel_BuiltIn_Print_Titles_22">"$#REF!.$A$4:$IV$5"</definedName>
    <definedName name="Excel_BuiltIn_Print_Titles_24_1" localSheetId="4">#REF!</definedName>
    <definedName name="Excel_BuiltIn_Print_Titles_24_1" localSheetId="5">#REF!</definedName>
    <definedName name="Excel_BuiltIn_Print_Titles_24_1" localSheetId="14">#REF!</definedName>
    <definedName name="Excel_BuiltIn_Print_Titles_24_1" localSheetId="9">#REF!</definedName>
    <definedName name="Excel_BuiltIn_Print_Titles_24_1" localSheetId="15">#REF!</definedName>
    <definedName name="Excel_BuiltIn_Print_Titles_24_1" localSheetId="12">#REF!</definedName>
    <definedName name="Excel_BuiltIn_Print_Titles_24_1">#REF!</definedName>
    <definedName name="Excel_BuiltIn_Print_Titles_24_1_1" localSheetId="4">#REF!</definedName>
    <definedName name="Excel_BuiltIn_Print_Titles_24_1_1" localSheetId="5">#REF!</definedName>
    <definedName name="Excel_BuiltIn_Print_Titles_24_1_1" localSheetId="14">#REF!</definedName>
    <definedName name="Excel_BuiltIn_Print_Titles_24_1_1" localSheetId="9">#REF!</definedName>
    <definedName name="Excel_BuiltIn_Print_Titles_24_1_1" localSheetId="15">#REF!</definedName>
    <definedName name="Excel_BuiltIn_Print_Titles_24_1_1" localSheetId="12">#REF!</definedName>
    <definedName name="Excel_BuiltIn_Print_Titles_24_1_1">#REF!</definedName>
    <definedName name="Excel_BuiltIn_Print_Titles_24_1_1_1" localSheetId="4">#REF!</definedName>
    <definedName name="Excel_BuiltIn_Print_Titles_24_1_1_1" localSheetId="5">#REF!</definedName>
    <definedName name="Excel_BuiltIn_Print_Titles_24_1_1_1" localSheetId="14">#REF!</definedName>
    <definedName name="Excel_BuiltIn_Print_Titles_24_1_1_1" localSheetId="9">#REF!</definedName>
    <definedName name="Excel_BuiltIn_Print_Titles_24_1_1_1" localSheetId="15">#REF!</definedName>
    <definedName name="Excel_BuiltIn_Print_Titles_24_1_1_1">#REF!</definedName>
    <definedName name="Excel_BuiltIn_Print_Titles_3" localSheetId="4">#REF!</definedName>
    <definedName name="Excel_BuiltIn_Print_Titles_3" localSheetId="5">#REF!</definedName>
    <definedName name="Excel_BuiltIn_Print_Titles_3" localSheetId="14">#REF!</definedName>
    <definedName name="Excel_BuiltIn_Print_Titles_3" localSheetId="9">#REF!</definedName>
    <definedName name="Excel_BuiltIn_Print_Titles_3" localSheetId="15">#REF!</definedName>
    <definedName name="Excel_BuiltIn_Print_Titles_3" localSheetId="12">#REF!</definedName>
    <definedName name="Excel_BuiltIn_Print_Titles_3">#REF!</definedName>
    <definedName name="Excel_BuiltIn_Print_Titles_4" localSheetId="4">#REF!</definedName>
    <definedName name="Excel_BuiltIn_Print_Titles_4" localSheetId="5">#REF!</definedName>
    <definedName name="Excel_BuiltIn_Print_Titles_4" localSheetId="14">#REF!</definedName>
    <definedName name="Excel_BuiltIn_Print_Titles_4" localSheetId="9">#REF!</definedName>
    <definedName name="Excel_BuiltIn_Print_Titles_4" localSheetId="15">#REF!</definedName>
    <definedName name="Excel_BuiltIn_Print_Titles_4" localSheetId="12">#REF!</definedName>
    <definedName name="Excel_BuiltIn_Print_Titles_4">#REF!</definedName>
    <definedName name="Excel_BuiltIn_Print_Titles_4_1" localSheetId="4">#REF!</definedName>
    <definedName name="Excel_BuiltIn_Print_Titles_4_1" localSheetId="5">#REF!</definedName>
    <definedName name="Excel_BuiltIn_Print_Titles_4_1" localSheetId="14">#REF!</definedName>
    <definedName name="Excel_BuiltIn_Print_Titles_4_1" localSheetId="9">#REF!</definedName>
    <definedName name="Excel_BuiltIn_Print_Titles_4_1" localSheetId="15">#REF!</definedName>
    <definedName name="Excel_BuiltIn_Print_Titles_4_1" localSheetId="12">#REF!</definedName>
    <definedName name="Excel_BuiltIn_Print_Titles_4_1">#REF!</definedName>
    <definedName name="Excel_BuiltIn_Print_Titles_8">"$#REF!.$A$4:$IV$6"</definedName>
    <definedName name="Excel_BuiltIn_Print_Titles_9">"$#REF!.$A$4:$IV$5"</definedName>
  </definedNames>
  <calcPr calcId="179021"/>
  <extLst>
    <ext uri="GoogleSheetsCustomDataVersion2">
      <go:sheetsCustomData xmlns:go="http://customooxmlschemas.google.com/" r:id="rId30" roundtripDataChecksum="L+rRdZbFUe5HxjR3L3O5Uyq6H3wQSxwZrOM/w9ed/qU="/>
    </ext>
  </extLst>
</workbook>
</file>

<file path=xl/calcChain.xml><?xml version="1.0" encoding="utf-8"?>
<calcChain xmlns="http://schemas.openxmlformats.org/spreadsheetml/2006/main">
  <c r="AC283" i="26" l="1"/>
  <c r="AC282" i="26"/>
  <c r="AC281" i="26"/>
  <c r="AC280" i="26"/>
  <c r="AC279" i="26"/>
  <c r="AC278" i="26"/>
  <c r="AC277" i="26"/>
  <c r="AC276" i="26"/>
  <c r="AC275" i="26"/>
  <c r="AC274" i="26"/>
  <c r="AC273" i="26"/>
  <c r="AC272" i="26"/>
  <c r="AC271" i="26"/>
  <c r="AC270" i="26"/>
  <c r="AC269" i="26"/>
  <c r="AC268" i="26"/>
  <c r="AC267" i="26"/>
  <c r="AC266" i="26"/>
  <c r="AC265" i="26"/>
  <c r="AC264" i="26"/>
  <c r="AC263" i="26"/>
  <c r="AC262" i="26"/>
  <c r="AC261" i="26"/>
  <c r="AC260" i="26"/>
  <c r="AC259" i="26"/>
  <c r="AC258" i="26"/>
  <c r="AC257" i="26"/>
  <c r="AC256" i="26"/>
  <c r="AC255" i="26"/>
  <c r="AC254" i="26"/>
  <c r="AC253" i="26"/>
  <c r="AC252" i="26"/>
  <c r="AC251" i="26"/>
  <c r="AC250" i="26"/>
  <c r="AC249" i="26"/>
  <c r="AC248" i="26"/>
  <c r="AC247" i="26"/>
  <c r="AC246" i="26"/>
  <c r="AC245" i="26"/>
  <c r="AC244" i="26"/>
  <c r="AC243" i="26"/>
  <c r="AC242" i="26"/>
  <c r="AC241" i="26"/>
  <c r="AC240" i="26"/>
  <c r="AC239" i="26"/>
  <c r="AC238" i="26"/>
  <c r="AC237" i="26"/>
  <c r="AC236" i="26"/>
  <c r="AC235" i="26"/>
  <c r="AC234" i="26"/>
  <c r="AC233" i="26"/>
  <c r="AC232" i="26"/>
  <c r="AC231" i="26"/>
  <c r="AC230" i="26"/>
  <c r="AC229" i="26"/>
  <c r="F41" i="26" s="1"/>
  <c r="AC228" i="26"/>
  <c r="F40" i="26" s="1"/>
  <c r="AC227" i="26"/>
  <c r="AC226" i="26"/>
  <c r="F39" i="26" s="1"/>
  <c r="AC225" i="26"/>
  <c r="AC224" i="26"/>
  <c r="F37" i="26" s="1"/>
  <c r="AC223" i="26"/>
  <c r="F36" i="26" s="1"/>
  <c r="AC222" i="26"/>
  <c r="F35" i="26" s="1"/>
  <c r="AC221" i="26"/>
  <c r="AC220" i="26"/>
  <c r="F34" i="26" s="1"/>
  <c r="AC219" i="26"/>
  <c r="AC218" i="26"/>
  <c r="AC217" i="26"/>
  <c r="AC216" i="26"/>
  <c r="AC215" i="26"/>
  <c r="AC214" i="26"/>
  <c r="AC213" i="26"/>
  <c r="AC212" i="26"/>
  <c r="AC211" i="26"/>
  <c r="AC210" i="26"/>
  <c r="AC209" i="26"/>
  <c r="AC208" i="26"/>
  <c r="AC207" i="26"/>
  <c r="AC206" i="26"/>
  <c r="AC205" i="26"/>
  <c r="AC204" i="26"/>
  <c r="AC203" i="26"/>
  <c r="F48" i="26" s="1"/>
  <c r="AC202" i="26"/>
  <c r="F47" i="26" s="1"/>
  <c r="AC201" i="26"/>
  <c r="F46" i="26" s="1"/>
  <c r="AC200" i="26"/>
  <c r="F45" i="26" s="1"/>
  <c r="AC199" i="26"/>
  <c r="AC198" i="26"/>
  <c r="AC197" i="26"/>
  <c r="AC196" i="26"/>
  <c r="F44" i="26" s="1"/>
  <c r="AC195" i="26"/>
  <c r="AC194" i="26"/>
  <c r="AC193" i="26"/>
  <c r="AC192" i="26"/>
  <c r="AC191" i="26"/>
  <c r="AC190" i="26"/>
  <c r="AC189" i="26"/>
  <c r="AC188" i="26"/>
  <c r="AC187" i="26"/>
  <c r="AC186" i="26"/>
  <c r="AC185" i="26"/>
  <c r="AC184" i="26"/>
  <c r="AC183" i="26"/>
  <c r="AC182" i="26"/>
  <c r="AC181" i="26"/>
  <c r="AC180" i="26"/>
  <c r="AC179" i="26"/>
  <c r="AC178" i="26"/>
  <c r="AC177" i="26"/>
  <c r="AC176" i="26"/>
  <c r="F51" i="26" s="1"/>
  <c r="AC175" i="26"/>
  <c r="AC174" i="26"/>
  <c r="AC173" i="26"/>
  <c r="AC172" i="26"/>
  <c r="AC171" i="26"/>
  <c r="AC170" i="26"/>
  <c r="AC169" i="26"/>
  <c r="AC168" i="26"/>
  <c r="AC167" i="26"/>
  <c r="AC166" i="26"/>
  <c r="AC165" i="26"/>
  <c r="AC164" i="26"/>
  <c r="AC163" i="26"/>
  <c r="AC162" i="26"/>
  <c r="AC161" i="26"/>
  <c r="AC160" i="26"/>
  <c r="F20" i="26" s="1"/>
  <c r="AC159" i="26"/>
  <c r="F19" i="26" s="1"/>
  <c r="AC158" i="26"/>
  <c r="F18" i="26" s="1"/>
  <c r="AC157" i="26"/>
  <c r="AC156" i="26"/>
  <c r="AC155" i="26"/>
  <c r="AC154" i="26"/>
  <c r="AC153" i="26"/>
  <c r="AC152" i="26"/>
  <c r="AC151" i="26"/>
  <c r="AC150" i="26"/>
  <c r="AC149" i="26"/>
  <c r="AC148" i="26"/>
  <c r="AC147" i="26"/>
  <c r="AC146" i="26"/>
  <c r="AC145" i="26"/>
  <c r="AC144" i="26"/>
  <c r="AC143" i="26"/>
  <c r="AC142" i="26"/>
  <c r="AC141" i="26"/>
  <c r="AC140" i="26"/>
  <c r="AC139" i="26"/>
  <c r="AC138" i="26"/>
  <c r="AC137" i="26"/>
  <c r="AC136" i="26"/>
  <c r="AC135" i="26"/>
  <c r="AC134" i="26"/>
  <c r="AC133" i="26"/>
  <c r="F30" i="26" s="1"/>
  <c r="AC132" i="26"/>
  <c r="AC131" i="26"/>
  <c r="AC130" i="26"/>
  <c r="AC129" i="26"/>
  <c r="AC128" i="26"/>
  <c r="AC127" i="26"/>
  <c r="AC126" i="26"/>
  <c r="AC125" i="26"/>
  <c r="AC124" i="26"/>
  <c r="F33" i="26" s="1"/>
  <c r="AC123" i="26"/>
  <c r="AC122" i="26"/>
  <c r="AC121" i="26"/>
  <c r="AC120" i="26"/>
  <c r="AC119" i="26"/>
  <c r="AC118" i="26"/>
  <c r="AC117" i="26"/>
  <c r="AC116" i="26"/>
  <c r="AC115" i="26"/>
  <c r="AC114" i="26"/>
  <c r="AC113" i="26"/>
  <c r="AC112" i="26"/>
  <c r="AC111" i="26"/>
  <c r="AC110" i="26"/>
  <c r="AC109" i="26"/>
  <c r="AC108" i="26"/>
  <c r="AC107" i="26"/>
  <c r="AC106" i="26"/>
  <c r="AC105" i="26"/>
  <c r="F17" i="26" s="1"/>
  <c r="AC104" i="26"/>
  <c r="AC103" i="26"/>
  <c r="AC102" i="26"/>
  <c r="AC101" i="26"/>
  <c r="AC100" i="26"/>
  <c r="AC99" i="26"/>
  <c r="AC98" i="26"/>
  <c r="AC97" i="26"/>
  <c r="AC96" i="26"/>
  <c r="AC95" i="26"/>
  <c r="AC94" i="26"/>
  <c r="AC93" i="26"/>
  <c r="AC92" i="26"/>
  <c r="AC91" i="26"/>
  <c r="F16" i="26" s="1"/>
  <c r="AC90" i="26"/>
  <c r="F15" i="26" s="1"/>
  <c r="AC89" i="26"/>
  <c r="F14" i="26" s="1"/>
  <c r="AC88" i="26"/>
  <c r="F29" i="26" s="1"/>
  <c r="AC87" i="26"/>
  <c r="F28" i="26" s="1"/>
  <c r="AC86" i="26"/>
  <c r="F27" i="26" s="1"/>
  <c r="AC85" i="26"/>
  <c r="F31" i="26" s="1"/>
  <c r="AC84" i="26"/>
  <c r="AC83" i="26"/>
  <c r="F26" i="26" s="1"/>
  <c r="AC82" i="26"/>
  <c r="F13" i="26" s="1"/>
  <c r="AC81" i="26"/>
  <c r="AC80" i="26"/>
  <c r="AC79" i="26"/>
  <c r="AC78" i="26"/>
  <c r="AC77" i="26"/>
  <c r="AC76" i="26"/>
  <c r="AC75" i="26"/>
  <c r="AC74" i="26"/>
  <c r="AC73" i="26"/>
  <c r="AC72" i="26"/>
  <c r="F11" i="26" s="1"/>
  <c r="AC71" i="26"/>
  <c r="F10" i="26" s="1"/>
  <c r="AC70" i="26"/>
  <c r="AC69" i="26"/>
  <c r="AC68" i="26"/>
  <c r="F9" i="26" s="1"/>
  <c r="AC67" i="26"/>
  <c r="AC66" i="26"/>
  <c r="AC65" i="26"/>
  <c r="AC64" i="26"/>
  <c r="AC63" i="26"/>
  <c r="AC62" i="26"/>
  <c r="AC61" i="26"/>
  <c r="F8" i="26" s="1"/>
  <c r="AC60" i="26"/>
  <c r="AC59" i="26"/>
  <c r="AC58" i="26"/>
  <c r="AC57" i="26"/>
  <c r="AC56" i="26"/>
  <c r="D56" i="26"/>
  <c r="AC55" i="26"/>
  <c r="AC54" i="26"/>
  <c r="AC53" i="26"/>
  <c r="O53" i="26"/>
  <c r="N53" i="26"/>
  <c r="L53" i="26"/>
  <c r="J53" i="26"/>
  <c r="H53" i="26"/>
  <c r="G53" i="26"/>
  <c r="F53" i="26"/>
  <c r="AC52" i="26"/>
  <c r="O52" i="26"/>
  <c r="N52" i="26"/>
  <c r="AC51" i="26"/>
  <c r="O51" i="26"/>
  <c r="N51" i="26"/>
  <c r="L51" i="26"/>
  <c r="J51" i="26"/>
  <c r="H51" i="26"/>
  <c r="G51" i="26"/>
  <c r="AC50" i="26"/>
  <c r="O50" i="26"/>
  <c r="N50" i="26"/>
  <c r="L50" i="26"/>
  <c r="J50" i="26"/>
  <c r="H50" i="26"/>
  <c r="G50" i="26"/>
  <c r="F50" i="26"/>
  <c r="AC49" i="26"/>
  <c r="F6" i="26" s="1"/>
  <c r="O49" i="26"/>
  <c r="N49" i="26"/>
  <c r="AC48" i="26"/>
  <c r="O48" i="26"/>
  <c r="N48" i="26"/>
  <c r="L48" i="26"/>
  <c r="J48" i="26"/>
  <c r="H48" i="26"/>
  <c r="G48" i="26"/>
  <c r="AC47" i="26"/>
  <c r="O47" i="26"/>
  <c r="N47" i="26"/>
  <c r="L47" i="26"/>
  <c r="J47" i="26"/>
  <c r="H47" i="26"/>
  <c r="G47" i="26"/>
  <c r="AC46" i="26"/>
  <c r="F5" i="26" s="1"/>
  <c r="O46" i="26"/>
  <c r="N46" i="26"/>
  <c r="L46" i="26"/>
  <c r="J46" i="26"/>
  <c r="H46" i="26"/>
  <c r="G46" i="26"/>
  <c r="AC45" i="26"/>
  <c r="F12" i="26" s="1"/>
  <c r="O45" i="26"/>
  <c r="N45" i="26"/>
  <c r="L45" i="26"/>
  <c r="J45" i="26"/>
  <c r="H45" i="26"/>
  <c r="G45" i="26"/>
  <c r="AC44" i="26"/>
  <c r="O44" i="26"/>
  <c r="N44" i="26"/>
  <c r="L44" i="26"/>
  <c r="J44" i="26"/>
  <c r="H44" i="26"/>
  <c r="G44" i="26"/>
  <c r="AC43" i="26"/>
  <c r="O43" i="26"/>
  <c r="N43" i="26"/>
  <c r="L43" i="26"/>
  <c r="J43" i="26"/>
  <c r="H43" i="26"/>
  <c r="G43" i="26"/>
  <c r="F43" i="26"/>
  <c r="AC42" i="26"/>
  <c r="O42" i="26"/>
  <c r="N42" i="26"/>
  <c r="AC41" i="26"/>
  <c r="O41" i="26"/>
  <c r="N41" i="26"/>
  <c r="L41" i="26"/>
  <c r="J41" i="26"/>
  <c r="H41" i="26"/>
  <c r="G41" i="26"/>
  <c r="AC40" i="26"/>
  <c r="F4" i="26" s="1"/>
  <c r="O40" i="26"/>
  <c r="N40" i="26"/>
  <c r="L40" i="26"/>
  <c r="J40" i="26"/>
  <c r="H40" i="26"/>
  <c r="G40" i="26"/>
  <c r="AC39" i="26"/>
  <c r="O39" i="26"/>
  <c r="N39" i="26"/>
  <c r="L39" i="26"/>
  <c r="J39" i="26"/>
  <c r="H39" i="26"/>
  <c r="G39" i="26"/>
  <c r="AC38" i="26"/>
  <c r="O38" i="26"/>
  <c r="N38" i="26"/>
  <c r="L38" i="26"/>
  <c r="J38" i="26"/>
  <c r="H38" i="26"/>
  <c r="G38" i="26"/>
  <c r="F38" i="26"/>
  <c r="AC37" i="26"/>
  <c r="O37" i="26"/>
  <c r="N37" i="26"/>
  <c r="L37" i="26"/>
  <c r="J37" i="26"/>
  <c r="H37" i="26"/>
  <c r="G37" i="26"/>
  <c r="AC36" i="26"/>
  <c r="O36" i="26"/>
  <c r="N36" i="26"/>
  <c r="L36" i="26"/>
  <c r="J36" i="26"/>
  <c r="H36" i="26"/>
  <c r="G36" i="26"/>
  <c r="AC35" i="26"/>
  <c r="O35" i="26"/>
  <c r="N35" i="26"/>
  <c r="L35" i="26"/>
  <c r="J35" i="26"/>
  <c r="H35" i="26"/>
  <c r="G35" i="26"/>
  <c r="AC34" i="26"/>
  <c r="O34" i="26"/>
  <c r="N34" i="26"/>
  <c r="L34" i="26"/>
  <c r="J34" i="26"/>
  <c r="H34" i="26"/>
  <c r="G34" i="26"/>
  <c r="AC33" i="26"/>
  <c r="F25" i="26" s="1"/>
  <c r="O33" i="26"/>
  <c r="N33" i="26"/>
  <c r="J33" i="26"/>
  <c r="H33" i="26"/>
  <c r="G33" i="26"/>
  <c r="AC32" i="26"/>
  <c r="F23" i="26" s="1"/>
  <c r="O32" i="26"/>
  <c r="N32" i="26"/>
  <c r="AC31" i="26"/>
  <c r="O31" i="26"/>
  <c r="N31" i="26"/>
  <c r="L31" i="26"/>
  <c r="J31" i="26"/>
  <c r="H31" i="26"/>
  <c r="G31" i="26"/>
  <c r="AC30" i="26"/>
  <c r="O30" i="26"/>
  <c r="N30" i="26"/>
  <c r="L30" i="26"/>
  <c r="J30" i="26"/>
  <c r="H30" i="26"/>
  <c r="G30" i="26"/>
  <c r="AC29" i="26"/>
  <c r="O29" i="26"/>
  <c r="N29" i="26"/>
  <c r="L29" i="26"/>
  <c r="J29" i="26"/>
  <c r="H29" i="26"/>
  <c r="G29" i="26"/>
  <c r="AC28" i="26"/>
  <c r="O28" i="26"/>
  <c r="N28" i="26"/>
  <c r="L28" i="26"/>
  <c r="J28" i="26"/>
  <c r="H28" i="26"/>
  <c r="G28" i="26"/>
  <c r="AC27" i="26"/>
  <c r="O27" i="26"/>
  <c r="N27" i="26"/>
  <c r="L27" i="26"/>
  <c r="J27" i="26"/>
  <c r="H27" i="26"/>
  <c r="G27" i="26"/>
  <c r="AC26" i="26"/>
  <c r="O26" i="26"/>
  <c r="N26" i="26"/>
  <c r="L26" i="26"/>
  <c r="J26" i="26"/>
  <c r="H26" i="26"/>
  <c r="G26" i="26"/>
  <c r="AC25" i="26"/>
  <c r="O25" i="26"/>
  <c r="N25" i="26"/>
  <c r="L25" i="26"/>
  <c r="J25" i="26"/>
  <c r="H25" i="26"/>
  <c r="G25" i="26"/>
  <c r="AC24" i="26"/>
  <c r="F22" i="26" s="1"/>
  <c r="O24" i="26"/>
  <c r="N24" i="26"/>
  <c r="L24" i="26"/>
  <c r="J24" i="26"/>
  <c r="H24" i="26"/>
  <c r="G24" i="26"/>
  <c r="AC23" i="26"/>
  <c r="F24" i="26" s="1"/>
  <c r="O23" i="26"/>
  <c r="N23" i="26"/>
  <c r="L23" i="26"/>
  <c r="J23" i="26"/>
  <c r="H23" i="26"/>
  <c r="G23" i="26"/>
  <c r="AC22" i="26"/>
  <c r="F21" i="26" s="1"/>
  <c r="O22" i="26"/>
  <c r="N22" i="26"/>
  <c r="L22" i="26"/>
  <c r="J22" i="26"/>
  <c r="H22" i="26"/>
  <c r="G22" i="26"/>
  <c r="AC21" i="26"/>
  <c r="O21" i="26"/>
  <c r="N21" i="26"/>
  <c r="L21" i="26"/>
  <c r="J21" i="26"/>
  <c r="H21" i="26"/>
  <c r="G21" i="26"/>
  <c r="AC20" i="26"/>
  <c r="O20" i="26"/>
  <c r="N20" i="26"/>
  <c r="L20" i="26"/>
  <c r="J20" i="26"/>
  <c r="H20" i="26"/>
  <c r="G20" i="26"/>
  <c r="AC19" i="26"/>
  <c r="O19" i="26"/>
  <c r="N19" i="26"/>
  <c r="L19" i="26"/>
  <c r="J19" i="26"/>
  <c r="H19" i="26"/>
  <c r="G19" i="26"/>
  <c r="AC18" i="26"/>
  <c r="O18" i="26"/>
  <c r="N18" i="26"/>
  <c r="L18" i="26"/>
  <c r="J18" i="26"/>
  <c r="H18" i="26"/>
  <c r="G18" i="26"/>
  <c r="AC17" i="26"/>
  <c r="O17" i="26"/>
  <c r="N17" i="26"/>
  <c r="L17" i="26"/>
  <c r="J17" i="26"/>
  <c r="H17" i="26"/>
  <c r="G17" i="26"/>
  <c r="AC16" i="26"/>
  <c r="O16" i="26"/>
  <c r="N16" i="26"/>
  <c r="L16" i="26"/>
  <c r="J16" i="26"/>
  <c r="H16" i="26"/>
  <c r="G16" i="26"/>
  <c r="AC15" i="26"/>
  <c r="O15" i="26"/>
  <c r="N15" i="26"/>
  <c r="L15" i="26"/>
  <c r="J15" i="26"/>
  <c r="H15" i="26"/>
  <c r="G15" i="26"/>
  <c r="AC14" i="26"/>
  <c r="O14" i="26"/>
  <c r="N14" i="26"/>
  <c r="L14" i="26"/>
  <c r="J14" i="26"/>
  <c r="H14" i="26"/>
  <c r="G14" i="26"/>
  <c r="AC13" i="26"/>
  <c r="O13" i="26"/>
  <c r="N13" i="26"/>
  <c r="L13" i="26"/>
  <c r="J13" i="26"/>
  <c r="H13" i="26"/>
  <c r="G13" i="26"/>
  <c r="AC12" i="26"/>
  <c r="O12" i="26"/>
  <c r="N12" i="26"/>
  <c r="L12" i="26"/>
  <c r="J12" i="26"/>
  <c r="H12" i="26"/>
  <c r="G12" i="26"/>
  <c r="AC11" i="26"/>
  <c r="O11" i="26"/>
  <c r="N11" i="26"/>
  <c r="L11" i="26"/>
  <c r="J11" i="26"/>
  <c r="H11" i="26"/>
  <c r="G11" i="26"/>
  <c r="AC10" i="26"/>
  <c r="O10" i="26"/>
  <c r="N10" i="26"/>
  <c r="L10" i="26"/>
  <c r="J10" i="26"/>
  <c r="H10" i="26"/>
  <c r="G10" i="26"/>
  <c r="AC9" i="26"/>
  <c r="O9" i="26"/>
  <c r="N9" i="26"/>
  <c r="L9" i="26"/>
  <c r="J9" i="26"/>
  <c r="H9" i="26"/>
  <c r="G9" i="26"/>
  <c r="AC8" i="26"/>
  <c r="O8" i="26"/>
  <c r="N8" i="26"/>
  <c r="L8" i="26"/>
  <c r="J8" i="26"/>
  <c r="H8" i="26"/>
  <c r="G8" i="26"/>
  <c r="AC7" i="26"/>
  <c r="O7" i="26"/>
  <c r="N7" i="26"/>
  <c r="L7" i="26"/>
  <c r="J7" i="26"/>
  <c r="H7" i="26"/>
  <c r="G7" i="26"/>
  <c r="F7" i="26"/>
  <c r="AC6" i="26"/>
  <c r="O6" i="26"/>
  <c r="N6" i="26"/>
  <c r="L6" i="26"/>
  <c r="J6" i="26"/>
  <c r="H6" i="26"/>
  <c r="G6" i="26"/>
  <c r="AC5" i="26"/>
  <c r="O5" i="26"/>
  <c r="N5" i="26"/>
  <c r="L5" i="26"/>
  <c r="J5" i="26"/>
  <c r="H5" i="26"/>
  <c r="G5" i="26"/>
  <c r="AC4" i="26"/>
  <c r="O4" i="26"/>
  <c r="N4" i="26"/>
  <c r="L4" i="26"/>
  <c r="J4" i="26"/>
  <c r="H4" i="26"/>
  <c r="G4" i="26"/>
  <c r="AC3" i="26"/>
  <c r="AC1" i="26"/>
  <c r="AC283" i="24"/>
  <c r="AC282" i="24"/>
  <c r="F51" i="24" s="1"/>
  <c r="AC281" i="24"/>
  <c r="F50" i="24" s="1"/>
  <c r="AC280" i="24"/>
  <c r="F49" i="24" s="1"/>
  <c r="AC279" i="24"/>
  <c r="AC278" i="24"/>
  <c r="AC277" i="24"/>
  <c r="AC276" i="24"/>
  <c r="AC275" i="24"/>
  <c r="AC274" i="24"/>
  <c r="AC273" i="24"/>
  <c r="AC272" i="24"/>
  <c r="AC271" i="24"/>
  <c r="AC270" i="24"/>
  <c r="AC269" i="24"/>
  <c r="AC268" i="24"/>
  <c r="AC267" i="24"/>
  <c r="AC266" i="24"/>
  <c r="AC265" i="24"/>
  <c r="AC264" i="24"/>
  <c r="F48" i="24" s="1"/>
  <c r="AC263" i="24"/>
  <c r="F47" i="24" s="1"/>
  <c r="AC262" i="24"/>
  <c r="AC261" i="24"/>
  <c r="AC260" i="24"/>
  <c r="AC259" i="24"/>
  <c r="AC258" i="24"/>
  <c r="AC257" i="24"/>
  <c r="AC256" i="24"/>
  <c r="AC255" i="24"/>
  <c r="F46" i="24" s="1"/>
  <c r="AC254" i="24"/>
  <c r="AC253" i="24"/>
  <c r="F45" i="24" s="1"/>
  <c r="AC252" i="24"/>
  <c r="F44" i="24" s="1"/>
  <c r="AC251" i="24"/>
  <c r="F43" i="24" s="1"/>
  <c r="AC250" i="24"/>
  <c r="F42" i="24" s="1"/>
  <c r="AC249" i="24"/>
  <c r="AC248" i="24"/>
  <c r="AC247" i="24"/>
  <c r="AC246" i="24"/>
  <c r="AC245" i="24"/>
  <c r="AC244" i="24"/>
  <c r="AC243" i="24"/>
  <c r="AC242" i="24"/>
  <c r="F41" i="24" s="1"/>
  <c r="AC241" i="24"/>
  <c r="F40" i="24" s="1"/>
  <c r="AC240" i="24"/>
  <c r="AC239" i="24"/>
  <c r="F39" i="24" s="1"/>
  <c r="AC238" i="24"/>
  <c r="F38" i="24" s="1"/>
  <c r="AC237" i="24"/>
  <c r="F37" i="24" s="1"/>
  <c r="AC236" i="24"/>
  <c r="F36" i="24" s="1"/>
  <c r="AC235" i="24"/>
  <c r="AC234" i="24"/>
  <c r="AC233" i="24"/>
  <c r="AC232" i="24"/>
  <c r="AC231" i="24"/>
  <c r="AC230" i="24"/>
  <c r="AC229" i="24"/>
  <c r="AC228" i="24"/>
  <c r="AC227" i="24"/>
  <c r="F35" i="24" s="1"/>
  <c r="AC226" i="24"/>
  <c r="AC225" i="24"/>
  <c r="AC224" i="24"/>
  <c r="AC223" i="24"/>
  <c r="AC222" i="24"/>
  <c r="AC221" i="24"/>
  <c r="AC220" i="24"/>
  <c r="AC219" i="24"/>
  <c r="AC218" i="24"/>
  <c r="F34" i="24" s="1"/>
  <c r="AC217" i="24"/>
  <c r="AC216" i="24"/>
  <c r="F33" i="24" s="1"/>
  <c r="AC215" i="24"/>
  <c r="F32" i="24" s="1"/>
  <c r="AC214" i="24"/>
  <c r="AC213" i="24"/>
  <c r="AC212" i="24"/>
  <c r="AC211" i="24"/>
  <c r="AC210" i="24"/>
  <c r="AC209" i="24"/>
  <c r="F31" i="24" s="1"/>
  <c r="AC208" i="24"/>
  <c r="AC207" i="24"/>
  <c r="AC206" i="24"/>
  <c r="AC205" i="24"/>
  <c r="AC204" i="24"/>
  <c r="AC203" i="24"/>
  <c r="AC202" i="24"/>
  <c r="AC201" i="24"/>
  <c r="AC200" i="24"/>
  <c r="AC199" i="24"/>
  <c r="AC198" i="24"/>
  <c r="AC197" i="24"/>
  <c r="AC196" i="24"/>
  <c r="AC195" i="24"/>
  <c r="AC194" i="24"/>
  <c r="AC193" i="24"/>
  <c r="AC192" i="24"/>
  <c r="AC191" i="24"/>
  <c r="AC190" i="24"/>
  <c r="AC189" i="24"/>
  <c r="AC188" i="24"/>
  <c r="AC187" i="24"/>
  <c r="AC186" i="24"/>
  <c r="AC185" i="24"/>
  <c r="AC184" i="24"/>
  <c r="AC183" i="24"/>
  <c r="F30" i="24" s="1"/>
  <c r="AC182" i="24"/>
  <c r="F29" i="24" s="1"/>
  <c r="AC181" i="24"/>
  <c r="F28" i="24" s="1"/>
  <c r="AC180" i="24"/>
  <c r="AC179" i="24"/>
  <c r="AC178" i="24"/>
  <c r="AC177" i="24"/>
  <c r="AC176" i="24"/>
  <c r="AC175" i="24"/>
  <c r="AC174" i="24"/>
  <c r="AC173" i="24"/>
  <c r="AC172" i="24"/>
  <c r="AC171" i="24"/>
  <c r="AC170" i="24"/>
  <c r="AC169" i="24"/>
  <c r="AC168" i="24"/>
  <c r="AC167" i="24"/>
  <c r="AC166" i="24"/>
  <c r="AC165" i="24"/>
  <c r="AC164" i="24"/>
  <c r="AC163" i="24"/>
  <c r="AC162" i="24"/>
  <c r="AC161" i="24"/>
  <c r="AC160" i="24"/>
  <c r="AC159" i="24"/>
  <c r="AC158" i="24"/>
  <c r="AC157" i="24"/>
  <c r="AC156" i="24"/>
  <c r="AC155" i="24"/>
  <c r="AC154" i="24"/>
  <c r="AC153" i="24"/>
  <c r="F27" i="24" s="1"/>
  <c r="AC152" i="24"/>
  <c r="F26" i="24" s="1"/>
  <c r="AC151" i="24"/>
  <c r="F25" i="24" s="1"/>
  <c r="AC150" i="24"/>
  <c r="AC149" i="24"/>
  <c r="F24" i="24" s="1"/>
  <c r="AC148" i="24"/>
  <c r="AC147" i="24"/>
  <c r="AC146" i="24"/>
  <c r="AC145" i="24"/>
  <c r="AC144" i="24"/>
  <c r="AC143" i="24"/>
  <c r="AC142" i="24"/>
  <c r="F23" i="24" s="1"/>
  <c r="AC141" i="24"/>
  <c r="F22" i="24" s="1"/>
  <c r="AC140" i="24"/>
  <c r="F21" i="24" s="1"/>
  <c r="AC139" i="24"/>
  <c r="F20" i="24" s="1"/>
  <c r="AC138" i="24"/>
  <c r="F19" i="24" s="1"/>
  <c r="AC137" i="24"/>
  <c r="AC136" i="24"/>
  <c r="F18" i="24" s="1"/>
  <c r="AC135" i="24"/>
  <c r="F17" i="24" s="1"/>
  <c r="AC134" i="24"/>
  <c r="F16" i="24" s="1"/>
  <c r="AC133" i="24"/>
  <c r="AC132" i="24"/>
  <c r="AC131" i="24"/>
  <c r="AC130" i="24"/>
  <c r="AC129" i="24"/>
  <c r="AC128" i="24"/>
  <c r="AC127" i="24"/>
  <c r="AC126" i="24"/>
  <c r="AC125" i="24"/>
  <c r="AC124" i="24"/>
  <c r="AC123" i="24"/>
  <c r="AC122" i="24"/>
  <c r="F15" i="24" s="1"/>
  <c r="AC121" i="24"/>
  <c r="AC120" i="24"/>
  <c r="F14" i="24" s="1"/>
  <c r="AC119" i="24"/>
  <c r="AC118" i="24"/>
  <c r="AC117" i="24"/>
  <c r="AC116" i="24"/>
  <c r="AC115" i="24"/>
  <c r="AC114" i="24"/>
  <c r="AC113" i="24"/>
  <c r="AC112" i="24"/>
  <c r="AC111" i="24"/>
  <c r="AC110" i="24"/>
  <c r="AC109" i="24"/>
  <c r="AC108" i="24"/>
  <c r="AC107" i="24"/>
  <c r="F13" i="24" s="1"/>
  <c r="AC106" i="24"/>
  <c r="F12" i="24" s="1"/>
  <c r="AC105" i="24"/>
  <c r="AC104" i="24"/>
  <c r="AC103" i="24"/>
  <c r="AC102" i="24"/>
  <c r="AC101" i="24"/>
  <c r="AC100" i="24"/>
  <c r="AC99" i="24"/>
  <c r="AC98" i="24"/>
  <c r="AC97" i="24"/>
  <c r="AC96" i="24"/>
  <c r="AC95" i="24"/>
  <c r="AC94" i="24"/>
  <c r="AC93" i="24"/>
  <c r="AC92" i="24"/>
  <c r="F10" i="24" s="1"/>
  <c r="AC91" i="24"/>
  <c r="AC90" i="24"/>
  <c r="AC89" i="24"/>
  <c r="AC88" i="24"/>
  <c r="AC87" i="24"/>
  <c r="AC86" i="24"/>
  <c r="AC85" i="24"/>
  <c r="AC84" i="24"/>
  <c r="AM83" i="24"/>
  <c r="AN83" i="24" s="1"/>
  <c r="AC83" i="24"/>
  <c r="AC82" i="24"/>
  <c r="AC81" i="24"/>
  <c r="AC80" i="24"/>
  <c r="AC79" i="24"/>
  <c r="AC78" i="24"/>
  <c r="AC77" i="24"/>
  <c r="AC76" i="24"/>
  <c r="AC75" i="24"/>
  <c r="AC74" i="24"/>
  <c r="AC73" i="24"/>
  <c r="AC72" i="24"/>
  <c r="AC71" i="24"/>
  <c r="AC70" i="24"/>
  <c r="AC69" i="24"/>
  <c r="AC68" i="24"/>
  <c r="AC67" i="24"/>
  <c r="AC66" i="24"/>
  <c r="AC65" i="24"/>
  <c r="AC64" i="24"/>
  <c r="A64" i="24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A100" i="24" s="1"/>
  <c r="A101" i="24" s="1"/>
  <c r="A102" i="24" s="1"/>
  <c r="A103" i="24" s="1"/>
  <c r="A104" i="24" s="1"/>
  <c r="A105" i="24" s="1"/>
  <c r="A106" i="24" s="1"/>
  <c r="AC63" i="24"/>
  <c r="AC62" i="24"/>
  <c r="AC61" i="24"/>
  <c r="AC60" i="24"/>
  <c r="F11" i="24" s="1"/>
  <c r="AC59" i="24"/>
  <c r="AC58" i="24"/>
  <c r="AC57" i="24"/>
  <c r="O57" i="24"/>
  <c r="L57" i="24"/>
  <c r="AC56" i="24"/>
  <c r="O56" i="24"/>
  <c r="L56" i="24"/>
  <c r="AC55" i="24"/>
  <c r="O55" i="24"/>
  <c r="L55" i="24"/>
  <c r="AC54" i="24"/>
  <c r="O54" i="24"/>
  <c r="L54" i="24"/>
  <c r="AC53" i="24"/>
  <c r="O53" i="24"/>
  <c r="L53" i="24"/>
  <c r="AC52" i="24"/>
  <c r="O52" i="24"/>
  <c r="L52" i="24"/>
  <c r="J52" i="24"/>
  <c r="H52" i="24"/>
  <c r="G52" i="24"/>
  <c r="AC51" i="24"/>
  <c r="F52" i="24" s="1"/>
  <c r="N51" i="24"/>
  <c r="M51" i="24"/>
  <c r="O51" i="24" s="1"/>
  <c r="L51" i="24"/>
  <c r="J51" i="24"/>
  <c r="H51" i="24"/>
  <c r="G51" i="24"/>
  <c r="D51" i="24"/>
  <c r="AC50" i="24"/>
  <c r="N50" i="24"/>
  <c r="M50" i="24"/>
  <c r="O50" i="24" s="1"/>
  <c r="L50" i="24"/>
  <c r="K50" i="24"/>
  <c r="J50" i="24"/>
  <c r="H50" i="24"/>
  <c r="G50" i="24"/>
  <c r="D50" i="24"/>
  <c r="AC49" i="24"/>
  <c r="N49" i="24"/>
  <c r="M49" i="24"/>
  <c r="O49" i="24" s="1"/>
  <c r="L49" i="24"/>
  <c r="K49" i="24"/>
  <c r="J49" i="24"/>
  <c r="H49" i="24"/>
  <c r="G49" i="24"/>
  <c r="D49" i="24"/>
  <c r="AC48" i="24"/>
  <c r="F9" i="24" s="1"/>
  <c r="N48" i="24"/>
  <c r="M48" i="24"/>
  <c r="O48" i="24" s="1"/>
  <c r="L48" i="24"/>
  <c r="K48" i="24"/>
  <c r="J48" i="24"/>
  <c r="H48" i="24"/>
  <c r="G48" i="24"/>
  <c r="D48" i="24"/>
  <c r="AC47" i="24"/>
  <c r="F8" i="24" s="1"/>
  <c r="N47" i="24"/>
  <c r="M47" i="24"/>
  <c r="O47" i="24" s="1"/>
  <c r="L47" i="24"/>
  <c r="K47" i="24"/>
  <c r="J47" i="24"/>
  <c r="H47" i="24"/>
  <c r="G47" i="24"/>
  <c r="D47" i="24"/>
  <c r="AC46" i="24"/>
  <c r="N46" i="24"/>
  <c r="M46" i="24"/>
  <c r="O46" i="24" s="1"/>
  <c r="L46" i="24"/>
  <c r="K46" i="24"/>
  <c r="J46" i="24"/>
  <c r="H46" i="24"/>
  <c r="G46" i="24"/>
  <c r="D46" i="24"/>
  <c r="AC45" i="24"/>
  <c r="N45" i="24"/>
  <c r="M45" i="24"/>
  <c r="O45" i="24" s="1"/>
  <c r="L45" i="24"/>
  <c r="K45" i="24"/>
  <c r="J45" i="24"/>
  <c r="H45" i="24"/>
  <c r="G45" i="24"/>
  <c r="D45" i="24"/>
  <c r="AC44" i="24"/>
  <c r="N44" i="24"/>
  <c r="M44" i="24"/>
  <c r="O44" i="24" s="1"/>
  <c r="L44" i="24"/>
  <c r="K44" i="24"/>
  <c r="J44" i="24"/>
  <c r="H44" i="24"/>
  <c r="G44" i="24"/>
  <c r="D44" i="24"/>
  <c r="AC43" i="24"/>
  <c r="N43" i="24"/>
  <c r="M43" i="24"/>
  <c r="O43" i="24" s="1"/>
  <c r="L43" i="24"/>
  <c r="K43" i="24"/>
  <c r="J43" i="24"/>
  <c r="H43" i="24"/>
  <c r="G43" i="24"/>
  <c r="D43" i="24"/>
  <c r="AC42" i="24"/>
  <c r="N42" i="24"/>
  <c r="M42" i="24"/>
  <c r="O42" i="24" s="1"/>
  <c r="L42" i="24"/>
  <c r="K42" i="24"/>
  <c r="J42" i="24"/>
  <c r="H42" i="24"/>
  <c r="G42" i="24"/>
  <c r="D42" i="24"/>
  <c r="AC41" i="24"/>
  <c r="N41" i="24"/>
  <c r="L41" i="24"/>
  <c r="K41" i="24"/>
  <c r="M41" i="24" s="1"/>
  <c r="O41" i="24" s="1"/>
  <c r="J41" i="24"/>
  <c r="H41" i="24"/>
  <c r="G41" i="24"/>
  <c r="D41" i="24"/>
  <c r="AC40" i="24"/>
  <c r="N40" i="24"/>
  <c r="L40" i="24"/>
  <c r="K40" i="24"/>
  <c r="M40" i="24" s="1"/>
  <c r="O40" i="24" s="1"/>
  <c r="J40" i="24"/>
  <c r="H40" i="24"/>
  <c r="G40" i="24"/>
  <c r="D40" i="24"/>
  <c r="AC39" i="24"/>
  <c r="N39" i="24"/>
  <c r="M39" i="24"/>
  <c r="O39" i="24" s="1"/>
  <c r="L39" i="24"/>
  <c r="K39" i="24"/>
  <c r="J39" i="24"/>
  <c r="H39" i="24"/>
  <c r="G39" i="24"/>
  <c r="D39" i="24"/>
  <c r="AC38" i="24"/>
  <c r="N38" i="24"/>
  <c r="M38" i="24"/>
  <c r="O38" i="24" s="1"/>
  <c r="L38" i="24"/>
  <c r="K38" i="24"/>
  <c r="J38" i="24"/>
  <c r="H38" i="24"/>
  <c r="G38" i="24"/>
  <c r="D38" i="24"/>
  <c r="AC37" i="24"/>
  <c r="N37" i="24"/>
  <c r="L37" i="24"/>
  <c r="K37" i="24"/>
  <c r="M37" i="24" s="1"/>
  <c r="O37" i="24" s="1"/>
  <c r="J37" i="24"/>
  <c r="H37" i="24"/>
  <c r="G37" i="24"/>
  <c r="D37" i="24"/>
  <c r="AC36" i="24"/>
  <c r="N36" i="24"/>
  <c r="L36" i="24"/>
  <c r="K36" i="24"/>
  <c r="M36" i="24" s="1"/>
  <c r="O36" i="24" s="1"/>
  <c r="J36" i="24"/>
  <c r="H36" i="24"/>
  <c r="G36" i="24"/>
  <c r="D36" i="24"/>
  <c r="AC35" i="24"/>
  <c r="N35" i="24"/>
  <c r="M35" i="24"/>
  <c r="O35" i="24" s="1"/>
  <c r="L35" i="24"/>
  <c r="K35" i="24"/>
  <c r="J35" i="24"/>
  <c r="H35" i="24"/>
  <c r="G35" i="24"/>
  <c r="D35" i="24"/>
  <c r="AC34" i="24"/>
  <c r="N34" i="24"/>
  <c r="M34" i="24"/>
  <c r="O34" i="24" s="1"/>
  <c r="L34" i="24"/>
  <c r="K34" i="24"/>
  <c r="J34" i="24"/>
  <c r="H34" i="24"/>
  <c r="G34" i="24"/>
  <c r="D34" i="24"/>
  <c r="AC33" i="24"/>
  <c r="N33" i="24"/>
  <c r="L33" i="24"/>
  <c r="K33" i="24"/>
  <c r="M33" i="24" s="1"/>
  <c r="O33" i="24" s="1"/>
  <c r="J33" i="24"/>
  <c r="H33" i="24"/>
  <c r="G33" i="24"/>
  <c r="D33" i="24"/>
  <c r="AC32" i="24"/>
  <c r="N32" i="24"/>
  <c r="L32" i="24"/>
  <c r="K32" i="24"/>
  <c r="M32" i="24" s="1"/>
  <c r="O32" i="24" s="1"/>
  <c r="J32" i="24"/>
  <c r="H32" i="24"/>
  <c r="G32" i="24"/>
  <c r="D32" i="24"/>
  <c r="AC31" i="24"/>
  <c r="N31" i="24"/>
  <c r="M31" i="24"/>
  <c r="O31" i="24" s="1"/>
  <c r="L31" i="24"/>
  <c r="K31" i="24"/>
  <c r="J31" i="24"/>
  <c r="H31" i="24"/>
  <c r="G31" i="24"/>
  <c r="D31" i="24"/>
  <c r="AC30" i="24"/>
  <c r="N30" i="24"/>
  <c r="L30" i="24"/>
  <c r="K30" i="24"/>
  <c r="M30" i="24" s="1"/>
  <c r="O30" i="24" s="1"/>
  <c r="J30" i="24"/>
  <c r="H30" i="24"/>
  <c r="G30" i="24"/>
  <c r="D30" i="24"/>
  <c r="AC29" i="24"/>
  <c r="N29" i="24"/>
  <c r="L29" i="24"/>
  <c r="K29" i="24"/>
  <c r="M29" i="24" s="1"/>
  <c r="O29" i="24" s="1"/>
  <c r="J29" i="24"/>
  <c r="H29" i="24"/>
  <c r="G29" i="24"/>
  <c r="D29" i="24"/>
  <c r="AC28" i="24"/>
  <c r="F6" i="24" s="1"/>
  <c r="N28" i="24"/>
  <c r="M28" i="24"/>
  <c r="O28" i="24" s="1"/>
  <c r="L28" i="24"/>
  <c r="K28" i="24"/>
  <c r="J28" i="24"/>
  <c r="H28" i="24"/>
  <c r="G28" i="24"/>
  <c r="D28" i="24"/>
  <c r="AC27" i="24"/>
  <c r="F5" i="24" s="1"/>
  <c r="N27" i="24"/>
  <c r="M27" i="24"/>
  <c r="O27" i="24" s="1"/>
  <c r="L27" i="24"/>
  <c r="K27" i="24"/>
  <c r="J27" i="24"/>
  <c r="H27" i="24"/>
  <c r="G27" i="24"/>
  <c r="D27" i="24"/>
  <c r="AC26" i="24"/>
  <c r="F4" i="24" s="1"/>
  <c r="N26" i="24"/>
  <c r="M26" i="24"/>
  <c r="O26" i="24" s="1"/>
  <c r="L26" i="24"/>
  <c r="K26" i="24"/>
  <c r="J26" i="24"/>
  <c r="H26" i="24"/>
  <c r="G26" i="24"/>
  <c r="D26" i="24"/>
  <c r="AC25" i="24"/>
  <c r="F7" i="24" s="1"/>
  <c r="N25" i="24"/>
  <c r="M25" i="24"/>
  <c r="O25" i="24" s="1"/>
  <c r="L25" i="24"/>
  <c r="K25" i="24"/>
  <c r="J25" i="24"/>
  <c r="H25" i="24"/>
  <c r="G25" i="24"/>
  <c r="D25" i="24"/>
  <c r="AC24" i="24"/>
  <c r="N24" i="24"/>
  <c r="M24" i="24"/>
  <c r="O24" i="24" s="1"/>
  <c r="L24" i="24"/>
  <c r="K24" i="24"/>
  <c r="J24" i="24"/>
  <c r="H24" i="24"/>
  <c r="G24" i="24"/>
  <c r="D24" i="24"/>
  <c r="AC23" i="24"/>
  <c r="N23" i="24"/>
  <c r="L23" i="24"/>
  <c r="K23" i="24"/>
  <c r="M23" i="24" s="1"/>
  <c r="O23" i="24" s="1"/>
  <c r="J23" i="24"/>
  <c r="H23" i="24"/>
  <c r="G23" i="24"/>
  <c r="D23" i="24"/>
  <c r="AC22" i="24"/>
  <c r="N22" i="24"/>
  <c r="M22" i="24"/>
  <c r="O22" i="24" s="1"/>
  <c r="L22" i="24"/>
  <c r="K22" i="24"/>
  <c r="J22" i="24"/>
  <c r="H22" i="24"/>
  <c r="G22" i="24"/>
  <c r="D22" i="24"/>
  <c r="AC21" i="24"/>
  <c r="N21" i="24"/>
  <c r="M21" i="24"/>
  <c r="O21" i="24" s="1"/>
  <c r="L21" i="24"/>
  <c r="K21" i="24"/>
  <c r="J21" i="24"/>
  <c r="H21" i="24"/>
  <c r="G21" i="24"/>
  <c r="D21" i="24"/>
  <c r="AC20" i="24"/>
  <c r="N20" i="24"/>
  <c r="M20" i="24"/>
  <c r="O20" i="24" s="1"/>
  <c r="L20" i="24"/>
  <c r="K20" i="24"/>
  <c r="J20" i="24"/>
  <c r="H20" i="24"/>
  <c r="G20" i="24"/>
  <c r="D20" i="24"/>
  <c r="AC19" i="24"/>
  <c r="N19" i="24"/>
  <c r="L19" i="24"/>
  <c r="K19" i="24"/>
  <c r="M19" i="24" s="1"/>
  <c r="O19" i="24" s="1"/>
  <c r="J19" i="24"/>
  <c r="H19" i="24"/>
  <c r="G19" i="24"/>
  <c r="D19" i="24"/>
  <c r="AC18" i="24"/>
  <c r="N18" i="24"/>
  <c r="L18" i="24"/>
  <c r="K18" i="24"/>
  <c r="M18" i="24" s="1"/>
  <c r="O18" i="24" s="1"/>
  <c r="J18" i="24"/>
  <c r="H18" i="24"/>
  <c r="G18" i="24"/>
  <c r="D18" i="24"/>
  <c r="AC17" i="24"/>
  <c r="N17" i="24"/>
  <c r="M17" i="24"/>
  <c r="O17" i="24" s="1"/>
  <c r="L17" i="24"/>
  <c r="K17" i="24"/>
  <c r="J17" i="24"/>
  <c r="H17" i="24"/>
  <c r="G17" i="24"/>
  <c r="D17" i="24"/>
  <c r="AC16" i="24"/>
  <c r="N16" i="24"/>
  <c r="M16" i="24"/>
  <c r="O16" i="24" s="1"/>
  <c r="L16" i="24"/>
  <c r="K16" i="24"/>
  <c r="J16" i="24"/>
  <c r="H16" i="24"/>
  <c r="G16" i="24"/>
  <c r="D16" i="24"/>
  <c r="AC15" i="24"/>
  <c r="N15" i="24"/>
  <c r="L15" i="24"/>
  <c r="K15" i="24"/>
  <c r="M15" i="24" s="1"/>
  <c r="O15" i="24" s="1"/>
  <c r="J15" i="24"/>
  <c r="H15" i="24"/>
  <c r="G15" i="24"/>
  <c r="D15" i="24"/>
  <c r="AC14" i="24"/>
  <c r="N14" i="24"/>
  <c r="M14" i="24"/>
  <c r="O14" i="24" s="1"/>
  <c r="L14" i="24"/>
  <c r="K14" i="24"/>
  <c r="J14" i="24"/>
  <c r="H14" i="24"/>
  <c r="G14" i="24"/>
  <c r="D14" i="24"/>
  <c r="AC13" i="24"/>
  <c r="N13" i="24"/>
  <c r="M13" i="24"/>
  <c r="O13" i="24" s="1"/>
  <c r="L13" i="24"/>
  <c r="K13" i="24"/>
  <c r="J13" i="24"/>
  <c r="H13" i="24"/>
  <c r="G13" i="24"/>
  <c r="D13" i="24"/>
  <c r="AC12" i="24"/>
  <c r="N12" i="24"/>
  <c r="L12" i="24"/>
  <c r="K12" i="24"/>
  <c r="M12" i="24" s="1"/>
  <c r="O12" i="24" s="1"/>
  <c r="J12" i="24"/>
  <c r="H12" i="24"/>
  <c r="G12" i="24"/>
  <c r="D12" i="24"/>
  <c r="AC11" i="24"/>
  <c r="N11" i="24"/>
  <c r="L11" i="24"/>
  <c r="K11" i="24"/>
  <c r="M11" i="24" s="1"/>
  <c r="O11" i="24" s="1"/>
  <c r="J11" i="24"/>
  <c r="H11" i="24"/>
  <c r="G11" i="24"/>
  <c r="D11" i="24"/>
  <c r="AC10" i="24"/>
  <c r="N10" i="24"/>
  <c r="M10" i="24"/>
  <c r="O10" i="24" s="1"/>
  <c r="L10" i="24"/>
  <c r="K10" i="24"/>
  <c r="J10" i="24"/>
  <c r="H10" i="24"/>
  <c r="G10" i="24"/>
  <c r="D10" i="24"/>
  <c r="AC9" i="24"/>
  <c r="N9" i="24"/>
  <c r="L9" i="24"/>
  <c r="K9" i="24"/>
  <c r="M9" i="24" s="1"/>
  <c r="O9" i="24" s="1"/>
  <c r="J9" i="24"/>
  <c r="H9" i="24"/>
  <c r="G9" i="24"/>
  <c r="D9" i="24"/>
  <c r="AC8" i="24"/>
  <c r="N8" i="24"/>
  <c r="M8" i="24"/>
  <c r="O8" i="24" s="1"/>
  <c r="L8" i="24"/>
  <c r="K8" i="24"/>
  <c r="J8" i="24"/>
  <c r="H8" i="24"/>
  <c r="G8" i="24"/>
  <c r="D8" i="24"/>
  <c r="AC7" i="24"/>
  <c r="N7" i="24"/>
  <c r="L7" i="24"/>
  <c r="K7" i="24"/>
  <c r="M7" i="24" s="1"/>
  <c r="O7" i="24" s="1"/>
  <c r="J7" i="24"/>
  <c r="H7" i="24"/>
  <c r="G7" i="24"/>
  <c r="D7" i="24"/>
  <c r="AC6" i="24"/>
  <c r="O6" i="24"/>
  <c r="N6" i="24"/>
  <c r="M6" i="24"/>
  <c r="L6" i="24"/>
  <c r="K6" i="24"/>
  <c r="J6" i="24"/>
  <c r="H6" i="24"/>
  <c r="G6" i="24"/>
  <c r="D6" i="24"/>
  <c r="AC5" i="24"/>
  <c r="W5" i="24"/>
  <c r="N5" i="24"/>
  <c r="M5" i="24"/>
  <c r="O5" i="24" s="1"/>
  <c r="L5" i="24"/>
  <c r="K5" i="24"/>
  <c r="J5" i="24"/>
  <c r="H5" i="24"/>
  <c r="G5" i="24"/>
  <c r="D5" i="24"/>
  <c r="A5" i="24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C4" i="24"/>
  <c r="W4" i="24"/>
  <c r="O4" i="24"/>
  <c r="N4" i="24"/>
  <c r="M4" i="24"/>
  <c r="L4" i="24"/>
  <c r="K4" i="24"/>
  <c r="J4" i="24"/>
  <c r="H4" i="24"/>
  <c r="G4" i="24"/>
  <c r="D4" i="24"/>
  <c r="AC3" i="24"/>
  <c r="W2" i="24"/>
  <c r="AC1" i="24"/>
  <c r="J43" i="23"/>
  <c r="H43" i="23"/>
  <c r="C43" i="23"/>
  <c r="J42" i="23"/>
  <c r="H42" i="23"/>
  <c r="C42" i="23"/>
  <c r="J41" i="23"/>
  <c r="H41" i="23"/>
  <c r="C41" i="23"/>
  <c r="J40" i="23"/>
  <c r="H40" i="23"/>
  <c r="C40" i="23"/>
  <c r="J39" i="23"/>
  <c r="H39" i="23"/>
  <c r="C39" i="23"/>
  <c r="J38" i="23"/>
  <c r="H38" i="23"/>
  <c r="C38" i="23"/>
  <c r="J37" i="23"/>
  <c r="H37" i="23"/>
  <c r="C37" i="23"/>
  <c r="J36" i="23"/>
  <c r="H36" i="23"/>
  <c r="C36" i="23"/>
  <c r="J35" i="23"/>
  <c r="H35" i="23"/>
  <c r="C35" i="23"/>
  <c r="J34" i="23"/>
  <c r="H34" i="23"/>
  <c r="C34" i="23"/>
  <c r="J33" i="23"/>
  <c r="H33" i="23"/>
  <c r="C33" i="23"/>
  <c r="J32" i="23"/>
  <c r="H32" i="23"/>
  <c r="C32" i="23"/>
  <c r="J31" i="23"/>
  <c r="H31" i="23"/>
  <c r="C31" i="23"/>
  <c r="J30" i="23"/>
  <c r="H30" i="23"/>
  <c r="C30" i="23"/>
  <c r="J29" i="23"/>
  <c r="H29" i="23"/>
  <c r="C29" i="23"/>
  <c r="J28" i="23"/>
  <c r="H28" i="23"/>
  <c r="C28" i="23"/>
  <c r="J27" i="23"/>
  <c r="H27" i="23"/>
  <c r="C27" i="23"/>
  <c r="J26" i="23"/>
  <c r="H26" i="23"/>
  <c r="C26" i="23"/>
  <c r="J25" i="23"/>
  <c r="H25" i="23"/>
  <c r="C25" i="23"/>
  <c r="N24" i="23"/>
  <c r="M24" i="23"/>
  <c r="L24" i="23"/>
  <c r="O24" i="23" s="1"/>
  <c r="J24" i="23"/>
  <c r="H24" i="23"/>
  <c r="C24" i="23"/>
  <c r="O23" i="23"/>
  <c r="N23" i="23"/>
  <c r="M23" i="23"/>
  <c r="L23" i="23"/>
  <c r="J23" i="23"/>
  <c r="H23" i="23"/>
  <c r="C23" i="23"/>
  <c r="N22" i="23"/>
  <c r="M22" i="23"/>
  <c r="L22" i="23"/>
  <c r="O22" i="23" s="1"/>
  <c r="J22" i="23"/>
  <c r="H22" i="23"/>
  <c r="C22" i="23"/>
  <c r="N21" i="23"/>
  <c r="M21" i="23"/>
  <c r="L21" i="23"/>
  <c r="O21" i="23" s="1"/>
  <c r="J21" i="23"/>
  <c r="H21" i="23"/>
  <c r="C21" i="23"/>
  <c r="N20" i="23"/>
  <c r="M20" i="23"/>
  <c r="L20" i="23"/>
  <c r="O20" i="23" s="1"/>
  <c r="J20" i="23"/>
  <c r="H20" i="23"/>
  <c r="C20" i="23"/>
  <c r="O19" i="23"/>
  <c r="N19" i="23"/>
  <c r="M19" i="23"/>
  <c r="L19" i="23"/>
  <c r="J19" i="23"/>
  <c r="H19" i="23"/>
  <c r="C19" i="23"/>
  <c r="N18" i="23"/>
  <c r="M18" i="23"/>
  <c r="L18" i="23"/>
  <c r="O18" i="23" s="1"/>
  <c r="J18" i="23"/>
  <c r="H18" i="23"/>
  <c r="C18" i="23"/>
  <c r="O17" i="23"/>
  <c r="N17" i="23"/>
  <c r="M17" i="23"/>
  <c r="L17" i="23"/>
  <c r="J17" i="23"/>
  <c r="H17" i="23"/>
  <c r="C17" i="23"/>
  <c r="N16" i="23"/>
  <c r="M16" i="23"/>
  <c r="L16" i="23"/>
  <c r="O16" i="23" s="1"/>
  <c r="J16" i="23"/>
  <c r="H16" i="23"/>
  <c r="C16" i="23"/>
  <c r="O15" i="23"/>
  <c r="N15" i="23"/>
  <c r="M15" i="23"/>
  <c r="L15" i="23"/>
  <c r="J15" i="23"/>
  <c r="H15" i="23"/>
  <c r="C15" i="23"/>
  <c r="N14" i="23"/>
  <c r="M14" i="23"/>
  <c r="L14" i="23"/>
  <c r="O14" i="23" s="1"/>
  <c r="J14" i="23"/>
  <c r="H14" i="23"/>
  <c r="C14" i="23"/>
  <c r="O13" i="23"/>
  <c r="N13" i="23"/>
  <c r="M13" i="23"/>
  <c r="L13" i="23"/>
  <c r="J13" i="23"/>
  <c r="H13" i="23"/>
  <c r="C13" i="23"/>
  <c r="N12" i="23"/>
  <c r="M12" i="23"/>
  <c r="L12" i="23"/>
  <c r="O12" i="23" s="1"/>
  <c r="J12" i="23"/>
  <c r="H12" i="23"/>
  <c r="C12" i="23"/>
  <c r="O11" i="23"/>
  <c r="N11" i="23"/>
  <c r="M11" i="23"/>
  <c r="L11" i="23"/>
  <c r="J11" i="23"/>
  <c r="H11" i="23"/>
  <c r="C11" i="23"/>
  <c r="N10" i="23"/>
  <c r="M10" i="23"/>
  <c r="L10" i="23"/>
  <c r="O10" i="23" s="1"/>
  <c r="J10" i="23"/>
  <c r="H10" i="23"/>
  <c r="C10" i="23"/>
  <c r="N9" i="23"/>
  <c r="M9" i="23"/>
  <c r="L9" i="23"/>
  <c r="O9" i="23" s="1"/>
  <c r="J9" i="23"/>
  <c r="H9" i="23"/>
  <c r="C9" i="23"/>
  <c r="O8" i="23"/>
  <c r="N8" i="23"/>
  <c r="M8" i="23"/>
  <c r="L8" i="23"/>
  <c r="J8" i="23"/>
  <c r="H8" i="23"/>
  <c r="C8" i="23"/>
  <c r="N7" i="23"/>
  <c r="M7" i="23"/>
  <c r="L7" i="23"/>
  <c r="O7" i="23" s="1"/>
  <c r="J7" i="23"/>
  <c r="H7" i="23"/>
  <c r="C7" i="23"/>
  <c r="O6" i="23"/>
  <c r="N6" i="23"/>
  <c r="M6" i="23"/>
  <c r="L6" i="23"/>
  <c r="J6" i="23"/>
  <c r="H6" i="23"/>
  <c r="C6" i="23"/>
  <c r="N5" i="23"/>
  <c r="M5" i="23"/>
  <c r="L5" i="23"/>
  <c r="O5" i="23" s="1"/>
  <c r="J5" i="23"/>
  <c r="H5" i="23"/>
  <c r="C5" i="23"/>
  <c r="B431" i="22"/>
  <c r="A431" i="22"/>
  <c r="B430" i="22"/>
  <c r="A430" i="22"/>
  <c r="B429" i="22"/>
  <c r="A429" i="22"/>
  <c r="B428" i="22"/>
  <c r="A428" i="22"/>
  <c r="B426" i="22"/>
  <c r="B389" i="22" s="1"/>
  <c r="B390" i="22" s="1"/>
  <c r="B391" i="22" s="1"/>
  <c r="B424" i="22"/>
  <c r="B415" i="22"/>
  <c r="B414" i="22"/>
  <c r="B417" i="22" s="1"/>
  <c r="B418" i="22" s="1"/>
  <c r="B419" i="22" s="1"/>
  <c r="B420" i="22" s="1"/>
  <c r="B421" i="22" s="1"/>
  <c r="B422" i="22" s="1"/>
  <c r="B398" i="22"/>
  <c r="B399" i="22" s="1"/>
  <c r="B400" i="22" s="1"/>
  <c r="B401" i="22" s="1"/>
  <c r="B402" i="22" s="1"/>
  <c r="B403" i="22" s="1"/>
  <c r="B404" i="22" s="1"/>
  <c r="B405" i="22" s="1"/>
  <c r="B406" i="22" s="1"/>
  <c r="B407" i="22" s="1"/>
  <c r="B408" i="22" s="1"/>
  <c r="B409" i="22" s="1"/>
  <c r="A397" i="22"/>
  <c r="A398" i="22" s="1"/>
  <c r="A399" i="22" s="1"/>
  <c r="A400" i="22" s="1"/>
  <c r="A401" i="22" s="1"/>
  <c r="A402" i="22" s="1"/>
  <c r="A403" i="22" s="1"/>
  <c r="A404" i="22" s="1"/>
  <c r="A390" i="22"/>
  <c r="A391" i="22" s="1"/>
  <c r="A389" i="22"/>
  <c r="B269" i="22"/>
  <c r="B270" i="22" s="1"/>
  <c r="B271" i="22" s="1"/>
  <c r="B272" i="22" s="1"/>
  <c r="B273" i="22" s="1"/>
  <c r="B277" i="22" s="1"/>
  <c r="B278" i="22" s="1"/>
  <c r="B279" i="22" s="1"/>
  <c r="B280" i="22" s="1"/>
  <c r="B281" i="22" s="1"/>
  <c r="B282" i="22" s="1"/>
  <c r="B283" i="22" s="1"/>
  <c r="B284" i="22" s="1"/>
  <c r="B285" i="22" s="1"/>
  <c r="B286" i="22" s="1"/>
  <c r="B287" i="22" s="1"/>
  <c r="B288" i="22" s="1"/>
  <c r="B289" i="22" s="1"/>
  <c r="B290" i="22" s="1"/>
  <c r="B291" i="22" s="1"/>
  <c r="B292" i="22" s="1"/>
  <c r="B293" i="22" s="1"/>
  <c r="B294" i="22" s="1"/>
  <c r="B295" i="22" s="1"/>
  <c r="B296" i="22" s="1"/>
  <c r="B297" i="22" s="1"/>
  <c r="B298" i="22" s="1"/>
  <c r="B299" i="22" s="1"/>
  <c r="B300" i="22" s="1"/>
  <c r="B301" i="22" s="1"/>
  <c r="B302" i="22" s="1"/>
  <c r="B303" i="22" s="1"/>
  <c r="B304" i="22" s="1"/>
  <c r="B305" i="22" s="1"/>
  <c r="B306" i="22" s="1"/>
  <c r="B307" i="22" s="1"/>
  <c r="B247" i="22"/>
  <c r="B248" i="22" s="1"/>
  <c r="B249" i="22" s="1"/>
  <c r="B250" i="22" s="1"/>
  <c r="B251" i="22" s="1"/>
  <c r="B252" i="22" s="1"/>
  <c r="B198" i="22"/>
  <c r="B199" i="22" s="1"/>
  <c r="B200" i="22" s="1"/>
  <c r="B201" i="22" s="1"/>
  <c r="B202" i="22" s="1"/>
  <c r="B203" i="22" s="1"/>
  <c r="B204" i="22" s="1"/>
  <c r="B205" i="22" s="1"/>
  <c r="B206" i="22" s="1"/>
  <c r="B207" i="22" s="1"/>
  <c r="B208" i="22" s="1"/>
  <c r="B209" i="22" s="1"/>
  <c r="B210" i="22" s="1"/>
  <c r="B211" i="22" s="1"/>
  <c r="B212" i="22" s="1"/>
  <c r="B213" i="22" s="1"/>
  <c r="B214" i="22" s="1"/>
  <c r="B215" i="22" s="1"/>
  <c r="B216" i="22" s="1"/>
  <c r="B217" i="22" s="1"/>
  <c r="B218" i="22" s="1"/>
  <c r="B219" i="22" s="1"/>
  <c r="B220" i="22" s="1"/>
  <c r="B221" i="22" s="1"/>
  <c r="B222" i="22" s="1"/>
  <c r="B223" i="22" s="1"/>
  <c r="B224" i="22" s="1"/>
  <c r="B225" i="22" s="1"/>
  <c r="B226" i="22" s="1"/>
  <c r="B227" i="22" s="1"/>
  <c r="B228" i="22" s="1"/>
  <c r="B229" i="22" s="1"/>
  <c r="B230" i="22" s="1"/>
  <c r="B231" i="22" s="1"/>
  <c r="B232" i="22" s="1"/>
  <c r="B233" i="22" s="1"/>
  <c r="B234" i="22" s="1"/>
  <c r="B235" i="22" s="1"/>
  <c r="B236" i="22" s="1"/>
  <c r="B237" i="22" s="1"/>
  <c r="B238" i="22" s="1"/>
  <c r="B239" i="22" s="1"/>
  <c r="B240" i="22" s="1"/>
  <c r="B241" i="22" s="1"/>
  <c r="B242" i="22" s="1"/>
  <c r="B168" i="22"/>
  <c r="B169" i="22" s="1"/>
  <c r="B170" i="22" s="1"/>
  <c r="B171" i="22" s="1"/>
  <c r="B172" i="22" s="1"/>
  <c r="B173" i="22" s="1"/>
  <c r="B174" i="22" s="1"/>
  <c r="B175" i="22" s="1"/>
  <c r="B176" i="22" s="1"/>
  <c r="B177" i="22" s="1"/>
  <c r="B178" i="22" s="1"/>
  <c r="B179" i="22" s="1"/>
  <c r="B180" i="22" s="1"/>
  <c r="B181" i="22" s="1"/>
  <c r="B182" i="22" s="1"/>
  <c r="B183" i="22" s="1"/>
  <c r="B184" i="22" s="1"/>
  <c r="B185" i="22" s="1"/>
  <c r="B186" i="22" s="1"/>
  <c r="B187" i="22" s="1"/>
  <c r="B188" i="22" s="1"/>
  <c r="B189" i="22" s="1"/>
  <c r="B190" i="22" s="1"/>
  <c r="B191" i="22" s="1"/>
  <c r="B192" i="22" s="1"/>
  <c r="B193" i="22" s="1"/>
  <c r="B128" i="22"/>
  <c r="B129" i="22" s="1"/>
  <c r="B130" i="22" s="1"/>
  <c r="B134" i="22" s="1"/>
  <c r="B135" i="22" s="1"/>
  <c r="B136" i="22" s="1"/>
  <c r="B137" i="22" s="1"/>
  <c r="B138" i="22" s="1"/>
  <c r="B139" i="22" s="1"/>
  <c r="B143" i="22" s="1"/>
  <c r="B144" i="22" s="1"/>
  <c r="B145" i="22" s="1"/>
  <c r="B146" i="22" s="1"/>
  <c r="B147" i="22" s="1"/>
  <c r="B148" i="22" s="1"/>
  <c r="B127" i="22"/>
  <c r="B43" i="22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4" i="22" s="1"/>
  <c r="B125" i="22" s="1"/>
  <c r="S43" i="21"/>
  <c r="L43" i="21"/>
  <c r="K43" i="21"/>
  <c r="F43" i="21"/>
  <c r="D43" i="21"/>
  <c r="B43" i="21"/>
  <c r="L42" i="21"/>
  <c r="K42" i="21"/>
  <c r="J42" i="21"/>
  <c r="F42" i="21"/>
  <c r="D42" i="21"/>
  <c r="C42" i="21"/>
  <c r="B42" i="21"/>
  <c r="S41" i="21"/>
  <c r="L41" i="21"/>
  <c r="K41" i="21"/>
  <c r="F41" i="21"/>
  <c r="D41" i="21"/>
  <c r="B41" i="21"/>
  <c r="S40" i="21"/>
  <c r="L40" i="21"/>
  <c r="K40" i="21"/>
  <c r="F40" i="21"/>
  <c r="D40" i="21"/>
  <c r="B40" i="21"/>
  <c r="S39" i="21"/>
  <c r="L39" i="21"/>
  <c r="K39" i="21"/>
  <c r="F39" i="21"/>
  <c r="D39" i="21"/>
  <c r="B39" i="21"/>
  <c r="S38" i="21"/>
  <c r="L38" i="21"/>
  <c r="K38" i="21"/>
  <c r="F38" i="21"/>
  <c r="D38" i="21"/>
  <c r="B38" i="21"/>
  <c r="S37" i="21"/>
  <c r="L37" i="21"/>
  <c r="K37" i="21"/>
  <c r="F37" i="21"/>
  <c r="D37" i="21"/>
  <c r="B37" i="21"/>
  <c r="S36" i="21"/>
  <c r="L36" i="21"/>
  <c r="K36" i="21"/>
  <c r="F36" i="21"/>
  <c r="D36" i="21"/>
  <c r="B36" i="21"/>
  <c r="L35" i="21"/>
  <c r="K35" i="21"/>
  <c r="J35" i="21"/>
  <c r="F35" i="21"/>
  <c r="D35" i="21"/>
  <c r="C35" i="21"/>
  <c r="B35" i="21"/>
  <c r="S34" i="21"/>
  <c r="R34" i="21"/>
  <c r="Q34" i="21"/>
  <c r="P34" i="21"/>
  <c r="O34" i="21"/>
  <c r="L34" i="21"/>
  <c r="K34" i="21"/>
  <c r="H34" i="21"/>
  <c r="G34" i="21"/>
  <c r="F34" i="21"/>
  <c r="D34" i="21"/>
  <c r="B34" i="21"/>
  <c r="S33" i="21"/>
  <c r="R33" i="21"/>
  <c r="Q33" i="21"/>
  <c r="P33" i="21"/>
  <c r="O33" i="21"/>
  <c r="M33" i="21"/>
  <c r="L33" i="21"/>
  <c r="K33" i="21"/>
  <c r="J33" i="21"/>
  <c r="H33" i="21"/>
  <c r="G33" i="21"/>
  <c r="F33" i="21"/>
  <c r="D33" i="21"/>
  <c r="C33" i="21"/>
  <c r="B33" i="21"/>
  <c r="S32" i="21"/>
  <c r="R32" i="21"/>
  <c r="Q32" i="21"/>
  <c r="P32" i="21"/>
  <c r="O32" i="21"/>
  <c r="L32" i="21"/>
  <c r="K32" i="21"/>
  <c r="H32" i="21"/>
  <c r="G32" i="21"/>
  <c r="F32" i="21"/>
  <c r="D32" i="21"/>
  <c r="B32" i="21"/>
  <c r="S31" i="21"/>
  <c r="R31" i="21"/>
  <c r="Q31" i="21"/>
  <c r="P31" i="21"/>
  <c r="O31" i="21"/>
  <c r="M31" i="21"/>
  <c r="L31" i="21"/>
  <c r="K31" i="21"/>
  <c r="J31" i="21"/>
  <c r="H31" i="21"/>
  <c r="G31" i="21"/>
  <c r="F31" i="21"/>
  <c r="D31" i="21"/>
  <c r="C31" i="21"/>
  <c r="B31" i="21"/>
  <c r="R30" i="21"/>
  <c r="Q30" i="21"/>
  <c r="P30" i="21"/>
  <c r="O30" i="21"/>
  <c r="L30" i="21"/>
  <c r="K30" i="21"/>
  <c r="H30" i="21"/>
  <c r="G30" i="21"/>
  <c r="F30" i="21"/>
  <c r="D30" i="21"/>
  <c r="B30" i="21"/>
  <c r="S29" i="21"/>
  <c r="R29" i="21"/>
  <c r="Q29" i="21"/>
  <c r="P29" i="21"/>
  <c r="O29" i="21"/>
  <c r="L29" i="21"/>
  <c r="K29" i="21"/>
  <c r="H29" i="21"/>
  <c r="G29" i="21"/>
  <c r="F29" i="21"/>
  <c r="D29" i="21"/>
  <c r="B29" i="21"/>
  <c r="S28" i="21"/>
  <c r="R28" i="21"/>
  <c r="Q28" i="21"/>
  <c r="P28" i="21"/>
  <c r="O28" i="21"/>
  <c r="L28" i="21"/>
  <c r="K28" i="21"/>
  <c r="H28" i="21"/>
  <c r="G28" i="21"/>
  <c r="F28" i="21"/>
  <c r="D28" i="21"/>
  <c r="B28" i="21"/>
  <c r="S27" i="21"/>
  <c r="R27" i="21"/>
  <c r="Q27" i="21"/>
  <c r="P27" i="21"/>
  <c r="O27" i="21"/>
  <c r="L27" i="21"/>
  <c r="K27" i="21"/>
  <c r="H27" i="21"/>
  <c r="G27" i="21"/>
  <c r="F27" i="21"/>
  <c r="D27" i="21"/>
  <c r="B27" i="21"/>
  <c r="S26" i="21"/>
  <c r="R26" i="21"/>
  <c r="Q26" i="21"/>
  <c r="P26" i="21"/>
  <c r="O26" i="21"/>
  <c r="L26" i="21"/>
  <c r="K26" i="21"/>
  <c r="H26" i="21"/>
  <c r="G26" i="21"/>
  <c r="F26" i="21"/>
  <c r="D26" i="21"/>
  <c r="B26" i="21"/>
  <c r="S25" i="21"/>
  <c r="R25" i="21"/>
  <c r="Q25" i="21"/>
  <c r="P25" i="21"/>
  <c r="O25" i="21"/>
  <c r="L25" i="21"/>
  <c r="K25" i="21"/>
  <c r="H25" i="21"/>
  <c r="G25" i="21"/>
  <c r="F25" i="21"/>
  <c r="D25" i="21"/>
  <c r="B25" i="21"/>
  <c r="S24" i="21"/>
  <c r="R24" i="21"/>
  <c r="Q24" i="21"/>
  <c r="P24" i="21"/>
  <c r="O24" i="21"/>
  <c r="L24" i="21"/>
  <c r="K24" i="21"/>
  <c r="H24" i="21"/>
  <c r="G24" i="21"/>
  <c r="F24" i="21"/>
  <c r="D24" i="21"/>
  <c r="B24" i="21"/>
  <c r="S23" i="21"/>
  <c r="R23" i="21"/>
  <c r="Q23" i="21"/>
  <c r="P23" i="21"/>
  <c r="O23" i="21"/>
  <c r="L23" i="21"/>
  <c r="K23" i="21"/>
  <c r="H23" i="21"/>
  <c r="G23" i="21"/>
  <c r="F23" i="21"/>
  <c r="D23" i="21"/>
  <c r="B23" i="21"/>
  <c r="S22" i="21"/>
  <c r="R22" i="21"/>
  <c r="Q22" i="21"/>
  <c r="P22" i="21"/>
  <c r="O22" i="21"/>
  <c r="L22" i="21"/>
  <c r="K22" i="21"/>
  <c r="H22" i="21"/>
  <c r="G22" i="21"/>
  <c r="F22" i="21"/>
  <c r="D22" i="21"/>
  <c r="B22" i="21"/>
  <c r="S21" i="21"/>
  <c r="R21" i="21"/>
  <c r="Q21" i="21"/>
  <c r="P21" i="21"/>
  <c r="O21" i="21"/>
  <c r="L21" i="21"/>
  <c r="K21" i="21"/>
  <c r="H21" i="21"/>
  <c r="G21" i="21"/>
  <c r="F21" i="21"/>
  <c r="D21" i="21"/>
  <c r="B21" i="21"/>
  <c r="S20" i="21"/>
  <c r="R20" i="21"/>
  <c r="Q20" i="21"/>
  <c r="P20" i="21"/>
  <c r="O20" i="21"/>
  <c r="L20" i="21"/>
  <c r="K20" i="21"/>
  <c r="H20" i="21"/>
  <c r="G20" i="21"/>
  <c r="F20" i="21"/>
  <c r="D20" i="21"/>
  <c r="B20" i="21"/>
  <c r="S19" i="21"/>
  <c r="R19" i="21"/>
  <c r="Q19" i="21"/>
  <c r="P19" i="21"/>
  <c r="O19" i="21"/>
  <c r="L19" i="21"/>
  <c r="K19" i="21"/>
  <c r="H19" i="21"/>
  <c r="G19" i="21"/>
  <c r="F19" i="21"/>
  <c r="D19" i="21"/>
  <c r="B19" i="21"/>
  <c r="S18" i="21"/>
  <c r="R18" i="21"/>
  <c r="Q18" i="21"/>
  <c r="P18" i="21"/>
  <c r="O18" i="21"/>
  <c r="L18" i="21"/>
  <c r="K18" i="21"/>
  <c r="H18" i="21"/>
  <c r="G18" i="21"/>
  <c r="F18" i="21"/>
  <c r="D18" i="21"/>
  <c r="B18" i="21"/>
  <c r="S17" i="21"/>
  <c r="R17" i="21"/>
  <c r="Q17" i="21"/>
  <c r="P17" i="21"/>
  <c r="O17" i="21"/>
  <c r="L17" i="21"/>
  <c r="K17" i="21"/>
  <c r="H17" i="21"/>
  <c r="G17" i="21"/>
  <c r="F17" i="21"/>
  <c r="D17" i="21"/>
  <c r="B17" i="21"/>
  <c r="S16" i="21"/>
  <c r="R16" i="21"/>
  <c r="Q16" i="21"/>
  <c r="P16" i="21"/>
  <c r="O16" i="21"/>
  <c r="L16" i="21"/>
  <c r="K16" i="21"/>
  <c r="H16" i="21"/>
  <c r="G16" i="21"/>
  <c r="F16" i="21"/>
  <c r="D16" i="21"/>
  <c r="B16" i="21"/>
  <c r="S15" i="21"/>
  <c r="R15" i="21"/>
  <c r="Q15" i="21"/>
  <c r="P15" i="21"/>
  <c r="O15" i="21"/>
  <c r="L15" i="21"/>
  <c r="K15" i="21"/>
  <c r="H15" i="21"/>
  <c r="G15" i="21"/>
  <c r="F15" i="21"/>
  <c r="D15" i="21"/>
  <c r="B15" i="21"/>
  <c r="S14" i="21"/>
  <c r="R14" i="21"/>
  <c r="Q14" i="21"/>
  <c r="P14" i="21"/>
  <c r="O14" i="21"/>
  <c r="L14" i="21"/>
  <c r="K14" i="21"/>
  <c r="H14" i="21"/>
  <c r="G14" i="21"/>
  <c r="F14" i="21"/>
  <c r="D14" i="21"/>
  <c r="B14" i="21"/>
  <c r="S13" i="21"/>
  <c r="R13" i="21"/>
  <c r="Q13" i="21"/>
  <c r="P13" i="21"/>
  <c r="O13" i="21"/>
  <c r="L13" i="21"/>
  <c r="K13" i="21"/>
  <c r="H13" i="21"/>
  <c r="G13" i="21"/>
  <c r="F13" i="21"/>
  <c r="D13" i="21"/>
  <c r="B13" i="21"/>
  <c r="S12" i="21"/>
  <c r="R12" i="21"/>
  <c r="Q12" i="21"/>
  <c r="P12" i="21"/>
  <c r="O12" i="21"/>
  <c r="L12" i="21"/>
  <c r="K12" i="21"/>
  <c r="H12" i="21"/>
  <c r="G12" i="21"/>
  <c r="F12" i="21"/>
  <c r="D12" i="21"/>
  <c r="B12" i="21"/>
  <c r="S11" i="21"/>
  <c r="R11" i="21"/>
  <c r="Q11" i="21"/>
  <c r="P11" i="21"/>
  <c r="O11" i="21"/>
  <c r="L11" i="21"/>
  <c r="K11" i="21"/>
  <c r="H11" i="21"/>
  <c r="G11" i="21"/>
  <c r="F11" i="21"/>
  <c r="D11" i="21"/>
  <c r="B11" i="21"/>
  <c r="S10" i="21"/>
  <c r="R10" i="21"/>
  <c r="Q10" i="21"/>
  <c r="P10" i="21"/>
  <c r="O10" i="21"/>
  <c r="L10" i="21"/>
  <c r="K10" i="21"/>
  <c r="H10" i="21"/>
  <c r="G10" i="21"/>
  <c r="F10" i="21"/>
  <c r="D10" i="21"/>
  <c r="B10" i="21"/>
  <c r="S9" i="21"/>
  <c r="R9" i="21"/>
  <c r="Q9" i="21"/>
  <c r="P9" i="21"/>
  <c r="O9" i="21"/>
  <c r="L9" i="21"/>
  <c r="K9" i="21"/>
  <c r="H9" i="21"/>
  <c r="G9" i="21"/>
  <c r="F9" i="21"/>
  <c r="D9" i="21"/>
  <c r="B9" i="21"/>
  <c r="S8" i="21"/>
  <c r="R8" i="21"/>
  <c r="Q8" i="21"/>
  <c r="P8" i="21"/>
  <c r="O8" i="21"/>
  <c r="L8" i="21"/>
  <c r="K8" i="21"/>
  <c r="H8" i="21"/>
  <c r="G8" i="21"/>
  <c r="F8" i="21"/>
  <c r="D8" i="21"/>
  <c r="B8" i="21"/>
  <c r="S7" i="21"/>
  <c r="R7" i="21"/>
  <c r="Q7" i="21"/>
  <c r="P7" i="21"/>
  <c r="O7" i="21"/>
  <c r="L7" i="21"/>
  <c r="K7" i="21"/>
  <c r="H7" i="21"/>
  <c r="G7" i="21"/>
  <c r="F7" i="21"/>
  <c r="D7" i="21"/>
  <c r="B7" i="21"/>
  <c r="S6" i="21"/>
  <c r="R6" i="21"/>
  <c r="Q6" i="21"/>
  <c r="P6" i="21"/>
  <c r="O6" i="21"/>
  <c r="L6" i="21"/>
  <c r="K6" i="21"/>
  <c r="H6" i="21"/>
  <c r="G6" i="21"/>
  <c r="F6" i="21"/>
  <c r="D6" i="21"/>
  <c r="B6" i="21"/>
  <c r="S5" i="21"/>
  <c r="R5" i="21"/>
  <c r="Q5" i="21"/>
  <c r="P5" i="21"/>
  <c r="O5" i="21"/>
  <c r="L5" i="21"/>
  <c r="K5" i="21"/>
  <c r="H5" i="21"/>
  <c r="G5" i="21"/>
  <c r="F5" i="21"/>
  <c r="D5" i="21"/>
  <c r="B5" i="21"/>
  <c r="N55" i="20"/>
  <c r="M55" i="20"/>
  <c r="L55" i="20"/>
  <c r="I55" i="20"/>
  <c r="H55" i="20"/>
  <c r="E55" i="20"/>
  <c r="C55" i="20"/>
  <c r="N54" i="20"/>
  <c r="M54" i="20"/>
  <c r="L54" i="20"/>
  <c r="I54" i="20"/>
  <c r="H54" i="20"/>
  <c r="E54" i="20"/>
  <c r="C54" i="20"/>
  <c r="N53" i="20"/>
  <c r="M53" i="20"/>
  <c r="L53" i="20"/>
  <c r="K53" i="20"/>
  <c r="I53" i="20"/>
  <c r="H53" i="20"/>
  <c r="G53" i="20"/>
  <c r="E53" i="20"/>
  <c r="C53" i="20"/>
  <c r="B53" i="20"/>
  <c r="N52" i="20"/>
  <c r="M52" i="20"/>
  <c r="L52" i="20"/>
  <c r="K52" i="20"/>
  <c r="I52" i="20"/>
  <c r="H52" i="20"/>
  <c r="G52" i="20"/>
  <c r="E52" i="20"/>
  <c r="C52" i="20"/>
  <c r="B52" i="20"/>
  <c r="A52" i="20"/>
  <c r="A53" i="20" s="1"/>
  <c r="A54" i="20" s="1"/>
  <c r="A55" i="20" s="1"/>
  <c r="N51" i="20"/>
  <c r="M51" i="20"/>
  <c r="L51" i="20"/>
  <c r="I51" i="20"/>
  <c r="H51" i="20"/>
  <c r="G51" i="20"/>
  <c r="E51" i="20"/>
  <c r="C51" i="20"/>
  <c r="O48" i="20"/>
  <c r="I48" i="20"/>
  <c r="H48" i="20"/>
  <c r="E48" i="20"/>
  <c r="C48" i="20"/>
  <c r="A48" i="20"/>
  <c r="A51" i="20" s="1"/>
  <c r="O47" i="20"/>
  <c r="I47" i="20"/>
  <c r="H47" i="20"/>
  <c r="E47" i="20"/>
  <c r="C47" i="20"/>
  <c r="A47" i="20"/>
  <c r="O46" i="20"/>
  <c r="I46" i="20"/>
  <c r="H46" i="20"/>
  <c r="E46" i="20"/>
  <c r="C46" i="20"/>
  <c r="A46" i="20"/>
  <c r="O45" i="20"/>
  <c r="I45" i="20"/>
  <c r="H45" i="20"/>
  <c r="E45" i="20"/>
  <c r="C45" i="20"/>
  <c r="A45" i="20"/>
  <c r="O44" i="20"/>
  <c r="N44" i="20"/>
  <c r="I44" i="20"/>
  <c r="H44" i="20"/>
  <c r="E44" i="20"/>
  <c r="C44" i="20"/>
  <c r="A44" i="20"/>
  <c r="O43" i="20"/>
  <c r="N43" i="20"/>
  <c r="J43" i="20"/>
  <c r="I43" i="20"/>
  <c r="H43" i="20"/>
  <c r="G43" i="20"/>
  <c r="E43" i="20"/>
  <c r="C43" i="20"/>
  <c r="B43" i="20"/>
  <c r="A43" i="20"/>
  <c r="O42" i="20"/>
  <c r="I42" i="20"/>
  <c r="H42" i="20"/>
  <c r="E42" i="20"/>
  <c r="C42" i="20"/>
  <c r="A42" i="20"/>
  <c r="O41" i="20"/>
  <c r="I41" i="20"/>
  <c r="H41" i="20"/>
  <c r="E41" i="20"/>
  <c r="C41" i="20"/>
  <c r="A41" i="20"/>
  <c r="O40" i="20"/>
  <c r="N40" i="20"/>
  <c r="M40" i="20"/>
  <c r="L40" i="20"/>
  <c r="I40" i="20"/>
  <c r="H40" i="20"/>
  <c r="E40" i="20"/>
  <c r="C40" i="20"/>
  <c r="A40" i="20"/>
  <c r="O39" i="20"/>
  <c r="N39" i="20"/>
  <c r="M39" i="20"/>
  <c r="L39" i="20"/>
  <c r="I39" i="20"/>
  <c r="H39" i="20"/>
  <c r="E39" i="20"/>
  <c r="C39" i="20"/>
  <c r="A39" i="20"/>
  <c r="O38" i="20"/>
  <c r="N38" i="20"/>
  <c r="M38" i="20"/>
  <c r="L38" i="20"/>
  <c r="I38" i="20"/>
  <c r="H38" i="20"/>
  <c r="E38" i="20"/>
  <c r="C38" i="20"/>
  <c r="A38" i="20"/>
  <c r="O37" i="20"/>
  <c r="N37" i="20"/>
  <c r="M37" i="20"/>
  <c r="L37" i="20"/>
  <c r="I37" i="20"/>
  <c r="H37" i="20"/>
  <c r="E37" i="20"/>
  <c r="C37" i="20"/>
  <c r="A37" i="20"/>
  <c r="O36" i="20"/>
  <c r="N36" i="20"/>
  <c r="M36" i="20"/>
  <c r="L36" i="20"/>
  <c r="I36" i="20"/>
  <c r="H36" i="20"/>
  <c r="E36" i="20"/>
  <c r="C36" i="20"/>
  <c r="A36" i="20"/>
  <c r="O35" i="20"/>
  <c r="N35" i="20"/>
  <c r="M35" i="20"/>
  <c r="L35" i="20"/>
  <c r="I35" i="20"/>
  <c r="H35" i="20"/>
  <c r="E35" i="20"/>
  <c r="C35" i="20"/>
  <c r="A35" i="20"/>
  <c r="O34" i="20"/>
  <c r="N34" i="20"/>
  <c r="L34" i="20"/>
  <c r="J34" i="20"/>
  <c r="I34" i="20"/>
  <c r="H34" i="20"/>
  <c r="G34" i="20"/>
  <c r="E34" i="20"/>
  <c r="C34" i="20"/>
  <c r="B34" i="20"/>
  <c r="A34" i="20"/>
  <c r="O33" i="20"/>
  <c r="N33" i="20"/>
  <c r="L33" i="20"/>
  <c r="J33" i="20"/>
  <c r="I33" i="20"/>
  <c r="H33" i="20"/>
  <c r="G33" i="20"/>
  <c r="E33" i="20"/>
  <c r="C33" i="20"/>
  <c r="A33" i="20"/>
  <c r="O32" i="20"/>
  <c r="N32" i="20"/>
  <c r="M32" i="20"/>
  <c r="L32" i="20"/>
  <c r="I32" i="20"/>
  <c r="H32" i="20"/>
  <c r="E32" i="20"/>
  <c r="C32" i="20"/>
  <c r="A32" i="20"/>
  <c r="O31" i="20"/>
  <c r="N31" i="20"/>
  <c r="M31" i="20"/>
  <c r="L31" i="20"/>
  <c r="I31" i="20"/>
  <c r="H31" i="20"/>
  <c r="E31" i="20"/>
  <c r="C31" i="20"/>
  <c r="A31" i="20"/>
  <c r="O30" i="20"/>
  <c r="N30" i="20"/>
  <c r="M30" i="20"/>
  <c r="L30" i="20"/>
  <c r="I30" i="20"/>
  <c r="H30" i="20"/>
  <c r="E30" i="20"/>
  <c r="C30" i="20"/>
  <c r="A30" i="20"/>
  <c r="O29" i="20"/>
  <c r="N29" i="20"/>
  <c r="L29" i="20"/>
  <c r="I29" i="20"/>
  <c r="H29" i="20"/>
  <c r="C29" i="20"/>
  <c r="A29" i="20"/>
  <c r="O28" i="20"/>
  <c r="N28" i="20"/>
  <c r="L28" i="20"/>
  <c r="J28" i="20"/>
  <c r="I28" i="20"/>
  <c r="H28" i="20"/>
  <c r="G28" i="20"/>
  <c r="E28" i="20"/>
  <c r="C28" i="20"/>
  <c r="B28" i="20"/>
  <c r="A28" i="20"/>
  <c r="O27" i="20"/>
  <c r="N27" i="20"/>
  <c r="M27" i="20"/>
  <c r="L27" i="20"/>
  <c r="I27" i="20"/>
  <c r="H27" i="20"/>
  <c r="E27" i="20"/>
  <c r="C27" i="20"/>
  <c r="A27" i="20"/>
  <c r="O26" i="20"/>
  <c r="N26" i="20"/>
  <c r="L26" i="20"/>
  <c r="J26" i="20"/>
  <c r="I26" i="20"/>
  <c r="H26" i="20"/>
  <c r="G26" i="20"/>
  <c r="E26" i="20"/>
  <c r="C26" i="20"/>
  <c r="B26" i="20"/>
  <c r="A26" i="20"/>
  <c r="O25" i="20"/>
  <c r="N25" i="20"/>
  <c r="M25" i="20"/>
  <c r="L25" i="20"/>
  <c r="J25" i="20"/>
  <c r="I25" i="20"/>
  <c r="H25" i="20"/>
  <c r="G25" i="20"/>
  <c r="E25" i="20"/>
  <c r="C25" i="20"/>
  <c r="B25" i="20"/>
  <c r="A25" i="20"/>
  <c r="O24" i="20"/>
  <c r="N24" i="20"/>
  <c r="M24" i="20"/>
  <c r="L24" i="20"/>
  <c r="I24" i="20"/>
  <c r="H24" i="20"/>
  <c r="E24" i="20"/>
  <c r="C24" i="20"/>
  <c r="A24" i="20"/>
  <c r="O23" i="20"/>
  <c r="N23" i="20"/>
  <c r="M23" i="20"/>
  <c r="L23" i="20"/>
  <c r="I23" i="20"/>
  <c r="H23" i="20"/>
  <c r="E23" i="20"/>
  <c r="C23" i="20"/>
  <c r="A23" i="20"/>
  <c r="O22" i="20"/>
  <c r="N22" i="20"/>
  <c r="M22" i="20"/>
  <c r="L22" i="20"/>
  <c r="I22" i="20"/>
  <c r="H22" i="20"/>
  <c r="E22" i="20"/>
  <c r="C22" i="20"/>
  <c r="A22" i="20"/>
  <c r="O21" i="20"/>
  <c r="N21" i="20"/>
  <c r="M21" i="20"/>
  <c r="L21" i="20"/>
  <c r="I21" i="20"/>
  <c r="H21" i="20"/>
  <c r="E21" i="20"/>
  <c r="C21" i="20"/>
  <c r="A21" i="20"/>
  <c r="O20" i="20"/>
  <c r="N20" i="20"/>
  <c r="L20" i="20"/>
  <c r="J20" i="20"/>
  <c r="I20" i="20"/>
  <c r="H20" i="20"/>
  <c r="G20" i="20"/>
  <c r="E20" i="20"/>
  <c r="C20" i="20"/>
  <c r="B20" i="20"/>
  <c r="A20" i="20"/>
  <c r="O19" i="20"/>
  <c r="N19" i="20"/>
  <c r="M19" i="20"/>
  <c r="L19" i="20"/>
  <c r="I19" i="20"/>
  <c r="H19" i="20"/>
  <c r="E19" i="20"/>
  <c r="C19" i="20"/>
  <c r="A19" i="20"/>
  <c r="O18" i="20"/>
  <c r="N18" i="20"/>
  <c r="M18" i="20"/>
  <c r="L18" i="20"/>
  <c r="I18" i="20"/>
  <c r="H18" i="20"/>
  <c r="E18" i="20"/>
  <c r="C18" i="20"/>
  <c r="A18" i="20"/>
  <c r="O17" i="20"/>
  <c r="N17" i="20"/>
  <c r="M17" i="20"/>
  <c r="L17" i="20"/>
  <c r="I17" i="20"/>
  <c r="H17" i="20"/>
  <c r="E17" i="20"/>
  <c r="C17" i="20"/>
  <c r="A17" i="20"/>
  <c r="O16" i="20"/>
  <c r="N16" i="20"/>
  <c r="M16" i="20"/>
  <c r="L16" i="20"/>
  <c r="I16" i="20"/>
  <c r="H16" i="20"/>
  <c r="E16" i="20"/>
  <c r="C16" i="20"/>
  <c r="A16" i="20"/>
  <c r="O15" i="20"/>
  <c r="N15" i="20"/>
  <c r="M15" i="20"/>
  <c r="L15" i="20"/>
  <c r="I15" i="20"/>
  <c r="H15" i="20"/>
  <c r="E15" i="20"/>
  <c r="C15" i="20"/>
  <c r="A15" i="20"/>
  <c r="O14" i="20"/>
  <c r="N14" i="20"/>
  <c r="M14" i="20"/>
  <c r="L14" i="20"/>
  <c r="I14" i="20"/>
  <c r="H14" i="20"/>
  <c r="E14" i="20"/>
  <c r="C14" i="20"/>
  <c r="A14" i="20"/>
  <c r="O13" i="20"/>
  <c r="N13" i="20"/>
  <c r="M13" i="20"/>
  <c r="L13" i="20"/>
  <c r="I13" i="20"/>
  <c r="H13" i="20"/>
  <c r="E13" i="20"/>
  <c r="C13" i="20"/>
  <c r="A13" i="20"/>
  <c r="O12" i="20"/>
  <c r="N12" i="20"/>
  <c r="M12" i="20"/>
  <c r="L12" i="20"/>
  <c r="I12" i="20"/>
  <c r="H12" i="20"/>
  <c r="E12" i="20"/>
  <c r="C12" i="20"/>
  <c r="A12" i="20"/>
  <c r="O11" i="20"/>
  <c r="N11" i="20"/>
  <c r="M11" i="20"/>
  <c r="L11" i="20"/>
  <c r="I11" i="20"/>
  <c r="H11" i="20"/>
  <c r="E11" i="20"/>
  <c r="C11" i="20"/>
  <c r="A11" i="20"/>
  <c r="O10" i="20"/>
  <c r="N10" i="20"/>
  <c r="M10" i="20"/>
  <c r="L10" i="20"/>
  <c r="I10" i="20"/>
  <c r="H10" i="20"/>
  <c r="E10" i="20"/>
  <c r="C10" i="20"/>
  <c r="A10" i="20"/>
  <c r="O9" i="20"/>
  <c r="N9" i="20"/>
  <c r="M9" i="20"/>
  <c r="L9" i="20"/>
  <c r="I9" i="20"/>
  <c r="H9" i="20"/>
  <c r="E9" i="20"/>
  <c r="C9" i="20"/>
  <c r="A9" i="20"/>
  <c r="O8" i="20"/>
  <c r="N8" i="20"/>
  <c r="L8" i="20"/>
  <c r="J8" i="20"/>
  <c r="I8" i="20"/>
  <c r="H8" i="20"/>
  <c r="G8" i="20"/>
  <c r="E8" i="20"/>
  <c r="C8" i="20"/>
  <c r="B8" i="20"/>
  <c r="A8" i="20"/>
  <c r="O7" i="20"/>
  <c r="N7" i="20"/>
  <c r="L7" i="20"/>
  <c r="J7" i="20"/>
  <c r="I7" i="20"/>
  <c r="H7" i="20"/>
  <c r="G7" i="20"/>
  <c r="E7" i="20"/>
  <c r="C7" i="20"/>
  <c r="B7" i="20"/>
  <c r="A7" i="20"/>
  <c r="O6" i="20"/>
  <c r="N6" i="20"/>
  <c r="M6" i="20"/>
  <c r="L6" i="20"/>
  <c r="I6" i="20"/>
  <c r="H6" i="20"/>
  <c r="E6" i="20"/>
  <c r="C6" i="20"/>
  <c r="A6" i="20"/>
  <c r="O5" i="20"/>
  <c r="N5" i="20"/>
  <c r="M5" i="20"/>
  <c r="L5" i="20"/>
  <c r="I5" i="20"/>
  <c r="H5" i="20"/>
  <c r="E5" i="20"/>
  <c r="C5" i="20"/>
  <c r="A5" i="20"/>
  <c r="L43" i="19"/>
  <c r="K43" i="19"/>
  <c r="J43" i="19"/>
  <c r="H43" i="19"/>
  <c r="G43" i="19"/>
  <c r="E43" i="19"/>
  <c r="C43" i="19"/>
  <c r="L42" i="19"/>
  <c r="K42" i="19"/>
  <c r="J42" i="19"/>
  <c r="H42" i="19"/>
  <c r="G42" i="19"/>
  <c r="E42" i="19"/>
  <c r="C42" i="19"/>
  <c r="L41" i="19"/>
  <c r="K41" i="19"/>
  <c r="J41" i="19"/>
  <c r="H41" i="19"/>
  <c r="G41" i="19"/>
  <c r="E41" i="19"/>
  <c r="C41" i="19"/>
  <c r="L40" i="19"/>
  <c r="K40" i="19"/>
  <c r="J40" i="19"/>
  <c r="H40" i="19"/>
  <c r="G40" i="19"/>
  <c r="E40" i="19"/>
  <c r="C40" i="19"/>
  <c r="L39" i="19"/>
  <c r="K39" i="19"/>
  <c r="J39" i="19"/>
  <c r="H39" i="19"/>
  <c r="G39" i="19"/>
  <c r="E39" i="19"/>
  <c r="C39" i="19"/>
  <c r="L38" i="19"/>
  <c r="K38" i="19"/>
  <c r="J38" i="19"/>
  <c r="H38" i="19"/>
  <c r="G38" i="19"/>
  <c r="E38" i="19"/>
  <c r="C38" i="19"/>
  <c r="L37" i="19"/>
  <c r="K37" i="19"/>
  <c r="J37" i="19"/>
  <c r="H37" i="19"/>
  <c r="G37" i="19"/>
  <c r="E37" i="19"/>
  <c r="C37" i="19"/>
  <c r="L36" i="19"/>
  <c r="K36" i="19"/>
  <c r="J36" i="19"/>
  <c r="H36" i="19"/>
  <c r="G36" i="19"/>
  <c r="E36" i="19"/>
  <c r="C36" i="19"/>
  <c r="L35" i="19"/>
  <c r="K35" i="19"/>
  <c r="J35" i="19"/>
  <c r="H35" i="19"/>
  <c r="G35" i="19"/>
  <c r="E35" i="19"/>
  <c r="C35" i="19"/>
  <c r="L34" i="19"/>
  <c r="K34" i="19"/>
  <c r="J34" i="19"/>
  <c r="H34" i="19"/>
  <c r="G34" i="19"/>
  <c r="E34" i="19"/>
  <c r="C34" i="19"/>
  <c r="L33" i="19"/>
  <c r="K33" i="19"/>
  <c r="J33" i="19"/>
  <c r="H33" i="19"/>
  <c r="G33" i="19"/>
  <c r="E33" i="19"/>
  <c r="C33" i="19"/>
  <c r="O32" i="19"/>
  <c r="N32" i="19"/>
  <c r="M32" i="19"/>
  <c r="L32" i="19"/>
  <c r="K32" i="19"/>
  <c r="J32" i="19"/>
  <c r="H32" i="19"/>
  <c r="G32" i="19"/>
  <c r="E32" i="19"/>
  <c r="C32" i="19"/>
  <c r="J31" i="19"/>
  <c r="H31" i="19"/>
  <c r="E31" i="19"/>
  <c r="C31" i="19"/>
  <c r="O30" i="19"/>
  <c r="N30" i="19"/>
  <c r="M30" i="19"/>
  <c r="J30" i="19"/>
  <c r="H30" i="19"/>
  <c r="E30" i="19"/>
  <c r="C30" i="19"/>
  <c r="O29" i="19"/>
  <c r="N29" i="19"/>
  <c r="M29" i="19"/>
  <c r="J29" i="19"/>
  <c r="H29" i="19"/>
  <c r="E29" i="19"/>
  <c r="C29" i="19"/>
  <c r="O28" i="19"/>
  <c r="N28" i="19"/>
  <c r="M28" i="19"/>
  <c r="J28" i="19"/>
  <c r="H28" i="19"/>
  <c r="E28" i="19"/>
  <c r="C28" i="19"/>
  <c r="O27" i="19"/>
  <c r="N27" i="19"/>
  <c r="M27" i="19"/>
  <c r="J27" i="19"/>
  <c r="H27" i="19"/>
  <c r="E27" i="19"/>
  <c r="C27" i="19"/>
  <c r="O26" i="19"/>
  <c r="N26" i="19"/>
  <c r="M26" i="19"/>
  <c r="J26" i="19"/>
  <c r="H26" i="19"/>
  <c r="E26" i="19"/>
  <c r="C26" i="19"/>
  <c r="O25" i="19"/>
  <c r="N25" i="19"/>
  <c r="M25" i="19"/>
  <c r="J25" i="19"/>
  <c r="H25" i="19"/>
  <c r="E25" i="19"/>
  <c r="C25" i="19"/>
  <c r="O24" i="19"/>
  <c r="N24" i="19"/>
  <c r="M24" i="19"/>
  <c r="J24" i="19"/>
  <c r="H24" i="19"/>
  <c r="E24" i="19"/>
  <c r="C24" i="19"/>
  <c r="O23" i="19"/>
  <c r="N23" i="19"/>
  <c r="M23" i="19"/>
  <c r="J23" i="19"/>
  <c r="H23" i="19"/>
  <c r="E23" i="19"/>
  <c r="C23" i="19"/>
  <c r="O22" i="19"/>
  <c r="N22" i="19"/>
  <c r="M22" i="19"/>
  <c r="J22" i="19"/>
  <c r="H22" i="19"/>
  <c r="E22" i="19"/>
  <c r="C22" i="19"/>
  <c r="O21" i="19"/>
  <c r="J21" i="19"/>
  <c r="H21" i="19"/>
  <c r="E21" i="19"/>
  <c r="C21" i="19"/>
  <c r="O20" i="19"/>
  <c r="N20" i="19"/>
  <c r="J20" i="19"/>
  <c r="H20" i="19"/>
  <c r="E20" i="19"/>
  <c r="C20" i="19"/>
  <c r="O19" i="19"/>
  <c r="N19" i="19"/>
  <c r="M19" i="19"/>
  <c r="L19" i="19"/>
  <c r="J19" i="19"/>
  <c r="H19" i="19"/>
  <c r="E19" i="19"/>
  <c r="C19" i="19"/>
  <c r="N18" i="19"/>
  <c r="M18" i="19"/>
  <c r="L18" i="19"/>
  <c r="O18" i="19" s="1"/>
  <c r="J18" i="19"/>
  <c r="H18" i="19"/>
  <c r="E18" i="19"/>
  <c r="C18" i="19"/>
  <c r="N17" i="19"/>
  <c r="M17" i="19"/>
  <c r="L17" i="19"/>
  <c r="O17" i="19" s="1"/>
  <c r="J17" i="19"/>
  <c r="H17" i="19"/>
  <c r="E17" i="19"/>
  <c r="C17" i="19"/>
  <c r="N16" i="19"/>
  <c r="M16" i="19"/>
  <c r="L16" i="19"/>
  <c r="O16" i="19" s="1"/>
  <c r="J16" i="19"/>
  <c r="H16" i="19"/>
  <c r="E16" i="19"/>
  <c r="C16" i="19"/>
  <c r="N15" i="19"/>
  <c r="M15" i="19"/>
  <c r="L15" i="19"/>
  <c r="O15" i="19" s="1"/>
  <c r="J15" i="19"/>
  <c r="H15" i="19"/>
  <c r="E15" i="19"/>
  <c r="C15" i="19"/>
  <c r="N14" i="19"/>
  <c r="M14" i="19"/>
  <c r="L14" i="19"/>
  <c r="O14" i="19" s="1"/>
  <c r="J14" i="19"/>
  <c r="H14" i="19"/>
  <c r="E14" i="19"/>
  <c r="C14" i="19"/>
  <c r="O13" i="19"/>
  <c r="N13" i="19"/>
  <c r="M13" i="19"/>
  <c r="L13" i="19"/>
  <c r="J13" i="19"/>
  <c r="H13" i="19"/>
  <c r="E13" i="19"/>
  <c r="C13" i="19"/>
  <c r="O12" i="19"/>
  <c r="N12" i="19"/>
  <c r="M12" i="19"/>
  <c r="L12" i="19"/>
  <c r="J12" i="19"/>
  <c r="H12" i="19"/>
  <c r="E12" i="19"/>
  <c r="C12" i="19"/>
  <c r="O11" i="19"/>
  <c r="N11" i="19"/>
  <c r="M11" i="19"/>
  <c r="L11" i="19"/>
  <c r="J11" i="19"/>
  <c r="H11" i="19"/>
  <c r="E11" i="19"/>
  <c r="C11" i="19"/>
  <c r="N10" i="19"/>
  <c r="M10" i="19"/>
  <c r="L10" i="19"/>
  <c r="O10" i="19" s="1"/>
  <c r="J10" i="19"/>
  <c r="H10" i="19"/>
  <c r="E10" i="19"/>
  <c r="C10" i="19"/>
  <c r="N9" i="19"/>
  <c r="M9" i="19"/>
  <c r="L9" i="19"/>
  <c r="O9" i="19" s="1"/>
  <c r="J9" i="19"/>
  <c r="H9" i="19"/>
  <c r="E9" i="19"/>
  <c r="C9" i="19"/>
  <c r="N8" i="19"/>
  <c r="M8" i="19"/>
  <c r="L8" i="19"/>
  <c r="O8" i="19" s="1"/>
  <c r="J8" i="19"/>
  <c r="H8" i="19"/>
  <c r="E8" i="19"/>
  <c r="C8" i="19"/>
  <c r="N7" i="19"/>
  <c r="M7" i="19"/>
  <c r="L7" i="19"/>
  <c r="O7" i="19" s="1"/>
  <c r="J7" i="19"/>
  <c r="H7" i="19"/>
  <c r="E7" i="19"/>
  <c r="C7" i="19"/>
  <c r="N6" i="19"/>
  <c r="M6" i="19"/>
  <c r="L6" i="19"/>
  <c r="O6" i="19" s="1"/>
  <c r="J6" i="19"/>
  <c r="H6" i="19"/>
  <c r="E6" i="19"/>
  <c r="C6" i="19"/>
  <c r="O5" i="19"/>
  <c r="N5" i="19"/>
  <c r="M5" i="19"/>
  <c r="L5" i="19"/>
  <c r="J5" i="19"/>
  <c r="H5" i="19"/>
  <c r="E5" i="19"/>
  <c r="C5" i="19"/>
  <c r="A125" i="18"/>
  <c r="A126" i="18" s="1"/>
  <c r="A123" i="18"/>
  <c r="A124" i="18" s="1"/>
  <c r="A115" i="18"/>
  <c r="A116" i="18" s="1"/>
  <c r="A117" i="18" s="1"/>
  <c r="A118" i="18" s="1"/>
  <c r="A119" i="18" s="1"/>
  <c r="A120" i="18" s="1"/>
  <c r="A94" i="18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83" i="18"/>
  <c r="A84" i="18" s="1"/>
  <c r="A85" i="18" s="1"/>
  <c r="A86" i="18" s="1"/>
  <c r="A62" i="18"/>
  <c r="A63" i="18" s="1"/>
  <c r="A57" i="18"/>
  <c r="A58" i="18" s="1"/>
  <c r="L13" i="18"/>
  <c r="D13" i="18"/>
  <c r="J88" i="17"/>
  <c r="A88" i="17"/>
  <c r="J87" i="17"/>
  <c r="J84" i="17"/>
  <c r="J83" i="17"/>
  <c r="J82" i="17"/>
  <c r="A82" i="17"/>
  <c r="A83" i="17" s="1"/>
  <c r="A84" i="17" s="1"/>
  <c r="J81" i="17"/>
  <c r="J78" i="17"/>
  <c r="J70" i="17"/>
  <c r="J69" i="17"/>
  <c r="J68" i="17"/>
  <c r="J64" i="17"/>
  <c r="J63" i="17"/>
  <c r="J62" i="17"/>
  <c r="J61" i="17"/>
  <c r="J60" i="17"/>
  <c r="J59" i="17"/>
  <c r="J58" i="17"/>
  <c r="J55" i="17"/>
  <c r="J54" i="17"/>
  <c r="J53" i="17"/>
  <c r="J52" i="17"/>
  <c r="J51" i="17"/>
  <c r="J48" i="17"/>
  <c r="J45" i="17"/>
  <c r="J44" i="17"/>
  <c r="J43" i="17"/>
  <c r="J42" i="17"/>
  <c r="J41" i="17"/>
  <c r="J40" i="17"/>
  <c r="J39" i="17"/>
  <c r="J38" i="17"/>
  <c r="J37" i="17"/>
  <c r="A37" i="17"/>
  <c r="A38" i="17" s="1"/>
  <c r="A39" i="17" s="1"/>
  <c r="A40" i="17" s="1"/>
  <c r="A41" i="17" s="1"/>
  <c r="A42" i="17" s="1"/>
  <c r="A43" i="17" s="1"/>
  <c r="J36" i="17"/>
  <c r="J33" i="17"/>
  <c r="J32" i="17"/>
  <c r="J31" i="17"/>
  <c r="J30" i="17"/>
  <c r="J29" i="17"/>
  <c r="J28" i="17"/>
  <c r="J27" i="17"/>
  <c r="A27" i="17"/>
  <c r="A28" i="17" s="1"/>
  <c r="A29" i="17" s="1"/>
  <c r="A30" i="17" s="1"/>
  <c r="A31" i="17" s="1"/>
  <c r="A32" i="17" s="1"/>
  <c r="A33" i="17" s="1"/>
  <c r="J26" i="17"/>
  <c r="J17" i="17"/>
  <c r="J13" i="17"/>
  <c r="J10" i="17"/>
  <c r="A10" i="17"/>
  <c r="J9" i="17"/>
  <c r="J6" i="17"/>
  <c r="A6" i="17"/>
  <c r="J5" i="17"/>
  <c r="J198" i="16"/>
  <c r="J197" i="16"/>
  <c r="J196" i="16"/>
  <c r="J195" i="16"/>
  <c r="J194" i="16"/>
  <c r="J193" i="16"/>
  <c r="J192" i="16"/>
  <c r="J191" i="16"/>
  <c r="K190" i="16"/>
  <c r="K189" i="16"/>
  <c r="K188" i="16"/>
  <c r="K187" i="16"/>
  <c r="K186" i="16"/>
  <c r="K185" i="16"/>
  <c r="K184" i="16"/>
  <c r="K183" i="16"/>
  <c r="K182" i="16"/>
  <c r="K181" i="16"/>
  <c r="K180" i="16"/>
  <c r="K179" i="16"/>
  <c r="K178" i="16"/>
  <c r="K177" i="16"/>
  <c r="K176" i="16"/>
  <c r="K175" i="16"/>
  <c r="K174" i="16"/>
  <c r="K173" i="16"/>
  <c r="K172" i="16"/>
  <c r="K171" i="16"/>
  <c r="K170" i="16"/>
  <c r="K169" i="16"/>
  <c r="K168" i="16"/>
  <c r="K167" i="16"/>
  <c r="K166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52" i="16"/>
  <c r="K151" i="16"/>
  <c r="K150" i="16"/>
  <c r="K149" i="16"/>
  <c r="K148" i="16"/>
  <c r="K147" i="16"/>
  <c r="K146" i="16"/>
  <c r="K145" i="16"/>
  <c r="K144" i="16"/>
  <c r="K143" i="16"/>
  <c r="K142" i="16"/>
  <c r="K141" i="16"/>
  <c r="K140" i="16"/>
  <c r="K139" i="16"/>
  <c r="K138" i="16"/>
  <c r="K137" i="16"/>
  <c r="K136" i="16"/>
  <c r="K135" i="16"/>
  <c r="K134" i="16"/>
  <c r="K133" i="16"/>
  <c r="K132" i="16"/>
  <c r="K131" i="16"/>
  <c r="K130" i="16"/>
  <c r="K129" i="16"/>
  <c r="K128" i="16"/>
  <c r="K127" i="16"/>
  <c r="K126" i="16"/>
  <c r="K125" i="16"/>
  <c r="K124" i="16"/>
  <c r="K123" i="16"/>
  <c r="K122" i="16"/>
  <c r="K121" i="16"/>
  <c r="K120" i="16"/>
  <c r="K119" i="16"/>
  <c r="K118" i="16"/>
  <c r="K117" i="16"/>
  <c r="K116" i="16"/>
  <c r="K115" i="16"/>
  <c r="K114" i="16"/>
  <c r="K113" i="16"/>
  <c r="K112" i="16"/>
  <c r="K111" i="16"/>
  <c r="K110" i="16"/>
  <c r="K109" i="16"/>
  <c r="K108" i="16"/>
  <c r="K107" i="16"/>
  <c r="K106" i="16"/>
  <c r="K105" i="16"/>
  <c r="K104" i="16"/>
  <c r="K103" i="16"/>
  <c r="K102" i="16"/>
  <c r="K101" i="16"/>
  <c r="K99" i="16"/>
  <c r="K98" i="16"/>
  <c r="K97" i="16"/>
  <c r="K96" i="16"/>
  <c r="K95" i="16"/>
  <c r="K94" i="16"/>
  <c r="K93" i="16"/>
  <c r="K92" i="16"/>
  <c r="K91" i="16"/>
  <c r="K90" i="16"/>
  <c r="A81" i="16"/>
  <c r="A72" i="16"/>
  <c r="A73" i="16" s="1"/>
  <c r="A65" i="16"/>
  <c r="M285" i="15"/>
  <c r="G27" i="19" s="1"/>
  <c r="D285" i="15"/>
  <c r="AO284" i="15"/>
  <c r="AL284" i="15"/>
  <c r="AI284" i="15"/>
  <c r="AF284" i="15"/>
  <c r="AC284" i="15"/>
  <c r="M284" i="15"/>
  <c r="D284" i="15"/>
  <c r="M283" i="15"/>
  <c r="G42" i="23" s="1"/>
  <c r="D283" i="15"/>
  <c r="AO282" i="15"/>
  <c r="AL282" i="15"/>
  <c r="AI282" i="15"/>
  <c r="AF282" i="15"/>
  <c r="AC282" i="15"/>
  <c r="M282" i="15"/>
  <c r="D282" i="15"/>
  <c r="AO281" i="15"/>
  <c r="AL281" i="15"/>
  <c r="AI281" i="15"/>
  <c r="AF281" i="15"/>
  <c r="AC281" i="15"/>
  <c r="M281" i="15"/>
  <c r="D281" i="15"/>
  <c r="AO280" i="15"/>
  <c r="AL280" i="15"/>
  <c r="AI280" i="15"/>
  <c r="AF280" i="15"/>
  <c r="AC280" i="15"/>
  <c r="M280" i="15"/>
  <c r="D280" i="15"/>
  <c r="AO279" i="15"/>
  <c r="AL279" i="15"/>
  <c r="AI279" i="15"/>
  <c r="AF279" i="15"/>
  <c r="AC279" i="15"/>
  <c r="M279" i="15"/>
  <c r="D279" i="15"/>
  <c r="AO278" i="15"/>
  <c r="AL278" i="15"/>
  <c r="AI278" i="15"/>
  <c r="AF278" i="15"/>
  <c r="AC278" i="15"/>
  <c r="M278" i="15"/>
  <c r="D278" i="15"/>
  <c r="AO277" i="15"/>
  <c r="AL277" i="15"/>
  <c r="AI277" i="15"/>
  <c r="AF277" i="15"/>
  <c r="AC277" i="15"/>
  <c r="M277" i="15"/>
  <c r="G24" i="23" s="1"/>
  <c r="D277" i="15"/>
  <c r="AO276" i="15"/>
  <c r="AL276" i="15"/>
  <c r="AI276" i="15"/>
  <c r="AF276" i="15"/>
  <c r="AC276" i="15"/>
  <c r="M276" i="15"/>
  <c r="G23" i="23" s="1"/>
  <c r="D276" i="15"/>
  <c r="AO275" i="15"/>
  <c r="AL275" i="15"/>
  <c r="AI275" i="15"/>
  <c r="AF275" i="15"/>
  <c r="AC275" i="15"/>
  <c r="M275" i="15"/>
  <c r="D275" i="15"/>
  <c r="AO274" i="15"/>
  <c r="AL274" i="15"/>
  <c r="AI274" i="15"/>
  <c r="AF274" i="15"/>
  <c r="AC274" i="15"/>
  <c r="M274" i="15"/>
  <c r="D274" i="15"/>
  <c r="AO273" i="15"/>
  <c r="AL273" i="15"/>
  <c r="AI273" i="15"/>
  <c r="AF273" i="15"/>
  <c r="AC273" i="15"/>
  <c r="M273" i="15"/>
  <c r="D273" i="15"/>
  <c r="A273" i="15"/>
  <c r="A275" i="15" s="1"/>
  <c r="A276" i="15" s="1"/>
  <c r="A277" i="15" s="1"/>
  <c r="A278" i="15" s="1"/>
  <c r="A279" i="15" s="1"/>
  <c r="A280" i="15" s="1"/>
  <c r="A281" i="15" s="1"/>
  <c r="A282" i="15" s="1"/>
  <c r="A284" i="15" s="1"/>
  <c r="AO272" i="15"/>
  <c r="AL272" i="15"/>
  <c r="AI272" i="15"/>
  <c r="AF272" i="15"/>
  <c r="AC272" i="15"/>
  <c r="M272" i="15"/>
  <c r="D272" i="15"/>
  <c r="AO271" i="15"/>
  <c r="AL271" i="15"/>
  <c r="AI271" i="15"/>
  <c r="AF271" i="15"/>
  <c r="AC271" i="15"/>
  <c r="M271" i="15"/>
  <c r="D271" i="15"/>
  <c r="M270" i="15"/>
  <c r="G34" i="23" s="1"/>
  <c r="D270" i="15"/>
  <c r="M269" i="15"/>
  <c r="G26" i="19" s="1"/>
  <c r="D269" i="15"/>
  <c r="AO268" i="15"/>
  <c r="AL268" i="15"/>
  <c r="AI268" i="15"/>
  <c r="AF268" i="15"/>
  <c r="AC268" i="15"/>
  <c r="M268" i="15"/>
  <c r="G19" i="19" s="1"/>
  <c r="D268" i="15"/>
  <c r="AO267" i="15"/>
  <c r="AL267" i="15"/>
  <c r="AI267" i="15"/>
  <c r="AF267" i="15"/>
  <c r="AC267" i="15"/>
  <c r="M267" i="15"/>
  <c r="G22" i="23" s="1"/>
  <c r="D267" i="15"/>
  <c r="AO266" i="15"/>
  <c r="AL266" i="15"/>
  <c r="AI266" i="15"/>
  <c r="AF266" i="15"/>
  <c r="AC266" i="15"/>
  <c r="M266" i="15"/>
  <c r="D266" i="15"/>
  <c r="A266" i="15"/>
  <c r="A267" i="15" s="1"/>
  <c r="A268" i="15" s="1"/>
  <c r="A269" i="15" s="1"/>
  <c r="A270" i="15" s="1"/>
  <c r="AO265" i="15"/>
  <c r="AL265" i="15"/>
  <c r="AI265" i="15"/>
  <c r="AF265" i="15"/>
  <c r="AC265" i="15"/>
  <c r="M265" i="15"/>
  <c r="G21" i="23" s="1"/>
  <c r="D265" i="15"/>
  <c r="AO264" i="15"/>
  <c r="AL264" i="15"/>
  <c r="AI264" i="15"/>
  <c r="AF264" i="15"/>
  <c r="AC264" i="15"/>
  <c r="M264" i="15"/>
  <c r="D264" i="15"/>
  <c r="A264" i="15"/>
  <c r="AO263" i="15"/>
  <c r="AL263" i="15"/>
  <c r="AI263" i="15"/>
  <c r="AF263" i="15"/>
  <c r="AC263" i="15"/>
  <c r="M263" i="15"/>
  <c r="G20" i="23" s="1"/>
  <c r="D263" i="15"/>
  <c r="AO262" i="15"/>
  <c r="AL262" i="15"/>
  <c r="AI262" i="15"/>
  <c r="AF262" i="15"/>
  <c r="AC262" i="15"/>
  <c r="M262" i="15"/>
  <c r="G19" i="23" s="1"/>
  <c r="D262" i="15"/>
  <c r="AO261" i="15"/>
  <c r="AL261" i="15"/>
  <c r="AI261" i="15"/>
  <c r="AF261" i="15"/>
  <c r="AC261" i="15"/>
  <c r="M261" i="15"/>
  <c r="G20" i="19" s="1"/>
  <c r="D261" i="15"/>
  <c r="K20" i="19" s="1"/>
  <c r="AO260" i="15"/>
  <c r="AL260" i="15"/>
  <c r="AI260" i="15"/>
  <c r="AF260" i="15"/>
  <c r="AC260" i="15"/>
  <c r="M260" i="15"/>
  <c r="D260" i="15"/>
  <c r="AO259" i="15"/>
  <c r="AL259" i="15"/>
  <c r="AI259" i="15"/>
  <c r="AF259" i="15"/>
  <c r="AC259" i="15"/>
  <c r="M259" i="15"/>
  <c r="D259" i="15"/>
  <c r="AO258" i="15"/>
  <c r="AL258" i="15"/>
  <c r="AI258" i="15"/>
  <c r="AF258" i="15"/>
  <c r="AC258" i="15"/>
  <c r="M258" i="15"/>
  <c r="D258" i="15"/>
  <c r="A258" i="15"/>
  <c r="A274" i="15" s="1"/>
  <c r="AO257" i="15"/>
  <c r="AL257" i="15"/>
  <c r="AI257" i="15"/>
  <c r="AF257" i="15"/>
  <c r="M257" i="15"/>
  <c r="G18" i="23" s="1"/>
  <c r="D257" i="15"/>
  <c r="AO256" i="15"/>
  <c r="AL256" i="15"/>
  <c r="AI256" i="15"/>
  <c r="AF256" i="15"/>
  <c r="AC256" i="15"/>
  <c r="M256" i="15"/>
  <c r="D256" i="15"/>
  <c r="AO255" i="15"/>
  <c r="AL255" i="15"/>
  <c r="AI255" i="15"/>
  <c r="AF255" i="15"/>
  <c r="AC255" i="15"/>
  <c r="M255" i="15"/>
  <c r="G17" i="23" s="1"/>
  <c r="D255" i="15"/>
  <c r="M254" i="15"/>
  <c r="G38" i="23" s="1"/>
  <c r="D254" i="15"/>
  <c r="AO253" i="15"/>
  <c r="AL253" i="15"/>
  <c r="AI253" i="15"/>
  <c r="AF253" i="15"/>
  <c r="AC253" i="15"/>
  <c r="M253" i="15"/>
  <c r="D253" i="15"/>
  <c r="AO252" i="15"/>
  <c r="AL252" i="15"/>
  <c r="AI252" i="15"/>
  <c r="AF252" i="15"/>
  <c r="AC252" i="15"/>
  <c r="M252" i="15"/>
  <c r="D252" i="15"/>
  <c r="AO251" i="15"/>
  <c r="AL251" i="15"/>
  <c r="AI251" i="15"/>
  <c r="AF251" i="15"/>
  <c r="AC251" i="15"/>
  <c r="M251" i="15"/>
  <c r="D251" i="15"/>
  <c r="AO250" i="15"/>
  <c r="AL250" i="15"/>
  <c r="AI250" i="15"/>
  <c r="AF250" i="15"/>
  <c r="AC250" i="15"/>
  <c r="M250" i="15"/>
  <c r="D250" i="15"/>
  <c r="AO249" i="15"/>
  <c r="AL249" i="15"/>
  <c r="AI249" i="15"/>
  <c r="AF249" i="15"/>
  <c r="AC249" i="15"/>
  <c r="M249" i="15"/>
  <c r="D249" i="15"/>
  <c r="AO248" i="15"/>
  <c r="AL248" i="15"/>
  <c r="AI248" i="15"/>
  <c r="AF248" i="15"/>
  <c r="AC248" i="15"/>
  <c r="M248" i="15"/>
  <c r="D248" i="15"/>
  <c r="AO247" i="15"/>
  <c r="AL247" i="15"/>
  <c r="AI247" i="15"/>
  <c r="AF247" i="15"/>
  <c r="AC247" i="15"/>
  <c r="M247" i="15"/>
  <c r="G16" i="23" s="1"/>
  <c r="D247" i="15"/>
  <c r="AO246" i="15"/>
  <c r="AL246" i="15"/>
  <c r="AI246" i="15"/>
  <c r="AF246" i="15"/>
  <c r="AC246" i="15"/>
  <c r="M246" i="15"/>
  <c r="G18" i="19" s="1"/>
  <c r="D246" i="15"/>
  <c r="AO245" i="15"/>
  <c r="AL245" i="15"/>
  <c r="AI245" i="15"/>
  <c r="AF245" i="15"/>
  <c r="AC245" i="15"/>
  <c r="M245" i="15"/>
  <c r="G15" i="23" s="1"/>
  <c r="D245" i="15"/>
  <c r="AO244" i="15"/>
  <c r="AL244" i="15"/>
  <c r="AI244" i="15"/>
  <c r="AF244" i="15"/>
  <c r="AC244" i="15"/>
  <c r="M244" i="15"/>
  <c r="D244" i="15"/>
  <c r="A244" i="15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O243" i="15"/>
  <c r="AL243" i="15"/>
  <c r="AI243" i="15"/>
  <c r="AF243" i="15"/>
  <c r="AC243" i="15"/>
  <c r="M243" i="15"/>
  <c r="D243" i="15"/>
  <c r="AO242" i="15"/>
  <c r="AL242" i="15"/>
  <c r="AI242" i="15"/>
  <c r="AF242" i="15"/>
  <c r="AC242" i="15"/>
  <c r="M242" i="15"/>
  <c r="D242" i="15"/>
  <c r="AO241" i="15"/>
  <c r="AL241" i="15"/>
  <c r="AI241" i="15"/>
  <c r="AF241" i="15"/>
  <c r="AC241" i="15"/>
  <c r="M241" i="15"/>
  <c r="D241" i="15"/>
  <c r="AO240" i="15"/>
  <c r="AL240" i="15"/>
  <c r="AI240" i="15"/>
  <c r="AF240" i="15"/>
  <c r="AC240" i="15"/>
  <c r="M240" i="15"/>
  <c r="D240" i="15"/>
  <c r="AO239" i="15"/>
  <c r="AL239" i="15"/>
  <c r="AI239" i="15"/>
  <c r="AF239" i="15"/>
  <c r="AC239" i="15"/>
  <c r="M239" i="15"/>
  <c r="G17" i="19" s="1"/>
  <c r="D239" i="15"/>
  <c r="AO238" i="15"/>
  <c r="AL238" i="15"/>
  <c r="AI238" i="15"/>
  <c r="AF238" i="15"/>
  <c r="AC238" i="15"/>
  <c r="M238" i="15"/>
  <c r="D238" i="15"/>
  <c r="AO237" i="15"/>
  <c r="AL237" i="15"/>
  <c r="AI237" i="15"/>
  <c r="AF237" i="15"/>
  <c r="AC237" i="15"/>
  <c r="M237" i="15"/>
  <c r="D237" i="15"/>
  <c r="AO236" i="15"/>
  <c r="AL236" i="15"/>
  <c r="AI236" i="15"/>
  <c r="AF236" i="15"/>
  <c r="AC236" i="15"/>
  <c r="M236" i="15"/>
  <c r="D236" i="15"/>
  <c r="AO235" i="15"/>
  <c r="AL235" i="15"/>
  <c r="AI235" i="15"/>
  <c r="AF235" i="15"/>
  <c r="AC235" i="15"/>
  <c r="M235" i="15"/>
  <c r="D235" i="15"/>
  <c r="AO234" i="15"/>
  <c r="AL234" i="15"/>
  <c r="AI234" i="15"/>
  <c r="AF234" i="15"/>
  <c r="AC234" i="15"/>
  <c r="M234" i="15"/>
  <c r="D234" i="15"/>
  <c r="AO233" i="15"/>
  <c r="AL233" i="15"/>
  <c r="AI233" i="15"/>
  <c r="AF233" i="15"/>
  <c r="AC233" i="15"/>
  <c r="M233" i="15"/>
  <c r="G16" i="19" s="1"/>
  <c r="D233" i="15"/>
  <c r="AO232" i="15"/>
  <c r="AL232" i="15"/>
  <c r="AI232" i="15"/>
  <c r="AF232" i="15"/>
  <c r="AC232" i="15"/>
  <c r="M232" i="15"/>
  <c r="G14" i="23" s="1"/>
  <c r="D232" i="15"/>
  <c r="A232" i="15"/>
  <c r="A233" i="15" s="1"/>
  <c r="A234" i="15" s="1"/>
  <c r="A235" i="15" s="1"/>
  <c r="A236" i="15" s="1"/>
  <c r="A237" i="15" s="1"/>
  <c r="A238" i="15" s="1"/>
  <c r="A239" i="15" s="1"/>
  <c r="A240" i="15" s="1"/>
  <c r="A241" i="15" s="1"/>
  <c r="AO231" i="15"/>
  <c r="AL231" i="15"/>
  <c r="AI231" i="15"/>
  <c r="AF231" i="15"/>
  <c r="AC231" i="15"/>
  <c r="M231" i="15"/>
  <c r="D231" i="15"/>
  <c r="AO230" i="15"/>
  <c r="AL230" i="15"/>
  <c r="AI230" i="15"/>
  <c r="AF230" i="15"/>
  <c r="AC230" i="15"/>
  <c r="M230" i="15"/>
  <c r="D230" i="15"/>
  <c r="AO229" i="15"/>
  <c r="AL229" i="15"/>
  <c r="AI229" i="15"/>
  <c r="AF229" i="15"/>
  <c r="AC229" i="15"/>
  <c r="M229" i="15"/>
  <c r="D229" i="15"/>
  <c r="AO228" i="15"/>
  <c r="AL228" i="15"/>
  <c r="AI228" i="15"/>
  <c r="AF228" i="15"/>
  <c r="AC228" i="15"/>
  <c r="M228" i="15"/>
  <c r="D228" i="15"/>
  <c r="AO227" i="15"/>
  <c r="AL227" i="15"/>
  <c r="AI227" i="15"/>
  <c r="AF227" i="15"/>
  <c r="AC227" i="15"/>
  <c r="M227" i="15"/>
  <c r="D227" i="15"/>
  <c r="AO226" i="15"/>
  <c r="AL226" i="15"/>
  <c r="AI226" i="15"/>
  <c r="AF226" i="15"/>
  <c r="AC226" i="15"/>
  <c r="M226" i="15"/>
  <c r="D226" i="15"/>
  <c r="AO225" i="15"/>
  <c r="AL225" i="15"/>
  <c r="AI225" i="15"/>
  <c r="AF225" i="15"/>
  <c r="AC225" i="15"/>
  <c r="M225" i="15"/>
  <c r="D225" i="15"/>
  <c r="AO224" i="15"/>
  <c r="AL224" i="15"/>
  <c r="AI224" i="15"/>
  <c r="AF224" i="15"/>
  <c r="AC224" i="15"/>
  <c r="M224" i="15"/>
  <c r="D224" i="15"/>
  <c r="AO223" i="15"/>
  <c r="AL223" i="15"/>
  <c r="AI223" i="15"/>
  <c r="AF223" i="15"/>
  <c r="AC223" i="15"/>
  <c r="M223" i="15"/>
  <c r="D223" i="15"/>
  <c r="AO222" i="15"/>
  <c r="AL222" i="15"/>
  <c r="AI222" i="15"/>
  <c r="AF222" i="15"/>
  <c r="AC222" i="15"/>
  <c r="M222" i="15"/>
  <c r="D222" i="15"/>
  <c r="M221" i="15"/>
  <c r="G29" i="23" s="1"/>
  <c r="D221" i="15"/>
  <c r="AO220" i="15"/>
  <c r="AL220" i="15"/>
  <c r="AI220" i="15"/>
  <c r="AF220" i="15"/>
  <c r="AC220" i="15"/>
  <c r="M220" i="15"/>
  <c r="D220" i="15"/>
  <c r="AO219" i="15"/>
  <c r="AL219" i="15"/>
  <c r="AI219" i="15"/>
  <c r="AF219" i="15"/>
  <c r="AC219" i="15"/>
  <c r="M219" i="15"/>
  <c r="D219" i="15"/>
  <c r="A219" i="15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O218" i="15"/>
  <c r="AL218" i="15"/>
  <c r="AI218" i="15"/>
  <c r="AF218" i="15"/>
  <c r="AC218" i="15"/>
  <c r="M218" i="15"/>
  <c r="D218" i="15"/>
  <c r="AO217" i="15"/>
  <c r="AL217" i="15"/>
  <c r="AI217" i="15"/>
  <c r="AF217" i="15"/>
  <c r="AC217" i="15"/>
  <c r="M217" i="15"/>
  <c r="D217" i="15"/>
  <c r="AO216" i="15"/>
  <c r="AL216" i="15"/>
  <c r="AI216" i="15"/>
  <c r="AF216" i="15"/>
  <c r="AC216" i="15"/>
  <c r="M216" i="15"/>
  <c r="D216" i="15"/>
  <c r="AO215" i="15"/>
  <c r="AL215" i="15"/>
  <c r="AI215" i="15"/>
  <c r="AF215" i="15"/>
  <c r="AC215" i="15"/>
  <c r="M215" i="15"/>
  <c r="G15" i="19" s="1"/>
  <c r="D215" i="15"/>
  <c r="AO214" i="15"/>
  <c r="AL214" i="15"/>
  <c r="AI214" i="15"/>
  <c r="AF214" i="15"/>
  <c r="AC214" i="15"/>
  <c r="M214" i="15"/>
  <c r="D214" i="15"/>
  <c r="AO213" i="15"/>
  <c r="AL213" i="15"/>
  <c r="AI213" i="15"/>
  <c r="AF213" i="15"/>
  <c r="AC213" i="15"/>
  <c r="M213" i="15"/>
  <c r="D213" i="15"/>
  <c r="AO212" i="15"/>
  <c r="AL212" i="15"/>
  <c r="AI212" i="15"/>
  <c r="AF212" i="15"/>
  <c r="AC212" i="15"/>
  <c r="M212" i="15"/>
  <c r="D212" i="15"/>
  <c r="AO211" i="15"/>
  <c r="AL211" i="15"/>
  <c r="AI211" i="15"/>
  <c r="AF211" i="15"/>
  <c r="AC211" i="15"/>
  <c r="M211" i="15"/>
  <c r="D211" i="15"/>
  <c r="AO210" i="15"/>
  <c r="AL210" i="15"/>
  <c r="AI210" i="15"/>
  <c r="AF210" i="15"/>
  <c r="AC210" i="15"/>
  <c r="M210" i="15"/>
  <c r="D210" i="15"/>
  <c r="AO209" i="15"/>
  <c r="AL209" i="15"/>
  <c r="AI209" i="15"/>
  <c r="AF209" i="15"/>
  <c r="AC209" i="15"/>
  <c r="M209" i="15"/>
  <c r="D209" i="15"/>
  <c r="A209" i="15"/>
  <c r="A210" i="15" s="1"/>
  <c r="A211" i="15" s="1"/>
  <c r="A212" i="15" s="1"/>
  <c r="A213" i="15" s="1"/>
  <c r="A214" i="15" s="1"/>
  <c r="A215" i="15" s="1"/>
  <c r="A216" i="15" s="1"/>
  <c r="AO208" i="15"/>
  <c r="AL208" i="15"/>
  <c r="AI208" i="15"/>
  <c r="AF208" i="15"/>
  <c r="AC208" i="15"/>
  <c r="M208" i="15"/>
  <c r="D208" i="15"/>
  <c r="AO207" i="15"/>
  <c r="AL207" i="15"/>
  <c r="AI207" i="15"/>
  <c r="AF207" i="15"/>
  <c r="AC207" i="15"/>
  <c r="M207" i="15"/>
  <c r="D207" i="15"/>
  <c r="AO206" i="15"/>
  <c r="AL206" i="15"/>
  <c r="AI206" i="15"/>
  <c r="AF206" i="15"/>
  <c r="AC206" i="15"/>
  <c r="M206" i="15"/>
  <c r="D206" i="15"/>
  <c r="AO205" i="15"/>
  <c r="AL205" i="15"/>
  <c r="AI205" i="15"/>
  <c r="AF205" i="15"/>
  <c r="AC205" i="15"/>
  <c r="M205" i="15"/>
  <c r="D205" i="15"/>
  <c r="AO204" i="15"/>
  <c r="AL204" i="15"/>
  <c r="AI204" i="15"/>
  <c r="AF204" i="15"/>
  <c r="AC204" i="15"/>
  <c r="M204" i="15"/>
  <c r="D204" i="15"/>
  <c r="AO203" i="15"/>
  <c r="AL203" i="15"/>
  <c r="AI203" i="15"/>
  <c r="AF203" i="15"/>
  <c r="AC203" i="15"/>
  <c r="M203" i="15"/>
  <c r="D203" i="15"/>
  <c r="AO202" i="15"/>
  <c r="AL202" i="15"/>
  <c r="AI202" i="15"/>
  <c r="AF202" i="15"/>
  <c r="AC202" i="15"/>
  <c r="M202" i="15"/>
  <c r="D202" i="15"/>
  <c r="AO201" i="15"/>
  <c r="AL201" i="15"/>
  <c r="AI201" i="15"/>
  <c r="AF201" i="15"/>
  <c r="AC201" i="15"/>
  <c r="M201" i="15"/>
  <c r="D201" i="15"/>
  <c r="A201" i="15"/>
  <c r="A202" i="15" s="1"/>
  <c r="A203" i="15" s="1"/>
  <c r="A204" i="15" s="1"/>
  <c r="A205" i="15" s="1"/>
  <c r="A206" i="15" s="1"/>
  <c r="M200" i="15"/>
  <c r="G30" i="23" s="1"/>
  <c r="D200" i="15"/>
  <c r="AO199" i="15"/>
  <c r="AL199" i="15"/>
  <c r="AI199" i="15"/>
  <c r="AF199" i="15"/>
  <c r="AC199" i="15"/>
  <c r="M199" i="15"/>
  <c r="D199" i="15"/>
  <c r="AO198" i="15"/>
  <c r="AL198" i="15"/>
  <c r="AI198" i="15"/>
  <c r="AF198" i="15"/>
  <c r="AC198" i="15"/>
  <c r="M198" i="15"/>
  <c r="D198" i="15"/>
  <c r="AO197" i="15"/>
  <c r="AL197" i="15"/>
  <c r="AI197" i="15"/>
  <c r="AF197" i="15"/>
  <c r="AC197" i="15"/>
  <c r="M197" i="15"/>
  <c r="D197" i="15"/>
  <c r="AO196" i="15"/>
  <c r="AL196" i="15"/>
  <c r="AI196" i="15"/>
  <c r="AF196" i="15"/>
  <c r="AC196" i="15"/>
  <c r="M196" i="15"/>
  <c r="D196" i="15"/>
  <c r="AO195" i="15"/>
  <c r="AL195" i="15"/>
  <c r="AI195" i="15"/>
  <c r="AF195" i="15"/>
  <c r="AC195" i="15"/>
  <c r="M195" i="15"/>
  <c r="D195" i="15"/>
  <c r="AO194" i="15"/>
  <c r="AL194" i="15"/>
  <c r="AI194" i="15"/>
  <c r="AF194" i="15"/>
  <c r="AC194" i="15"/>
  <c r="M194" i="15"/>
  <c r="D194" i="15"/>
  <c r="AO193" i="15"/>
  <c r="AL193" i="15"/>
  <c r="AI193" i="15"/>
  <c r="AF193" i="15"/>
  <c r="AC193" i="15"/>
  <c r="M193" i="15"/>
  <c r="D193" i="15"/>
  <c r="A193" i="15"/>
  <c r="A194" i="15" s="1"/>
  <c r="A195" i="15" s="1"/>
  <c r="A196" i="15" s="1"/>
  <c r="A197" i="15" s="1"/>
  <c r="AO192" i="15"/>
  <c r="AL192" i="15"/>
  <c r="AI192" i="15"/>
  <c r="AF192" i="15"/>
  <c r="AC192" i="15"/>
  <c r="M192" i="15"/>
  <c r="D192" i="15"/>
  <c r="AO191" i="15"/>
  <c r="AL191" i="15"/>
  <c r="AI191" i="15"/>
  <c r="AF191" i="15"/>
  <c r="AC191" i="15"/>
  <c r="M191" i="15"/>
  <c r="D191" i="15"/>
  <c r="AO190" i="15"/>
  <c r="AL190" i="15"/>
  <c r="AI190" i="15"/>
  <c r="AF190" i="15"/>
  <c r="AC190" i="15"/>
  <c r="M190" i="15"/>
  <c r="D190" i="15"/>
  <c r="AO189" i="15"/>
  <c r="AL189" i="15"/>
  <c r="AI189" i="15"/>
  <c r="AF189" i="15"/>
  <c r="AC189" i="15"/>
  <c r="M189" i="15"/>
  <c r="D189" i="15"/>
  <c r="AO188" i="15"/>
  <c r="AL188" i="15"/>
  <c r="AI188" i="15"/>
  <c r="AF188" i="15"/>
  <c r="AC188" i="15"/>
  <c r="M188" i="15"/>
  <c r="D188" i="15"/>
  <c r="AO187" i="15"/>
  <c r="AL187" i="15"/>
  <c r="AI187" i="15"/>
  <c r="AF187" i="15"/>
  <c r="AC187" i="15"/>
  <c r="M187" i="15"/>
  <c r="D187" i="15"/>
  <c r="A187" i="15"/>
  <c r="A188" i="15" s="1"/>
  <c r="A189" i="15" s="1"/>
  <c r="A190" i="15" s="1"/>
  <c r="AO186" i="15"/>
  <c r="AL186" i="15"/>
  <c r="AI186" i="15"/>
  <c r="AF186" i="15"/>
  <c r="AC186" i="15"/>
  <c r="M186" i="15"/>
  <c r="D186" i="15"/>
  <c r="AO185" i="15"/>
  <c r="AL185" i="15"/>
  <c r="AI185" i="15"/>
  <c r="AF185" i="15"/>
  <c r="AC185" i="15"/>
  <c r="M185" i="15"/>
  <c r="D185" i="15"/>
  <c r="AO184" i="15"/>
  <c r="AL184" i="15"/>
  <c r="AI184" i="15"/>
  <c r="AF184" i="15"/>
  <c r="AC184" i="15"/>
  <c r="M184" i="15"/>
  <c r="D184" i="15"/>
  <c r="AO183" i="15"/>
  <c r="AL183" i="15"/>
  <c r="AI183" i="15"/>
  <c r="AF183" i="15"/>
  <c r="AC183" i="15"/>
  <c r="M183" i="15"/>
  <c r="D183" i="15"/>
  <c r="M182" i="15"/>
  <c r="G37" i="23" s="1"/>
  <c r="D182" i="15"/>
  <c r="AO181" i="15"/>
  <c r="AL181" i="15"/>
  <c r="AI181" i="15"/>
  <c r="AF181" i="15"/>
  <c r="AC181" i="15"/>
  <c r="M181" i="15"/>
  <c r="D181" i="15"/>
  <c r="AO180" i="15"/>
  <c r="AL180" i="15"/>
  <c r="AI180" i="15"/>
  <c r="AF180" i="15"/>
  <c r="AC180" i="15"/>
  <c r="M180" i="15"/>
  <c r="D180" i="15"/>
  <c r="AO179" i="15"/>
  <c r="AL179" i="15"/>
  <c r="AI179" i="15"/>
  <c r="AF179" i="15"/>
  <c r="AC179" i="15"/>
  <c r="M179" i="15"/>
  <c r="D179" i="15"/>
  <c r="AO178" i="15"/>
  <c r="AL178" i="15"/>
  <c r="AI178" i="15"/>
  <c r="AF178" i="15"/>
  <c r="AC178" i="15"/>
  <c r="M178" i="15"/>
  <c r="D178" i="15"/>
  <c r="AO177" i="15"/>
  <c r="AL177" i="15"/>
  <c r="AI177" i="15"/>
  <c r="AF177" i="15"/>
  <c r="AC177" i="15"/>
  <c r="M177" i="15"/>
  <c r="D177" i="15"/>
  <c r="AO176" i="15"/>
  <c r="AL176" i="15"/>
  <c r="AI176" i="15"/>
  <c r="AF176" i="15"/>
  <c r="AC176" i="15"/>
  <c r="M176" i="15"/>
  <c r="D176" i="15"/>
  <c r="AO175" i="15"/>
  <c r="AL175" i="15"/>
  <c r="AI175" i="15"/>
  <c r="AF175" i="15"/>
  <c r="AC175" i="15"/>
  <c r="M175" i="15"/>
  <c r="D175" i="15"/>
  <c r="AO174" i="15"/>
  <c r="AL174" i="15"/>
  <c r="AI174" i="15"/>
  <c r="AF174" i="15"/>
  <c r="AC174" i="15"/>
  <c r="M174" i="15"/>
  <c r="D174" i="15"/>
  <c r="AO173" i="15"/>
  <c r="AL173" i="15"/>
  <c r="AI173" i="15"/>
  <c r="AF173" i="15"/>
  <c r="AC173" i="15"/>
  <c r="M173" i="15"/>
  <c r="D173" i="15"/>
  <c r="M172" i="15"/>
  <c r="G40" i="23" s="1"/>
  <c r="D172" i="15"/>
  <c r="AO171" i="15"/>
  <c r="AL171" i="15"/>
  <c r="AI171" i="15"/>
  <c r="AF171" i="15"/>
  <c r="AC171" i="15"/>
  <c r="M171" i="15"/>
  <c r="D171" i="15"/>
  <c r="AO170" i="15"/>
  <c r="AL170" i="15"/>
  <c r="AI170" i="15"/>
  <c r="AF170" i="15"/>
  <c r="AC170" i="15"/>
  <c r="M170" i="15"/>
  <c r="D170" i="15"/>
  <c r="AO169" i="15"/>
  <c r="AL169" i="15"/>
  <c r="AI169" i="15"/>
  <c r="AF169" i="15"/>
  <c r="AC169" i="15"/>
  <c r="M169" i="15"/>
  <c r="D169" i="15"/>
  <c r="AO168" i="15"/>
  <c r="AL168" i="15"/>
  <c r="AI168" i="15"/>
  <c r="AF168" i="15"/>
  <c r="AC168" i="15"/>
  <c r="M168" i="15"/>
  <c r="D168" i="15"/>
  <c r="A168" i="15"/>
  <c r="A169" i="15" s="1"/>
  <c r="A170" i="15" s="1"/>
  <c r="A171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3" i="15" s="1"/>
  <c r="A184" i="15" s="1"/>
  <c r="AO167" i="15"/>
  <c r="AL167" i="15"/>
  <c r="AI167" i="15"/>
  <c r="AF167" i="15"/>
  <c r="AC167" i="15"/>
  <c r="M167" i="15"/>
  <c r="D167" i="15"/>
  <c r="AO166" i="15"/>
  <c r="AL166" i="15"/>
  <c r="AI166" i="15"/>
  <c r="AF166" i="15"/>
  <c r="AC166" i="15"/>
  <c r="M166" i="15"/>
  <c r="D166" i="15"/>
  <c r="AO165" i="15"/>
  <c r="AL165" i="15"/>
  <c r="AI165" i="15"/>
  <c r="AF165" i="15"/>
  <c r="AC165" i="15"/>
  <c r="M165" i="15"/>
  <c r="G14" i="19" s="1"/>
  <c r="D165" i="15"/>
  <c r="AO164" i="15"/>
  <c r="AL164" i="15"/>
  <c r="AI164" i="15"/>
  <c r="AF164" i="15"/>
  <c r="AC164" i="15"/>
  <c r="M164" i="15"/>
  <c r="G13" i="23" s="1"/>
  <c r="D164" i="15"/>
  <c r="AO163" i="15"/>
  <c r="AL163" i="15"/>
  <c r="AI163" i="15"/>
  <c r="AF163" i="15"/>
  <c r="AC163" i="15"/>
  <c r="M163" i="15"/>
  <c r="G13" i="19" s="1"/>
  <c r="D163" i="15"/>
  <c r="AO162" i="15"/>
  <c r="AL162" i="15"/>
  <c r="AI162" i="15"/>
  <c r="AF162" i="15"/>
  <c r="AC162" i="15"/>
  <c r="M162" i="15"/>
  <c r="G12" i="19" s="1"/>
  <c r="D162" i="15"/>
  <c r="AO161" i="15"/>
  <c r="AL161" i="15"/>
  <c r="AI161" i="15"/>
  <c r="AF161" i="15"/>
  <c r="AC161" i="15"/>
  <c r="M161" i="15"/>
  <c r="G21" i="19" s="1"/>
  <c r="D161" i="15"/>
  <c r="K21" i="19" s="1"/>
  <c r="AO160" i="15"/>
  <c r="AL160" i="15"/>
  <c r="AI160" i="15"/>
  <c r="AF160" i="15"/>
  <c r="AC160" i="15"/>
  <c r="M160" i="15"/>
  <c r="G11" i="19" s="1"/>
  <c r="D160" i="15"/>
  <c r="AO159" i="15"/>
  <c r="AL159" i="15"/>
  <c r="AI159" i="15"/>
  <c r="AF159" i="15"/>
  <c r="AC159" i="15"/>
  <c r="M159" i="15"/>
  <c r="D159" i="15"/>
  <c r="AO158" i="15"/>
  <c r="AL158" i="15"/>
  <c r="AI158" i="15"/>
  <c r="AF158" i="15"/>
  <c r="AC158" i="15"/>
  <c r="M158" i="15"/>
  <c r="D158" i="15"/>
  <c r="AO157" i="15"/>
  <c r="AL157" i="15"/>
  <c r="AI157" i="15"/>
  <c r="AF157" i="15"/>
  <c r="AC157" i="15"/>
  <c r="M157" i="15"/>
  <c r="G10" i="19" s="1"/>
  <c r="D157" i="15"/>
  <c r="AO156" i="15"/>
  <c r="AL156" i="15"/>
  <c r="AI156" i="15"/>
  <c r="AF156" i="15"/>
  <c r="AC156" i="15"/>
  <c r="M156" i="15"/>
  <c r="D156" i="15"/>
  <c r="A156" i="15"/>
  <c r="A157" i="15" s="1"/>
  <c r="A158" i="15" s="1"/>
  <c r="A159" i="15" s="1"/>
  <c r="A160" i="15" s="1"/>
  <c r="A161" i="15" s="1"/>
  <c r="A162" i="15" s="1"/>
  <c r="A163" i="15" s="1"/>
  <c r="A164" i="15" s="1"/>
  <c r="A165" i="15" s="1"/>
  <c r="AO155" i="15"/>
  <c r="AL155" i="15"/>
  <c r="AI155" i="15"/>
  <c r="AF155" i="15"/>
  <c r="AC155" i="15"/>
  <c r="M155" i="15"/>
  <c r="D155" i="15"/>
  <c r="AO154" i="15"/>
  <c r="AL154" i="15"/>
  <c r="AI154" i="15"/>
  <c r="AF154" i="15"/>
  <c r="AC154" i="15"/>
  <c r="M154" i="15"/>
  <c r="D154" i="15"/>
  <c r="AO153" i="15"/>
  <c r="AL153" i="15"/>
  <c r="AI153" i="15"/>
  <c r="AF153" i="15"/>
  <c r="AC153" i="15"/>
  <c r="M153" i="15"/>
  <c r="G27" i="23" s="1"/>
  <c r="D153" i="15"/>
  <c r="AO152" i="15"/>
  <c r="AL152" i="15"/>
  <c r="AI152" i="15"/>
  <c r="AF152" i="15"/>
  <c r="AC152" i="15"/>
  <c r="M152" i="15"/>
  <c r="G9" i="19" s="1"/>
  <c r="D152" i="15"/>
  <c r="AO151" i="15"/>
  <c r="AL151" i="15"/>
  <c r="AI151" i="15"/>
  <c r="AF151" i="15"/>
  <c r="AC151" i="15"/>
  <c r="M151" i="15"/>
  <c r="D151" i="15"/>
  <c r="AO150" i="15"/>
  <c r="AL150" i="15"/>
  <c r="AI150" i="15"/>
  <c r="AF150" i="15"/>
  <c r="AC150" i="15"/>
  <c r="M150" i="15"/>
  <c r="D150" i="15"/>
  <c r="AO149" i="15"/>
  <c r="AL149" i="15"/>
  <c r="AI149" i="15"/>
  <c r="AF149" i="15"/>
  <c r="AC149" i="15"/>
  <c r="M149" i="15"/>
  <c r="D149" i="15"/>
  <c r="A149" i="15"/>
  <c r="A150" i="15" s="1"/>
  <c r="A151" i="15" s="1"/>
  <c r="A152" i="15" s="1"/>
  <c r="A153" i="15" s="1"/>
  <c r="AO148" i="15"/>
  <c r="AL148" i="15"/>
  <c r="AI148" i="15"/>
  <c r="AF148" i="15"/>
  <c r="AC148" i="15"/>
  <c r="M148" i="15"/>
  <c r="D148" i="15"/>
  <c r="AO147" i="15"/>
  <c r="AL147" i="15"/>
  <c r="AI147" i="15"/>
  <c r="AF147" i="15"/>
  <c r="AC147" i="15"/>
  <c r="M147" i="15"/>
  <c r="D147" i="15"/>
  <c r="M146" i="15"/>
  <c r="G43" i="23" s="1"/>
  <c r="D146" i="15"/>
  <c r="M145" i="15"/>
  <c r="G31" i="23" s="1"/>
  <c r="D145" i="15"/>
  <c r="M144" i="15"/>
  <c r="G33" i="23" s="1"/>
  <c r="D144" i="15"/>
  <c r="A144" i="15"/>
  <c r="A145" i="15" s="1"/>
  <c r="A146" i="15" s="1"/>
  <c r="M143" i="15"/>
  <c r="G32" i="23" s="1"/>
  <c r="D143" i="15"/>
  <c r="A143" i="15"/>
  <c r="M142" i="15"/>
  <c r="G36" i="23" s="1"/>
  <c r="D142" i="15"/>
  <c r="M140" i="15"/>
  <c r="G41" i="23" s="1"/>
  <c r="D140" i="15"/>
  <c r="AO139" i="15"/>
  <c r="AL139" i="15"/>
  <c r="AI139" i="15"/>
  <c r="AF139" i="15"/>
  <c r="AC139" i="15"/>
  <c r="M139" i="15"/>
  <c r="D139" i="15"/>
  <c r="AO138" i="15"/>
  <c r="AL138" i="15"/>
  <c r="AI138" i="15"/>
  <c r="AF138" i="15"/>
  <c r="AC138" i="15"/>
  <c r="M138" i="15"/>
  <c r="G12" i="23" s="1"/>
  <c r="D138" i="15"/>
  <c r="M137" i="15"/>
  <c r="G29" i="19" s="1"/>
  <c r="D137" i="15"/>
  <c r="M136" i="15"/>
  <c r="G30" i="19" s="1"/>
  <c r="D136" i="15"/>
  <c r="M135" i="15"/>
  <c r="G28" i="19" s="1"/>
  <c r="D135" i="15"/>
  <c r="AO134" i="15"/>
  <c r="AL134" i="15"/>
  <c r="AI134" i="15"/>
  <c r="AF134" i="15"/>
  <c r="AC134" i="15"/>
  <c r="M134" i="15"/>
  <c r="D134" i="15"/>
  <c r="AO133" i="15"/>
  <c r="AL133" i="15"/>
  <c r="AI133" i="15"/>
  <c r="AF133" i="15"/>
  <c r="AC133" i="15"/>
  <c r="M133" i="15"/>
  <c r="D133" i="15"/>
  <c r="AO132" i="15"/>
  <c r="AL132" i="15"/>
  <c r="AI132" i="15"/>
  <c r="AF132" i="15"/>
  <c r="AC132" i="15"/>
  <c r="M132" i="15"/>
  <c r="D132" i="15"/>
  <c r="AO131" i="15"/>
  <c r="AL131" i="15"/>
  <c r="AI131" i="15"/>
  <c r="AF131" i="15"/>
  <c r="AC131" i="15"/>
  <c r="M131" i="15"/>
  <c r="D131" i="15"/>
  <c r="AC130" i="15"/>
  <c r="M130" i="15"/>
  <c r="G22" i="19" s="1"/>
  <c r="D130" i="15"/>
  <c r="AC129" i="15"/>
  <c r="M129" i="15"/>
  <c r="G26" i="23" s="1"/>
  <c r="D129" i="15"/>
  <c r="AO128" i="15"/>
  <c r="AL128" i="15"/>
  <c r="AI128" i="15"/>
  <c r="AF128" i="15"/>
  <c r="AC128" i="15"/>
  <c r="M128" i="15"/>
  <c r="G11" i="23" s="1"/>
  <c r="D128" i="15"/>
  <c r="A128" i="15"/>
  <c r="A129" i="15" s="1"/>
  <c r="A130" i="15" s="1"/>
  <c r="A131" i="15" s="1"/>
  <c r="A132" i="15" s="1"/>
  <c r="A133" i="15" s="1"/>
  <c r="A134" i="15" s="1"/>
  <c r="AO127" i="15"/>
  <c r="AL127" i="15"/>
  <c r="AI127" i="15"/>
  <c r="AF127" i="15"/>
  <c r="AC127" i="15"/>
  <c r="M127" i="15"/>
  <c r="D127" i="15"/>
  <c r="M126" i="15"/>
  <c r="M125" i="15"/>
  <c r="G35" i="23" s="1"/>
  <c r="M124" i="15"/>
  <c r="G28" i="23" s="1"/>
  <c r="D124" i="15"/>
  <c r="AO123" i="15"/>
  <c r="AL123" i="15"/>
  <c r="AI123" i="15"/>
  <c r="AF123" i="15"/>
  <c r="AC123" i="15"/>
  <c r="M123" i="15"/>
  <c r="G25" i="23" s="1"/>
  <c r="D123" i="15"/>
  <c r="AO122" i="15"/>
  <c r="AL122" i="15"/>
  <c r="AI122" i="15"/>
  <c r="AF122" i="15"/>
  <c r="AC122" i="15"/>
  <c r="M122" i="15"/>
  <c r="D122" i="15"/>
  <c r="AO121" i="15"/>
  <c r="AL121" i="15"/>
  <c r="AI121" i="15"/>
  <c r="AF121" i="15"/>
  <c r="AC121" i="15"/>
  <c r="M121" i="15"/>
  <c r="D121" i="15"/>
  <c r="AO120" i="15"/>
  <c r="AL120" i="15"/>
  <c r="AI120" i="15"/>
  <c r="AF120" i="15"/>
  <c r="AC120" i="15"/>
  <c r="M120" i="15"/>
  <c r="D120" i="15"/>
  <c r="AO119" i="15"/>
  <c r="AL119" i="15"/>
  <c r="AI119" i="15"/>
  <c r="AF119" i="15"/>
  <c r="AC119" i="15"/>
  <c r="M119" i="15"/>
  <c r="D119" i="15"/>
  <c r="AO118" i="15"/>
  <c r="AL118" i="15"/>
  <c r="AI118" i="15"/>
  <c r="AF118" i="15"/>
  <c r="AC118" i="15"/>
  <c r="M118" i="15"/>
  <c r="D118" i="15"/>
  <c r="AO117" i="15"/>
  <c r="AL117" i="15"/>
  <c r="AI117" i="15"/>
  <c r="AF117" i="15"/>
  <c r="AC117" i="15"/>
  <c r="M117" i="15"/>
  <c r="D117" i="15"/>
  <c r="AO116" i="15"/>
  <c r="AL116" i="15"/>
  <c r="AI116" i="15"/>
  <c r="AF116" i="15"/>
  <c r="AC116" i="15"/>
  <c r="M116" i="15"/>
  <c r="D116" i="15"/>
  <c r="AO115" i="15"/>
  <c r="AL115" i="15"/>
  <c r="AI115" i="15"/>
  <c r="AF115" i="15"/>
  <c r="AC115" i="15"/>
  <c r="M115" i="15"/>
  <c r="D115" i="15"/>
  <c r="AO114" i="15"/>
  <c r="AL114" i="15"/>
  <c r="AI114" i="15"/>
  <c r="AF114" i="15"/>
  <c r="AC114" i="15"/>
  <c r="M114" i="15"/>
  <c r="D114" i="15"/>
  <c r="AO113" i="15"/>
  <c r="AL113" i="15"/>
  <c r="AI113" i="15"/>
  <c r="AF113" i="15"/>
  <c r="AC113" i="15"/>
  <c r="M113" i="15"/>
  <c r="D113" i="15"/>
  <c r="M112" i="15"/>
  <c r="G39" i="23" s="1"/>
  <c r="D112" i="15"/>
  <c r="AO111" i="15"/>
  <c r="AL111" i="15"/>
  <c r="AI111" i="15"/>
  <c r="AF111" i="15"/>
  <c r="AC111" i="15"/>
  <c r="M111" i="15"/>
  <c r="D111" i="15"/>
  <c r="AO110" i="15"/>
  <c r="AL110" i="15"/>
  <c r="AI110" i="15"/>
  <c r="AF110" i="15"/>
  <c r="AC110" i="15"/>
  <c r="M110" i="15"/>
  <c r="D110" i="15"/>
  <c r="A110" i="15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O109" i="15"/>
  <c r="AL109" i="15"/>
  <c r="AI109" i="15"/>
  <c r="AF109" i="15"/>
  <c r="AC109" i="15"/>
  <c r="M109" i="15"/>
  <c r="G8" i="19" s="1"/>
  <c r="D109" i="15"/>
  <c r="AO108" i="15"/>
  <c r="AL108" i="15"/>
  <c r="AI108" i="15"/>
  <c r="AF108" i="15"/>
  <c r="AC108" i="15"/>
  <c r="M108" i="15"/>
  <c r="D108" i="15"/>
  <c r="AO107" i="15"/>
  <c r="AL107" i="15"/>
  <c r="AI107" i="15"/>
  <c r="AF107" i="15"/>
  <c r="AC107" i="15"/>
  <c r="M107" i="15"/>
  <c r="D107" i="15"/>
  <c r="AO106" i="15"/>
  <c r="AL106" i="15"/>
  <c r="AI106" i="15"/>
  <c r="AF106" i="15"/>
  <c r="AC106" i="15"/>
  <c r="M106" i="15"/>
  <c r="D106" i="15"/>
  <c r="AO105" i="15"/>
  <c r="AL105" i="15"/>
  <c r="AI105" i="15"/>
  <c r="AF105" i="15"/>
  <c r="AC105" i="15"/>
  <c r="M105" i="15"/>
  <c r="D105" i="15"/>
  <c r="AO104" i="15"/>
  <c r="AL104" i="15"/>
  <c r="AI104" i="15"/>
  <c r="AF104" i="15"/>
  <c r="AC104" i="15"/>
  <c r="M104" i="15"/>
  <c r="D104" i="15"/>
  <c r="AO103" i="15"/>
  <c r="AL103" i="15"/>
  <c r="AI103" i="15"/>
  <c r="AF103" i="15"/>
  <c r="AC103" i="15"/>
  <c r="M103" i="15"/>
  <c r="D103" i="15"/>
  <c r="AO102" i="15"/>
  <c r="AL102" i="15"/>
  <c r="AI102" i="15"/>
  <c r="AF102" i="15"/>
  <c r="AC102" i="15"/>
  <c r="M102" i="15"/>
  <c r="D102" i="15"/>
  <c r="AO101" i="15"/>
  <c r="AL101" i="15"/>
  <c r="AI101" i="15"/>
  <c r="AF101" i="15"/>
  <c r="AC101" i="15"/>
  <c r="M101" i="15"/>
  <c r="D101" i="15"/>
  <c r="AO100" i="15"/>
  <c r="AL100" i="15"/>
  <c r="AI100" i="15"/>
  <c r="AF100" i="15"/>
  <c r="AC100" i="15"/>
  <c r="M100" i="15"/>
  <c r="D100" i="15"/>
  <c r="AO99" i="15"/>
  <c r="AL99" i="15"/>
  <c r="AI99" i="15"/>
  <c r="AF99" i="15"/>
  <c r="AC99" i="15"/>
  <c r="M99" i="15"/>
  <c r="D99" i="15"/>
  <c r="AO98" i="15"/>
  <c r="AL98" i="15"/>
  <c r="AI98" i="15"/>
  <c r="AF98" i="15"/>
  <c r="AC98" i="15"/>
  <c r="M98" i="15"/>
  <c r="D98" i="15"/>
  <c r="AO97" i="15"/>
  <c r="AL97" i="15"/>
  <c r="AI97" i="15"/>
  <c r="AF97" i="15"/>
  <c r="AC97" i="15"/>
  <c r="M97" i="15"/>
  <c r="D97" i="15"/>
  <c r="AO96" i="15"/>
  <c r="AL96" i="15"/>
  <c r="AI96" i="15"/>
  <c r="AF96" i="15"/>
  <c r="AC96" i="15"/>
  <c r="M96" i="15"/>
  <c r="D96" i="15"/>
  <c r="AO95" i="15"/>
  <c r="AL95" i="15"/>
  <c r="AI95" i="15"/>
  <c r="AF95" i="15"/>
  <c r="AC95" i="15"/>
  <c r="M95" i="15"/>
  <c r="D95" i="15"/>
  <c r="AO94" i="15"/>
  <c r="AL94" i="15"/>
  <c r="AI94" i="15"/>
  <c r="AF94" i="15"/>
  <c r="AC94" i="15"/>
  <c r="M94" i="15"/>
  <c r="D94" i="15"/>
  <c r="AO93" i="15"/>
  <c r="AL93" i="15"/>
  <c r="AI93" i="15"/>
  <c r="AF93" i="15"/>
  <c r="AC93" i="15"/>
  <c r="M93" i="15"/>
  <c r="D93" i="15"/>
  <c r="AO92" i="15"/>
  <c r="AL92" i="15"/>
  <c r="AI92" i="15"/>
  <c r="AF92" i="15"/>
  <c r="AC92" i="15"/>
  <c r="M92" i="15"/>
  <c r="D92" i="15"/>
  <c r="AO91" i="15"/>
  <c r="AL91" i="15"/>
  <c r="AI91" i="15"/>
  <c r="AF91" i="15"/>
  <c r="AC91" i="15"/>
  <c r="M91" i="15"/>
  <c r="D91" i="15"/>
  <c r="AO90" i="15"/>
  <c r="AL90" i="15"/>
  <c r="AI90" i="15"/>
  <c r="AF90" i="15"/>
  <c r="AC90" i="15"/>
  <c r="M90" i="15"/>
  <c r="D90" i="15"/>
  <c r="AO89" i="15"/>
  <c r="AL89" i="15"/>
  <c r="AI89" i="15"/>
  <c r="AF89" i="15"/>
  <c r="AC89" i="15"/>
  <c r="M89" i="15"/>
  <c r="G7" i="19" s="1"/>
  <c r="D89" i="15"/>
  <c r="AO88" i="15"/>
  <c r="AL88" i="15"/>
  <c r="AI88" i="15"/>
  <c r="AF88" i="15"/>
  <c r="AC88" i="15"/>
  <c r="M88" i="15"/>
  <c r="D88" i="15"/>
  <c r="A88" i="15"/>
  <c r="A89" i="15" s="1"/>
  <c r="A90" i="15" s="1"/>
  <c r="A91" i="15" s="1"/>
  <c r="A92" i="15" s="1"/>
  <c r="A93" i="15" s="1"/>
  <c r="A94" i="15" s="1"/>
  <c r="A95" i="15" s="1"/>
  <c r="A96" i="15" s="1"/>
  <c r="AO87" i="15"/>
  <c r="AL87" i="15"/>
  <c r="AI87" i="15"/>
  <c r="AF87" i="15"/>
  <c r="AC87" i="15"/>
  <c r="M87" i="15"/>
  <c r="D87" i="15"/>
  <c r="AO86" i="15"/>
  <c r="AL86" i="15"/>
  <c r="AI86" i="15"/>
  <c r="AF86" i="15"/>
  <c r="AC86" i="15"/>
  <c r="M86" i="15"/>
  <c r="D86" i="15"/>
  <c r="M85" i="15"/>
  <c r="G24" i="19" s="1"/>
  <c r="D85" i="15"/>
  <c r="AO84" i="15"/>
  <c r="AL84" i="15"/>
  <c r="AI84" i="15"/>
  <c r="AF84" i="15"/>
  <c r="AC84" i="15"/>
  <c r="M84" i="15"/>
  <c r="D84" i="15"/>
  <c r="AO83" i="15"/>
  <c r="AL83" i="15"/>
  <c r="AI83" i="15"/>
  <c r="AF83" i="15"/>
  <c r="AC83" i="15"/>
  <c r="M83" i="15"/>
  <c r="G8" i="23" s="1"/>
  <c r="D83" i="15"/>
  <c r="AO82" i="15"/>
  <c r="AL82" i="15"/>
  <c r="AI82" i="15"/>
  <c r="AF82" i="15"/>
  <c r="AC82" i="15"/>
  <c r="M82" i="15"/>
  <c r="D82" i="15"/>
  <c r="AO81" i="15"/>
  <c r="AL81" i="15"/>
  <c r="AI81" i="15"/>
  <c r="AF81" i="15"/>
  <c r="AC81" i="15"/>
  <c r="M81" i="15"/>
  <c r="G7" i="23" s="1"/>
  <c r="D81" i="15"/>
  <c r="AO80" i="15"/>
  <c r="AL80" i="15"/>
  <c r="AI80" i="15"/>
  <c r="AF80" i="15"/>
  <c r="AC80" i="15"/>
  <c r="M80" i="15"/>
  <c r="D80" i="15"/>
  <c r="AO79" i="15"/>
  <c r="AL79" i="15"/>
  <c r="AI79" i="15"/>
  <c r="AF79" i="15"/>
  <c r="AC79" i="15"/>
  <c r="M79" i="15"/>
  <c r="G10" i="23" s="1"/>
  <c r="D79" i="15"/>
  <c r="AO78" i="15"/>
  <c r="AL78" i="15"/>
  <c r="AI78" i="15"/>
  <c r="AF78" i="15"/>
  <c r="AC78" i="15"/>
  <c r="M78" i="15"/>
  <c r="G9" i="23" s="1"/>
  <c r="D78" i="15"/>
  <c r="AO77" i="15"/>
  <c r="AL77" i="15"/>
  <c r="AI77" i="15"/>
  <c r="AF77" i="15"/>
  <c r="AC77" i="15"/>
  <c r="M77" i="15"/>
  <c r="D77" i="15"/>
  <c r="AO76" i="15"/>
  <c r="AL76" i="15"/>
  <c r="AI76" i="15"/>
  <c r="AF76" i="15"/>
  <c r="AC76" i="15"/>
  <c r="M76" i="15"/>
  <c r="D76" i="15"/>
  <c r="AO75" i="15"/>
  <c r="AL75" i="15"/>
  <c r="AI75" i="15"/>
  <c r="AF75" i="15"/>
  <c r="AC75" i="15"/>
  <c r="M75" i="15"/>
  <c r="D75" i="15"/>
  <c r="AO74" i="15"/>
  <c r="AL74" i="15"/>
  <c r="AI74" i="15"/>
  <c r="AF74" i="15"/>
  <c r="AC74" i="15"/>
  <c r="M74" i="15"/>
  <c r="D74" i="15"/>
  <c r="AO73" i="15"/>
  <c r="AL73" i="15"/>
  <c r="AI73" i="15"/>
  <c r="AF73" i="15"/>
  <c r="AC73" i="15"/>
  <c r="M73" i="15"/>
  <c r="D73" i="15"/>
  <c r="A73" i="15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O72" i="15"/>
  <c r="AL72" i="15"/>
  <c r="AI72" i="15"/>
  <c r="AF72" i="15"/>
  <c r="AC72" i="15"/>
  <c r="M72" i="15"/>
  <c r="D72" i="15"/>
  <c r="AO71" i="15"/>
  <c r="AL71" i="15"/>
  <c r="AI71" i="15"/>
  <c r="AF71" i="15"/>
  <c r="AC71" i="15"/>
  <c r="M71" i="15"/>
  <c r="D71" i="15"/>
  <c r="AO70" i="15"/>
  <c r="AL70" i="15"/>
  <c r="AI70" i="15"/>
  <c r="AF70" i="15"/>
  <c r="AC70" i="15"/>
  <c r="M70" i="15"/>
  <c r="D70" i="15"/>
  <c r="AO69" i="15"/>
  <c r="AL69" i="15"/>
  <c r="AI69" i="15"/>
  <c r="AF69" i="15"/>
  <c r="AC69" i="15"/>
  <c r="M69" i="15"/>
  <c r="D69" i="15"/>
  <c r="AO68" i="15"/>
  <c r="AL68" i="15"/>
  <c r="AI68" i="15"/>
  <c r="AF68" i="15"/>
  <c r="AC68" i="15"/>
  <c r="M68" i="15"/>
  <c r="D68" i="15"/>
  <c r="AO67" i="15"/>
  <c r="AL67" i="15"/>
  <c r="AI67" i="15"/>
  <c r="AF67" i="15"/>
  <c r="AC67" i="15"/>
  <c r="M67" i="15"/>
  <c r="D67" i="15"/>
  <c r="AO66" i="15"/>
  <c r="AL66" i="15"/>
  <c r="AI66" i="15"/>
  <c r="AF66" i="15"/>
  <c r="AC66" i="15"/>
  <c r="M66" i="15"/>
  <c r="D66" i="15"/>
  <c r="AO65" i="15"/>
  <c r="AL65" i="15"/>
  <c r="AI65" i="15"/>
  <c r="AF65" i="15"/>
  <c r="AC65" i="15"/>
  <c r="M65" i="15"/>
  <c r="D65" i="15"/>
  <c r="AO64" i="15"/>
  <c r="AL64" i="15"/>
  <c r="AI64" i="15"/>
  <c r="AF64" i="15"/>
  <c r="AC64" i="15"/>
  <c r="M64" i="15"/>
  <c r="D64" i="15"/>
  <c r="AO63" i="15"/>
  <c r="AL63" i="15"/>
  <c r="AI63" i="15"/>
  <c r="AF63" i="15"/>
  <c r="AC63" i="15"/>
  <c r="M63" i="15"/>
  <c r="D63" i="15"/>
  <c r="A63" i="15"/>
  <c r="A64" i="15" s="1"/>
  <c r="A65" i="15" s="1"/>
  <c r="A66" i="15" s="1"/>
  <c r="A67" i="15" s="1"/>
  <c r="A68" i="15" s="1"/>
  <c r="A69" i="15" s="1"/>
  <c r="A70" i="15" s="1"/>
  <c r="AO62" i="15"/>
  <c r="AL62" i="15"/>
  <c r="AI62" i="15"/>
  <c r="AF62" i="15"/>
  <c r="AC62" i="15"/>
  <c r="M62" i="15"/>
  <c r="D62" i="15"/>
  <c r="AO61" i="15"/>
  <c r="AL61" i="15"/>
  <c r="AI61" i="15"/>
  <c r="AF61" i="15"/>
  <c r="AC61" i="15"/>
  <c r="M61" i="15"/>
  <c r="D61" i="15"/>
  <c r="AO60" i="15"/>
  <c r="AL60" i="15"/>
  <c r="AI60" i="15"/>
  <c r="AF60" i="15"/>
  <c r="AC60" i="15"/>
  <c r="M60" i="15"/>
  <c r="D60" i="15"/>
  <c r="AO59" i="15"/>
  <c r="AL59" i="15"/>
  <c r="AI59" i="15"/>
  <c r="AF59" i="15"/>
  <c r="AC59" i="15"/>
  <c r="M59" i="15"/>
  <c r="D59" i="15"/>
  <c r="AO58" i="15"/>
  <c r="AL58" i="15"/>
  <c r="AI58" i="15"/>
  <c r="AF58" i="15"/>
  <c r="AC58" i="15"/>
  <c r="M58" i="15"/>
  <c r="D58" i="15"/>
  <c r="AO57" i="15"/>
  <c r="AL57" i="15"/>
  <c r="AI57" i="15"/>
  <c r="AF57" i="15"/>
  <c r="AC57" i="15"/>
  <c r="M57" i="15"/>
  <c r="D57" i="15"/>
  <c r="AO56" i="15"/>
  <c r="AL56" i="15"/>
  <c r="AI56" i="15"/>
  <c r="AF56" i="15"/>
  <c r="AC56" i="15"/>
  <c r="M56" i="15"/>
  <c r="D56" i="15"/>
  <c r="AO55" i="15"/>
  <c r="AL55" i="15"/>
  <c r="AI55" i="15"/>
  <c r="AF55" i="15"/>
  <c r="AC55" i="15"/>
  <c r="M55" i="15"/>
  <c r="D55" i="15"/>
  <c r="A55" i="15"/>
  <c r="A56" i="15" s="1"/>
  <c r="A57" i="15" s="1"/>
  <c r="A58" i="15" s="1"/>
  <c r="A59" i="15" s="1"/>
  <c r="A60" i="15" s="1"/>
  <c r="AO54" i="15"/>
  <c r="AL54" i="15"/>
  <c r="AI54" i="15"/>
  <c r="AF54" i="15"/>
  <c r="AC54" i="15"/>
  <c r="M54" i="15"/>
  <c r="D54" i="15"/>
  <c r="AO53" i="15"/>
  <c r="AL53" i="15"/>
  <c r="AI53" i="15"/>
  <c r="AF53" i="15"/>
  <c r="AC53" i="15"/>
  <c r="M53" i="15"/>
  <c r="D53" i="15"/>
  <c r="AO52" i="15"/>
  <c r="AL52" i="15"/>
  <c r="AI52" i="15"/>
  <c r="AF52" i="15"/>
  <c r="AC52" i="15"/>
  <c r="M52" i="15"/>
  <c r="D52" i="15"/>
  <c r="AO51" i="15"/>
  <c r="AL51" i="15"/>
  <c r="AI51" i="15"/>
  <c r="AF51" i="15"/>
  <c r="AC51" i="15"/>
  <c r="M51" i="15"/>
  <c r="D51" i="15"/>
  <c r="AO50" i="15"/>
  <c r="AL50" i="15"/>
  <c r="AI50" i="15"/>
  <c r="AF50" i="15"/>
  <c r="AC50" i="15"/>
  <c r="M50" i="15"/>
  <c r="D50" i="15"/>
  <c r="AO49" i="15"/>
  <c r="AL49" i="15"/>
  <c r="AI49" i="15"/>
  <c r="AF49" i="15"/>
  <c r="AC49" i="15"/>
  <c r="M49" i="15"/>
  <c r="D49" i="15"/>
  <c r="AO48" i="15"/>
  <c r="AL48" i="15"/>
  <c r="AI48" i="15"/>
  <c r="AF48" i="15"/>
  <c r="AC48" i="15"/>
  <c r="M48" i="15"/>
  <c r="D48" i="15"/>
  <c r="AO47" i="15"/>
  <c r="AL47" i="15"/>
  <c r="AI47" i="15"/>
  <c r="AF47" i="15"/>
  <c r="AC47" i="15"/>
  <c r="M47" i="15"/>
  <c r="D47" i="15"/>
  <c r="AO46" i="15"/>
  <c r="AL46" i="15"/>
  <c r="AI46" i="15"/>
  <c r="AF46" i="15"/>
  <c r="AC46" i="15"/>
  <c r="M46" i="15"/>
  <c r="G6" i="19" s="1"/>
  <c r="D46" i="15"/>
  <c r="AO45" i="15"/>
  <c r="AL45" i="15"/>
  <c r="AI45" i="15"/>
  <c r="AF45" i="15"/>
  <c r="AC45" i="15"/>
  <c r="M45" i="15"/>
  <c r="D45" i="15"/>
  <c r="AO44" i="15"/>
  <c r="AL44" i="15"/>
  <c r="AI44" i="15"/>
  <c r="AF44" i="15"/>
  <c r="AC44" i="15"/>
  <c r="M44" i="15"/>
  <c r="D44" i="15"/>
  <c r="AO43" i="15"/>
  <c r="AL43" i="15"/>
  <c r="AI43" i="15"/>
  <c r="AF43" i="15"/>
  <c r="AC43" i="15"/>
  <c r="M43" i="15"/>
  <c r="D43" i="15"/>
  <c r="A43" i="15"/>
  <c r="A44" i="15" s="1"/>
  <c r="A45" i="15" s="1"/>
  <c r="A46" i="15" s="1"/>
  <c r="A47" i="15" s="1"/>
  <c r="A48" i="15" s="1"/>
  <c r="A49" i="15" s="1"/>
  <c r="A50" i="15" s="1"/>
  <c r="A51" i="15" s="1"/>
  <c r="A52" i="15" s="1"/>
  <c r="AO42" i="15"/>
  <c r="AL42" i="15"/>
  <c r="AI42" i="15"/>
  <c r="AF42" i="15"/>
  <c r="AC42" i="15"/>
  <c r="M42" i="15"/>
  <c r="D42" i="15"/>
  <c r="AO41" i="15"/>
  <c r="AL41" i="15"/>
  <c r="AI41" i="15"/>
  <c r="AF41" i="15"/>
  <c r="AC41" i="15"/>
  <c r="M41" i="15"/>
  <c r="D41" i="15"/>
  <c r="AO40" i="15"/>
  <c r="AL40" i="15"/>
  <c r="AI40" i="15"/>
  <c r="AF40" i="15"/>
  <c r="AC40" i="15"/>
  <c r="M40" i="15"/>
  <c r="G6" i="23" s="1"/>
  <c r="D40" i="15"/>
  <c r="AO39" i="15"/>
  <c r="AL39" i="15"/>
  <c r="AI39" i="15"/>
  <c r="AF39" i="15"/>
  <c r="AC39" i="15"/>
  <c r="M39" i="15"/>
  <c r="D39" i="15"/>
  <c r="AO38" i="15"/>
  <c r="AL38" i="15"/>
  <c r="AI38" i="15"/>
  <c r="AF38" i="15"/>
  <c r="AC38" i="15"/>
  <c r="M38" i="15"/>
  <c r="D38" i="15"/>
  <c r="AO37" i="15"/>
  <c r="AL37" i="15"/>
  <c r="AI37" i="15"/>
  <c r="AF37" i="15"/>
  <c r="AC37" i="15"/>
  <c r="M37" i="15"/>
  <c r="D37" i="15"/>
  <c r="AO36" i="15"/>
  <c r="AL36" i="15"/>
  <c r="AI36" i="15"/>
  <c r="AF36" i="15"/>
  <c r="AC36" i="15"/>
  <c r="M36" i="15"/>
  <c r="D36" i="15"/>
  <c r="AO35" i="15"/>
  <c r="AL35" i="15"/>
  <c r="AI35" i="15"/>
  <c r="AF35" i="15"/>
  <c r="AC35" i="15"/>
  <c r="M35" i="15"/>
  <c r="D35" i="15"/>
  <c r="AO34" i="15"/>
  <c r="AL34" i="15"/>
  <c r="AI34" i="15"/>
  <c r="AF34" i="15"/>
  <c r="AC34" i="15"/>
  <c r="M34" i="15"/>
  <c r="D34" i="15"/>
  <c r="AO33" i="15"/>
  <c r="AL33" i="15"/>
  <c r="AI33" i="15"/>
  <c r="AF33" i="15"/>
  <c r="AC33" i="15"/>
  <c r="M33" i="15"/>
  <c r="D33" i="15"/>
  <c r="AO32" i="15"/>
  <c r="AL32" i="15"/>
  <c r="AI32" i="15"/>
  <c r="AF32" i="15"/>
  <c r="AC32" i="15"/>
  <c r="M32" i="15"/>
  <c r="D32" i="15"/>
  <c r="AO31" i="15"/>
  <c r="AL31" i="15"/>
  <c r="AI31" i="15"/>
  <c r="AF31" i="15"/>
  <c r="AC31" i="15"/>
  <c r="M31" i="15"/>
  <c r="D31" i="15"/>
  <c r="AO30" i="15"/>
  <c r="AL30" i="15"/>
  <c r="AI30" i="15"/>
  <c r="AF30" i="15"/>
  <c r="AC30" i="15"/>
  <c r="M30" i="15"/>
  <c r="D30" i="15"/>
  <c r="AO29" i="15"/>
  <c r="AL29" i="15"/>
  <c r="AI29" i="15"/>
  <c r="AF29" i="15"/>
  <c r="AC29" i="15"/>
  <c r="M29" i="15"/>
  <c r="D29" i="15"/>
  <c r="AO28" i="15"/>
  <c r="AL28" i="15"/>
  <c r="AI28" i="15"/>
  <c r="AF28" i="15"/>
  <c r="AC28" i="15"/>
  <c r="M28" i="15"/>
  <c r="D28" i="15"/>
  <c r="AO27" i="15"/>
  <c r="AL27" i="15"/>
  <c r="AI27" i="15"/>
  <c r="AF27" i="15"/>
  <c r="AC27" i="15"/>
  <c r="M27" i="15"/>
  <c r="D27" i="15"/>
  <c r="AO26" i="15"/>
  <c r="AL26" i="15"/>
  <c r="AI26" i="15"/>
  <c r="AF26" i="15"/>
  <c r="AC26" i="15"/>
  <c r="M26" i="15"/>
  <c r="D26" i="15"/>
  <c r="AO25" i="15"/>
  <c r="AL25" i="15"/>
  <c r="AI25" i="15"/>
  <c r="AF25" i="15"/>
  <c r="AC25" i="15"/>
  <c r="M25" i="15"/>
  <c r="D25" i="15"/>
  <c r="AO24" i="15"/>
  <c r="AL24" i="15"/>
  <c r="AI24" i="15"/>
  <c r="AF24" i="15"/>
  <c r="AC24" i="15"/>
  <c r="M24" i="15"/>
  <c r="D24" i="15"/>
  <c r="AO23" i="15"/>
  <c r="AL23" i="15"/>
  <c r="AI23" i="15"/>
  <c r="AF23" i="15"/>
  <c r="AC23" i="15"/>
  <c r="M23" i="15"/>
  <c r="D23" i="15"/>
  <c r="AO22" i="15"/>
  <c r="AL22" i="15"/>
  <c r="AI22" i="15"/>
  <c r="AF22" i="15"/>
  <c r="AC22" i="15"/>
  <c r="M22" i="15"/>
  <c r="D22" i="15"/>
  <c r="A22" i="15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O21" i="15"/>
  <c r="AL21" i="15"/>
  <c r="AI21" i="15"/>
  <c r="AF21" i="15"/>
  <c r="AC21" i="15"/>
  <c r="M21" i="15"/>
  <c r="D21" i="15"/>
  <c r="AO20" i="15"/>
  <c r="AL20" i="15"/>
  <c r="AI20" i="15"/>
  <c r="AF20" i="15"/>
  <c r="AC20" i="15"/>
  <c r="M20" i="15"/>
  <c r="D20" i="15"/>
  <c r="AO19" i="15"/>
  <c r="AL19" i="15"/>
  <c r="AI19" i="15"/>
  <c r="AF19" i="15"/>
  <c r="AC19" i="15"/>
  <c r="M19" i="15"/>
  <c r="G31" i="19" s="1"/>
  <c r="D19" i="15"/>
  <c r="K31" i="19" s="1"/>
  <c r="AO18" i="15"/>
  <c r="AL18" i="15"/>
  <c r="AI18" i="15"/>
  <c r="AF18" i="15"/>
  <c r="AC18" i="15"/>
  <c r="M18" i="15"/>
  <c r="D18" i="15"/>
  <c r="M17" i="15"/>
  <c r="G25" i="19" s="1"/>
  <c r="D17" i="15"/>
  <c r="M16" i="15"/>
  <c r="G23" i="19" s="1"/>
  <c r="D16" i="15"/>
  <c r="AO15" i="15"/>
  <c r="AL15" i="15"/>
  <c r="AI15" i="15"/>
  <c r="AF15" i="15"/>
  <c r="AC15" i="15"/>
  <c r="M15" i="15"/>
  <c r="G5" i="19" s="1"/>
  <c r="D15" i="15"/>
  <c r="AO14" i="15"/>
  <c r="AL14" i="15"/>
  <c r="AI14" i="15"/>
  <c r="AF14" i="15"/>
  <c r="AC14" i="15"/>
  <c r="M14" i="15"/>
  <c r="D14" i="15"/>
  <c r="AO13" i="15"/>
  <c r="AL13" i="15"/>
  <c r="AI13" i="15"/>
  <c r="AF13" i="15"/>
  <c r="AC13" i="15"/>
  <c r="M13" i="15"/>
  <c r="D13" i="15"/>
  <c r="AO12" i="15"/>
  <c r="AL12" i="15"/>
  <c r="AI12" i="15"/>
  <c r="AF12" i="15"/>
  <c r="AC12" i="15"/>
  <c r="M12" i="15"/>
  <c r="G5" i="23" s="1"/>
  <c r="D12" i="15"/>
  <c r="AO11" i="15"/>
  <c r="AL11" i="15"/>
  <c r="AI11" i="15"/>
  <c r="AF11" i="15"/>
  <c r="AC11" i="15"/>
  <c r="M11" i="15"/>
  <c r="D11" i="15"/>
  <c r="AO10" i="15"/>
  <c r="AL10" i="15"/>
  <c r="AI10" i="15"/>
  <c r="AF10" i="15"/>
  <c r="AC10" i="15"/>
  <c r="M10" i="15"/>
  <c r="D10" i="15"/>
  <c r="AO9" i="15"/>
  <c r="AL9" i="15"/>
  <c r="AI9" i="15"/>
  <c r="AF9" i="15"/>
  <c r="AC9" i="15"/>
  <c r="M9" i="15"/>
  <c r="D9" i="15"/>
  <c r="AO8" i="15"/>
  <c r="AL8" i="15"/>
  <c r="AI8" i="15"/>
  <c r="AF8" i="15"/>
  <c r="AC8" i="15"/>
  <c r="M8" i="15"/>
  <c r="D8" i="15"/>
  <c r="AO7" i="15"/>
  <c r="AL7" i="15"/>
  <c r="AI7" i="15"/>
  <c r="AF7" i="15"/>
  <c r="AC7" i="15"/>
  <c r="M7" i="15"/>
  <c r="D7" i="15"/>
  <c r="AO6" i="15"/>
  <c r="AL6" i="15"/>
  <c r="AI6" i="15"/>
  <c r="AF6" i="15"/>
  <c r="AC6" i="15"/>
  <c r="M6" i="15"/>
  <c r="D6" i="15"/>
  <c r="AO5" i="15"/>
  <c r="AL5" i="15"/>
  <c r="AI5" i="15"/>
  <c r="AF5" i="15"/>
  <c r="AC5" i="15"/>
  <c r="M5" i="15"/>
  <c r="D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8" i="15" s="1"/>
  <c r="A19" i="15" s="1"/>
  <c r="M4" i="15"/>
  <c r="D4" i="15"/>
  <c r="AO284" i="14"/>
  <c r="AL284" i="14"/>
  <c r="AI284" i="14"/>
  <c r="AF284" i="14"/>
  <c r="AC284" i="14"/>
  <c r="M284" i="14"/>
  <c r="D284" i="14"/>
  <c r="AO283" i="14"/>
  <c r="AL283" i="14"/>
  <c r="AI283" i="14"/>
  <c r="AF283" i="14"/>
  <c r="AC283" i="14"/>
  <c r="M283" i="14"/>
  <c r="D283" i="14"/>
  <c r="AO282" i="14"/>
  <c r="AL282" i="14"/>
  <c r="AI282" i="14"/>
  <c r="AF282" i="14"/>
  <c r="AC282" i="14"/>
  <c r="M282" i="14"/>
  <c r="D282" i="14"/>
  <c r="AO281" i="14"/>
  <c r="AL281" i="14"/>
  <c r="AI281" i="14"/>
  <c r="AF281" i="14"/>
  <c r="AC281" i="14"/>
  <c r="M281" i="14"/>
  <c r="D281" i="14"/>
  <c r="AO280" i="14"/>
  <c r="AL280" i="14"/>
  <c r="AI280" i="14"/>
  <c r="AF280" i="14"/>
  <c r="AC280" i="14"/>
  <c r="M280" i="14"/>
  <c r="D280" i="14"/>
  <c r="AO279" i="14"/>
  <c r="AL279" i="14"/>
  <c r="AI279" i="14"/>
  <c r="AF279" i="14"/>
  <c r="AC279" i="14"/>
  <c r="M279" i="14"/>
  <c r="D279" i="14"/>
  <c r="AO278" i="14"/>
  <c r="AL278" i="14"/>
  <c r="AI278" i="14"/>
  <c r="AF278" i="14"/>
  <c r="AC278" i="14"/>
  <c r="M278" i="14"/>
  <c r="D278" i="14"/>
  <c r="AO277" i="14"/>
  <c r="AL277" i="14"/>
  <c r="AI277" i="14"/>
  <c r="AF277" i="14"/>
  <c r="AC277" i="14"/>
  <c r="M277" i="14"/>
  <c r="D277" i="14"/>
  <c r="AO276" i="14"/>
  <c r="AL276" i="14"/>
  <c r="AI276" i="14"/>
  <c r="AF276" i="14"/>
  <c r="AC276" i="14"/>
  <c r="M276" i="14"/>
  <c r="D276" i="14"/>
  <c r="AO275" i="14"/>
  <c r="AL275" i="14"/>
  <c r="AI275" i="14"/>
  <c r="AF275" i="14"/>
  <c r="AC275" i="14"/>
  <c r="M275" i="14"/>
  <c r="D275" i="14"/>
  <c r="A275" i="14"/>
  <c r="A276" i="14" s="1"/>
  <c r="A277" i="14" s="1"/>
  <c r="A278" i="14" s="1"/>
  <c r="A279" i="14" s="1"/>
  <c r="A280" i="14" s="1"/>
  <c r="A281" i="14" s="1"/>
  <c r="A282" i="14" s="1"/>
  <c r="A283" i="14" s="1"/>
  <c r="A284" i="14" s="1"/>
  <c r="AO274" i="14"/>
  <c r="AL274" i="14"/>
  <c r="AI274" i="14"/>
  <c r="AF274" i="14"/>
  <c r="AC274" i="14"/>
  <c r="M274" i="14"/>
  <c r="D274" i="14"/>
  <c r="AO273" i="14"/>
  <c r="AL273" i="14"/>
  <c r="AI273" i="14"/>
  <c r="AF273" i="14"/>
  <c r="AC273" i="14"/>
  <c r="M273" i="14"/>
  <c r="D273" i="14"/>
  <c r="AO272" i="14"/>
  <c r="AL272" i="14"/>
  <c r="AI272" i="14"/>
  <c r="AF272" i="14"/>
  <c r="AC272" i="14"/>
  <c r="D272" i="14"/>
  <c r="M271" i="14"/>
  <c r="AO270" i="14"/>
  <c r="AL270" i="14"/>
  <c r="AI270" i="14"/>
  <c r="AF270" i="14"/>
  <c r="AC270" i="14"/>
  <c r="M270" i="14"/>
  <c r="D270" i="14"/>
  <c r="AO269" i="14"/>
  <c r="AL269" i="14"/>
  <c r="AI269" i="14"/>
  <c r="AF269" i="14"/>
  <c r="AC269" i="14"/>
  <c r="M269" i="14"/>
  <c r="D269" i="14"/>
  <c r="AO268" i="14"/>
  <c r="AL268" i="14"/>
  <c r="AI268" i="14"/>
  <c r="AF268" i="14"/>
  <c r="AC268" i="14"/>
  <c r="M268" i="14"/>
  <c r="D268" i="14"/>
  <c r="AO267" i="14"/>
  <c r="AL267" i="14"/>
  <c r="AI267" i="14"/>
  <c r="AF267" i="14"/>
  <c r="AC267" i="14"/>
  <c r="M267" i="14"/>
  <c r="D267" i="14"/>
  <c r="AO266" i="14"/>
  <c r="AL266" i="14"/>
  <c r="AI266" i="14"/>
  <c r="AF266" i="14"/>
  <c r="AC266" i="14"/>
  <c r="M266" i="14"/>
  <c r="D266" i="14"/>
  <c r="AO265" i="14"/>
  <c r="AL265" i="14"/>
  <c r="AI265" i="14"/>
  <c r="AF265" i="14"/>
  <c r="AC265" i="14"/>
  <c r="M265" i="14"/>
  <c r="D265" i="14"/>
  <c r="AO264" i="14"/>
  <c r="AL264" i="14"/>
  <c r="AI264" i="14"/>
  <c r="AF264" i="14"/>
  <c r="AC264" i="14"/>
  <c r="M264" i="14"/>
  <c r="D264" i="14"/>
  <c r="AO263" i="14"/>
  <c r="AL263" i="14"/>
  <c r="AI263" i="14"/>
  <c r="AF263" i="14"/>
  <c r="AC263" i="14"/>
  <c r="M263" i="14"/>
  <c r="D263" i="14"/>
  <c r="AO262" i="14"/>
  <c r="AL262" i="14"/>
  <c r="AI262" i="14"/>
  <c r="AF262" i="14"/>
  <c r="AC262" i="14"/>
  <c r="M262" i="14"/>
  <c r="D262" i="14"/>
  <c r="AO261" i="14"/>
  <c r="AL261" i="14"/>
  <c r="AI261" i="14"/>
  <c r="AF261" i="14"/>
  <c r="AC261" i="14"/>
  <c r="M261" i="14"/>
  <c r="D261" i="14"/>
  <c r="AO260" i="14"/>
  <c r="AL260" i="14"/>
  <c r="AI260" i="14"/>
  <c r="AF260" i="14"/>
  <c r="AC260" i="14"/>
  <c r="M260" i="14"/>
  <c r="D260" i="14"/>
  <c r="AO259" i="14"/>
  <c r="AL259" i="14"/>
  <c r="AI259" i="14"/>
  <c r="AF259" i="14"/>
  <c r="AC259" i="14"/>
  <c r="M259" i="14"/>
  <c r="D259" i="14"/>
  <c r="A259" i="14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O258" i="14"/>
  <c r="AL258" i="14"/>
  <c r="AI258" i="14"/>
  <c r="AF258" i="14"/>
  <c r="AC258" i="14"/>
  <c r="M258" i="14"/>
  <c r="D258" i="14"/>
  <c r="AO257" i="14"/>
  <c r="AL257" i="14"/>
  <c r="AI257" i="14"/>
  <c r="AF257" i="14"/>
  <c r="AC257" i="14"/>
  <c r="M257" i="14"/>
  <c r="D257" i="14"/>
  <c r="AO256" i="14"/>
  <c r="AL256" i="14"/>
  <c r="AI256" i="14"/>
  <c r="AF256" i="14"/>
  <c r="AC256" i="14"/>
  <c r="M256" i="14"/>
  <c r="D256" i="14"/>
  <c r="AO255" i="14"/>
  <c r="AL255" i="14"/>
  <c r="AI255" i="14"/>
  <c r="AF255" i="14"/>
  <c r="AC255" i="14"/>
  <c r="M255" i="14"/>
  <c r="D255" i="14"/>
  <c r="AO254" i="14"/>
  <c r="AL254" i="14"/>
  <c r="AI254" i="14"/>
  <c r="AF254" i="14"/>
  <c r="AC254" i="14"/>
  <c r="M254" i="14"/>
  <c r="D254" i="14"/>
  <c r="AO253" i="14"/>
  <c r="AL253" i="14"/>
  <c r="AI253" i="14"/>
  <c r="AF253" i="14"/>
  <c r="AC253" i="14"/>
  <c r="M253" i="14"/>
  <c r="D253" i="14"/>
  <c r="AO252" i="14"/>
  <c r="AL252" i="14"/>
  <c r="AI252" i="14"/>
  <c r="AF252" i="14"/>
  <c r="AC252" i="14"/>
  <c r="M252" i="14"/>
  <c r="D252" i="14"/>
  <c r="AO251" i="14"/>
  <c r="AL251" i="14"/>
  <c r="AI251" i="14"/>
  <c r="AF251" i="14"/>
  <c r="AC251" i="14"/>
  <c r="M251" i="14"/>
  <c r="D251" i="14"/>
  <c r="AO250" i="14"/>
  <c r="AL250" i="14"/>
  <c r="AI250" i="14"/>
  <c r="AF250" i="14"/>
  <c r="AC250" i="14"/>
  <c r="M250" i="14"/>
  <c r="D250" i="14"/>
  <c r="AO249" i="14"/>
  <c r="AL249" i="14"/>
  <c r="AI249" i="14"/>
  <c r="AF249" i="14"/>
  <c r="AC249" i="14"/>
  <c r="M249" i="14"/>
  <c r="D249" i="14"/>
  <c r="AO248" i="14"/>
  <c r="AL248" i="14"/>
  <c r="AI248" i="14"/>
  <c r="AF248" i="14"/>
  <c r="AC248" i="14"/>
  <c r="M248" i="14"/>
  <c r="D248" i="14"/>
  <c r="AO247" i="14"/>
  <c r="AL247" i="14"/>
  <c r="AI247" i="14"/>
  <c r="AF247" i="14"/>
  <c r="AC247" i="14"/>
  <c r="M247" i="14"/>
  <c r="D247" i="14"/>
  <c r="AO246" i="14"/>
  <c r="AL246" i="14"/>
  <c r="AI246" i="14"/>
  <c r="AF246" i="14"/>
  <c r="AC246" i="14"/>
  <c r="M246" i="14"/>
  <c r="D246" i="14"/>
  <c r="A246" i="14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O245" i="14"/>
  <c r="AL245" i="14"/>
  <c r="AI245" i="14"/>
  <c r="AF245" i="14"/>
  <c r="AC245" i="14"/>
  <c r="M245" i="14"/>
  <c r="D245" i="14"/>
  <c r="AO244" i="14"/>
  <c r="AL244" i="14"/>
  <c r="AI244" i="14"/>
  <c r="AF244" i="14"/>
  <c r="AC244" i="14"/>
  <c r="M244" i="14"/>
  <c r="D244" i="14"/>
  <c r="AO243" i="14"/>
  <c r="AL243" i="14"/>
  <c r="AI243" i="14"/>
  <c r="AF243" i="14"/>
  <c r="AC243" i="14"/>
  <c r="M243" i="14"/>
  <c r="D243" i="14"/>
  <c r="AO242" i="14"/>
  <c r="AL242" i="14"/>
  <c r="AI242" i="14"/>
  <c r="AF242" i="14"/>
  <c r="AC242" i="14"/>
  <c r="M242" i="14"/>
  <c r="D242" i="14"/>
  <c r="AO241" i="14"/>
  <c r="AL241" i="14"/>
  <c r="AI241" i="14"/>
  <c r="AF241" i="14"/>
  <c r="AC241" i="14"/>
  <c r="M241" i="14"/>
  <c r="D241" i="14"/>
  <c r="AO240" i="14"/>
  <c r="AL240" i="14"/>
  <c r="AI240" i="14"/>
  <c r="AF240" i="14"/>
  <c r="AC240" i="14"/>
  <c r="M240" i="14"/>
  <c r="D240" i="14"/>
  <c r="AO239" i="14"/>
  <c r="AL239" i="14"/>
  <c r="AI239" i="14"/>
  <c r="AF239" i="14"/>
  <c r="AC239" i="14"/>
  <c r="M239" i="14"/>
  <c r="D239" i="14"/>
  <c r="AO238" i="14"/>
  <c r="AL238" i="14"/>
  <c r="AI238" i="14"/>
  <c r="AF238" i="14"/>
  <c r="AC238" i="14"/>
  <c r="M238" i="14"/>
  <c r="D238" i="14"/>
  <c r="AO237" i="14"/>
  <c r="AL237" i="14"/>
  <c r="AI237" i="14"/>
  <c r="AF237" i="14"/>
  <c r="AC237" i="14"/>
  <c r="M237" i="14"/>
  <c r="D237" i="14"/>
  <c r="AO236" i="14"/>
  <c r="AL236" i="14"/>
  <c r="AI236" i="14"/>
  <c r="AF236" i="14"/>
  <c r="AC236" i="14"/>
  <c r="M236" i="14"/>
  <c r="D236" i="14"/>
  <c r="AO235" i="14"/>
  <c r="AL235" i="14"/>
  <c r="AI235" i="14"/>
  <c r="AF235" i="14"/>
  <c r="AC235" i="14"/>
  <c r="M235" i="14"/>
  <c r="D235" i="14"/>
  <c r="AO234" i="14"/>
  <c r="AL234" i="14"/>
  <c r="AI234" i="14"/>
  <c r="AF234" i="14"/>
  <c r="AC234" i="14"/>
  <c r="M234" i="14"/>
  <c r="D234" i="14"/>
  <c r="A234" i="14"/>
  <c r="A235" i="14" s="1"/>
  <c r="A236" i="14" s="1"/>
  <c r="A237" i="14" s="1"/>
  <c r="A238" i="14" s="1"/>
  <c r="A239" i="14" s="1"/>
  <c r="A240" i="14" s="1"/>
  <c r="A241" i="14" s="1"/>
  <c r="A242" i="14" s="1"/>
  <c r="A243" i="14" s="1"/>
  <c r="AO233" i="14"/>
  <c r="AL233" i="14"/>
  <c r="AI233" i="14"/>
  <c r="AF233" i="14"/>
  <c r="AC233" i="14"/>
  <c r="M233" i="14"/>
  <c r="D233" i="14"/>
  <c r="AO232" i="14"/>
  <c r="AL232" i="14"/>
  <c r="AI232" i="14"/>
  <c r="AF232" i="14"/>
  <c r="AC232" i="14"/>
  <c r="M232" i="14"/>
  <c r="D232" i="14"/>
  <c r="AO231" i="14"/>
  <c r="AL231" i="14"/>
  <c r="AI231" i="14"/>
  <c r="AF231" i="14"/>
  <c r="AC231" i="14"/>
  <c r="M231" i="14"/>
  <c r="D231" i="14"/>
  <c r="AO230" i="14"/>
  <c r="AL230" i="14"/>
  <c r="AI230" i="14"/>
  <c r="AF230" i="14"/>
  <c r="AC230" i="14"/>
  <c r="M230" i="14"/>
  <c r="D230" i="14"/>
  <c r="AO229" i="14"/>
  <c r="AL229" i="14"/>
  <c r="AI229" i="14"/>
  <c r="AF229" i="14"/>
  <c r="AC229" i="14"/>
  <c r="M229" i="14"/>
  <c r="D229" i="14"/>
  <c r="AO228" i="14"/>
  <c r="AL228" i="14"/>
  <c r="AI228" i="14"/>
  <c r="AF228" i="14"/>
  <c r="AC228" i="14"/>
  <c r="M228" i="14"/>
  <c r="D228" i="14"/>
  <c r="AO227" i="14"/>
  <c r="AL227" i="14"/>
  <c r="AI227" i="14"/>
  <c r="AF227" i="14"/>
  <c r="AC227" i="14"/>
  <c r="M227" i="14"/>
  <c r="D227" i="14"/>
  <c r="AO226" i="14"/>
  <c r="AL226" i="14"/>
  <c r="AI226" i="14"/>
  <c r="AF226" i="14"/>
  <c r="AC226" i="14"/>
  <c r="M226" i="14"/>
  <c r="D226" i="14"/>
  <c r="AO225" i="14"/>
  <c r="AL225" i="14"/>
  <c r="AI225" i="14"/>
  <c r="AF225" i="14"/>
  <c r="AC225" i="14"/>
  <c r="M225" i="14"/>
  <c r="D225" i="14"/>
  <c r="AO224" i="14"/>
  <c r="AL224" i="14"/>
  <c r="AI224" i="14"/>
  <c r="AF224" i="14"/>
  <c r="AC224" i="14"/>
  <c r="M224" i="14"/>
  <c r="D224" i="14"/>
  <c r="AO223" i="14"/>
  <c r="AL223" i="14"/>
  <c r="AI223" i="14"/>
  <c r="AF223" i="14"/>
  <c r="AC223" i="14"/>
  <c r="M223" i="14"/>
  <c r="D223" i="14"/>
  <c r="AO222" i="14"/>
  <c r="AL222" i="14"/>
  <c r="AI222" i="14"/>
  <c r="AF222" i="14"/>
  <c r="AC222" i="14"/>
  <c r="M222" i="14"/>
  <c r="D222" i="14"/>
  <c r="AO221" i="14"/>
  <c r="AL221" i="14"/>
  <c r="AI221" i="14"/>
  <c r="AF221" i="14"/>
  <c r="AC221" i="14"/>
  <c r="M221" i="14"/>
  <c r="D221" i="14"/>
  <c r="AO220" i="14"/>
  <c r="AL220" i="14"/>
  <c r="AI220" i="14"/>
  <c r="AF220" i="14"/>
  <c r="AC220" i="14"/>
  <c r="M220" i="14"/>
  <c r="D220" i="14"/>
  <c r="AO219" i="14"/>
  <c r="AL219" i="14"/>
  <c r="AI219" i="14"/>
  <c r="AF219" i="14"/>
  <c r="AC219" i="14"/>
  <c r="M219" i="14"/>
  <c r="D219" i="14"/>
  <c r="AO218" i="14"/>
  <c r="AL218" i="14"/>
  <c r="AI218" i="14"/>
  <c r="AF218" i="14"/>
  <c r="AC218" i="14"/>
  <c r="M218" i="14"/>
  <c r="D218" i="14"/>
  <c r="AO217" i="14"/>
  <c r="AL217" i="14"/>
  <c r="AI217" i="14"/>
  <c r="AF217" i="14"/>
  <c r="AC217" i="14"/>
  <c r="M217" i="14"/>
  <c r="D217" i="14"/>
  <c r="AO216" i="14"/>
  <c r="AL216" i="14"/>
  <c r="AI216" i="14"/>
  <c r="AF216" i="14"/>
  <c r="AC216" i="14"/>
  <c r="M216" i="14"/>
  <c r="D216" i="14"/>
  <c r="M215" i="14"/>
  <c r="D215" i="14"/>
  <c r="AO214" i="14"/>
  <c r="AL214" i="14"/>
  <c r="AI214" i="14"/>
  <c r="AF214" i="14"/>
  <c r="AC214" i="14"/>
  <c r="M214" i="14"/>
  <c r="D214" i="14"/>
  <c r="AO213" i="14"/>
  <c r="AL213" i="14"/>
  <c r="AI213" i="14"/>
  <c r="AF213" i="14"/>
  <c r="AC213" i="14"/>
  <c r="M213" i="14"/>
  <c r="D213" i="14"/>
  <c r="A213" i="14"/>
  <c r="A214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O212" i="14"/>
  <c r="AL212" i="14"/>
  <c r="AI212" i="14"/>
  <c r="AF212" i="14"/>
  <c r="AC212" i="14"/>
  <c r="M212" i="14"/>
  <c r="D212" i="14"/>
  <c r="AO211" i="14"/>
  <c r="AL211" i="14"/>
  <c r="AI211" i="14"/>
  <c r="AF211" i="14"/>
  <c r="AC211" i="14"/>
  <c r="M211" i="14"/>
  <c r="D211" i="14"/>
  <c r="AO210" i="14"/>
  <c r="AL210" i="14"/>
  <c r="AI210" i="14"/>
  <c r="AF210" i="14"/>
  <c r="AC210" i="14"/>
  <c r="M210" i="14"/>
  <c r="D210" i="14"/>
  <c r="AO209" i="14"/>
  <c r="AL209" i="14"/>
  <c r="AI209" i="14"/>
  <c r="AF209" i="14"/>
  <c r="AC209" i="14"/>
  <c r="M209" i="14"/>
  <c r="D209" i="14"/>
  <c r="AO208" i="14"/>
  <c r="AL208" i="14"/>
  <c r="AI208" i="14"/>
  <c r="AF208" i="14"/>
  <c r="AC208" i="14"/>
  <c r="M208" i="14"/>
  <c r="D208" i="14"/>
  <c r="AO207" i="14"/>
  <c r="AL207" i="14"/>
  <c r="AI207" i="14"/>
  <c r="AF207" i="14"/>
  <c r="AC207" i="14"/>
  <c r="M207" i="14"/>
  <c r="D207" i="14"/>
  <c r="A207" i="14"/>
  <c r="A208" i="14" s="1"/>
  <c r="A209" i="14" s="1"/>
  <c r="A210" i="14" s="1"/>
  <c r="AO206" i="14"/>
  <c r="AL206" i="14"/>
  <c r="AI206" i="14"/>
  <c r="AF206" i="14"/>
  <c r="AC206" i="14"/>
  <c r="M206" i="14"/>
  <c r="D206" i="14"/>
  <c r="AO205" i="14"/>
  <c r="AL205" i="14"/>
  <c r="AI205" i="14"/>
  <c r="AF205" i="14"/>
  <c r="AC205" i="14"/>
  <c r="M205" i="14"/>
  <c r="D205" i="14"/>
  <c r="AO204" i="14"/>
  <c r="AL204" i="14"/>
  <c r="AI204" i="14"/>
  <c r="AF204" i="14"/>
  <c r="AC204" i="14"/>
  <c r="M204" i="14"/>
  <c r="D204" i="14"/>
  <c r="AO203" i="14"/>
  <c r="AL203" i="14"/>
  <c r="AI203" i="14"/>
  <c r="AF203" i="14"/>
  <c r="AC203" i="14"/>
  <c r="M203" i="14"/>
  <c r="D203" i="14"/>
  <c r="AO202" i="14"/>
  <c r="AL202" i="14"/>
  <c r="AI202" i="14"/>
  <c r="AF202" i="14"/>
  <c r="AC202" i="14"/>
  <c r="M202" i="14"/>
  <c r="D202" i="14"/>
  <c r="AO201" i="14"/>
  <c r="AL201" i="14"/>
  <c r="AI201" i="14"/>
  <c r="AF201" i="14"/>
  <c r="AC201" i="14"/>
  <c r="M201" i="14"/>
  <c r="D201" i="14"/>
  <c r="AO200" i="14"/>
  <c r="AL200" i="14"/>
  <c r="AI200" i="14"/>
  <c r="AF200" i="14"/>
  <c r="AC200" i="14"/>
  <c r="M200" i="14"/>
  <c r="D200" i="14"/>
  <c r="AO199" i="14"/>
  <c r="AL199" i="14"/>
  <c r="AI199" i="14"/>
  <c r="AF199" i="14"/>
  <c r="AC199" i="14"/>
  <c r="M199" i="14"/>
  <c r="D199" i="14"/>
  <c r="AO198" i="14"/>
  <c r="AL198" i="14"/>
  <c r="AI198" i="14"/>
  <c r="AF198" i="14"/>
  <c r="AC198" i="14"/>
  <c r="M198" i="14"/>
  <c r="D198" i="14"/>
  <c r="AO197" i="14"/>
  <c r="AL197" i="14"/>
  <c r="AI197" i="14"/>
  <c r="AF197" i="14"/>
  <c r="AC197" i="14"/>
  <c r="M197" i="14"/>
  <c r="D197" i="14"/>
  <c r="AO196" i="14"/>
  <c r="AL196" i="14"/>
  <c r="AI196" i="14"/>
  <c r="AF196" i="14"/>
  <c r="AC196" i="14"/>
  <c r="M196" i="14"/>
  <c r="D196" i="14"/>
  <c r="AO195" i="14"/>
  <c r="AL195" i="14"/>
  <c r="AI195" i="14"/>
  <c r="AF195" i="14"/>
  <c r="AC195" i="14"/>
  <c r="M195" i="14"/>
  <c r="D195" i="14"/>
  <c r="AO194" i="14"/>
  <c r="AL194" i="14"/>
  <c r="AI194" i="14"/>
  <c r="AF194" i="14"/>
  <c r="AC194" i="14"/>
  <c r="M194" i="14"/>
  <c r="D194" i="14"/>
  <c r="AO193" i="14"/>
  <c r="AL193" i="14"/>
  <c r="AI193" i="14"/>
  <c r="AF193" i="14"/>
  <c r="AC193" i="14"/>
  <c r="M193" i="14"/>
  <c r="D193" i="14"/>
  <c r="A193" i="14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O192" i="14"/>
  <c r="AL192" i="14"/>
  <c r="AI192" i="14"/>
  <c r="AF192" i="14"/>
  <c r="AC192" i="14"/>
  <c r="M192" i="14"/>
  <c r="D192" i="14"/>
  <c r="AO191" i="14"/>
  <c r="AL191" i="14"/>
  <c r="AI191" i="14"/>
  <c r="AF191" i="14"/>
  <c r="AC191" i="14"/>
  <c r="M191" i="14"/>
  <c r="D191" i="14"/>
  <c r="AO190" i="14"/>
  <c r="AL190" i="14"/>
  <c r="AI190" i="14"/>
  <c r="AF190" i="14"/>
  <c r="AC190" i="14"/>
  <c r="M190" i="14"/>
  <c r="D190" i="14"/>
  <c r="AO189" i="14"/>
  <c r="AL189" i="14"/>
  <c r="AI189" i="14"/>
  <c r="AF189" i="14"/>
  <c r="AC189" i="14"/>
  <c r="M189" i="14"/>
  <c r="D189" i="14"/>
  <c r="AO188" i="14"/>
  <c r="AL188" i="14"/>
  <c r="AI188" i="14"/>
  <c r="AF188" i="14"/>
  <c r="AC188" i="14"/>
  <c r="M188" i="14"/>
  <c r="D188" i="14"/>
  <c r="AO187" i="14"/>
  <c r="AL187" i="14"/>
  <c r="AI187" i="14"/>
  <c r="AF187" i="14"/>
  <c r="AC187" i="14"/>
  <c r="M187" i="14"/>
  <c r="D187" i="14"/>
  <c r="AO186" i="14"/>
  <c r="AL186" i="14"/>
  <c r="AI186" i="14"/>
  <c r="AF186" i="14"/>
  <c r="AC186" i="14"/>
  <c r="M186" i="14"/>
  <c r="D186" i="14"/>
  <c r="A186" i="14"/>
  <c r="A187" i="14" s="1"/>
  <c r="A188" i="14" s="1"/>
  <c r="A189" i="14" s="1"/>
  <c r="A190" i="14" s="1"/>
  <c r="AO185" i="14"/>
  <c r="AL185" i="14"/>
  <c r="AI185" i="14"/>
  <c r="AF185" i="14"/>
  <c r="AC185" i="14"/>
  <c r="M185" i="14"/>
  <c r="D185" i="14"/>
  <c r="AO184" i="14"/>
  <c r="AL184" i="14"/>
  <c r="AI184" i="14"/>
  <c r="AF184" i="14"/>
  <c r="AC184" i="14"/>
  <c r="M184" i="14"/>
  <c r="D184" i="14"/>
  <c r="AO183" i="14"/>
  <c r="AL183" i="14"/>
  <c r="AI183" i="14"/>
  <c r="AF183" i="14"/>
  <c r="AC183" i="14"/>
  <c r="M183" i="14"/>
  <c r="D183" i="14"/>
  <c r="AO182" i="14"/>
  <c r="AL182" i="14"/>
  <c r="AI182" i="14"/>
  <c r="AF182" i="14"/>
  <c r="AC182" i="14"/>
  <c r="M182" i="14"/>
  <c r="D182" i="14"/>
  <c r="AO181" i="14"/>
  <c r="AL181" i="14"/>
  <c r="AI181" i="14"/>
  <c r="AF181" i="14"/>
  <c r="AC181" i="14"/>
  <c r="M181" i="14"/>
  <c r="D181" i="14"/>
  <c r="AO180" i="14"/>
  <c r="AL180" i="14"/>
  <c r="AI180" i="14"/>
  <c r="AF180" i="14"/>
  <c r="AC180" i="14"/>
  <c r="M180" i="14"/>
  <c r="D180" i="14"/>
  <c r="A180" i="14"/>
  <c r="A181" i="14" s="1"/>
  <c r="A182" i="14" s="1"/>
  <c r="A183" i="14" s="1"/>
  <c r="AO179" i="14"/>
  <c r="AL179" i="14"/>
  <c r="AI179" i="14"/>
  <c r="AF179" i="14"/>
  <c r="AC179" i="14"/>
  <c r="M179" i="14"/>
  <c r="D179" i="14"/>
  <c r="AO178" i="14"/>
  <c r="AL178" i="14"/>
  <c r="AI178" i="14"/>
  <c r="AF178" i="14"/>
  <c r="AC178" i="14"/>
  <c r="M178" i="14"/>
  <c r="D178" i="14"/>
  <c r="AO177" i="14"/>
  <c r="AL177" i="14"/>
  <c r="AI177" i="14"/>
  <c r="AF177" i="14"/>
  <c r="AC177" i="14"/>
  <c r="M177" i="14"/>
  <c r="D177" i="14"/>
  <c r="AO176" i="14"/>
  <c r="AL176" i="14"/>
  <c r="AI176" i="14"/>
  <c r="AF176" i="14"/>
  <c r="AC176" i="14"/>
  <c r="M176" i="14"/>
  <c r="D176" i="14"/>
  <c r="AO175" i="14"/>
  <c r="AL175" i="14"/>
  <c r="AI175" i="14"/>
  <c r="AF175" i="14"/>
  <c r="AC175" i="14"/>
  <c r="M175" i="14"/>
  <c r="D175" i="14"/>
  <c r="AO174" i="14"/>
  <c r="AL174" i="14"/>
  <c r="AI174" i="14"/>
  <c r="AF174" i="14"/>
  <c r="AC174" i="14"/>
  <c r="M174" i="14"/>
  <c r="D174" i="14"/>
  <c r="AO173" i="14"/>
  <c r="AL173" i="14"/>
  <c r="AI173" i="14"/>
  <c r="AF173" i="14"/>
  <c r="AC173" i="14"/>
  <c r="M173" i="14"/>
  <c r="D173" i="14"/>
  <c r="AO172" i="14"/>
  <c r="AL172" i="14"/>
  <c r="AI172" i="14"/>
  <c r="AF172" i="14"/>
  <c r="AC172" i="14"/>
  <c r="M172" i="14"/>
  <c r="D172" i="14"/>
  <c r="AO171" i="14"/>
  <c r="AL171" i="14"/>
  <c r="AI171" i="14"/>
  <c r="AF171" i="14"/>
  <c r="AC171" i="14"/>
  <c r="M171" i="14"/>
  <c r="D171" i="14"/>
  <c r="A171" i="14"/>
  <c r="A172" i="14" s="1"/>
  <c r="A173" i="14" s="1"/>
  <c r="A174" i="14" s="1"/>
  <c r="A175" i="14" s="1"/>
  <c r="A176" i="14" s="1"/>
  <c r="A177" i="14" s="1"/>
  <c r="AO170" i="14"/>
  <c r="AL170" i="14"/>
  <c r="AI170" i="14"/>
  <c r="AF170" i="14"/>
  <c r="AC170" i="14"/>
  <c r="M170" i="14"/>
  <c r="D170" i="14"/>
  <c r="AO169" i="14"/>
  <c r="AL169" i="14"/>
  <c r="AI169" i="14"/>
  <c r="AF169" i="14"/>
  <c r="AC169" i="14"/>
  <c r="M169" i="14"/>
  <c r="D169" i="14"/>
  <c r="AO168" i="14"/>
  <c r="AL168" i="14"/>
  <c r="AI168" i="14"/>
  <c r="AF168" i="14"/>
  <c r="AC168" i="14"/>
  <c r="M168" i="14"/>
  <c r="D168" i="14"/>
  <c r="AO167" i="14"/>
  <c r="AL167" i="14"/>
  <c r="AI167" i="14"/>
  <c r="AF167" i="14"/>
  <c r="AC167" i="14"/>
  <c r="M167" i="14"/>
  <c r="D167" i="14"/>
  <c r="AO166" i="14"/>
  <c r="AL166" i="14"/>
  <c r="AI166" i="14"/>
  <c r="AF166" i="14"/>
  <c r="AC166" i="14"/>
  <c r="M166" i="14"/>
  <c r="D166" i="14"/>
  <c r="AO165" i="14"/>
  <c r="AL165" i="14"/>
  <c r="AI165" i="14"/>
  <c r="AF165" i="14"/>
  <c r="AC165" i="14"/>
  <c r="M165" i="14"/>
  <c r="D165" i="14"/>
  <c r="AO164" i="14"/>
  <c r="AL164" i="14"/>
  <c r="AI164" i="14"/>
  <c r="AF164" i="14"/>
  <c r="AC164" i="14"/>
  <c r="M164" i="14"/>
  <c r="D164" i="14"/>
  <c r="AO163" i="14"/>
  <c r="AL163" i="14"/>
  <c r="AI163" i="14"/>
  <c r="AF163" i="14"/>
  <c r="AC163" i="14"/>
  <c r="M163" i="14"/>
  <c r="D163" i="14"/>
  <c r="AO162" i="14"/>
  <c r="AL162" i="14"/>
  <c r="AI162" i="14"/>
  <c r="AF162" i="14"/>
  <c r="AC162" i="14"/>
  <c r="M162" i="14"/>
  <c r="D162" i="14"/>
  <c r="AO161" i="14"/>
  <c r="AL161" i="14"/>
  <c r="AI161" i="14"/>
  <c r="AF161" i="14"/>
  <c r="AC161" i="14"/>
  <c r="M161" i="14"/>
  <c r="D161" i="14"/>
  <c r="AO160" i="14"/>
  <c r="AL160" i="14"/>
  <c r="AI160" i="14"/>
  <c r="AF160" i="14"/>
  <c r="AC160" i="14"/>
  <c r="M160" i="14"/>
  <c r="D160" i="14"/>
  <c r="AO159" i="14"/>
  <c r="AL159" i="14"/>
  <c r="AI159" i="14"/>
  <c r="AF159" i="14"/>
  <c r="AC159" i="14"/>
  <c r="M159" i="14"/>
  <c r="D159" i="14"/>
  <c r="AO158" i="14"/>
  <c r="AL158" i="14"/>
  <c r="AI158" i="14"/>
  <c r="AF158" i="14"/>
  <c r="AC158" i="14"/>
  <c r="M158" i="14"/>
  <c r="D158" i="14"/>
  <c r="AO157" i="14"/>
  <c r="AL157" i="14"/>
  <c r="AI157" i="14"/>
  <c r="AF157" i="14"/>
  <c r="AC157" i="14"/>
  <c r="M157" i="14"/>
  <c r="D157" i="14"/>
  <c r="A157" i="14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O156" i="14"/>
  <c r="AL156" i="14"/>
  <c r="AI156" i="14"/>
  <c r="AF156" i="14"/>
  <c r="AC156" i="14"/>
  <c r="M156" i="14"/>
  <c r="D156" i="14"/>
  <c r="AO155" i="14"/>
  <c r="AL155" i="14"/>
  <c r="AI155" i="14"/>
  <c r="AF155" i="14"/>
  <c r="AC155" i="14"/>
  <c r="M155" i="14"/>
  <c r="D155" i="14"/>
  <c r="AO154" i="14"/>
  <c r="AL154" i="14"/>
  <c r="AI154" i="14"/>
  <c r="AF154" i="14"/>
  <c r="AC154" i="14"/>
  <c r="M154" i="14"/>
  <c r="D154" i="14"/>
  <c r="AO153" i="14"/>
  <c r="AL153" i="14"/>
  <c r="AI153" i="14"/>
  <c r="AF153" i="14"/>
  <c r="AC153" i="14"/>
  <c r="M153" i="14"/>
  <c r="D153" i="14"/>
  <c r="AO152" i="14"/>
  <c r="AL152" i="14"/>
  <c r="AI152" i="14"/>
  <c r="AF152" i="14"/>
  <c r="AC152" i="14"/>
  <c r="M152" i="14"/>
  <c r="D152" i="14"/>
  <c r="AO151" i="14"/>
  <c r="AL151" i="14"/>
  <c r="AI151" i="14"/>
  <c r="AF151" i="14"/>
  <c r="AC151" i="14"/>
  <c r="M151" i="14"/>
  <c r="D151" i="14"/>
  <c r="AO150" i="14"/>
  <c r="AL150" i="14"/>
  <c r="AI150" i="14"/>
  <c r="AF150" i="14"/>
  <c r="AC150" i="14"/>
  <c r="M150" i="14"/>
  <c r="D150" i="14"/>
  <c r="AO149" i="14"/>
  <c r="AL149" i="14"/>
  <c r="AI149" i="14"/>
  <c r="AF149" i="14"/>
  <c r="AC149" i="14"/>
  <c r="M149" i="14"/>
  <c r="D149" i="14"/>
  <c r="AO148" i="14"/>
  <c r="AL148" i="14"/>
  <c r="AI148" i="14"/>
  <c r="AF148" i="14"/>
  <c r="AC148" i="14"/>
  <c r="M148" i="14"/>
  <c r="D148" i="14"/>
  <c r="AO147" i="14"/>
  <c r="AL147" i="14"/>
  <c r="AI147" i="14"/>
  <c r="AF147" i="14"/>
  <c r="AC147" i="14"/>
  <c r="M147" i="14"/>
  <c r="D147" i="14"/>
  <c r="A147" i="14"/>
  <c r="A148" i="14" s="1"/>
  <c r="A149" i="14" s="1"/>
  <c r="A150" i="14" s="1"/>
  <c r="A151" i="14" s="1"/>
  <c r="A152" i="14" s="1"/>
  <c r="A153" i="14" s="1"/>
  <c r="A154" i="14" s="1"/>
  <c r="AO146" i="14"/>
  <c r="AL146" i="14"/>
  <c r="AI146" i="14"/>
  <c r="AF146" i="14"/>
  <c r="AC146" i="14"/>
  <c r="M146" i="14"/>
  <c r="D146" i="14"/>
  <c r="AO145" i="14"/>
  <c r="AL145" i="14"/>
  <c r="AI145" i="14"/>
  <c r="AF145" i="14"/>
  <c r="AC145" i="14"/>
  <c r="M145" i="14"/>
  <c r="D145" i="14"/>
  <c r="AO144" i="14"/>
  <c r="AL144" i="14"/>
  <c r="AI144" i="14"/>
  <c r="AF144" i="14"/>
  <c r="AC144" i="14"/>
  <c r="M144" i="14"/>
  <c r="D144" i="14"/>
  <c r="AO143" i="14"/>
  <c r="AL143" i="14"/>
  <c r="AI143" i="14"/>
  <c r="AF143" i="14"/>
  <c r="AC143" i="14"/>
  <c r="M143" i="14"/>
  <c r="D143" i="14"/>
  <c r="AO142" i="14"/>
  <c r="AL142" i="14"/>
  <c r="AI142" i="14"/>
  <c r="AF142" i="14"/>
  <c r="AC142" i="14"/>
  <c r="M142" i="14"/>
  <c r="D142" i="14"/>
  <c r="AO141" i="14"/>
  <c r="AL141" i="14"/>
  <c r="AI141" i="14"/>
  <c r="AF141" i="14"/>
  <c r="AC141" i="14"/>
  <c r="M141" i="14"/>
  <c r="D141" i="14"/>
  <c r="AO140" i="14"/>
  <c r="AL140" i="14"/>
  <c r="AI140" i="14"/>
  <c r="AF140" i="14"/>
  <c r="AC140" i="14"/>
  <c r="M140" i="14"/>
  <c r="D140" i="14"/>
  <c r="AO139" i="14"/>
  <c r="AL139" i="14"/>
  <c r="AI139" i="14"/>
  <c r="AF139" i="14"/>
  <c r="AC139" i="14"/>
  <c r="M139" i="14"/>
  <c r="D139" i="14"/>
  <c r="AO138" i="14"/>
  <c r="AL138" i="14"/>
  <c r="AI138" i="14"/>
  <c r="AF138" i="14"/>
  <c r="AC138" i="14"/>
  <c r="M138" i="14"/>
  <c r="D138" i="14"/>
  <c r="AO137" i="14"/>
  <c r="AL137" i="14"/>
  <c r="AI137" i="14"/>
  <c r="AF137" i="14"/>
  <c r="AC137" i="14"/>
  <c r="M137" i="14"/>
  <c r="D137" i="14"/>
  <c r="AO136" i="14"/>
  <c r="AL136" i="14"/>
  <c r="AI136" i="14"/>
  <c r="AF136" i="14"/>
  <c r="AC136" i="14"/>
  <c r="M136" i="14"/>
  <c r="D136" i="14"/>
  <c r="AO135" i="14"/>
  <c r="AL135" i="14"/>
  <c r="AI135" i="14"/>
  <c r="AF135" i="14"/>
  <c r="AC135" i="14"/>
  <c r="M135" i="14"/>
  <c r="D135" i="14"/>
  <c r="AO134" i="14"/>
  <c r="AL134" i="14"/>
  <c r="AI134" i="14"/>
  <c r="AF134" i="14"/>
  <c r="AC134" i="14"/>
  <c r="M134" i="14"/>
  <c r="D134" i="14"/>
  <c r="AO133" i="14"/>
  <c r="AL133" i="14"/>
  <c r="AI133" i="14"/>
  <c r="AF133" i="14"/>
  <c r="AC133" i="14"/>
  <c r="M133" i="14"/>
  <c r="D133" i="14"/>
  <c r="AO132" i="14"/>
  <c r="AL132" i="14"/>
  <c r="AI132" i="14"/>
  <c r="AF132" i="14"/>
  <c r="AC132" i="14"/>
  <c r="M132" i="14"/>
  <c r="D132" i="14"/>
  <c r="A132" i="14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O131" i="14"/>
  <c r="AL131" i="14"/>
  <c r="AI131" i="14"/>
  <c r="AF131" i="14"/>
  <c r="AC131" i="14"/>
  <c r="M131" i="14"/>
  <c r="D131" i="14"/>
  <c r="AO130" i="14"/>
  <c r="AL130" i="14"/>
  <c r="AI130" i="14"/>
  <c r="AF130" i="14"/>
  <c r="AC130" i="14"/>
  <c r="M130" i="14"/>
  <c r="D130" i="14"/>
  <c r="AO129" i="14"/>
  <c r="AL129" i="14"/>
  <c r="AI129" i="14"/>
  <c r="AF129" i="14"/>
  <c r="AC129" i="14"/>
  <c r="M129" i="14"/>
  <c r="D129" i="14"/>
  <c r="AO128" i="14"/>
  <c r="AL128" i="14"/>
  <c r="AI128" i="14"/>
  <c r="AF128" i="14"/>
  <c r="AC128" i="14"/>
  <c r="M128" i="14"/>
  <c r="D128" i="14"/>
  <c r="AO127" i="14"/>
  <c r="AL127" i="14"/>
  <c r="AI127" i="14"/>
  <c r="AF127" i="14"/>
  <c r="AC127" i="14"/>
  <c r="M127" i="14"/>
  <c r="D127" i="14"/>
  <c r="AO126" i="14"/>
  <c r="AL126" i="14"/>
  <c r="AI126" i="14"/>
  <c r="AF126" i="14"/>
  <c r="AC126" i="14"/>
  <c r="M126" i="14"/>
  <c r="D126" i="14"/>
  <c r="AO125" i="14"/>
  <c r="AL125" i="14"/>
  <c r="AI125" i="14"/>
  <c r="AF125" i="14"/>
  <c r="AC125" i="14"/>
  <c r="M125" i="14"/>
  <c r="D125" i="14"/>
  <c r="AO124" i="14"/>
  <c r="AL124" i="14"/>
  <c r="AI124" i="14"/>
  <c r="AF124" i="14"/>
  <c r="AC124" i="14"/>
  <c r="M124" i="14"/>
  <c r="D124" i="14"/>
  <c r="AO123" i="14"/>
  <c r="AL123" i="14"/>
  <c r="AI123" i="14"/>
  <c r="AF123" i="14"/>
  <c r="AC123" i="14"/>
  <c r="M123" i="14"/>
  <c r="D123" i="14"/>
  <c r="AO122" i="14"/>
  <c r="AL122" i="14"/>
  <c r="AI122" i="14"/>
  <c r="AF122" i="14"/>
  <c r="AC122" i="14"/>
  <c r="M122" i="14"/>
  <c r="D122" i="14"/>
  <c r="AO121" i="14"/>
  <c r="AL121" i="14"/>
  <c r="AI121" i="14"/>
  <c r="AF121" i="14"/>
  <c r="AC121" i="14"/>
  <c r="M121" i="14"/>
  <c r="D121" i="14"/>
  <c r="A121" i="14"/>
  <c r="A122" i="14" s="1"/>
  <c r="A123" i="14" s="1"/>
  <c r="A124" i="14" s="1"/>
  <c r="A125" i="14" s="1"/>
  <c r="A126" i="14" s="1"/>
  <c r="A127" i="14" s="1"/>
  <c r="A128" i="14" s="1"/>
  <c r="A129" i="14" s="1"/>
  <c r="AO120" i="14"/>
  <c r="AL120" i="14"/>
  <c r="AI120" i="14"/>
  <c r="AF120" i="14"/>
  <c r="AC120" i="14"/>
  <c r="M120" i="14"/>
  <c r="D120" i="14"/>
  <c r="AO119" i="14"/>
  <c r="AL119" i="14"/>
  <c r="AI119" i="14"/>
  <c r="AF119" i="14"/>
  <c r="AC119" i="14"/>
  <c r="M119" i="14"/>
  <c r="D119" i="14"/>
  <c r="AO118" i="14"/>
  <c r="AL118" i="14"/>
  <c r="AI118" i="14"/>
  <c r="AF118" i="14"/>
  <c r="AC118" i="14"/>
  <c r="M118" i="14"/>
  <c r="D118" i="14"/>
  <c r="M115" i="14"/>
  <c r="M114" i="14"/>
  <c r="M113" i="14"/>
  <c r="D113" i="14"/>
  <c r="AO112" i="14"/>
  <c r="AL112" i="14"/>
  <c r="AI112" i="14"/>
  <c r="AF112" i="14"/>
  <c r="AC112" i="14"/>
  <c r="M112" i="14"/>
  <c r="D112" i="14"/>
  <c r="AO111" i="14"/>
  <c r="AL111" i="14"/>
  <c r="AI111" i="14"/>
  <c r="AF111" i="14"/>
  <c r="AC111" i="14"/>
  <c r="M111" i="14"/>
  <c r="D111" i="14"/>
  <c r="AO110" i="14"/>
  <c r="AL110" i="14"/>
  <c r="AI110" i="14"/>
  <c r="AF110" i="14"/>
  <c r="AC110" i="14"/>
  <c r="M110" i="14"/>
  <c r="D110" i="14"/>
  <c r="AO109" i="14"/>
  <c r="AL109" i="14"/>
  <c r="AI109" i="14"/>
  <c r="AF109" i="14"/>
  <c r="AC109" i="14"/>
  <c r="M109" i="14"/>
  <c r="D109" i="14"/>
  <c r="AO108" i="14"/>
  <c r="AL108" i="14"/>
  <c r="AI108" i="14"/>
  <c r="AF108" i="14"/>
  <c r="AC108" i="14"/>
  <c r="M108" i="14"/>
  <c r="D108" i="14"/>
  <c r="AO107" i="14"/>
  <c r="AL107" i="14"/>
  <c r="AI107" i="14"/>
  <c r="AF107" i="14"/>
  <c r="AC107" i="14"/>
  <c r="M107" i="14"/>
  <c r="D107" i="14"/>
  <c r="AO106" i="14"/>
  <c r="AL106" i="14"/>
  <c r="AI106" i="14"/>
  <c r="AF106" i="14"/>
  <c r="AC106" i="14"/>
  <c r="M106" i="14"/>
  <c r="D106" i="14"/>
  <c r="AO105" i="14"/>
  <c r="AL105" i="14"/>
  <c r="AI105" i="14"/>
  <c r="AF105" i="14"/>
  <c r="AC105" i="14"/>
  <c r="M105" i="14"/>
  <c r="D105" i="14"/>
  <c r="AO104" i="14"/>
  <c r="AL104" i="14"/>
  <c r="AI104" i="14"/>
  <c r="AF104" i="14"/>
  <c r="AC104" i="14"/>
  <c r="M104" i="14"/>
  <c r="D104" i="14"/>
  <c r="AO103" i="14"/>
  <c r="AL103" i="14"/>
  <c r="AI103" i="14"/>
  <c r="AF103" i="14"/>
  <c r="AC103" i="14"/>
  <c r="M103" i="14"/>
  <c r="D103" i="14"/>
  <c r="AO102" i="14"/>
  <c r="AL102" i="14"/>
  <c r="AI102" i="14"/>
  <c r="AF102" i="14"/>
  <c r="AC102" i="14"/>
  <c r="M102" i="14"/>
  <c r="D102" i="14"/>
  <c r="AO101" i="14"/>
  <c r="AL101" i="14"/>
  <c r="AI101" i="14"/>
  <c r="AF101" i="14"/>
  <c r="AC101" i="14"/>
  <c r="M101" i="14"/>
  <c r="D101" i="14"/>
  <c r="AO100" i="14"/>
  <c r="AL100" i="14"/>
  <c r="AI100" i="14"/>
  <c r="AF100" i="14"/>
  <c r="AC100" i="14"/>
  <c r="M100" i="14"/>
  <c r="D100" i="14"/>
  <c r="AO99" i="14"/>
  <c r="AL99" i="14"/>
  <c r="AI99" i="14"/>
  <c r="AF99" i="14"/>
  <c r="AC99" i="14"/>
  <c r="M99" i="14"/>
  <c r="D99" i="14"/>
  <c r="AO98" i="14"/>
  <c r="AL98" i="14"/>
  <c r="AI98" i="14"/>
  <c r="AF98" i="14"/>
  <c r="AC98" i="14"/>
  <c r="M98" i="14"/>
  <c r="D98" i="14"/>
  <c r="AO97" i="14"/>
  <c r="AL97" i="14"/>
  <c r="AI97" i="14"/>
  <c r="AF97" i="14"/>
  <c r="AC97" i="14"/>
  <c r="M97" i="14"/>
  <c r="D97" i="14"/>
  <c r="AO96" i="14"/>
  <c r="AL96" i="14"/>
  <c r="AI96" i="14"/>
  <c r="AF96" i="14"/>
  <c r="AC96" i="14"/>
  <c r="M96" i="14"/>
  <c r="D96" i="14"/>
  <c r="AO95" i="14"/>
  <c r="AL95" i="14"/>
  <c r="AI95" i="14"/>
  <c r="AF95" i="14"/>
  <c r="AC95" i="14"/>
  <c r="M95" i="14"/>
  <c r="D95" i="14"/>
  <c r="AO94" i="14"/>
  <c r="AL94" i="14"/>
  <c r="AI94" i="14"/>
  <c r="AF94" i="14"/>
  <c r="AC94" i="14"/>
  <c r="M94" i="14"/>
  <c r="D94" i="14"/>
  <c r="AO93" i="14"/>
  <c r="AL93" i="14"/>
  <c r="AI93" i="14"/>
  <c r="AF93" i="14"/>
  <c r="AC93" i="14"/>
  <c r="M93" i="14"/>
  <c r="D93" i="14"/>
  <c r="AO92" i="14"/>
  <c r="AL92" i="14"/>
  <c r="AI92" i="14"/>
  <c r="AF92" i="14"/>
  <c r="AC92" i="14"/>
  <c r="M92" i="14"/>
  <c r="D92" i="14"/>
  <c r="A92" i="14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8" i="14" s="1"/>
  <c r="AO91" i="14"/>
  <c r="AL91" i="14"/>
  <c r="AI91" i="14"/>
  <c r="AF91" i="14"/>
  <c r="AC91" i="14"/>
  <c r="M91" i="14"/>
  <c r="D91" i="14"/>
  <c r="AO90" i="14"/>
  <c r="AL90" i="14"/>
  <c r="AI90" i="14"/>
  <c r="AF90" i="14"/>
  <c r="AC90" i="14"/>
  <c r="M90" i="14"/>
  <c r="D90" i="14"/>
  <c r="AO89" i="14"/>
  <c r="AL89" i="14"/>
  <c r="AI89" i="14"/>
  <c r="AF89" i="14"/>
  <c r="AC89" i="14"/>
  <c r="M89" i="14"/>
  <c r="D89" i="14"/>
  <c r="AO88" i="14"/>
  <c r="AL88" i="14"/>
  <c r="AI88" i="14"/>
  <c r="AF88" i="14"/>
  <c r="AC88" i="14"/>
  <c r="M88" i="14"/>
  <c r="D88" i="14"/>
  <c r="AO87" i="14"/>
  <c r="AL87" i="14"/>
  <c r="AI87" i="14"/>
  <c r="AF87" i="14"/>
  <c r="AC87" i="14"/>
  <c r="M87" i="14"/>
  <c r="D87" i="14"/>
  <c r="AO86" i="14"/>
  <c r="AL86" i="14"/>
  <c r="AI86" i="14"/>
  <c r="AF86" i="14"/>
  <c r="AC86" i="14"/>
  <c r="M86" i="14"/>
  <c r="D86" i="14"/>
  <c r="AO85" i="14"/>
  <c r="AL85" i="14"/>
  <c r="AI85" i="14"/>
  <c r="AF85" i="14"/>
  <c r="AC85" i="14"/>
  <c r="M85" i="14"/>
  <c r="D85" i="14"/>
  <c r="AO84" i="14"/>
  <c r="AL84" i="14"/>
  <c r="AI84" i="14"/>
  <c r="AF84" i="14"/>
  <c r="AC84" i="14"/>
  <c r="M84" i="14"/>
  <c r="D84" i="14"/>
  <c r="AO83" i="14"/>
  <c r="AL83" i="14"/>
  <c r="AI83" i="14"/>
  <c r="AF83" i="14"/>
  <c r="AC83" i="14"/>
  <c r="M83" i="14"/>
  <c r="D83" i="14"/>
  <c r="AO82" i="14"/>
  <c r="AL82" i="14"/>
  <c r="AI82" i="14"/>
  <c r="AF82" i="14"/>
  <c r="AC82" i="14"/>
  <c r="M82" i="14"/>
  <c r="D82" i="14"/>
  <c r="AO81" i="14"/>
  <c r="AL81" i="14"/>
  <c r="AI81" i="14"/>
  <c r="AF81" i="14"/>
  <c r="AC81" i="14"/>
  <c r="M81" i="14"/>
  <c r="D81" i="14"/>
  <c r="AO80" i="14"/>
  <c r="AL80" i="14"/>
  <c r="AI80" i="14"/>
  <c r="AF80" i="14"/>
  <c r="AC80" i="14"/>
  <c r="M80" i="14"/>
  <c r="D80" i="14"/>
  <c r="AO79" i="14"/>
  <c r="AL79" i="14"/>
  <c r="AI79" i="14"/>
  <c r="AF79" i="14"/>
  <c r="AC79" i="14"/>
  <c r="M79" i="14"/>
  <c r="D79" i="14"/>
  <c r="AO78" i="14"/>
  <c r="AL78" i="14"/>
  <c r="AI78" i="14"/>
  <c r="AF78" i="14"/>
  <c r="AC78" i="14"/>
  <c r="M78" i="14"/>
  <c r="D78" i="14"/>
  <c r="AO77" i="14"/>
  <c r="AL77" i="14"/>
  <c r="AI77" i="14"/>
  <c r="AF77" i="14"/>
  <c r="AC77" i="14"/>
  <c r="M77" i="14"/>
  <c r="D77" i="14"/>
  <c r="AO76" i="14"/>
  <c r="AL76" i="14"/>
  <c r="AI76" i="14"/>
  <c r="AF76" i="14"/>
  <c r="AC76" i="14"/>
  <c r="M76" i="14"/>
  <c r="D76" i="14"/>
  <c r="AO75" i="14"/>
  <c r="AL75" i="14"/>
  <c r="AI75" i="14"/>
  <c r="AF75" i="14"/>
  <c r="AC75" i="14"/>
  <c r="M75" i="14"/>
  <c r="D75" i="14"/>
  <c r="AO74" i="14"/>
  <c r="AL74" i="14"/>
  <c r="AI74" i="14"/>
  <c r="AF74" i="14"/>
  <c r="AC74" i="14"/>
  <c r="M74" i="14"/>
  <c r="D74" i="14"/>
  <c r="AO73" i="14"/>
  <c r="AL73" i="14"/>
  <c r="AI73" i="14"/>
  <c r="AF73" i="14"/>
  <c r="AC73" i="14"/>
  <c r="M73" i="14"/>
  <c r="D73" i="14"/>
  <c r="A73" i="14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O72" i="14"/>
  <c r="AL72" i="14"/>
  <c r="AI72" i="14"/>
  <c r="AF72" i="14"/>
  <c r="AC72" i="14"/>
  <c r="M72" i="14"/>
  <c r="D72" i="14"/>
  <c r="AO71" i="14"/>
  <c r="AL71" i="14"/>
  <c r="AI71" i="14"/>
  <c r="AF71" i="14"/>
  <c r="AC71" i="14"/>
  <c r="M71" i="14"/>
  <c r="D71" i="14"/>
  <c r="AO70" i="14"/>
  <c r="AL70" i="14"/>
  <c r="AI70" i="14"/>
  <c r="AF70" i="14"/>
  <c r="AC70" i="14"/>
  <c r="M70" i="14"/>
  <c r="D70" i="14"/>
  <c r="AO69" i="14"/>
  <c r="AL69" i="14"/>
  <c r="AI69" i="14"/>
  <c r="AF69" i="14"/>
  <c r="AC69" i="14"/>
  <c r="M69" i="14"/>
  <c r="D69" i="14"/>
  <c r="AO68" i="14"/>
  <c r="AL68" i="14"/>
  <c r="AI68" i="14"/>
  <c r="AF68" i="14"/>
  <c r="AC68" i="14"/>
  <c r="M68" i="14"/>
  <c r="D68" i="14"/>
  <c r="AO67" i="14"/>
  <c r="AL67" i="14"/>
  <c r="AI67" i="14"/>
  <c r="AF67" i="14"/>
  <c r="AC67" i="14"/>
  <c r="M67" i="14"/>
  <c r="D67" i="14"/>
  <c r="AO66" i="14"/>
  <c r="AL66" i="14"/>
  <c r="AI66" i="14"/>
  <c r="AF66" i="14"/>
  <c r="AC66" i="14"/>
  <c r="M66" i="14"/>
  <c r="D66" i="14"/>
  <c r="AO65" i="14"/>
  <c r="AL65" i="14"/>
  <c r="AI65" i="14"/>
  <c r="AF65" i="14"/>
  <c r="AC65" i="14"/>
  <c r="M65" i="14"/>
  <c r="D65" i="14"/>
  <c r="AO64" i="14"/>
  <c r="AL64" i="14"/>
  <c r="AI64" i="14"/>
  <c r="AF64" i="14"/>
  <c r="AC64" i="14"/>
  <c r="M64" i="14"/>
  <c r="D64" i="14"/>
  <c r="AO63" i="14"/>
  <c r="AL63" i="14"/>
  <c r="AI63" i="14"/>
  <c r="AF63" i="14"/>
  <c r="AC63" i="14"/>
  <c r="M63" i="14"/>
  <c r="D63" i="14"/>
  <c r="A63" i="14"/>
  <c r="A64" i="14" s="1"/>
  <c r="A65" i="14" s="1"/>
  <c r="A66" i="14" s="1"/>
  <c r="A67" i="14" s="1"/>
  <c r="A68" i="14" s="1"/>
  <c r="A69" i="14" s="1"/>
  <c r="A70" i="14" s="1"/>
  <c r="AO62" i="14"/>
  <c r="AL62" i="14"/>
  <c r="AI62" i="14"/>
  <c r="AF62" i="14"/>
  <c r="AC62" i="14"/>
  <c r="M62" i="14"/>
  <c r="D62" i="14"/>
  <c r="AO61" i="14"/>
  <c r="AL61" i="14"/>
  <c r="AI61" i="14"/>
  <c r="AF61" i="14"/>
  <c r="AC61" i="14"/>
  <c r="M61" i="14"/>
  <c r="D61" i="14"/>
  <c r="AO60" i="14"/>
  <c r="AL60" i="14"/>
  <c r="AI60" i="14"/>
  <c r="AF60" i="14"/>
  <c r="AC60" i="14"/>
  <c r="M60" i="14"/>
  <c r="D60" i="14"/>
  <c r="AO59" i="14"/>
  <c r="AL59" i="14"/>
  <c r="AI59" i="14"/>
  <c r="AF59" i="14"/>
  <c r="AC59" i="14"/>
  <c r="M59" i="14"/>
  <c r="D59" i="14"/>
  <c r="AO58" i="14"/>
  <c r="AL58" i="14"/>
  <c r="AI58" i="14"/>
  <c r="AF58" i="14"/>
  <c r="AC58" i="14"/>
  <c r="M58" i="14"/>
  <c r="D58" i="14"/>
  <c r="AO57" i="14"/>
  <c r="AL57" i="14"/>
  <c r="AI57" i="14"/>
  <c r="AF57" i="14"/>
  <c r="AC57" i="14"/>
  <c r="M57" i="14"/>
  <c r="D57" i="14"/>
  <c r="AO56" i="14"/>
  <c r="AL56" i="14"/>
  <c r="AI56" i="14"/>
  <c r="AF56" i="14"/>
  <c r="AC56" i="14"/>
  <c r="M56" i="14"/>
  <c r="D56" i="14"/>
  <c r="AO55" i="14"/>
  <c r="AL55" i="14"/>
  <c r="AI55" i="14"/>
  <c r="AF55" i="14"/>
  <c r="AC55" i="14"/>
  <c r="M55" i="14"/>
  <c r="D55" i="14"/>
  <c r="AO54" i="14"/>
  <c r="AL54" i="14"/>
  <c r="AI54" i="14"/>
  <c r="AF54" i="14"/>
  <c r="AC54" i="14"/>
  <c r="M54" i="14"/>
  <c r="D54" i="14"/>
  <c r="A54" i="14"/>
  <c r="A55" i="14" s="1"/>
  <c r="A56" i="14" s="1"/>
  <c r="A57" i="14" s="1"/>
  <c r="A58" i="14" s="1"/>
  <c r="A59" i="14" s="1"/>
  <c r="A60" i="14" s="1"/>
  <c r="AO53" i="14"/>
  <c r="AL53" i="14"/>
  <c r="AI53" i="14"/>
  <c r="AF53" i="14"/>
  <c r="AC53" i="14"/>
  <c r="M53" i="14"/>
  <c r="D53" i="14"/>
  <c r="AO52" i="14"/>
  <c r="AL52" i="14"/>
  <c r="AI52" i="14"/>
  <c r="AF52" i="14"/>
  <c r="AC52" i="14"/>
  <c r="M52" i="14"/>
  <c r="D52" i="14"/>
  <c r="AO51" i="14"/>
  <c r="AL51" i="14"/>
  <c r="AI51" i="14"/>
  <c r="AF51" i="14"/>
  <c r="AC51" i="14"/>
  <c r="M51" i="14"/>
  <c r="D51" i="14"/>
  <c r="AO50" i="14"/>
  <c r="AL50" i="14"/>
  <c r="AI50" i="14"/>
  <c r="AF50" i="14"/>
  <c r="AC50" i="14"/>
  <c r="M50" i="14"/>
  <c r="D50" i="14"/>
  <c r="AO49" i="14"/>
  <c r="AL49" i="14"/>
  <c r="AI49" i="14"/>
  <c r="AF49" i="14"/>
  <c r="AC49" i="14"/>
  <c r="M49" i="14"/>
  <c r="D49" i="14"/>
  <c r="AO48" i="14"/>
  <c r="AL48" i="14"/>
  <c r="AI48" i="14"/>
  <c r="AF48" i="14"/>
  <c r="AC48" i="14"/>
  <c r="M48" i="14"/>
  <c r="D48" i="14"/>
  <c r="AO47" i="14"/>
  <c r="AL47" i="14"/>
  <c r="AI47" i="14"/>
  <c r="AF47" i="14"/>
  <c r="AC47" i="14"/>
  <c r="M47" i="14"/>
  <c r="D47" i="14"/>
  <c r="AO46" i="14"/>
  <c r="AL46" i="14"/>
  <c r="AI46" i="14"/>
  <c r="AF46" i="14"/>
  <c r="AC46" i="14"/>
  <c r="M46" i="14"/>
  <c r="D46" i="14"/>
  <c r="AO45" i="14"/>
  <c r="AL45" i="14"/>
  <c r="AI45" i="14"/>
  <c r="AF45" i="14"/>
  <c r="AC45" i="14"/>
  <c r="M45" i="14"/>
  <c r="D45" i="14"/>
  <c r="AO44" i="14"/>
  <c r="AL44" i="14"/>
  <c r="AI44" i="14"/>
  <c r="AF44" i="14"/>
  <c r="AC44" i="14"/>
  <c r="M44" i="14"/>
  <c r="D44" i="14"/>
  <c r="AO43" i="14"/>
  <c r="AL43" i="14"/>
  <c r="AI43" i="14"/>
  <c r="AF43" i="14"/>
  <c r="AC43" i="14"/>
  <c r="M43" i="14"/>
  <c r="D43" i="14"/>
  <c r="AO42" i="14"/>
  <c r="AL42" i="14"/>
  <c r="AI42" i="14"/>
  <c r="AF42" i="14"/>
  <c r="AC42" i="14"/>
  <c r="M42" i="14"/>
  <c r="D42" i="14"/>
  <c r="AO41" i="14"/>
  <c r="AL41" i="14"/>
  <c r="AI41" i="14"/>
  <c r="AF41" i="14"/>
  <c r="AC41" i="14"/>
  <c r="M41" i="14"/>
  <c r="D41" i="14"/>
  <c r="AO40" i="14"/>
  <c r="AL40" i="14"/>
  <c r="AI40" i="14"/>
  <c r="AF40" i="14"/>
  <c r="AC40" i="14"/>
  <c r="M40" i="14"/>
  <c r="D40" i="14"/>
  <c r="AO39" i="14"/>
  <c r="AL39" i="14"/>
  <c r="AI39" i="14"/>
  <c r="AF39" i="14"/>
  <c r="AC39" i="14"/>
  <c r="M39" i="14"/>
  <c r="D39" i="14"/>
  <c r="AO38" i="14"/>
  <c r="AL38" i="14"/>
  <c r="AI38" i="14"/>
  <c r="AF38" i="14"/>
  <c r="AC38" i="14"/>
  <c r="M38" i="14"/>
  <c r="D38" i="14"/>
  <c r="AO37" i="14"/>
  <c r="AL37" i="14"/>
  <c r="AI37" i="14"/>
  <c r="AF37" i="14"/>
  <c r="AC37" i="14"/>
  <c r="M37" i="14"/>
  <c r="D37" i="14"/>
  <c r="AO36" i="14"/>
  <c r="AL36" i="14"/>
  <c r="AI36" i="14"/>
  <c r="AF36" i="14"/>
  <c r="AC36" i="14"/>
  <c r="M36" i="14"/>
  <c r="D36" i="14"/>
  <c r="AO35" i="14"/>
  <c r="AL35" i="14"/>
  <c r="AI35" i="14"/>
  <c r="AF35" i="14"/>
  <c r="AC35" i="14"/>
  <c r="M35" i="14"/>
  <c r="D35" i="14"/>
  <c r="AO34" i="14"/>
  <c r="AL34" i="14"/>
  <c r="AI34" i="14"/>
  <c r="AF34" i="14"/>
  <c r="AC34" i="14"/>
  <c r="M34" i="14"/>
  <c r="D34" i="14"/>
  <c r="AO33" i="14"/>
  <c r="AL33" i="14"/>
  <c r="AI33" i="14"/>
  <c r="AF33" i="14"/>
  <c r="AC33" i="14"/>
  <c r="M33" i="14"/>
  <c r="D33" i="14"/>
  <c r="AO32" i="14"/>
  <c r="AL32" i="14"/>
  <c r="AI32" i="14"/>
  <c r="AF32" i="14"/>
  <c r="AC32" i="14"/>
  <c r="M32" i="14"/>
  <c r="D32" i="14"/>
  <c r="A32" i="14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O31" i="14"/>
  <c r="AL31" i="14"/>
  <c r="AI31" i="14"/>
  <c r="AF31" i="14"/>
  <c r="AC31" i="14"/>
  <c r="M31" i="14"/>
  <c r="D31" i="14"/>
  <c r="AO30" i="14"/>
  <c r="AL30" i="14"/>
  <c r="AI30" i="14"/>
  <c r="AF30" i="14"/>
  <c r="AC30" i="14"/>
  <c r="M30" i="14"/>
  <c r="D30" i="14"/>
  <c r="AO29" i="14"/>
  <c r="AL29" i="14"/>
  <c r="AI29" i="14"/>
  <c r="AF29" i="14"/>
  <c r="AC29" i="14"/>
  <c r="M29" i="14"/>
  <c r="D29" i="14"/>
  <c r="AO28" i="14"/>
  <c r="AL28" i="14"/>
  <c r="AI28" i="14"/>
  <c r="AF28" i="14"/>
  <c r="AC28" i="14"/>
  <c r="M28" i="14"/>
  <c r="D28" i="14"/>
  <c r="AO27" i="14"/>
  <c r="AL27" i="14"/>
  <c r="AI27" i="14"/>
  <c r="AF27" i="14"/>
  <c r="AC27" i="14"/>
  <c r="M27" i="14"/>
  <c r="D27" i="14"/>
  <c r="AO26" i="14"/>
  <c r="AL26" i="14"/>
  <c r="AI26" i="14"/>
  <c r="AF26" i="14"/>
  <c r="AC26" i="14"/>
  <c r="M26" i="14"/>
  <c r="D26" i="14"/>
  <c r="AO25" i="14"/>
  <c r="AL25" i="14"/>
  <c r="AI25" i="14"/>
  <c r="AF25" i="14"/>
  <c r="AC25" i="14"/>
  <c r="M25" i="14"/>
  <c r="D25" i="14"/>
  <c r="AO24" i="14"/>
  <c r="AL24" i="14"/>
  <c r="AI24" i="14"/>
  <c r="AF24" i="14"/>
  <c r="AC24" i="14"/>
  <c r="M24" i="14"/>
  <c r="D24" i="14"/>
  <c r="AO23" i="14"/>
  <c r="AL23" i="14"/>
  <c r="AI23" i="14"/>
  <c r="AF23" i="14"/>
  <c r="AC23" i="14"/>
  <c r="M23" i="14"/>
  <c r="D23" i="14"/>
  <c r="AO22" i="14"/>
  <c r="AL22" i="14"/>
  <c r="AI22" i="14"/>
  <c r="AF22" i="14"/>
  <c r="AC22" i="14"/>
  <c r="M22" i="14"/>
  <c r="D22" i="14"/>
  <c r="AO21" i="14"/>
  <c r="AL21" i="14"/>
  <c r="AI21" i="14"/>
  <c r="AF21" i="14"/>
  <c r="AC21" i="14"/>
  <c r="M21" i="14"/>
  <c r="D21" i="14"/>
  <c r="AO20" i="14"/>
  <c r="AL20" i="14"/>
  <c r="AI20" i="14"/>
  <c r="AF20" i="14"/>
  <c r="AC20" i="14"/>
  <c r="M20" i="14"/>
  <c r="D20" i="14"/>
  <c r="AO19" i="14"/>
  <c r="AL19" i="14"/>
  <c r="AI19" i="14"/>
  <c r="AF19" i="14"/>
  <c r="AC19" i="14"/>
  <c r="M19" i="14"/>
  <c r="D19" i="14"/>
  <c r="A19" i="14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O18" i="14"/>
  <c r="AL18" i="14"/>
  <c r="AI18" i="14"/>
  <c r="AF18" i="14"/>
  <c r="AC18" i="14"/>
  <c r="M18" i="14"/>
  <c r="D18" i="14"/>
  <c r="AO17" i="14"/>
  <c r="AL17" i="14"/>
  <c r="AI17" i="14"/>
  <c r="AF17" i="14"/>
  <c r="AC17" i="14"/>
  <c r="M17" i="14"/>
  <c r="D17" i="14"/>
  <c r="AO16" i="14"/>
  <c r="AL16" i="14"/>
  <c r="AI16" i="14"/>
  <c r="AF16" i="14"/>
  <c r="AC16" i="14"/>
  <c r="M16" i="14"/>
  <c r="D16" i="14"/>
  <c r="AO15" i="14"/>
  <c r="AL15" i="14"/>
  <c r="AI15" i="14"/>
  <c r="AF15" i="14"/>
  <c r="AC15" i="14"/>
  <c r="M15" i="14"/>
  <c r="D15" i="14"/>
  <c r="AO14" i="14"/>
  <c r="AL14" i="14"/>
  <c r="AI14" i="14"/>
  <c r="AF14" i="14"/>
  <c r="AC14" i="14"/>
  <c r="M14" i="14"/>
  <c r="AO13" i="14"/>
  <c r="AL13" i="14"/>
  <c r="AI13" i="14"/>
  <c r="AF13" i="14"/>
  <c r="AC13" i="14"/>
  <c r="M13" i="14"/>
  <c r="D13" i="14"/>
  <c r="AO12" i="14"/>
  <c r="AL12" i="14"/>
  <c r="AI12" i="14"/>
  <c r="AF12" i="14"/>
  <c r="AC12" i="14"/>
  <c r="M12" i="14"/>
  <c r="D12" i="14"/>
  <c r="AO11" i="14"/>
  <c r="AL11" i="14"/>
  <c r="AI11" i="14"/>
  <c r="AF11" i="14"/>
  <c r="AC11" i="14"/>
  <c r="M11" i="14"/>
  <c r="D11" i="14"/>
  <c r="AO10" i="14"/>
  <c r="AL10" i="14"/>
  <c r="AI10" i="14"/>
  <c r="AF10" i="14"/>
  <c r="AC10" i="14"/>
  <c r="M10" i="14"/>
  <c r="D10" i="14"/>
  <c r="AO9" i="14"/>
  <c r="AL9" i="14"/>
  <c r="AI9" i="14"/>
  <c r="AF9" i="14"/>
  <c r="AC9" i="14"/>
  <c r="M9" i="14"/>
  <c r="D9" i="14"/>
  <c r="AO8" i="14"/>
  <c r="AL8" i="14"/>
  <c r="AI8" i="14"/>
  <c r="AF8" i="14"/>
  <c r="AC8" i="14"/>
  <c r="M8" i="14"/>
  <c r="D8" i="14"/>
  <c r="AO7" i="14"/>
  <c r="AL7" i="14"/>
  <c r="AI7" i="14"/>
  <c r="AF7" i="14"/>
  <c r="AC7" i="14"/>
  <c r="M7" i="14"/>
  <c r="D7" i="14"/>
  <c r="AO6" i="14"/>
  <c r="AL6" i="14"/>
  <c r="AI6" i="14"/>
  <c r="AF6" i="14"/>
  <c r="AC6" i="14"/>
  <c r="M6" i="14"/>
  <c r="D6" i="14"/>
  <c r="AO5" i="14"/>
  <c r="AL5" i="14"/>
  <c r="AI5" i="14"/>
  <c r="AF5" i="14"/>
  <c r="AC5" i="14"/>
  <c r="M5" i="14"/>
  <c r="D5" i="14"/>
  <c r="A5" i="14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M4" i="14"/>
  <c r="D4" i="14"/>
  <c r="A286" i="13"/>
  <c r="A287" i="13" s="1"/>
  <c r="A288" i="13" s="1"/>
  <c r="A289" i="13" s="1"/>
  <c r="A290" i="13" s="1"/>
  <c r="A291" i="13" s="1"/>
  <c r="A292" i="13" s="1"/>
  <c r="A293" i="13" s="1"/>
  <c r="A294" i="13" s="1"/>
  <c r="A295" i="13" s="1"/>
  <c r="A272" i="13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58" i="13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45" i="13"/>
  <c r="A246" i="13" s="1"/>
  <c r="A247" i="13" s="1"/>
  <c r="A248" i="13" s="1"/>
  <c r="A249" i="13" s="1"/>
  <c r="A250" i="13" s="1"/>
  <c r="A251" i="13" s="1"/>
  <c r="A252" i="13" s="1"/>
  <c r="A253" i="13" s="1"/>
  <c r="A254" i="13" s="1"/>
  <c r="A225" i="13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24" i="13"/>
  <c r="A218" i="13"/>
  <c r="A219" i="13" s="1"/>
  <c r="A220" i="13" s="1"/>
  <c r="A217" i="13"/>
  <c r="A203" i="13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02" i="13"/>
  <c r="A194" i="13"/>
  <c r="A195" i="13" s="1"/>
  <c r="A196" i="13" s="1"/>
  <c r="A197" i="13" s="1"/>
  <c r="A198" i="13" s="1"/>
  <c r="A188" i="13"/>
  <c r="A189" i="13" s="1"/>
  <c r="A190" i="13" s="1"/>
  <c r="A187" i="13"/>
  <c r="A177" i="13"/>
  <c r="A178" i="13" s="1"/>
  <c r="A179" i="13" s="1"/>
  <c r="A180" i="13" s="1"/>
  <c r="A181" i="13" s="1"/>
  <c r="A182" i="13" s="1"/>
  <c r="A176" i="13"/>
  <c r="A170" i="13"/>
  <c r="A171" i="13" s="1"/>
  <c r="A172" i="13" s="1"/>
  <c r="A162" i="13"/>
  <c r="A163" i="13" s="1"/>
  <c r="A164" i="13" s="1"/>
  <c r="A165" i="13" s="1"/>
  <c r="A166" i="13" s="1"/>
  <c r="A167" i="13" s="1"/>
  <c r="A168" i="13" s="1"/>
  <c r="A169" i="13" s="1"/>
  <c r="A151" i="13"/>
  <c r="A152" i="13" s="1"/>
  <c r="A153" i="13" s="1"/>
  <c r="A154" i="13" s="1"/>
  <c r="A155" i="13" s="1"/>
  <c r="A156" i="13" s="1"/>
  <c r="A157" i="13" s="1"/>
  <c r="A158" i="13" s="1"/>
  <c r="A133" i="13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24" i="13"/>
  <c r="A125" i="13" s="1"/>
  <c r="A126" i="13" s="1"/>
  <c r="A127" i="13" s="1"/>
  <c r="A128" i="13" s="1"/>
  <c r="A129" i="13" s="1"/>
  <c r="A121" i="13"/>
  <c r="A122" i="13" s="1"/>
  <c r="A123" i="13" s="1"/>
  <c r="A96" i="13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76" i="13"/>
  <c r="A77" i="13" s="1"/>
  <c r="A78" i="13" s="1"/>
  <c r="A79" i="13" s="1"/>
  <c r="A66" i="13"/>
  <c r="A67" i="13" s="1"/>
  <c r="A68" i="13" s="1"/>
  <c r="A69" i="13" s="1"/>
  <c r="A70" i="13" s="1"/>
  <c r="A71" i="13" s="1"/>
  <c r="A72" i="13" s="1"/>
  <c r="A65" i="13"/>
  <c r="A56" i="13"/>
  <c r="A57" i="13" s="1"/>
  <c r="A58" i="13" s="1"/>
  <c r="A59" i="13" s="1"/>
  <c r="A60" i="13" s="1"/>
  <c r="A61" i="13" s="1"/>
  <c r="A55" i="13"/>
  <c r="A32" i="13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18" i="13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5" i="13"/>
  <c r="A6" i="13" s="1"/>
  <c r="A7" i="13" s="1"/>
  <c r="G1" i="13"/>
  <c r="I1" i="13" s="1"/>
  <c r="K1" i="13" s="1"/>
  <c r="M1" i="13" s="1"/>
  <c r="O1" i="13" s="1"/>
  <c r="E1" i="13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8" i="12"/>
  <c r="E7" i="12"/>
  <c r="E6" i="12"/>
  <c r="J5" i="12"/>
  <c r="E5" i="12"/>
  <c r="BG260" i="4"/>
  <c r="BF260" i="4"/>
  <c r="BE260" i="4"/>
  <c r="AK260" i="4"/>
  <c r="Q260" i="4"/>
  <c r="G260" i="4"/>
  <c r="H260" i="4" s="1"/>
  <c r="BG259" i="4"/>
  <c r="BF259" i="4"/>
  <c r="BE259" i="4"/>
  <c r="AK259" i="4"/>
  <c r="Q259" i="4"/>
  <c r="G259" i="4"/>
  <c r="H259" i="4" s="1"/>
  <c r="BG258" i="4"/>
  <c r="BF258" i="4"/>
  <c r="BE258" i="4"/>
  <c r="AK258" i="4"/>
  <c r="Q258" i="4"/>
  <c r="G258" i="4"/>
  <c r="H258" i="4" s="1"/>
  <c r="BG257" i="4"/>
  <c r="BF257" i="4"/>
  <c r="BE257" i="4"/>
  <c r="AK257" i="4"/>
  <c r="Q257" i="4"/>
  <c r="G257" i="4"/>
  <c r="H257" i="4" s="1"/>
  <c r="BG256" i="4"/>
  <c r="BF256" i="4"/>
  <c r="BE256" i="4"/>
  <c r="AK256" i="4"/>
  <c r="Q256" i="4"/>
  <c r="G256" i="4"/>
  <c r="H256" i="4" s="1"/>
  <c r="BG255" i="4"/>
  <c r="BF255" i="4"/>
  <c r="BE255" i="4"/>
  <c r="AK255" i="4"/>
  <c r="Q255" i="4"/>
  <c r="G255" i="4"/>
  <c r="H255" i="4" s="1"/>
  <c r="BG254" i="4"/>
  <c r="BF254" i="4"/>
  <c r="BE254" i="4"/>
  <c r="AK254" i="4"/>
  <c r="Q254" i="4"/>
  <c r="G254" i="4"/>
  <c r="H254" i="4" s="1"/>
  <c r="BG253" i="4"/>
  <c r="BF253" i="4"/>
  <c r="BE253" i="4"/>
  <c r="AK253" i="4"/>
  <c r="Q253" i="4"/>
  <c r="G253" i="4"/>
  <c r="H253" i="4" s="1"/>
  <c r="BG252" i="4"/>
  <c r="BF252" i="4"/>
  <c r="BE252" i="4"/>
  <c r="AK252" i="4"/>
  <c r="Q252" i="4"/>
  <c r="G252" i="4"/>
  <c r="H252" i="4" s="1"/>
  <c r="BG251" i="4"/>
  <c r="BF251" i="4"/>
  <c r="BE251" i="4"/>
  <c r="AK251" i="4"/>
  <c r="Q251" i="4"/>
  <c r="G251" i="4"/>
  <c r="H251" i="4" s="1"/>
  <c r="BG250" i="4"/>
  <c r="BF250" i="4"/>
  <c r="BE250" i="4"/>
  <c r="AK250" i="4"/>
  <c r="Q250" i="4"/>
  <c r="G250" i="4"/>
  <c r="H250" i="4" s="1"/>
  <c r="BG249" i="4"/>
  <c r="BF249" i="4"/>
  <c r="BE249" i="4"/>
  <c r="AK249" i="4"/>
  <c r="Q249" i="4"/>
  <c r="G249" i="4"/>
  <c r="H249" i="4" s="1"/>
  <c r="BG248" i="4"/>
  <c r="BF248" i="4"/>
  <c r="BE248" i="4"/>
  <c r="AK248" i="4"/>
  <c r="Q248" i="4"/>
  <c r="G248" i="4"/>
  <c r="H248" i="4" s="1"/>
  <c r="BG247" i="4"/>
  <c r="BF247" i="4"/>
  <c r="BE247" i="4"/>
  <c r="AK247" i="4"/>
  <c r="Q247" i="4"/>
  <c r="G247" i="4"/>
  <c r="H247" i="4" s="1"/>
  <c r="BG246" i="4"/>
  <c r="BF246" i="4"/>
  <c r="BE246" i="4"/>
  <c r="AK246" i="4"/>
  <c r="Q246" i="4"/>
  <c r="G246" i="4"/>
  <c r="H246" i="4" s="1"/>
  <c r="BG245" i="4"/>
  <c r="BF245" i="4"/>
  <c r="BE245" i="4"/>
  <c r="AK245" i="4"/>
  <c r="Q245" i="4"/>
  <c r="G245" i="4"/>
  <c r="H245" i="4" s="1"/>
  <c r="BG244" i="4"/>
  <c r="BF244" i="4"/>
  <c r="BE244" i="4"/>
  <c r="AK244" i="4"/>
  <c r="Q244" i="4"/>
  <c r="G244" i="4"/>
  <c r="H244" i="4" s="1"/>
  <c r="BG243" i="4"/>
  <c r="BF243" i="4"/>
  <c r="BE243" i="4"/>
  <c r="AK243" i="4"/>
  <c r="Q243" i="4"/>
  <c r="G243" i="4"/>
  <c r="H243" i="4" s="1"/>
  <c r="BG242" i="4"/>
  <c r="BF242" i="4"/>
  <c r="BE242" i="4"/>
  <c r="AK242" i="4"/>
  <c r="Q242" i="4"/>
  <c r="G242" i="4"/>
  <c r="H242" i="4" s="1"/>
  <c r="BG241" i="4"/>
  <c r="BF241" i="4"/>
  <c r="BE241" i="4"/>
  <c r="AK241" i="4"/>
  <c r="Q241" i="4"/>
  <c r="G241" i="4"/>
  <c r="H241" i="4" s="1"/>
  <c r="BG240" i="4"/>
  <c r="BF240" i="4"/>
  <c r="BE240" i="4"/>
  <c r="AK240" i="4"/>
  <c r="Q240" i="4"/>
  <c r="G240" i="4"/>
  <c r="H240" i="4" s="1"/>
  <c r="BG239" i="4"/>
  <c r="BF239" i="4"/>
  <c r="BE239" i="4"/>
  <c r="AK239" i="4"/>
  <c r="Q239" i="4"/>
  <c r="G239" i="4"/>
  <c r="H239" i="4" s="1"/>
  <c r="BG238" i="4"/>
  <c r="BF238" i="4"/>
  <c r="BE238" i="4"/>
  <c r="AK238" i="4"/>
  <c r="Q238" i="4"/>
  <c r="G238" i="4"/>
  <c r="H238" i="4" s="1"/>
  <c r="BG237" i="4"/>
  <c r="BF237" i="4"/>
  <c r="BE237" i="4"/>
  <c r="AK237" i="4"/>
  <c r="Q237" i="4"/>
  <c r="G237" i="4"/>
  <c r="H237" i="4" s="1"/>
  <c r="BG236" i="4"/>
  <c r="BF236" i="4"/>
  <c r="BE236" i="4"/>
  <c r="AK236" i="4"/>
  <c r="Q236" i="4"/>
  <c r="G236" i="4"/>
  <c r="H236" i="4" s="1"/>
  <c r="BG235" i="4"/>
  <c r="BF235" i="4"/>
  <c r="BE235" i="4"/>
  <c r="AK235" i="4"/>
  <c r="Q235" i="4"/>
  <c r="G235" i="4"/>
  <c r="H235" i="4" s="1"/>
  <c r="BG234" i="4"/>
  <c r="BF234" i="4"/>
  <c r="BE234" i="4"/>
  <c r="AK234" i="4"/>
  <c r="Q234" i="4"/>
  <c r="G234" i="4"/>
  <c r="H234" i="4" s="1"/>
  <c r="BG233" i="4"/>
  <c r="BF233" i="4"/>
  <c r="BE233" i="4"/>
  <c r="AK233" i="4"/>
  <c r="Q233" i="4"/>
  <c r="G233" i="4"/>
  <c r="H233" i="4" s="1"/>
  <c r="BG232" i="4"/>
  <c r="BF232" i="4"/>
  <c r="BE232" i="4"/>
  <c r="AK232" i="4"/>
  <c r="Q232" i="4"/>
  <c r="G232" i="4"/>
  <c r="H232" i="4" s="1"/>
  <c r="BG231" i="4"/>
  <c r="BF231" i="4"/>
  <c r="BE231" i="4"/>
  <c r="AK231" i="4"/>
  <c r="Q231" i="4"/>
  <c r="G231" i="4"/>
  <c r="H231" i="4" s="1"/>
  <c r="A231" i="4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BG230" i="4"/>
  <c r="BF230" i="4"/>
  <c r="BE230" i="4"/>
  <c r="G230" i="4" s="1"/>
  <c r="H230" i="4" s="1"/>
  <c r="AK230" i="4"/>
  <c r="Q230" i="4"/>
  <c r="BG229" i="4"/>
  <c r="BF229" i="4"/>
  <c r="BE229" i="4"/>
  <c r="AK229" i="4"/>
  <c r="Q229" i="4"/>
  <c r="G229" i="4"/>
  <c r="H229" i="4" s="1"/>
  <c r="BG228" i="4"/>
  <c r="BF228" i="4"/>
  <c r="BE228" i="4"/>
  <c r="G228" i="4" s="1"/>
  <c r="H228" i="4" s="1"/>
  <c r="AZ228" i="4"/>
  <c r="AW228" i="4"/>
  <c r="AT228" i="4"/>
  <c r="AQ228" i="4"/>
  <c r="AN228" i="4"/>
  <c r="AK228" i="4"/>
  <c r="Q228" i="4"/>
  <c r="Q227" i="4"/>
  <c r="G227" i="4"/>
  <c r="H227" i="4" s="1"/>
  <c r="BG226" i="4"/>
  <c r="BF226" i="4"/>
  <c r="BE226" i="4"/>
  <c r="G226" i="4" s="1"/>
  <c r="H226" i="4" s="1"/>
  <c r="AZ226" i="4"/>
  <c r="AW226" i="4"/>
  <c r="AT226" i="4"/>
  <c r="AQ226" i="4"/>
  <c r="AN226" i="4"/>
  <c r="AK226" i="4"/>
  <c r="Q226" i="4"/>
  <c r="BG225" i="4"/>
  <c r="BF225" i="4"/>
  <c r="BE225" i="4"/>
  <c r="G225" i="4" s="1"/>
  <c r="H225" i="4" s="1"/>
  <c r="AZ225" i="4"/>
  <c r="AW225" i="4"/>
  <c r="AT225" i="4"/>
  <c r="AQ225" i="4"/>
  <c r="AN225" i="4"/>
  <c r="AK225" i="4"/>
  <c r="Q225" i="4"/>
  <c r="BG224" i="4"/>
  <c r="BF224" i="4"/>
  <c r="BE224" i="4"/>
  <c r="G224" i="4" s="1"/>
  <c r="H224" i="4" s="1"/>
  <c r="AZ224" i="4"/>
  <c r="AW224" i="4"/>
  <c r="AT224" i="4"/>
  <c r="AQ224" i="4"/>
  <c r="AN224" i="4"/>
  <c r="AK224" i="4"/>
  <c r="Q224" i="4"/>
  <c r="Q223" i="4"/>
  <c r="G223" i="4"/>
  <c r="H223" i="4" s="1"/>
  <c r="BG222" i="4"/>
  <c r="BF222" i="4"/>
  <c r="BE222" i="4"/>
  <c r="G222" i="4" s="1"/>
  <c r="BC222" i="4"/>
  <c r="AZ222" i="4"/>
  <c r="AW222" i="4"/>
  <c r="AT222" i="4"/>
  <c r="AQ222" i="4"/>
  <c r="AN222" i="4"/>
  <c r="AK222" i="4"/>
  <c r="Q222" i="4"/>
  <c r="BG221" i="4"/>
  <c r="BF221" i="4"/>
  <c r="BE221" i="4"/>
  <c r="G221" i="4" s="1"/>
  <c r="BC221" i="4"/>
  <c r="AZ221" i="4"/>
  <c r="AW221" i="4"/>
  <c r="AT221" i="4"/>
  <c r="AQ221" i="4"/>
  <c r="AN221" i="4"/>
  <c r="AK221" i="4"/>
  <c r="Q221" i="4"/>
  <c r="A221" i="4"/>
  <c r="A222" i="4" s="1"/>
  <c r="A223" i="4" s="1"/>
  <c r="A224" i="4" s="1"/>
  <c r="A225" i="4" s="1"/>
  <c r="A226" i="4" s="1"/>
  <c r="A227" i="4" s="1"/>
  <c r="A228" i="4" s="1"/>
  <c r="A229" i="4" s="1"/>
  <c r="BG220" i="4"/>
  <c r="BF220" i="4"/>
  <c r="BE220" i="4"/>
  <c r="G220" i="4" s="1"/>
  <c r="H220" i="4" s="1"/>
  <c r="BC220" i="4"/>
  <c r="AZ220" i="4"/>
  <c r="AW220" i="4"/>
  <c r="AT220" i="4"/>
  <c r="AQ220" i="4"/>
  <c r="AN220" i="4"/>
  <c r="AK220" i="4"/>
  <c r="Q220" i="4"/>
  <c r="BG219" i="4"/>
  <c r="BF219" i="4"/>
  <c r="BE219" i="4"/>
  <c r="BC219" i="4"/>
  <c r="Q219" i="4"/>
  <c r="G219" i="4"/>
  <c r="BG218" i="4"/>
  <c r="BF218" i="4"/>
  <c r="BE218" i="4"/>
  <c r="G218" i="4" s="1"/>
  <c r="BD218" i="4" s="1"/>
  <c r="BC218" i="4"/>
  <c r="AZ218" i="4"/>
  <c r="AK218" i="4"/>
  <c r="Q218" i="4"/>
  <c r="BG217" i="4"/>
  <c r="BF217" i="4"/>
  <c r="BE217" i="4"/>
  <c r="BC217" i="4"/>
  <c r="AZ217" i="4"/>
  <c r="AK217" i="4"/>
  <c r="Q217" i="4"/>
  <c r="G217" i="4"/>
  <c r="BG216" i="4"/>
  <c r="BF216" i="4"/>
  <c r="BE216" i="4"/>
  <c r="BC216" i="4"/>
  <c r="AZ216" i="4"/>
  <c r="AK216" i="4"/>
  <c r="Q216" i="4"/>
  <c r="G216" i="4"/>
  <c r="BD216" i="4" s="1"/>
  <c r="BG215" i="4"/>
  <c r="BF215" i="4"/>
  <c r="BE215" i="4"/>
  <c r="G215" i="4" s="1"/>
  <c r="BC215" i="4"/>
  <c r="AZ215" i="4"/>
  <c r="Q215" i="4"/>
  <c r="BG214" i="4"/>
  <c r="BF214" i="4"/>
  <c r="BE214" i="4"/>
  <c r="G214" i="4" s="1"/>
  <c r="BC214" i="4"/>
  <c r="AZ214" i="4"/>
  <c r="AW214" i="4"/>
  <c r="AT214" i="4"/>
  <c r="AQ214" i="4"/>
  <c r="AN214" i="4"/>
  <c r="AK214" i="4"/>
  <c r="Q214" i="4"/>
  <c r="BG213" i="4"/>
  <c r="BF213" i="4"/>
  <c r="BE213" i="4"/>
  <c r="G213" i="4" s="1"/>
  <c r="BC213" i="4"/>
  <c r="AZ213" i="4"/>
  <c r="AW213" i="4"/>
  <c r="AT213" i="4"/>
  <c r="AQ213" i="4"/>
  <c r="AN213" i="4"/>
  <c r="AK213" i="4"/>
  <c r="Q213" i="4"/>
  <c r="BG212" i="4"/>
  <c r="BF212" i="4"/>
  <c r="BE212" i="4"/>
  <c r="G212" i="4" s="1"/>
  <c r="H212" i="4" s="1"/>
  <c r="BC212" i="4"/>
  <c r="AZ212" i="4"/>
  <c r="AW212" i="4"/>
  <c r="AT212" i="4"/>
  <c r="AQ212" i="4"/>
  <c r="AN212" i="4"/>
  <c r="AK212" i="4"/>
  <c r="Q212" i="4"/>
  <c r="BG211" i="4"/>
  <c r="BF211" i="4"/>
  <c r="BE211" i="4"/>
  <c r="G211" i="4" s="1"/>
  <c r="BC211" i="4"/>
  <c r="AZ211" i="4"/>
  <c r="AW211" i="4"/>
  <c r="AT211" i="4"/>
  <c r="AQ211" i="4"/>
  <c r="AN211" i="4"/>
  <c r="AK211" i="4"/>
  <c r="Q211" i="4"/>
  <c r="BG210" i="4"/>
  <c r="BF210" i="4"/>
  <c r="BE210" i="4"/>
  <c r="G210" i="4" s="1"/>
  <c r="BC210" i="4"/>
  <c r="AZ210" i="4"/>
  <c r="AW210" i="4"/>
  <c r="AT210" i="4"/>
  <c r="AQ210" i="4"/>
  <c r="AN210" i="4"/>
  <c r="AK210" i="4"/>
  <c r="Q210" i="4"/>
  <c r="A210" i="4"/>
  <c r="A211" i="4" s="1"/>
  <c r="A212" i="4" s="1"/>
  <c r="A213" i="4" s="1"/>
  <c r="A214" i="4" s="1"/>
  <c r="A215" i="4" s="1"/>
  <c r="A216" i="4" s="1"/>
  <c r="A217" i="4" s="1"/>
  <c r="A218" i="4" s="1"/>
  <c r="A219" i="4" s="1"/>
  <c r="BG209" i="4"/>
  <c r="BF209" i="4"/>
  <c r="BE209" i="4"/>
  <c r="G209" i="4" s="1"/>
  <c r="H209" i="4" s="1"/>
  <c r="BC209" i="4"/>
  <c r="AZ209" i="4"/>
  <c r="AW209" i="4"/>
  <c r="AT209" i="4"/>
  <c r="AQ209" i="4"/>
  <c r="AN209" i="4"/>
  <c r="Q209" i="4"/>
  <c r="BG208" i="4"/>
  <c r="BF208" i="4"/>
  <c r="BE208" i="4"/>
  <c r="G208" i="4" s="1"/>
  <c r="BC208" i="4"/>
  <c r="AZ208" i="4"/>
  <c r="AW208" i="4"/>
  <c r="AT208" i="4"/>
  <c r="AQ208" i="4"/>
  <c r="AN208" i="4"/>
  <c r="AK208" i="4"/>
  <c r="Q208" i="4"/>
  <c r="BG207" i="4"/>
  <c r="BF207" i="4"/>
  <c r="BE207" i="4"/>
  <c r="G207" i="4" s="1"/>
  <c r="BC207" i="4"/>
  <c r="AZ207" i="4"/>
  <c r="Q207" i="4"/>
  <c r="BG206" i="4"/>
  <c r="BF206" i="4"/>
  <c r="BE206" i="4"/>
  <c r="G206" i="4" s="1"/>
  <c r="BD206" i="4" s="1"/>
  <c r="BC206" i="4"/>
  <c r="AZ206" i="4"/>
  <c r="AW206" i="4"/>
  <c r="AT206" i="4"/>
  <c r="AQ206" i="4"/>
  <c r="AN206" i="4"/>
  <c r="AK206" i="4"/>
  <c r="Q206" i="4"/>
  <c r="BG205" i="4"/>
  <c r="BF205" i="4"/>
  <c r="BE205" i="4"/>
  <c r="G205" i="4" s="1"/>
  <c r="BC205" i="4"/>
  <c r="AZ205" i="4"/>
  <c r="AW205" i="4"/>
  <c r="AT205" i="4"/>
  <c r="AQ205" i="4"/>
  <c r="AN205" i="4"/>
  <c r="AK205" i="4"/>
  <c r="Q205" i="4"/>
  <c r="BG204" i="4"/>
  <c r="BF204" i="4"/>
  <c r="BE204" i="4"/>
  <c r="G204" i="4" s="1"/>
  <c r="BC204" i="4"/>
  <c r="AZ204" i="4"/>
  <c r="AW204" i="4"/>
  <c r="AT204" i="4"/>
  <c r="AQ204" i="4"/>
  <c r="AN204" i="4"/>
  <c r="AK204" i="4"/>
  <c r="Q204" i="4"/>
  <c r="BG203" i="4"/>
  <c r="BF203" i="4"/>
  <c r="BE203" i="4"/>
  <c r="G203" i="4" s="1"/>
  <c r="BC203" i="4"/>
  <c r="AZ203" i="4"/>
  <c r="AW203" i="4"/>
  <c r="AT203" i="4"/>
  <c r="AQ203" i="4"/>
  <c r="AN203" i="4"/>
  <c r="AK203" i="4"/>
  <c r="Q203" i="4"/>
  <c r="BG202" i="4"/>
  <c r="BF202" i="4"/>
  <c r="BE202" i="4"/>
  <c r="G202" i="4" s="1"/>
  <c r="BD202" i="4" s="1"/>
  <c r="BC202" i="4"/>
  <c r="AZ202" i="4"/>
  <c r="AW202" i="4"/>
  <c r="AT202" i="4"/>
  <c r="AQ202" i="4"/>
  <c r="AN202" i="4"/>
  <c r="AK202" i="4"/>
  <c r="Q202" i="4"/>
  <c r="BG201" i="4"/>
  <c r="BF201" i="4"/>
  <c r="BE201" i="4"/>
  <c r="G201" i="4" s="1"/>
  <c r="BC201" i="4"/>
  <c r="AZ201" i="4"/>
  <c r="AW201" i="4"/>
  <c r="AT201" i="4"/>
  <c r="AQ201" i="4"/>
  <c r="AN201" i="4"/>
  <c r="AK201" i="4"/>
  <c r="Q201" i="4"/>
  <c r="A201" i="4"/>
  <c r="A202" i="4" s="1"/>
  <c r="A203" i="4" s="1"/>
  <c r="A204" i="4" s="1"/>
  <c r="A205" i="4" s="1"/>
  <c r="A206" i="4" s="1"/>
  <c r="A207" i="4" s="1"/>
  <c r="A208" i="4" s="1"/>
  <c r="BG200" i="4"/>
  <c r="BF200" i="4"/>
  <c r="BE200" i="4"/>
  <c r="G200" i="4" s="1"/>
  <c r="BD200" i="4" s="1"/>
  <c r="BC200" i="4"/>
  <c r="AZ200" i="4"/>
  <c r="AW200" i="4"/>
  <c r="AT200" i="4"/>
  <c r="AQ200" i="4"/>
  <c r="AN200" i="4"/>
  <c r="AK200" i="4"/>
  <c r="Q200" i="4"/>
  <c r="BG199" i="4"/>
  <c r="BF199" i="4"/>
  <c r="BE199" i="4"/>
  <c r="G199" i="4" s="1"/>
  <c r="BC199" i="4"/>
  <c r="AZ199" i="4"/>
  <c r="AW199" i="4"/>
  <c r="AT199" i="4"/>
  <c r="AQ199" i="4"/>
  <c r="AN199" i="4"/>
  <c r="AK199" i="4"/>
  <c r="Q199" i="4"/>
  <c r="BG198" i="4"/>
  <c r="BF198" i="4"/>
  <c r="BE198" i="4"/>
  <c r="G198" i="4" s="1"/>
  <c r="H198" i="4" s="1"/>
  <c r="BC198" i="4"/>
  <c r="AZ198" i="4"/>
  <c r="AW198" i="4"/>
  <c r="AT198" i="4"/>
  <c r="AQ198" i="4"/>
  <c r="AN198" i="4"/>
  <c r="AK198" i="4"/>
  <c r="Q198" i="4"/>
  <c r="BG197" i="4"/>
  <c r="BF197" i="4"/>
  <c r="BE197" i="4"/>
  <c r="G197" i="4" s="1"/>
  <c r="BD197" i="4" s="1"/>
  <c r="BC197" i="4"/>
  <c r="AZ197" i="4"/>
  <c r="AW197" i="4"/>
  <c r="AQ197" i="4"/>
  <c r="AN197" i="4"/>
  <c r="AK197" i="4"/>
  <c r="Q197" i="4"/>
  <c r="BG196" i="4"/>
  <c r="BF196" i="4"/>
  <c r="BE196" i="4"/>
  <c r="G196" i="4" s="1"/>
  <c r="BC196" i="4"/>
  <c r="AZ196" i="4"/>
  <c r="AW196" i="4"/>
  <c r="AT196" i="4"/>
  <c r="AQ196" i="4"/>
  <c r="AN196" i="4"/>
  <c r="AK196" i="4"/>
  <c r="Q196" i="4"/>
  <c r="BG195" i="4"/>
  <c r="BF195" i="4"/>
  <c r="BE195" i="4"/>
  <c r="G195" i="4" s="1"/>
  <c r="BC195" i="4"/>
  <c r="AZ195" i="4"/>
  <c r="AW195" i="4"/>
  <c r="AT195" i="4"/>
  <c r="AQ195" i="4"/>
  <c r="AN195" i="4"/>
  <c r="AK195" i="4"/>
  <c r="Q195" i="4"/>
  <c r="BG194" i="4"/>
  <c r="BF194" i="4"/>
  <c r="BE194" i="4"/>
  <c r="G194" i="4" s="1"/>
  <c r="BC194" i="4"/>
  <c r="AZ194" i="4"/>
  <c r="AW194" i="4"/>
  <c r="AT194" i="4"/>
  <c r="AQ194" i="4"/>
  <c r="AN194" i="4"/>
  <c r="AK194" i="4"/>
  <c r="Q194" i="4"/>
  <c r="BG193" i="4"/>
  <c r="BF193" i="4"/>
  <c r="BE193" i="4"/>
  <c r="G193" i="4" s="1"/>
  <c r="BC193" i="4"/>
  <c r="AZ193" i="4"/>
  <c r="AW193" i="4"/>
  <c r="AT193" i="4"/>
  <c r="AQ193" i="4"/>
  <c r="AN193" i="4"/>
  <c r="AK193" i="4"/>
  <c r="Q193" i="4"/>
  <c r="BG192" i="4"/>
  <c r="BF192" i="4"/>
  <c r="BE192" i="4"/>
  <c r="G192" i="4" s="1"/>
  <c r="BC192" i="4"/>
  <c r="AZ192" i="4"/>
  <c r="AW192" i="4"/>
  <c r="AT192" i="4"/>
  <c r="AQ192" i="4"/>
  <c r="AN192" i="4"/>
  <c r="AK192" i="4"/>
  <c r="Q192" i="4"/>
  <c r="BG191" i="4"/>
  <c r="BF191" i="4"/>
  <c r="BE191" i="4"/>
  <c r="G191" i="4" s="1"/>
  <c r="BC191" i="4"/>
  <c r="AZ191" i="4"/>
  <c r="AW191" i="4"/>
  <c r="AT191" i="4"/>
  <c r="AQ191" i="4"/>
  <c r="AN191" i="4"/>
  <c r="AK191" i="4"/>
  <c r="Q191" i="4"/>
  <c r="A191" i="4"/>
  <c r="A192" i="4" s="1"/>
  <c r="A193" i="4" s="1"/>
  <c r="A194" i="4" s="1"/>
  <c r="A195" i="4" s="1"/>
  <c r="A196" i="4" s="1"/>
  <c r="A197" i="4" s="1"/>
  <c r="A198" i="4" s="1"/>
  <c r="A199" i="4" s="1"/>
  <c r="BG190" i="4"/>
  <c r="BF190" i="4"/>
  <c r="BE190" i="4"/>
  <c r="G190" i="4" s="1"/>
  <c r="BC190" i="4"/>
  <c r="AZ190" i="4"/>
  <c r="AW190" i="4"/>
  <c r="AT190" i="4"/>
  <c r="AQ190" i="4"/>
  <c r="AN190" i="4"/>
  <c r="AK190" i="4"/>
  <c r="Q190" i="4"/>
  <c r="BG189" i="4"/>
  <c r="BF189" i="4"/>
  <c r="BE189" i="4"/>
  <c r="G189" i="4" s="1"/>
  <c r="BD189" i="4" s="1"/>
  <c r="BC189" i="4"/>
  <c r="AZ189" i="4"/>
  <c r="AW189" i="4"/>
  <c r="AT189" i="4"/>
  <c r="AQ189" i="4"/>
  <c r="AN189" i="4"/>
  <c r="AK189" i="4"/>
  <c r="Q189" i="4"/>
  <c r="BG188" i="4"/>
  <c r="BF188" i="4"/>
  <c r="BE188" i="4"/>
  <c r="G188" i="4" s="1"/>
  <c r="BD188" i="4" s="1"/>
  <c r="BC188" i="4"/>
  <c r="AZ188" i="4"/>
  <c r="AW188" i="4"/>
  <c r="AT188" i="4"/>
  <c r="AQ188" i="4"/>
  <c r="AN188" i="4"/>
  <c r="AK188" i="4"/>
  <c r="Q188" i="4"/>
  <c r="BG187" i="4"/>
  <c r="BF187" i="4"/>
  <c r="BE187" i="4"/>
  <c r="G187" i="4" s="1"/>
  <c r="BC187" i="4"/>
  <c r="AZ187" i="4"/>
  <c r="AW187" i="4"/>
  <c r="AT187" i="4"/>
  <c r="AQ187" i="4"/>
  <c r="AN187" i="4"/>
  <c r="AK187" i="4"/>
  <c r="Q187" i="4"/>
  <c r="BG186" i="4"/>
  <c r="BF186" i="4"/>
  <c r="BE186" i="4"/>
  <c r="G186" i="4" s="1"/>
  <c r="H186" i="4" s="1"/>
  <c r="BC186" i="4"/>
  <c r="AZ186" i="4"/>
  <c r="AW186" i="4"/>
  <c r="AT186" i="4"/>
  <c r="AQ186" i="4"/>
  <c r="AN186" i="4"/>
  <c r="AK186" i="4"/>
  <c r="Q186" i="4"/>
  <c r="BG185" i="4"/>
  <c r="BF185" i="4"/>
  <c r="BE185" i="4"/>
  <c r="G185" i="4" s="1"/>
  <c r="BD185" i="4" s="1"/>
  <c r="BC185" i="4"/>
  <c r="AZ185" i="4"/>
  <c r="AW185" i="4"/>
  <c r="AT185" i="4"/>
  <c r="AQ185" i="4"/>
  <c r="AN185" i="4"/>
  <c r="AK185" i="4"/>
  <c r="Q185" i="4"/>
  <c r="BG184" i="4"/>
  <c r="BF184" i="4"/>
  <c r="BE184" i="4"/>
  <c r="G184" i="4" s="1"/>
  <c r="BD184" i="4" s="1"/>
  <c r="BC184" i="4"/>
  <c r="AZ184" i="4"/>
  <c r="AW184" i="4"/>
  <c r="AT184" i="4"/>
  <c r="AQ184" i="4"/>
  <c r="AN184" i="4"/>
  <c r="AK184" i="4"/>
  <c r="Q184" i="4"/>
  <c r="BG183" i="4"/>
  <c r="BF183" i="4"/>
  <c r="BE183" i="4"/>
  <c r="G183" i="4" s="1"/>
  <c r="BC183" i="4"/>
  <c r="AZ183" i="4"/>
  <c r="AW183" i="4"/>
  <c r="AT183" i="4"/>
  <c r="AQ183" i="4"/>
  <c r="AN183" i="4"/>
  <c r="AK183" i="4"/>
  <c r="Q183" i="4"/>
  <c r="BG182" i="4"/>
  <c r="BF182" i="4"/>
  <c r="BE182" i="4"/>
  <c r="G182" i="4" s="1"/>
  <c r="H182" i="4" s="1"/>
  <c r="BC182" i="4"/>
  <c r="AZ182" i="4"/>
  <c r="AW182" i="4"/>
  <c r="AT182" i="4"/>
  <c r="AQ182" i="4"/>
  <c r="AN182" i="4"/>
  <c r="AK182" i="4"/>
  <c r="Q182" i="4"/>
  <c r="BG181" i="4"/>
  <c r="BF181" i="4"/>
  <c r="BE181" i="4"/>
  <c r="G181" i="4" s="1"/>
  <c r="BC181" i="4"/>
  <c r="AZ181" i="4"/>
  <c r="AK181" i="4"/>
  <c r="Q181" i="4"/>
  <c r="BG180" i="4"/>
  <c r="BF180" i="4"/>
  <c r="BE180" i="4"/>
  <c r="G180" i="4" s="1"/>
  <c r="BD180" i="4" s="1"/>
  <c r="BC180" i="4"/>
  <c r="AZ180" i="4"/>
  <c r="AW180" i="4"/>
  <c r="AT180" i="4"/>
  <c r="AQ180" i="4"/>
  <c r="AN180" i="4"/>
  <c r="AK180" i="4"/>
  <c r="Q180" i="4"/>
  <c r="A180" i="4"/>
  <c r="A181" i="4" s="1"/>
  <c r="A182" i="4" s="1"/>
  <c r="A183" i="4" s="1"/>
  <c r="A184" i="4" s="1"/>
  <c r="A185" i="4" s="1"/>
  <c r="A186" i="4" s="1"/>
  <c r="A187" i="4" s="1"/>
  <c r="A188" i="4" s="1"/>
  <c r="A189" i="4" s="1"/>
  <c r="BG179" i="4"/>
  <c r="BF179" i="4"/>
  <c r="BE179" i="4"/>
  <c r="G179" i="4" s="1"/>
  <c r="BC179" i="4"/>
  <c r="AZ179" i="4"/>
  <c r="AW179" i="4"/>
  <c r="AT179" i="4"/>
  <c r="AQ179" i="4"/>
  <c r="AN179" i="4"/>
  <c r="AK179" i="4"/>
  <c r="Q179" i="4"/>
  <c r="BG178" i="4"/>
  <c r="BF178" i="4"/>
  <c r="BE178" i="4"/>
  <c r="BC178" i="4"/>
  <c r="Q178" i="4"/>
  <c r="G178" i="4"/>
  <c r="BG177" i="4"/>
  <c r="BF177" i="4"/>
  <c r="BE177" i="4"/>
  <c r="G177" i="4" s="1"/>
  <c r="BC177" i="4"/>
  <c r="AZ177" i="4"/>
  <c r="AW177" i="4"/>
  <c r="AT177" i="4"/>
  <c r="AQ177" i="4"/>
  <c r="AN177" i="4"/>
  <c r="AK177" i="4"/>
  <c r="Q177" i="4"/>
  <c r="BG176" i="4"/>
  <c r="BF176" i="4"/>
  <c r="BE176" i="4"/>
  <c r="G176" i="4" s="1"/>
  <c r="BC176" i="4"/>
  <c r="AZ176" i="4"/>
  <c r="AW176" i="4"/>
  <c r="AT176" i="4"/>
  <c r="AQ176" i="4"/>
  <c r="AN176" i="4"/>
  <c r="AK176" i="4"/>
  <c r="Q176" i="4"/>
  <c r="BG175" i="4"/>
  <c r="BF175" i="4"/>
  <c r="BE175" i="4"/>
  <c r="G175" i="4" s="1"/>
  <c r="BC175" i="4"/>
  <c r="AZ175" i="4"/>
  <c r="AW175" i="4"/>
  <c r="AT175" i="4"/>
  <c r="AQ175" i="4"/>
  <c r="AN175" i="4"/>
  <c r="AK175" i="4"/>
  <c r="Q175" i="4"/>
  <c r="BG174" i="4"/>
  <c r="BF174" i="4"/>
  <c r="BE174" i="4"/>
  <c r="G174" i="4" s="1"/>
  <c r="BD174" i="4" s="1"/>
  <c r="BC174" i="4"/>
  <c r="AZ174" i="4"/>
  <c r="AW174" i="4"/>
  <c r="AT174" i="4"/>
  <c r="AQ174" i="4"/>
  <c r="AN174" i="4"/>
  <c r="AK174" i="4"/>
  <c r="Q174" i="4"/>
  <c r="BG173" i="4"/>
  <c r="BF173" i="4"/>
  <c r="BE173" i="4"/>
  <c r="G173" i="4" s="1"/>
  <c r="BC173" i="4"/>
  <c r="AZ173" i="4"/>
  <c r="AW173" i="4"/>
  <c r="AT173" i="4"/>
  <c r="AQ173" i="4"/>
  <c r="AN173" i="4"/>
  <c r="AK173" i="4"/>
  <c r="Q173" i="4"/>
  <c r="BG172" i="4"/>
  <c r="BF172" i="4"/>
  <c r="BE172" i="4"/>
  <c r="G172" i="4" s="1"/>
  <c r="BC172" i="4"/>
  <c r="AZ172" i="4"/>
  <c r="AW172" i="4"/>
  <c r="AT172" i="4"/>
  <c r="AQ172" i="4"/>
  <c r="AN172" i="4"/>
  <c r="AK172" i="4"/>
  <c r="Q172" i="4"/>
  <c r="A172" i="4"/>
  <c r="A173" i="4" s="1"/>
  <c r="A174" i="4" s="1"/>
  <c r="A175" i="4" s="1"/>
  <c r="A176" i="4" s="1"/>
  <c r="A177" i="4" s="1"/>
  <c r="A178" i="4" s="1"/>
  <c r="BG171" i="4"/>
  <c r="BF171" i="4"/>
  <c r="BE171" i="4"/>
  <c r="G171" i="4" s="1"/>
  <c r="BC171" i="4"/>
  <c r="AZ171" i="4"/>
  <c r="AW171" i="4"/>
  <c r="AT171" i="4"/>
  <c r="AQ171" i="4"/>
  <c r="AN171" i="4"/>
  <c r="AK171" i="4"/>
  <c r="Q171" i="4"/>
  <c r="BG170" i="4"/>
  <c r="BF170" i="4"/>
  <c r="BE170" i="4"/>
  <c r="G170" i="4" s="1"/>
  <c r="BD170" i="4" s="1"/>
  <c r="BC170" i="4"/>
  <c r="AZ170" i="4"/>
  <c r="AW170" i="4"/>
  <c r="AT170" i="4"/>
  <c r="AQ170" i="4"/>
  <c r="AN170" i="4"/>
  <c r="AK170" i="4"/>
  <c r="Q170" i="4"/>
  <c r="BG169" i="4"/>
  <c r="BF169" i="4"/>
  <c r="BE169" i="4"/>
  <c r="G169" i="4" s="1"/>
  <c r="BC169" i="4"/>
  <c r="AZ169" i="4"/>
  <c r="AW169" i="4"/>
  <c r="AT169" i="4"/>
  <c r="AQ169" i="4"/>
  <c r="AN169" i="4"/>
  <c r="AK169" i="4"/>
  <c r="Q169" i="4"/>
  <c r="BG168" i="4"/>
  <c r="BF168" i="4"/>
  <c r="BE168" i="4"/>
  <c r="G168" i="4" s="1"/>
  <c r="BC168" i="4"/>
  <c r="AZ168" i="4"/>
  <c r="AK168" i="4"/>
  <c r="Q168" i="4"/>
  <c r="BG167" i="4"/>
  <c r="BF167" i="4"/>
  <c r="BE167" i="4"/>
  <c r="G167" i="4" s="1"/>
  <c r="H167" i="4" s="1"/>
  <c r="BC167" i="4"/>
  <c r="AZ167" i="4"/>
  <c r="AW167" i="4"/>
  <c r="AT167" i="4"/>
  <c r="AQ167" i="4"/>
  <c r="AN167" i="4"/>
  <c r="AK167" i="4"/>
  <c r="Q167" i="4"/>
  <c r="A167" i="4"/>
  <c r="A168" i="4" s="1"/>
  <c r="A169" i="4" s="1"/>
  <c r="A170" i="4" s="1"/>
  <c r="BG166" i="4"/>
  <c r="BF166" i="4"/>
  <c r="BE166" i="4"/>
  <c r="G166" i="4" s="1"/>
  <c r="H166" i="4" s="1"/>
  <c r="BC166" i="4"/>
  <c r="AZ166" i="4"/>
  <c r="AW166" i="4"/>
  <c r="AT166" i="4"/>
  <c r="AQ166" i="4"/>
  <c r="AN166" i="4"/>
  <c r="AK166" i="4"/>
  <c r="Q166" i="4"/>
  <c r="BG165" i="4"/>
  <c r="BF165" i="4"/>
  <c r="BE165" i="4"/>
  <c r="G165" i="4" s="1"/>
  <c r="BC165" i="4"/>
  <c r="AZ165" i="4"/>
  <c r="AW165" i="4"/>
  <c r="AT165" i="4"/>
  <c r="AQ165" i="4"/>
  <c r="AN165" i="4"/>
  <c r="AK165" i="4"/>
  <c r="Q165" i="4"/>
  <c r="BG164" i="4"/>
  <c r="BF164" i="4"/>
  <c r="BE164" i="4"/>
  <c r="G164" i="4" s="1"/>
  <c r="BD164" i="4" s="1"/>
  <c r="BC164" i="4"/>
  <c r="AZ164" i="4"/>
  <c r="AW164" i="4"/>
  <c r="AT164" i="4"/>
  <c r="AQ164" i="4"/>
  <c r="AN164" i="4"/>
  <c r="AK164" i="4"/>
  <c r="Q164" i="4"/>
  <c r="BG163" i="4"/>
  <c r="BF163" i="4"/>
  <c r="BE163" i="4"/>
  <c r="G163" i="4" s="1"/>
  <c r="BC163" i="4"/>
  <c r="AZ163" i="4"/>
  <c r="AW163" i="4"/>
  <c r="AT163" i="4"/>
  <c r="AQ163" i="4"/>
  <c r="AN163" i="4"/>
  <c r="AK163" i="4"/>
  <c r="Q163" i="4"/>
  <c r="BG162" i="4"/>
  <c r="BF162" i="4"/>
  <c r="BE162" i="4"/>
  <c r="G162" i="4" s="1"/>
  <c r="BD162" i="4" s="1"/>
  <c r="BC162" i="4"/>
  <c r="AZ162" i="4"/>
  <c r="AW162" i="4"/>
  <c r="AT162" i="4"/>
  <c r="AQ162" i="4"/>
  <c r="AN162" i="4"/>
  <c r="AK162" i="4"/>
  <c r="Q162" i="4"/>
  <c r="A162" i="4"/>
  <c r="A163" i="4" s="1"/>
  <c r="A164" i="4" s="1"/>
  <c r="A165" i="4" s="1"/>
  <c r="BG161" i="4"/>
  <c r="BF161" i="4"/>
  <c r="BE161" i="4"/>
  <c r="G161" i="4" s="1"/>
  <c r="BD161" i="4" s="1"/>
  <c r="BC161" i="4"/>
  <c r="AZ161" i="4"/>
  <c r="AW161" i="4"/>
  <c r="AT161" i="4"/>
  <c r="AQ161" i="4"/>
  <c r="AN161" i="4"/>
  <c r="AK161" i="4"/>
  <c r="Q161" i="4"/>
  <c r="BG160" i="4"/>
  <c r="BF160" i="4"/>
  <c r="BE160" i="4"/>
  <c r="G160" i="4" s="1"/>
  <c r="BC160" i="4"/>
  <c r="AZ160" i="4"/>
  <c r="AW160" i="4"/>
  <c r="AT160" i="4"/>
  <c r="AQ160" i="4"/>
  <c r="AN160" i="4"/>
  <c r="AK160" i="4"/>
  <c r="Q160" i="4"/>
  <c r="BG159" i="4"/>
  <c r="BF159" i="4"/>
  <c r="BE159" i="4"/>
  <c r="G159" i="4" s="1"/>
  <c r="BC159" i="4"/>
  <c r="AZ159" i="4"/>
  <c r="AW159" i="4"/>
  <c r="AT159" i="4"/>
  <c r="AQ159" i="4"/>
  <c r="AN159" i="4"/>
  <c r="AK159" i="4"/>
  <c r="Q159" i="4"/>
  <c r="BG158" i="4"/>
  <c r="BF158" i="4"/>
  <c r="BE158" i="4"/>
  <c r="G158" i="4" s="1"/>
  <c r="BC158" i="4"/>
  <c r="AZ158" i="4"/>
  <c r="AW158" i="4"/>
  <c r="AT158" i="4"/>
  <c r="AQ158" i="4"/>
  <c r="AN158" i="4"/>
  <c r="AK158" i="4"/>
  <c r="Q158" i="4"/>
  <c r="A158" i="4"/>
  <c r="A159" i="4" s="1"/>
  <c r="A160" i="4" s="1"/>
  <c r="BG157" i="4"/>
  <c r="BF157" i="4"/>
  <c r="BE157" i="4"/>
  <c r="G157" i="4" s="1"/>
  <c r="BC157" i="4"/>
  <c r="AZ157" i="4"/>
  <c r="AW157" i="4"/>
  <c r="AT157" i="4"/>
  <c r="AQ157" i="4"/>
  <c r="AN157" i="4"/>
  <c r="AK157" i="4"/>
  <c r="Q157" i="4"/>
  <c r="BG156" i="4"/>
  <c r="BF156" i="4"/>
  <c r="BE156" i="4"/>
  <c r="G156" i="4" s="1"/>
  <c r="H156" i="4" s="1"/>
  <c r="BC156" i="4"/>
  <c r="AZ156" i="4"/>
  <c r="AW156" i="4"/>
  <c r="AT156" i="4"/>
  <c r="AQ156" i="4"/>
  <c r="AN156" i="4"/>
  <c r="AK156" i="4"/>
  <c r="Q156" i="4"/>
  <c r="BG155" i="4"/>
  <c r="BF155" i="4"/>
  <c r="BE155" i="4"/>
  <c r="BC155" i="4"/>
  <c r="Q155" i="4"/>
  <c r="G155" i="4"/>
  <c r="BD155" i="4" s="1"/>
  <c r="BG154" i="4"/>
  <c r="BF154" i="4"/>
  <c r="BE154" i="4"/>
  <c r="G154" i="4" s="1"/>
  <c r="H154" i="4" s="1"/>
  <c r="BC154" i="4"/>
  <c r="AZ154" i="4"/>
  <c r="AT154" i="4"/>
  <c r="AK154" i="4"/>
  <c r="Q154" i="4"/>
  <c r="BG153" i="4"/>
  <c r="BF153" i="4"/>
  <c r="BE153" i="4"/>
  <c r="G153" i="4" s="1"/>
  <c r="H153" i="4" s="1"/>
  <c r="BC153" i="4"/>
  <c r="AZ153" i="4"/>
  <c r="AW153" i="4"/>
  <c r="AT153" i="4"/>
  <c r="AQ153" i="4"/>
  <c r="AN153" i="4"/>
  <c r="AK153" i="4"/>
  <c r="Q153" i="4"/>
  <c r="BG152" i="4"/>
  <c r="BF152" i="4"/>
  <c r="BE152" i="4"/>
  <c r="G152" i="4" s="1"/>
  <c r="H152" i="4" s="1"/>
  <c r="BC152" i="4"/>
  <c r="AZ152" i="4"/>
  <c r="AW152" i="4"/>
  <c r="AT152" i="4"/>
  <c r="AQ152" i="4"/>
  <c r="AN152" i="4"/>
  <c r="AK152" i="4"/>
  <c r="Q152" i="4"/>
  <c r="BG151" i="4"/>
  <c r="BF151" i="4"/>
  <c r="BE151" i="4"/>
  <c r="G151" i="4" s="1"/>
  <c r="H151" i="4" s="1"/>
  <c r="BC151" i="4"/>
  <c r="AZ151" i="4"/>
  <c r="AW151" i="4"/>
  <c r="AT151" i="4"/>
  <c r="AQ151" i="4"/>
  <c r="AN151" i="4"/>
  <c r="AK151" i="4"/>
  <c r="Q151" i="4"/>
  <c r="BG150" i="4"/>
  <c r="BF150" i="4"/>
  <c r="BE150" i="4"/>
  <c r="G150" i="4" s="1"/>
  <c r="H150" i="4" s="1"/>
  <c r="BC150" i="4"/>
  <c r="AZ150" i="4"/>
  <c r="AW150" i="4"/>
  <c r="AT150" i="4"/>
  <c r="AQ150" i="4"/>
  <c r="AN150" i="4"/>
  <c r="AK150" i="4"/>
  <c r="Q150" i="4"/>
  <c r="BG149" i="4"/>
  <c r="BF149" i="4"/>
  <c r="BE149" i="4"/>
  <c r="G149" i="4" s="1"/>
  <c r="H149" i="4" s="1"/>
  <c r="BC149" i="4"/>
  <c r="AZ149" i="4"/>
  <c r="AW149" i="4"/>
  <c r="AT149" i="4"/>
  <c r="AQ149" i="4"/>
  <c r="AN149" i="4"/>
  <c r="AK149" i="4"/>
  <c r="Q149" i="4"/>
  <c r="BG148" i="4"/>
  <c r="BF148" i="4"/>
  <c r="BE148" i="4"/>
  <c r="BC148" i="4"/>
  <c r="Q148" i="4"/>
  <c r="G148" i="4"/>
  <c r="BG147" i="4"/>
  <c r="BF147" i="4"/>
  <c r="BE147" i="4"/>
  <c r="G147" i="4" s="1"/>
  <c r="BC147" i="4"/>
  <c r="AZ147" i="4"/>
  <c r="AW147" i="4"/>
  <c r="AT147" i="4"/>
  <c r="AQ147" i="4"/>
  <c r="AN147" i="4"/>
  <c r="AK147" i="4"/>
  <c r="Q147" i="4"/>
  <c r="BG146" i="4"/>
  <c r="BF146" i="4"/>
  <c r="BE146" i="4"/>
  <c r="G146" i="4" s="1"/>
  <c r="BC146" i="4"/>
  <c r="AZ146" i="4"/>
  <c r="AW146" i="4"/>
  <c r="AT146" i="4"/>
  <c r="AQ146" i="4"/>
  <c r="AN146" i="4"/>
  <c r="AK146" i="4"/>
  <c r="Q146" i="4"/>
  <c r="BG145" i="4"/>
  <c r="BF145" i="4"/>
  <c r="BE145" i="4"/>
  <c r="G145" i="4" s="1"/>
  <c r="BC145" i="4"/>
  <c r="AZ145" i="4"/>
  <c r="AW145" i="4"/>
  <c r="AT145" i="4"/>
  <c r="AQ145" i="4"/>
  <c r="AN145" i="4"/>
  <c r="AK145" i="4"/>
  <c r="Q145" i="4"/>
  <c r="A145" i="4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BG144" i="4"/>
  <c r="BF144" i="4"/>
  <c r="BE144" i="4"/>
  <c r="G144" i="4" s="1"/>
  <c r="BC144" i="4"/>
  <c r="AZ144" i="4"/>
  <c r="AW144" i="4"/>
  <c r="AT144" i="4"/>
  <c r="AQ144" i="4"/>
  <c r="AN144" i="4"/>
  <c r="AK144" i="4"/>
  <c r="Q144" i="4"/>
  <c r="BG143" i="4"/>
  <c r="BF143" i="4"/>
  <c r="BE143" i="4"/>
  <c r="G143" i="4" s="1"/>
  <c r="BC143" i="4"/>
  <c r="AZ143" i="4"/>
  <c r="AW143" i="4"/>
  <c r="AT143" i="4"/>
  <c r="AQ143" i="4"/>
  <c r="AN143" i="4"/>
  <c r="AK143" i="4"/>
  <c r="Q143" i="4"/>
  <c r="BG142" i="4"/>
  <c r="BF142" i="4"/>
  <c r="BE142" i="4"/>
  <c r="G142" i="4" s="1"/>
  <c r="H142" i="4" s="1"/>
  <c r="BC142" i="4"/>
  <c r="AZ142" i="4"/>
  <c r="AW142" i="4"/>
  <c r="AT142" i="4"/>
  <c r="AQ142" i="4"/>
  <c r="AN142" i="4"/>
  <c r="AK142" i="4"/>
  <c r="Q142" i="4"/>
  <c r="BG141" i="4"/>
  <c r="BF141" i="4"/>
  <c r="BE141" i="4"/>
  <c r="G141" i="4" s="1"/>
  <c r="BC141" i="4"/>
  <c r="AZ141" i="4"/>
  <c r="AW141" i="4"/>
  <c r="AT141" i="4"/>
  <c r="AQ141" i="4"/>
  <c r="AN141" i="4"/>
  <c r="AK141" i="4"/>
  <c r="Q141" i="4"/>
  <c r="BG140" i="4"/>
  <c r="BF140" i="4"/>
  <c r="BE140" i="4"/>
  <c r="G140" i="4" s="1"/>
  <c r="BC140" i="4"/>
  <c r="AZ140" i="4"/>
  <c r="AW140" i="4"/>
  <c r="AT140" i="4"/>
  <c r="AQ140" i="4"/>
  <c r="AN140" i="4"/>
  <c r="AK140" i="4"/>
  <c r="Q140" i="4"/>
  <c r="BG139" i="4"/>
  <c r="BF139" i="4"/>
  <c r="BE139" i="4"/>
  <c r="BC139" i="4"/>
  <c r="AZ139" i="4"/>
  <c r="AW139" i="4"/>
  <c r="AT139" i="4"/>
  <c r="AQ139" i="4"/>
  <c r="AN139" i="4"/>
  <c r="AK139" i="4"/>
  <c r="G139" i="4"/>
  <c r="H139" i="4" s="1"/>
  <c r="BG138" i="4"/>
  <c r="BF138" i="4"/>
  <c r="BE138" i="4"/>
  <c r="G138" i="4" s="1"/>
  <c r="BC138" i="4"/>
  <c r="AZ138" i="4"/>
  <c r="AW138" i="4"/>
  <c r="AT138" i="4"/>
  <c r="AQ138" i="4"/>
  <c r="AN138" i="4"/>
  <c r="AK138" i="4"/>
  <c r="Q138" i="4"/>
  <c r="BG137" i="4"/>
  <c r="BF137" i="4"/>
  <c r="BE137" i="4"/>
  <c r="G137" i="4" s="1"/>
  <c r="H137" i="4" s="1"/>
  <c r="BC137" i="4"/>
  <c r="AZ137" i="4"/>
  <c r="AW137" i="4"/>
  <c r="AT137" i="4"/>
  <c r="AQ137" i="4"/>
  <c r="AN137" i="4"/>
  <c r="AK137" i="4"/>
  <c r="Q137" i="4"/>
  <c r="BG136" i="4"/>
  <c r="BF136" i="4"/>
  <c r="BE136" i="4"/>
  <c r="G136" i="4" s="1"/>
  <c r="H136" i="4" s="1"/>
  <c r="BC136" i="4"/>
  <c r="AZ136" i="4"/>
  <c r="AW136" i="4"/>
  <c r="AT136" i="4"/>
  <c r="AQ136" i="4"/>
  <c r="AN136" i="4"/>
  <c r="AK136" i="4"/>
  <c r="Q136" i="4"/>
  <c r="BG135" i="4"/>
  <c r="BF135" i="4"/>
  <c r="BE135" i="4"/>
  <c r="G135" i="4" s="1"/>
  <c r="H135" i="4" s="1"/>
  <c r="BC135" i="4"/>
  <c r="AZ135" i="4"/>
  <c r="AW135" i="4"/>
  <c r="AT135" i="4"/>
  <c r="AQ135" i="4"/>
  <c r="AN135" i="4"/>
  <c r="AK135" i="4"/>
  <c r="Q135" i="4"/>
  <c r="BG134" i="4"/>
  <c r="BF134" i="4"/>
  <c r="BE134" i="4"/>
  <c r="G134" i="4" s="1"/>
  <c r="H134" i="4" s="1"/>
  <c r="BC134" i="4"/>
  <c r="AZ134" i="4"/>
  <c r="AW134" i="4"/>
  <c r="AT134" i="4"/>
  <c r="AQ134" i="4"/>
  <c r="AN134" i="4"/>
  <c r="AK134" i="4"/>
  <c r="Q134" i="4"/>
  <c r="A134" i="4"/>
  <c r="A135" i="4" s="1"/>
  <c r="A136" i="4" s="1"/>
  <c r="A137" i="4" s="1"/>
  <c r="A138" i="4" s="1"/>
  <c r="A139" i="4" s="1"/>
  <c r="A140" i="4" s="1"/>
  <c r="A141" i="4" s="1"/>
  <c r="A142" i="4" s="1"/>
  <c r="A143" i="4" s="1"/>
  <c r="BG133" i="4"/>
  <c r="BF133" i="4"/>
  <c r="BE133" i="4"/>
  <c r="G133" i="4" s="1"/>
  <c r="H133" i="4" s="1"/>
  <c r="BC133" i="4"/>
  <c r="AZ133" i="4"/>
  <c r="AW133" i="4"/>
  <c r="AT133" i="4"/>
  <c r="AQ133" i="4"/>
  <c r="AN133" i="4"/>
  <c r="AK133" i="4"/>
  <c r="Q133" i="4"/>
  <c r="BG132" i="4"/>
  <c r="BF132" i="4"/>
  <c r="BE132" i="4"/>
  <c r="G132" i="4" s="1"/>
  <c r="BC132" i="4"/>
  <c r="AZ132" i="4"/>
  <c r="AW132" i="4"/>
  <c r="AT132" i="4"/>
  <c r="AQ132" i="4"/>
  <c r="AN132" i="4"/>
  <c r="AK132" i="4"/>
  <c r="Q132" i="4"/>
  <c r="BG131" i="4"/>
  <c r="BF131" i="4"/>
  <c r="BE131" i="4"/>
  <c r="G131" i="4" s="1"/>
  <c r="BC131" i="4"/>
  <c r="AZ131" i="4"/>
  <c r="AW131" i="4"/>
  <c r="AT131" i="4"/>
  <c r="AQ131" i="4"/>
  <c r="AN131" i="4"/>
  <c r="AK131" i="4"/>
  <c r="Q131" i="4"/>
  <c r="BG130" i="4"/>
  <c r="BF130" i="4"/>
  <c r="BE130" i="4"/>
  <c r="G130" i="4" s="1"/>
  <c r="BC130" i="4"/>
  <c r="AZ130" i="4"/>
  <c r="AW130" i="4"/>
  <c r="AT130" i="4"/>
  <c r="AQ130" i="4"/>
  <c r="AN130" i="4"/>
  <c r="AK130" i="4"/>
  <c r="Q130" i="4"/>
  <c r="BG129" i="4"/>
  <c r="BF129" i="4"/>
  <c r="BE129" i="4"/>
  <c r="G129" i="4" s="1"/>
  <c r="H129" i="4" s="1"/>
  <c r="BC129" i="4"/>
  <c r="AZ129" i="4"/>
  <c r="AW129" i="4"/>
  <c r="AT129" i="4"/>
  <c r="AQ129" i="4"/>
  <c r="AN129" i="4"/>
  <c r="AK129" i="4"/>
  <c r="Q129" i="4"/>
  <c r="BG128" i="4"/>
  <c r="BF128" i="4"/>
  <c r="BE128" i="4"/>
  <c r="G128" i="4" s="1"/>
  <c r="H128" i="4" s="1"/>
  <c r="BC128" i="4"/>
  <c r="AZ128" i="4"/>
  <c r="AW128" i="4"/>
  <c r="AT128" i="4"/>
  <c r="AQ128" i="4"/>
  <c r="AN128" i="4"/>
  <c r="AK128" i="4"/>
  <c r="Q128" i="4"/>
  <c r="A128" i="4"/>
  <c r="A129" i="4" s="1"/>
  <c r="A130" i="4" s="1"/>
  <c r="A131" i="4" s="1"/>
  <c r="A132" i="4" s="1"/>
  <c r="BG127" i="4"/>
  <c r="BF127" i="4"/>
  <c r="BE127" i="4"/>
  <c r="G127" i="4" s="1"/>
  <c r="H127" i="4" s="1"/>
  <c r="BC127" i="4"/>
  <c r="AZ127" i="4"/>
  <c r="AW127" i="4"/>
  <c r="AT127" i="4"/>
  <c r="AQ127" i="4"/>
  <c r="AN127" i="4"/>
  <c r="AK127" i="4"/>
  <c r="Q127" i="4"/>
  <c r="BG126" i="4"/>
  <c r="BF126" i="4"/>
  <c r="BE126" i="4"/>
  <c r="BC126" i="4"/>
  <c r="AZ126" i="4"/>
  <c r="AK126" i="4"/>
  <c r="Q126" i="4"/>
  <c r="G126" i="4"/>
  <c r="BG125" i="4"/>
  <c r="BF125" i="4"/>
  <c r="BE125" i="4"/>
  <c r="BC125" i="4"/>
  <c r="AZ125" i="4"/>
  <c r="AK125" i="4"/>
  <c r="Q125" i="4"/>
  <c r="G125" i="4"/>
  <c r="BG124" i="4"/>
  <c r="BF124" i="4"/>
  <c r="BE124" i="4"/>
  <c r="BC124" i="4"/>
  <c r="AZ124" i="4"/>
  <c r="AK124" i="4"/>
  <c r="Q124" i="4"/>
  <c r="G124" i="4"/>
  <c r="BG123" i="4"/>
  <c r="BF123" i="4"/>
  <c r="BE123" i="4"/>
  <c r="BC123" i="4"/>
  <c r="AZ123" i="4"/>
  <c r="AK123" i="4"/>
  <c r="Q123" i="4"/>
  <c r="G123" i="4"/>
  <c r="BG122" i="4"/>
  <c r="BF122" i="4"/>
  <c r="BE122" i="4"/>
  <c r="BC122" i="4"/>
  <c r="AZ122" i="4"/>
  <c r="AK122" i="4"/>
  <c r="Q122" i="4"/>
  <c r="G122" i="4"/>
  <c r="BG121" i="4"/>
  <c r="BF121" i="4"/>
  <c r="BE121" i="4"/>
  <c r="BC121" i="4"/>
  <c r="AZ121" i="4"/>
  <c r="AK121" i="4"/>
  <c r="Q121" i="4"/>
  <c r="G121" i="4"/>
  <c r="BG120" i="4"/>
  <c r="BF120" i="4"/>
  <c r="BE120" i="4"/>
  <c r="BC120" i="4"/>
  <c r="AZ120" i="4"/>
  <c r="AK120" i="4"/>
  <c r="Q120" i="4"/>
  <c r="G120" i="4"/>
  <c r="BG119" i="4"/>
  <c r="BF119" i="4"/>
  <c r="BE119" i="4"/>
  <c r="BC119" i="4"/>
  <c r="AZ119" i="4"/>
  <c r="AK119" i="4"/>
  <c r="Q119" i="4"/>
  <c r="G119" i="4"/>
  <c r="BG118" i="4"/>
  <c r="BF118" i="4"/>
  <c r="BE118" i="4"/>
  <c r="BC118" i="4"/>
  <c r="AZ118" i="4"/>
  <c r="AK118" i="4"/>
  <c r="Q118" i="4"/>
  <c r="G118" i="4"/>
  <c r="BG117" i="4"/>
  <c r="BF117" i="4"/>
  <c r="BE117" i="4"/>
  <c r="BC117" i="4"/>
  <c r="AZ117" i="4"/>
  <c r="AK117" i="4"/>
  <c r="Q117" i="4"/>
  <c r="G117" i="4"/>
  <c r="A117" i="4"/>
  <c r="A118" i="4" s="1"/>
  <c r="A114" i="4" s="1"/>
  <c r="A115" i="4" s="1"/>
  <c r="A113" i="4" s="1"/>
  <c r="A116" i="4" s="1"/>
  <c r="A119" i="4" s="1"/>
  <c r="A120" i="4" s="1"/>
  <c r="A121" i="4" s="1"/>
  <c r="A122" i="4" s="1"/>
  <c r="A123" i="4" s="1"/>
  <c r="A124" i="4" s="1"/>
  <c r="A125" i="4" s="1"/>
  <c r="A126" i="4" s="1"/>
  <c r="BG116" i="4"/>
  <c r="BF116" i="4"/>
  <c r="BE116" i="4"/>
  <c r="BC116" i="4"/>
  <c r="AZ116" i="4"/>
  <c r="AK116" i="4"/>
  <c r="Q116" i="4"/>
  <c r="G116" i="4"/>
  <c r="BG115" i="4"/>
  <c r="BF115" i="4"/>
  <c r="BE115" i="4"/>
  <c r="BC115" i="4"/>
  <c r="AZ115" i="4"/>
  <c r="AK115" i="4"/>
  <c r="Q115" i="4"/>
  <c r="G115" i="4"/>
  <c r="BG114" i="4"/>
  <c r="BF114" i="4"/>
  <c r="BE114" i="4"/>
  <c r="BC114" i="4"/>
  <c r="AZ114" i="4"/>
  <c r="AK114" i="4"/>
  <c r="Q114" i="4"/>
  <c r="G114" i="4"/>
  <c r="BG113" i="4"/>
  <c r="BF113" i="4"/>
  <c r="BE113" i="4"/>
  <c r="BC113" i="4"/>
  <c r="AZ113" i="4"/>
  <c r="AK113" i="4"/>
  <c r="Q113" i="4"/>
  <c r="G113" i="4"/>
  <c r="BG112" i="4"/>
  <c r="BF112" i="4"/>
  <c r="BE112" i="4"/>
  <c r="BC112" i="4"/>
  <c r="AZ112" i="4"/>
  <c r="AK112" i="4"/>
  <c r="Q112" i="4"/>
  <c r="G112" i="4"/>
  <c r="BG111" i="4"/>
  <c r="BF111" i="4"/>
  <c r="BE111" i="4"/>
  <c r="BC111" i="4"/>
  <c r="AZ111" i="4"/>
  <c r="AK111" i="4"/>
  <c r="Q111" i="4"/>
  <c r="G111" i="4"/>
  <c r="BD111" i="4" s="1"/>
  <c r="BG110" i="4"/>
  <c r="BF110" i="4"/>
  <c r="BE110" i="4"/>
  <c r="G110" i="4" s="1"/>
  <c r="BC110" i="4"/>
  <c r="AZ110" i="4"/>
  <c r="AK110" i="4"/>
  <c r="Q110" i="4"/>
  <c r="BG109" i="4"/>
  <c r="BF109" i="4"/>
  <c r="BE109" i="4"/>
  <c r="G109" i="4" s="1"/>
  <c r="BC109" i="4"/>
  <c r="AZ109" i="4"/>
  <c r="AW109" i="4"/>
  <c r="AT109" i="4"/>
  <c r="AQ109" i="4"/>
  <c r="AN109" i="4"/>
  <c r="AK109" i="4"/>
  <c r="Q109" i="4"/>
  <c r="BG108" i="4"/>
  <c r="BF108" i="4"/>
  <c r="BE108" i="4"/>
  <c r="G108" i="4" s="1"/>
  <c r="H108" i="4" s="1"/>
  <c r="BC108" i="4"/>
  <c r="AZ108" i="4"/>
  <c r="Q108" i="4"/>
  <c r="BG107" i="4"/>
  <c r="BF107" i="4"/>
  <c r="BE107" i="4"/>
  <c r="G107" i="4" s="1"/>
  <c r="BD107" i="4" s="1"/>
  <c r="BC107" i="4"/>
  <c r="AZ107" i="4"/>
  <c r="Q107" i="4"/>
  <c r="BG106" i="4"/>
  <c r="BF106" i="4"/>
  <c r="BE106" i="4"/>
  <c r="G106" i="4" s="1"/>
  <c r="H106" i="4" s="1"/>
  <c r="BC106" i="4"/>
  <c r="AZ106" i="4"/>
  <c r="AW106" i="4"/>
  <c r="AT106" i="4"/>
  <c r="AQ106" i="4"/>
  <c r="AN106" i="4"/>
  <c r="AK106" i="4"/>
  <c r="Q106" i="4"/>
  <c r="BG105" i="4"/>
  <c r="BF105" i="4"/>
  <c r="BE105" i="4"/>
  <c r="G105" i="4" s="1"/>
  <c r="BD105" i="4" s="1"/>
  <c r="BC105" i="4"/>
  <c r="AZ105" i="4"/>
  <c r="AW105" i="4"/>
  <c r="AT105" i="4"/>
  <c r="AQ105" i="4"/>
  <c r="AN105" i="4"/>
  <c r="AK105" i="4"/>
  <c r="Q105" i="4"/>
  <c r="BG104" i="4"/>
  <c r="BF104" i="4"/>
  <c r="BE104" i="4"/>
  <c r="G104" i="4" s="1"/>
  <c r="BC104" i="4"/>
  <c r="AZ104" i="4"/>
  <c r="AW104" i="4"/>
  <c r="AT104" i="4"/>
  <c r="AQ104" i="4"/>
  <c r="AN104" i="4"/>
  <c r="AK104" i="4"/>
  <c r="Q104" i="4"/>
  <c r="BG103" i="4"/>
  <c r="BF103" i="4"/>
  <c r="BE103" i="4"/>
  <c r="G103" i="4" s="1"/>
  <c r="H103" i="4" s="1"/>
  <c r="BC103" i="4"/>
  <c r="AZ103" i="4"/>
  <c r="AW103" i="4"/>
  <c r="AT103" i="4"/>
  <c r="AQ103" i="4"/>
  <c r="AN103" i="4"/>
  <c r="AK103" i="4"/>
  <c r="Q103" i="4"/>
  <c r="BG102" i="4"/>
  <c r="BF102" i="4"/>
  <c r="BE102" i="4"/>
  <c r="G102" i="4" s="1"/>
  <c r="BD102" i="4" s="1"/>
  <c r="BC102" i="4"/>
  <c r="AZ102" i="4"/>
  <c r="AK102" i="4"/>
  <c r="Q102" i="4"/>
  <c r="BG101" i="4"/>
  <c r="BF101" i="4"/>
  <c r="BE101" i="4"/>
  <c r="G101" i="4" s="1"/>
  <c r="BC101" i="4"/>
  <c r="AZ101" i="4"/>
  <c r="AN101" i="4"/>
  <c r="AK101" i="4"/>
  <c r="Q101" i="4"/>
  <c r="BG100" i="4"/>
  <c r="BF100" i="4"/>
  <c r="BE100" i="4"/>
  <c r="G100" i="4" s="1"/>
  <c r="BC100" i="4"/>
  <c r="AZ100" i="4"/>
  <c r="AW100" i="4"/>
  <c r="AT100" i="4"/>
  <c r="AQ100" i="4"/>
  <c r="AN100" i="4"/>
  <c r="AK100" i="4"/>
  <c r="Q100" i="4"/>
  <c r="BG99" i="4"/>
  <c r="BF99" i="4"/>
  <c r="BE99" i="4"/>
  <c r="G99" i="4" s="1"/>
  <c r="BC99" i="4"/>
  <c r="AZ99" i="4"/>
  <c r="AW99" i="4"/>
  <c r="AT99" i="4"/>
  <c r="AQ99" i="4"/>
  <c r="AN99" i="4"/>
  <c r="AK99" i="4"/>
  <c r="Q99" i="4"/>
  <c r="A99" i="4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BG98" i="4"/>
  <c r="BF98" i="4"/>
  <c r="BE98" i="4"/>
  <c r="G98" i="4" s="1"/>
  <c r="BC98" i="4"/>
  <c r="AZ98" i="4"/>
  <c r="AW98" i="4"/>
  <c r="AT98" i="4"/>
  <c r="AQ98" i="4"/>
  <c r="AN98" i="4"/>
  <c r="AK98" i="4"/>
  <c r="Q98" i="4"/>
  <c r="BG97" i="4"/>
  <c r="BF97" i="4"/>
  <c r="BE97" i="4"/>
  <c r="BC97" i="4"/>
  <c r="AZ97" i="4"/>
  <c r="AW97" i="4"/>
  <c r="AT97" i="4"/>
  <c r="AQ97" i="4"/>
  <c r="AN97" i="4"/>
  <c r="AK97" i="4"/>
  <c r="Q97" i="4"/>
  <c r="G97" i="4"/>
  <c r="BD97" i="4" s="1"/>
  <c r="BG96" i="4"/>
  <c r="BF96" i="4"/>
  <c r="BE96" i="4"/>
  <c r="BC96" i="4"/>
  <c r="AZ96" i="4"/>
  <c r="AW96" i="4"/>
  <c r="AT96" i="4"/>
  <c r="AQ96" i="4"/>
  <c r="AN96" i="4"/>
  <c r="AK96" i="4"/>
  <c r="Q96" i="4"/>
  <c r="G96" i="4"/>
  <c r="H96" i="4" s="1"/>
  <c r="BG95" i="4"/>
  <c r="BF95" i="4"/>
  <c r="BE95" i="4"/>
  <c r="BC95" i="4"/>
  <c r="AZ95" i="4"/>
  <c r="AW95" i="4"/>
  <c r="AT95" i="4"/>
  <c r="AQ95" i="4"/>
  <c r="AN95" i="4"/>
  <c r="AK95" i="4"/>
  <c r="Q95" i="4"/>
  <c r="G95" i="4"/>
  <c r="H95" i="4" s="1"/>
  <c r="BG94" i="4"/>
  <c r="BF94" i="4"/>
  <c r="BE94" i="4"/>
  <c r="BC94" i="4"/>
  <c r="AZ94" i="4"/>
  <c r="AW94" i="4"/>
  <c r="AT94" i="4"/>
  <c r="AQ94" i="4"/>
  <c r="AN94" i="4"/>
  <c r="AK94" i="4"/>
  <c r="Q94" i="4"/>
  <c r="G94" i="4"/>
  <c r="BD94" i="4" s="1"/>
  <c r="BG93" i="4"/>
  <c r="BF93" i="4"/>
  <c r="BE93" i="4"/>
  <c r="BC93" i="4"/>
  <c r="AZ93" i="4"/>
  <c r="AW93" i="4"/>
  <c r="AT93" i="4"/>
  <c r="AQ93" i="4"/>
  <c r="AN93" i="4"/>
  <c r="AK93" i="4"/>
  <c r="Q93" i="4"/>
  <c r="G93" i="4"/>
  <c r="BD93" i="4" s="1"/>
  <c r="BG92" i="4"/>
  <c r="BF92" i="4"/>
  <c r="BE92" i="4"/>
  <c r="BC92" i="4"/>
  <c r="AZ92" i="4"/>
  <c r="AW92" i="4"/>
  <c r="AT92" i="4"/>
  <c r="AQ92" i="4"/>
  <c r="AN92" i="4"/>
  <c r="AK92" i="4"/>
  <c r="Q92" i="4"/>
  <c r="G92" i="4"/>
  <c r="H92" i="4" s="1"/>
  <c r="A92" i="4"/>
  <c r="A93" i="4" s="1"/>
  <c r="A94" i="4" s="1"/>
  <c r="A95" i="4" s="1"/>
  <c r="A96" i="4" s="1"/>
  <c r="A97" i="4" s="1"/>
  <c r="BG91" i="4"/>
  <c r="BF91" i="4"/>
  <c r="BE91" i="4"/>
  <c r="BC91" i="4"/>
  <c r="AZ91" i="4"/>
  <c r="AW91" i="4"/>
  <c r="AT91" i="4"/>
  <c r="AQ91" i="4"/>
  <c r="AN91" i="4"/>
  <c r="AK91" i="4"/>
  <c r="Q91" i="4"/>
  <c r="G91" i="4"/>
  <c r="H91" i="4" s="1"/>
  <c r="BG90" i="4"/>
  <c r="BF90" i="4"/>
  <c r="BE90" i="4"/>
  <c r="G90" i="4" s="1"/>
  <c r="BC90" i="4"/>
  <c r="AZ90" i="4"/>
  <c r="AW90" i="4"/>
  <c r="AT90" i="4"/>
  <c r="AQ90" i="4"/>
  <c r="AN90" i="4"/>
  <c r="AK90" i="4"/>
  <c r="Q90" i="4"/>
  <c r="BG89" i="4"/>
  <c r="BF89" i="4"/>
  <c r="BE89" i="4"/>
  <c r="G89" i="4" s="1"/>
  <c r="BC89" i="4"/>
  <c r="AZ89" i="4"/>
  <c r="AW89" i="4"/>
  <c r="AT89" i="4"/>
  <c r="AQ89" i="4"/>
  <c r="AN89" i="4"/>
  <c r="AK89" i="4"/>
  <c r="Q89" i="4"/>
  <c r="BG88" i="4"/>
  <c r="BF88" i="4"/>
  <c r="BE88" i="4"/>
  <c r="G88" i="4" s="1"/>
  <c r="BC88" i="4"/>
  <c r="AZ88" i="4"/>
  <c r="AW88" i="4"/>
  <c r="AT88" i="4"/>
  <c r="AQ88" i="4"/>
  <c r="AN88" i="4"/>
  <c r="AK88" i="4"/>
  <c r="Q88" i="4"/>
  <c r="BG87" i="4"/>
  <c r="BF87" i="4"/>
  <c r="BE87" i="4"/>
  <c r="G87" i="4" s="1"/>
  <c r="BC87" i="4"/>
  <c r="AZ87" i="4"/>
  <c r="AW87" i="4"/>
  <c r="AT87" i="4"/>
  <c r="AQ87" i="4"/>
  <c r="AN87" i="4"/>
  <c r="AK87" i="4"/>
  <c r="Q87" i="4"/>
  <c r="BG86" i="4"/>
  <c r="BF86" i="4"/>
  <c r="BE86" i="4"/>
  <c r="G86" i="4" s="1"/>
  <c r="BC86" i="4"/>
  <c r="AZ86" i="4"/>
  <c r="AW86" i="4"/>
  <c r="AT86" i="4"/>
  <c r="AQ86" i="4"/>
  <c r="AN86" i="4"/>
  <c r="AK86" i="4"/>
  <c r="Q86" i="4"/>
  <c r="BG85" i="4"/>
  <c r="BF85" i="4"/>
  <c r="BE85" i="4"/>
  <c r="G85" i="4" s="1"/>
  <c r="BC85" i="4"/>
  <c r="AZ85" i="4"/>
  <c r="AW85" i="4"/>
  <c r="AT85" i="4"/>
  <c r="AQ85" i="4"/>
  <c r="AN85" i="4"/>
  <c r="AK85" i="4"/>
  <c r="Q85" i="4"/>
  <c r="BG84" i="4"/>
  <c r="BF84" i="4"/>
  <c r="BE84" i="4"/>
  <c r="G84" i="4" s="1"/>
  <c r="BC84" i="4"/>
  <c r="AZ84" i="4"/>
  <c r="AK84" i="4"/>
  <c r="Q84" i="4"/>
  <c r="BG83" i="4"/>
  <c r="BF83" i="4"/>
  <c r="BE83" i="4"/>
  <c r="G83" i="4" s="1"/>
  <c r="BC83" i="4"/>
  <c r="AZ83" i="4"/>
  <c r="AW83" i="4"/>
  <c r="AT83" i="4"/>
  <c r="AQ83" i="4"/>
  <c r="AN83" i="4"/>
  <c r="AK83" i="4"/>
  <c r="Q83" i="4"/>
  <c r="BG82" i="4"/>
  <c r="BF82" i="4"/>
  <c r="BE82" i="4"/>
  <c r="G82" i="4" s="1"/>
  <c r="BC82" i="4"/>
  <c r="AZ82" i="4"/>
  <c r="AW82" i="4"/>
  <c r="AT82" i="4"/>
  <c r="AQ82" i="4"/>
  <c r="AN82" i="4"/>
  <c r="AK82" i="4"/>
  <c r="Q82" i="4"/>
  <c r="A82" i="4"/>
  <c r="A83" i="4" s="1"/>
  <c r="A84" i="4" s="1"/>
  <c r="A85" i="4" s="1"/>
  <c r="A86" i="4" s="1"/>
  <c r="A87" i="4" s="1"/>
  <c r="A88" i="4" s="1"/>
  <c r="A89" i="4" s="1"/>
  <c r="A90" i="4" s="1"/>
  <c r="BG81" i="4"/>
  <c r="BF81" i="4"/>
  <c r="BE81" i="4"/>
  <c r="G81" i="4" s="1"/>
  <c r="BC81" i="4"/>
  <c r="AZ81" i="4"/>
  <c r="AW81" i="4"/>
  <c r="AT81" i="4"/>
  <c r="AQ81" i="4"/>
  <c r="AN81" i="4"/>
  <c r="AK81" i="4"/>
  <c r="Q81" i="4"/>
  <c r="BG80" i="4"/>
  <c r="BF80" i="4"/>
  <c r="BE80" i="4"/>
  <c r="G80" i="4" s="1"/>
  <c r="BC80" i="4"/>
  <c r="AZ80" i="4"/>
  <c r="AW80" i="4"/>
  <c r="AT80" i="4"/>
  <c r="AQ80" i="4"/>
  <c r="AN80" i="4"/>
  <c r="AK80" i="4"/>
  <c r="Q80" i="4"/>
  <c r="BG79" i="4"/>
  <c r="BF79" i="4"/>
  <c r="BE79" i="4"/>
  <c r="BC79" i="4"/>
  <c r="AZ79" i="4"/>
  <c r="AW79" i="4"/>
  <c r="AT79" i="4"/>
  <c r="AQ79" i="4"/>
  <c r="AN79" i="4"/>
  <c r="AK79" i="4"/>
  <c r="Q79" i="4"/>
  <c r="G79" i="4"/>
  <c r="BD79" i="4" s="1"/>
  <c r="BG78" i="4"/>
  <c r="BF78" i="4"/>
  <c r="BE78" i="4"/>
  <c r="G78" i="4" s="1"/>
  <c r="BD78" i="4" s="1"/>
  <c r="BC78" i="4"/>
  <c r="AZ78" i="4"/>
  <c r="AW78" i="4"/>
  <c r="AT78" i="4"/>
  <c r="AQ78" i="4"/>
  <c r="AN78" i="4"/>
  <c r="AK78" i="4"/>
  <c r="Q78" i="4"/>
  <c r="BG77" i="4"/>
  <c r="BF77" i="4"/>
  <c r="BE77" i="4"/>
  <c r="G77" i="4" s="1"/>
  <c r="BC77" i="4"/>
  <c r="AZ77" i="4"/>
  <c r="AW77" i="4"/>
  <c r="AT77" i="4"/>
  <c r="AQ77" i="4"/>
  <c r="AN77" i="4"/>
  <c r="AK77" i="4"/>
  <c r="Q77" i="4"/>
  <c r="BG76" i="4"/>
  <c r="BF76" i="4"/>
  <c r="BE76" i="4"/>
  <c r="G76" i="4" s="1"/>
  <c r="BC76" i="4"/>
  <c r="AZ76" i="4"/>
  <c r="AW76" i="4"/>
  <c r="AT76" i="4"/>
  <c r="AQ76" i="4"/>
  <c r="AN76" i="4"/>
  <c r="AK76" i="4"/>
  <c r="Q76" i="4"/>
  <c r="BG75" i="4"/>
  <c r="BF75" i="4"/>
  <c r="BE75" i="4"/>
  <c r="G75" i="4" s="1"/>
  <c r="BC75" i="4"/>
  <c r="AZ75" i="4"/>
  <c r="AW75" i="4"/>
  <c r="AT75" i="4"/>
  <c r="AQ75" i="4"/>
  <c r="AN75" i="4"/>
  <c r="AK75" i="4"/>
  <c r="Q75" i="4"/>
  <c r="A75" i="4"/>
  <c r="A76" i="4" s="1"/>
  <c r="A77" i="4" s="1"/>
  <c r="A78" i="4" s="1"/>
  <c r="A79" i="4" s="1"/>
  <c r="A80" i="4" s="1"/>
  <c r="BG74" i="4"/>
  <c r="BF74" i="4"/>
  <c r="BE74" i="4"/>
  <c r="G74" i="4" s="1"/>
  <c r="BC74" i="4"/>
  <c r="AZ74" i="4"/>
  <c r="AW74" i="4"/>
  <c r="AT74" i="4"/>
  <c r="AQ74" i="4"/>
  <c r="AN74" i="4"/>
  <c r="AK74" i="4"/>
  <c r="Q74" i="4"/>
  <c r="BG73" i="4"/>
  <c r="BF73" i="4"/>
  <c r="BE73" i="4"/>
  <c r="G73" i="4" s="1"/>
  <c r="BD73" i="4" s="1"/>
  <c r="BC73" i="4"/>
  <c r="AZ73" i="4"/>
  <c r="AW73" i="4"/>
  <c r="AK73" i="4"/>
  <c r="Q73" i="4"/>
  <c r="BG72" i="4"/>
  <c r="BF72" i="4"/>
  <c r="BE72" i="4"/>
  <c r="G72" i="4" s="1"/>
  <c r="H72" i="4" s="1"/>
  <c r="BC72" i="4"/>
  <c r="AZ72" i="4"/>
  <c r="AW72" i="4"/>
  <c r="AT72" i="4"/>
  <c r="AQ72" i="4"/>
  <c r="AN72" i="4"/>
  <c r="AK72" i="4"/>
  <c r="Q72" i="4"/>
  <c r="BG71" i="4"/>
  <c r="BF71" i="4"/>
  <c r="BE71" i="4"/>
  <c r="G71" i="4" s="1"/>
  <c r="H71" i="4" s="1"/>
  <c r="BC71" i="4"/>
  <c r="AZ71" i="4"/>
  <c r="AW71" i="4"/>
  <c r="AT71" i="4"/>
  <c r="AQ71" i="4"/>
  <c r="AN71" i="4"/>
  <c r="AK71" i="4"/>
  <c r="Q71" i="4"/>
  <c r="BG70" i="4"/>
  <c r="BF70" i="4"/>
  <c r="BE70" i="4"/>
  <c r="G70" i="4" s="1"/>
  <c r="BD70" i="4" s="1"/>
  <c r="BC70" i="4"/>
  <c r="AZ70" i="4"/>
  <c r="AW70" i="4"/>
  <c r="AT70" i="4"/>
  <c r="AQ70" i="4"/>
  <c r="AN70" i="4"/>
  <c r="AK70" i="4"/>
  <c r="Q70" i="4"/>
  <c r="BG69" i="4"/>
  <c r="BF69" i="4"/>
  <c r="BE69" i="4"/>
  <c r="G69" i="4" s="1"/>
  <c r="BC69" i="4"/>
  <c r="AZ69" i="4"/>
  <c r="AW69" i="4"/>
  <c r="AT69" i="4"/>
  <c r="AQ69" i="4"/>
  <c r="AN69" i="4"/>
  <c r="AK69" i="4"/>
  <c r="Q69" i="4"/>
  <c r="BG68" i="4"/>
  <c r="BF68" i="4"/>
  <c r="BE68" i="4"/>
  <c r="BD68" i="4"/>
  <c r="BC68" i="4"/>
  <c r="AZ68" i="4"/>
  <c r="AW68" i="4"/>
  <c r="BG67" i="4"/>
  <c r="BF67" i="4"/>
  <c r="BE67" i="4"/>
  <c r="G67" i="4" s="1"/>
  <c r="H67" i="4" s="1"/>
  <c r="BC67" i="4"/>
  <c r="AZ67" i="4"/>
  <c r="AW67" i="4"/>
  <c r="AT67" i="4"/>
  <c r="AQ67" i="4"/>
  <c r="AN67" i="4"/>
  <c r="AK67" i="4"/>
  <c r="Q67" i="4"/>
  <c r="BG66" i="4"/>
  <c r="BF66" i="4"/>
  <c r="BE66" i="4"/>
  <c r="G66" i="4" s="1"/>
  <c r="BD66" i="4" s="1"/>
  <c r="BC66" i="4"/>
  <c r="AZ66" i="4"/>
  <c r="AW66" i="4"/>
  <c r="AT66" i="4"/>
  <c r="AQ66" i="4"/>
  <c r="AN66" i="4"/>
  <c r="AK66" i="4"/>
  <c r="Q66" i="4"/>
  <c r="BG65" i="4"/>
  <c r="BF65" i="4"/>
  <c r="BE65" i="4"/>
  <c r="G65" i="4" s="1"/>
  <c r="BC65" i="4"/>
  <c r="AZ65" i="4"/>
  <c r="AW65" i="4"/>
  <c r="AT65" i="4"/>
  <c r="AQ65" i="4"/>
  <c r="AN65" i="4"/>
  <c r="AK65" i="4"/>
  <c r="Q65" i="4"/>
  <c r="BG64" i="4"/>
  <c r="BF64" i="4"/>
  <c r="BE64" i="4"/>
  <c r="G64" i="4" s="1"/>
  <c r="BC64" i="4"/>
  <c r="AZ64" i="4"/>
  <c r="AW64" i="4"/>
  <c r="AT64" i="4"/>
  <c r="AQ64" i="4"/>
  <c r="AN64" i="4"/>
  <c r="AK64" i="4"/>
  <c r="Q64" i="4"/>
  <c r="BG63" i="4"/>
  <c r="BF63" i="4"/>
  <c r="BE63" i="4"/>
  <c r="G63" i="4" s="1"/>
  <c r="BC63" i="4"/>
  <c r="AZ63" i="4"/>
  <c r="AW63" i="4"/>
  <c r="AT63" i="4"/>
  <c r="AQ63" i="4"/>
  <c r="AN63" i="4"/>
  <c r="AK63" i="4"/>
  <c r="Q63" i="4"/>
  <c r="A63" i="4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BG62" i="4"/>
  <c r="BF62" i="4"/>
  <c r="BE62" i="4"/>
  <c r="G62" i="4" s="1"/>
  <c r="BD62" i="4" s="1"/>
  <c r="BC62" i="4"/>
  <c r="AZ62" i="4"/>
  <c r="AW62" i="4"/>
  <c r="AT62" i="4"/>
  <c r="AQ62" i="4"/>
  <c r="AN62" i="4"/>
  <c r="AK62" i="4"/>
  <c r="Q62" i="4"/>
  <c r="BG61" i="4"/>
  <c r="BF61" i="4"/>
  <c r="BE61" i="4"/>
  <c r="BC61" i="4"/>
  <c r="AZ61" i="4"/>
  <c r="AW61" i="4"/>
  <c r="AT61" i="4"/>
  <c r="AQ61" i="4"/>
  <c r="AN61" i="4"/>
  <c r="AK61" i="4"/>
  <c r="Q61" i="4"/>
  <c r="G61" i="4"/>
  <c r="BG60" i="4"/>
  <c r="BF60" i="4"/>
  <c r="BE60" i="4"/>
  <c r="BC60" i="4"/>
  <c r="AZ60" i="4"/>
  <c r="AW60" i="4"/>
  <c r="AT60" i="4"/>
  <c r="AQ60" i="4"/>
  <c r="AN60" i="4"/>
  <c r="AK60" i="4"/>
  <c r="Q60" i="4"/>
  <c r="G60" i="4"/>
  <c r="BG59" i="4"/>
  <c r="BF59" i="4"/>
  <c r="BE59" i="4"/>
  <c r="BC59" i="4"/>
  <c r="AZ59" i="4"/>
  <c r="AW59" i="4"/>
  <c r="AT59" i="4"/>
  <c r="AQ59" i="4"/>
  <c r="AN59" i="4"/>
  <c r="AK59" i="4"/>
  <c r="Q59" i="4"/>
  <c r="G59" i="4"/>
  <c r="BG58" i="4"/>
  <c r="BF58" i="4"/>
  <c r="BE58" i="4"/>
  <c r="BC58" i="4"/>
  <c r="AZ58" i="4"/>
  <c r="AW58" i="4"/>
  <c r="AT58" i="4"/>
  <c r="AQ58" i="4"/>
  <c r="AN58" i="4"/>
  <c r="AK58" i="4"/>
  <c r="Q58" i="4"/>
  <c r="G58" i="4"/>
  <c r="A58" i="4"/>
  <c r="A59" i="4" s="1"/>
  <c r="A60" i="4" s="1"/>
  <c r="A61" i="4" s="1"/>
  <c r="BG57" i="4"/>
  <c r="BF57" i="4"/>
  <c r="BE57" i="4"/>
  <c r="BC57" i="4"/>
  <c r="AZ57" i="4"/>
  <c r="AW57" i="4"/>
  <c r="AT57" i="4"/>
  <c r="AQ57" i="4"/>
  <c r="AN57" i="4"/>
  <c r="AK57" i="4"/>
  <c r="Q57" i="4"/>
  <c r="G57" i="4"/>
  <c r="BG56" i="4"/>
  <c r="BF56" i="4"/>
  <c r="BE56" i="4"/>
  <c r="G56" i="4" s="1"/>
  <c r="H56" i="4" s="1"/>
  <c r="BC56" i="4"/>
  <c r="AZ56" i="4"/>
  <c r="AW56" i="4"/>
  <c r="AT56" i="4"/>
  <c r="AQ56" i="4"/>
  <c r="AN56" i="4"/>
  <c r="AK56" i="4"/>
  <c r="Q56" i="4"/>
  <c r="BG55" i="4"/>
  <c r="BF55" i="4"/>
  <c r="BE55" i="4"/>
  <c r="G55" i="4" s="1"/>
  <c r="BC55" i="4"/>
  <c r="AZ55" i="4"/>
  <c r="AW55" i="4"/>
  <c r="AT55" i="4"/>
  <c r="AQ55" i="4"/>
  <c r="AN55" i="4"/>
  <c r="AK55" i="4"/>
  <c r="Q55" i="4"/>
  <c r="BG54" i="4"/>
  <c r="BF54" i="4"/>
  <c r="BE54" i="4"/>
  <c r="G54" i="4" s="1"/>
  <c r="BD54" i="4" s="1"/>
  <c r="BC54" i="4"/>
  <c r="AZ54" i="4"/>
  <c r="AW54" i="4"/>
  <c r="AT54" i="4"/>
  <c r="AQ54" i="4"/>
  <c r="AN54" i="4"/>
  <c r="AK54" i="4"/>
  <c r="Q54" i="4"/>
  <c r="BG53" i="4"/>
  <c r="BF53" i="4"/>
  <c r="BE53" i="4"/>
  <c r="G53" i="4" s="1"/>
  <c r="BC53" i="4"/>
  <c r="AZ53" i="4"/>
  <c r="AW53" i="4"/>
  <c r="AT53" i="4"/>
  <c r="AQ53" i="4"/>
  <c r="AN53" i="4"/>
  <c r="AK53" i="4"/>
  <c r="Q53" i="4"/>
  <c r="BG52" i="4"/>
  <c r="BF52" i="4"/>
  <c r="BE52" i="4"/>
  <c r="G52" i="4" s="1"/>
  <c r="BC52" i="4"/>
  <c r="AZ52" i="4"/>
  <c r="AW52" i="4"/>
  <c r="AT52" i="4"/>
  <c r="AQ52" i="4"/>
  <c r="AN52" i="4"/>
  <c r="AK52" i="4"/>
  <c r="Q52" i="4"/>
  <c r="BG51" i="4"/>
  <c r="BF51" i="4"/>
  <c r="BE51" i="4"/>
  <c r="G51" i="4" s="1"/>
  <c r="BC51" i="4"/>
  <c r="AZ51" i="4"/>
  <c r="AW51" i="4"/>
  <c r="AT51" i="4"/>
  <c r="AQ51" i="4"/>
  <c r="AN51" i="4"/>
  <c r="AK51" i="4"/>
  <c r="Q51" i="4"/>
  <c r="BG50" i="4"/>
  <c r="BF50" i="4"/>
  <c r="BE50" i="4"/>
  <c r="G50" i="4" s="1"/>
  <c r="BC50" i="4"/>
  <c r="AZ50" i="4"/>
  <c r="AW50" i="4"/>
  <c r="AT50" i="4"/>
  <c r="AQ50" i="4"/>
  <c r="AN50" i="4"/>
  <c r="AK50" i="4"/>
  <c r="Q50" i="4"/>
  <c r="A50" i="4"/>
  <c r="A51" i="4" s="1"/>
  <c r="A52" i="4" s="1"/>
  <c r="A53" i="4" s="1"/>
  <c r="A54" i="4" s="1"/>
  <c r="A55" i="4" s="1"/>
  <c r="A56" i="4" s="1"/>
  <c r="BG49" i="4"/>
  <c r="BF49" i="4"/>
  <c r="BE49" i="4"/>
  <c r="G49" i="4" s="1"/>
  <c r="BC49" i="4"/>
  <c r="AZ49" i="4"/>
  <c r="AW49" i="4"/>
  <c r="AT49" i="4"/>
  <c r="AQ49" i="4"/>
  <c r="AN49" i="4"/>
  <c r="AK49" i="4"/>
  <c r="Q49" i="4"/>
  <c r="BG48" i="4"/>
  <c r="BF48" i="4"/>
  <c r="BE48" i="4"/>
  <c r="G48" i="4" s="1"/>
  <c r="BC48" i="4"/>
  <c r="AZ48" i="4"/>
  <c r="AW48" i="4"/>
  <c r="AT48" i="4"/>
  <c r="AQ48" i="4"/>
  <c r="AN48" i="4"/>
  <c r="AK48" i="4"/>
  <c r="Q48" i="4"/>
  <c r="BG47" i="4"/>
  <c r="BF47" i="4"/>
  <c r="BE47" i="4"/>
  <c r="G47" i="4" s="1"/>
  <c r="BC47" i="4"/>
  <c r="AZ47" i="4"/>
  <c r="AW47" i="4"/>
  <c r="AT47" i="4"/>
  <c r="AQ47" i="4"/>
  <c r="AN47" i="4"/>
  <c r="AK47" i="4"/>
  <c r="Q47" i="4"/>
  <c r="BG46" i="4"/>
  <c r="BF46" i="4"/>
  <c r="BE46" i="4"/>
  <c r="G46" i="4" s="1"/>
  <c r="BC46" i="4"/>
  <c r="AZ46" i="4"/>
  <c r="AW46" i="4"/>
  <c r="AT46" i="4"/>
  <c r="AQ46" i="4"/>
  <c r="AN46" i="4"/>
  <c r="AK46" i="4"/>
  <c r="Q46" i="4"/>
  <c r="BG45" i="4"/>
  <c r="BF45" i="4"/>
  <c r="BE45" i="4"/>
  <c r="G45" i="4" s="1"/>
  <c r="BC45" i="4"/>
  <c r="AZ45" i="4"/>
  <c r="AW45" i="4"/>
  <c r="AT45" i="4"/>
  <c r="AQ45" i="4"/>
  <c r="AN45" i="4"/>
  <c r="AK45" i="4"/>
  <c r="Q45" i="4"/>
  <c r="BG44" i="4"/>
  <c r="BF44" i="4"/>
  <c r="BE44" i="4"/>
  <c r="G44" i="4" s="1"/>
  <c r="BC44" i="4"/>
  <c r="AZ44" i="4"/>
  <c r="AW44" i="4"/>
  <c r="AT44" i="4"/>
  <c r="AQ44" i="4"/>
  <c r="AN44" i="4"/>
  <c r="AK44" i="4"/>
  <c r="Q44" i="4"/>
  <c r="BG43" i="4"/>
  <c r="BF43" i="4"/>
  <c r="BE43" i="4"/>
  <c r="G43" i="4" s="1"/>
  <c r="BC43" i="4"/>
  <c r="AZ43" i="4"/>
  <c r="AW43" i="4"/>
  <c r="AT43" i="4"/>
  <c r="AQ43" i="4"/>
  <c r="AN43" i="4"/>
  <c r="AK43" i="4"/>
  <c r="Q43" i="4"/>
  <c r="A43" i="4"/>
  <c r="A44" i="4" s="1"/>
  <c r="A45" i="4" s="1"/>
  <c r="A46" i="4" s="1"/>
  <c r="A47" i="4" s="1"/>
  <c r="A48" i="4" s="1"/>
  <c r="BG42" i="4"/>
  <c r="BF42" i="4"/>
  <c r="BE42" i="4"/>
  <c r="G42" i="4" s="1"/>
  <c r="BC42" i="4"/>
  <c r="AZ42" i="4"/>
  <c r="AW42" i="4"/>
  <c r="AT42" i="4"/>
  <c r="AQ42" i="4"/>
  <c r="AN42" i="4"/>
  <c r="AK42" i="4"/>
  <c r="Q42" i="4"/>
  <c r="BG41" i="4"/>
  <c r="BF41" i="4"/>
  <c r="BE41" i="4"/>
  <c r="G41" i="4" s="1"/>
  <c r="BC41" i="4"/>
  <c r="AZ41" i="4"/>
  <c r="AT41" i="4"/>
  <c r="AQ41" i="4"/>
  <c r="AK41" i="4"/>
  <c r="Q41" i="4"/>
  <c r="BG40" i="4"/>
  <c r="BF40" i="4"/>
  <c r="BE40" i="4"/>
  <c r="G40" i="4" s="1"/>
  <c r="BC40" i="4"/>
  <c r="AZ40" i="4"/>
  <c r="AW40" i="4"/>
  <c r="AT40" i="4"/>
  <c r="AQ40" i="4"/>
  <c r="AN40" i="4"/>
  <c r="AK40" i="4"/>
  <c r="Q40" i="4"/>
  <c r="BG39" i="4"/>
  <c r="BF39" i="4"/>
  <c r="BE39" i="4"/>
  <c r="G39" i="4" s="1"/>
  <c r="BC39" i="4"/>
  <c r="AZ39" i="4"/>
  <c r="AW39" i="4"/>
  <c r="AT39" i="4"/>
  <c r="AQ39" i="4"/>
  <c r="AN39" i="4"/>
  <c r="AK39" i="4"/>
  <c r="Q39" i="4"/>
  <c r="BG38" i="4"/>
  <c r="BF38" i="4"/>
  <c r="BE38" i="4"/>
  <c r="G38" i="4" s="1"/>
  <c r="BC38" i="4"/>
  <c r="AZ38" i="4"/>
  <c r="AW38" i="4"/>
  <c r="AT38" i="4"/>
  <c r="AQ38" i="4"/>
  <c r="AN38" i="4"/>
  <c r="AK38" i="4"/>
  <c r="Q38" i="4"/>
  <c r="BG37" i="4"/>
  <c r="BF37" i="4"/>
  <c r="BE37" i="4"/>
  <c r="G37" i="4" s="1"/>
  <c r="BC37" i="4"/>
  <c r="AZ37" i="4"/>
  <c r="AW37" i="4"/>
  <c r="AT37" i="4"/>
  <c r="AQ37" i="4"/>
  <c r="AN37" i="4"/>
  <c r="AK37" i="4"/>
  <c r="Q37" i="4"/>
  <c r="BG36" i="4"/>
  <c r="BF36" i="4"/>
  <c r="BE36" i="4"/>
  <c r="G36" i="4" s="1"/>
  <c r="BC36" i="4"/>
  <c r="AZ36" i="4"/>
  <c r="AW36" i="4"/>
  <c r="AT36" i="4"/>
  <c r="AQ36" i="4"/>
  <c r="AN36" i="4"/>
  <c r="AK36" i="4"/>
  <c r="Q36" i="4"/>
  <c r="BG35" i="4"/>
  <c r="BF35" i="4"/>
  <c r="BE35" i="4"/>
  <c r="G35" i="4" s="1"/>
  <c r="BD35" i="4" s="1"/>
  <c r="BC35" i="4"/>
  <c r="AZ35" i="4"/>
  <c r="AW35" i="4"/>
  <c r="AT35" i="4"/>
  <c r="AQ35" i="4"/>
  <c r="AN35" i="4"/>
  <c r="AK35" i="4"/>
  <c r="Q35" i="4"/>
  <c r="BG34" i="4"/>
  <c r="BF34" i="4"/>
  <c r="BE34" i="4"/>
  <c r="G34" i="4" s="1"/>
  <c r="H34" i="4" s="1"/>
  <c r="BC34" i="4"/>
  <c r="AZ34" i="4"/>
  <c r="AW34" i="4"/>
  <c r="AT34" i="4"/>
  <c r="AQ34" i="4"/>
  <c r="AN34" i="4"/>
  <c r="AK34" i="4"/>
  <c r="Q34" i="4"/>
  <c r="BG33" i="4"/>
  <c r="BF33" i="4"/>
  <c r="BE33" i="4"/>
  <c r="G33" i="4" s="1"/>
  <c r="BD33" i="4" s="1"/>
  <c r="BC33" i="4"/>
  <c r="AZ33" i="4"/>
  <c r="AW33" i="4"/>
  <c r="AT33" i="4"/>
  <c r="AQ33" i="4"/>
  <c r="AN33" i="4"/>
  <c r="AK33" i="4"/>
  <c r="Q33" i="4"/>
  <c r="BG32" i="4"/>
  <c r="BF32" i="4"/>
  <c r="BE32" i="4"/>
  <c r="G32" i="4" s="1"/>
  <c r="BC32" i="4"/>
  <c r="AZ32" i="4"/>
  <c r="AW32" i="4"/>
  <c r="AT32" i="4"/>
  <c r="AQ32" i="4"/>
  <c r="AN32" i="4"/>
  <c r="AK32" i="4"/>
  <c r="Q32" i="4"/>
  <c r="BG31" i="4"/>
  <c r="BF31" i="4"/>
  <c r="BE31" i="4"/>
  <c r="G31" i="4" s="1"/>
  <c r="BC31" i="4"/>
  <c r="AZ31" i="4"/>
  <c r="AW31" i="4"/>
  <c r="AT31" i="4"/>
  <c r="AQ31" i="4"/>
  <c r="AN31" i="4"/>
  <c r="AK31" i="4"/>
  <c r="Q31" i="4"/>
  <c r="A31" i="4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BG30" i="4"/>
  <c r="BF30" i="4"/>
  <c r="BE30" i="4"/>
  <c r="G30" i="4" s="1"/>
  <c r="BC30" i="4"/>
  <c r="AZ30" i="4"/>
  <c r="AW30" i="4"/>
  <c r="AT30" i="4"/>
  <c r="AQ30" i="4"/>
  <c r="AN30" i="4"/>
  <c r="AK30" i="4"/>
  <c r="Q30" i="4"/>
  <c r="BG29" i="4"/>
  <c r="BF29" i="4"/>
  <c r="BE29" i="4"/>
  <c r="G29" i="4" s="1"/>
  <c r="BC29" i="4"/>
  <c r="AZ29" i="4"/>
  <c r="AW29" i="4"/>
  <c r="AT29" i="4"/>
  <c r="AQ29" i="4"/>
  <c r="AN29" i="4"/>
  <c r="AK29" i="4"/>
  <c r="Q29" i="4"/>
  <c r="BG28" i="4"/>
  <c r="BF28" i="4"/>
  <c r="BE28" i="4"/>
  <c r="G28" i="4" s="1"/>
  <c r="BC28" i="4"/>
  <c r="AZ28" i="4"/>
  <c r="AW28" i="4"/>
  <c r="AT28" i="4"/>
  <c r="AQ28" i="4"/>
  <c r="AN28" i="4"/>
  <c r="AK28" i="4"/>
  <c r="Q28" i="4"/>
  <c r="BG27" i="4"/>
  <c r="BF27" i="4"/>
  <c r="BE27" i="4"/>
  <c r="G27" i="4" s="1"/>
  <c r="BC27" i="4"/>
  <c r="AZ27" i="4"/>
  <c r="AW27" i="4"/>
  <c r="AT27" i="4"/>
  <c r="AQ27" i="4"/>
  <c r="AN27" i="4"/>
  <c r="AK27" i="4"/>
  <c r="Q27" i="4"/>
  <c r="BG26" i="4"/>
  <c r="BF26" i="4"/>
  <c r="BE26" i="4"/>
  <c r="G26" i="4" s="1"/>
  <c r="BC26" i="4"/>
  <c r="AZ26" i="4"/>
  <c r="AW26" i="4"/>
  <c r="AT26" i="4"/>
  <c r="AQ26" i="4"/>
  <c r="AN26" i="4"/>
  <c r="AK26" i="4"/>
  <c r="Q26" i="4"/>
  <c r="BG25" i="4"/>
  <c r="BF25" i="4"/>
  <c r="BE25" i="4"/>
  <c r="G25" i="4" s="1"/>
  <c r="BC25" i="4"/>
  <c r="AZ25" i="4"/>
  <c r="AW25" i="4"/>
  <c r="AT25" i="4"/>
  <c r="AQ25" i="4"/>
  <c r="AN25" i="4"/>
  <c r="AK25" i="4"/>
  <c r="Q25" i="4"/>
  <c r="BG24" i="4"/>
  <c r="BF24" i="4"/>
  <c r="BE24" i="4"/>
  <c r="G24" i="4" s="1"/>
  <c r="BC24" i="4"/>
  <c r="AZ24" i="4"/>
  <c r="AW24" i="4"/>
  <c r="AT24" i="4"/>
  <c r="AQ24" i="4"/>
  <c r="AN24" i="4"/>
  <c r="AK24" i="4"/>
  <c r="Q24" i="4"/>
  <c r="BG23" i="4"/>
  <c r="BF23" i="4"/>
  <c r="BE23" i="4"/>
  <c r="G23" i="4" s="1"/>
  <c r="BC23" i="4"/>
  <c r="AZ23" i="4"/>
  <c r="AW23" i="4"/>
  <c r="AT23" i="4"/>
  <c r="AQ23" i="4"/>
  <c r="AN23" i="4"/>
  <c r="AK23" i="4"/>
  <c r="Q23" i="4"/>
  <c r="BG22" i="4"/>
  <c r="BF22" i="4"/>
  <c r="BE22" i="4"/>
  <c r="G22" i="4" s="1"/>
  <c r="BC22" i="4"/>
  <c r="AZ22" i="4"/>
  <c r="AW22" i="4"/>
  <c r="AT22" i="4"/>
  <c r="AQ22" i="4"/>
  <c r="AN22" i="4"/>
  <c r="AK22" i="4"/>
  <c r="Q22" i="4"/>
  <c r="BG21" i="4"/>
  <c r="BF21" i="4"/>
  <c r="BE21" i="4"/>
  <c r="G21" i="4" s="1"/>
  <c r="BC21" i="4"/>
  <c r="AZ21" i="4"/>
  <c r="AW21" i="4"/>
  <c r="AT21" i="4"/>
  <c r="AQ21" i="4"/>
  <c r="AN21" i="4"/>
  <c r="AK21" i="4"/>
  <c r="Q21" i="4"/>
  <c r="BG20" i="4"/>
  <c r="BF20" i="4"/>
  <c r="BE20" i="4"/>
  <c r="G20" i="4" s="1"/>
  <c r="BC20" i="4"/>
  <c r="AZ20" i="4"/>
  <c r="AW20" i="4"/>
  <c r="AT20" i="4"/>
  <c r="AQ20" i="4"/>
  <c r="AN20" i="4"/>
  <c r="AK20" i="4"/>
  <c r="Q20" i="4"/>
  <c r="BG19" i="4"/>
  <c r="BF19" i="4"/>
  <c r="BE19" i="4"/>
  <c r="G19" i="4" s="1"/>
  <c r="BC19" i="4"/>
  <c r="AZ19" i="4"/>
  <c r="AW19" i="4"/>
  <c r="AT19" i="4"/>
  <c r="AQ19" i="4"/>
  <c r="AN19" i="4"/>
  <c r="AK19" i="4"/>
  <c r="Q19" i="4"/>
  <c r="BG18" i="4"/>
  <c r="BF18" i="4"/>
  <c r="BE18" i="4"/>
  <c r="G18" i="4" s="1"/>
  <c r="BC18" i="4"/>
  <c r="AZ18" i="4"/>
  <c r="AW18" i="4"/>
  <c r="AT18" i="4"/>
  <c r="AQ18" i="4"/>
  <c r="AN18" i="4"/>
  <c r="AK18" i="4"/>
  <c r="Q18" i="4"/>
  <c r="BG17" i="4"/>
  <c r="BF17" i="4"/>
  <c r="BE17" i="4"/>
  <c r="G17" i="4" s="1"/>
  <c r="H17" i="4" s="1"/>
  <c r="BC17" i="4"/>
  <c r="AZ17" i="4"/>
  <c r="AW17" i="4"/>
  <c r="AT17" i="4"/>
  <c r="AQ17" i="4"/>
  <c r="AN17" i="4"/>
  <c r="AK17" i="4"/>
  <c r="Q17" i="4"/>
  <c r="BG16" i="4"/>
  <c r="BF16" i="4"/>
  <c r="BE16" i="4"/>
  <c r="G16" i="4" s="1"/>
  <c r="BC16" i="4"/>
  <c r="AZ16" i="4"/>
  <c r="AW16" i="4"/>
  <c r="AT16" i="4"/>
  <c r="AQ16" i="4"/>
  <c r="AN16" i="4"/>
  <c r="AK16" i="4"/>
  <c r="Q16" i="4"/>
  <c r="BG15" i="4"/>
  <c r="BF15" i="4"/>
  <c r="BE15" i="4"/>
  <c r="G15" i="4" s="1"/>
  <c r="H15" i="4" s="1"/>
  <c r="BC15" i="4"/>
  <c r="AZ15" i="4"/>
  <c r="AW15" i="4"/>
  <c r="AT15" i="4"/>
  <c r="AQ15" i="4"/>
  <c r="AN15" i="4"/>
  <c r="AK15" i="4"/>
  <c r="Q15" i="4"/>
  <c r="A15" i="4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BG14" i="4"/>
  <c r="BF14" i="4"/>
  <c r="BE14" i="4"/>
  <c r="G14" i="4" s="1"/>
  <c r="BC14" i="4"/>
  <c r="AZ14" i="4"/>
  <c r="AW14" i="4"/>
  <c r="AT14" i="4"/>
  <c r="AQ14" i="4"/>
  <c r="AN14" i="4"/>
  <c r="AK14" i="4"/>
  <c r="Q14" i="4"/>
  <c r="BG13" i="4"/>
  <c r="BF13" i="4"/>
  <c r="BE13" i="4"/>
  <c r="G13" i="4" s="1"/>
  <c r="BC13" i="4"/>
  <c r="AZ13" i="4"/>
  <c r="AT13" i="4"/>
  <c r="AQ13" i="4"/>
  <c r="AK13" i="4"/>
  <c r="Q13" i="4"/>
  <c r="BG12" i="4"/>
  <c r="BF12" i="4"/>
  <c r="BE12" i="4"/>
  <c r="G12" i="4" s="1"/>
  <c r="BC12" i="4"/>
  <c r="AZ12" i="4"/>
  <c r="AW12" i="4"/>
  <c r="AT12" i="4"/>
  <c r="AQ12" i="4"/>
  <c r="AN12" i="4"/>
  <c r="AK12" i="4"/>
  <c r="Q12" i="4"/>
  <c r="BG11" i="4"/>
  <c r="BF11" i="4"/>
  <c r="BE11" i="4"/>
  <c r="G11" i="4" s="1"/>
  <c r="H11" i="4" s="1"/>
  <c r="BC11" i="4"/>
  <c r="AZ11" i="4"/>
  <c r="AW11" i="4"/>
  <c r="AT11" i="4"/>
  <c r="AQ11" i="4"/>
  <c r="AN11" i="4"/>
  <c r="AK11" i="4"/>
  <c r="Q11" i="4"/>
  <c r="BG10" i="4"/>
  <c r="BF10" i="4"/>
  <c r="BE10" i="4"/>
  <c r="G10" i="4" s="1"/>
  <c r="BC10" i="4"/>
  <c r="AZ10" i="4"/>
  <c r="AW10" i="4"/>
  <c r="AT10" i="4"/>
  <c r="AQ10" i="4"/>
  <c r="AN10" i="4"/>
  <c r="AK10" i="4"/>
  <c r="Q10" i="4"/>
  <c r="BG9" i="4"/>
  <c r="BF9" i="4"/>
  <c r="BE9" i="4"/>
  <c r="G9" i="4" s="1"/>
  <c r="H9" i="4" s="1"/>
  <c r="BC9" i="4"/>
  <c r="AZ9" i="4"/>
  <c r="AW9" i="4"/>
  <c r="AT9" i="4"/>
  <c r="AQ9" i="4"/>
  <c r="AN9" i="4"/>
  <c r="AK9" i="4"/>
  <c r="Q9" i="4"/>
  <c r="A9" i="4"/>
  <c r="A10" i="4" s="1"/>
  <c r="A11" i="4" s="1"/>
  <c r="A12" i="4" s="1"/>
  <c r="A13" i="4" s="1"/>
  <c r="BG8" i="4"/>
  <c r="BF8" i="4"/>
  <c r="BE8" i="4"/>
  <c r="G8" i="4" s="1"/>
  <c r="H8" i="4" s="1"/>
  <c r="BC8" i="4"/>
  <c r="AZ8" i="4"/>
  <c r="AW8" i="4"/>
  <c r="AT8" i="4"/>
  <c r="AQ8" i="4"/>
  <c r="AN8" i="4"/>
  <c r="AK8" i="4"/>
  <c r="Q8" i="4"/>
  <c r="BG7" i="4"/>
  <c r="BF7" i="4"/>
  <c r="BE7" i="4"/>
  <c r="G7" i="4" s="1"/>
  <c r="BC7" i="4"/>
  <c r="AZ7" i="4"/>
  <c r="AW7" i="4"/>
  <c r="AT7" i="4"/>
  <c r="AQ7" i="4"/>
  <c r="AN7" i="4"/>
  <c r="AK7" i="4"/>
  <c r="Q7" i="4"/>
  <c r="BG6" i="4"/>
  <c r="BF6" i="4"/>
  <c r="BE6" i="4"/>
  <c r="G6" i="4" s="1"/>
  <c r="H6" i="4" s="1"/>
  <c r="BC6" i="4"/>
  <c r="AZ6" i="4"/>
  <c r="AW6" i="4"/>
  <c r="AT6" i="4"/>
  <c r="AQ6" i="4"/>
  <c r="AN6" i="4"/>
  <c r="AK6" i="4"/>
  <c r="Q6" i="4"/>
  <c r="BG5" i="4"/>
  <c r="BF5" i="4"/>
  <c r="BE5" i="4"/>
  <c r="G5" i="4" s="1"/>
  <c r="H5" i="4" s="1"/>
  <c r="BC5" i="4"/>
  <c r="AZ5" i="4"/>
  <c r="AW5" i="4"/>
  <c r="AT5" i="4"/>
  <c r="AQ5" i="4"/>
  <c r="AN5" i="4"/>
  <c r="AK5" i="4"/>
  <c r="Q5" i="4"/>
  <c r="BG4" i="4"/>
  <c r="BF4" i="4"/>
  <c r="BE4" i="4"/>
  <c r="G4" i="4" s="1"/>
  <c r="BC4" i="4"/>
  <c r="AZ4" i="4"/>
  <c r="AW4" i="4"/>
  <c r="AT4" i="4"/>
  <c r="AQ4" i="4"/>
  <c r="AN4" i="4"/>
  <c r="AK4" i="4"/>
  <c r="Q4" i="4"/>
  <c r="A4" i="4"/>
  <c r="A5" i="4" s="1"/>
  <c r="A6" i="4" s="1"/>
  <c r="A7" i="4" s="1"/>
  <c r="BG3" i="4"/>
  <c r="BF3" i="4"/>
  <c r="BE3" i="4"/>
  <c r="G3" i="4" s="1"/>
  <c r="BD3" i="4" s="1"/>
  <c r="BC3" i="4"/>
  <c r="AZ3" i="4"/>
  <c r="AT3" i="4"/>
  <c r="AQ3" i="4"/>
  <c r="AN3" i="4"/>
  <c r="AK3" i="4"/>
  <c r="Q3" i="4"/>
  <c r="J34" i="21"/>
  <c r="C34" i="21"/>
  <c r="J32" i="21"/>
  <c r="C32" i="21"/>
  <c r="M32" i="21"/>
  <c r="G54" i="20"/>
  <c r="K54" i="20"/>
  <c r="G48" i="20"/>
  <c r="B48" i="20"/>
  <c r="J43" i="21"/>
  <c r="C43" i="21"/>
  <c r="G40" i="20"/>
  <c r="B40" i="20"/>
  <c r="J30" i="21"/>
  <c r="C30" i="21"/>
  <c r="M30" i="21"/>
  <c r="G47" i="20"/>
  <c r="B47" i="20"/>
  <c r="J47" i="20"/>
  <c r="J29" i="21"/>
  <c r="C29" i="21"/>
  <c r="J28" i="21"/>
  <c r="C28" i="21"/>
  <c r="M28" i="21"/>
  <c r="J27" i="21"/>
  <c r="C27" i="21"/>
  <c r="M27" i="21"/>
  <c r="J26" i="21"/>
  <c r="C26" i="21"/>
  <c r="J25" i="21"/>
  <c r="C25" i="21"/>
  <c r="M25" i="21"/>
  <c r="J24" i="21"/>
  <c r="C24" i="21"/>
  <c r="J23" i="21"/>
  <c r="C23" i="21"/>
  <c r="M23" i="21"/>
  <c r="J22" i="21"/>
  <c r="C22" i="21"/>
  <c r="M22" i="21"/>
  <c r="G39" i="20"/>
  <c r="B39" i="20"/>
  <c r="J39" i="20"/>
  <c r="J21" i="21"/>
  <c r="C21" i="21"/>
  <c r="J20" i="21"/>
  <c r="C20" i="21"/>
  <c r="M20" i="21"/>
  <c r="G38" i="20"/>
  <c r="B38" i="20"/>
  <c r="J38" i="20"/>
  <c r="G37" i="20"/>
  <c r="B37" i="20"/>
  <c r="G36" i="20"/>
  <c r="B36" i="20"/>
  <c r="G35" i="20"/>
  <c r="B35" i="20"/>
  <c r="J35" i="20"/>
  <c r="G46" i="20"/>
  <c r="B46" i="20"/>
  <c r="J19" i="21"/>
  <c r="C19" i="21"/>
  <c r="M19" i="21"/>
  <c r="G32" i="20"/>
  <c r="B32" i="20"/>
  <c r="G31" i="20"/>
  <c r="B31" i="20"/>
  <c r="J31" i="20"/>
  <c r="G45" i="20"/>
  <c r="B45" i="20"/>
  <c r="G30" i="20"/>
  <c r="B30" i="20"/>
  <c r="G29" i="20"/>
  <c r="B29" i="20"/>
  <c r="J18" i="21"/>
  <c r="C18" i="21"/>
  <c r="M18" i="21"/>
  <c r="J17" i="21"/>
  <c r="C17" i="21"/>
  <c r="M17" i="21"/>
  <c r="G27" i="20"/>
  <c r="B27" i="20"/>
  <c r="J27" i="20"/>
  <c r="G44" i="20"/>
  <c r="B44" i="20"/>
  <c r="J15" i="21"/>
  <c r="C15" i="21"/>
  <c r="G24" i="20"/>
  <c r="B24" i="20"/>
  <c r="J16" i="21"/>
  <c r="C16" i="21"/>
  <c r="M16" i="21"/>
  <c r="G55" i="20"/>
  <c r="B55" i="20"/>
  <c r="G23" i="20"/>
  <c r="B23" i="20"/>
  <c r="G22" i="20"/>
  <c r="B22" i="20"/>
  <c r="G21" i="20"/>
  <c r="B21" i="20"/>
  <c r="J21" i="20"/>
  <c r="J41" i="21"/>
  <c r="C41" i="21"/>
  <c r="J40" i="21"/>
  <c r="C40" i="21"/>
  <c r="J39" i="21"/>
  <c r="C39" i="21"/>
  <c r="J13" i="21"/>
  <c r="C13" i="21"/>
  <c r="J12" i="21"/>
  <c r="C12" i="21"/>
  <c r="J14" i="21"/>
  <c r="C14" i="21"/>
  <c r="M14" i="21"/>
  <c r="J11" i="21"/>
  <c r="C11" i="21"/>
  <c r="M11" i="21"/>
  <c r="G18" i="20"/>
  <c r="B18" i="20"/>
  <c r="G15" i="20"/>
  <c r="B15" i="20"/>
  <c r="G17" i="20"/>
  <c r="B17" i="20"/>
  <c r="J17" i="20"/>
  <c r="G16" i="20"/>
  <c r="B16" i="20"/>
  <c r="J16" i="20"/>
  <c r="G19" i="20"/>
  <c r="B19" i="20"/>
  <c r="G42" i="20"/>
  <c r="B42" i="20"/>
  <c r="J10" i="21"/>
  <c r="C10" i="21"/>
  <c r="M10" i="21"/>
  <c r="J9" i="21"/>
  <c r="C9" i="21"/>
  <c r="J38" i="21"/>
  <c r="C38" i="21"/>
  <c r="G14" i="20"/>
  <c r="B14" i="20"/>
  <c r="G13" i="20"/>
  <c r="B13" i="20"/>
  <c r="J13" i="20"/>
  <c r="G12" i="20"/>
  <c r="B12" i="20"/>
  <c r="G11" i="20"/>
  <c r="B11" i="20"/>
  <c r="J11" i="20"/>
  <c r="G10" i="20"/>
  <c r="B10" i="20"/>
  <c r="J10" i="20"/>
  <c r="J8" i="21"/>
  <c r="C8" i="21"/>
  <c r="M8" i="21"/>
  <c r="G9" i="20"/>
  <c r="B9" i="20"/>
  <c r="J7" i="21"/>
  <c r="C7" i="21"/>
  <c r="M7" i="21"/>
  <c r="J6" i="21"/>
  <c r="C6" i="21"/>
  <c r="G6" i="20"/>
  <c r="B6" i="20"/>
  <c r="J6" i="20"/>
  <c r="G5" i="20"/>
  <c r="B5" i="20"/>
  <c r="J5" i="20"/>
  <c r="J5" i="21"/>
  <c r="C5" i="21"/>
  <c r="J37" i="21"/>
  <c r="C37" i="21"/>
  <c r="G41" i="20"/>
  <c r="B41" i="20"/>
  <c r="J41" i="20"/>
  <c r="J36" i="21"/>
  <c r="C36" i="21"/>
  <c r="H94" i="4" l="1"/>
  <c r="BD95" i="4"/>
  <c r="H79" i="4"/>
  <c r="BD166" i="4"/>
  <c r="H140" i="4"/>
  <c r="BD140" i="4"/>
  <c r="H101" i="4"/>
  <c r="BD101" i="4"/>
  <c r="H55" i="4"/>
  <c r="BD55" i="4"/>
  <c r="T11" i="24"/>
  <c r="H33" i="4"/>
  <c r="BD106" i="4"/>
  <c r="H107" i="4"/>
  <c r="BD127" i="4"/>
  <c r="BD128" i="4"/>
  <c r="BD209" i="4"/>
  <c r="T4" i="24"/>
  <c r="BD5" i="4"/>
  <c r="BD15" i="4"/>
  <c r="BD67" i="4"/>
  <c r="BD92" i="4"/>
  <c r="BD96" i="4"/>
  <c r="BD91" i="4"/>
  <c r="H14" i="4"/>
  <c r="BD14" i="4"/>
  <c r="H37" i="4"/>
  <c r="BD37" i="4"/>
  <c r="H51" i="4"/>
  <c r="BD51" i="4"/>
  <c r="H143" i="4"/>
  <c r="BD143" i="4"/>
  <c r="H130" i="4"/>
  <c r="BD130" i="4"/>
  <c r="H132" i="4"/>
  <c r="BD132" i="4"/>
  <c r="H7" i="4"/>
  <c r="BD7" i="4"/>
  <c r="H213" i="4"/>
  <c r="BD213" i="4"/>
  <c r="BD17" i="4"/>
  <c r="BD198" i="4"/>
  <c r="BD71" i="4"/>
  <c r="H35" i="4"/>
  <c r="H206" i="4"/>
  <c r="BD63" i="4"/>
  <c r="H63" i="4"/>
  <c r="BD80" i="4"/>
  <c r="H80" i="4"/>
  <c r="H210" i="4"/>
  <c r="BD210" i="4"/>
  <c r="BD32" i="4"/>
  <c r="H32" i="4"/>
  <c r="H64" i="4"/>
  <c r="BD64" i="4"/>
  <c r="BD77" i="4"/>
  <c r="H77" i="4"/>
  <c r="BD4" i="4"/>
  <c r="H4" i="4"/>
  <c r="H199" i="4"/>
  <c r="BD199" i="4"/>
  <c r="BD40" i="4"/>
  <c r="H40" i="4"/>
  <c r="H74" i="4"/>
  <c r="BD74" i="4"/>
  <c r="BD110" i="4"/>
  <c r="H110" i="4"/>
  <c r="BD181" i="4"/>
  <c r="H181" i="4"/>
  <c r="H208" i="4"/>
  <c r="BD208" i="4"/>
  <c r="H221" i="4"/>
  <c r="BD221" i="4"/>
  <c r="H54" i="4"/>
  <c r="H62" i="4"/>
  <c r="H78" i="4"/>
  <c r="H93" i="4"/>
  <c r="H97" i="4"/>
  <c r="H111" i="4"/>
  <c r="BD139" i="4"/>
  <c r="H155" i="4"/>
  <c r="H170" i="4"/>
  <c r="BD103" i="4"/>
  <c r="BD214" i="4"/>
  <c r="H70" i="4"/>
  <c r="H185" i="4"/>
  <c r="H189" i="4"/>
  <c r="H102" i="4"/>
  <c r="BD9" i="4"/>
  <c r="BD156" i="4"/>
  <c r="H12" i="4"/>
  <c r="BD12" i="4"/>
  <c r="H52" i="4"/>
  <c r="BD52" i="4"/>
  <c r="H38" i="4"/>
  <c r="BD38" i="4"/>
  <c r="H168" i="4"/>
  <c r="BD168" i="4"/>
  <c r="H183" i="4"/>
  <c r="BD183" i="4"/>
  <c r="H187" i="4"/>
  <c r="BD187" i="4"/>
  <c r="H211" i="4"/>
  <c r="BD211" i="4"/>
  <c r="H69" i="4"/>
  <c r="BD69" i="4"/>
  <c r="H18" i="4"/>
  <c r="BD18" i="4"/>
  <c r="H53" i="4"/>
  <c r="BD53" i="4"/>
  <c r="H31" i="4"/>
  <c r="BD31" i="4"/>
  <c r="H39" i="4"/>
  <c r="BD39" i="4"/>
  <c r="BD50" i="4"/>
  <c r="H50" i="4"/>
  <c r="H65" i="4"/>
  <c r="BD65" i="4"/>
  <c r="BD141" i="4"/>
  <c r="H222" i="4"/>
  <c r="BD222" i="4"/>
  <c r="H30" i="4"/>
  <c r="BD30" i="4"/>
  <c r="BD49" i="4"/>
  <c r="H49" i="4"/>
  <c r="BD16" i="4"/>
  <c r="H16" i="4"/>
  <c r="BD36" i="4"/>
  <c r="H36" i="4"/>
  <c r="H75" i="4"/>
  <c r="BD75" i="4"/>
  <c r="H76" i="4"/>
  <c r="BD76" i="4"/>
  <c r="H104" i="4"/>
  <c r="BD104" i="4"/>
  <c r="H109" i="4"/>
  <c r="BD109" i="4"/>
  <c r="BD131" i="4"/>
  <c r="H131" i="4"/>
  <c r="BD179" i="4"/>
  <c r="H179" i="4"/>
  <c r="H10" i="4"/>
  <c r="BD10" i="4"/>
  <c r="BD8" i="4"/>
  <c r="BD11" i="4"/>
  <c r="BD142" i="4"/>
  <c r="BD212" i="4"/>
  <c r="BD220" i="4"/>
  <c r="BD169" i="4"/>
  <c r="H196" i="4"/>
  <c r="BD196" i="4"/>
  <c r="BD204" i="4"/>
  <c r="H204" i="4"/>
  <c r="BD207" i="4"/>
  <c r="H207" i="4"/>
  <c r="H105" i="4"/>
  <c r="H169" i="4"/>
  <c r="BD41" i="4"/>
  <c r="H41" i="4"/>
  <c r="H66" i="4"/>
  <c r="H180" i="4"/>
  <c r="H184" i="4"/>
  <c r="H188" i="4"/>
  <c r="BD6" i="4"/>
  <c r="BD34" i="4"/>
  <c r="BD56" i="4"/>
  <c r="BD72" i="4"/>
  <c r="BD129" i="4"/>
  <c r="BD167" i="4"/>
  <c r="BD182" i="4"/>
  <c r="BD186" i="4"/>
  <c r="H192" i="4"/>
  <c r="BD192" i="4"/>
  <c r="H214" i="4"/>
  <c r="M26" i="21"/>
  <c r="J40" i="20"/>
  <c r="M5" i="21"/>
  <c r="J9" i="20"/>
  <c r="J22" i="20"/>
  <c r="J23" i="20"/>
  <c r="J44" i="20"/>
  <c r="J30" i="20"/>
  <c r="J32" i="20"/>
  <c r="BD46" i="4"/>
  <c r="H46" i="4"/>
  <c r="BD47" i="4"/>
  <c r="H47" i="4"/>
  <c r="BD158" i="4"/>
  <c r="H158" i="4"/>
  <c r="M13" i="21"/>
  <c r="J42" i="20"/>
  <c r="J19" i="20"/>
  <c r="J45" i="20"/>
  <c r="M21" i="21"/>
  <c r="M24" i="21"/>
  <c r="BD81" i="4"/>
  <c r="H81" i="4"/>
  <c r="BD87" i="4"/>
  <c r="H87" i="4"/>
  <c r="BD88" i="4"/>
  <c r="H88" i="4"/>
  <c r="BD145" i="4"/>
  <c r="H145" i="4"/>
  <c r="BD13" i="4"/>
  <c r="H13" i="4"/>
  <c r="BD19" i="4"/>
  <c r="H19" i="4"/>
  <c r="BD20" i="4"/>
  <c r="H20" i="4"/>
  <c r="BD21" i="4"/>
  <c r="H21" i="4"/>
  <c r="BD22" i="4"/>
  <c r="H22" i="4"/>
  <c r="BD23" i="4"/>
  <c r="H23" i="4"/>
  <c r="BD24" i="4"/>
  <c r="H24" i="4"/>
  <c r="BD25" i="4"/>
  <c r="H25" i="4"/>
  <c r="BD26" i="4"/>
  <c r="H26" i="4"/>
  <c r="BD27" i="4"/>
  <c r="H27" i="4"/>
  <c r="BD28" i="4"/>
  <c r="H28" i="4"/>
  <c r="BD29" i="4"/>
  <c r="H29" i="4"/>
  <c r="BD43" i="4"/>
  <c r="H43" i="4"/>
  <c r="M12" i="21"/>
  <c r="J29" i="20"/>
  <c r="M29" i="21"/>
  <c r="M34" i="21"/>
  <c r="M6" i="21"/>
  <c r="J12" i="20"/>
  <c r="J14" i="20"/>
  <c r="M9" i="21"/>
  <c r="J15" i="20"/>
  <c r="J18" i="20"/>
  <c r="J24" i="20"/>
  <c r="M15" i="21"/>
  <c r="J46" i="20"/>
  <c r="J36" i="20"/>
  <c r="J37" i="20"/>
  <c r="BD83" i="4"/>
  <c r="H83" i="4"/>
  <c r="BD84" i="4"/>
  <c r="H84" i="4"/>
  <c r="H99" i="4"/>
  <c r="BD99" i="4"/>
  <c r="K51" i="20"/>
  <c r="K55" i="20"/>
  <c r="BD44" i="4"/>
  <c r="H44" i="4"/>
  <c r="BD48" i="4"/>
  <c r="H48" i="4"/>
  <c r="H57" i="4"/>
  <c r="BD57" i="4"/>
  <c r="H60" i="4"/>
  <c r="BD60" i="4"/>
  <c r="BD85" i="4"/>
  <c r="H85" i="4"/>
  <c r="BD89" i="4"/>
  <c r="H89" i="4"/>
  <c r="H100" i="4"/>
  <c r="BD100" i="4"/>
  <c r="BD114" i="4"/>
  <c r="H114" i="4"/>
  <c r="BD117" i="4"/>
  <c r="H117" i="4"/>
  <c r="BD121" i="4"/>
  <c r="H121" i="4"/>
  <c r="BD125" i="4"/>
  <c r="H125" i="4"/>
  <c r="BD146" i="4"/>
  <c r="H146" i="4"/>
  <c r="BD159" i="4"/>
  <c r="H159" i="4"/>
  <c r="H173" i="4"/>
  <c r="BD173" i="4"/>
  <c r="H177" i="4"/>
  <c r="BD177" i="4"/>
  <c r="H191" i="4"/>
  <c r="BD191" i="4"/>
  <c r="H195" i="4"/>
  <c r="BD195" i="4"/>
  <c r="BD201" i="4"/>
  <c r="H201" i="4"/>
  <c r="B51" i="20"/>
  <c r="B54" i="20"/>
  <c r="H3" i="4"/>
  <c r="BD42" i="4"/>
  <c r="H42" i="4"/>
  <c r="BD45" i="4"/>
  <c r="H45" i="4"/>
  <c r="H61" i="4"/>
  <c r="BD61" i="4"/>
  <c r="BD82" i="4"/>
  <c r="H82" i="4"/>
  <c r="BD86" i="4"/>
  <c r="H86" i="4"/>
  <c r="BD90" i="4"/>
  <c r="H90" i="4"/>
  <c r="H98" i="4"/>
  <c r="BD98" i="4"/>
  <c r="BD115" i="4"/>
  <c r="H115" i="4"/>
  <c r="BD118" i="4"/>
  <c r="H118" i="4"/>
  <c r="BD122" i="4"/>
  <c r="H122" i="4"/>
  <c r="BD126" i="4"/>
  <c r="H126" i="4"/>
  <c r="BD144" i="4"/>
  <c r="H144" i="4"/>
  <c r="BD147" i="4"/>
  <c r="H147" i="4"/>
  <c r="BD157" i="4"/>
  <c r="H157" i="4"/>
  <c r="BD160" i="4"/>
  <c r="H160" i="4"/>
  <c r="BD163" i="4"/>
  <c r="H163" i="4"/>
  <c r="H171" i="4"/>
  <c r="BD171" i="4"/>
  <c r="H172" i="4"/>
  <c r="BD172" i="4"/>
  <c r="H190" i="4"/>
  <c r="BD190" i="4"/>
  <c r="BD203" i="4"/>
  <c r="H203" i="4"/>
  <c r="BD219" i="4"/>
  <c r="H219" i="4"/>
  <c r="H58" i="4"/>
  <c r="BD58" i="4"/>
  <c r="H73" i="4"/>
  <c r="BD108" i="4"/>
  <c r="BD112" i="4"/>
  <c r="H112" i="4"/>
  <c r="BD116" i="4"/>
  <c r="H116" i="4"/>
  <c r="BD119" i="4"/>
  <c r="H119" i="4"/>
  <c r="BD123" i="4"/>
  <c r="H123" i="4"/>
  <c r="BD148" i="4"/>
  <c r="H148" i="4"/>
  <c r="H161" i="4"/>
  <c r="H176" i="4"/>
  <c r="BD176" i="4"/>
  <c r="H194" i="4"/>
  <c r="BD194" i="4"/>
  <c r="BD205" i="4"/>
  <c r="H205" i="4"/>
  <c r="H59" i="4"/>
  <c r="BD59" i="4"/>
  <c r="BD113" i="4"/>
  <c r="H113" i="4"/>
  <c r="BD120" i="4"/>
  <c r="H120" i="4"/>
  <c r="BD124" i="4"/>
  <c r="H124" i="4"/>
  <c r="BD165" i="4"/>
  <c r="H165" i="4"/>
  <c r="H175" i="4"/>
  <c r="BD175" i="4"/>
  <c r="H193" i="4"/>
  <c r="BD193" i="4"/>
  <c r="H202" i="4"/>
  <c r="BD215" i="4"/>
  <c r="H215" i="4"/>
  <c r="BD217" i="4"/>
  <c r="H217" i="4"/>
  <c r="BD133" i="4"/>
  <c r="BD134" i="4"/>
  <c r="BD135" i="4"/>
  <c r="BD136" i="4"/>
  <c r="BD137" i="4"/>
  <c r="BD138" i="4"/>
  <c r="BD149" i="4"/>
  <c r="BD150" i="4"/>
  <c r="BD151" i="4"/>
  <c r="BD152" i="4"/>
  <c r="BD153" i="4"/>
  <c r="H197" i="4"/>
  <c r="H141" i="4"/>
  <c r="BD154" i="4"/>
  <c r="H174" i="4"/>
  <c r="BD178" i="4"/>
  <c r="H178" i="4"/>
  <c r="H138" i="4"/>
  <c r="H162" i="4"/>
  <c r="H164" i="4"/>
  <c r="H200" i="4"/>
  <c r="H216" i="4"/>
  <c r="H218" i="4"/>
  <c r="A80" i="13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8" i="13"/>
  <c r="A9" i="13" s="1"/>
  <c r="A10" i="13" s="1"/>
  <c r="A11" i="13" s="1"/>
  <c r="A12" i="13" s="1"/>
  <c r="A13" i="13" s="1"/>
  <c r="A14" i="13" s="1"/>
  <c r="A405" i="22"/>
  <c r="A406" i="22" s="1"/>
  <c r="A407" i="22" s="1"/>
  <c r="A408" i="22" s="1"/>
  <c r="A424" i="22"/>
  <c r="A259" i="15"/>
  <c r="A260" i="15" s="1"/>
  <c r="A67" i="16"/>
  <c r="A68" i="16" s="1"/>
  <c r="A69" i="16" s="1"/>
  <c r="A70" i="16" s="1"/>
  <c r="A87" i="18"/>
  <c r="A88" i="18" s="1"/>
  <c r="A89" i="18" s="1"/>
  <c r="A90" i="18" s="1"/>
  <c r="B423" i="22"/>
  <c r="B410" i="22"/>
  <c r="B411" i="22" s="1"/>
  <c r="B412" i="22" s="1"/>
  <c r="A99" i="15"/>
  <c r="A100" i="15" s="1"/>
  <c r="A101" i="15" s="1"/>
  <c r="A102" i="15" s="1"/>
  <c r="A103" i="15" s="1"/>
  <c r="A104" i="15" s="1"/>
  <c r="A105" i="15" s="1"/>
  <c r="A106" i="15" s="1"/>
  <c r="A107" i="15" s="1"/>
  <c r="T6" i="24"/>
  <c r="T5" i="24"/>
  <c r="T8" i="24"/>
  <c r="T9" i="24"/>
  <c r="T10" i="24"/>
  <c r="T7" i="24"/>
  <c r="T12" i="24" l="1"/>
  <c r="A423" i="22"/>
  <c r="A409" i="22"/>
  <c r="A410" i="22" s="1"/>
  <c r="A411" i="22" s="1"/>
  <c r="A413" i="22" l="1"/>
  <c r="A414" i="22" s="1"/>
  <c r="A417" i="22" s="1"/>
  <c r="A412" i="22"/>
  <c r="A425" i="22" l="1"/>
  <c r="A418" i="22"/>
  <c r="A420" i="22" l="1"/>
  <c r="A419" i="22"/>
  <c r="A421" i="22" s="1"/>
  <c r="A422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1" authorId="0" shapeId="0" xr:uid="{00000000-0006-0000-0300-000004000000}">
      <text>
        <r>
          <rPr>
            <sz val="11"/>
            <color theme="1"/>
            <rFont val="Calibri"/>
            <scheme val="minor"/>
          </rPr>
          <t>======
ID#AAACAyyYSOo
bkrhrd_luarpulau    (2026-10-01 04:30:09)
pindah per 1 oktober</t>
        </r>
      </text>
    </comment>
    <comment ref="AI36" authorId="0" shapeId="0" xr:uid="{00000000-0006-0000-0300-000002000000}">
      <text>
        <r>
          <rPr>
            <sz val="11"/>
            <color theme="1"/>
            <rFont val="Calibri"/>
            <scheme val="minor"/>
          </rPr>
          <t>======
ID#AAACHxgbBYw
bkrhrd_luarpulau    (2026-09-30 06:39:57)
awal pkwt</t>
        </r>
      </text>
    </comment>
    <comment ref="E41" authorId="0" shapeId="0" xr:uid="{00000000-0006-0000-0300-000007000000}">
      <text>
        <r>
          <rPr>
            <sz val="11"/>
            <color theme="1"/>
            <rFont val="Calibri"/>
            <scheme val="minor"/>
          </rPr>
          <t>======
ID#AAACAyyYSOs
bkrhrd_luarpulau    (2026-10-01 04:30:22)
pindah per 1 oktober</t>
        </r>
      </text>
    </comment>
    <comment ref="AI50" authorId="0" shapeId="0" xr:uid="{00000000-0006-0000-0300-000005000000}">
      <text>
        <r>
          <rPr>
            <sz val="11"/>
            <color theme="1"/>
            <rFont val="Calibri"/>
            <scheme val="minor"/>
          </rPr>
          <t>======
ID#AAACHxgbBYE
bkrhrd_luarpulau    (2026-09-30 06:12:44)
awal pkwt</t>
        </r>
      </text>
    </comment>
    <comment ref="AI54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ID#AAACHxgbBY0
bkrhrd_luarpulau    (2026-09-30 06:40:19)
awal pkwt</t>
        </r>
      </text>
    </comment>
    <comment ref="AI83" authorId="0" shapeId="0" xr:uid="{00000000-0006-0000-0300-000003000000}">
      <text>
        <r>
          <rPr>
            <sz val="11"/>
            <color theme="1"/>
            <rFont val="Calibri"/>
            <scheme val="minor"/>
          </rPr>
          <t>======
ID#AAACHxgbBY4
bkrhrd_luarpulau    (2026-09-30 06:40:38)
awal pkwt</t>
        </r>
      </text>
    </comment>
    <comment ref="U205" authorId="0" shapeId="0" xr:uid="{00000000-0006-0000-0300-000006000000}">
      <text>
        <r>
          <rPr>
            <sz val="11"/>
            <color theme="1"/>
            <rFont val="Calibri"/>
            <scheme val="minor"/>
          </rPr>
          <t>======
ID#AAACHkhBo2g
bkrhrd_luarpulau    (2026-09-25 04:02:35)
KK BELUM UPDATE ANAK KEDUA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duin77ELvvhIkHuf6jjxJyLrUJ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2" authorId="0" shapeId="0" xr:uid="{00000000-0006-0000-0D00-000003000000}">
      <text>
        <r>
          <rPr>
            <sz val="11"/>
            <color theme="1"/>
            <rFont val="Calibri"/>
            <scheme val="minor"/>
          </rPr>
          <t>======
ID#AAAB_WpPqjE
USER    (2026-07-07 09:06:03)
GAJADI MASUK</t>
        </r>
      </text>
    </comment>
    <comment ref="C193" authorId="0" shapeId="0" xr:uid="{00000000-0006-0000-0D00-000002000000}">
      <text>
        <r>
          <rPr>
            <sz val="11"/>
            <color theme="1"/>
            <rFont val="Calibri"/>
            <scheme val="minor"/>
          </rPr>
          <t>======
ID#AAAB_WpPqj8
USER    (2026-07-07 09:06:03)
kota kupang &amp; rote</t>
        </r>
      </text>
    </comment>
    <comment ref="C194" authorId="0" shapeId="0" xr:uid="{00000000-0006-0000-0D00-000001000000}">
      <text>
        <r>
          <rPr>
            <sz val="11"/>
            <color theme="1"/>
            <rFont val="Calibri"/>
            <scheme val="minor"/>
          </rPr>
          <t>======
ID#AAAB_WpPqjI
USER    (2026-07-07 09:06:03)
kab kupang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8fCANkdbZDQvQ994QDVrhFL1Hh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E00-000005000000}">
      <text>
        <r>
          <rPr>
            <sz val="11"/>
            <color theme="1"/>
            <rFont val="Calibri"/>
            <scheme val="minor"/>
          </rPr>
          <t>======
ID#AAAB_WpPqiw
USER    (2026-07-07 09:06:03)
KEPALA AREA MEDAN PER 01 JULI 2026</t>
        </r>
      </text>
    </comment>
    <comment ref="B13" authorId="0" shapeId="0" xr:uid="{00000000-0006-0000-0E00-000004000000}">
      <text>
        <r>
          <rPr>
            <sz val="11"/>
            <color theme="1"/>
            <rFont val="Calibri"/>
            <scheme val="minor"/>
          </rPr>
          <t>======
ID#AAAB_WpPqjs
USER    (2026-07-07 09:06:03)
resign 16 mei 2026</t>
        </r>
      </text>
    </comment>
    <comment ref="B14" authorId="0" shapeId="0" xr:uid="{00000000-0006-0000-0E00-000003000000}">
      <text>
        <r>
          <rPr>
            <sz val="11"/>
            <color theme="1"/>
            <rFont val="Calibri"/>
            <scheme val="minor"/>
          </rPr>
          <t>======
ID#AAAB_WpPqjA
USER    (2026-07-07 09:06:03)
resign per 25 Mei 2026</t>
        </r>
      </text>
    </comment>
    <comment ref="B142" authorId="0" shapeId="0" xr:uid="{00000000-0006-0000-0E00-000002000000}">
      <text>
        <r>
          <rPr>
            <sz val="11"/>
            <color theme="1"/>
            <rFont val="Calibri"/>
            <scheme val="minor"/>
          </rPr>
          <t>======
ID#AAAB_WpPqjw
USER    (2026-07-07 09:06:03)
DIBERHENTIKAN KARENA SAKIT KAMBUH PER 24 JUNI 2026
23 JUNI masuk namun hanya sampai jam 11.30 Jadi tidak dianggap masuk</t>
        </r>
      </text>
    </comment>
    <comment ref="B143" authorId="0" shapeId="0" xr:uid="{00000000-0006-0000-0E00-000001000000}">
      <text>
        <r>
          <rPr>
            <sz val="11"/>
            <color theme="1"/>
            <rFont val="Calibri"/>
            <scheme val="minor"/>
          </rPr>
          <t>======
ID#AAAB_WpPqi4
USER    (2026-07-07 09:06:03)
DIBERHENTIKAN 10 JUNI
8-9 JUNI IJIN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+6im7dorwT/ko9AXCEbA7qjr3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11" authorId="0" shapeId="0" xr:uid="{00000000-0006-0000-0F00-000002000000}">
      <text>
        <r>
          <rPr>
            <sz val="11"/>
            <color theme="1"/>
            <rFont val="Calibri"/>
            <scheme val="minor"/>
          </rPr>
          <t>======
ID#AAAB_WpPqjQ
user    (2026-07-07 09:06:03)
tidak dftar bpu, sudah peserta</t>
        </r>
      </text>
    </comment>
    <comment ref="B177" authorId="0" shapeId="0" xr:uid="{00000000-0006-0000-0F00-000001000000}">
      <text>
        <r>
          <rPr>
            <sz val="11"/>
            <color theme="1"/>
            <rFont val="Calibri"/>
            <scheme val="minor"/>
          </rPr>
          <t>======
ID#AAAB_WpPqi0
user    (2026-07-07 09:06:03)
aktif kepersertaan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Pmys32uekuEQxp74ykzmd5lioq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18" authorId="0" shapeId="0" xr:uid="{00000000-0006-0000-1100-000001000000}">
      <text>
        <r>
          <rPr>
            <sz val="11"/>
            <color theme="1"/>
            <rFont val="Calibri"/>
            <scheme val="minor"/>
          </rPr>
          <t>======
ID#AAAB_WpPqj0
user    (2026-07-07 09:06:03)
BPU tidak usah, cz uda peserta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b51ldH2hjw71AtACydK1aW6xT0g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0" authorId="0" shapeId="0" xr:uid="{00000000-0006-0000-1500-000003000000}">
      <text>
        <r>
          <rPr>
            <sz val="11"/>
            <color theme="1"/>
            <rFont val="Calibri"/>
            <scheme val="minor"/>
          </rPr>
          <t>======
ID#AAAB_WpPqjM
    (2026-07-07 09:06:03)
Sampai 5 Agustus 2009</t>
        </r>
      </text>
    </comment>
    <comment ref="D119" authorId="0" shapeId="0" xr:uid="{00000000-0006-0000-1500-000004000000}">
      <text>
        <r>
          <rPr>
            <sz val="11"/>
            <color theme="1"/>
            <rFont val="Calibri"/>
            <scheme val="minor"/>
          </rPr>
          <t>======
ID#AAAB_WpPqjk
    (2026-07-07 09:06:03)
Sampai 5 Agustus 2009</t>
        </r>
      </text>
    </comment>
    <comment ref="J216" authorId="0" shapeId="0" xr:uid="{00000000-0006-0000-1500-000001000000}">
      <text>
        <r>
          <rPr>
            <sz val="11"/>
            <color theme="1"/>
            <rFont val="Calibri"/>
            <scheme val="minor"/>
          </rPr>
          <t>======
ID#AAAB_WpPqj4
adm    (2026-07-07 09:06:03)
Sakit Paru - paru referensi utk putus kontrak</t>
        </r>
      </text>
    </comment>
    <comment ref="M247" authorId="0" shapeId="0" xr:uid="{00000000-0006-0000-1500-000002000000}">
      <text>
        <r>
          <rPr>
            <sz val="11"/>
            <color theme="1"/>
            <rFont val="Calibri"/>
            <scheme val="minor"/>
          </rPr>
          <t>======
ID#AAAB_WpPqjc
adm    (2026-07-07 09:06:03)
Diakuai masa kerja 9 Nov 2018 dari kontrak sejak dari GBP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laD7d7uonBExN61EfA3Lsq4Puig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8" authorId="0" shapeId="0" xr:uid="{00000000-0006-0000-1700-000001000000}">
      <text>
        <r>
          <rPr>
            <sz val="11"/>
            <color theme="1"/>
            <rFont val="Calibri"/>
            <scheme val="minor"/>
          </rPr>
          <t>======
ID#AAAB_WpPqjU
    (2026-07-07 09:06:03)
Sampai 5 Agustus 2009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/+T6auvWqgoNM7GiFBej+tsNdCg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8" authorId="0" shapeId="0" xr:uid="{00000000-0006-0000-1900-000001000000}">
      <text>
        <r>
          <rPr>
            <sz val="11"/>
            <color theme="1"/>
            <rFont val="Calibri"/>
            <scheme val="minor"/>
          </rPr>
          <t>======
ID#AAAB_WpPqjY
    (2026-07-07 09:06:03)
Sampai 5 Agustus 2009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jAdSMJYQeWDxxwAz/L96nQuv2g=="/>
    </ext>
  </extLst>
</comments>
</file>

<file path=xl/sharedStrings.xml><?xml version="1.0" encoding="utf-8"?>
<sst xmlns="http://schemas.openxmlformats.org/spreadsheetml/2006/main" count="29459" uniqueCount="7598">
  <si>
    <t>NO</t>
  </si>
  <si>
    <t>Area</t>
  </si>
  <si>
    <t>JENIS SURAT</t>
  </si>
  <si>
    <t xml:space="preserve">PERIHAL </t>
  </si>
  <si>
    <t>NAMA</t>
  </si>
  <si>
    <t>JABATAN</t>
  </si>
  <si>
    <t>STATUS KERJA</t>
  </si>
  <si>
    <t>KATEGORI</t>
  </si>
  <si>
    <t>BERLAKU</t>
  </si>
  <si>
    <t>LEVEL</t>
  </si>
  <si>
    <t>AREA REKRUT</t>
  </si>
  <si>
    <t>PENUGASAN</t>
  </si>
  <si>
    <t>REGION</t>
  </si>
  <si>
    <t>NIK</t>
  </si>
  <si>
    <t>AREA</t>
  </si>
  <si>
    <t>AGAMA</t>
  </si>
  <si>
    <t>TEMPAT LAHIR</t>
  </si>
  <si>
    <t>TANGGAL LAHIR</t>
  </si>
  <si>
    <t>UMUR</t>
  </si>
  <si>
    <t>KANTOR UTAMA</t>
  </si>
  <si>
    <t>ALAMAT</t>
  </si>
  <si>
    <t>Surat Keputusan</t>
  </si>
  <si>
    <t>STATUS KAWIN</t>
  </si>
  <si>
    <t>Promosi Jabatan</t>
  </si>
  <si>
    <t>SUMATRA</t>
  </si>
  <si>
    <t>PENDIDIKAN</t>
  </si>
  <si>
    <t>NO HP</t>
  </si>
  <si>
    <t>NO REKENING BNI</t>
  </si>
  <si>
    <t>Jefri Boymau</t>
  </si>
  <si>
    <t>FREELANCE</t>
  </si>
  <si>
    <t>-</t>
  </si>
  <si>
    <t>Guntur Yoso Nasution</t>
  </si>
  <si>
    <t>Dhinar Sandy Hermansyah</t>
  </si>
  <si>
    <t>GUDANG INDUK</t>
  </si>
  <si>
    <t>depolabuhanbatu1@gmail.com</t>
  </si>
  <si>
    <t>KONTRAK 1</t>
  </si>
  <si>
    <t>Bonifasius Sonlai</t>
  </si>
  <si>
    <t>James Saban</t>
  </si>
  <si>
    <t>KONTRAK 2</t>
  </si>
  <si>
    <t>KONTRAK 3</t>
  </si>
  <si>
    <t>KONTRAK 4</t>
  </si>
  <si>
    <t>Kabupaten Labuhanbatu</t>
  </si>
  <si>
    <t>KONTRAK 5</t>
  </si>
  <si>
    <t>Fortunatus Nestor Sakan</t>
  </si>
  <si>
    <t>KONTRAK 6</t>
  </si>
  <si>
    <t>Doni Alexander Tallo</t>
  </si>
  <si>
    <t>Sepri Obaja Talan</t>
  </si>
  <si>
    <t>A</t>
  </si>
  <si>
    <t>Surat Pemberitahuan</t>
  </si>
  <si>
    <t>Perubahan Nama Jabatan &amp; Kenaikan Level Jabatan</t>
  </si>
  <si>
    <t>Khairuddin</t>
  </si>
  <si>
    <t>RIAU</t>
  </si>
  <si>
    <t>Henry Agus Widjajanto</t>
  </si>
  <si>
    <t>Kenaikan Jabatan &amp; Kenaikan Level</t>
  </si>
  <si>
    <t>Anggi Aruli</t>
  </si>
  <si>
    <t>KONTRAK 7</t>
  </si>
  <si>
    <t>LABUHAN BATU &amp; LABUHAN BATU UTARA (LLU)</t>
  </si>
  <si>
    <t>Plasidus Uga</t>
  </si>
  <si>
    <t>labuhanbatu1@yahoo.com</t>
  </si>
  <si>
    <t>LAMA KERJA</t>
  </si>
  <si>
    <t>Yermi Edison Luan</t>
  </si>
  <si>
    <t>Djovan Paulus Rihi</t>
  </si>
  <si>
    <t>Yoga Elfrens Kapitan</t>
  </si>
  <si>
    <t>Yosef Robinson Lamen Rimong</t>
  </si>
  <si>
    <t>Maximus Sandur</t>
  </si>
  <si>
    <t>Perubahan Nama Jabatan</t>
  </si>
  <si>
    <t>Adi Henratno</t>
  </si>
  <si>
    <t>AWAL</t>
  </si>
  <si>
    <t>Antonius Manullang</t>
  </si>
  <si>
    <t>AKHIR</t>
  </si>
  <si>
    <t>PEMATANG SIANTAR 1 &amp; SAMOSIR (PS1S)</t>
  </si>
  <si>
    <t>divisipenjualanps1s92@yahoo.com</t>
  </si>
  <si>
    <t>Masih Anjaya</t>
  </si>
  <si>
    <t>B</t>
  </si>
  <si>
    <t>Kota Pematang Siantar</t>
  </si>
  <si>
    <t>Seger</t>
  </si>
  <si>
    <t>TAHUN</t>
  </si>
  <si>
    <t>BULAN</t>
  </si>
  <si>
    <t>Hermansyah Siregar</t>
  </si>
  <si>
    <t>Ridho Fusanto</t>
  </si>
  <si>
    <t>Rudi Antoni</t>
  </si>
  <si>
    <t>erwin_deposiantar@yahoo.co.id</t>
  </si>
  <si>
    <t>G. Induk</t>
  </si>
  <si>
    <t>DONNY STEVANUS</t>
  </si>
  <si>
    <t>Anwir Nasution</t>
  </si>
  <si>
    <t>Manager Regional Area</t>
  </si>
  <si>
    <t>Poniman</t>
  </si>
  <si>
    <t>Eko Budi Sarwono</t>
  </si>
  <si>
    <t>Ramadani</t>
  </si>
  <si>
    <t>Kabupaten Simalungun</t>
  </si>
  <si>
    <t>Rudi Kurniawan</t>
  </si>
  <si>
    <t>Hiqbal Muhammad Sueb</t>
  </si>
  <si>
    <t>LABUHAN BATU SELATAN &amp;ROKAN HILIR (LSR)</t>
  </si>
  <si>
    <t>Hendri Sianturi</t>
  </si>
  <si>
    <t>divpenjualanlb2@gmail.com</t>
  </si>
  <si>
    <t>Nuraini Laradata Silalahi</t>
  </si>
  <si>
    <t>Amri Saputra</t>
  </si>
  <si>
    <t/>
  </si>
  <si>
    <t>Rifandi Firman Saputra</t>
  </si>
  <si>
    <t>Manuel Bouk</t>
  </si>
  <si>
    <t>Malang</t>
  </si>
  <si>
    <t>3507132001830003</t>
  </si>
  <si>
    <t>Alexsander Boimau</t>
  </si>
  <si>
    <t>Kristen</t>
  </si>
  <si>
    <t>Yoseph Jogo Fernandez Lamury</t>
  </si>
  <si>
    <t>Jemmy Sam Timbuleng</t>
  </si>
  <si>
    <t>ASAHAN</t>
  </si>
  <si>
    <t>divpenjualanasahan1@gmail.com</t>
  </si>
  <si>
    <t>Mulyadi Pangko</t>
  </si>
  <si>
    <t>Lazarus Erry Yohandhy</t>
  </si>
  <si>
    <t>Steyfen Antou</t>
  </si>
  <si>
    <t>Kabupaten Asahan</t>
  </si>
  <si>
    <t>Ferianto</t>
  </si>
  <si>
    <t>Semanding RT 009 RW 004 Desa Curungrejo Kec. Kepanjen Kab. Malang</t>
  </si>
  <si>
    <t>Kawin</t>
  </si>
  <si>
    <t>TOBA &amp; TAPANULI UTARA (TTU)</t>
  </si>
  <si>
    <t>K01</t>
  </si>
  <si>
    <t>bkrtobasa@gmail.com</t>
  </si>
  <si>
    <t>0813-3361-0040</t>
  </si>
  <si>
    <t>Kabupaten Toba</t>
  </si>
  <si>
    <t>Freelance</t>
  </si>
  <si>
    <t>areabsbd01@gmail.com</t>
  </si>
  <si>
    <t>Kota Tebing Tinggi</t>
  </si>
  <si>
    <t>Kontrak 3</t>
  </si>
  <si>
    <t>MEDAN</t>
  </si>
  <si>
    <t>areamedan0105@gmail.com</t>
  </si>
  <si>
    <t>Lama Kerja</t>
  </si>
  <si>
    <t>Kota Medan</t>
  </si>
  <si>
    <t>ACEH</t>
  </si>
  <si>
    <t>NAD 1 TAKENGON</t>
  </si>
  <si>
    <t>subagiyo45@yahoo.co.id</t>
  </si>
  <si>
    <t>PIN</t>
  </si>
  <si>
    <t>Kabupaten Aceh Tengah</t>
  </si>
  <si>
    <t>NAD 2 BIREUEN</t>
  </si>
  <si>
    <t>bkrbiereun@gmail.com</t>
  </si>
  <si>
    <t>Nama</t>
  </si>
  <si>
    <t>Kabupaten Bireuen</t>
  </si>
  <si>
    <t>Jabatan</t>
  </si>
  <si>
    <t>Status Pekerjaan</t>
  </si>
  <si>
    <t>NTT</t>
  </si>
  <si>
    <t>Habis Kontrak</t>
  </si>
  <si>
    <t>ATAMBUA &amp; KEFAMENANU (NTT 2)</t>
  </si>
  <si>
    <t>bkrntt2@gmail.com</t>
  </si>
  <si>
    <t>Kategori</t>
  </si>
  <si>
    <t>Level</t>
  </si>
  <si>
    <t>Kabupaten Belu</t>
  </si>
  <si>
    <t>ALOR (NTT 3)</t>
  </si>
  <si>
    <t>batukarangalor@gmail.com</t>
  </si>
  <si>
    <t>Area Rekrut</t>
  </si>
  <si>
    <t>NIK KTP</t>
  </si>
  <si>
    <t>Kabupaten Alor</t>
  </si>
  <si>
    <t>No KK</t>
  </si>
  <si>
    <t>LEMBATA (NTT 4)</t>
  </si>
  <si>
    <t>bkrlembatanttntt@gmail.com</t>
  </si>
  <si>
    <t>Agama</t>
  </si>
  <si>
    <t>Tempat Lahir</t>
  </si>
  <si>
    <t>Kabupaten Lembata</t>
  </si>
  <si>
    <t>Tanggal Lahir</t>
  </si>
  <si>
    <t>Umur</t>
  </si>
  <si>
    <t>KOTA KUPANG &amp; ROTE</t>
  </si>
  <si>
    <t>kotakupangrote@yahoo.com</t>
  </si>
  <si>
    <t>Alamat</t>
  </si>
  <si>
    <t>RUDI ANTONI</t>
  </si>
  <si>
    <t>Sales Executive  Taking Order</t>
  </si>
  <si>
    <t>Kabupaten Kupang</t>
  </si>
  <si>
    <t>Jenis Kelamin</t>
  </si>
  <si>
    <t>Status Kawin</t>
  </si>
  <si>
    <t>KAB KUPANG</t>
  </si>
  <si>
    <t>Jumlah Anak</t>
  </si>
  <si>
    <t>kabupatenkupang@yahoo.com</t>
  </si>
  <si>
    <t>Kab. Labuhanbatu</t>
  </si>
  <si>
    <t>1222012102850003</t>
  </si>
  <si>
    <t>Islam</t>
  </si>
  <si>
    <t>Gunung Melayu</t>
  </si>
  <si>
    <t>Pendidikan</t>
  </si>
  <si>
    <t>Jl. Manap Lubis Kampung Sawah RT / RW 0 Desa Sirandorung Kec. Rantau Utara Kab. Labuhanbatu Sumatera Utara</t>
  </si>
  <si>
    <t>K02</t>
  </si>
  <si>
    <t>SMA</t>
  </si>
  <si>
    <t>BPJS TK</t>
  </si>
  <si>
    <t>0812-6874-8220</t>
  </si>
  <si>
    <t>BPJS KESEHATAN</t>
  </si>
  <si>
    <t>No HP</t>
  </si>
  <si>
    <t>No Rek BNI</t>
  </si>
  <si>
    <t>SOE  (NTT 7)</t>
  </si>
  <si>
    <t>bkrnttvii@gmail.com</t>
  </si>
  <si>
    <t>NPWP</t>
  </si>
  <si>
    <t>Email</t>
  </si>
  <si>
    <t>Kabupaten Timor Tengah Selatan</t>
  </si>
  <si>
    <t>1</t>
  </si>
  <si>
    <t>2</t>
  </si>
  <si>
    <t>ENDE (NTT 8)</t>
  </si>
  <si>
    <t>3</t>
  </si>
  <si>
    <t>153areaende@gmail.com</t>
  </si>
  <si>
    <t>RAFICA DWI ANANTA</t>
  </si>
  <si>
    <t>Admin Gudang Induk merangkap Kepala Gd. Induk</t>
  </si>
  <si>
    <t>4</t>
  </si>
  <si>
    <t>Kabupaten Ende</t>
  </si>
  <si>
    <t xml:space="preserve">Labuhanbatu-Sumut II </t>
  </si>
  <si>
    <t>1271202209790004</t>
  </si>
  <si>
    <t>Rantauprapat</t>
  </si>
  <si>
    <t>5</t>
  </si>
  <si>
    <t>Jl Tirta Bina No.103 RT 001 RW 001 Desa Rantauprapat Kec. Rantau Utara Kab. Labuhanbatu Sumut</t>
  </si>
  <si>
    <t>S1</t>
  </si>
  <si>
    <t>0813-6461-5493</t>
  </si>
  <si>
    <t>6</t>
  </si>
  <si>
    <t>02 Mei - 04 Juni 2019</t>
  </si>
  <si>
    <t>SULAWESI</t>
  </si>
  <si>
    <t>MINAHASA (SULUT)</t>
  </si>
  <si>
    <t>bkrsulawesiutara@yahoo.com</t>
  </si>
  <si>
    <t>PK 1 Awal</t>
  </si>
  <si>
    <t>PK 1 Akhir</t>
  </si>
  <si>
    <t>DINDA KARINA</t>
  </si>
  <si>
    <t>Admin Area</t>
  </si>
  <si>
    <t>GT 1</t>
  </si>
  <si>
    <t>Kabupaten Minahasa Utara</t>
  </si>
  <si>
    <t>Kab. Asahan</t>
  </si>
  <si>
    <t>1209126505990001</t>
  </si>
  <si>
    <t>Pekan Baru</t>
  </si>
  <si>
    <t>Dusun IV Pulau Maria RT / RW 000 Desa Pulau Maria Kec. Teluk Dalam Kab. Asahan Sumut</t>
  </si>
  <si>
    <t>Blm Kawin</t>
  </si>
  <si>
    <t>S1 Pertanian</t>
  </si>
  <si>
    <t>0858-8812-4875</t>
  </si>
  <si>
    <t>14 Okt - 12 Nov 2024</t>
  </si>
  <si>
    <t>minahasatondano.0025@gmail.com</t>
  </si>
  <si>
    <t>PK 2 Awal</t>
  </si>
  <si>
    <t>PK 2 Akhir</t>
  </si>
  <si>
    <t>GT 2</t>
  </si>
  <si>
    <t>YUSUF HAMDANI</t>
  </si>
  <si>
    <t>Pekerja Gudang</t>
  </si>
  <si>
    <t>1210012303010005</t>
  </si>
  <si>
    <t>PK 3 Awal</t>
  </si>
  <si>
    <t>PK 3 Akhir</t>
  </si>
  <si>
    <t>Gg. Mesjid Al Musahada / LK. Padat Karya, RT/RW 000, Kel. Bakaran Batu, Kec. Rantau Selatan, Kab. Labuhanbatu</t>
  </si>
  <si>
    <t>Belum Kawin</t>
  </si>
  <si>
    <t>SMA IPS</t>
  </si>
  <si>
    <t>083184415910</t>
  </si>
  <si>
    <t>22 Apr - 18 Mei 2026</t>
  </si>
  <si>
    <t>19 Mei - 13 Juni 2026</t>
  </si>
  <si>
    <t>15 Juni - 08 Juli 2026</t>
  </si>
  <si>
    <t>Kabupaten Minahasa</t>
  </si>
  <si>
    <t>GT 3</t>
  </si>
  <si>
    <t>bkbolmong2026@gmail.com</t>
  </si>
  <si>
    <t>PK 4 Awal</t>
  </si>
  <si>
    <t>PK 4 Akhir</t>
  </si>
  <si>
    <t>Kota Kotamobagu</t>
  </si>
  <si>
    <t>RAHMAD SYUKUR RITONGA</t>
  </si>
  <si>
    <t>Sopir</t>
  </si>
  <si>
    <t>GT 4</t>
  </si>
  <si>
    <t>1210020609020004</t>
  </si>
  <si>
    <t>Jl. Suka Dame Lingk. Simp. IV Padang Pasir RT / RW 000 Desa Urung Kompas Kec. Rantau Selatan Kab. Labuhanbatu Sumut</t>
  </si>
  <si>
    <t>SMK</t>
  </si>
  <si>
    <t>0822-6747-5282</t>
  </si>
  <si>
    <t>Sopir Lepas</t>
  </si>
  <si>
    <t>JAWA BARAT</t>
  </si>
  <si>
    <t>BOGOR</t>
  </si>
  <si>
    <t>bkrbogor026@gmail.com</t>
  </si>
  <si>
    <t>KABUPATEN BOGOR</t>
  </si>
  <si>
    <t>PK 5 Awal</t>
  </si>
  <si>
    <t>PK 5 Akhir</t>
  </si>
  <si>
    <t>GT 5</t>
  </si>
  <si>
    <t>DODY WILANDA</t>
  </si>
  <si>
    <t>LAMPUNG</t>
  </si>
  <si>
    <t>Gd. Induk</t>
  </si>
  <si>
    <t>1207260902860008</t>
  </si>
  <si>
    <t>Tembung</t>
  </si>
  <si>
    <t>Desa Danau Balai - B RT/RW 000, Kecamatan Rantau Selatan, Kabupaten Labuhanbatu</t>
  </si>
  <si>
    <t>PK 6 Awal</t>
  </si>
  <si>
    <t>3 - 27 Juni 2026</t>
  </si>
  <si>
    <t>29 Juni - 22 Juli 2026</t>
  </si>
  <si>
    <t>23 Juli - 14 Agust 2026</t>
  </si>
  <si>
    <t>PK 6 Akhir</t>
  </si>
  <si>
    <t>GT 6</t>
  </si>
  <si>
    <t>batukarangcablampung@gmail.com</t>
  </si>
  <si>
    <t>ANGGI ARULI</t>
  </si>
  <si>
    <t>Plt Ka. Area Pekan Baru</t>
  </si>
  <si>
    <t>PK 7 Awal</t>
  </si>
  <si>
    <t>P. Siantar</t>
  </si>
  <si>
    <t>1271200307810004</t>
  </si>
  <si>
    <t>Medan</t>
  </si>
  <si>
    <t>Jl. Kesehatan Gg. Cinta Mata No. 4 RT / RW - Kel. Medan Tenggara Kec. Medan Denai, Kota Medan Sumut 20228</t>
  </si>
  <si>
    <t>S1 Ekonomi</t>
  </si>
  <si>
    <t>0853-6408-6145</t>
  </si>
  <si>
    <t>PK 7 Akhir</t>
  </si>
  <si>
    <t>GT 7</t>
  </si>
  <si>
    <t>Awal Kontrak berlaku</t>
  </si>
  <si>
    <t>YY</t>
  </si>
  <si>
    <t>MM</t>
  </si>
  <si>
    <t>DD</t>
  </si>
  <si>
    <t>ADI HENRATNO</t>
  </si>
  <si>
    <t>Sales Executive (Dropping)</t>
  </si>
  <si>
    <t>1210011501870001</t>
  </si>
  <si>
    <t>Negeri Lamo Sebrang</t>
  </si>
  <si>
    <t>A01001</t>
  </si>
  <si>
    <t xml:space="preserve">Jl. Balai Desa Gg. Amal Rt/Rw 0 Desa Padang Bulan Kec. Rantau Utara Kab. Labuhanbatu Sumut </t>
  </si>
  <si>
    <t>Cerai Hidup</t>
  </si>
  <si>
    <t>TK01</t>
  </si>
  <si>
    <t>0853-7264-5555</t>
  </si>
  <si>
    <t>1815077867</t>
  </si>
  <si>
    <t>3 Juli - 03 Agust 2019</t>
  </si>
  <si>
    <t>ANTONIUS MANULLANG</t>
  </si>
  <si>
    <t>P.Siantar</t>
  </si>
  <si>
    <t>1218051101910001</t>
  </si>
  <si>
    <t>Katolik</t>
  </si>
  <si>
    <t>Pematang Panjang</t>
  </si>
  <si>
    <t>Dusun V Lubuk Pulai Kel. Tebing Tinggi Kec. Tanjung Beringin Kab. Serdang Begadai Sumut</t>
  </si>
  <si>
    <t>0823-6455-1666</t>
  </si>
  <si>
    <t>0834382809</t>
  </si>
  <si>
    <t>02 Sep - 02 Okt 2011</t>
  </si>
  <si>
    <t>KHAIRUDDIN</t>
  </si>
  <si>
    <t>Kab. Rokan Hilir</t>
  </si>
  <si>
    <t>1407102502830003</t>
  </si>
  <si>
    <t>A. Jamu</t>
  </si>
  <si>
    <t>Jl. Sisingamangaraja Raja RT 001 RW 010 Desa Bagan Batu Kota Kec. Bagan Sinembah Kab. Rokan Hilir Prov. Riau</t>
  </si>
  <si>
    <t>0822-1568-2435</t>
  </si>
  <si>
    <t>SYAMSUL BAHRI NASUTION</t>
  </si>
  <si>
    <t>Kota Pekanbaru</t>
  </si>
  <si>
    <t>Riau</t>
  </si>
  <si>
    <t>1210020908800001</t>
  </si>
  <si>
    <t>Labuhan Bilik</t>
  </si>
  <si>
    <t>Jl. Mawar RT 001 RW 002, Kel. Bhayangkara Jaya, Kec. Bagan Sinembah, Kab. Rokan Hilir / Jl. Sentosa, Pekan Baru, Riau</t>
  </si>
  <si>
    <t>SMK Teknik Permesinan</t>
  </si>
  <si>
    <t>29 Apr - 25 Mei 2026</t>
  </si>
  <si>
    <t>26 Mei - 22 Jun 2026</t>
  </si>
  <si>
    <t>23 Jun - 15 Juli 2026</t>
  </si>
  <si>
    <t>IRAWAN SYAHPUTRA</t>
  </si>
  <si>
    <t>1405112303730006</t>
  </si>
  <si>
    <t>B. Betsy</t>
  </si>
  <si>
    <t>Dusun Kampung Tengah RT 003 RW 002 Desa Muda Setia, Kecamatan Bandar Sei Kijang, Kabupaten Pelalawan, Riau</t>
  </si>
  <si>
    <t>02 - 26 Juni 2026</t>
  </si>
  <si>
    <t>27 Juni - 21 Juli 2026</t>
  </si>
  <si>
    <t>22 Juli - 13 Agust 2026</t>
  </si>
  <si>
    <t>PS2SD</t>
  </si>
  <si>
    <t>ERWIN</t>
  </si>
  <si>
    <t>Ka. Area (Executive)</t>
  </si>
  <si>
    <t>1272061701740002</t>
  </si>
  <si>
    <t>Bandung</t>
  </si>
  <si>
    <t>Perum KSP Blok D11 No. 06 Siantar Martoba Pematang Siantar</t>
  </si>
  <si>
    <t>0852-7056-8153</t>
  </si>
  <si>
    <t>0155390231</t>
  </si>
  <si>
    <t>MASIH ANJAYA</t>
  </si>
  <si>
    <t>1208111410770001</t>
  </si>
  <si>
    <t>Balimbingan</t>
  </si>
  <si>
    <t>Rintis IX Balimbingan Tanah Jawa Simalungun</t>
  </si>
  <si>
    <t>0852-9641-1153</t>
  </si>
  <si>
    <t>0834192240</t>
  </si>
  <si>
    <t>L</t>
  </si>
  <si>
    <t>SEGER</t>
  </si>
  <si>
    <t>1272070809740005</t>
  </si>
  <si>
    <t>Jl. Sibatu - batu Kompleks Mesjid Rt 10 Rw 04 Bah Kapul Siantar Sitalasari Kota Pematang Siantar Sumatera Utara</t>
  </si>
  <si>
    <t>K03</t>
  </si>
  <si>
    <t>0853-6162-6153</t>
  </si>
  <si>
    <t>0834351166</t>
  </si>
  <si>
    <t>04 Des 2010 - 05 Mar 2011</t>
  </si>
  <si>
    <t>587497850654000</t>
  </si>
  <si>
    <t>HERMANSYAH SIREGAR</t>
  </si>
  <si>
    <t>1272031705790005</t>
  </si>
  <si>
    <t>Jl. Singosari Gg. Penataran LK-I Rt 2 RW 3 Martoba Siantar Utara Pematang Siantar</t>
  </si>
  <si>
    <t>0823-6209-5007</t>
  </si>
  <si>
    <t>0834344375</t>
  </si>
  <si>
    <t xml:space="preserve"> </t>
  </si>
  <si>
    <t>NURAINI LARADATA SILALAHI</t>
  </si>
  <si>
    <t>Kab. Dairi</t>
  </si>
  <si>
    <t>1211015708000005</t>
  </si>
  <si>
    <t>Sidikalang</t>
  </si>
  <si>
    <t>Jl. Sidikalang Medan Panji Bako RT / RW 000 Desa Sitinjo II Kec. Sitinjo Kab. Dairi, Sumut</t>
  </si>
  <si>
    <t>0812-2274-0940</t>
  </si>
  <si>
    <t>1513150286</t>
  </si>
  <si>
    <t>SRI WAHYUNI</t>
  </si>
  <si>
    <t>Admin Area (A)</t>
  </si>
  <si>
    <t>C</t>
  </si>
  <si>
    <t>1208176810880001</t>
  </si>
  <si>
    <t>Malopot</t>
  </si>
  <si>
    <t>Huta Malopot, Silinduk Desa Batu Nanggar Simalungun</t>
  </si>
  <si>
    <t>0852-7530-1535</t>
  </si>
  <si>
    <t>05 Mei – 05 Agust 2009</t>
  </si>
  <si>
    <t>SOFIAN</t>
  </si>
  <si>
    <t>Sales</t>
  </si>
  <si>
    <t>1272030612790006</t>
  </si>
  <si>
    <t>Balige</t>
  </si>
  <si>
    <t>Jl. HOS Cokroaminoto Gg. Seika 29 Rt 2 Rw 3 Kel. Baru Siantar Utara Pematang Siantar</t>
  </si>
  <si>
    <t>0852-6205-5651</t>
  </si>
  <si>
    <t>0834377082</t>
  </si>
  <si>
    <t>ANTONI</t>
  </si>
  <si>
    <t>1208013108820002</t>
  </si>
  <si>
    <t>Jl. Naga Bonar No. 05 Siantar Estate Kec. Siantar Kab Simalungun Sumut</t>
  </si>
  <si>
    <t>0812-6378-1909</t>
  </si>
  <si>
    <t>06 Sep 11 - 30 Apr 2012</t>
  </si>
  <si>
    <t>YOPPI PRAYUGO</t>
  </si>
  <si>
    <t xml:space="preserve">Sales </t>
  </si>
  <si>
    <t>1208012310830003</t>
  </si>
  <si>
    <t>Jl. Batalion RT 004 RW 008 Kel. Bantan Kec. Siantar Barat Kota Pematangsiantar 21111</t>
  </si>
  <si>
    <t>K04</t>
  </si>
  <si>
    <t>0813-6277-8283</t>
  </si>
  <si>
    <t>Sales Lepas</t>
  </si>
  <si>
    <t>ARDIANSYAH</t>
  </si>
  <si>
    <t>1272071512810003</t>
  </si>
  <si>
    <t>Blok III</t>
  </si>
  <si>
    <t>Jl. Sibatu - Batu Blok III Rt 11 Rw 04 Ds. Bah Kapul Kec. Siantar Sitalasari Kota P. Siantar Sumut</t>
  </si>
  <si>
    <t>0813-7568-2594</t>
  </si>
  <si>
    <t>0834361038</t>
  </si>
  <si>
    <t>25 Jul 11 - 31 Jan 2012</t>
  </si>
  <si>
    <t>RAYHAN ERLIA FAHRIZA</t>
  </si>
  <si>
    <t>Simalungun Atas</t>
  </si>
  <si>
    <t>1272060108020005</t>
  </si>
  <si>
    <t>Pematangsiantar</t>
  </si>
  <si>
    <t>Jl. Kapten Mukthar Basri RT / RW - Kel. Glugur Darat II Kec. Medan Timur, Kota Medan, Sumut</t>
  </si>
  <si>
    <t>0822-4354-7223</t>
  </si>
  <si>
    <t>IQHBAL DWI PANGGA</t>
  </si>
  <si>
    <t>1208221310040001</t>
  </si>
  <si>
    <t>P. Bahapal</t>
  </si>
  <si>
    <t>Pekan Bahapal RT / RW - Desa Naga Jaya I Kec. Bandar Huluan Kab. Simalungun Sumut</t>
  </si>
  <si>
    <t>0813-7024-7445</t>
  </si>
  <si>
    <t>BAMBANG SUPRIADI</t>
  </si>
  <si>
    <t>1272020805780001</t>
  </si>
  <si>
    <t>Jl. Kyai No. 20 Siantar Barat Pematang Siantar</t>
  </si>
  <si>
    <t>0812-6925-0670</t>
  </si>
  <si>
    <t>SYAMSUL RIZAL REZA</t>
  </si>
  <si>
    <t>1208020911690001</t>
  </si>
  <si>
    <t>Bangun</t>
  </si>
  <si>
    <t>Jl. Asahan Km. 13 Bangun Kec. Siantar Kab. Simalungun Sumut</t>
  </si>
  <si>
    <t>0852-9745-3884</t>
  </si>
  <si>
    <t>0834520986</t>
  </si>
  <si>
    <t>27 Jun 2011 - 31 Jan 2012</t>
  </si>
  <si>
    <t>IMAMSYAH SEMBIRING</t>
  </si>
  <si>
    <t>1207261410750001</t>
  </si>
  <si>
    <t>Jl. Kutilang X No. 339 Rt 05 Rw 07 Kenangan Baru Kec. Percut Sei Tuan Kab. Deli Serdang Sumut</t>
  </si>
  <si>
    <t>K0</t>
  </si>
  <si>
    <t>0812-6049-7934</t>
  </si>
  <si>
    <t>26 Sep 2011 - 30 Apr 2012</t>
  </si>
  <si>
    <t>ANDI RINALDI</t>
  </si>
  <si>
    <t>1272072903790002</t>
  </si>
  <si>
    <t>Jl. Viyata Yudha BTN Blok J No. 12 Rt 02 Rw 02 Bah Kapul Siantar Sitalasari P. Siantar</t>
  </si>
  <si>
    <t>0852-7030-8007</t>
  </si>
  <si>
    <t>0834524562</t>
  </si>
  <si>
    <t>TUMPAK TUA RINALDO LUMBAN TOBING</t>
  </si>
  <si>
    <t>1211011403870004</t>
  </si>
  <si>
    <t>Desa Karing RT / RW 000 Kec. Berampu Kab. Dairi Sumut</t>
  </si>
  <si>
    <t>0838-3906-8487</t>
  </si>
  <si>
    <t>LLU</t>
  </si>
  <si>
    <t>SUGENG SANTOSO</t>
  </si>
  <si>
    <t>Ka. Area</t>
  </si>
  <si>
    <t>1104112606700002</t>
  </si>
  <si>
    <t>Probolinggo</t>
  </si>
  <si>
    <t>Simpang 4 Gunung Bukit Kebanyakan Aceh Tengah</t>
  </si>
  <si>
    <t>0813-6066-7140</t>
  </si>
  <si>
    <t>09 2007 – 21 Juli 2007</t>
  </si>
  <si>
    <t>RIDHO FUSANTO</t>
  </si>
  <si>
    <t>1210141109910001</t>
  </si>
  <si>
    <t>Sidodadi</t>
  </si>
  <si>
    <t>Dusun Sidodadi B RT / RW 000 Desa Kampung Padang Kec. Pangkatan Kab. Labuhanbatu</t>
  </si>
  <si>
    <t>0813-6049-0566</t>
  </si>
  <si>
    <t>0916091091</t>
  </si>
  <si>
    <t>Dari GBP 09 Sep 2024</t>
  </si>
  <si>
    <t>09 Sep 24 - 31 Jan 2025 (9 Mar 2020)</t>
  </si>
  <si>
    <t>THERESIA WIDI ASTUTY</t>
  </si>
  <si>
    <t>1210015306860002</t>
  </si>
  <si>
    <t>Kompleks SMP N 3 RT / RW 000 Desa Padang Matinggi Kec. Rantau Utara, Kab. Labuhanbatu</t>
  </si>
  <si>
    <t>S1 Akuntansi</t>
  </si>
  <si>
    <t>0822-6703-3255</t>
  </si>
  <si>
    <t>09 Sep 24 - 31 Jan 2025 ( 01 Feb 2020 )</t>
  </si>
  <si>
    <t>REZA SYAHPUTRA</t>
  </si>
  <si>
    <t>1210011606030004</t>
  </si>
  <si>
    <t>Aek Paing</t>
  </si>
  <si>
    <t>Aek Paing Tengah RT 001 RW 001 Desa Aek Paing Kec. Rantau Utara Kab. Labuhanbatu Sumut</t>
  </si>
  <si>
    <t>Belum kawin</t>
  </si>
  <si>
    <t>0853-2155-7187</t>
  </si>
  <si>
    <t>A01003</t>
  </si>
  <si>
    <t>FERDY ARYANSYAH KSATRIA RANGKUTI</t>
  </si>
  <si>
    <t>1210011402820006</t>
  </si>
  <si>
    <t>Jl. Sri Wijaya RT / RW 000 Desa Binaraga Kec. Rantau Utara, Kab. Labuhanbatu</t>
  </si>
  <si>
    <t>0813-9785-8637</t>
  </si>
  <si>
    <t>0834480181</t>
  </si>
  <si>
    <t>09 Sep 24 - 31 Jan 2025 (1 Agt 2019)</t>
  </si>
  <si>
    <t>RAMADANI</t>
  </si>
  <si>
    <t>1210011702940001</t>
  </si>
  <si>
    <t>Jl. Cik Ditiro Gg. Rejeki RT 001 RW 007 Desa Siringo - ringo Kec. Rantau Utara, Kab. Labuhanbatu, Sumut</t>
  </si>
  <si>
    <t>0853-6170-6878</t>
  </si>
  <si>
    <t>1227812601</t>
  </si>
  <si>
    <t>09 Sep 24 - 31 Jan 2025 (9 Okt 2023)</t>
  </si>
  <si>
    <t>DEDY IRSYADH</t>
  </si>
  <si>
    <t>1210011412880001</t>
  </si>
  <si>
    <t>0822-6044-1548</t>
  </si>
  <si>
    <t>1883837241</t>
  </si>
  <si>
    <t>MARGI TRIYADI</t>
  </si>
  <si>
    <t>1223062510980006</t>
  </si>
  <si>
    <t>Afd I Janji</t>
  </si>
  <si>
    <t>Dusun Kampung Baru RT / RW 000 Desa Kampung Baru Kec. Bilah Barat Kab. Labuhanbatu</t>
  </si>
  <si>
    <t>0823-8014-9776</t>
  </si>
  <si>
    <t>P</t>
  </si>
  <si>
    <t>SURATMAN</t>
  </si>
  <si>
    <t>1210010306920003</t>
  </si>
  <si>
    <t>Bandar Selamat</t>
  </si>
  <si>
    <t>Lingk. Bandar Selamat I RT 001 RW 004 Desa Pulo Padang Kec. Rantau Utara Kab. Labuhanbatu</t>
  </si>
  <si>
    <t>0858-3489-2225</t>
  </si>
  <si>
    <t>0230065476</t>
  </si>
  <si>
    <t>KHAIRUL IMAN NASUTION</t>
  </si>
  <si>
    <t>1210016712950001</t>
  </si>
  <si>
    <t>1220011604890001</t>
  </si>
  <si>
    <t>Hatiran</t>
  </si>
  <si>
    <t>Jl. Gajahmada No. 5 RT / RW - Desa Marbau Kec. Marbau Kab. Labuhanbatu Utara Sumatera Utara</t>
  </si>
  <si>
    <t>0823-6423-6251</t>
  </si>
  <si>
    <t>LSR</t>
  </si>
  <si>
    <t>ANDI ISMUNANDAR</t>
  </si>
  <si>
    <t>1223041104930002</t>
  </si>
  <si>
    <t>Karang Anyer</t>
  </si>
  <si>
    <t>Jl. Cendana Atas Rt / Rw 0 Desa Cendana Kec. Rantau Utara Kab. Labuhanbatu Sumut</t>
  </si>
  <si>
    <t>0823-6546-6226</t>
  </si>
  <si>
    <t>0896541620</t>
  </si>
  <si>
    <t>02 - 07 Des 2019</t>
  </si>
  <si>
    <t>ANWIR NASUTION</t>
  </si>
  <si>
    <t>1210012302940002</t>
  </si>
  <si>
    <t>Jl. Sirandorung Gg. Ubudiyah Rt / Rw - Desa Sirandorung Kec. Rantau Utara Kab. Labuhanbantu Sumut</t>
  </si>
  <si>
    <t>0852-6000-1848</t>
  </si>
  <si>
    <t>TIA ARDILA RITONGA</t>
  </si>
  <si>
    <t>Kab. Labuhanbatu Selatan</t>
  </si>
  <si>
    <t>1210076807990002</t>
  </si>
  <si>
    <t>Aek Nabara</t>
  </si>
  <si>
    <t>Dusun Tanjung Beringin RT / RW 000 Desa Tanjung Medan Kec. Bilah Barat Kab. Labuhanbatu</t>
  </si>
  <si>
    <t>S1 Perbankan Syariah</t>
  </si>
  <si>
    <t>0822-7357-3409</t>
  </si>
  <si>
    <t>13 Sep - 14 Okt 2024</t>
  </si>
  <si>
    <t>AZI ARDIAN</t>
  </si>
  <si>
    <t>1210021608860001</t>
  </si>
  <si>
    <t>Sigambal</t>
  </si>
  <si>
    <t>Jl. H. Adam Malik Gg. Selamat RT / RW 000 Desa Sirandorung Kec. Rantau Utara, Kab. Labuhanbatu, Sumut</t>
  </si>
  <si>
    <t>0852-6266-2880</t>
  </si>
  <si>
    <t>0845885436</t>
  </si>
  <si>
    <t>09 Sep 24 - 31 Jan 2025 (7 Agt 2019)</t>
  </si>
  <si>
    <t>EKO HIDAYAT</t>
  </si>
  <si>
    <t>1210011212920005</t>
  </si>
  <si>
    <t>Jl. Binaraga Gg. Idola RT / RW 000 Desa Cendana Kec. Rantau Utara Kab. Labuhanbatu Sumut</t>
  </si>
  <si>
    <t>0852-6266-3880</t>
  </si>
  <si>
    <t>1883837728</t>
  </si>
  <si>
    <t>KIKI RISZKI</t>
  </si>
  <si>
    <t>1210010410920002</t>
  </si>
  <si>
    <t>Suka Rame</t>
  </si>
  <si>
    <t>Perumahan Puri Surya Bandar Rejo Blok D No. 16 RT / RW 000 Desa Ujung Bandar Kec. Rantau Selatan Kab. Labuhanbatu</t>
  </si>
  <si>
    <t>0821-7465-0263</t>
  </si>
  <si>
    <t>ZULFADLI RAUF NASUTION</t>
  </si>
  <si>
    <t>1222011311950004</t>
  </si>
  <si>
    <t>Jakarta</t>
  </si>
  <si>
    <t>Blok Songo Indah Blok A No. 11 RT / RW 000 Desa Sisumut Kec. Kotapinang Kab. Labuhanbuatu Selatan Sumut Kodepos 21464</t>
  </si>
  <si>
    <t>MAN</t>
  </si>
  <si>
    <t>0813-7523-1001</t>
  </si>
  <si>
    <t>RAMSES</t>
  </si>
  <si>
    <t>1210010411760008</t>
  </si>
  <si>
    <t>Jl. Majapahit RT 001 RW 002 Desa Cendana Kec. Rantau Utara Kab. Labuhanbatu Sumut</t>
  </si>
  <si>
    <t>0812-6301-3783</t>
  </si>
  <si>
    <t>EKO BUDI SARWONO</t>
  </si>
  <si>
    <t>1209200702820003</t>
  </si>
  <si>
    <t>Siumbut - umbut</t>
  </si>
  <si>
    <t>Jl. Gambas Lk. IV RT / RW - Desa Siumbut Baru Kec. Kota Kisaran Timur, Kab. Asahan, Sumut</t>
  </si>
  <si>
    <t>0852-7075-3680</t>
  </si>
  <si>
    <t>1666572463</t>
  </si>
  <si>
    <t>09 Sep 24 - 31 Jan 2025 (1 Mar 2023)</t>
  </si>
  <si>
    <t>NOVIA DINIA</t>
  </si>
  <si>
    <t>1210084609010001</t>
  </si>
  <si>
    <t>Bangun Sari - I</t>
  </si>
  <si>
    <t>Lingk. B. Sari - I RT / RW 000 Desa Negeri Baru Kec. Bilah Hilir, Kab. Labuhanbatu, Sumatera Utara</t>
  </si>
  <si>
    <t>S1 PAI</t>
  </si>
  <si>
    <t>0822-2021-3026</t>
  </si>
  <si>
    <t>19 Sep - 18 Okt 2024</t>
  </si>
  <si>
    <t>A01004</t>
  </si>
  <si>
    <t>SAMSUL MARPAUNG</t>
  </si>
  <si>
    <t>1209130712800001</t>
  </si>
  <si>
    <t>Danau Sijabut</t>
  </si>
  <si>
    <t>Dusun II RT / RW - Desa Sijabut Teratai Kec. Air Batu Kab. Asahan Sumatera Utara</t>
  </si>
  <si>
    <t>0852-6174-3511</t>
  </si>
  <si>
    <t>Administrasi Penjualan &amp; Gudang (Kecil) Area</t>
  </si>
  <si>
    <t>SUMERI</t>
  </si>
  <si>
    <t>1210021708830009</t>
  </si>
  <si>
    <t>Sidomakmur</t>
  </si>
  <si>
    <t xml:space="preserve">Dusun III RT / RW - Desa Suka Damai Kec. Pulo Bandring Kab. Asahan </t>
  </si>
  <si>
    <t>0812-6988-9748</t>
  </si>
  <si>
    <t>SUMARNO</t>
  </si>
  <si>
    <t>1209190104760004</t>
  </si>
  <si>
    <t>Kisaran</t>
  </si>
  <si>
    <t>Jl. Ikan Mas Sidomukti Lk. V RT / RW 000 Desa Sidomukti Kec. Kota Kisaran Barat, Kab. Asahan, Sumut</t>
  </si>
  <si>
    <t>0812-6457-2812</t>
  </si>
  <si>
    <t>1883833086</t>
  </si>
  <si>
    <t>MUHAMMAD MACHSUM AFANDI</t>
  </si>
  <si>
    <t>1209302702000001</t>
  </si>
  <si>
    <t>Sidomulyo</t>
  </si>
  <si>
    <t>Dusun II RT / RW 000 Desa Bunut Seberang Kec. Pulo Bandring Kab. Asahan Sumut</t>
  </si>
  <si>
    <t>082272366004 / WA 081362497863</t>
  </si>
  <si>
    <t>DARMA SISWANTO</t>
  </si>
  <si>
    <t>1209301610820001</t>
  </si>
  <si>
    <t>Sido Makmur</t>
  </si>
  <si>
    <t>Suka Damai Dsn. III RT / RW - Desa Suka Damai Kec. Pulo Bandring Kab. Asahan Sumut kode pos 21264</t>
  </si>
  <si>
    <t>0813-6239-8217</t>
  </si>
  <si>
    <t>PS1S</t>
  </si>
  <si>
    <t>BAMBANG HERU LEGOWO</t>
  </si>
  <si>
    <t>Kepala Area</t>
  </si>
  <si>
    <t>1209232802730001</t>
  </si>
  <si>
    <t>Prabumulih</t>
  </si>
  <si>
    <t xml:space="preserve">Dusun II RT /RW - Desa Sei Kamah II, Kec. Sei Dadap, Kab. Asahan, Sumut 21272 </t>
  </si>
  <si>
    <t>0812-6429-9351</t>
  </si>
  <si>
    <t>0588065593</t>
  </si>
  <si>
    <t>RUDI KURNIAWAN</t>
  </si>
  <si>
    <t>1276020101840001</t>
  </si>
  <si>
    <t>Tebing Tinggi</t>
  </si>
  <si>
    <t>Jl. Yos Sudarso LK. IV Desa Mekar Sentosa Kec. Rambutan Kota Tebing Tinggi Sumut</t>
  </si>
  <si>
    <t>0822-7436-5011</t>
  </si>
  <si>
    <t>0834410645</t>
  </si>
  <si>
    <t>10 Jan - 10 Apr 2011</t>
  </si>
  <si>
    <t>10 Apr - 01 Mei 2011</t>
  </si>
  <si>
    <t>03 Agus 11 - 03 Agus 2012</t>
  </si>
  <si>
    <t>HIQBAL MUHAMMAD SUEB</t>
  </si>
  <si>
    <t>1207220105950003</t>
  </si>
  <si>
    <t>Jl Kasih Dsn II RT 004 RW 002 Desa Kedai Durian Kec. Deli Tua Kab. Deli Serdang Sumut</t>
  </si>
  <si>
    <t>0821-2244-3783</t>
  </si>
  <si>
    <t>1856367026</t>
  </si>
  <si>
    <t>LINA MAWARNI</t>
  </si>
  <si>
    <t>P.Siantar (1)</t>
  </si>
  <si>
    <t>1208174411920001</t>
  </si>
  <si>
    <t>Simalungun</t>
  </si>
  <si>
    <t>Huta II Karang Bangun RT / RW - Desa Karang Bangun, Kec. Siantar Kab. Simalungun Sumut</t>
  </si>
  <si>
    <t>0822-7626-6466</t>
  </si>
  <si>
    <t>09 - 30 Apr 2025</t>
  </si>
  <si>
    <t>RIANTO</t>
  </si>
  <si>
    <t>1272070608800004</t>
  </si>
  <si>
    <t>Jl. Sibatu - batu Gg. Masjid RT 004 RW 002 Desa Bah Kapul Kec. Siantar Sitalasari Kota Pematangsiantar Sumut</t>
  </si>
  <si>
    <t>SMP</t>
  </si>
  <si>
    <t>0823-6148-5800</t>
  </si>
  <si>
    <t>0700026182</t>
  </si>
  <si>
    <t>Dari GBP 09 Apr 2025</t>
  </si>
  <si>
    <t>MUHAMMAD ALI</t>
  </si>
  <si>
    <t>1208061710050001</t>
  </si>
  <si>
    <t>Sibungabunga RT / RW 000 Desa Sibunga Bunga Kec. Jorlang Hataran Kab. Simalungun Sumut Kodepos 21172</t>
  </si>
  <si>
    <t>0838-6270-2736</t>
  </si>
  <si>
    <t>FERRY IRAWAN</t>
  </si>
  <si>
    <t>1272072502770005</t>
  </si>
  <si>
    <t>Jl. Tomang No. 08 RT 002 RW 001 Kel. Bukit Sofa Kec. Siantar Sitalasari Kota Pematangsiantar Sumut Kodepos 21139</t>
  </si>
  <si>
    <t>0813-7702-0277</t>
  </si>
  <si>
    <t>KOKO HARDINATA</t>
  </si>
  <si>
    <t>1218040110910001</t>
  </si>
  <si>
    <t>Rampah Kiri</t>
  </si>
  <si>
    <t>Dusun II RT / RW 000 Desa Pematang Ganjang Kec. Sei Rampah Kab. Serdang Bedagai Sumut</t>
  </si>
  <si>
    <t>0896-9986-1641</t>
  </si>
  <si>
    <t>AMAN LESMANA SIMBOLON</t>
  </si>
  <si>
    <t>1207232201900001</t>
  </si>
  <si>
    <t>Dusun XIII Pondok Miri RT 042 RW 018 Desa Sei Semayang Kec. Sunggal Kab. Deli Serdang Sumut</t>
  </si>
  <si>
    <t>D3 Teknik Sipil</t>
  </si>
  <si>
    <t>0857-2620-4643/0813-1147-2417/0822-3033-9222</t>
  </si>
  <si>
    <t>DODY SETIAWAN</t>
  </si>
  <si>
    <t>1272071310780001</t>
  </si>
  <si>
    <t>Jl. Tomong No. 8 RT 002 RW 001 Kel. Bukit Sofa Kec. Siantar Sitalasari Kota Pematangsiantar Sumut</t>
  </si>
  <si>
    <t>0822-58382432</t>
  </si>
  <si>
    <t>WAGITO</t>
  </si>
  <si>
    <t>1208110911790001</t>
  </si>
  <si>
    <t>Kasinder</t>
  </si>
  <si>
    <t>Manik Huluan RT / RW 000 Desa Sait Buttu Saribu, Kec. Pamatang Sidamanik, Kab. Simalungun Sumut</t>
  </si>
  <si>
    <t>0822-9905-8454</t>
  </si>
  <si>
    <t>0450106311</t>
  </si>
  <si>
    <t>SUPRIADI CIPTO</t>
  </si>
  <si>
    <t>P. Siantar (1)</t>
  </si>
  <si>
    <t>1276020109830001</t>
  </si>
  <si>
    <t>Jl. Pulau Sumatera LK. III RT/RW 000, Kelurahan Tualang, Kecamatan Padang Hulu, Kota Tebing Tinggi</t>
  </si>
  <si>
    <t>1983254799</t>
  </si>
  <si>
    <t>TTU</t>
  </si>
  <si>
    <t>MESLAN</t>
  </si>
  <si>
    <t>1210010710840007</t>
  </si>
  <si>
    <t>Suka Ramai</t>
  </si>
  <si>
    <t>Linkg. Bandar Selamat I RT 001 RW 001 Desa Pulo Padang, Kec. Rantau Utara, Kab. Labuhanbatu</t>
  </si>
  <si>
    <t>D3 Komputer</t>
  </si>
  <si>
    <t>0812-6340-0035</t>
  </si>
  <si>
    <t>0839937030</t>
  </si>
  <si>
    <t>09 Sep 24 - 31 Jan 2025 (29 Jul 2019 )</t>
  </si>
  <si>
    <t>PUTRI TRESIA MANURUNG</t>
  </si>
  <si>
    <t xml:space="preserve">Kab. Tobasa </t>
  </si>
  <si>
    <t>1212074808970002</t>
  </si>
  <si>
    <t>Raut Bosi</t>
  </si>
  <si>
    <t>Raut Bosi RT / RW 000 Desa Raut Bosi Kec. Porsea Kab. Toba Samosir Sumatera Utara</t>
  </si>
  <si>
    <t>0822-6237-6549</t>
  </si>
  <si>
    <t>SAYFUL P. SIMORANGKING</t>
  </si>
  <si>
    <t>Tobasa</t>
  </si>
  <si>
    <t>2171110404849037</t>
  </si>
  <si>
    <t>Jln. Tandang Buhit RT - RW - Desa Pardede Onan Kec. Balige Kab. Toba Samosir Sumatera Utara - 22313</t>
  </si>
  <si>
    <t>S1 Hukum</t>
  </si>
  <si>
    <t>0852-6459-7087</t>
  </si>
  <si>
    <t>1825341378</t>
  </si>
  <si>
    <t>ANDRE TIVANO NAPITUPULU</t>
  </si>
  <si>
    <t>1212012507990002</t>
  </si>
  <si>
    <t>Sibolahotang Sas RT / RW 000 Desa Sibolahitang Sas Kec. Balige Kab. Toba Sumut</t>
  </si>
  <si>
    <t>0813-9673-4681</t>
  </si>
  <si>
    <t>JOICE KRISTOPEL PANGARIBUAN</t>
  </si>
  <si>
    <t>Kab. Tobasa</t>
  </si>
  <si>
    <t>1212021812930002</t>
  </si>
  <si>
    <t>Ujung Tanduk</t>
  </si>
  <si>
    <t>Lbn. Onan Ria RT / RW 000 Desa Ujung Tanduk Kec. Laguboti Kab. Toba Samosir, Sumatera Utara</t>
  </si>
  <si>
    <t>0813-1768-4938</t>
  </si>
  <si>
    <t>JOS PERNANDO L</t>
  </si>
  <si>
    <t>1212012904920004</t>
  </si>
  <si>
    <t>Soposurung</t>
  </si>
  <si>
    <t>Jl. Pagar Batu RT/RW 000, Kel. Silalahi Pagar Batu, Kec. Balige, Kabupaten Toba Samosir</t>
  </si>
  <si>
    <t>S1 Manajemen</t>
  </si>
  <si>
    <t>BSB</t>
  </si>
  <si>
    <t>OSIN FREDDY SIDABUTAR</t>
  </si>
  <si>
    <t>Batu Bara</t>
  </si>
  <si>
    <t>1271140403890005</t>
  </si>
  <si>
    <t>Manik Rambung</t>
  </si>
  <si>
    <t>Jl. Bintang Terbang RT 097 RW 049 Desa Mulio Rejo Kec. Sunggal Kab. Deli Serdang, Sumatera Utara</t>
  </si>
  <si>
    <t>D3 Akuntansi</t>
  </si>
  <si>
    <t>0852-7000-0976</t>
  </si>
  <si>
    <t>0407189030</t>
  </si>
  <si>
    <t>RIFANDI FIRMAN SAPUTRA</t>
  </si>
  <si>
    <t>1271032807940001</t>
  </si>
  <si>
    <t>Mandurana</t>
  </si>
  <si>
    <t>JL Matahari Raya Lk V No 11 Blok 5 RT / RW 000 Kel. Helvetia Kec. Medan Helvetia Kota Medan Sumut</t>
  </si>
  <si>
    <t>0822-7772-7416</t>
  </si>
  <si>
    <t>0899807577</t>
  </si>
  <si>
    <t>AMRI SAPUTRA</t>
  </si>
  <si>
    <t>1219072203830002</t>
  </si>
  <si>
    <t>Desa Durian</t>
  </si>
  <si>
    <t>Dusun VIII RT / RW 000 Desa Kapal Merah, Kec. Tanjung Tiram, Kab. Batu Bara, Sumut</t>
  </si>
  <si>
    <t>MA</t>
  </si>
  <si>
    <t>0822-7213-6376</t>
  </si>
  <si>
    <t>1659570203</t>
  </si>
  <si>
    <t>FAUZIA AWALIYA</t>
  </si>
  <si>
    <t>Serdang Bedagai</t>
  </si>
  <si>
    <t>1208176711030002</t>
  </si>
  <si>
    <t>Huta Malopot, Desa Silenduk, Kec. Dolok Batu Nanggar, Kabupaten Simalungun</t>
  </si>
  <si>
    <t>D3 Komputerisasi Akuntansi</t>
  </si>
  <si>
    <t>18 Mei - 12 Juni 2026</t>
  </si>
  <si>
    <t>13 Juni - 8 Juli 2026</t>
  </si>
  <si>
    <t>9 - 31 Juli 2026</t>
  </si>
  <si>
    <t>SUGIARTO</t>
  </si>
  <si>
    <t>Kab. Batu Bara</t>
  </si>
  <si>
    <t>1209123105950001</t>
  </si>
  <si>
    <t>Anjung Ganjang</t>
  </si>
  <si>
    <t>Dusun VII Harapan RT / RW - Desa Tali Air Permai Kec. Nibung Hangus Kab. Batu Bara Sumut Kodepos 21253</t>
  </si>
  <si>
    <t>0822-1331-2127</t>
  </si>
  <si>
    <t>1851177303</t>
  </si>
  <si>
    <t>KOKO PRAWISKO</t>
  </si>
  <si>
    <t>1209130405920008</t>
  </si>
  <si>
    <t>Hessa Air Genting</t>
  </si>
  <si>
    <t>Dusun VI RT / RW 000 Desa Air Genting Kec. Air Batu Kab. Asahan Sumut Kodepos 21272</t>
  </si>
  <si>
    <t>0822-7693-0135</t>
  </si>
  <si>
    <t>1184453577</t>
  </si>
  <si>
    <t>RAMADIAN</t>
  </si>
  <si>
    <t>1219030201960002</t>
  </si>
  <si>
    <t>Tanah Tinggi</t>
  </si>
  <si>
    <t>Dusun VI RT / RW 000 Desa Tanah Rendah Kec. Air Putih Kab. Batu Bara Sumut Kodepos 21256</t>
  </si>
  <si>
    <t>Cerai Mati</t>
  </si>
  <si>
    <t>0822-9869-3734</t>
  </si>
  <si>
    <t>1122785743</t>
  </si>
  <si>
    <t>A01005</t>
  </si>
  <si>
    <t>DIKA SAPUTRA</t>
  </si>
  <si>
    <t>1219031104960003</t>
  </si>
  <si>
    <t>Dusun IV Melati RT / RW - Desa Tanah Rendah Kec. Air Putih Kab. Batu Bara Sumut Kodepos 21256</t>
  </si>
  <si>
    <t>0852-6896-1311</t>
  </si>
  <si>
    <t>1851398425</t>
  </si>
  <si>
    <t>REFI MUKTI</t>
  </si>
  <si>
    <t>1219031010000009</t>
  </si>
  <si>
    <t>Tanjung Kubah</t>
  </si>
  <si>
    <t>Dusun VII RT / RW 000 Desa Tanjung Kubah Kec. Air Putih Kab. Batu Bara Sumut Kodepos 21256</t>
  </si>
  <si>
    <t>K00</t>
  </si>
  <si>
    <t>085830298064/ WA 082369371946</t>
  </si>
  <si>
    <t>TUPON</t>
  </si>
  <si>
    <t>1218042211860005</t>
  </si>
  <si>
    <t>Rambung Estate</t>
  </si>
  <si>
    <t>Dusun I Senayan RT / RW 000 Desa Simpang Empat Kec. Sei Rampah Kab. Serdang Bedagai Sumut</t>
  </si>
  <si>
    <t>0822-8712-2686</t>
  </si>
  <si>
    <t>ALDI SYAHPUTRA SINURAT</t>
  </si>
  <si>
    <t>1208172301020001</t>
  </si>
  <si>
    <t>Mardosniuhur</t>
  </si>
  <si>
    <t>LK I Tamansari Timur, Kel. Amansari, Kec. Dolok Batu Nanggar, Kab. Simalungun</t>
  </si>
  <si>
    <t>26 Feb - 18 Mar 2026</t>
  </si>
  <si>
    <t>30 Mar - 22 Apr 2026</t>
  </si>
  <si>
    <t>23 Apr - 16 Mei 2026</t>
  </si>
  <si>
    <t>ANDRI ADRIAN SYAHPUTRA</t>
  </si>
  <si>
    <t>Jl. B Bejo Gg Delima No 14 Medan RT 002 RW 002 Kel. Pulo Brayan Darat II Kec. Medan Timur Kota Medan, Sumut</t>
  </si>
  <si>
    <t>S1 Teknologi Hasil Pertanian</t>
  </si>
  <si>
    <t>0853-6094-1411</t>
  </si>
  <si>
    <t>0060403747</t>
  </si>
  <si>
    <t>09 Feb 26 - 28 Feb 2026</t>
  </si>
  <si>
    <t>993940089116000</t>
  </si>
  <si>
    <t>HENRY AGUS WIDJAJANTO</t>
  </si>
  <si>
    <t>3507132307680004</t>
  </si>
  <si>
    <t>Bojonegoro</t>
  </si>
  <si>
    <t>Jl. Granit Nila 2.1 / No. 23 Kota Baru Driyorejo Gresik</t>
  </si>
  <si>
    <t>0853-3433-4312</t>
  </si>
  <si>
    <t>27 Agust - 30 Sep 2015</t>
  </si>
  <si>
    <t>GUNTUR YOSO NASUTION</t>
  </si>
  <si>
    <t>1271170205940002</t>
  </si>
  <si>
    <t>Jl. D.I Panjaitan No. 141 RT / RW 000 Desa Babura Kec. Medan Baru Kota Medan Sumut</t>
  </si>
  <si>
    <t>0821-6631-3164</t>
  </si>
  <si>
    <t>REZA ASHARI SITEPU</t>
  </si>
  <si>
    <t>1208032708940001</t>
  </si>
  <si>
    <t>Karang Sari</t>
  </si>
  <si>
    <t>Jl. Bangau No. 4-A RT 001 RW 003 Kelurahan Sipinggol Pinggol, Kecamatan Siantar Barat, Kota Pematang Siantar</t>
  </si>
  <si>
    <t>2059888946</t>
  </si>
  <si>
    <t>11 - 15 Mei 2026</t>
  </si>
  <si>
    <t>ADE DIAN SANJAYA</t>
  </si>
  <si>
    <t>1208040902890001</t>
  </si>
  <si>
    <t>Karang Anom</t>
  </si>
  <si>
    <t>Jl. Bilal Gg. Keluarga RT/RW 000 Kelurahan Sarirejo, Kecamatan Medan Polonia, Kota Medan</t>
  </si>
  <si>
    <t>S1 Ilmu Komunikasi</t>
  </si>
  <si>
    <t>0407190931</t>
  </si>
  <si>
    <t>08 - 13 Juni 2026</t>
  </si>
  <si>
    <t>TIKA MELATI SUKMA</t>
  </si>
  <si>
    <t>Admin</t>
  </si>
  <si>
    <t>1223045009990001</t>
  </si>
  <si>
    <t>Panigoran</t>
  </si>
  <si>
    <t>Dusun III Panigoran RT / RW - Desa Perkebunan Panigoran Kec. Aek Kuo Kab. Labuhanbatu Utara</t>
  </si>
  <si>
    <t>S1 Ilmu Kesehatan Masyarakat</t>
  </si>
  <si>
    <t>0822-7289-0010</t>
  </si>
  <si>
    <t>19 Juni - 31 Juli 2024</t>
  </si>
  <si>
    <t>EKO WAHYU SYAHPUTRA</t>
  </si>
  <si>
    <t>Lubuk Pakam Kab. Deli Serdang</t>
  </si>
  <si>
    <t>1207261701870007</t>
  </si>
  <si>
    <t>Dusun II Gang Madrasah RT / RW 000 Desa Telaga Sari Kec. Tanjung Morawa Kab. Deli Serdang Sumut</t>
  </si>
  <si>
    <t>0821-6460-2099</t>
  </si>
  <si>
    <t>ABDUL RAHMAN</t>
  </si>
  <si>
    <t>Deli Serdang</t>
  </si>
  <si>
    <t>1207282006950001</t>
  </si>
  <si>
    <t>Paluh Kemiri</t>
  </si>
  <si>
    <t xml:space="preserve">Jl. Merak Dusun VI RT / RW - Desa Citaman Jernih Kec. Perbaungan Kab. Serdang Bedagai, Sumut </t>
  </si>
  <si>
    <t>0821-6329-3597</t>
  </si>
  <si>
    <t>FEBRI HAMDANA</t>
  </si>
  <si>
    <t>1207282002920001</t>
  </si>
  <si>
    <t>Lubuk Pakam</t>
  </si>
  <si>
    <t>Jln. Pembangunan II RT 002 RW 002 Desa Sekip Kec. Lubuk Pakam, Kab Deli Serdang, Sumut</t>
  </si>
  <si>
    <t>0817-7500-3845</t>
  </si>
  <si>
    <t>AHMAD SUBANDI</t>
  </si>
  <si>
    <t>1207260507920006</t>
  </si>
  <si>
    <t>Dusun XI Gang Sejahtera RT/RW 000 Desa Tembung, Kecamatan Percut Sei Tuan, Kabupaten Deli Serdang</t>
  </si>
  <si>
    <t>2081520861</t>
  </si>
  <si>
    <t>10 Juni - 04 Juli 2026</t>
  </si>
  <si>
    <t>06 - 29 Juli 2026</t>
  </si>
  <si>
    <t>A02001</t>
  </si>
  <si>
    <t>30 Juli - 22 Agust 2026</t>
  </si>
  <si>
    <t>PARIAMA WANDY PANJAITAN</t>
  </si>
  <si>
    <t>1274051204900003</t>
  </si>
  <si>
    <t>Tanjung Balai</t>
  </si>
  <si>
    <t>Jalan Merdeka Dusun 19 No 64 RT/RW 000, Desa Simpang Empat, Kecamatan Simpang Empat, Kabupaten Asahan</t>
  </si>
  <si>
    <t>S1 Kesmas</t>
  </si>
  <si>
    <t>2081546868</t>
  </si>
  <si>
    <t>MUHAMMAD IRFAN</t>
  </si>
  <si>
    <t>1271142312990004</t>
  </si>
  <si>
    <t>Jl. Mandau Gg. Matoa RT / RW - Kel. P. Berayan Darat II Kec. Medan Timur Kota Medan, Sumatera Utara</t>
  </si>
  <si>
    <t>0822-6722-9847</t>
  </si>
  <si>
    <t>MAS RIKI</t>
  </si>
  <si>
    <t>1208090203880002</t>
  </si>
  <si>
    <t>AFD D Bah Butong</t>
  </si>
  <si>
    <t>Desa Manik Rambung RT/RW 000 Kecamatan Sidamanik, Kabupaten Simalungun</t>
  </si>
  <si>
    <t>SMK Otomotif</t>
  </si>
  <si>
    <t>2078174177</t>
  </si>
  <si>
    <t>25 Mei - 20 Juni 2026</t>
  </si>
  <si>
    <t>22 Juni - 15 Juli 2026</t>
  </si>
  <si>
    <t>16 Juli - 07 Agust 2026</t>
  </si>
  <si>
    <t>AWALUDIN</t>
  </si>
  <si>
    <t>Calon Sopir</t>
  </si>
  <si>
    <t>Jl. Kesehatan Gg. Cinta Mata No. 4, RT 000 / RW 000, Kelurahan Medan Tenggara, Kecamatan Medan Denai, Kota Medan</t>
  </si>
  <si>
    <t>1207310205900001</t>
  </si>
  <si>
    <t>Jati Rejo</t>
  </si>
  <si>
    <t>24 Agus - 17 Sep 2026</t>
  </si>
  <si>
    <t>18 Sep - 12 Okto 2026</t>
  </si>
  <si>
    <t>13 Okto - 4 Nov 2026</t>
  </si>
  <si>
    <t>TAKENGON</t>
  </si>
  <si>
    <t>SUBAGIYO</t>
  </si>
  <si>
    <t>Kepala Area (B)</t>
  </si>
  <si>
    <t>3573032709730005</t>
  </si>
  <si>
    <t>Semarang</t>
  </si>
  <si>
    <t>Jl. D. Maninjau Dalam IV / B1 E No. 17 Rt 1 Rw 8 Sawojajar</t>
  </si>
  <si>
    <t>0812-1756-9367</t>
  </si>
  <si>
    <t>1945203498</t>
  </si>
  <si>
    <t>25 Mei – 25 Jun 2009</t>
  </si>
  <si>
    <t>26 Jun – 27 Jul 2009</t>
  </si>
  <si>
    <t>NADIA MAHPUJA</t>
  </si>
  <si>
    <t>Kab. Takengon</t>
  </si>
  <si>
    <t>1117055303020002</t>
  </si>
  <si>
    <t>Takengon</t>
  </si>
  <si>
    <t>Dusun Musara Ate RT 000 RW 000 Desa Hakim Wih Ilang Kec. Bandar Kab. Bener Meriah, Aceh</t>
  </si>
  <si>
    <t>0822-6169-4621</t>
  </si>
  <si>
    <t>27 Mei - 29 Jun 2024</t>
  </si>
  <si>
    <t>HENDRA</t>
  </si>
  <si>
    <t>1104030504770002</t>
  </si>
  <si>
    <t>Pante Gajah</t>
  </si>
  <si>
    <t>Gunung Bukit RT / RW - Desa Gunung Bukit Kec. Kebayakan, Kab. Aceh Tengah, Aceh</t>
  </si>
  <si>
    <t>SPP / setara SMA</t>
  </si>
  <si>
    <t>0821-6570-7152</t>
  </si>
  <si>
    <t>MUCHTAR AFFANDI</t>
  </si>
  <si>
    <t>1104110305920001</t>
  </si>
  <si>
    <t>Dusun Tani Makmur Rt - Rw - Desa Paya Tumpi Baru Kec. Kebayakan Kab. Aceh Tengah Prov. Aceh</t>
  </si>
  <si>
    <t>0823-2365-3091</t>
  </si>
  <si>
    <t>PURKAN</t>
  </si>
  <si>
    <t>1104171404900005</t>
  </si>
  <si>
    <t>Bale Atu Utara RT / RW - Desa Bale Atu Kec. Lut Tawar Kab. Aceh Tengah Prov. Aceh</t>
  </si>
  <si>
    <t>0852-7541-0004</t>
  </si>
  <si>
    <t>AGUS SALIM</t>
  </si>
  <si>
    <t>1104172308840001</t>
  </si>
  <si>
    <t>Dusun Sara Rasa, Desa Keramat Mupakat, Kec. Bebesen, Kab. Aceh Tengah</t>
  </si>
  <si>
    <t>SLTP</t>
  </si>
  <si>
    <t>2033162095</t>
  </si>
  <si>
    <t>16 Feb - 11 Mar 2026</t>
  </si>
  <si>
    <t>12 - 18 Mar 2026</t>
  </si>
  <si>
    <t>27 Apr - 22 Mei 2026</t>
  </si>
  <si>
    <t>23 Mei - 19 Juni 2026</t>
  </si>
  <si>
    <t>20 Juni - 13 Juli 2026</t>
  </si>
  <si>
    <t>BIREUEN</t>
  </si>
  <si>
    <t>HANDY</t>
  </si>
  <si>
    <t xml:space="preserve">Plt. Kepala Area </t>
  </si>
  <si>
    <t>Kep. Natuna</t>
  </si>
  <si>
    <t>2103072907830002</t>
  </si>
  <si>
    <t>Jemengan Rt 001 Rw 004 Desa Ranai Kec. Bunguran Timur Kab. Natuna Kepri</t>
  </si>
  <si>
    <t>0852-6442-3456</t>
  </si>
  <si>
    <t>0969759206</t>
  </si>
  <si>
    <t>01 - 06 Jun 2020</t>
  </si>
  <si>
    <t>DHINAR SANDY HERMANSYAH</t>
  </si>
  <si>
    <t>Bireuen</t>
  </si>
  <si>
    <t>2171060912900001</t>
  </si>
  <si>
    <t>Windsor Phase I Blok I Lt. 1 No. 07 RT 001 RW 009 Kel. Lubuk Bajakota Kec. Lubuk Baja, Kota Batam, Kep. Riau</t>
  </si>
  <si>
    <t>0852-6412-3222</t>
  </si>
  <si>
    <t>1918045557</t>
  </si>
  <si>
    <t>KASMAN DIHARJO</t>
  </si>
  <si>
    <t>1371061311820011</t>
  </si>
  <si>
    <t>Sigli</t>
  </si>
  <si>
    <t>Dusun Tgk. Syekh RT / RW 000 Desa Lheu Blang Kec. Darul Imarah Kab. Aceh Besar Prov. Aceh</t>
  </si>
  <si>
    <t>082196507778</t>
  </si>
  <si>
    <t>01 Sep - 31 Okt 2025</t>
  </si>
  <si>
    <t>SYAHIRMANSYAH</t>
  </si>
  <si>
    <t>Aceh Tengah</t>
  </si>
  <si>
    <t>1104172806860002</t>
  </si>
  <si>
    <t>Asir - asir RT / RW 000 Desa Asir - Asir Kec. Laut Tawar Kab. Aceh Tengah, Aceh</t>
  </si>
  <si>
    <t>A02002</t>
  </si>
  <si>
    <t>SMU</t>
  </si>
  <si>
    <t>085260001564 / 081265043505</t>
  </si>
  <si>
    <t>1869411223</t>
  </si>
  <si>
    <t>Direkrut Kembali</t>
  </si>
  <si>
    <t>AMIRZA TAUPIQ</t>
  </si>
  <si>
    <t>1112010703940001</t>
  </si>
  <si>
    <t>Alue Mangota</t>
  </si>
  <si>
    <t>Dsn. Jongok Desa Lempuh Kec. Blangkenjeran Kab. Gayo Lues Aceh</t>
  </si>
  <si>
    <t>082211780508</t>
  </si>
  <si>
    <t>1880800507</t>
  </si>
  <si>
    <t>Direkrut Kembali Ex Freelance</t>
  </si>
  <si>
    <t>MUHAMMAD IQBAL</t>
  </si>
  <si>
    <t>1111040707920005</t>
  </si>
  <si>
    <t>Dusun Tgk Nyak Umar RT/RW 000 Blang Bladeh Kec. Jeumpa Kab. Bireuen Aceh</t>
  </si>
  <si>
    <t>085260677311</t>
  </si>
  <si>
    <t>Negeri Lama Seberang</t>
  </si>
  <si>
    <t>Jl. Balai Desa Gg. Amal, RT 000 / Rw 000, Desa Padang Bulan, Kecamatan Rantau Utara, Kabupaten Labuhanbatu</t>
  </si>
  <si>
    <t>MUHAMMAD IQBAL (Aceh Timur)</t>
  </si>
  <si>
    <t>Calon Sales</t>
  </si>
  <si>
    <t>Aceh Timur</t>
  </si>
  <si>
    <t>1103072512890003</t>
  </si>
  <si>
    <t>Lhok Dalam</t>
  </si>
  <si>
    <t>02 - 25 Juli 2026</t>
  </si>
  <si>
    <t>27 Jul - 20 Ags 2026</t>
  </si>
  <si>
    <t>21 Ags - 14 Sep 2026</t>
  </si>
  <si>
    <t>JULIANIKIZA</t>
  </si>
  <si>
    <t xml:space="preserve">Sopir </t>
  </si>
  <si>
    <t>1173011407850003</t>
  </si>
  <si>
    <t xml:space="preserve">Cunda </t>
  </si>
  <si>
    <t>Dusun Sumbergesing Kulon RT 005 RW 009 Gedangan Kec. Gedangan Kab. Malang</t>
  </si>
  <si>
    <t>085261804040</t>
  </si>
  <si>
    <t>SAYUDI</t>
  </si>
  <si>
    <t>Gayo Lues</t>
  </si>
  <si>
    <t>1113021508030001</t>
  </si>
  <si>
    <t>Pangur</t>
  </si>
  <si>
    <t>Dusun Tupis RT/RW 000 Lempuh Blang Kejeren Kab. Gayo Lues Aceh</t>
  </si>
  <si>
    <t>SD</t>
  </si>
  <si>
    <t>082276077115</t>
  </si>
  <si>
    <t>IMRAN</t>
  </si>
  <si>
    <t>1111111010920004</t>
  </si>
  <si>
    <t>Ceurucok</t>
  </si>
  <si>
    <t>Dusun Tgk Di Sampee RT/RW 000 Meunasah Barat Kec. Simpang Mamplam Kab. Bireuen Aceh</t>
  </si>
  <si>
    <t>085260108846</t>
  </si>
  <si>
    <t>KHOTIP KARUNIA</t>
  </si>
  <si>
    <t>3522262605980002</t>
  </si>
  <si>
    <t>Jln. Lapangan Bola RT / RW 000 Desa Lhok Sialang Rayeuk Kec. Pasi Raja Kab. Aceh Selatan, Aceh</t>
  </si>
  <si>
    <t>081269112851</t>
  </si>
  <si>
    <t>1961677812</t>
  </si>
  <si>
    <t>ATAMBUA &amp; KEFA</t>
  </si>
  <si>
    <t>PLASIDUS UGA</t>
  </si>
  <si>
    <t>Plt. Kepala Area</t>
  </si>
  <si>
    <t>Kab. Kupang</t>
  </si>
  <si>
    <t>5319060510960001</t>
  </si>
  <si>
    <t>Rembong</t>
  </si>
  <si>
    <t>Rembong RT / RW 000 Desa Golo Meni Kec. Kota Komba Kab. Manggarai Timur NTT</t>
  </si>
  <si>
    <t>0822-3759-5887</t>
  </si>
  <si>
    <t>MANUEL BOUK</t>
  </si>
  <si>
    <t>Kota Kupang</t>
  </si>
  <si>
    <t>5371041904760005</t>
  </si>
  <si>
    <t>Belu</t>
  </si>
  <si>
    <t>Jl. Eltari II Eobobo Kupang</t>
  </si>
  <si>
    <t>0852-3933-3160</t>
  </si>
  <si>
    <t>0834337367</t>
  </si>
  <si>
    <t>JAMES SABAN</t>
  </si>
  <si>
    <t>5371031102900006</t>
  </si>
  <si>
    <t>Tanenofunan</t>
  </si>
  <si>
    <t>Oben RT 007 RW 004 Desa Oben Kec. Nekamese Kab. Kupang NTT</t>
  </si>
  <si>
    <t>0852-3925-7217</t>
  </si>
  <si>
    <t>FORTUNATUS NESTOR SAKAN</t>
  </si>
  <si>
    <t>Atambua</t>
  </si>
  <si>
    <t>5304040703940001</t>
  </si>
  <si>
    <t>Kotafoun</t>
  </si>
  <si>
    <t>Jl. Imam Bonjol RT 010 RW 004 Kel. Atambua, Kec. Kota Atambua, Kab. Belu NTT</t>
  </si>
  <si>
    <t>0852-3341-0732</t>
  </si>
  <si>
    <t>DESI MARIA ALFIANA BANO</t>
  </si>
  <si>
    <t>Calon Admin</t>
  </si>
  <si>
    <t>5371035112020005</t>
  </si>
  <si>
    <t>Katholik</t>
  </si>
  <si>
    <t>Kupang</t>
  </si>
  <si>
    <t>Jl. Bunda Hati Kudus RT 053 RW 017 Kelurahan Oesapa, Kecamatan Kelapa Lima, Kota Kupang, Nusa Tenggara Timur</t>
  </si>
  <si>
    <t>D3 Administrasi Bisnis</t>
  </si>
  <si>
    <t>20 Jul - 12 Ags 2026</t>
  </si>
  <si>
    <t>13 Ags - 08 Sep 2026</t>
  </si>
  <si>
    <t>YOHANES DEBRITO UKAT</t>
  </si>
  <si>
    <t>A02003</t>
  </si>
  <si>
    <t>5304210402940003</t>
  </si>
  <si>
    <t>Wekatimun RT 026 RW 008 Desa Umanen Kec. Atambua Barat Kab. Belu NTT</t>
  </si>
  <si>
    <t>0821-4533-4656</t>
  </si>
  <si>
    <t>PEDRO SOARES L</t>
  </si>
  <si>
    <t>5304041802930003</t>
  </si>
  <si>
    <t>Ermera</t>
  </si>
  <si>
    <t>Welor Laran RT 002/ RW 001 Desa Naekasa, Kec. Tasifeto Barat, Kab. Belu, NTT</t>
  </si>
  <si>
    <t>S1 Ekonomi Pembangunan</t>
  </si>
  <si>
    <t>PETRUS TAE</t>
  </si>
  <si>
    <t>5303210107910001</t>
  </si>
  <si>
    <t>Teufnama</t>
  </si>
  <si>
    <t>Tainsala Rt 018 Rw 004 Desa Tainsala Kec. Insana Tengah Kab. Timor Tengah Utara NTT</t>
  </si>
  <si>
    <t>0812-3804-1014</t>
  </si>
  <si>
    <t>0879794763</t>
  </si>
  <si>
    <t>28 Okt - 02 Nov 2019</t>
  </si>
  <si>
    <t>04 Nov - 11 Nov 2019</t>
  </si>
  <si>
    <t>PRIMUS PASKALIS NAIAKI</t>
  </si>
  <si>
    <t>Kefamananu - TTU</t>
  </si>
  <si>
    <t>5303052606850004</t>
  </si>
  <si>
    <t>Kiupukan</t>
  </si>
  <si>
    <t>Nispukan RT 007 RW 003 Desa Fatoin Kec. Insana Kab. Timor Tengah Utara, NTT</t>
  </si>
  <si>
    <t>0813-3785-1742</t>
  </si>
  <si>
    <t>Jl. Viyata Yudha. Btn Blok G-1, RT 001 / RW 001. Kelurahan Bah Kapul, Kecamatan Siantar Sitalasari, Kota Pematangsiantar</t>
  </si>
  <si>
    <t>GREGORIUS SASI</t>
  </si>
  <si>
    <t>5303011001930002</t>
  </si>
  <si>
    <t>Oenenu</t>
  </si>
  <si>
    <t xml:space="preserve">Oenenu Utara RT 001 RW 001 Desa Oenenu Utara Kec. Bikomi Tengah Kab. Timor Tengah Utara </t>
  </si>
  <si>
    <t>0878-4031-6573</t>
  </si>
  <si>
    <t>ALFONSIUS BERE</t>
  </si>
  <si>
    <t>Malaka</t>
  </si>
  <si>
    <t>5304081805030002</t>
  </si>
  <si>
    <t>Basdebu</t>
  </si>
  <si>
    <t>Dusun Basdebu RT 008 RW 004 Desa Barada, Kecamatan Malaka Tengah, Kabupaten Malaka</t>
  </si>
  <si>
    <t>2059821538</t>
  </si>
  <si>
    <t>13 Mei - 09 Juni 2026</t>
  </si>
  <si>
    <t>06 - 28 Juli 2026</t>
  </si>
  <si>
    <t>ROBERTUS LESING</t>
  </si>
  <si>
    <t>5304040912940004</t>
  </si>
  <si>
    <t>Dusun Kimbana RT 004 RW 002 Desa Bakus Tulama, Kecamatan Tasifeto Barat, Kabupaten Belu, Nusa Tenggara Timur</t>
  </si>
  <si>
    <t>04 - 29 Agustus 2026</t>
  </si>
  <si>
    <t>31 Agust - 23 Sept 2026</t>
  </si>
  <si>
    <t>24 Sept - 16 Okt 2026</t>
  </si>
  <si>
    <t>MAXIMUS TALAN</t>
  </si>
  <si>
    <t>5303012603030005</t>
  </si>
  <si>
    <t>Nunpene</t>
  </si>
  <si>
    <t>Nunpene RT 009 RW 005 Desa Oesena Kec. Miomaffo Timur Kab. Timor Tengah Utara, NTT</t>
  </si>
  <si>
    <t>0857-0583-7556</t>
  </si>
  <si>
    <t>1861693951</t>
  </si>
  <si>
    <t>Alasan</t>
  </si>
  <si>
    <t>ALOR</t>
  </si>
  <si>
    <t>MAXIMUS SANDUR</t>
  </si>
  <si>
    <t>Denpasar - Bali</t>
  </si>
  <si>
    <t>5315112601890001</t>
  </si>
  <si>
    <t>Beong</t>
  </si>
  <si>
    <t>Jln Kenyeri Gang Meduri No.17 Denpasar</t>
  </si>
  <si>
    <t>0812-4698-0162</t>
  </si>
  <si>
    <t>10 Juni - 15 Juni 2019</t>
  </si>
  <si>
    <t>TRI INDRO AFIANTY BENU</t>
  </si>
  <si>
    <t>Alor</t>
  </si>
  <si>
    <t>5305015407980002</t>
  </si>
  <si>
    <t>Kalabahi</t>
  </si>
  <si>
    <t>Bungabali RT 003 RW 002 Desa Kalabahi Timur Kec. Teluk Mutiara Kab. Alor, NTT</t>
  </si>
  <si>
    <t>S2 Akuntansi</t>
  </si>
  <si>
    <t>0812-3588-8150</t>
  </si>
  <si>
    <t>03 - 28 Feb 2025</t>
  </si>
  <si>
    <t>RIO PUTRA UMAR</t>
  </si>
  <si>
    <t>5305011712860004</t>
  </si>
  <si>
    <t>Bungabali RT 001 RW 002 Desa Kalabahi Timur Kec. Teluk Mutiara Kab. Alor</t>
  </si>
  <si>
    <t>0812-8244-7155</t>
  </si>
  <si>
    <t>BUNA CHRINISIUS LAPENANGGA</t>
  </si>
  <si>
    <t>5305050304880001</t>
  </si>
  <si>
    <t>Kolana</t>
  </si>
  <si>
    <t>Kenarilang RT 003 RW 001 Desa Kalabahi Barat Kec. Teluk Mutiara Kab. Alor</t>
  </si>
  <si>
    <t>0812-3942-8772</t>
  </si>
  <si>
    <t>LEMBATA</t>
  </si>
  <si>
    <t>YOSEF ROBINSON LAMEN RIMONG</t>
  </si>
  <si>
    <t>Lembata</t>
  </si>
  <si>
    <t>5313051501830001</t>
  </si>
  <si>
    <t>Larantuka</t>
  </si>
  <si>
    <t>Waikomo Rt 009 Rw 003 Kel. Lewoleba Barat Kec. Nubatukan Kab. Lembata NTT</t>
  </si>
  <si>
    <t>0813-3568-1010</t>
  </si>
  <si>
    <t>10 - 16 Okt 2019</t>
  </si>
  <si>
    <t>17 - 23 Okt 2019</t>
  </si>
  <si>
    <t>BONIFASIUS SONLAI</t>
  </si>
  <si>
    <t>5303080905830002</t>
  </si>
  <si>
    <t>Nunbai</t>
  </si>
  <si>
    <t>Jln Gatot Subroto Barat no.375 / Nunbai Rt 001 Rw 001 Desa Letmafo Kec. Insana Tengah Kab. Timor Tengah Utara NTT</t>
  </si>
  <si>
    <t>0813-3954-4426</t>
  </si>
  <si>
    <t>A02004</t>
  </si>
  <si>
    <t>ELISABETH CARVALLO</t>
  </si>
  <si>
    <t>5313056408760002</t>
  </si>
  <si>
    <t>Lewoleba</t>
  </si>
  <si>
    <t>Tujuh Maret Rt 016 Rw 007 Desa Lewoleba Selatan Kec. Nubatukan Kab. Lembata NTT</t>
  </si>
  <si>
    <t>0812-3707-4557</t>
  </si>
  <si>
    <t>21 - 26 Okt 2019</t>
  </si>
  <si>
    <t>ARNOLDUS YANSEN NAREK LEWULELEK</t>
  </si>
  <si>
    <t>5306111501950003</t>
  </si>
  <si>
    <t>Bungabali</t>
  </si>
  <si>
    <t>Pepakkelu Rt 019 Rw 020 Desa Pepak Kelu Kec. Kelubagolit Kab. Flores Timur NTT</t>
  </si>
  <si>
    <t>0821-4415-1078</t>
  </si>
  <si>
    <t>10 -16 Des 2019</t>
  </si>
  <si>
    <t>17 - 23 Des 2019</t>
  </si>
  <si>
    <t>CHRISTOPHORUS ALOYSIUS KENARU</t>
  </si>
  <si>
    <t>5306030505910005</t>
  </si>
  <si>
    <t>Wangatoa Selatan Timur RT 002 RW 001 Desa Sei Andoro Kec. Nubatukan Kab. Lembata NTT</t>
  </si>
  <si>
    <t>082231499896</t>
  </si>
  <si>
    <t>Jl. Sisingamangaraja Raja, RT 001 / RW 010, Desa Bagan Batu Kota, Kecamatan Bagan Sinembah, Kabupaten Rokan Hilir</t>
  </si>
  <si>
    <t>KAB. KUPANG</t>
  </si>
  <si>
    <t>DJOVAN PAULUS RIHI</t>
  </si>
  <si>
    <t>5320030806980001</t>
  </si>
  <si>
    <t>Limaggu RT 006 RW 003 Desa Limaggu Kec. Sabu Timur Kab. Sabu Raijua NTT</t>
  </si>
  <si>
    <t>0878-7112-2835</t>
  </si>
  <si>
    <t>600036537212000</t>
  </si>
  <si>
    <t>JEFRI BOYMAU</t>
  </si>
  <si>
    <t>5371042701960001</t>
  </si>
  <si>
    <t xml:space="preserve">Jln. Jhon Amalo RT 012 RW 002 Desa Nunleu Kec. Kota Raja Kota Kupang NTT </t>
  </si>
  <si>
    <t>0859-5474-4737</t>
  </si>
  <si>
    <t>MARISA BANUNUH</t>
  </si>
  <si>
    <t>Resign</t>
  </si>
  <si>
    <t>DODI ARIF SURYA</t>
  </si>
  <si>
    <t>5302015101980001</t>
  </si>
  <si>
    <t>Soe</t>
  </si>
  <si>
    <t>Desa Nunumeu RT 003 RW 002 Kecamatan Kota Soe, Kabupaten Timor Tengah Selatan</t>
  </si>
  <si>
    <t>S1 Arsitektur</t>
  </si>
  <si>
    <t>08 Mei - 04 Juni 2026</t>
  </si>
  <si>
    <t>05 - 30 Juni 2026</t>
  </si>
  <si>
    <t>01 - 23 Juli 2026</t>
  </si>
  <si>
    <t>1406132405900001</t>
  </si>
  <si>
    <t>Pematang Siantar</t>
  </si>
  <si>
    <t>FRIDOLINUS FEBRIYANTO USFINIT</t>
  </si>
  <si>
    <t>5301080602020004</t>
  </si>
  <si>
    <t>Weulun</t>
  </si>
  <si>
    <t>Penfui Timur RT 015 RW 004 Desa Penfui Timur Kec. Kupang Tengah Kab. Kupang NTT</t>
  </si>
  <si>
    <t>0823-2827-8331</t>
  </si>
  <si>
    <t>Dusun VII RT/RW 000 Desa Helvetia, Kecamatan Sunggal, Kabupaten Deli Serdang</t>
  </si>
  <si>
    <t>D1 Komputer</t>
  </si>
  <si>
    <t>2078600334</t>
  </si>
  <si>
    <t>HERUDION LESIANGI</t>
  </si>
  <si>
    <t>5301062511000002</t>
  </si>
  <si>
    <t>Felakdale</t>
  </si>
  <si>
    <t>Desa Pukdale RT 016 RW 007 Kec. Kupang Timur Kab. Kupang NTT Kodepos 85362</t>
  </si>
  <si>
    <t>0822-1335-0651</t>
  </si>
  <si>
    <t>IRWAN IVANDER DETHAN</t>
  </si>
  <si>
    <t>5301062710930002</t>
  </si>
  <si>
    <t>Tetebudale RT 011 RW 005 Desa Pukdale Kec. Kupang Timur Kab. Kupang</t>
  </si>
  <si>
    <t>0813-5393-9356</t>
  </si>
  <si>
    <t>KUPANG &amp; ROTE</t>
  </si>
  <si>
    <t>YOGA ELFRENS KAPITAN</t>
  </si>
  <si>
    <t>5301061906980004</t>
  </si>
  <si>
    <t>Pukdale</t>
  </si>
  <si>
    <t>Pukdale RT 014 RW 006 Desa Pukdale Kec. Kupang Timur Kab. Kupang NTT</t>
  </si>
  <si>
    <t>0877-2221-9960</t>
  </si>
  <si>
    <t>AHMADI PRABOWO</t>
  </si>
  <si>
    <t>Kontrak III</t>
  </si>
  <si>
    <t>1272012011950001</t>
  </si>
  <si>
    <t>Jl. KPT. Tandean No. 6 BLK, Dsn -, RT 002 RW 002 Desa Pahlawan Kec. Siantar Timur, Kota Pematangsiantar, Sumut</t>
  </si>
  <si>
    <t>SEPRI OBAJA TALAN</t>
  </si>
  <si>
    <t>5302291010930001</t>
  </si>
  <si>
    <t>Tuapene</t>
  </si>
  <si>
    <t>0853-7389-0118</t>
  </si>
  <si>
    <t>Lasiana RT 030 RW 008 Desa Lasiana Kec. Kelapa Lima Kota Kupang NTT</t>
  </si>
  <si>
    <t>0852-1687-4622</t>
  </si>
  <si>
    <t>DONI ALEXANDER TALLO</t>
  </si>
  <si>
    <t>5301061103000001</t>
  </si>
  <si>
    <t>Merdeka RT 003 RW 001 Desa Merdeka Kec. Kupang Timur, NTT Kodepos 85362</t>
  </si>
  <si>
    <t>0852-8112-6089</t>
  </si>
  <si>
    <t>AMBROSIA MAKRINA LELE OLE</t>
  </si>
  <si>
    <t>Kab. Rote</t>
  </si>
  <si>
    <t>5306065907940001</t>
  </si>
  <si>
    <t>Lamaole</t>
  </si>
  <si>
    <t>Lewotana Ole RT 002 RW 001 Desa Lewotanah Ole Kec. Solor Barat Kab. Flores Timur NTT</t>
  </si>
  <si>
    <t>S1 Biologi</t>
  </si>
  <si>
    <t>0813-5341-7081</t>
  </si>
  <si>
    <t>A02005</t>
  </si>
  <si>
    <t>SEPRI KABNANI</t>
  </si>
  <si>
    <t>5302072209930002</t>
  </si>
  <si>
    <t>Oefatu</t>
  </si>
  <si>
    <t>Oefatu RT 014 RW 005 Desa Nifukani Kec. Amanuban Barat Kab. Timor Tengah Selatan, Nusa Tenggara Timur</t>
  </si>
  <si>
    <t>0812-3575-8517</t>
  </si>
  <si>
    <t>GUNAWAN</t>
  </si>
  <si>
    <t>1272011605020002</t>
  </si>
  <si>
    <t>GRAZY ARNOLUS NDOLU</t>
  </si>
  <si>
    <t>5314030212990002</t>
  </si>
  <si>
    <t>Baa</t>
  </si>
  <si>
    <t>Metina RT 012 RW 007 Desa Metina Kec. Lobalain Kab. Rotendao NTT</t>
  </si>
  <si>
    <t>Jl. Pattimura Bawah RT 006 RW 002 Desa Tomuan Kec. Siantar Timur Kota Pematangsiantar Sumut</t>
  </si>
  <si>
    <t>0812-3800-6743</t>
  </si>
  <si>
    <t>0853-2681-1735</t>
  </si>
  <si>
    <t>YORAM SOOAI</t>
  </si>
  <si>
    <t>5314030202940001</t>
  </si>
  <si>
    <t>Lekik</t>
  </si>
  <si>
    <t>Oelunggu RT 01 RW 01, Kel. Oelunggu, Kec. Lobalain, Kab. Rote Ndao</t>
  </si>
  <si>
    <t>0823-2053-9141</t>
  </si>
  <si>
    <t>ANGSEL TALAN</t>
  </si>
  <si>
    <t>5302041708950003</t>
  </si>
  <si>
    <t>Oeusapi</t>
  </si>
  <si>
    <t>Oebufu RT 012 RW 003 Desa Oebufu, Kecamatan Oebobo, Kota Kupang, Nusa Tenggara Timur</t>
  </si>
  <si>
    <t>03 - 28 Agustus 2026</t>
  </si>
  <si>
    <t>29 Agust - 22 Sept 2026</t>
  </si>
  <si>
    <t>23 Sept - 15 Okt 2026</t>
  </si>
  <si>
    <t>REDEMPTUS TEFA</t>
  </si>
  <si>
    <t>SOE</t>
  </si>
  <si>
    <t>JOHANIS MARKUS DIAZ</t>
  </si>
  <si>
    <t>Jl. Mawar, RT 001 / RW 002, Kelurahan Bhayangkara Jaya, Kecamatan Bagan Sinembah, Kabupaten Rokan Hilir</t>
  </si>
  <si>
    <t>5371031303750008</t>
  </si>
  <si>
    <t>Tala Rt 003 Rw 002 Tukuneno Tasifeto Barat Kupang</t>
  </si>
  <si>
    <t>0821-4555-6761</t>
  </si>
  <si>
    <t>138966478212000</t>
  </si>
  <si>
    <t>ALEXSANDER BOIMAU</t>
  </si>
  <si>
    <t>Soe - TTS</t>
  </si>
  <si>
    <t>Lampung</t>
  </si>
  <si>
    <t>9171022808870003</t>
  </si>
  <si>
    <t>Nifulinah</t>
  </si>
  <si>
    <t>Netuneke RT 004 RW 002 Desa Oe Ue Kec. Kuatnana Kab. Timor Tengah Selatan NTT</t>
  </si>
  <si>
    <t>Bandar Lampung</t>
  </si>
  <si>
    <t>0821-4551-7122</t>
  </si>
  <si>
    <t>REYNALDI DON RETO</t>
  </si>
  <si>
    <t>5301240512020001</t>
  </si>
  <si>
    <t>Baumata Bara, RT 003 RW 004 Desa Baumata Barat, Kecamatan Tebenu, Kabupaten Kupang</t>
  </si>
  <si>
    <t>S1 Ilmu Hukum</t>
  </si>
  <si>
    <t>04 - 29 Mei 2026</t>
  </si>
  <si>
    <t>30 Mei - 25 Juni 2026</t>
  </si>
  <si>
    <t>26 Juni - 20 Juli 2026</t>
  </si>
  <si>
    <t>DIKSON ALBER JONEDI HABEL SELAN</t>
  </si>
  <si>
    <t>5302070506840002</t>
  </si>
  <si>
    <t>Nifukani</t>
  </si>
  <si>
    <t>Nifukani RT 001 RW 001 Desa Nifukani Kec. Amanuban Barat Kab. Timor Tengah Selatan NTT</t>
  </si>
  <si>
    <t>0853-3758-8850</t>
  </si>
  <si>
    <t>SULUT</t>
  </si>
  <si>
    <t>ROCKY WALEAN</t>
  </si>
  <si>
    <t>Kontrak I</t>
  </si>
  <si>
    <t>Kab. Minahasa Utara</t>
  </si>
  <si>
    <t>7171092810970032</t>
  </si>
  <si>
    <t>Manado</t>
  </si>
  <si>
    <t>Lingkungan IV RT 000 RW 004, Kel Winangun Satu, Kec Malalayang, Kota Manado</t>
  </si>
  <si>
    <t>kawin</t>
  </si>
  <si>
    <t>09 Feb - 22 Apr 2026</t>
  </si>
  <si>
    <t>MARTHEN LUTER TAFULI</t>
  </si>
  <si>
    <t>5302052403950001</t>
  </si>
  <si>
    <t>Fatului</t>
  </si>
  <si>
    <t>Sopo-Nunenu RT 011 RW 005 Desa Sopo Kec. Amanuban Tengah Kab. Timor Tengah Selatan NTT</t>
  </si>
  <si>
    <t>0823-1180-4069</t>
  </si>
  <si>
    <t>FRAYANTO MARSUDNO KIKHAU</t>
  </si>
  <si>
    <t>5302021403900002</t>
  </si>
  <si>
    <t>Siso</t>
  </si>
  <si>
    <t>Molsel RT 022 RW 010 Desa Kesetnana Kec. Mollo Selatan Kab. Timor Tengah Selatan NTT</t>
  </si>
  <si>
    <t>S1 Teknik</t>
  </si>
  <si>
    <t>0821-4404-8807</t>
  </si>
  <si>
    <t>GERI IRAWAN</t>
  </si>
  <si>
    <t>EDUARD TAEBENU</t>
  </si>
  <si>
    <t>5302072404810001</t>
  </si>
  <si>
    <t>Fatuhanin</t>
  </si>
  <si>
    <t>Bandar Jaya</t>
  </si>
  <si>
    <t>1802070304860003</t>
  </si>
  <si>
    <t>0812-4302-4490</t>
  </si>
  <si>
    <t>Yukum Jaya</t>
  </si>
  <si>
    <t>Lingkungan X RT 054 RW 020, Desa Yukum Jaya, Kecamatan Terbanggi Besar, Kabupaten Lampung Tengah</t>
  </si>
  <si>
    <t>2940649393</t>
  </si>
  <si>
    <t>09 Mei - 05 Juni 2026</t>
  </si>
  <si>
    <t>06 Juni - 01 Juli 2026</t>
  </si>
  <si>
    <t>02 - 24 Juli 2026</t>
  </si>
  <si>
    <t>HABEL TAHUN</t>
  </si>
  <si>
    <t>5302172105880001</t>
  </si>
  <si>
    <t>Nunkolo</t>
  </si>
  <si>
    <t>Hoineno RT 009 RW 002 Desa Hoineno Kec. Nunkolo Kab. Timor Tengah Selatan NTT</t>
  </si>
  <si>
    <t>0822-9695-9672</t>
  </si>
  <si>
    <t>PRAWITA V.O. LINOME</t>
  </si>
  <si>
    <t>5302014311860001</t>
  </si>
  <si>
    <t>Polen</t>
  </si>
  <si>
    <t>Kel. Nonohonis RT 003, RW 001, Kec. Kota Soe, Kab. Timor Tengah Selatan</t>
  </si>
  <si>
    <t>MUSLIMIN</t>
  </si>
  <si>
    <t>Kalianda</t>
  </si>
  <si>
    <t>1801072710840005</t>
  </si>
  <si>
    <t>Desa Cinta Mulya RT 008 RW 003, Kecamatan Candipuro, Kabupaten Lampung Selatan</t>
  </si>
  <si>
    <t>YEREMOT Y. LIUNIMA</t>
  </si>
  <si>
    <t>5302041507980008</t>
  </si>
  <si>
    <t>Nunumeu RT 011/ RW 007 Desa Nunumeu, Kec. Kota Soe, Kab. Timor Tengah Selatan, NTT</t>
  </si>
  <si>
    <t>S1 Agribisnis</t>
  </si>
  <si>
    <t>YANGRESS FALLO</t>
  </si>
  <si>
    <t>5302022705960001</t>
  </si>
  <si>
    <t>Kesetnana</t>
  </si>
  <si>
    <t>SUWOTO SUKENDAR</t>
  </si>
  <si>
    <t>Desa Kesetnana RT 001/RW 001 , Kecamatan Mollo Selatan, Kabupaten Timor Tengah Selatan, NTT</t>
  </si>
  <si>
    <t>1872010601750004</t>
  </si>
  <si>
    <t>Kalirejo</t>
  </si>
  <si>
    <t>A02006</t>
  </si>
  <si>
    <t>Jl. Pepaya LK V RT 037 RW 012, Kelurahan Yosomulyo, Kecamatan Metro Pusat, Kota Metro, Lampung</t>
  </si>
  <si>
    <t>28 Mei - 23 Juni 2026</t>
  </si>
  <si>
    <t>24 Juni - 16 Juli 2026</t>
  </si>
  <si>
    <t>ENDE</t>
  </si>
  <si>
    <t>YERMI EDISON LUAN</t>
  </si>
  <si>
    <t>5301062503920003</t>
  </si>
  <si>
    <t>Baubau</t>
  </si>
  <si>
    <t>Babau RT 035 RW 008 Desa Babau Kec. Kupang Timur Kab. Kupang NTT</t>
  </si>
  <si>
    <t>0822-3655-1004</t>
  </si>
  <si>
    <t>06 - 11 Mar 23</t>
  </si>
  <si>
    <t>YOSEPH JOGO FERNANDEZ LAMURY</t>
  </si>
  <si>
    <t>Kab. Flores Timur</t>
  </si>
  <si>
    <t>5306030807960001</t>
  </si>
  <si>
    <t>Balela RT 001 RW 001 Desa Balela Kec. Larantuka Kab. Flores Timur NTT</t>
  </si>
  <si>
    <t>0812-4645-7125</t>
  </si>
  <si>
    <t>06 - 19 Jan 23</t>
  </si>
  <si>
    <t>Dusun Kampung Tengah, RT 003 / RW 002, Desa Muda Setia, Kecamatan Bandar Sei Kijang, Kabupaten Pelalawan</t>
  </si>
  <si>
    <t>KONTRAK/KESEPAKATAN LUAR PULAU AGUSTUS 2026</t>
  </si>
  <si>
    <t>FLORENSIA ALFIANA BHARA</t>
  </si>
  <si>
    <t>Kab. Ende</t>
  </si>
  <si>
    <t>5308036309990001</t>
  </si>
  <si>
    <t>Ende</t>
  </si>
  <si>
    <t>Tonggopapa RT 002 RW 002 Desa Tonggopapa Kec. Ende Kab. Ende NTT 86351</t>
  </si>
  <si>
    <t>0822-3788-2848</t>
  </si>
  <si>
    <t>8 Sep - 31 Okt 23</t>
  </si>
  <si>
    <t>BERNADUS SATRIO GAHARPUNG</t>
  </si>
  <si>
    <t>5308192306000002</t>
  </si>
  <si>
    <t>Jl. Ahmad Yani RT 002 RW 001 Desa Kelimutu Kec. Ende Tengah Kab. Ende NTT</t>
  </si>
  <si>
    <t>0822-4730-0127</t>
  </si>
  <si>
    <t>2078634217</t>
  </si>
  <si>
    <t>STATUS</t>
  </si>
  <si>
    <t>ADRIANUS WANGGE LOGHO</t>
  </si>
  <si>
    <t>KONTRAK HABIS</t>
  </si>
  <si>
    <t>5308190912830001</t>
  </si>
  <si>
    <t>S1 Pertanian Agroteknologi</t>
  </si>
  <si>
    <t>0812-3666-6254</t>
  </si>
  <si>
    <t>KONTRAK BARU</t>
  </si>
  <si>
    <t>MUHAMMAD NASIR SINAGA</t>
  </si>
  <si>
    <t>KONTRAK KE-1</t>
  </si>
  <si>
    <t>PERIODE KONTRAK TERAKHIR</t>
  </si>
  <si>
    <t>INDRA IBRAHIM</t>
  </si>
  <si>
    <t>5308182608990001</t>
  </si>
  <si>
    <t>1276020708940002</t>
  </si>
  <si>
    <t>Jl. Perwira RT 006 RW 003 Desa Kota Raja Kec. Ende Utara Kab. Ende NTT</t>
  </si>
  <si>
    <t>PERIODE KONTRAK BARU</t>
  </si>
  <si>
    <t>0822-1191-3011</t>
  </si>
  <si>
    <t>Jl. Gunung Sorik Merapi No. 30 RT 003 RW 003 Kelurahan Mekar Sentosa, Kecamatan Rambutan, Kota Tebing Tinggi, Sumatera Utara</t>
  </si>
  <si>
    <t>S1 PKN</t>
  </si>
  <si>
    <t>2057982190</t>
  </si>
  <si>
    <t>REINARDUS MELPARMA RUKU WODONG</t>
  </si>
  <si>
    <t>5308200512000002</t>
  </si>
  <si>
    <t>Jl. Durian RT 008 RW 004 Desa Mautapaga Kec. Ende Timur Kab. Ende NTT</t>
  </si>
  <si>
    <t>0812-3851-6548</t>
  </si>
  <si>
    <t>BOLMONG</t>
  </si>
  <si>
    <t>CATRI ZHANDY MANGGOPA</t>
  </si>
  <si>
    <t>PASKALIS WILSON RAGO</t>
  </si>
  <si>
    <t>5308081304980001</t>
  </si>
  <si>
    <t>Wolofeo</t>
  </si>
  <si>
    <t>Bolaang Mongondow</t>
  </si>
  <si>
    <t>Wolofeo RT 001 RW 001 Nualise Kec. Wolowaru Kab. Ende, NTT</t>
  </si>
  <si>
    <t>0813-3790-9031</t>
  </si>
  <si>
    <t>Siniyung</t>
  </si>
  <si>
    <t>YOHANES KIRHA</t>
  </si>
  <si>
    <t>5308062501940001</t>
  </si>
  <si>
    <t>Soka RT 006 RW 003 Desa Mbomba Kec. Ende Utara Kab. Ende</t>
  </si>
  <si>
    <t>0851-4104-4620</t>
  </si>
  <si>
    <t>YULIUS E. NAHAK</t>
  </si>
  <si>
    <t>JEFRIANO MENTO RIA</t>
  </si>
  <si>
    <t>Kontrak II</t>
  </si>
  <si>
    <t>5304110607920001</t>
  </si>
  <si>
    <t>Lanjut</t>
  </si>
  <si>
    <t>5308190706950002</t>
  </si>
  <si>
    <t>Wesena</t>
  </si>
  <si>
    <t>Jl. Prof Dr. W. Z. Yohanes RT 001 RW 003 Desa Paupire Kec. Ende Tengah Kab. Ende</t>
  </si>
  <si>
    <t>0813-3362-4791</t>
  </si>
  <si>
    <t>Harekakae - RT 001 RW 001 Desa Harekakae Kec. Malaka Tengah Kab. Malaka - NTT</t>
  </si>
  <si>
    <t>S1 Perawat</t>
  </si>
  <si>
    <t>0821-4729-9449</t>
  </si>
  <si>
    <t>HENRY JEANRY KURNIAWAN KEINTJEM</t>
  </si>
  <si>
    <t>Kota Manado</t>
  </si>
  <si>
    <t>7107011101800002</t>
  </si>
  <si>
    <t>Sonder</t>
  </si>
  <si>
    <t>Lingkungan I RT / RW 000 Desa Wawali Pasan Kec. Ratahan Kab. Minahasa Tenggara Sulawesi Utara</t>
  </si>
  <si>
    <t>0822-9214-4460</t>
  </si>
  <si>
    <t>ELISABETH LERE BALLO</t>
  </si>
  <si>
    <t>5301065512950002</t>
  </si>
  <si>
    <t>Oesao</t>
  </si>
  <si>
    <t>Tanah Putih RT 001 RW 001 Desa Tanah Putih Kec. Kupang Timur Kab. Kupang, NTT</t>
  </si>
  <si>
    <t>JEMMY SAM TIMBULENG</t>
  </si>
  <si>
    <t>0896-6920-1963</t>
  </si>
  <si>
    <t>Kab. Minahasa</t>
  </si>
  <si>
    <t>7171021209780001</t>
  </si>
  <si>
    <t>Bitung</t>
  </si>
  <si>
    <t>Jaga IV RT / RW 0 Desa Leleko Kec. Remboken Kab. Minahasa, Sulawesi Utara</t>
  </si>
  <si>
    <t>0821-8992-5579</t>
  </si>
  <si>
    <t>ANDRIYANTI ANIHU</t>
  </si>
  <si>
    <t>Sulawesi Utara</t>
  </si>
  <si>
    <t>7404226204900001</t>
  </si>
  <si>
    <t>Watumotobe</t>
  </si>
  <si>
    <t>Lingk. Wakancideli RT - RW - Desa Watumotobe Kec. Kapontori Kab. Buton Prov. Sulawesi Tenggara</t>
  </si>
  <si>
    <t>0813-5530-5590</t>
  </si>
  <si>
    <t>BOBY SUGARA</t>
  </si>
  <si>
    <t>1208112108020002</t>
  </si>
  <si>
    <t>ERWIN MATHEOS</t>
  </si>
  <si>
    <t>Sulut (Kab. Minahasa)</t>
  </si>
  <si>
    <t>9202011811860001</t>
  </si>
  <si>
    <t>Rintis IX Balimbingan RT / RW - Desa Balimbingan Kec. Tanah Jawa Kab. Simalungun, Sumatera Utara</t>
  </si>
  <si>
    <t>Tiwoho</t>
  </si>
  <si>
    <t>Desa Tiwoho RT 005 RW 0 Desa Tiwoho Kec. Wobi Kab. Minahasa Utara Sulut</t>
  </si>
  <si>
    <t>0823-9320-3943</t>
  </si>
  <si>
    <t>0853-7620-7966</t>
  </si>
  <si>
    <t>JURIVO HAPENDATU</t>
  </si>
  <si>
    <t>7171071408940002</t>
  </si>
  <si>
    <t>Lingkungan V RT - RW 005 Desa Bumi Nyiur Kec. Wanea Kota Manado Sulut</t>
  </si>
  <si>
    <t>0821-9718-0904</t>
  </si>
  <si>
    <t>RENDY HERLIES PRANANDA</t>
  </si>
  <si>
    <t>GANGSLI J I WALEWANGKO</t>
  </si>
  <si>
    <t>Samosir</t>
  </si>
  <si>
    <t>1271202604920003</t>
  </si>
  <si>
    <t>7101102110020301</t>
  </si>
  <si>
    <t>Ponompiaan</t>
  </si>
  <si>
    <t>Dusun I RT / RW 000 Desa Ponompiaan Kec. Dumoga Kab. Bolaang Mongondow Sulut</t>
  </si>
  <si>
    <t>0895-4068-45965</t>
  </si>
  <si>
    <t>ASR. Bintara Blok E No. 3-78 RT / RW - Kel. Glugur Darat II Kec. Medan Timur, Kota Medan Sumut</t>
  </si>
  <si>
    <t>A03001</t>
  </si>
  <si>
    <t>0821-3108-1275</t>
  </si>
  <si>
    <t>FRENDY SURUH</t>
  </si>
  <si>
    <t>7174041802940001</t>
  </si>
  <si>
    <t>Modayang</t>
  </si>
  <si>
    <t>YOHANES OMBRIO BRIA</t>
  </si>
  <si>
    <t>Jaga VIII RT / RW 000 Desa Matungkas Kec. Dimembe Kab. Minahasa Utara Sulut</t>
  </si>
  <si>
    <t>0823-9638-2835</t>
  </si>
  <si>
    <t>1988303720</t>
  </si>
  <si>
    <t>5303051910000006</t>
  </si>
  <si>
    <t>Kefamenanu</t>
  </si>
  <si>
    <t>Koko RT 013 RW 004 Desa Bansone Kec. Kota Kefamenanu, Kab. Timor Tengah Utara, NTT</t>
  </si>
  <si>
    <t>0821-5788-2441</t>
  </si>
  <si>
    <t>SANRY GUSTAP RUMOKOY</t>
  </si>
  <si>
    <t>7106032904830001</t>
  </si>
  <si>
    <t>Lembean</t>
  </si>
  <si>
    <t>Jaga IX RT/RW 000 Desa Sawangan, Kecamatan Airmadii, Kabupaten Minahasa Utara</t>
  </si>
  <si>
    <t>18 Mei - 12 Juni 26</t>
  </si>
  <si>
    <t>13 Juni - 8 Juli 26</t>
  </si>
  <si>
    <t>9 - 31 Juli 26</t>
  </si>
  <si>
    <t>1271202712170012</t>
  </si>
  <si>
    <t>ALEIN JOVAN PONGGOHONG</t>
  </si>
  <si>
    <t>OKTAVIANUS FALLO</t>
  </si>
  <si>
    <t>5304210410890001</t>
  </si>
  <si>
    <t>Jl. Kapten Mukthar Basri RT 000 / RW 0000, Kelurahan Glugur Darat II, Kecamatan Medan Timur, Kota Medan</t>
  </si>
  <si>
    <t>Manamas</t>
  </si>
  <si>
    <t>7107123007960002</t>
  </si>
  <si>
    <t>Wongkai</t>
  </si>
  <si>
    <t>Jaga III RT / RW 000 Desa Wongkai Timur Kec. Ratahan Timur Kab. Minahasa Tenggara Sulut</t>
  </si>
  <si>
    <t>0852-9151-5546</t>
  </si>
  <si>
    <t>0394127926</t>
  </si>
  <si>
    <t>0812-7614-2234</t>
  </si>
  <si>
    <t>810096552117000</t>
  </si>
  <si>
    <r>
      <rPr>
        <u/>
        <sz val="10"/>
        <color rgb="FF000000"/>
        <rFont val="Arial"/>
      </rPr>
      <t>erwin17011974@gmail.com</t>
    </r>
  </si>
  <si>
    <t>MINTOMTON</t>
  </si>
  <si>
    <t>RIVALDO MARLON SALMON</t>
  </si>
  <si>
    <t>Sulawesi Utara (Minahasa)</t>
  </si>
  <si>
    <t>7173033003900001</t>
  </si>
  <si>
    <t>Tomohon</t>
  </si>
  <si>
    <t>Gria Paniki Indah RT 0 RW 0 Desa Bengkol Kec. Mapenget Kota Manado</t>
  </si>
  <si>
    <t>0853-9572-4700</t>
  </si>
  <si>
    <t>09 - 22 Nov 22</t>
  </si>
  <si>
    <t>STEYFEN ANTOU</t>
  </si>
  <si>
    <t>7107020901790001</t>
  </si>
  <si>
    <t>Bentenan</t>
  </si>
  <si>
    <t>Jaga IV RT / RW 0 Desa Bentenan Kec. Pusomaen Kab. Minahasa Tenggara, Prov Sulawesi Utara</t>
  </si>
  <si>
    <t>0852-4416-1592</t>
  </si>
  <si>
    <t>Kab. Tapanuli Utara</t>
  </si>
  <si>
    <t>MULYADI PANGKO</t>
  </si>
  <si>
    <t>7108022811990003</t>
  </si>
  <si>
    <t>Bintauna</t>
  </si>
  <si>
    <t>Vahuta RT / RW 000 Desa Vahuta Kec. Bintauna Kab. Bolmong Utara</t>
  </si>
  <si>
    <t>0822-5954-1705</t>
  </si>
  <si>
    <t>SHERINA TUMIWA</t>
  </si>
  <si>
    <t>7105136010020001</t>
  </si>
  <si>
    <t>Kumelembuai</t>
  </si>
  <si>
    <t xml:space="preserve">Lansot – Jaga I RT/RW 000 Kelurahan Lansot, Kecamatan Tareran, Kabupaten Minahasa Selatan </t>
  </si>
  <si>
    <t>FIQIH  FADILLAH</t>
  </si>
  <si>
    <t>Sarjana Terapan Manajemen</t>
  </si>
  <si>
    <t>17 April - 12 Mei 2026</t>
  </si>
  <si>
    <t xml:space="preserve">13 Mei - 09 Juni 2026 </t>
  </si>
  <si>
    <t xml:space="preserve">10 - 30 Juni 2026 </t>
  </si>
  <si>
    <t>1218140212940002</t>
  </si>
  <si>
    <t>Dusun I RT/RW 000 Kel. Lidah Tanah, Kec. Perbaungan, Kab. Serdang Bedagai</t>
  </si>
  <si>
    <t>AGYALDO JOEL YONATAN KOLUKU</t>
  </si>
  <si>
    <t>7107030908040001</t>
  </si>
  <si>
    <t>Airmadidi</t>
  </si>
  <si>
    <t>Jaga III RT / RW 000 Desa Watuliney Tengah Kec. Belang Kab. Minahasa Tenggara, Sulut</t>
  </si>
  <si>
    <t>0813-4289-2046</t>
  </si>
  <si>
    <t>1920651631</t>
  </si>
  <si>
    <t>TAMRIN U. DOMUT</t>
  </si>
  <si>
    <t>WOFSI ELIHU SANHERIP NEOLAKA</t>
  </si>
  <si>
    <t>Pelatihan</t>
  </si>
  <si>
    <t>5302011901900015</t>
  </si>
  <si>
    <t>7205081210930003</t>
  </si>
  <si>
    <t>Kolbano</t>
  </si>
  <si>
    <t>Bungkudu</t>
  </si>
  <si>
    <t>Desa Nunumeu RT 003 RW 001 Kecamatan Kota Soe, Kabupaten Timor Tengah Selatan</t>
  </si>
  <si>
    <t>S1 Planologi</t>
  </si>
  <si>
    <t>Desa Bungkudu RT 008 RW 003 Desa Bungkudu Kec. Bukal Kab. Buol Sulawesi Tengah</t>
  </si>
  <si>
    <t>0895-8102-76065</t>
  </si>
  <si>
    <t>7174033110050001</t>
  </si>
  <si>
    <t>GALILEA SIMBAR</t>
  </si>
  <si>
    <t>7105231104040001</t>
  </si>
  <si>
    <t>Kapoya</t>
  </si>
  <si>
    <t>FEBRIANSYAH</t>
  </si>
  <si>
    <t>Ca Pekerja Harian Gdg</t>
  </si>
  <si>
    <t>Kapoya Jaga III RT/RW 000 Kapoya Kec. Suluun Tareran Kab. Minahasa Selatan Sulawesi Utara</t>
  </si>
  <si>
    <t>089675729256</t>
  </si>
  <si>
    <t>1210072202040001</t>
  </si>
  <si>
    <t>Padang Laut</t>
  </si>
  <si>
    <t>Padang Laut RT/RW 001, Desa Tanjung Medan, Kecamatan Bilah Barat, Kabupaten Labuhanbatu, Sumatera Utara</t>
  </si>
  <si>
    <t>15 Juni - 09 Juli 2026</t>
  </si>
  <si>
    <t>A03002</t>
  </si>
  <si>
    <t>JAN MANANOHAS</t>
  </si>
  <si>
    <t>7171090401890003</t>
  </si>
  <si>
    <t>Lingkungan I RT / RW 000 Desa Tataaran II Kec. Tondano Selatan Kab. Minahasa Prov Sulawesi Utara</t>
  </si>
  <si>
    <t>085341139715</t>
  </si>
  <si>
    <t>METRY JUNITRA MBOOH</t>
  </si>
  <si>
    <t>5314037107970001</t>
  </si>
  <si>
    <t>Oeteas</t>
  </si>
  <si>
    <t>Oeteas RT 006, RW 003, Kel. Helebeik, Kec. Lobalain, Kab. Rote Ndao</t>
  </si>
  <si>
    <t>RALF BERNARD LONDA</t>
  </si>
  <si>
    <t>7105233004060001</t>
  </si>
  <si>
    <t>Kapoya Satu - Jaga II RT / RW 000 Desa Kapoya Satu Kec. Suluun Tareran Kab. Minahasa Selatan Sulawesi Utara</t>
  </si>
  <si>
    <t>0853-5137-1283</t>
  </si>
  <si>
    <t>DWI REZKY MANOPPO</t>
  </si>
  <si>
    <t>Kontrak IV</t>
  </si>
  <si>
    <t>7111022705930001</t>
  </si>
  <si>
    <t>Dusun I RT 002 RW 000 Desa Saibuah Kec. Posigadan Kab. Bolaang Mongondow Selatan, Sulawesi Utara</t>
  </si>
  <si>
    <t>1208112404080123</t>
  </si>
  <si>
    <t>0852-9854-9294</t>
  </si>
  <si>
    <t>1892492340</t>
  </si>
  <si>
    <t>BRIPHAELLE VINCENT LILA MAWEIKERE</t>
  </si>
  <si>
    <t>7171052109010003</t>
  </si>
  <si>
    <t>Minahasa</t>
  </si>
  <si>
    <t>Lingkungan II RT/RW 000, Kel. Liningaan, Kec. Tondano Timur, Kab. Minahasa</t>
  </si>
  <si>
    <t>0853-8764-2626</t>
  </si>
  <si>
    <t>0807769377</t>
  </si>
  <si>
    <t>Hutan Rintis IX, RT 000 / RW 000, Kelurahan Balimbingan, Kecamatan Tanah Jawa, Kabupaten Simalungun</t>
  </si>
  <si>
    <t>STYVAN STENLY MONGDONG</t>
  </si>
  <si>
    <t>MOH. HENDRIYAWAN PARANSI</t>
  </si>
  <si>
    <t>7102020209960001</t>
  </si>
  <si>
    <t>Ternate</t>
  </si>
  <si>
    <t>7101141312920001</t>
  </si>
  <si>
    <t>Lingkungan I RT/RW 000 Desa Katinggolan, Kecamatan Tondano Timur, Kabupaten Minahasa</t>
  </si>
  <si>
    <t>Abak</t>
  </si>
  <si>
    <t>2079487714</t>
  </si>
  <si>
    <t>Dusun IX RT 017 RW 009 Desa Tungoi I Kec. Lolayan Kab. Bolaang Mongondow Sulut</t>
  </si>
  <si>
    <t>01 - 24 Juli 2026</t>
  </si>
  <si>
    <t>25 Juli - 18 Agust 2026</t>
  </si>
  <si>
    <t>0853-3119-5850</t>
  </si>
  <si>
    <t>1986315263</t>
  </si>
  <si>
    <t>493619225117000</t>
  </si>
  <si>
    <r>
      <rPr>
        <u/>
        <sz val="10"/>
        <color rgb="FF000000"/>
        <rFont val="Arial"/>
      </rPr>
      <t>dimasseto77153@gmail.com</t>
    </r>
  </si>
  <si>
    <t>GIVENCHRIST RUNTUWAROW</t>
  </si>
  <si>
    <t>FEBRY ANTARA</t>
  </si>
  <si>
    <t>7101121702930211</t>
  </si>
  <si>
    <t>71052319080200001</t>
  </si>
  <si>
    <t>Buntalo</t>
  </si>
  <si>
    <t>Tumpaan</t>
  </si>
  <si>
    <t>Buntalo Timur RT / RW - Desa Buntalo Timur Kec. Lolak Kab. Bolaang Mongondow Sulut</t>
  </si>
  <si>
    <t>0815-2454-0036</t>
  </si>
  <si>
    <t>2058054057</t>
  </si>
  <si>
    <t>11 Mei - 06 Juni 2026</t>
  </si>
  <si>
    <t>08 Juni - 02 Juli 2026</t>
  </si>
  <si>
    <t>03 - 25 Juli 2026</t>
  </si>
  <si>
    <t>YOHANES VIAN HERMAN MANOREK</t>
  </si>
  <si>
    <t>7102111108940001</t>
  </si>
  <si>
    <t>Kolongan</t>
  </si>
  <si>
    <t>Jaga IV RT/RW 000, Desa Kolongan Atas Dua, Kecamatan Sonder, Kabupaten Minahasa</t>
  </si>
  <si>
    <t>13 Ags - 07 Sep 2026</t>
  </si>
  <si>
    <t>08 - 30 Sep 2026</t>
  </si>
  <si>
    <t>THOMAS SUGIARTO</t>
  </si>
  <si>
    <t>Kepala Area (Executive)</t>
  </si>
  <si>
    <t>3573051212790013</t>
  </si>
  <si>
    <t>Jl. Mertojoyo Barat No. 22A Rt 001 Rw 010 Merjosari Lowokwaru Malang</t>
  </si>
  <si>
    <t>0853-3633-1553</t>
  </si>
  <si>
    <t>04 Agus 10 - 09 Sep 10</t>
  </si>
  <si>
    <t>21 Des 11 - 21 Mar 2012 / PK IV : 22 Mar 12 - 22 Mar 2013</t>
  </si>
  <si>
    <t>Tetap</t>
  </si>
  <si>
    <t>Tidak Lanjut</t>
  </si>
  <si>
    <t>LAZARUS ERRY YOHANDHY</t>
  </si>
  <si>
    <t>3507213004690001</t>
  </si>
  <si>
    <t>Perum Sidorahayu Blok C No. 48 Rt 031 Rw 007 Sidorahayu Wagir</t>
  </si>
  <si>
    <t>0823-2434-0998</t>
  </si>
  <si>
    <t>A03003</t>
  </si>
  <si>
    <t>FERIANTO</t>
  </si>
  <si>
    <t>3573012602780005</t>
  </si>
  <si>
    <t>Jl. Bantaran IIIB / 25 RT 001 RW 004 Kel. Tulusrejo Kec. Lowokwaru Kota Malang</t>
  </si>
  <si>
    <t>0813-3312-1162</t>
  </si>
  <si>
    <t>0417626082</t>
  </si>
  <si>
    <t>06 - 09 Sep 21</t>
  </si>
  <si>
    <t>TK0</t>
  </si>
  <si>
    <t>1272070602080135</t>
  </si>
  <si>
    <t>SYALOMITA PAUT</t>
  </si>
  <si>
    <t>7102075903040002</t>
  </si>
  <si>
    <t>Jaga III RT/RW 000 Desa Kamanga, Kecamatan Tompaso, Kabupaten Minahasa, Sulawesi Utara</t>
  </si>
  <si>
    <t>TK00</t>
  </si>
  <si>
    <t>S1 Farmasi</t>
  </si>
  <si>
    <t>24 Ags - 16 Sep 2026</t>
  </si>
  <si>
    <t>17 Sep - 10 Okt 2026</t>
  </si>
  <si>
    <t>Jl. Sibatu Batu Komplek Mesjid RT 010 / RW 004, Kelurahan Bah Kapul, Kecamatan Siantar Sitalasari, Kota Pematangsiantar</t>
  </si>
  <si>
    <t>12 Okt - 03 Nov 2026</t>
  </si>
  <si>
    <t>JAHLUDIN GILALOM</t>
  </si>
  <si>
    <t>7101113012870303</t>
  </si>
  <si>
    <t>Molinow</t>
  </si>
  <si>
    <t>Dusun II RT / RW 000 Desa Tanoyan Utara Kec. Lolayan Kab. Bolaang Mongondow Sulawesi Utara</t>
  </si>
  <si>
    <t>0813-5668-2450</t>
  </si>
  <si>
    <t>971488846117000</t>
  </si>
  <si>
    <r>
      <rPr>
        <u/>
        <sz val="10"/>
        <color rgb="FF000000"/>
        <rFont val="Arial"/>
      </rPr>
      <t>seger8520@gmail.com</t>
    </r>
  </si>
  <si>
    <t>Calon Sales (Grebek)</t>
  </si>
  <si>
    <t>02 - 26 Oktober 2026</t>
  </si>
  <si>
    <t>27 Okto - 18 Nov 2026</t>
  </si>
  <si>
    <t>SAIPUL RUMONDOR</t>
  </si>
  <si>
    <t>7101132209850302</t>
  </si>
  <si>
    <t>Langagon</t>
  </si>
  <si>
    <t>Langagon I Dusun I RT 002 RW - Desa Langagon Kec. Bolaang Kab. Bolaang Mongondow Sulut</t>
  </si>
  <si>
    <t>085756593299 / 081242043145</t>
  </si>
  <si>
    <t>NORFANS TUPANG</t>
  </si>
  <si>
    <t>7101101011940305</t>
  </si>
  <si>
    <t>Pusian</t>
  </si>
  <si>
    <t>Dusun IV RT / RW 000 Desa Pusian Barat Kec. Dumoga Kab. Bolaang Mongondow Sulut</t>
  </si>
  <si>
    <t>0857-9689-8374</t>
  </si>
  <si>
    <t>VIKTOR KANDOW</t>
  </si>
  <si>
    <t>A03004</t>
  </si>
  <si>
    <t>7101141505920303</t>
  </si>
  <si>
    <t>Tungoi I</t>
  </si>
  <si>
    <t>Dusun I RT 002 RW 001 Desa Tungoi I Kec. Lolayan Kab. Bolaang Mongondow Sulut</t>
  </si>
  <si>
    <t>0813-4414-0137</t>
  </si>
  <si>
    <t>Jln. Pala Lingk. III, RT / RW 000, Kelurahan Bandar Utama, Kecamatan Tebing Tinggi Kota, Kota Tebing Tinggi</t>
  </si>
  <si>
    <t>1272031404080007</t>
  </si>
  <si>
    <t>Jl. Singosari Gg. Demak, RT 001 / RW 001, Keluarahan Martoba,Kecamatan Siantar Utara, Kota Pematangsiantar</t>
  </si>
  <si>
    <t>843540642117000</t>
  </si>
  <si>
    <r>
      <rPr>
        <u/>
        <sz val="10"/>
        <color rgb="FF000000"/>
        <rFont val="Arial"/>
      </rPr>
      <t>hermansyahsiregar302@gmail.com</t>
    </r>
  </si>
  <si>
    <t>UDAI MANOLANG</t>
  </si>
  <si>
    <t>7101140403010301</t>
  </si>
  <si>
    <t>Dusun IV RT/RW 000 Desa Tungoi I, Kecamatan Lolayan, Kabupaten Bolaang Mongondow, Sulawesi Utara</t>
  </si>
  <si>
    <t>29 Juli - 22 Ags 2026</t>
  </si>
  <si>
    <t>17 Sep - 09 Okt 2026</t>
  </si>
  <si>
    <t>HERMAWAN SULAKSONO</t>
  </si>
  <si>
    <t>1271142405950001</t>
  </si>
  <si>
    <t>Kab. Bogor</t>
  </si>
  <si>
    <t>3216062109750018</t>
  </si>
  <si>
    <t>Purwakarta</t>
  </si>
  <si>
    <t>KP DarmaJaya, RT.002/RW.002, Kelurahan Setiadarma, Kecamatan Tambun Selatan, Kabupaten Bekasi</t>
  </si>
  <si>
    <t>S1 - Manajemen</t>
  </si>
  <si>
    <t>06 - 22 Agustus 2026</t>
  </si>
  <si>
    <t>24 - 31 Agustus 2026</t>
  </si>
  <si>
    <t>FERI KURNIA SAPUTRA WANSYAH</t>
  </si>
  <si>
    <t>3201400806920005</t>
  </si>
  <si>
    <t>Bogor</t>
  </si>
  <si>
    <t>Kp. Cikalang, RT.018/RW.003, Desa Cinangneng, Kecamatan Tenjolaya, Kabupaten Bogor, Jawa Barat</t>
  </si>
  <si>
    <t>14 Agust - 09 Sept 2026</t>
  </si>
  <si>
    <t>10 Sept - 03 Okto 2026</t>
  </si>
  <si>
    <t>05 - 27 Oktober 2026</t>
  </si>
  <si>
    <t>ARIE BRAMANTYA</t>
  </si>
  <si>
    <t>3175072201770003</t>
  </si>
  <si>
    <t>Jl. Mawar Merah III/51 RT 008 RW 012 Kelurahan Malaka Jaya, Kecamatan Duren Sawit, Jakarta Timur</t>
  </si>
  <si>
    <t>S1 Teknik Elektro (Telekomunikasi)</t>
  </si>
  <si>
    <t xml:space="preserve">YOGI TADARUSMAN </t>
  </si>
  <si>
    <t>3201141712960003</t>
  </si>
  <si>
    <t>Jl. Raya Karehkel, Kp. Parung Panjang lebak RT 002 RW 007 Desa leuwiliang, Kecamatan Leuwiliang, Kabupaten Bogor</t>
  </si>
  <si>
    <t>SMK  Otomotif</t>
  </si>
  <si>
    <t>MAYWAN DINATA</t>
  </si>
  <si>
    <t>08 Sept - 01 Oktober 2026</t>
  </si>
  <si>
    <t>DIKI ARMANSAH</t>
  </si>
  <si>
    <t>3201400110960002</t>
  </si>
  <si>
    <t>Kp. Laladon RT 014 RW 004 Desa Cibitung Tengah, Kecamatan Tenjolaya, Kabupaten Bogor</t>
  </si>
  <si>
    <t>A03005</t>
  </si>
  <si>
    <t>YEDHO RIZA MALIK</t>
  </si>
  <si>
    <t>3271052207950008</t>
  </si>
  <si>
    <t>Jl. Tasmania Raya Blok C No 03 RT 007 RW 013, Kelurahan Tanah Baru, Kecamatan Bogor Utara, Kota Bogor</t>
  </si>
  <si>
    <t>1211153005170005</t>
  </si>
  <si>
    <t>Jl. Sidikalang Medan Panji Bako, RT - / RW -, Desa Sitinjo II, Kecamatan Sitinjo, Kabupaten Dairi</t>
  </si>
  <si>
    <t>0821-2274-0940</t>
  </si>
  <si>
    <r>
      <rPr>
        <u/>
        <sz val="10"/>
        <color rgb="FF000000"/>
        <rFont val="Arial"/>
      </rPr>
      <t>datasilalahi22@gmail.com</t>
    </r>
  </si>
  <si>
    <t>JUDI DHARMANA</t>
  </si>
  <si>
    <t>Pengawas Ka. Sales</t>
  </si>
  <si>
    <t>Eksternal</t>
  </si>
  <si>
    <t>A03006</t>
  </si>
  <si>
    <t>09 Sep - 02 Okt 2026</t>
  </si>
  <si>
    <t>03 - 27 Okt 2026</t>
  </si>
  <si>
    <t>28 Okt - 19 Nov 2026</t>
  </si>
  <si>
    <t>1208171111150003</t>
  </si>
  <si>
    <t>Huta Malopot, RT 000 / RW 000, Kelurahan Silenduk, Kecamatan Dolok Batu Nanggar, Kabupaten Simalungun</t>
  </si>
  <si>
    <t>798005666117000</t>
  </si>
  <si>
    <r>
      <rPr>
        <u/>
        <sz val="10"/>
        <color rgb="FF000000"/>
        <rFont val="Arial"/>
      </rPr>
      <t>sriwahyuniutomo@yahoo.com</t>
    </r>
  </si>
  <si>
    <t>AZRIAL ZAINARI</t>
  </si>
  <si>
    <t>1276012208930003</t>
  </si>
  <si>
    <t>Jl. Cemara Komp Villa Cemara LK. III, RT 003 / RW 003. Kelurahan Rambung, Kecamatan Tebing Tinggi Kota, Kota Tebing Tinggi</t>
  </si>
  <si>
    <t>16 Sept - 09 Oktober 2026</t>
  </si>
  <si>
    <t>10 Okto - 04 Novem 2026</t>
  </si>
  <si>
    <t>05 - 26 November 2026</t>
  </si>
  <si>
    <t>A03007</t>
  </si>
  <si>
    <t>1208012503110002</t>
  </si>
  <si>
    <t>Jln. Naga Bonar, RT 000 / RW 000, Kelurahan Siantar Estate, Kecamatan Siantar, Kabupaten Simalungun</t>
  </si>
  <si>
    <t>Manik Huluan</t>
  </si>
  <si>
    <t>974184202117000</t>
  </si>
  <si>
    <r>
      <rPr>
        <u/>
        <sz val="10"/>
        <color rgb="FF000000"/>
        <rFont val="Arial"/>
      </rPr>
      <t>tonik1246@gmail.com</t>
    </r>
  </si>
  <si>
    <t>1272072209150002</t>
  </si>
  <si>
    <t>Jl. Tomong No. 8, RT 002 / RW 001, Kelurahan Bukit Sofa, Kecamatan Siantar Sitalasari, Kota Pematangsiantar</t>
  </si>
  <si>
    <t>0822-5835-2432</t>
  </si>
  <si>
    <t>dodisetiawan34679@gmail.com</t>
  </si>
  <si>
    <t>Resign Mendadak</t>
  </si>
  <si>
    <t>IRWAN EVANDER DETHAN</t>
  </si>
  <si>
    <t>A04004</t>
  </si>
  <si>
    <t>A03008</t>
  </si>
  <si>
    <t>1272021511110006</t>
  </si>
  <si>
    <t>Jl. Batalion, RT 004 / RW 008, Kelurahan Bantan, Kecamatan Siantar Barat, Kota Pematangsiantar</t>
  </si>
  <si>
    <t>624716544116000</t>
  </si>
  <si>
    <t>0857-6340-1172</t>
  </si>
  <si>
    <t>261398671117000</t>
  </si>
  <si>
    <r>
      <rPr>
        <u/>
        <sz val="10"/>
        <color rgb="FF000000"/>
        <rFont val="Arial"/>
      </rPr>
      <t>yoppyprayugo824@gmail.com</t>
    </r>
  </si>
  <si>
    <t>A03009</t>
  </si>
  <si>
    <t>1272070509071219</t>
  </si>
  <si>
    <t>Jl. Sibatu-Batu Blok.III, RT 011 / RW 004, Desa Bah Kapul, Kecamatan Siantar Sitalasari, Kota Pematangsiantar</t>
  </si>
  <si>
    <t>082363516117000</t>
  </si>
  <si>
    <r>
      <rPr>
        <u/>
        <sz val="10"/>
        <color rgb="FF000000"/>
        <rFont val="Arial"/>
      </rPr>
      <t>ardiankangebet@gmail.com</t>
    </r>
  </si>
  <si>
    <t>A03010</t>
  </si>
  <si>
    <t>Jl. Kapten Mukthar Basri, RT 000 / RW 000, Kelurahan Glugur Darat II, Kecamatan Medan Timur, Kota Medan</t>
  </si>
  <si>
    <t>0822-6788-0787</t>
  </si>
  <si>
    <r>
      <rPr>
        <u/>
        <sz val="10"/>
        <color rgb="FF000000"/>
        <rFont val="Arial"/>
      </rPr>
      <t>rayhanerlia7@gmail.com</t>
    </r>
  </si>
  <si>
    <t>A03011</t>
  </si>
  <si>
    <t>1208222904080628</t>
  </si>
  <si>
    <t>Pekan Bahapal, RT 000 / RW 000, Desa Naga Jaya I, Kecamatan Bandar Huluan, Kabupaten Simalungun</t>
  </si>
  <si>
    <r>
      <rPr>
        <u/>
        <sz val="10"/>
        <color rgb="FF000000"/>
        <rFont val="Arial"/>
      </rPr>
      <t>iqhbaldwipangga73@gmail.com</t>
    </r>
  </si>
  <si>
    <t>A03012</t>
  </si>
  <si>
    <t>1272022508090005</t>
  </si>
  <si>
    <t>Jl. Kiyai No. 54, RT 002 / RW 001, Kelurahan Bantan, Kecamatan Siantar Barat, Kota Pematangsiantar</t>
  </si>
  <si>
    <t>780044442117000</t>
  </si>
  <si>
    <r>
      <rPr>
        <u/>
        <sz val="10"/>
        <color rgb="FF000000"/>
        <rFont val="Arial"/>
      </rPr>
      <t>supriyadibemz@gmail.com</t>
    </r>
  </si>
  <si>
    <t>A03013</t>
  </si>
  <si>
    <t>1208022903080084</t>
  </si>
  <si>
    <t>Jl. Asahan Km. 18,5 Huta II, RT 000 / RW 000, Kelurahan Pamatang Asilom, Kecamatan Gunung Malela, Kabupaten Simalungun</t>
  </si>
  <si>
    <t>971488929117000</t>
  </si>
  <si>
    <r>
      <rPr>
        <u/>
        <sz val="10"/>
        <color rgb="FF000000"/>
        <rFont val="Arial"/>
      </rPr>
      <t>samsulriall699@gmail.com</t>
    </r>
  </si>
  <si>
    <t>A03014</t>
  </si>
  <si>
    <t>IMANSYAH SEMBIRING</t>
  </si>
  <si>
    <t>1271062312130003</t>
  </si>
  <si>
    <t>Jl. Medan Km 4.5 Gg Mesjid No.24, RT 001 / RW 001, Kelurahan Naga Pita, Kecamatan Siantar Martoba, Kota Pematangsiantar</t>
  </si>
  <si>
    <t>974184186125000</t>
  </si>
  <si>
    <r>
      <rPr>
        <u/>
        <sz val="10"/>
        <color rgb="FF000000"/>
        <rFont val="Arial"/>
      </rPr>
      <t>sembiringimansyahsembiring@gmail.com</t>
    </r>
  </si>
  <si>
    <t>A03015</t>
  </si>
  <si>
    <t>1272071108090001</t>
  </si>
  <si>
    <t>Jln. V. Yudha BTN B-2, RT 018 / RW 006, Kelurahan Bah Kapul,Kecamatan Siantar Sitalasari, Kota Pematangsiantar</t>
  </si>
  <si>
    <t>8530067571117000</t>
  </si>
  <si>
    <r>
      <rPr>
        <u/>
        <sz val="10"/>
        <color rgb="FF000000"/>
        <rFont val="Arial"/>
      </rPr>
      <t>andi.renaldi79@gmail.com</t>
    </r>
  </si>
  <si>
    <t>A03016</t>
  </si>
  <si>
    <t>1211132711190001</t>
  </si>
  <si>
    <t>Desa Karing, RT 000 / RW 000, Desa Karing, Kecamatan Berampu, Kabupaten Dairi</t>
  </si>
  <si>
    <t>530388685128000</t>
  </si>
  <si>
    <r>
      <rPr>
        <u/>
        <sz val="10"/>
        <color rgb="FF000000"/>
        <rFont val="Arial"/>
      </rPr>
      <t>zembrong1985@gmail.com</t>
    </r>
  </si>
  <si>
    <t>A04001</t>
  </si>
  <si>
    <t>A01002</t>
  </si>
  <si>
    <t>A04002</t>
  </si>
  <si>
    <t>A04003</t>
  </si>
  <si>
    <t>A04005</t>
  </si>
  <si>
    <t>918597890116000</t>
  </si>
  <si>
    <t>A04006</t>
  </si>
  <si>
    <t>Jl. Cik Ditiro Gg. Rejeki, RT 001 / RW 007, Desa Siringo - ringo, Kecamatan Rantau Utara, Kabupaten Labuhanbatu</t>
  </si>
  <si>
    <t>506729037116000</t>
  </si>
  <si>
    <t>A04007</t>
  </si>
  <si>
    <t>A04008</t>
  </si>
  <si>
    <t>1927231199</t>
  </si>
  <si>
    <t>501227771116000</t>
  </si>
  <si>
    <t>A04009</t>
  </si>
  <si>
    <t>A04010</t>
  </si>
  <si>
    <t>A01006</t>
  </si>
  <si>
    <t>2079011462</t>
  </si>
  <si>
    <t>A05001</t>
  </si>
  <si>
    <t>838795722116000</t>
  </si>
  <si>
    <t>NO KTP</t>
  </si>
  <si>
    <t>Subagiyo</t>
  </si>
  <si>
    <t>TK02</t>
  </si>
  <si>
    <t>Purkan</t>
  </si>
  <si>
    <t>Salesman</t>
  </si>
  <si>
    <t>1104170510190001</t>
  </si>
  <si>
    <t>Hendra</t>
  </si>
  <si>
    <t>1104030411110004</t>
  </si>
  <si>
    <t>Muchtar Affandi</t>
  </si>
  <si>
    <t>1104111001180002</t>
  </si>
  <si>
    <t>Agus Salim</t>
  </si>
  <si>
    <t>1104170704150001</t>
  </si>
  <si>
    <t>0853-6198-6600</t>
  </si>
  <si>
    <t>Nadia Mahpuja</t>
  </si>
  <si>
    <t>1117042109260002</t>
  </si>
  <si>
    <t>ADMIN</t>
  </si>
  <si>
    <t>Handy</t>
  </si>
  <si>
    <t>Plt. Ka. Area</t>
  </si>
  <si>
    <t>1101081611220001</t>
  </si>
  <si>
    <t>wenxiaohan29783@gmail.com</t>
  </si>
  <si>
    <t>085264423456</t>
  </si>
  <si>
    <t>Syahirmansyah</t>
  </si>
  <si>
    <t>1104171503170002</t>
  </si>
  <si>
    <t>syhirsyahir85@gmail.com</t>
  </si>
  <si>
    <t>081265043505</t>
  </si>
  <si>
    <t>Amirza Taupiq</t>
  </si>
  <si>
    <t>1113010709220003</t>
  </si>
  <si>
    <t>amirzataupiq@gmail.com</t>
  </si>
  <si>
    <t>2171060507110030</t>
  </si>
  <si>
    <t>shan77770@gmail.com</t>
  </si>
  <si>
    <t>085264123222</t>
  </si>
  <si>
    <t>Muhammad Iqbal</t>
  </si>
  <si>
    <t>1111040703080179</t>
  </si>
  <si>
    <t>iqbaliqbalx92@gmail.com</t>
  </si>
  <si>
    <t>Julianikiza</t>
  </si>
  <si>
    <t>3507290908220005</t>
  </si>
  <si>
    <t>zulianikiza@rocketmail.com</t>
  </si>
  <si>
    <t>Sayudi</t>
  </si>
  <si>
    <t>1113021604190004</t>
  </si>
  <si>
    <t>yy0803758@gmail.com</t>
  </si>
  <si>
    <t>Imran</t>
  </si>
  <si>
    <t>1108271301260001</t>
  </si>
  <si>
    <t>imranaceh718@gmail.com</t>
  </si>
  <si>
    <t>Khotip Karunia</t>
  </si>
  <si>
    <t>1101102210240001</t>
  </si>
  <si>
    <t>sultaniskandarmuda068@gmail.com</t>
  </si>
  <si>
    <t>Kasman Diharjo</t>
  </si>
  <si>
    <t>1106070304200009</t>
  </si>
  <si>
    <t>kasman.diharjo@gmail.com</t>
  </si>
  <si>
    <t>Ca. Sales</t>
  </si>
  <si>
    <t>1103071601190006</t>
  </si>
  <si>
    <t>Ibal.abelz@gmail.com</t>
  </si>
  <si>
    <t>085270972729</t>
  </si>
  <si>
    <t>Bambang Heru Legowo</t>
  </si>
  <si>
    <t>1209231803100024</t>
  </si>
  <si>
    <t>Heru78106@gamil.com</t>
  </si>
  <si>
    <t>Lina Mawarni</t>
  </si>
  <si>
    <t>1208011102220001</t>
  </si>
  <si>
    <t>linamawarni205@gamil.com</t>
  </si>
  <si>
    <t>1276021604150002</t>
  </si>
  <si>
    <t>rudi65826@gamil.com</t>
  </si>
  <si>
    <t>1207221509091182</t>
  </si>
  <si>
    <t>Hiqbalmuhammad123@gmail.com</t>
  </si>
  <si>
    <t>0821-2244-37783</t>
  </si>
  <si>
    <t>Muhammad Ali</t>
  </si>
  <si>
    <t>muhammadali17102005@gamil.com</t>
  </si>
  <si>
    <t>0838-9836-6583</t>
  </si>
  <si>
    <t>Ferry Irawan</t>
  </si>
  <si>
    <t>A05002</t>
  </si>
  <si>
    <t>1272071103080001</t>
  </si>
  <si>
    <t>Ferryhirawan4@gmail.com</t>
  </si>
  <si>
    <t>Koko Hardinata</t>
  </si>
  <si>
    <t>kokohardinata838@gamil.com</t>
  </si>
  <si>
    <t>Rianto</t>
  </si>
  <si>
    <t>1272070309073317</t>
  </si>
  <si>
    <t>ra810498@gmail.com</t>
  </si>
  <si>
    <t>Dody Setiawan</t>
  </si>
  <si>
    <t>Aman Lesmana Simbolon</t>
  </si>
  <si>
    <t>1207230507230015</t>
  </si>
  <si>
    <t>assimbolon4@gmail.com</t>
  </si>
  <si>
    <t>0812-6361-1443</t>
  </si>
  <si>
    <t>Wagito</t>
  </si>
  <si>
    <t>1208112204080838</t>
  </si>
  <si>
    <t>Wagito9695@gmail.com</t>
  </si>
  <si>
    <t>Supriadi Cipto</t>
  </si>
  <si>
    <t>1276012511140005</t>
  </si>
  <si>
    <t>adi.adi12870@gmail.com</t>
  </si>
  <si>
    <t>0852-6176-3124</t>
  </si>
  <si>
    <t>419551528116000</t>
  </si>
  <si>
    <t>A05003</t>
  </si>
  <si>
    <t>TK03</t>
  </si>
  <si>
    <t>A05004</t>
  </si>
  <si>
    <t>355219641116000</t>
  </si>
  <si>
    <t>748500956116000</t>
  </si>
  <si>
    <t>765576988116000</t>
  </si>
  <si>
    <t>993854967116000</t>
  </si>
  <si>
    <t>74878567211000</t>
  </si>
  <si>
    <t>863372223115000</t>
  </si>
  <si>
    <t>570676148116000</t>
  </si>
  <si>
    <t>400077475127000</t>
  </si>
  <si>
    <t>163667678215000</t>
  </si>
  <si>
    <t>726346927045000</t>
  </si>
  <si>
    <t>973320401113000</t>
  </si>
  <si>
    <t>623653326124000</t>
  </si>
  <si>
    <t>2063233518</t>
  </si>
  <si>
    <t>1982562975</t>
  </si>
  <si>
    <t>484495502113000</t>
  </si>
  <si>
    <t>91660665604000</t>
  </si>
  <si>
    <t>439043605121000</t>
  </si>
  <si>
    <t>745685032117000</t>
  </si>
  <si>
    <t>701164998117000</t>
  </si>
  <si>
    <t>994994747116000</t>
  </si>
  <si>
    <t>854466877125000</t>
  </si>
  <si>
    <t>929311637125000</t>
  </si>
  <si>
    <t>965809551125000</t>
  </si>
  <si>
    <t>A05005</t>
  </si>
  <si>
    <t>435371331104000</t>
  </si>
  <si>
    <t>726506520105000</t>
  </si>
  <si>
    <t>1957997247</t>
  </si>
  <si>
    <t>1937964055</t>
  </si>
  <si>
    <t>1961624134</t>
  </si>
  <si>
    <t>1957997430</t>
  </si>
  <si>
    <t>623858446924000</t>
  </si>
  <si>
    <t>873758866922000</t>
  </si>
  <si>
    <t>780044244922000</t>
  </si>
  <si>
    <t>624542221925000</t>
  </si>
  <si>
    <t>624544839925000</t>
  </si>
  <si>
    <t>537531352325000</t>
  </si>
  <si>
    <t>1644777680</t>
  </si>
  <si>
    <t>957779689922000</t>
  </si>
  <si>
    <t>1732574158</t>
  </si>
  <si>
    <t>1853651422</t>
  </si>
  <si>
    <t>757050034921000</t>
  </si>
  <si>
    <t>ELIZABETH CARVALLO</t>
  </si>
  <si>
    <t>537813610921000</t>
  </si>
  <si>
    <t>622423374921000</t>
  </si>
  <si>
    <t>624031126922000</t>
  </si>
  <si>
    <t>2059523166</t>
  </si>
  <si>
    <t>897478079925000</t>
  </si>
  <si>
    <t>624746715925000</t>
  </si>
  <si>
    <t>2058895284</t>
  </si>
  <si>
    <t>238583793925000</t>
  </si>
  <si>
    <t>624729992925000</t>
  </si>
  <si>
    <t>1792880030</t>
  </si>
  <si>
    <t>Kesetnana RT 001/RW 001 Desa Kesetnana, Kec. Mollo Selatan, Kab. Timor Tengah Selatan, NTT</t>
  </si>
  <si>
    <t>2030377829</t>
  </si>
  <si>
    <t>800471179922000</t>
  </si>
  <si>
    <t>61151424921000</t>
  </si>
  <si>
    <t>508786613923000</t>
  </si>
  <si>
    <t>396655524923000</t>
  </si>
  <si>
    <t>0749479412</t>
  </si>
  <si>
    <t>1811999230</t>
  </si>
  <si>
    <t>1810657763</t>
  </si>
  <si>
    <t>654845122923000</t>
  </si>
  <si>
    <t>1810459761</t>
  </si>
  <si>
    <t>1811631653</t>
  </si>
  <si>
    <t>150831808821000</t>
  </si>
  <si>
    <t>623963774816000</t>
  </si>
  <si>
    <t>970411047955000</t>
  </si>
  <si>
    <t>950376327821000</t>
  </si>
  <si>
    <t>682296983823000</t>
  </si>
  <si>
    <t>1100526678</t>
  </si>
  <si>
    <t>414925038824000</t>
  </si>
  <si>
    <t>813474640821000</t>
  </si>
  <si>
    <t>650572332824000</t>
  </si>
  <si>
    <t>2049407346</t>
  </si>
  <si>
    <t>829254333821000</t>
  </si>
  <si>
    <t>587951815652000</t>
  </si>
  <si>
    <t>545684367654000</t>
  </si>
  <si>
    <t>626197057824000</t>
  </si>
  <si>
    <t>807575675824000</t>
  </si>
  <si>
    <t>827258526824000</t>
  </si>
  <si>
    <t>1882124037</t>
  </si>
  <si>
    <t>639727734824000</t>
  </si>
  <si>
    <t>A05006</t>
  </si>
  <si>
    <t>BATU KARANG</t>
  </si>
  <si>
    <t xml:space="preserve">batukarang153.id@gmail.com </t>
  </si>
  <si>
    <t>KEPALA AREA</t>
  </si>
  <si>
    <t>REKENING</t>
  </si>
  <si>
    <t>EMAIL</t>
  </si>
  <si>
    <t>A05007</t>
  </si>
  <si>
    <t>PEMATANG SIANTAR 2 SAMOSIR &amp; DAIRI (PS2SD)</t>
  </si>
  <si>
    <t>Erwin</t>
  </si>
  <si>
    <t>erwin_deposiantar@yahoo.co.id divpenjualanasahan2@gmail.com divpenjualanasahan1@gmail.com bkrdairikaripakatt@gmail.com areabsbd01@gmail.com areamedan0105@gmail.com labuhanbatu1@yahoo.com divpenjualanlb2@gmail.com bkrtobasa@gmail.com depolabuhanbatu1@gmail.com batukarangcablampung@gmail.com subagiyo45@yahoo.co.id bkrbiereun@gmail.com bkrntt2@gmail.com batukarangalor@gmail.com bkrlembatanttntt@gmail.com kotakupangrote@yahoo.com kabupatenkupang@yahoo.com bkrnttvii@gmail.com ntt8ende@gmail.com bkrsulawesiutara@yahoo.com minahasatondano.0025@gmail.com bkbolmong2026@gmail.com</t>
  </si>
  <si>
    <t>Ramses</t>
  </si>
  <si>
    <t>BATUBARA &amp; SERDANG BEDAGAI</t>
  </si>
  <si>
    <t>Osin Freddy Sidabutar</t>
  </si>
  <si>
    <t>Andri Adrian Syahputra</t>
  </si>
  <si>
    <t>Sugeng Santoso</t>
  </si>
  <si>
    <t>Andi Ismunandar</t>
  </si>
  <si>
    <t>Meslan</t>
  </si>
  <si>
    <t>Donny Stevanus</t>
  </si>
  <si>
    <t>Suharijono</t>
  </si>
  <si>
    <t>Kepala Area (Eksternal)</t>
  </si>
  <si>
    <t>A06001</t>
  </si>
  <si>
    <t>Kota Bandar Lampung</t>
  </si>
  <si>
    <t>Yoga E Kapitan</t>
  </si>
  <si>
    <t>Johanis Markus Diaz</t>
  </si>
  <si>
    <t>Ka Area</t>
  </si>
  <si>
    <t>A06002</t>
  </si>
  <si>
    <t>MINAHASA SELATAN TONDANO TOMOHON</t>
  </si>
  <si>
    <t>Rivaldo Marlon Salmon</t>
  </si>
  <si>
    <t>BOLA'ANG MONGONDO</t>
  </si>
  <si>
    <t>Thomas Sugiarto</t>
  </si>
  <si>
    <t>HERMANWAN SULAKSONO</t>
  </si>
  <si>
    <t>Kota Bogor</t>
  </si>
  <si>
    <t>A06003</t>
  </si>
  <si>
    <t>A06004</t>
  </si>
  <si>
    <t>A06005</t>
  </si>
  <si>
    <t>A06006</t>
  </si>
  <si>
    <t>A06007</t>
  </si>
  <si>
    <t>A06008</t>
  </si>
  <si>
    <t>MINGGU</t>
  </si>
  <si>
    <t>SENIN</t>
  </si>
  <si>
    <t>SELASA</t>
  </si>
  <si>
    <t>RABU</t>
  </si>
  <si>
    <t>KAMIS</t>
  </si>
  <si>
    <t>JUMAT</t>
  </si>
  <si>
    <t>SABTU</t>
  </si>
  <si>
    <t>Manager Operasional</t>
  </si>
  <si>
    <t>Kepala Penjualan TO</t>
  </si>
  <si>
    <t>SUGENG DEDY  ATMAJA</t>
  </si>
  <si>
    <t>Asisten Manager</t>
  </si>
  <si>
    <t>Sales TO</t>
  </si>
  <si>
    <t>ALPIN RINALDI</t>
  </si>
  <si>
    <t>DEDY HARIADI</t>
  </si>
  <si>
    <t>LABUHANBATU &amp; LABUHANBATU UTARA</t>
  </si>
  <si>
    <t>Ka Sales</t>
  </si>
  <si>
    <t>IRFADLI NASUTION</t>
  </si>
  <si>
    <t>KHAIRUL IMAM</t>
  </si>
  <si>
    <t>PEMATANG SIANTAR 2 &amp; SAMOSIR</t>
  </si>
  <si>
    <t>Ka. Sales</t>
  </si>
  <si>
    <t>WIRA KESUMA</t>
  </si>
  <si>
    <t>(Plt.) Ka. Sales</t>
  </si>
  <si>
    <t>RAYHAN ERLIA F</t>
  </si>
  <si>
    <t>JAMES BONIFASIUS MANULLANG</t>
  </si>
  <si>
    <t>ISWONDO G.  SIRAIT</t>
  </si>
  <si>
    <t>MIRZA EGHA W.</t>
  </si>
  <si>
    <t>1209192504920001</t>
  </si>
  <si>
    <t>RENDY HERLIES P</t>
  </si>
  <si>
    <t>Jl. Akasia Blok 6 LK.II, RT / RW 000, Kelurahan Mekar Baru, Kecamatan Kota Kisaran Barat, Kabupaten Asahan</t>
  </si>
  <si>
    <t>LABUHANBATU SELATAN &amp; ROKAN HILIR</t>
  </si>
  <si>
    <t>D</t>
  </si>
  <si>
    <t>14 Sept - 07 Okto 2026</t>
  </si>
  <si>
    <t>08 - 31 Oktober 2026</t>
  </si>
  <si>
    <t>02 - 24 November 2026</t>
  </si>
  <si>
    <t>ZULFADLI RAUL NASUTION</t>
  </si>
  <si>
    <t>PONIMAN</t>
  </si>
  <si>
    <t>MUH. MACHSUM AFFANDI</t>
  </si>
  <si>
    <t>PEMATANG SIANTAR 1 &amp; SAMOSIR</t>
  </si>
  <si>
    <t>Plt. Ka Sales</t>
  </si>
  <si>
    <t>JOKO SUSANDY</t>
  </si>
  <si>
    <t>SUPRIANTO</t>
  </si>
  <si>
    <t>MUHAMMADY QORY ACHYAR HUTAGAOL</t>
  </si>
  <si>
    <t>EVITA ZULIANI</t>
  </si>
  <si>
    <t>DIANA PITA SARI</t>
  </si>
  <si>
    <t>1209200401850001</t>
  </si>
  <si>
    <t>BATUBARA, SERDANG BEDAGAI &amp; DELI SERDANG</t>
  </si>
  <si>
    <t>Jl. Kapten Fere Tandean, RT / RW 000, Kelurahan Lestari, Kecamatan Kota Kisaran Timur, Kabupaten Asahan</t>
  </si>
  <si>
    <t>NANDA YATULLAH LUBIS</t>
  </si>
  <si>
    <t>WIRADI PUTRA</t>
  </si>
  <si>
    <t>MUS FANDI BATUBARA</t>
  </si>
  <si>
    <t>EKO WAHYU SAPUTRA</t>
  </si>
  <si>
    <t>NICO ADITYA</t>
  </si>
  <si>
    <t>SUHENDRA</t>
  </si>
  <si>
    <t>TOBASA &amp; TAPANULI UTARA</t>
  </si>
  <si>
    <t>HENDRI SIANTURI</t>
  </si>
  <si>
    <t>SAYFUL P SIMORANGKING</t>
  </si>
  <si>
    <t>SUMBER MAJU S</t>
  </si>
  <si>
    <t>DEDI GUNAWAN SINAGA</t>
  </si>
  <si>
    <t>EFENDI SIANTURI</t>
  </si>
  <si>
    <t>DAIRI</t>
  </si>
  <si>
    <t>IMAWAN BUDI PRASETYA</t>
  </si>
  <si>
    <t>Ka. Area (B)</t>
  </si>
  <si>
    <t>Ka. Sales Sub Area (A)</t>
  </si>
  <si>
    <t>Plt. Ka. Sales</t>
  </si>
  <si>
    <t>KHATRIN YOLANDA MUSTIKA PAKPAHAN</t>
  </si>
  <si>
    <t>ROIFAN SIMANJUNTAK</t>
  </si>
  <si>
    <t>Sales (A)</t>
  </si>
  <si>
    <t>ANDRE SAPUTRA MANIK</t>
  </si>
  <si>
    <t>FAZRI ASRI ANDHY SIREGAR</t>
  </si>
  <si>
    <t>SEPTINO ARIGA SINULINGGA</t>
  </si>
  <si>
    <t>RIZALDI SIREGAR</t>
  </si>
  <si>
    <t>SABARNO MANIK</t>
  </si>
  <si>
    <t>SANGKOT P.  SIHOMBING</t>
  </si>
  <si>
    <t>SITI NENI LINGGA</t>
  </si>
  <si>
    <t>YESI RAJAGUKGUK</t>
  </si>
  <si>
    <t>ELSA MEGA SINTYA PURBA</t>
  </si>
  <si>
    <t>1209192804800004</t>
  </si>
  <si>
    <t>TUMPAK TUA RINALDO LIMBAN T.</t>
  </si>
  <si>
    <t>PARDOMUAN MANIK</t>
  </si>
  <si>
    <t>RAFAEL SIMAREMARE</t>
  </si>
  <si>
    <t>NAD TAKENGON</t>
  </si>
  <si>
    <t>Jl. Panglima Polem No. 117 LK II, RT / RW 000, Kelurahan Tebing Kisaran, Kecamatan Kota Kisaran Barat, Kabupaten Asahan</t>
  </si>
  <si>
    <t xml:space="preserve">S1 </t>
  </si>
  <si>
    <t>RIO LEONARDO</t>
  </si>
  <si>
    <t>M. RIZKI KONADI</t>
  </si>
  <si>
    <t>RIZKI AFRIZAL</t>
  </si>
  <si>
    <t>NAD BIREUEN</t>
  </si>
  <si>
    <t xml:space="preserve">MUHAMMAD IQBAL </t>
  </si>
  <si>
    <t>YEREMIA LEONARDO</t>
  </si>
  <si>
    <t>HARTONO</t>
  </si>
  <si>
    <t xml:space="preserve">IMRAN </t>
  </si>
  <si>
    <t xml:space="preserve">SAYUDI </t>
  </si>
  <si>
    <t>ATAMBUA</t>
  </si>
  <si>
    <t>IVANA C. HOLE</t>
  </si>
  <si>
    <t>YULIUS E NAHAK</t>
  </si>
  <si>
    <t>YOHANES EDISIUS BRIA</t>
  </si>
  <si>
    <t>Kepala Sales (A)</t>
  </si>
  <si>
    <t>BUNA C LAPENGGA</t>
  </si>
  <si>
    <t>VALENS ROBINSON JALLA</t>
  </si>
  <si>
    <t>1209191702920003</t>
  </si>
  <si>
    <t>Jl. Akasia LK.II, RT / RW 000, Kelurahan Mekar Baru, Kecamatan Kota Kisaran Barat, Kabupaten Asahan</t>
  </si>
  <si>
    <t>ELISABETH CARVALO</t>
  </si>
  <si>
    <t>ARNOLDUS YANSEN NAREK L.</t>
  </si>
  <si>
    <t>YOSEF ROBINSON LAMEN R.</t>
  </si>
  <si>
    <t>CRISTOPHORUS A.K.</t>
  </si>
  <si>
    <t>KUPANG</t>
  </si>
  <si>
    <t>BUDIYONO</t>
  </si>
  <si>
    <t>Kepala Area (A)</t>
  </si>
  <si>
    <t>ANDINI ANJELITA LIUNIMA</t>
  </si>
  <si>
    <t>ABNER ANDY UKY</t>
  </si>
  <si>
    <t>ROTE</t>
  </si>
  <si>
    <t>Ka. Area (A)</t>
  </si>
  <si>
    <t>AMBROSIA MAKARINA</t>
  </si>
  <si>
    <t>METRY JUNITA MBOOH</t>
  </si>
  <si>
    <t>SOE &amp; KEFA</t>
  </si>
  <si>
    <t>Ka. Sales (B)</t>
  </si>
  <si>
    <t>ALEXANDER BOIMAU</t>
  </si>
  <si>
    <t>DEGISTO M. SOEKOKO</t>
  </si>
  <si>
    <t>DIKSON ALBER JONEDI HS</t>
  </si>
  <si>
    <t>AGUSTINUS NAILAKE</t>
  </si>
  <si>
    <t>FRAYANTO MARSUDNO K</t>
  </si>
  <si>
    <t>M. TAUFIK NASUTION</t>
  </si>
  <si>
    <t>YUSTUS ARIF BOIMAU</t>
  </si>
  <si>
    <t>SEFRIANUS NEO NAIBESI</t>
  </si>
  <si>
    <t>1403090408910001</t>
  </si>
  <si>
    <t>Dusun II, RT / RW 000, Kelurahan Sidomulyo, Kecamatan Pulo Bandring, Kabupaten Asahan</t>
  </si>
  <si>
    <t>YOSEPH JOGO FERNANDEZ LAMURI</t>
  </si>
  <si>
    <t>BERNADUS GAHARPUNG</t>
  </si>
  <si>
    <t>ADRIANUS WANGGE L.</t>
  </si>
  <si>
    <t>FRANSISKO TUE</t>
  </si>
  <si>
    <t>PASKALIS WILSON R.</t>
  </si>
  <si>
    <t>MINAHASA UTARA</t>
  </si>
  <si>
    <t>HENRY JEANRY KEINTJEM</t>
  </si>
  <si>
    <t>Kepala Sales (B)</t>
  </si>
  <si>
    <t>FANNY FRANKY ADINUS</t>
  </si>
  <si>
    <t>Sales Grosir</t>
  </si>
  <si>
    <t>DONI SUMENDA</t>
  </si>
  <si>
    <t>RAHMAT ABDULLAH</t>
  </si>
  <si>
    <t>JML ANAK</t>
  </si>
  <si>
    <t>SULUT MINAHASA TOMOHON TONDANO</t>
  </si>
  <si>
    <t>.</t>
  </si>
  <si>
    <t>A07001</t>
  </si>
  <si>
    <t>ARVIANI KRISTANTI SOEKIRNO</t>
  </si>
  <si>
    <t>TAMRIN U DOMUT</t>
  </si>
  <si>
    <t>VENCE BRAYEN KARISOH</t>
  </si>
  <si>
    <t>BOLAANG MONGONDOW</t>
  </si>
  <si>
    <t>Dusun II, RT 000 / RW 000, Desa Sei Kamah II, Kecamatan Sei Dadap, Kabupaten Asahan</t>
  </si>
  <si>
    <t>24 Mar 09 – 24 Sep 09</t>
  </si>
  <si>
    <t>25 Sep 09 – 25 Sep 2010</t>
  </si>
  <si>
    <t>Kepala Area (Ekslusif)</t>
  </si>
  <si>
    <t>Labuhanbatu</t>
  </si>
  <si>
    <t>02 Mar 26 - 30 Jun 2026</t>
  </si>
  <si>
    <t>AGUINO SWENDI FANRIO KOMBO</t>
  </si>
  <si>
    <t>MUHAMAD FITRA POTONENGAN</t>
  </si>
  <si>
    <t>02 Mei 2019 - 04 Juni 2019</t>
  </si>
  <si>
    <t xml:space="preserve">10 Jun 19 - 10 Des 2019 </t>
  </si>
  <si>
    <t>11 Des 19 - 11 Jun 2020</t>
  </si>
  <si>
    <t>12 Jun 20 - 12 Jun 2022</t>
  </si>
  <si>
    <t>13 Jun 22 - 30 Jun 2024</t>
  </si>
  <si>
    <t>14 Okt 24 - 12 Nov 2024</t>
  </si>
  <si>
    <t>13 Nov 24 - 31 Mar 2025</t>
  </si>
  <si>
    <t>01 Apr 25 - 31 Jul 2025</t>
  </si>
  <si>
    <t>01 Agt 25 - 30 Nov 2025</t>
  </si>
  <si>
    <t>01 Des 25 - 30 Nov 2026</t>
  </si>
  <si>
    <t>SUGENG DEDI ATMAJA</t>
  </si>
  <si>
    <t>1471090409830102</t>
  </si>
  <si>
    <t>Bukit Tinggi</t>
  </si>
  <si>
    <t>Jl. Rowo Bening Perum Permata Bening THP 7 Blok G No. 3 RT 001 RW 010 Kel. Sidomulyo Barat Kec. Tuahmadani Kota Pekanbaru, Riau</t>
  </si>
  <si>
    <t>S1 Ekonomi Management</t>
  </si>
  <si>
    <t>0811-7535-923</t>
  </si>
  <si>
    <t>13 Jan 26 - 31 Jan 2026</t>
  </si>
  <si>
    <t>02 Feb 26 - 30 Mei 2026</t>
  </si>
  <si>
    <t>14 Jun 22 - 31 Okt 2022</t>
  </si>
  <si>
    <t>01 Nov 22 - 31 Okt 2023</t>
  </si>
  <si>
    <t>01 Nov 23 - 31 Okt 2024</t>
  </si>
  <si>
    <t>01 Nov 24 - 30 Jun 2027</t>
  </si>
  <si>
    <t>16 Sep 25 - 31 Jan 2026</t>
  </si>
  <si>
    <t>01 Feb - 31 Mei 2026</t>
  </si>
  <si>
    <t>1408040411980006</t>
  </si>
  <si>
    <t>Jl. Utama No. 11 RT 001, RW 007, Kel Rejo Sari, Kec. Tenayan Raya, Kota Pekanbaru</t>
  </si>
  <si>
    <t>10 Feb - 22 Apr 2026</t>
  </si>
  <si>
    <t>A07002</t>
  </si>
  <si>
    <t>1471102507930003</t>
  </si>
  <si>
    <t>Pekanbaru</t>
  </si>
  <si>
    <t>Jl. Utama No. 28 RT 001, RW  005, Kel. Rejo Sari, Kec. Tenayan Raya, Kota Pekanbaru</t>
  </si>
  <si>
    <t>D3 Keuangan &amp; Perbankan</t>
  </si>
  <si>
    <t>01-24 Apr 26</t>
  </si>
  <si>
    <t>25 Apr - 19 Mei 26</t>
  </si>
  <si>
    <t>20 Mei - 11 Jun 26</t>
  </si>
  <si>
    <t>RAJES KANDRA RITONGA</t>
  </si>
  <si>
    <t>1210070603920002</t>
  </si>
  <si>
    <t>Tanjung Beringin</t>
  </si>
  <si>
    <t>Dsn Tanjung Beringin RT/RW 000 Kel. Tanjung Medan, Kec. Bilah Barat, Kab. Labuhanbatu</t>
  </si>
  <si>
    <t>S1 Matematika</t>
  </si>
  <si>
    <t>06 - 29 Apr 26</t>
  </si>
  <si>
    <t>30 Apr - 26 Mei 26</t>
  </si>
  <si>
    <t>28 Mei - 22 Juni 26</t>
  </si>
  <si>
    <t>29 Apr - 25 Mei 26</t>
  </si>
  <si>
    <t>26 Mei - 22 Jun 26</t>
  </si>
  <si>
    <t>23 Jun - 15 Juli 26</t>
  </si>
  <si>
    <t>Jl. Naga Tujuh, RT 001 / RW 002, Kelurahan Naga Pita, Kecamatan Siantar Martoba, Kota Pematangsiantar</t>
  </si>
  <si>
    <t>Padang Laut RT/RW 001, Kel. Tanjung Medan, Kec. Bilah Barat, Kab. Labuhanbatu</t>
  </si>
  <si>
    <t>09 Juli 2007 – 21 Juli 2007</t>
  </si>
  <si>
    <t>23 Jul 07 – 22 Jan 08</t>
  </si>
  <si>
    <t>23 Jan 08 – 22 Jul 08</t>
  </si>
  <si>
    <t>01 Feb 25 - 31 Mar 2025</t>
  </si>
  <si>
    <t>01 Agt 24 - 30 Nov 2024</t>
  </si>
  <si>
    <t>01 Des 24 - 30 Nov 2025</t>
  </si>
  <si>
    <t>01 Des 25 - 31 Mar 2026</t>
  </si>
  <si>
    <t>1210140405980002</t>
  </si>
  <si>
    <t>Kampung Lestari</t>
  </si>
  <si>
    <t>Dsn. Lestari RT / RW 0 Desa Kampung Padang Kec. Pangkatan Kab. Labuhanbatu Sumut</t>
  </si>
  <si>
    <t>0813-6234-0293</t>
  </si>
  <si>
    <t>03 - 08 Feb 2020</t>
  </si>
  <si>
    <t>10 Feb 20 - 10 Mei 2020</t>
  </si>
  <si>
    <t>11 Mei 20 - 19 Des 2020</t>
  </si>
  <si>
    <t>21 Des 20 - 21 Des 2022</t>
  </si>
  <si>
    <t>22 Des 22 - 28 Feb 2025</t>
  </si>
  <si>
    <t>11 Feb 23 - 30 Jun 2023</t>
  </si>
  <si>
    <t>01 Jul 23 - 30 Jun 2024</t>
  </si>
  <si>
    <t>01 Jul 24 - 30 Jun 2025</t>
  </si>
  <si>
    <t>01 Jul 25 - 30 Jun 2026</t>
  </si>
  <si>
    <t>01 Feb 25 - 31 Mei 2025</t>
  </si>
  <si>
    <t>01 Jun 25 - 30 Sep 2025</t>
  </si>
  <si>
    <t>01 Okt 25 - 30 Sep 2026</t>
  </si>
  <si>
    <t>A07003</t>
  </si>
  <si>
    <t>09 Apr 25 - 31 Jul 2025</t>
  </si>
  <si>
    <t>01 Sep 25 - 31 Des 2025</t>
  </si>
  <si>
    <t>01 Jan 26 - 30 Apr 2026</t>
  </si>
  <si>
    <t>Jl Kasih Dsn II, RT 004 / RW 002, Desa Kedai Durian, Kecamatan Deli Tua, Kabupaten Deli Serdang</t>
  </si>
  <si>
    <t>07 Mar 11 - 06 Jun 2011</t>
  </si>
  <si>
    <t>07 Jun 11 - 06 Jun 2012</t>
  </si>
  <si>
    <t>05 Mei 2009 – 05 Agustus 2009</t>
  </si>
  <si>
    <t>01 Mei 2012 - 01 Agus 2012</t>
  </si>
  <si>
    <t>2 Agus 12 - 02 Agus 2013</t>
  </si>
  <si>
    <t>01 Feb 12 - 01 Mei 2012</t>
  </si>
  <si>
    <t>2 Mei 12 - 2 Mei 2013</t>
  </si>
  <si>
    <t>02 Agt 25 - 30 Nov 2025</t>
  </si>
  <si>
    <t>A07004</t>
  </si>
  <si>
    <t>1272022511820003</t>
  </si>
  <si>
    <t>Perumahan Bersatu Maju Blok F9 RT / RW - Desa Tanjung Pinggir Kec. Siantar Martoba Kota Pematangsiantar Sumut</t>
  </si>
  <si>
    <t>0813-7067-3631</t>
  </si>
  <si>
    <t>11 Des 25 - 30 Apr 2026</t>
  </si>
  <si>
    <t>ISWONDO GUNDA SIRAIT</t>
  </si>
  <si>
    <t>1208020607000004</t>
  </si>
  <si>
    <t>Jl. Sibatu Batu Blok III RT / RW - Desa Bah Sorma Kec. Siantar Sitalasari Kota Pematangsiantar Sumut</t>
  </si>
  <si>
    <t>0821-6322-6330</t>
  </si>
  <si>
    <t>02 Jan 26 - 30 Apr 2026</t>
  </si>
  <si>
    <t>MIRZA EGHA WARDANA</t>
  </si>
  <si>
    <t>1208010103060002</t>
  </si>
  <si>
    <t>Jl. Demokrasi Ujung Lk. II RT 003 RW 001 Desa Sumber Jaya Kec. Siantar Martoba Kota Pematangsiantar Sumut 21139</t>
  </si>
  <si>
    <t>Huta II Karang Bangun, RT 000 / RW 000, Desa Karang Bangun, Kecamatan Siantar, Kabupaten Simalungun</t>
  </si>
  <si>
    <t>0838-7793-0363</t>
  </si>
  <si>
    <t>27 Jun 11 - 31 Jan 2012</t>
  </si>
  <si>
    <t>01 Agus 12 - 08 Nov 2012</t>
  </si>
  <si>
    <t>9 Nov 12 - 08 Nov 2013</t>
  </si>
  <si>
    <t>26 Sep 11 - 30 Apr 2012</t>
  </si>
  <si>
    <t>01 Mei 12 - 01 Agus 2012</t>
  </si>
  <si>
    <t>09 Des 19 - 09 Mar 2020</t>
  </si>
  <si>
    <t>10 Mar 20 - 10 Sep 2020</t>
  </si>
  <si>
    <t>11 Sep 20 - 11 Sep 2022</t>
  </si>
  <si>
    <t>12 Sep 22 - 31 Des 2024</t>
  </si>
  <si>
    <t>3 Juli 2019 - 03 Agustus 2019</t>
  </si>
  <si>
    <t>18 Jul 19 - 18 Jan 2020</t>
  </si>
  <si>
    <t>20 Jan 20 - 20 Jul 2020</t>
  </si>
  <si>
    <t>21 Jul 20 - 21 Jul 2022</t>
  </si>
  <si>
    <t>22 Jul 22 - 31 Jul 2024</t>
  </si>
  <si>
    <t>13 Sep 24 - 14 Okt 2024</t>
  </si>
  <si>
    <t>15 Okt 24 - 28 Feb 2025</t>
  </si>
  <si>
    <t>01 Mar 25 - 30 Jun 2025</t>
  </si>
  <si>
    <t>01 Jul 25 - 31 Okt 2025</t>
  </si>
  <si>
    <t>01 Nov 25 - 31 Okt 2026</t>
  </si>
  <si>
    <t>A07005</t>
  </si>
  <si>
    <t>04 Jan 21 - 04 Mei 2021</t>
  </si>
  <si>
    <t>05 Mei 21 - 05 Mei 2022</t>
  </si>
  <si>
    <t>06 Mei 22 - 31 Mei 2024</t>
  </si>
  <si>
    <t>01 Jun 24 - 31 Jan 2026</t>
  </si>
  <si>
    <t>1209162703800002</t>
  </si>
  <si>
    <t>Tanah Rakyat</t>
  </si>
  <si>
    <t>Dusun III RT / RW 0 Desa Gedangan Kec. Pulo Bandring Kab. Asahan, Sumut</t>
  </si>
  <si>
    <t>0813-7671-5714</t>
  </si>
  <si>
    <t>01 Agt 23 - 31 Des 2023</t>
  </si>
  <si>
    <t>01 Jan 24 - 31 Des 2024</t>
  </si>
  <si>
    <t>01 Jan 25 - 31 Des 2025</t>
  </si>
  <si>
    <t>01 Jan 26 - 31 Des 2026</t>
  </si>
  <si>
    <t>Jl. Sibatu - Batu Gg. Masjid, RT 004 / RW 002 Desa Bah Kapul Kec. Siantar Sitalasari Kota Pematangsiantar Sumut</t>
  </si>
  <si>
    <t>19 Sep 24 - 18 Okt 24</t>
  </si>
  <si>
    <t>19 Okt 24 - 28 Feb 2025</t>
  </si>
  <si>
    <t>02 Jan 25 - 30 Apr 2025</t>
  </si>
  <si>
    <t>01 Mei 25 - 31 Agt 2025</t>
  </si>
  <si>
    <t>09 Sep 24 - 31 Jan 2025</t>
  </si>
  <si>
    <t>1209202710840009</t>
  </si>
  <si>
    <t>Jl. Sanusi Pane Lk. VII RT / RW - Desa Mutiara Kec. Kota Kisaran Timur Kab. Asahan, Sumut</t>
  </si>
  <si>
    <t>0822-7414-2381</t>
  </si>
  <si>
    <t>Kontrak V</t>
  </si>
  <si>
    <t>15 Nov 22 - 31 Mar 2023</t>
  </si>
  <si>
    <t>01 Apr 23 - 31 Mar 2024</t>
  </si>
  <si>
    <t>01 Apr 24 - 31 Mar 2025</t>
  </si>
  <si>
    <t>01 Apr 25 - 31 Mar 2026</t>
  </si>
  <si>
    <t>10 Jan 11 - 10 Apr 11 / 10 Apr 11 - 01 Mei 11</t>
  </si>
  <si>
    <t>02 Mei 11 - 02 Agus 2011</t>
  </si>
  <si>
    <t xml:space="preserve">Plt Ka. Area </t>
  </si>
  <si>
    <t>01 Okt 25 - 31 Jan 2026</t>
  </si>
  <si>
    <t>01 Feb 26 - 31 Jan 2027</t>
  </si>
  <si>
    <t>22 Sep 25 - 31 Jan 2026</t>
  </si>
  <si>
    <t>01 Feb 26 - 31 Mei 2026</t>
  </si>
  <si>
    <t>A07006</t>
  </si>
  <si>
    <t>1218041610960006</t>
  </si>
  <si>
    <t>Pematang Ganjang</t>
  </si>
  <si>
    <t>Dusun V Pangkalan Budiman I RT / RW - Desa Sei Rampah Kec. Sei Rampah Kab. Serdang Begadai, Sumut</t>
  </si>
  <si>
    <t>??</t>
  </si>
  <si>
    <t>0895-2494-9062</t>
  </si>
  <si>
    <t>19 Agt 25 - 31 Des 2025</t>
  </si>
  <si>
    <t>Sibungabunga, RT 000 / RW 000, Desa Sibunga Bunga, Kecamatan Jorlang Hataran, Kabupaten Simalungun</t>
  </si>
  <si>
    <t>MUHAMMAD QORI ACHYAR HUTAGAOL</t>
  </si>
  <si>
    <t>1208010203990001</t>
  </si>
  <si>
    <t>Rambung Merah</t>
  </si>
  <si>
    <t>Jl. Teratai Huta IV RT / RW 000 Desa Pamatang Simalungun Kec. Siantar Kab. Simalungun Sumut Kodepos 21151</t>
  </si>
  <si>
    <t>0823-6256-8495</t>
  </si>
  <si>
    <t>Freelance resign</t>
  </si>
  <si>
    <t>16 Feb 26 - 15 Jun 2026</t>
  </si>
  <si>
    <t>27 Agt 2015 - 30 Sep 2015</t>
  </si>
  <si>
    <t>15 Sep 15 - 15 Sep 2016</t>
  </si>
  <si>
    <t>16 Sep 16 - 16 Sep 2017</t>
  </si>
  <si>
    <t>19 Jun 24 - 31 Jul 24</t>
  </si>
  <si>
    <t>1571011602910041</t>
  </si>
  <si>
    <t>Jl. KF. Tandean RT / RW 000 Desa Bandar Sakti Kec. Bajenis Kota Tebing Tinggi Sumut</t>
  </si>
  <si>
    <t>0852-7036-5545</t>
  </si>
  <si>
    <t>04 Des 25 - 30 Apr 2026</t>
  </si>
  <si>
    <t>1207282503960002</t>
  </si>
  <si>
    <t>Jln. P.Siantar Dusun VII Rt /RW 000 Desa Pagar Jati Kec. Lubuk Pakam Kab. Deli Serdang Sumut</t>
  </si>
  <si>
    <t>0853-5878-7643</t>
  </si>
  <si>
    <t>02 Sep 25 - 31 Des 2025</t>
  </si>
  <si>
    <t>1271141812870001</t>
  </si>
  <si>
    <t>Jl. Bubu No. 105 Medan RT / RW - Kel. Sidorejo Kec. Medan Tembung Kota Medan Sumut</t>
  </si>
  <si>
    <t>0821-8226-4310</t>
  </si>
  <si>
    <t>1207281201910004</t>
  </si>
  <si>
    <t>Bakaran Batu</t>
  </si>
  <si>
    <t>Jln. Purwo Dusun IV RT / RW 000 Desa Bakaran Batu Kec. Lubuk Pakam, Kab. Deli Serdang, Sumut</t>
  </si>
  <si>
    <t>0812-6431-1041</t>
  </si>
  <si>
    <t>31 Juli 2026</t>
  </si>
  <si>
    <t>02 Sep 11 - 02 Okt 2011</t>
  </si>
  <si>
    <t>03 Okt 11 - 03 Jan 2012</t>
  </si>
  <si>
    <t>04 Jan 12 - 04 Jan 2013</t>
  </si>
  <si>
    <t>02 Feb 26 - 31 Mei 2026</t>
  </si>
  <si>
    <t>FEBRIZAL YUANTARA</t>
  </si>
  <si>
    <t>1671040702880005</t>
  </si>
  <si>
    <t>Madiun</t>
  </si>
  <si>
    <t>Jl. Lunjuk Jaya No. 22 RT 049 RW 014, Kelurahan Loroka Pakjo, Kecamatan Ilir Barat Satu, Kota Palembang / Jl. Sidorukun No. 77 Kota Medan</t>
  </si>
  <si>
    <t>AREA MEDAN</t>
  </si>
  <si>
    <t>22 Juli - 13 Agustus 2026</t>
  </si>
  <si>
    <t>A07007</t>
  </si>
  <si>
    <t>29 - 22 Juli 2026</t>
  </si>
  <si>
    <t>23 Juli - 14 Agustus 2026</t>
  </si>
  <si>
    <t>PKWT I</t>
  </si>
  <si>
    <t>1216041808920001</t>
  </si>
  <si>
    <t>Sosor Niapoan</t>
  </si>
  <si>
    <t>Siraja Gorat RT / RW 000 Desa Siraja Gorat Kec. Laguboti Kab. Toba Samosir Sumatera Utara</t>
  </si>
  <si>
    <t>0812-6447-8008</t>
  </si>
  <si>
    <t>01 Mar 23 - 30 Jun 2023</t>
  </si>
  <si>
    <t>02 Mei 23 - 30 Sep 2023</t>
  </si>
  <si>
    <t>01 Okt 23 - 30 Sep 2024</t>
  </si>
  <si>
    <t>01 Okt 24 - 30 Sep 2025</t>
  </si>
  <si>
    <t>SUMBER MAJU SIMANGUNGSONG</t>
  </si>
  <si>
    <t>1203210303970006</t>
  </si>
  <si>
    <t>Huta Pardomuan</t>
  </si>
  <si>
    <t>Desa Huta Namora RT / RW - Kec. Balige Kab Toba Samosir Sumut</t>
  </si>
  <si>
    <t>0822-77938235</t>
  </si>
  <si>
    <t>Jl. Tomang No. 08, RT 002 / RW 001, Kelutahan Bukit Sofa, Kecamatan Siantar Sitalasari, Kota Pematangsiantar</t>
  </si>
  <si>
    <t>1209162906010003</t>
  </si>
  <si>
    <t>Dusun V Pondok Semi RT / RW 000 Desa Karya Ambalutu Kec. Buntu Pane Kab. Asahan Sumut Kodepos 21261</t>
  </si>
  <si>
    <t>0852-9718-6126</t>
  </si>
  <si>
    <t>2171111211899012</t>
  </si>
  <si>
    <t>Sosor Dolok</t>
  </si>
  <si>
    <t>Lobutolong RT / RW - Desa Lobutolong Kec. Paranginan Kab. Humbang Hasundutan Sumut</t>
  </si>
  <si>
    <t>0822-7693-9795</t>
  </si>
  <si>
    <t>9171010501720001</t>
  </si>
  <si>
    <t>Kediri</t>
  </si>
  <si>
    <t>Puri Cempaka Putih Blok N-15 RT 005 RW 005 Arjowinangun Kedungkandang Malang</t>
  </si>
  <si>
    <t>0813-4762-4536</t>
  </si>
  <si>
    <t>16 - 25 Nov 2020</t>
  </si>
  <si>
    <t>26 Nov 20 - 31 Mar 2021</t>
  </si>
  <si>
    <t>01 Apr 21 - 01 Apr 2022</t>
  </si>
  <si>
    <t>02 Apr 22 - 31 Mar 2024</t>
  </si>
  <si>
    <t>01 Apr 24 - 30 Nov 2025</t>
  </si>
  <si>
    <t>11 Okt 24 - 28 Feb 2025</t>
  </si>
  <si>
    <t>1273014306960001</t>
  </si>
  <si>
    <t>Jl. Makmur No. 34 RT / RW 000 Desa Batang Beruh Kec. Sidikalang Kab. Dairi Sumut</t>
  </si>
  <si>
    <t>0822-7717-1198 / 0895-1528-1919</t>
  </si>
  <si>
    <t>11 Agt 25 - 10 Sep 2025</t>
  </si>
  <si>
    <t>11 Sep 25 - 31 Jan 2026</t>
  </si>
  <si>
    <t>1211100709020001</t>
  </si>
  <si>
    <t>Lumban Naibaho</t>
  </si>
  <si>
    <t>Sitohang Nahornop RT / RW 000 Desa Parbuluan VI Kec. Parbuluan Kab. Dairi Sumut</t>
  </si>
  <si>
    <t>0853-6219-3785</t>
  </si>
  <si>
    <t>1211060106060001</t>
  </si>
  <si>
    <t>Simpang Aman</t>
  </si>
  <si>
    <t>Dsn. Simpang Aman RT / RW 000 Desa Alur Subur Kec. Tanah Pinem Kab. Dairi Sumatera Utara</t>
  </si>
  <si>
    <t>0813-5669-3070</t>
  </si>
  <si>
    <t>1206101212950003</t>
  </si>
  <si>
    <t>Laugarut</t>
  </si>
  <si>
    <t>Dusun V Lae Meang RT / RW 000 Desa Lae Nuaha Kec. Siempat Nempu Hulu Kab. Dairi Sumut</t>
  </si>
  <si>
    <t>0831-2567-4746</t>
  </si>
  <si>
    <t>1211011203020004</t>
  </si>
  <si>
    <t>Jl. Seroja I No. 185 RT / RW 000 Desa Kalang Simbara Kec. Sidikalang Kab. Dairi, Sumatera Utara</t>
  </si>
  <si>
    <t>0838-7145-9429</t>
  </si>
  <si>
    <t>1211061112050001</t>
  </si>
  <si>
    <t>Subulusalam</t>
  </si>
  <si>
    <t>Dusun I Liang Galuh RT / RW 000 Desa Sinar Pagi Kec. Tanah Pinem Kab. Dairi Sumatera Utara</t>
  </si>
  <si>
    <t>0822-2081-9664</t>
  </si>
  <si>
    <t>SANGKOT PANDAPOTAN SIHOMBING</t>
  </si>
  <si>
    <t>1220080407870005</t>
  </si>
  <si>
    <t>Jl. Multi Perumahan Sitinjo Permai Blok C-134 RT / RW 000 Desa Sitinjo II Kec. Sitinjo Kab. Dairi Sumut</t>
  </si>
  <si>
    <t>A07008</t>
  </si>
  <si>
    <t>D1 Teknik Komputer</t>
  </si>
  <si>
    <t>0821-6052-4967</t>
  </si>
  <si>
    <t>1210086010850002</t>
  </si>
  <si>
    <t>Karing RT/RW 000 Karing Kec. Berampu Kab. Dairi Sumatera Utara</t>
  </si>
  <si>
    <t>082311931961</t>
  </si>
  <si>
    <t>03 Okt 25 - 31 Jan 2026</t>
  </si>
  <si>
    <t>1211016704000002</t>
  </si>
  <si>
    <t>Bandar Selamat RT/RW 000, Kel.Belang Malum, Kec. Sidikalang, Kab. Dairi</t>
  </si>
  <si>
    <t>12180401509170001</t>
  </si>
  <si>
    <t>1277025812970004</t>
  </si>
  <si>
    <t xml:space="preserve">Jalan Baru, Desa Purba Sianjur, Plakkat, </t>
  </si>
  <si>
    <t>12 Feb - 07 Mar 2026</t>
  </si>
  <si>
    <t>09 - 18 Mar 2026</t>
  </si>
  <si>
    <t>30 Mar - 22 April 2026</t>
  </si>
  <si>
    <t>Dusun II, RT 000 / RW 000, Desa Pematang Ganjang, Kecamatan Sei Rampah, Kabupaten Serdang Bedagai</t>
  </si>
  <si>
    <t>25 Mei 09 – 25 Jun 09 / 26 Jun 09 – 27 Jul 09</t>
  </si>
  <si>
    <t>28 Jul 2009 – 28 Jan 2010</t>
  </si>
  <si>
    <t>29 Jan 2010 – 29 Jan 2011</t>
  </si>
  <si>
    <t>27 Mei 24 - 29 Jun 2024</t>
  </si>
  <si>
    <t>01 Jul 24 - 31 Okt 2024</t>
  </si>
  <si>
    <t>01 Nov 24 - 31 Okt 2025</t>
  </si>
  <si>
    <t>01 Nov 25 - 28 Feb 2026</t>
  </si>
  <si>
    <t>27 Jun 22 - 30 Jun 2023</t>
  </si>
  <si>
    <t>01 Jul 25 - 29 Jun 2026</t>
  </si>
  <si>
    <t>1117010605020001</t>
  </si>
  <si>
    <t>Tunyang</t>
  </si>
  <si>
    <t>Simpang Kelaping RT / RW 000 Desa Simpang Kelaping Kec. Pegasing Kab. Aceh Tengah, Aceh</t>
  </si>
  <si>
    <t>0822-1482-4923 / 0821-6473-1288</t>
  </si>
  <si>
    <t>1104031112980005</t>
  </si>
  <si>
    <t>Kemili RT / RW 000 Desa Kemili Kec. Bebesen Kab. Aceh Tengah, Aceh</t>
  </si>
  <si>
    <t>0853-6044-6399</t>
  </si>
  <si>
    <t>RISKY AFRIZAL</t>
  </si>
  <si>
    <t>1104170604920001</t>
  </si>
  <si>
    <t>Jl. Merda Dsn. Ruhama RT / RW - Desa Merah Mersa Kec. Laut Tawar Kab. Aceh Tengah, Aceh</t>
  </si>
  <si>
    <t>0852-5712-9641</t>
  </si>
  <si>
    <t>08 Jun 20 - 08 Okt 2020</t>
  </si>
  <si>
    <t>09 Okt 20 - 09 Okt 2021</t>
  </si>
  <si>
    <t>11 Okt 21 - 31 Okt 2023</t>
  </si>
  <si>
    <t>A07009</t>
  </si>
  <si>
    <t>01 Nov 23 - 31 Des 2024</t>
  </si>
  <si>
    <t>01 Jan 25 - 30 Jun 2025</t>
  </si>
  <si>
    <t>01 Sep 25 - 31 Okt 2025</t>
  </si>
  <si>
    <t>16 Jul 25 - 29 Nov 2025</t>
  </si>
  <si>
    <t>30 Nov 25 - 31 Mar 2026</t>
  </si>
  <si>
    <t>Dusun XIII Pondok Miri, RT 042 / RW 018, Desa Sei Semayang, Kecamatan Sunggal, Kabupaten Deli Serdang</t>
  </si>
  <si>
    <t>07 Okt 25 - 28 Feb 2026</t>
  </si>
  <si>
    <t>2103051105060001</t>
  </si>
  <si>
    <t>Batubijaya</t>
  </si>
  <si>
    <t>Tandun Barat RT/RW 003/006 Kel. Tandun Barat, Kec. Tandun, Kab. Rokan Hulu</t>
  </si>
  <si>
    <t>1173021110860002</t>
  </si>
  <si>
    <t>Lhokseumawe</t>
  </si>
  <si>
    <t>Jl. Barona I.R. Lahuda Ujong Dsn PLN, RT/RW 000, Kel. Hagu Telingoh, Kec. Banda Sakti, Kota Lhokseumawe</t>
  </si>
  <si>
    <t>S1 Ilmu Administrasi Negara</t>
  </si>
  <si>
    <t>KHAIRUM WAHYUDI</t>
  </si>
  <si>
    <t>1113020304980004</t>
  </si>
  <si>
    <t>Blangkejeren</t>
  </si>
  <si>
    <t>Dsn Deret RT/RW 000, Kel. Bacang, Kec. Blangkejeren, Kab. Gayo Lues</t>
  </si>
  <si>
    <t>S1 Manajemen Pendidikan Islam</t>
  </si>
  <si>
    <t>08 Okt 25 - 28 Feb 2026</t>
  </si>
  <si>
    <t>03 Nov 25 - 28 Feb 2026</t>
  </si>
  <si>
    <t>20 Jun 22 - 31 Okt 2022</t>
  </si>
  <si>
    <t>01 Nov 22 - 28 Feb 2023</t>
  </si>
  <si>
    <t>01 Mar 23 - 29 Feb 2024</t>
  </si>
  <si>
    <t>01 Mar 24 - 28 Feb 2025</t>
  </si>
  <si>
    <t>01 Mar 25 - 28 Feb 2026</t>
  </si>
  <si>
    <t>A07011</t>
  </si>
  <si>
    <t>IVANA CHRISANTI HALE</t>
  </si>
  <si>
    <t>5304226802030001</t>
  </si>
  <si>
    <t>Nualain</t>
  </si>
  <si>
    <t>Nualain RT 001 RW 001 Desa Nualain Kec. Lamaknen Selatan Kab. Belu NTT</t>
  </si>
  <si>
    <t>0851-3351-2601</t>
  </si>
  <si>
    <t>30 Jan 26 - 28 Feb 2026</t>
  </si>
  <si>
    <t>Manik Huluan, RT 000 / RW 000, Desa Sait Buttu Saribu, Kecamatan Pamatang Sidamanik, Kabupaten Simalungun</t>
  </si>
  <si>
    <t>DEWI OKTAVIA TATALI</t>
  </si>
  <si>
    <t>7106067010880002</t>
  </si>
  <si>
    <t>Talaud</t>
  </si>
  <si>
    <t>Tarabitan, 30 Oktober 1988</t>
  </si>
  <si>
    <t>Dsn, III Tarun Kec. Melonguane Kab. Kepulauan Talaud</t>
  </si>
  <si>
    <t>09 Mar 2022 s/d 01 Apr 2022</t>
  </si>
  <si>
    <t>19 Sep 2022 s/d 20 Okt 2022</t>
  </si>
  <si>
    <t>21/BKR-TLD/IX/2022</t>
  </si>
  <si>
    <t>19/09/2022</t>
  </si>
  <si>
    <t>PERPANJANGAN FREELANCE (SURAT PERNYATAAN)</t>
  </si>
  <si>
    <t>10 Juni 2019 - 15 Juni 2019</t>
  </si>
  <si>
    <t>17 Jun 19 - 31 Des 2019</t>
  </si>
  <si>
    <t>01 Jan 20 - 01 Jul 2020</t>
  </si>
  <si>
    <t>02 Jul 20 - 02 Jul 2022</t>
  </si>
  <si>
    <t>03 Jul 22 - 31 Jul 2024</t>
  </si>
  <si>
    <t>ERIK OKBRIAN SIMAMORA</t>
  </si>
  <si>
    <t>1211042410970003</t>
  </si>
  <si>
    <t>SUMUT VI</t>
  </si>
  <si>
    <t>22035910987</t>
  </si>
  <si>
    <t>Sihorbo, 24 Oktober 1998</t>
  </si>
  <si>
    <t>Dusun V Kel. Rawa Sari Kec. Aek Kuasan Kab. Asahan</t>
  </si>
  <si>
    <t>18 Ags 2021 s/d 10 Sep 2021</t>
  </si>
  <si>
    <t>21 Okt 2022 s/d 14 Nov 2022</t>
  </si>
  <si>
    <t>010/BKR-SUMUT VI/X/2022</t>
  </si>
  <si>
    <t>25/10/2022</t>
  </si>
  <si>
    <t>ALEXANDER RAJAGUKGUK</t>
  </si>
  <si>
    <t>1202152812950001</t>
  </si>
  <si>
    <t>22035910797</t>
  </si>
  <si>
    <t>Bonandolok, 28 Desember 1995</t>
  </si>
  <si>
    <t>Bonandolok Kel. Sitanggor Kec. Muara Kab Tapanuli Utara</t>
  </si>
  <si>
    <t>07 Feb 2022 s/d 05 Mar 2022</t>
  </si>
  <si>
    <t>YOHANES D. UKAT</t>
  </si>
  <si>
    <t>NTT II</t>
  </si>
  <si>
    <t>Atambua, 04 Februari 1994</t>
  </si>
  <si>
    <t>Weka Timur RT 26 RW 08 Kel. Umanen Kec. Atambua Barat Kab. Belu - NTT</t>
  </si>
  <si>
    <t>23 Ags 2021 s/d 15 Sep 2021</t>
  </si>
  <si>
    <t>06 Okt 2022 s/d 29 Okt 2022</t>
  </si>
  <si>
    <t xml:space="preserve">FORTUNATUS N SAKAN </t>
  </si>
  <si>
    <t>22115394045</t>
  </si>
  <si>
    <t>Kotafoun, 07 Maret 1994</t>
  </si>
  <si>
    <t>Jl. Imam Bonjol RT 10 RW 04 Kel. Atambua Kec. Kota Atambua Kab. Belu - NTT</t>
  </si>
  <si>
    <t>10 Jan 2022 s/d 02 Feb 2022</t>
  </si>
  <si>
    <t>12 Okt 2022 s/d 04 Nov 2022</t>
  </si>
  <si>
    <t>Pantar</t>
  </si>
  <si>
    <t>5305161310890001</t>
  </si>
  <si>
    <t>Mauta</t>
  </si>
  <si>
    <t xml:space="preserve">JIMMI ERIEK CANDRA MARBUN </t>
  </si>
  <si>
    <t>S1 Teknologi Pertanian</t>
  </si>
  <si>
    <t>0812-4759-8287</t>
  </si>
  <si>
    <t>1201090409890002</t>
  </si>
  <si>
    <t>TAPANULI TENGAH</t>
  </si>
  <si>
    <t>Sibolga</t>
  </si>
  <si>
    <t>22035910854</t>
  </si>
  <si>
    <t>Sibintang, 04 September 1989</t>
  </si>
  <si>
    <t>Dusun V Hutagugung</t>
  </si>
  <si>
    <t>08126320056</t>
  </si>
  <si>
    <t>24 Okt 2022 s/d 16 Nov 2022</t>
  </si>
  <si>
    <t>21/10/2022</t>
  </si>
  <si>
    <t>PERPANJANGAN FREELANCE (SURAT PERNYATAAAN)</t>
  </si>
  <si>
    <t>DENI SAFRIZAL</t>
  </si>
  <si>
    <t>1116041401930002</t>
  </si>
  <si>
    <t>NAD II</t>
  </si>
  <si>
    <t>Tapak Tuan</t>
  </si>
  <si>
    <t>22115394003</t>
  </si>
  <si>
    <t>Rantau, 14 Januari 1993</t>
  </si>
  <si>
    <t>Kota Pajar Kluet Utara</t>
  </si>
  <si>
    <t>085296943616</t>
  </si>
  <si>
    <t>30 Jun 2022 s/d 23 Jul 2022</t>
  </si>
  <si>
    <t>26 Okt 2022 s/d 31 Okt 2022</t>
  </si>
  <si>
    <t>007/T.TUAN/BKR/MRKT/X/2022</t>
  </si>
  <si>
    <t>26/10/2022</t>
  </si>
  <si>
    <t>05 Jan 26 - 18 Mar 2026</t>
  </si>
  <si>
    <t>18017651102</t>
  </si>
  <si>
    <t>Sigli, 13 November 1982</t>
  </si>
  <si>
    <t>Aceh Besar</t>
  </si>
  <si>
    <t>ZULPAHKJAR</t>
  </si>
  <si>
    <t>1101020206940002</t>
  </si>
  <si>
    <t>22115394011</t>
  </si>
  <si>
    <t>Ruak, 02 Juni 1994</t>
  </si>
  <si>
    <t>Aceh Selatan</t>
  </si>
  <si>
    <t>082236077002</t>
  </si>
  <si>
    <t>BAYU SETIADI POTONENGAN</t>
  </si>
  <si>
    <t>7174042206910002</t>
  </si>
  <si>
    <t>Bolmong</t>
  </si>
  <si>
    <t>22115393740</t>
  </si>
  <si>
    <t>Mogolaing, 22 Juni 1991</t>
  </si>
  <si>
    <t>Kotamobagu</t>
  </si>
  <si>
    <t>085796399307</t>
  </si>
  <si>
    <t>03 Okt 2021 s/d 24 Okt 2021</t>
  </si>
  <si>
    <t>13 Okt 2022 s/d 05 Nov 2022</t>
  </si>
  <si>
    <t>038/SRT.PENG/BKR/BOL/X/2022</t>
  </si>
  <si>
    <t>29/10/2022</t>
  </si>
  <si>
    <t>21 - 26 Okt 2019 / 28 Okt - 02 Nov 2019</t>
  </si>
  <si>
    <t>04 Nov 19 - 04 Feb 2020</t>
  </si>
  <si>
    <t>05 Feb 20 - 05 Agt 2020</t>
  </si>
  <si>
    <t>06 Agt 20 - 06 Agt 2022</t>
  </si>
  <si>
    <t>SUMUT III</t>
  </si>
  <si>
    <t>Asahan</t>
  </si>
  <si>
    <t>08 Agt 22 - 30 Nov 2024</t>
  </si>
  <si>
    <t>22115393922</t>
  </si>
  <si>
    <t>Kisaran, 27 Oktober 1984</t>
  </si>
  <si>
    <t>Jl. Sanusi Pane Kisaran Timur</t>
  </si>
  <si>
    <t>082274142381</t>
  </si>
  <si>
    <t>19 Mar 2022 s/d 13 Apr 2022</t>
  </si>
  <si>
    <t>09 Nov 2022 s/d 02 Des 2022</t>
  </si>
  <si>
    <t>09/SMT-III/BKR/XI/2022</t>
  </si>
  <si>
    <t>RALDHY VALENTINO KAUNANG</t>
  </si>
  <si>
    <t>7171092508910003</t>
  </si>
  <si>
    <t>5303020702000001</t>
  </si>
  <si>
    <t>NTT VI</t>
  </si>
  <si>
    <t>22115394342</t>
  </si>
  <si>
    <t>Kefamenanu, 07 Februari 2000</t>
  </si>
  <si>
    <t>082144984568</t>
  </si>
  <si>
    <t>23 Mei 2022 s/d 17 Jun 2022</t>
  </si>
  <si>
    <t>05 Nov 2022 s/d 30 Nov 2022</t>
  </si>
  <si>
    <t>062/BKR-NTTVI/XI/2022</t>
  </si>
  <si>
    <t>10 -16 Des 2019 / 17 - 23 Des 2019</t>
  </si>
  <si>
    <t>A07012</t>
  </si>
  <si>
    <t>22115394359</t>
  </si>
  <si>
    <t>Pukdale, 19 Juni 1999</t>
  </si>
  <si>
    <t>03 Jan 20 - 03 Apr 2020</t>
  </si>
  <si>
    <t>087722219960</t>
  </si>
  <si>
    <t>11 Jul 2022 s/d 05 Ags 2022</t>
  </si>
  <si>
    <t>04 Apr 20 - 04 Okt 2020</t>
  </si>
  <si>
    <t>05 Okt 20 - 05 Okt 2022</t>
  </si>
  <si>
    <t>06 Okt 22 - 31 Jan 2025</t>
  </si>
  <si>
    <t>MAGANG</t>
  </si>
  <si>
    <t>Tomohon, 30 Maret 1990</t>
  </si>
  <si>
    <t>Gria Paniki Indah Kel. Bengkol Kec. Mapanget Kota Manado - Sulawesi Utara</t>
  </si>
  <si>
    <t>085395724700</t>
  </si>
  <si>
    <t>09 Nov 2022 s/d 22 Nov 2022</t>
  </si>
  <si>
    <t>001/BKR-SULUT/X/2022</t>
  </si>
  <si>
    <t>14/11/2022</t>
  </si>
  <si>
    <t>PENGAJUAN CALON KOORDINATOR SALES</t>
  </si>
  <si>
    <t>10 - 16 Okt 2019 / 17 - 23 Okt 2019</t>
  </si>
  <si>
    <t>17 Okt 19 - 17 Jan 2020</t>
  </si>
  <si>
    <t>18 Jan 20 - 18 Jul 2020</t>
  </si>
  <si>
    <t>20 Jul 20 - 20 Jul 2022</t>
  </si>
  <si>
    <t>21 Jul 22 - 31 Okt 2024</t>
  </si>
  <si>
    <t>LUD GIOVANNI SIREGAR</t>
  </si>
  <si>
    <t>1277013010880002</t>
  </si>
  <si>
    <t>22115393989</t>
  </si>
  <si>
    <t>Padang Sidempuan, 30 Oktober 1988</t>
  </si>
  <si>
    <t>Jl. Oswald Siahaan Komp. Perum Debora Pandan</t>
  </si>
  <si>
    <t>081375234007</t>
  </si>
  <si>
    <t>15 Ags 2022 s/d 08 Sep 2022</t>
  </si>
  <si>
    <t>21 Nov 2022 s/d 23 Jan 2023</t>
  </si>
  <si>
    <t>21/11/2022</t>
  </si>
  <si>
    <t>24/11/2022</t>
  </si>
  <si>
    <t>02 Mei 23 - 31 Jul 2023</t>
  </si>
  <si>
    <t>01 Agt 23 - 31 Jul 2024</t>
  </si>
  <si>
    <t>01 Agt 24 - 31 Jul 2026</t>
  </si>
  <si>
    <t>22115393666</t>
  </si>
  <si>
    <t>Watumotobe, 22 April 1990</t>
  </si>
  <si>
    <t>Sukur Kec. Airmadidi Kab. Minahasa Utara</t>
  </si>
  <si>
    <t>082290432393</t>
  </si>
  <si>
    <t>07 Sep 2022 s/d 30 Sep 2022</t>
  </si>
  <si>
    <t>14 Des 2022 s/d 06 Jan 2023</t>
  </si>
  <si>
    <t>010/SRT.PENG/BKR/MHS/XII/2022</t>
  </si>
  <si>
    <t>15/12/2022</t>
  </si>
  <si>
    <t>Jl. Pulau Sumatera LK. III, RT 000 / RW 000, Kelurahan Tualang, Kecamatan Padang Hulu, Kota Tebing Tinggi</t>
  </si>
  <si>
    <t>MUH. TAUFIK</t>
  </si>
  <si>
    <t>7207112003950001</t>
  </si>
  <si>
    <t>SULTENG</t>
  </si>
  <si>
    <t>Banggai</t>
  </si>
  <si>
    <t>22035911803</t>
  </si>
  <si>
    <t>Mansamat, 20 Maret 1995</t>
  </si>
  <si>
    <t xml:space="preserve">Mansamat </t>
  </si>
  <si>
    <t>082261426332</t>
  </si>
  <si>
    <t>09 Ags 2021 s/d 31 Ags 2021</t>
  </si>
  <si>
    <t>09 Jan 2023 s/d 01 Feb 2023</t>
  </si>
  <si>
    <t>3573041203860008</t>
  </si>
  <si>
    <t>Sumatra</t>
  </si>
  <si>
    <t>1 Alpa</t>
  </si>
  <si>
    <t>Jl. MGR Sugio Pranoto IV / 1166 Rt 004 Rw 002 Kidul Dalem Klojen</t>
  </si>
  <si>
    <t>0812-9989-9153</t>
  </si>
  <si>
    <t>09 Apr 18 - 09 Jul 2018 / 10 Jul 18 - 10 Okt 2018</t>
  </si>
  <si>
    <t>01 Sep 18 - 01 Sep 2019</t>
  </si>
  <si>
    <t>SUBITNO</t>
  </si>
  <si>
    <t>7201040804780004</t>
  </si>
  <si>
    <t>22115393674</t>
  </si>
  <si>
    <t>02 Sep 19 - 02 Sep 2020</t>
  </si>
  <si>
    <t>Ampana, 08 Agustus 1978</t>
  </si>
  <si>
    <t>Maahas</t>
  </si>
  <si>
    <t>081245697353</t>
  </si>
  <si>
    <t>27 Sep 2021 s/d 30 Sep 2021</t>
  </si>
  <si>
    <t>03 Sep 20 - 03 Sep 2022</t>
  </si>
  <si>
    <t>04 Sep 22 - 03 Sep 2023</t>
  </si>
  <si>
    <t>DANDI GUNAWAN MONGESANG</t>
  </si>
  <si>
    <t>7201042501010001</t>
  </si>
  <si>
    <t>22035911258</t>
  </si>
  <si>
    <t>Kamumu, 25 Januari 2001</t>
  </si>
  <si>
    <t>Jl. Pelita</t>
  </si>
  <si>
    <t>082261421033</t>
  </si>
  <si>
    <t xml:space="preserve">ADHY SETIAWAN </t>
  </si>
  <si>
    <t>7201043009860002</t>
  </si>
  <si>
    <t>22115393682</t>
  </si>
  <si>
    <t>Poso, 30 September 1986</t>
  </si>
  <si>
    <t>Kel. Kilongan</t>
  </si>
  <si>
    <t>085156511937</t>
  </si>
  <si>
    <t>08 Nov 2021 s/d 07 Des 2021</t>
  </si>
  <si>
    <t>01 Des 22 - 31 Mar 2023</t>
  </si>
  <si>
    <t>CATUR ARI NUGROHO</t>
  </si>
  <si>
    <t>3515151410860001</t>
  </si>
  <si>
    <t>22115393690</t>
  </si>
  <si>
    <t>Surabaya, 14 Oktober 1986</t>
  </si>
  <si>
    <t>31 Maret 2027</t>
  </si>
  <si>
    <t>Permata Megah Asri</t>
  </si>
  <si>
    <t>085394565724</t>
  </si>
  <si>
    <t>22 Nov 2021 s/d 15 Des 2021</t>
  </si>
  <si>
    <t>BACHTIAR</t>
  </si>
  <si>
    <t>7305070107860042</t>
  </si>
  <si>
    <t>22115393716</t>
  </si>
  <si>
    <t>Pattallassang, 28 Juni 1985</t>
  </si>
  <si>
    <t>Basambungan</t>
  </si>
  <si>
    <t>082188852681</t>
  </si>
  <si>
    <t>01 Sep 2021 s/d 30 Sep 2021</t>
  </si>
  <si>
    <t>22035911472</t>
  </si>
  <si>
    <t>Molinow, 30 Desember 1987</t>
  </si>
  <si>
    <t>Tanoyan Utara Kec. Lolayan</t>
  </si>
  <si>
    <t>081356682450</t>
  </si>
  <si>
    <t>27 Des 2022 s/d 20 Jan 2023</t>
  </si>
  <si>
    <t>070/SRT.PENG/BKR/BOL/XII/2022</t>
  </si>
  <si>
    <t>2 Ijin, 3 SDR</t>
  </si>
  <si>
    <t>6 Ijin</t>
  </si>
  <si>
    <t>SAEPUL RUMONDOR</t>
  </si>
  <si>
    <t>22115393799</t>
  </si>
  <si>
    <t>Langangon, 22 September 1985</t>
  </si>
  <si>
    <t>085756593299</t>
  </si>
  <si>
    <t>11 Mei 2022 s/d 03 Jun 2022</t>
  </si>
  <si>
    <t>Sallu RT 004 RW 002 Desa Sallu Kec. Miomaffo Barat Kab. Timor Tengah Utara NTT</t>
  </si>
  <si>
    <t>S1 Pertambangan</t>
  </si>
  <si>
    <t>0821-4498-4568</t>
  </si>
  <si>
    <t>JENFRI REVOL KALANGI</t>
  </si>
  <si>
    <t>7174041701920001</t>
  </si>
  <si>
    <t>Kotamobagu, 17 Januari 1992</t>
  </si>
  <si>
    <t>Kotamobagu RT 17 RW 08 Kel. Kotamobagu Kec. Kotamobagu Barat - Sulawesi Utara</t>
  </si>
  <si>
    <t>082190491660</t>
  </si>
  <si>
    <t>24 Okt 2022 s/d 15 Nov 2022</t>
  </si>
  <si>
    <t>AGUSTINUS SOGE</t>
  </si>
  <si>
    <t>5307041908890001</t>
  </si>
  <si>
    <t>NTT IX</t>
  </si>
  <si>
    <t>Sikka</t>
  </si>
  <si>
    <t>22115394292</t>
  </si>
  <si>
    <t>Lela, 19 Agustus 1989</t>
  </si>
  <si>
    <t>Nita</t>
  </si>
  <si>
    <t>081218418996</t>
  </si>
  <si>
    <t>27 Sep 2021 s/d 16 Okt 2021</t>
  </si>
  <si>
    <t>17 Nov 2022 s/d 25 Jan 2023</t>
  </si>
  <si>
    <t>026/PENJ/NTTIX/XI/SIKKA/2022</t>
  </si>
  <si>
    <t>18/11/2022</t>
  </si>
  <si>
    <t>4 Ijin</t>
  </si>
  <si>
    <t>01 Mar 24 - 30 Jun 2024</t>
  </si>
  <si>
    <t>RINTOANUS NONG PONGGO</t>
  </si>
  <si>
    <t>5307022407930001</t>
  </si>
  <si>
    <t>22115394375</t>
  </si>
  <si>
    <t>Detukopi, 24 Juli 1993</t>
  </si>
  <si>
    <t>Maumere</t>
  </si>
  <si>
    <t>081255552619</t>
  </si>
  <si>
    <t>13 Sep 2021 s/d 21 Sep 2021</t>
  </si>
  <si>
    <t xml:space="preserve">ALEXANDER BOIMAU </t>
  </si>
  <si>
    <t>NTT VII</t>
  </si>
  <si>
    <t>22035911639</t>
  </si>
  <si>
    <t>Nifulinah, 28 Agustus 1986</t>
  </si>
  <si>
    <t>Natuneke RT 04 RW 02 Ds. Oe Ue Kec. Kuatnana Kab. TTS</t>
  </si>
  <si>
    <t>082145517122</t>
  </si>
  <si>
    <t>01 Okt 2022 s/d 25 Okt 2022</t>
  </si>
  <si>
    <t>19 Nov 2022 s/d 04 Feb 2023</t>
  </si>
  <si>
    <t>106/BKR-NTT VII/XI/2022</t>
  </si>
  <si>
    <t>16/11/2022</t>
  </si>
  <si>
    <t>BAY SONI LISTEN SELAN</t>
  </si>
  <si>
    <t>5302070607970002</t>
  </si>
  <si>
    <t>22035911654</t>
  </si>
  <si>
    <t>Neonmat, 06 Juli 1997</t>
  </si>
  <si>
    <t>Sinsenu RT 24 RW 04 Ds. Nifukani Kec. Amanuban Barat Kab. TTS</t>
  </si>
  <si>
    <t>081353804795</t>
  </si>
  <si>
    <t>22035911647</t>
  </si>
  <si>
    <t>Fatului, 57 Maret 1995</t>
  </si>
  <si>
    <t>Sopo Nunenu, RT 11 RW 05 Ds. Sopo Kec. Amanuban Tengah Kab. TTS</t>
  </si>
  <si>
    <t>082146095593</t>
  </si>
  <si>
    <t>DIKSON ALBER JONEDI HABEL</t>
  </si>
  <si>
    <t>22035911530</t>
  </si>
  <si>
    <t>Nifukani, 05 Juni 1984</t>
  </si>
  <si>
    <t>Nifukani RT 01 RW 01 Ds. Nifukani Kec. Amanuban Barat Kab. TTS</t>
  </si>
  <si>
    <t>085337568850</t>
  </si>
  <si>
    <t>MELKIANUS TAIBOKO</t>
  </si>
  <si>
    <t>5303080110870002</t>
  </si>
  <si>
    <t>Kefa</t>
  </si>
  <si>
    <t>22115394193</t>
  </si>
  <si>
    <t>Nunbai, 01 Oktober 1987</t>
  </si>
  <si>
    <t>Letmalo Timur RT 01 RW 01 Kec. Insana Tengah Kab. TTU</t>
  </si>
  <si>
    <t>082145011062</t>
  </si>
  <si>
    <t>04 Mar 24 - 30 Jun 2024</t>
  </si>
  <si>
    <t>A08001</t>
  </si>
  <si>
    <t>5301112704960003</t>
  </si>
  <si>
    <t>Kambaniru</t>
  </si>
  <si>
    <t>Takari RT 020 RW 006 Desa Takari Kec. Takari Kab. Kupang Nusa Tenggara Timur</t>
  </si>
  <si>
    <t>0812-3797-1972</t>
  </si>
  <si>
    <t>FERISANTO AMOL</t>
  </si>
  <si>
    <t>5303211102930002</t>
  </si>
  <si>
    <t>22115394185</t>
  </si>
  <si>
    <t>Nunbai, 11 Februari 1993</t>
  </si>
  <si>
    <t>082138882832</t>
  </si>
  <si>
    <t>23 Feb 25 - 30 Juni 2026</t>
  </si>
  <si>
    <t>REZA SYAHPUTRA (A)</t>
  </si>
  <si>
    <t>SUMUT II</t>
  </si>
  <si>
    <t>Labuhan Batu</t>
  </si>
  <si>
    <t>22035910730</t>
  </si>
  <si>
    <t>Aek Paing, 16 Juni 2003</t>
  </si>
  <si>
    <t>Jl Aek Paing Tengah RT 01 RW 01 Kel. Aek Paing Kec. Rantau Utara Kab. Labuhan Batu</t>
  </si>
  <si>
    <t>085321557187</t>
  </si>
  <si>
    <t>13 Jan 2022 s/d 07 Feb 2022</t>
  </si>
  <si>
    <t>26 Nov 2022 s/d 10 Feb 2023</t>
  </si>
  <si>
    <t>63/BKR-SUMUT II/XI/2022</t>
  </si>
  <si>
    <t>RICHARD RAFFLES GONI</t>
  </si>
  <si>
    <t>7105231601010001</t>
  </si>
  <si>
    <t xml:space="preserve">FREELANCE </t>
  </si>
  <si>
    <t>22115393617</t>
  </si>
  <si>
    <t>Manado, 16 Januari 2001</t>
  </si>
  <si>
    <t>Kapoya Satu - Jaga IV Kel. Kapoya Satu Kec. Suluun Tareran Kab. Minahasa Selatan</t>
  </si>
  <si>
    <t>085757705538</t>
  </si>
  <si>
    <t>21 Apr 2022 s/d 16 Mei 2022</t>
  </si>
  <si>
    <t>20 Jan 2023 s/d 12 Feb 2023</t>
  </si>
  <si>
    <t>002/SRT.PENG/BKR/SLU/I/2023</t>
  </si>
  <si>
    <t>16/1/2023</t>
  </si>
  <si>
    <t>LUCKY MAPALIEY</t>
  </si>
  <si>
    <t>7102063011000001</t>
  </si>
  <si>
    <t>22115393633</t>
  </si>
  <si>
    <t>Kakas, 30 November 2000</t>
  </si>
  <si>
    <t>Jaga III Kel. Kaweng Kec. Kakas Kab. Minahasa</t>
  </si>
  <si>
    <t>08999005158</t>
  </si>
  <si>
    <t>04 Okt 2021 s/d 24 Okt 2021</t>
  </si>
  <si>
    <t>ERWIN MARTHEOS</t>
  </si>
  <si>
    <t>22115393641</t>
  </si>
  <si>
    <t>Tiwoho, 18 November 1986</t>
  </si>
  <si>
    <t>Ds. Tiwoho RT 05 Kel. Tiwoho Kec. Wori Kab. Minahasa Utara</t>
  </si>
  <si>
    <t>082393203943</t>
  </si>
  <si>
    <t>06 Des 2021 s/d 31 Des 2021</t>
  </si>
  <si>
    <t>JUENGSI FRAEL RANTUNG</t>
  </si>
  <si>
    <t>7105230906030001</t>
  </si>
  <si>
    <t>22115393872</t>
  </si>
  <si>
    <t>Kapoya, 09 Juni 2003</t>
  </si>
  <si>
    <t>085656938961</t>
  </si>
  <si>
    <t>18 Ags 2022 s/d 10 Sep 2022</t>
  </si>
  <si>
    <t>7106031602830001</t>
  </si>
  <si>
    <t>22150528689</t>
  </si>
  <si>
    <t>Sarongsong II, 16 Februari 1983</t>
  </si>
  <si>
    <t>Lingkungan III Sarongsong Dua Kec. Airmadidi Kab. Minahasa Utara - Sulawesi Utara</t>
  </si>
  <si>
    <t>085340267484</t>
  </si>
  <si>
    <t>03 Okt 2022 s/d 26 Okt 2022</t>
  </si>
  <si>
    <t>02 Feb 2023 s/d 25 Feb 2023</t>
  </si>
  <si>
    <t>003/BKR-SULUT/I/2023</t>
  </si>
  <si>
    <t>28/1/2023</t>
  </si>
  <si>
    <t>22115393955</t>
  </si>
  <si>
    <t>Sosor Niapoan, 18 Agustus 1992</t>
  </si>
  <si>
    <t>DEGISTO M. SAEKOKO</t>
  </si>
  <si>
    <t>Siaraja Gorat Kec. Laguboti Kab. Tobasa</t>
  </si>
  <si>
    <t>081264478008</t>
  </si>
  <si>
    <t>17 Jan 2022 s/d 10 Feb 2022</t>
  </si>
  <si>
    <t>5302012912000004</t>
  </si>
  <si>
    <t>17 Feb 2023 s/d 28 Feb 2023</t>
  </si>
  <si>
    <t>Bimeta</t>
  </si>
  <si>
    <t>016/BKR-SUMUT VI/II/2021</t>
  </si>
  <si>
    <t>17/2/2023</t>
  </si>
  <si>
    <t>Nunumeu RT 013 RW 008 Desa Nunumeu Kec. Kota Soe Kab. Timor Tengah Selatan, NTT</t>
  </si>
  <si>
    <t>0813-3953-4907</t>
  </si>
  <si>
    <t>25 Agt - 30 Sep 2023</t>
  </si>
  <si>
    <t>01 Okt 23 - 31 Jan 2024</t>
  </si>
  <si>
    <t>01 Feb 24 - 31 Jan 2025</t>
  </si>
  <si>
    <t>23017412422</t>
  </si>
  <si>
    <t>Raut Bosi, 08 Agustus 1987</t>
  </si>
  <si>
    <t>Raut Bosi Kec. Porsea Kab. Toba Samosir - Sumatera Utara</t>
  </si>
  <si>
    <t>082262376549</t>
  </si>
  <si>
    <t>01 Jun 25 - 31 Mei 2026</t>
  </si>
  <si>
    <t>16 Des 2022 s/d 23 Feb 2022</t>
  </si>
  <si>
    <t>17/12/2022</t>
  </si>
  <si>
    <t>Ca. Admin</t>
  </si>
  <si>
    <t>SAYFUL P SIMORANGKIR</t>
  </si>
  <si>
    <t>22115393971</t>
  </si>
  <si>
    <t>Balige, 04 April 1984</t>
  </si>
  <si>
    <t>Jl. Tandang Buhu Kel. Pardede Onan Kec. Balige Kab. Tobasa</t>
  </si>
  <si>
    <t>085264597087</t>
  </si>
  <si>
    <t>16 Jan 2023 s/d 25 Mar 2023</t>
  </si>
  <si>
    <t>22 Mar 2023 s/d 13 Jun 2023</t>
  </si>
  <si>
    <t>28 Okt 19 - 02 Nov 19 / 04 Nov 19 - 11 Nov 19</t>
  </si>
  <si>
    <t>029/BKR-SUMUT VI/III/2023</t>
  </si>
  <si>
    <t>12 Nov 19 - 12 Feb 2020</t>
  </si>
  <si>
    <t>23/3/2023</t>
  </si>
  <si>
    <t>PENGAJUAN FREELANCE (KTP, KK, FORM, SURAT PERNYATAAN)</t>
  </si>
  <si>
    <t>MICAEL JEKSEN SIREGAR</t>
  </si>
  <si>
    <t>1212013011980004</t>
  </si>
  <si>
    <t>23017412430</t>
  </si>
  <si>
    <t>Balige, 30 November 1998</t>
  </si>
  <si>
    <t>Jl. Adhyaksa Kel. Balige III Kec. Balige Kab. Toba Samosir - Sumatera Utara</t>
  </si>
  <si>
    <t>087810202868</t>
  </si>
  <si>
    <t>10 Jan 2023 s/d 21 Mar 2023</t>
  </si>
  <si>
    <t>13 Feb 20 - 13 Agt 2020</t>
  </si>
  <si>
    <t>ARNIKUS WILSERMAN</t>
  </si>
  <si>
    <t>8203112408840004</t>
  </si>
  <si>
    <t>22129660613</t>
  </si>
  <si>
    <t>14 Agt 20 - 14 Agt 2022</t>
  </si>
  <si>
    <t>Pitu, 24 Agustus 1984</t>
  </si>
  <si>
    <t>Dsn. I Kel. Siniyung Kec. Dumoga Kab. Bolaang Mongondow - Sulawesi Utara</t>
  </si>
  <si>
    <t>085823803559</t>
  </si>
  <si>
    <t>08 Apr 2023 s/d 20 Apr 2023</t>
  </si>
  <si>
    <t>005/SRT.PENG-FRL/BKR.BOL/IV/2023</t>
  </si>
  <si>
    <t>15 Agt 22 - 30 Nov 2024</t>
  </si>
  <si>
    <t>ZULKIFLY SAPUTRA HILOHAPA</t>
  </si>
  <si>
    <t>7174042905950001</t>
  </si>
  <si>
    <t>22150528713</t>
  </si>
  <si>
    <t>Kotamobagu, 29 Mei 1995</t>
  </si>
  <si>
    <t>Dsn. IV Kel. Passi II Kec. Passi Barat Kab. Bolaang Mongondow -Sulawesi Utara</t>
  </si>
  <si>
    <t>087843014962</t>
  </si>
  <si>
    <t>10 Okt 2022 s/d 02 Nov 2022</t>
  </si>
  <si>
    <t>23005100112</t>
  </si>
  <si>
    <t>Buntalo, 26 Februari 1993</t>
  </si>
  <si>
    <t>Buntalo Timur Kec. Lolak Kab. Bolaang Mongondow - Sulawesi Utara</t>
  </si>
  <si>
    <t>081524540036</t>
  </si>
  <si>
    <t>25 Okt 2022 s/d 17 Nov 2022</t>
  </si>
  <si>
    <t>AGUINO SWENDI FANRIO</t>
  </si>
  <si>
    <t>7101104708940303</t>
  </si>
  <si>
    <t>23005100104</t>
  </si>
  <si>
    <t>Siniyung, 07 Agustus 1994</t>
  </si>
  <si>
    <t>Dsn. III Kel. Siniyung Kec. Dumoga Kab. Bolaang Mongondow - Sulawesi Utara</t>
  </si>
  <si>
    <t>081527286746</t>
  </si>
  <si>
    <t>03 Nov 2022 s/d 26 Nov 2022</t>
  </si>
  <si>
    <t>A08002</t>
  </si>
  <si>
    <t>MOH. FITRA POTONENGAN</t>
  </si>
  <si>
    <t>7174041303940001</t>
  </si>
  <si>
    <t>23017412547</t>
  </si>
  <si>
    <t>Mogolaing, 13 Maret 1994</t>
  </si>
  <si>
    <t>Jl. Rawamangun Lingk. II RT 09 RW 04 Kel. Mogolaing Kec. Kotamobagu Barat Kota Kotamobagu - Sulawesi Utara</t>
  </si>
  <si>
    <t>085825181701</t>
  </si>
  <si>
    <t>14 Des 2022 s/d 09 Jan 2023</t>
  </si>
  <si>
    <t>10 Jan 2023 s/d 25 Feb 2023</t>
  </si>
  <si>
    <t>18 Apr 2023 s/d 20 Apr 2023</t>
  </si>
  <si>
    <t>ALFIAN MAKASAMBI</t>
  </si>
  <si>
    <t>7174040804880001</t>
  </si>
  <si>
    <t>21080868637</t>
  </si>
  <si>
    <t>Mogolaing, 08 April 1988</t>
  </si>
  <si>
    <t>Desa Tumobui RT 03 RW 02 Kec. Kotamobagu Timur - Kota Kotamobagu - Sulawesi Utara</t>
  </si>
  <si>
    <t>085395532045</t>
  </si>
  <si>
    <t>16 Jan 2023 s/d 08 Feb 2023</t>
  </si>
  <si>
    <t>09 Feb 2023 s/d 04 Mar 2023</t>
  </si>
  <si>
    <t>31 Mar 2023 s/d 5 Mei 2023</t>
  </si>
  <si>
    <t>004/SRT.PENG-FRL/BKR.BOL/III/2023</t>
  </si>
  <si>
    <t>29/3/2023</t>
  </si>
  <si>
    <t>5303032608930001</t>
  </si>
  <si>
    <t>Supun</t>
  </si>
  <si>
    <t>Opo RT 009 RW 003 Desa Pantae Kec. Biboki Selatan Kab. Timor Tengah Utara NTT</t>
  </si>
  <si>
    <t>0812-3880-4781</t>
  </si>
  <si>
    <t>23030798773</t>
  </si>
  <si>
    <t>01 Sep 23 - 31 Des 2023</t>
  </si>
  <si>
    <t>Tungoi I, 15 Mei 1992</t>
  </si>
  <si>
    <t>Dsn. I RT 02 RW 01 Kel Tungoi I Kec. Lolayan Kab. Bolaang Mongondow - Sulawesi Utara</t>
  </si>
  <si>
    <t>081344140137</t>
  </si>
  <si>
    <t>23 Jan 2023 s/d 15 Feb 2023</t>
  </si>
  <si>
    <t>16 Feb 2023 s/d 13 Mar 2023</t>
  </si>
  <si>
    <t>CHRISTOPHORUS A. KENARU</t>
  </si>
  <si>
    <t>FREELANCE Sopir</t>
  </si>
  <si>
    <t>NTT IV</t>
  </si>
  <si>
    <t>22115394110</t>
  </si>
  <si>
    <t>Larantuka, 05 Mei 1991</t>
  </si>
  <si>
    <t>18 Jun 2022 s/d 12 Jul 2022</t>
  </si>
  <si>
    <t>16/HRD/BKR/-PENJ/NTT IV/LMBT/2023</t>
  </si>
  <si>
    <t>REINKY MOKOAGOW</t>
  </si>
  <si>
    <t>7174031311920001</t>
  </si>
  <si>
    <t>23030798799</t>
  </si>
  <si>
    <t>Poyowa Besar, 13 November 1992</t>
  </si>
  <si>
    <t>Poyowa Besar Dua RT 03 RW 02 Kec. Kotamobagu Selatan Kota Kotamobagu - Sulawesi Utara</t>
  </si>
  <si>
    <t>082188782868</t>
  </si>
  <si>
    <t>13 Jan 2023 s/d 06 Feb 2023</t>
  </si>
  <si>
    <t>07 Feb 2023 s/d 02 Mar 2023</t>
  </si>
  <si>
    <t>29 Mar 2023 s/d 3 Mei 2023</t>
  </si>
  <si>
    <t>KRISTY YUDISTIRA</t>
  </si>
  <si>
    <t>7101101701920001</t>
  </si>
  <si>
    <t>23030798807</t>
  </si>
  <si>
    <t>Pusian, 17 Januari 1992</t>
  </si>
  <si>
    <t>Kel. Pusian Selatan Kec. Dumoga Timur Kab. Bolaang Mongondow - Sulawesi Utara</t>
  </si>
  <si>
    <t>081525857637</t>
  </si>
  <si>
    <t>06 Feb 2023 s/d 01 Mar 2023</t>
  </si>
  <si>
    <t>02 Mar 2023 s/d 27 Mar 2023</t>
  </si>
  <si>
    <t>28 Mar 2023 s/d 2 Mei 2023</t>
  </si>
  <si>
    <t>LUTFIH NADJIL</t>
  </si>
  <si>
    <t>7201040302860001</t>
  </si>
  <si>
    <t>22035911282</t>
  </si>
  <si>
    <t>Nambo Lempek, 03 Februari 1986</t>
  </si>
  <si>
    <t>Kel. Nambo Lepek RT 05 RW 02 Kec. Nambo Kab. Banggai - Sulawesi Tengah</t>
  </si>
  <si>
    <t>081340822841</t>
  </si>
  <si>
    <t>02 Mei 2023 s/d 26 Mei 2023</t>
  </si>
  <si>
    <t>SUHALDI BINY</t>
  </si>
  <si>
    <t>7201201208971001</t>
  </si>
  <si>
    <t>22035911837</t>
  </si>
  <si>
    <t>Lolantang, 28 Desember 1998</t>
  </si>
  <si>
    <t>Jl. Tuna Kel. Maahas Kec. Luwuk Selatan Kab. Banggai - Sulawesi Tengah</t>
  </si>
  <si>
    <t>082296056856</t>
  </si>
  <si>
    <t>5302270708980001</t>
  </si>
  <si>
    <t>Oe Ue RT 010 RW 004 Desa Oe Ue Kec. Kuatnana Kab. Timor Tengah Selatan NTT</t>
  </si>
  <si>
    <t>0822-3608-0859</t>
  </si>
  <si>
    <t>MOHAMMAD FAHRI</t>
  </si>
  <si>
    <t>7201042012900001</t>
  </si>
  <si>
    <t>23005100195</t>
  </si>
  <si>
    <t>Ampana, 20 Desember 1990</t>
  </si>
  <si>
    <t>BTN Koperasi Blok AA No. 09 RT 02 RW 01 Kel. Kilongan Kec. Luwuk Utara</t>
  </si>
  <si>
    <t>081329138447</t>
  </si>
  <si>
    <t>MICHAEL RICHARD DIAS</t>
  </si>
  <si>
    <t>7201042602980001</t>
  </si>
  <si>
    <t>23005100203</t>
  </si>
  <si>
    <t>Luwuk, 26 Februari 1998</t>
  </si>
  <si>
    <t>BTN Nusagriya blok N/02 Kel. Kilongan Permai Kec. Luwuk Utara</t>
  </si>
  <si>
    <t>085315486590</t>
  </si>
  <si>
    <t>5303192909000001</t>
  </si>
  <si>
    <t>Naibesi</t>
  </si>
  <si>
    <t>HANSING MOKOGINTA</t>
  </si>
  <si>
    <t>Fatuhao RT 001 RW 001 Desa Fafinesu B Kec. Insana Fafinesu Kab. Timor Tengah Utara, NTT</t>
  </si>
  <si>
    <t>0812-6686-4759</t>
  </si>
  <si>
    <t>7110050108970002</t>
  </si>
  <si>
    <t>Kotamobagu, 01 Agustus 1997</t>
  </si>
  <si>
    <t>Dusun I Desa Bangunan Wuwuk Timur Kec. Modayag Barat Kab. Bolmong Timur - Sulawesi Utara</t>
  </si>
  <si>
    <t>085823456129</t>
  </si>
  <si>
    <t>27 Feb 2023 s/d 22 Mar 2023</t>
  </si>
  <si>
    <t>23 Mei 2023 s/d 15 Juni 2023</t>
  </si>
  <si>
    <t>16 Juni 2023 s/d 11 Juli 2023</t>
  </si>
  <si>
    <t>008/SRT.PENG-FRL/BKR.BOL/VI/2023</t>
  </si>
  <si>
    <t>13/06/2023</t>
  </si>
  <si>
    <t>23 Mar 2023 s/d 17 Apr 2023</t>
  </si>
  <si>
    <t>18 Apr 2023 s/d 22 Mei 2023</t>
  </si>
  <si>
    <t>22115393948</t>
  </si>
  <si>
    <t>Tanah Rakyat, 27 Maret 1980</t>
  </si>
  <si>
    <t>Gedangan</t>
  </si>
  <si>
    <t>081376715714</t>
  </si>
  <si>
    <t>03 Mei 2023 s/d 14 Juli 2023</t>
  </si>
  <si>
    <t>15 Juli s/d 22 September 2023</t>
  </si>
  <si>
    <t>07/BKR-SUMUT II/VII/2023</t>
  </si>
  <si>
    <t>PERPANJANGAN FREELANCE (KTP, KK, FORM, SURAT PERNYATAAN)</t>
  </si>
  <si>
    <t>SALES</t>
  </si>
  <si>
    <t>18072947338</t>
  </si>
  <si>
    <t>Supun, 26 Agustus 1993</t>
  </si>
  <si>
    <t>Dsn. Opo RT 09 RW 03 Desa Pantae Kec. Biboki Selatan Kab. Timor Tengah Utara Provinsi Nusa Tenggara Timur</t>
  </si>
  <si>
    <t>081246096247</t>
  </si>
  <si>
    <t>15 Juli s/d 25 September 2023</t>
  </si>
  <si>
    <t>160/BKR-NTT VII/VII/2023</t>
  </si>
  <si>
    <t>ALEXANDER MORUK</t>
  </si>
  <si>
    <t>5303090410940001</t>
  </si>
  <si>
    <t>22115394227</t>
  </si>
  <si>
    <t>Oekolo, 04 Oktober 1994</t>
  </si>
  <si>
    <t>Oekolo RT 08 RW 02 Humusu B Kec. Insana Utara Kab. TTU</t>
  </si>
  <si>
    <t>082340357429</t>
  </si>
  <si>
    <t>23005100047</t>
  </si>
  <si>
    <t>Bimeta, 29 Desember 1999</t>
  </si>
  <si>
    <t>Nunumeu RT 13 RW 08 Desa Nunumeu Kec. Kota Soe Kab. Timor Tengah Selatan - NTT</t>
  </si>
  <si>
    <t>082334534907</t>
  </si>
  <si>
    <t>02 Mei 2023 s/d 14 Juli 2023</t>
  </si>
  <si>
    <t>ASISBI MESAKH</t>
  </si>
  <si>
    <t>5318055006960003</t>
  </si>
  <si>
    <t>NTT V</t>
  </si>
  <si>
    <t>Waikabubak</t>
  </si>
  <si>
    <t>23057812861</t>
  </si>
  <si>
    <t>Wai Mangura, 09 November 1996</t>
  </si>
  <si>
    <t>Katura Mete Kel. Denduka Desa Wewewa Selatan Kab. Sumba Barat Daya - NTT</t>
  </si>
  <si>
    <t>081353090446</t>
  </si>
  <si>
    <t>27 Mar 2023 s/d 10 Jun 2023</t>
  </si>
  <si>
    <t>12 Juni - 23 Agustus 2023</t>
  </si>
  <si>
    <t>028/BKR/NTT5/VI/2023</t>
  </si>
  <si>
    <t>NADIA AGUS RAHAYU</t>
  </si>
  <si>
    <t>1101086708930001</t>
  </si>
  <si>
    <t>Tapaktuan, 27 Agustus 1997</t>
  </si>
  <si>
    <t>JL. Cempaka Desa Lhok Bengkuang Kec. Tapaktuan Kab. Aceh Selatan Provinsi Aceh</t>
  </si>
  <si>
    <t>082278824244</t>
  </si>
  <si>
    <t>28 Agustus s/d 30 September 2023</t>
  </si>
  <si>
    <t>46/Penj-BKR/VIII/2023</t>
  </si>
  <si>
    <t xml:space="preserve">PENGAJUAN MAGANG </t>
  </si>
  <si>
    <t>MENSIANA ANGLI LEDE</t>
  </si>
  <si>
    <t>5318015405030002</t>
  </si>
  <si>
    <t>22115394300</t>
  </si>
  <si>
    <t>Radamata, 14 Mei 2003</t>
  </si>
  <si>
    <t>Radamata, Kota Taambolaka Kab Sumba Barat Daya</t>
  </si>
  <si>
    <t>085337504220</t>
  </si>
  <si>
    <t>10 Mei 2023 s/d 22 Juli 2023</t>
  </si>
  <si>
    <t>24 Juli s/d 03 Oktober 2023</t>
  </si>
  <si>
    <t>04 Okt s/d 02 Nov 2023</t>
  </si>
  <si>
    <t>063/BKR/NTT5/X/2023</t>
  </si>
  <si>
    <t>NTT VIII</t>
  </si>
  <si>
    <t>Ende, 23 September 1999</t>
  </si>
  <si>
    <t xml:space="preserve">Dsn. Tonggopapa RT 02 RW 02 Desa Tonggopapa Kec. Ende Kab. Ende Provinsi Nusa Tenggara Timur </t>
  </si>
  <si>
    <t>082237882648</t>
  </si>
  <si>
    <t>08 Sept s/d 31 Oktober 2023</t>
  </si>
  <si>
    <t>GUSTI FIRMANDHANA</t>
  </si>
  <si>
    <t>1173020108930006</t>
  </si>
  <si>
    <t>Lhokseumawe, 01 Agustus 1993</t>
  </si>
  <si>
    <t>JL. Nyak Adam Kamil No. 07 Kel. Simpang Empat Kec. Banda Sakti Kota Lhokseumawe Prov. Aceh</t>
  </si>
  <si>
    <t>082299755759/082291114808</t>
  </si>
  <si>
    <t>31 Okt 2023 s/d 10 Januari 2024</t>
  </si>
  <si>
    <t>002/LSM/BKR/MRKT/X/2023</t>
  </si>
  <si>
    <t>BOBY SUPRIADI, ST</t>
  </si>
  <si>
    <t>1173021103860007</t>
  </si>
  <si>
    <t>Lhokseumawe, 11 Maret 1986</t>
  </si>
  <si>
    <t>Komplek Bambu Kuning No. 38 Kel. Hagu Barat Laut Kec. Banda Sakti Kota Lhokseumawe Prov. Aceh</t>
  </si>
  <si>
    <t>085372938253</t>
  </si>
  <si>
    <t>TEUKU GUNAWAN</t>
  </si>
  <si>
    <t>1107300808890005</t>
  </si>
  <si>
    <t>Langsa</t>
  </si>
  <si>
    <t>Unoe, 08 Agustus 1989</t>
  </si>
  <si>
    <t>Dsn. Blang Gampong Teungoh, Kec. Langsa Kota, Kota Kota Langsa, Provinsi Aceh</t>
  </si>
  <si>
    <t>081327088229</t>
  </si>
  <si>
    <t>01 Nov 2023 s/d 11 Januari 2024</t>
  </si>
  <si>
    <t>A08003</t>
  </si>
  <si>
    <t>ELVITA ROSA BR SURBAKTI</t>
  </si>
  <si>
    <t>1206127101990001</t>
  </si>
  <si>
    <t>SUMUT</t>
  </si>
  <si>
    <t>Dairi</t>
  </si>
  <si>
    <t>Kabanjahe, 31 Januari 1999</t>
  </si>
  <si>
    <t>Desa Surbakti Kec. Simpang Empat Kab. Karo Provinsi Sumatera Utara</t>
  </si>
  <si>
    <t>SAYFUL P. SIMORANGKIR</t>
  </si>
  <si>
    <t>082273406138</t>
  </si>
  <si>
    <t>15 Des 2023 s/d 31 Jan 2024</t>
  </si>
  <si>
    <t>20 Jan 23 - 31 Mei 2023</t>
  </si>
  <si>
    <t>01 Jun 23 - 31 Mei 2024</t>
  </si>
  <si>
    <t>01 Jun 24 - 31 Mei 2025</t>
  </si>
  <si>
    <t>23150557926</t>
  </si>
  <si>
    <t>Ende, 23 Juni 2000</t>
  </si>
  <si>
    <t>JL. Ahmad Yani RT 02 RW 01 Desa Kelimutu Kec. Ende Tengah Kab. Ende NTT</t>
  </si>
  <si>
    <t>082247300127</t>
  </si>
  <si>
    <t>08 Sept s/d 17 November 2023</t>
  </si>
  <si>
    <t>02 Jan s/d 01 Maret 2024</t>
  </si>
  <si>
    <t>054/BKR-NTT VIII/XII/2023</t>
  </si>
  <si>
    <t>13 Mar 23 - 31 Jul 2023</t>
  </si>
  <si>
    <t>01 Agt 24 - 31 Jul 2025</t>
  </si>
  <si>
    <t>18 Nov s/d 22 Des 2023</t>
  </si>
  <si>
    <t>01 Agt 25 - 31 Jul 2026</t>
  </si>
  <si>
    <t>ELIAS STEVENSO TONDA</t>
  </si>
  <si>
    <t>5308182403010001</t>
  </si>
  <si>
    <t>23150558064</t>
  </si>
  <si>
    <t>Ende, 24 Maret 2001</t>
  </si>
  <si>
    <t>Dsn. Mbomba RT 01 RW 01 Desa Gheoghoma Kec. Ende Utara Kab. Ende NTT</t>
  </si>
  <si>
    <t>081272852252</t>
  </si>
  <si>
    <t>01 Nov 23 - 29 Feb 2024</t>
  </si>
  <si>
    <t>23005100062</t>
  </si>
  <si>
    <t>Tuapene, 24 Januari 1993</t>
  </si>
  <si>
    <t>Lasiana RT 30 RW 08 Desa Lasiana Kec. Kelapa Lima Kota Kupang NTT</t>
  </si>
  <si>
    <t>1 Jul 25 - 30 Jun 2026</t>
  </si>
  <si>
    <t>085216874622</t>
  </si>
  <si>
    <t>08 Mei 2023 s/d 19 Juli 2023</t>
  </si>
  <si>
    <t>02 Mar s/d 09 Apr 2024</t>
  </si>
  <si>
    <t>113/BKR-NTTVI/XII/2023</t>
  </si>
  <si>
    <t>20 Juli s/d 30 September 2023</t>
  </si>
  <si>
    <t>02 Okt s/d 09 Desember 2023</t>
  </si>
  <si>
    <t>11 s/d Des 2023</t>
  </si>
  <si>
    <t>Jln. Tandang Buhit, RT 000 / RW  000, Desa Pardede Onan, Kecamatan Balige, Kabupaten Toba</t>
  </si>
  <si>
    <t>22035910664</t>
  </si>
  <si>
    <t>Weulun, 06 Februari 2002</t>
  </si>
  <si>
    <t>Dsn. Penfui Timur Desa Penfui Timur Kec. Kupang Tengah Kab. Kupang NTT</t>
  </si>
  <si>
    <t>081338278331</t>
  </si>
  <si>
    <t>01 Agustus s/d 11 Oktober 2023</t>
  </si>
  <si>
    <t>05 Feb 24 - 30 Jun 2024</t>
  </si>
  <si>
    <t>12 Okt s/d 18 Desember 2023</t>
  </si>
  <si>
    <t>19 s/d 23 Des 2023</t>
  </si>
  <si>
    <t>23131598551</t>
  </si>
  <si>
    <t>Defatu, 22 September 1993</t>
  </si>
  <si>
    <t>Dsn. Defatu RT 14 RW 05 Desa Nifukani Kec. Amanuban Barat Kab. Timor Tengah Selatan NTT</t>
  </si>
  <si>
    <t>081235758517</t>
  </si>
  <si>
    <t>15 Agustus s/d 25 Oktober 2023</t>
  </si>
  <si>
    <t>26 Okt 2023 s/d 11 Jan 2024</t>
  </si>
  <si>
    <t>23131598601</t>
  </si>
  <si>
    <t>Kupang, 27 Oktober 1993</t>
  </si>
  <si>
    <t>Dsn. Tetebudale RT 11 RW 05 Desa Pukdale Kec. Kupang Timur Kab. Kupang NTT</t>
  </si>
  <si>
    <t>081353939356</t>
  </si>
  <si>
    <t>PENGAJUAN FREELANCE (KTP, KK, SIM A, FORM, SURAT PERNYATAAN)</t>
  </si>
  <si>
    <t>AMBROSIA MAKRINA LETE OLE</t>
  </si>
  <si>
    <t>Rote</t>
  </si>
  <si>
    <t>22035910888</t>
  </si>
  <si>
    <t>Lamaole, 19 Juli 1994</t>
  </si>
  <si>
    <t>Kel. Namodale - Baa</t>
  </si>
  <si>
    <t>081353417081</t>
  </si>
  <si>
    <t>02 Mei 2023 s/d 13 Jul 2023</t>
  </si>
  <si>
    <t>14 Juli s/d 23 September 2023</t>
  </si>
  <si>
    <t>24 Sept s/d 04 Desember 2023</t>
  </si>
  <si>
    <t>05 s/d 23 Des 2023</t>
  </si>
  <si>
    <t>BELAVISTA DAYATI MBORO</t>
  </si>
  <si>
    <t>5301064612970002</t>
  </si>
  <si>
    <t>Tuapukan, 16 Desember 1997</t>
  </si>
  <si>
    <t>Dusun Tuapukan RT 07 RW 04 Desa Tuapukan Kec. Kupang Timur Kab. Kupang - NTT</t>
  </si>
  <si>
    <t>081253234002</t>
  </si>
  <si>
    <t>01 Sept s/d 10 Nov 2023</t>
  </si>
  <si>
    <t>11 Nov s/d 22 Des 2023</t>
  </si>
  <si>
    <t>Sopir (BG 8418 NY)</t>
  </si>
  <si>
    <t>23150557959</t>
  </si>
  <si>
    <t>Bojonegoro, 26 Mei 1998</t>
  </si>
  <si>
    <t>Dusun Gampong Desa Cot Karieng Kec. Blang Bintang Kab. Aceh Besar Provinsi Aceh</t>
  </si>
  <si>
    <t>29 Agustus s/d 07 November 2023</t>
  </si>
  <si>
    <t>02 Mar s/d 30 Apr 2024</t>
  </si>
  <si>
    <t>004/LSM/BKR/MRKT/II/2024</t>
  </si>
  <si>
    <t>08 November s/d 18 Januari 2024</t>
  </si>
  <si>
    <t>Kab. Ngada</t>
  </si>
  <si>
    <t>5316031105900001</t>
  </si>
  <si>
    <t>Wudu</t>
  </si>
  <si>
    <t>Basuki Rahmat RT 001 RW 001 Desa Ngedukelu Kec. Bajawa Kab. Ngada NTT</t>
  </si>
  <si>
    <t>0812-3986-798</t>
  </si>
  <si>
    <t>Gunung Melayu, 21 Februari 1985</t>
  </si>
  <si>
    <t>JL. Manap Lubis Kampung Sawah Desa Sirandorung Kec. Rantau Utara Kab. Labuhanbatu Provinsi Sumatera Utara</t>
  </si>
  <si>
    <t>081268748220</t>
  </si>
  <si>
    <t>28 Agustus s/d 06 November 2023</t>
  </si>
  <si>
    <t>21 JUN S/D 20 AGUSTUS 2024</t>
  </si>
  <si>
    <t>036/BKR/SUMUT-II/VI/2024</t>
  </si>
  <si>
    <t>07 Nov s/d 23 Des 2023</t>
  </si>
  <si>
    <t>Sopir (B 9565 UXA)</t>
  </si>
  <si>
    <t>23150557843</t>
  </si>
  <si>
    <t>Hatiran, 05 Juli 1989</t>
  </si>
  <si>
    <t>JL. Gajah Mada No. 5 Desa Marbau Kec. Marbau Kab. Labuhanbatu Utara Provinsi Sumatera Utara</t>
  </si>
  <si>
    <t>082364236251</t>
  </si>
  <si>
    <t>02 Mar 26 - 30 Juni 2026</t>
  </si>
  <si>
    <t>PENGAJUAN FREELANCE (KTP, KK, SIM B1, FORM, SURAT PERNYATAAN)</t>
  </si>
  <si>
    <t>23150557835</t>
  </si>
  <si>
    <t>D.Sijabut, 07 Desember 1980</t>
  </si>
  <si>
    <t>Dusun II Desa Sijabut Teratai Kec. Air Batu Kab. Asahan - SUMUT</t>
  </si>
  <si>
    <t>085261743511</t>
  </si>
  <si>
    <t>25 Sept s/d 04 Desember 2023</t>
  </si>
  <si>
    <t>05 Des s/d 22 Des 2023</t>
  </si>
  <si>
    <t>20090690759</t>
  </si>
  <si>
    <t>Aceh Tengah, 28 Juni 1986</t>
  </si>
  <si>
    <t>Dsn. Asir-Asir, Kec. Laut Tawar Kab. Aceh Tengah Prov. Aceh</t>
  </si>
  <si>
    <t>085260001564</t>
  </si>
  <si>
    <t>034/LSM/BKR/MRKT/VII/2024</t>
  </si>
  <si>
    <t>30 Juni s/d 28 Agustus 2024</t>
  </si>
  <si>
    <t>Pematang Siantar, 01 Agustus 2002</t>
  </si>
  <si>
    <t>JL. Kapten Mukthar Basri Kel. Glugur Darat II Kec. Medan Timur Kota Medan SUMUT</t>
  </si>
  <si>
    <t>'082267880787</t>
  </si>
  <si>
    <t>09 Jan s/d 08 Maret 2024</t>
  </si>
  <si>
    <t>09 Mar s/d 09 Apr 2024</t>
  </si>
  <si>
    <t>21  Juni s/d 29 Juni 2024</t>
  </si>
  <si>
    <t>02 Sep s/d 30 Nov 2024</t>
  </si>
  <si>
    <t>MARINGAN FERNANDO SILALAHI</t>
  </si>
  <si>
    <t>1211011112030002</t>
  </si>
  <si>
    <t>SIDIKALANG,11 DES 2003</t>
  </si>
  <si>
    <t>JL CIPTA,DESA HUTA RAKYAT KEC SIDIKALANG,KAB DAIRI</t>
  </si>
  <si>
    <t>083834035245</t>
  </si>
  <si>
    <t>13 juni s/d 11 agustus 2024</t>
  </si>
  <si>
    <t>12 Agt s/d 10 Okt 2024</t>
  </si>
  <si>
    <t>Sidikalang, 19 Agustus 2000</t>
  </si>
  <si>
    <t>Jl. Sidikalang Medan Panji Bako, Desa Sitinjo II, Kec. Sitinjo, Kab. Dairi - SUMUT</t>
  </si>
  <si>
    <t>082122740940</t>
  </si>
  <si>
    <t>18 Jan s/d 18 Maret 2024</t>
  </si>
  <si>
    <t>13 Mar s/d 09 Apr 2024</t>
  </si>
  <si>
    <t>Lumban Naibaho, 07 September 2002</t>
  </si>
  <si>
    <t>Sihotang Nahornop, Desa Parbuluan VI, Kec. Parbuluan, Kab. Dairi - SUMUT</t>
  </si>
  <si>
    <t>085362193785</t>
  </si>
  <si>
    <t>26 Feb s/d 09 Apr 2024</t>
  </si>
  <si>
    <t>ASAHAN 1</t>
  </si>
  <si>
    <t>06 Jun 22 - 31 Jul 2022</t>
  </si>
  <si>
    <t>Sidomakmur, 17 Agustus 1982</t>
  </si>
  <si>
    <t>01 Agt 22 - 31 Des 2022</t>
  </si>
  <si>
    <t>02 Jan 23 - 31 Des 2024</t>
  </si>
  <si>
    <t>Dusun III Desa Suka Damai Kec. Pulo Bandring Kab. Asahan - SUMUT</t>
  </si>
  <si>
    <t>081269889748</t>
  </si>
  <si>
    <t>13 Mei s/d 11 Juli 2024</t>
  </si>
  <si>
    <t>039/BKR/SUMUT-II/VII/2024</t>
  </si>
  <si>
    <t>12 Juli s/d 09 Sep 2024</t>
  </si>
  <si>
    <t>10 Sep s/d 21 Des 2024</t>
  </si>
  <si>
    <t>06 Des 21 - 31 Jul 2022</t>
  </si>
  <si>
    <t>Sopir (N 1455 GD)</t>
  </si>
  <si>
    <t>Tapanuli Utara</t>
  </si>
  <si>
    <t>Ujung Tanduk, 18 Desember 1993</t>
  </si>
  <si>
    <t>Dsn. Lbn. Onan Ria, Desa Ujung Tanduk, Kec. Laguboti, Kab. Toba Samosir-Sumut</t>
  </si>
  <si>
    <t>081317684938</t>
  </si>
  <si>
    <t>11 Jan s/d 10 Mar 2024</t>
  </si>
  <si>
    <t>055/BKR-SUMUT VI/VI/2024</t>
  </si>
  <si>
    <t>11 Mar s/d 09 Apr 2024</t>
  </si>
  <si>
    <t>21 Jun s/d 19 Agt 2024</t>
  </si>
  <si>
    <t>20 Agt s/d 18 Okt 2024</t>
  </si>
  <si>
    <t>19 Okt s/d 21 Des 2024</t>
  </si>
  <si>
    <t>MARCO KASAH SINAGA</t>
  </si>
  <si>
    <t>1211013101960003</t>
  </si>
  <si>
    <t>02 Jan 23 - 31 Mei 2023</t>
  </si>
  <si>
    <t>Sopir (BK 1135 FE)</t>
  </si>
  <si>
    <t>Sidikalang, 31 Januari 1996</t>
  </si>
  <si>
    <t>A08004</t>
  </si>
  <si>
    <t>Jl. Manunggal Sibura Bura, Desa Batang Beruh, Kec. Sidikalang</t>
  </si>
  <si>
    <t>082237846397</t>
  </si>
  <si>
    <t>PENGAJUAN FREELANCE (KTP, KK, SIM A,  FORM, SURAT PERNYATAAN)</t>
  </si>
  <si>
    <t>12 Juli 24 s/d 9 Sep 2024</t>
  </si>
  <si>
    <t>Sarongsong II</t>
  </si>
  <si>
    <t>Medan, 03 Juli 1981</t>
  </si>
  <si>
    <t>Lingkungan III RT / RW - Desa Saronsong Dua Kec. Airmadidi Kab. Minahasa Utara Sulawesi Utara</t>
  </si>
  <si>
    <t>Jl Kesehatan GG Cinta Mata No 4 Desa Medan Tenggara , Kec. Medan Denai - Kota Medan</t>
  </si>
  <si>
    <t>085364086145</t>
  </si>
  <si>
    <t>0853-4026-7484</t>
  </si>
  <si>
    <t>15 Juli s/d 24 Sep 2024</t>
  </si>
  <si>
    <t>006/BKR-MEDAN/VII/2024</t>
  </si>
  <si>
    <t>25 Sep s/d 21 Des 2024</t>
  </si>
  <si>
    <t>EDY WIBOWO</t>
  </si>
  <si>
    <t>1272010909890003</t>
  </si>
  <si>
    <t>Langsa,09 November 1989</t>
  </si>
  <si>
    <t>JL HM Jhoni Aspol Rasar Merah Blok V No 1A - Medan</t>
  </si>
  <si>
    <t>085296700092 / 082273733907</t>
  </si>
  <si>
    <t>18 Juni s/d 16 Agustus 2024</t>
  </si>
  <si>
    <t>002/BKR-MEDAN/VI/2024</t>
  </si>
  <si>
    <t>01 Feb 23 - 31 Mei 2023</t>
  </si>
  <si>
    <t>19 Agt s/d 26 Okt 2024</t>
  </si>
  <si>
    <t>28 Okt s/d 31 Jan 2025</t>
  </si>
  <si>
    <t>M AZMI SYAHPUTRA LUBIS</t>
  </si>
  <si>
    <t>1271191910910001</t>
  </si>
  <si>
    <t>Medan,19 Oktober 1991</t>
  </si>
  <si>
    <t>JL Mistar GG Murni No 8 C Kec Medan Petisah - Medan</t>
  </si>
  <si>
    <t>087840187957</t>
  </si>
  <si>
    <t>Jakarta, 01 Mei 1995</t>
  </si>
  <si>
    <t>JL Kasih DSN II Kedai Durian, Deli Tua - Deli Serdang</t>
  </si>
  <si>
    <t>082122443783</t>
  </si>
  <si>
    <t>Mandurana,27 Juli 1994</t>
  </si>
  <si>
    <t>JL Matahari Raya  LK V No 11 Blok 5 - Kota Medan</t>
  </si>
  <si>
    <t>082277727416</t>
  </si>
  <si>
    <t>SUMBER MAJU SIMANGUNSONG</t>
  </si>
  <si>
    <t>TOBA</t>
  </si>
  <si>
    <t>HUTA PARDOMUAN, 03 MARET 1997</t>
  </si>
  <si>
    <t>DESA HUTA NAMORA BALIGE</t>
  </si>
  <si>
    <t>082277938235</t>
  </si>
  <si>
    <t>11 Okt 24 s/d 31 Jan 2025</t>
  </si>
  <si>
    <t>LABUHANBATU 1</t>
  </si>
  <si>
    <t>LABUHANBATU</t>
  </si>
  <si>
    <t>24131070252</t>
  </si>
  <si>
    <t>Rantauprapat, 14 Desember 1988</t>
  </si>
  <si>
    <t>Jl. Sriwijaya Binaraga Kec. Rantau Utara Kab. Labuhanbatu SUMUT</t>
  </si>
  <si>
    <t>082260441548</t>
  </si>
  <si>
    <t>9 Sep s/d 21 Des 2024</t>
  </si>
  <si>
    <t>2 Jan s/d 28 Mar 2025</t>
  </si>
  <si>
    <t>7172050712720002</t>
  </si>
  <si>
    <t>Sagerat Weru Satu RT 003 RW 002 Desa Sagerat Weru Satu Kec. Matuari Kota Bitung Sulut</t>
  </si>
  <si>
    <t>SMEA</t>
  </si>
  <si>
    <t>0895-3233-23880</t>
  </si>
  <si>
    <t>23131598569</t>
  </si>
  <si>
    <t>Bintauna, 28 November 1999</t>
  </si>
  <si>
    <t>Desa Vahuta Kec. Bintauna Kab. Bolmong Utara Sulawesi  Utara</t>
  </si>
  <si>
    <t>082259541705</t>
  </si>
  <si>
    <t>31 Juli s/d 24 Agustus 2023</t>
  </si>
  <si>
    <t>003/SRT.PENG/BKR/SLU/VI/2024</t>
  </si>
  <si>
    <t>01 Mei s/d 29 Juni 2024</t>
  </si>
  <si>
    <t>01 JULI S/D 29 Agustus 2024</t>
  </si>
  <si>
    <t>01 Juli 2024 - 31 Agustus 2024</t>
  </si>
  <si>
    <t>02 Des 2024 s/d 28 Feb 2025</t>
  </si>
  <si>
    <t>01 Mar s/d 31 Mei 2025</t>
  </si>
  <si>
    <t>7108011407010001</t>
  </si>
  <si>
    <t>Busisingo Utara RT 000 RW 002 Desa Busisingo Utara Kec. Sangkub Kab. Bolmong Utara Sulut</t>
  </si>
  <si>
    <t>0822-1609-1727</t>
  </si>
  <si>
    <t>Ahmadi Prabowo</t>
  </si>
  <si>
    <t>FL</t>
  </si>
  <si>
    <t>PS 2</t>
  </si>
  <si>
    <t xml:space="preserve">PS 2 </t>
  </si>
  <si>
    <t xml:space="preserve">Jl. Kpt. Tendean No. 6 Blk. Dusun - RT 002 RW 002 Pahlawan Kec. Siantar Timur Kota Pematangsiantar Sumatera Utara </t>
  </si>
  <si>
    <t>085373890118</t>
  </si>
  <si>
    <t>21 April s/d 03 Mei 2025</t>
  </si>
  <si>
    <t>05 Mei s/d 31 Juli 2025</t>
  </si>
  <si>
    <t>Boby Sugara</t>
  </si>
  <si>
    <t>Rintis IX Balimbingan RT/RW 000 Balimbingan Kec. Tanah Jawa Kab. Simalungun Sumatera Utara</t>
  </si>
  <si>
    <t>05 Jan 26 - 30 Apr 2026</t>
  </si>
  <si>
    <t>085376207966</t>
  </si>
  <si>
    <t>24 April s/d 01 Mei 2025</t>
  </si>
  <si>
    <t>02 Mei s/d 31 Juli 2025</t>
  </si>
  <si>
    <t>Rendy Herlies Prananda</t>
  </si>
  <si>
    <t>Asr Bintara Blok E No. 3-78 RT/RW 000 Glugur Darat II Kec. Medan Timur Kota Medan Sumatera Utara</t>
  </si>
  <si>
    <t>082131081275</t>
  </si>
  <si>
    <t>14 April s/d 19 April 2025</t>
  </si>
  <si>
    <t>21 Apr s/d 31 Juli 2025</t>
  </si>
  <si>
    <t>Rayhan Erlia Fahriza</t>
  </si>
  <si>
    <t>Jl. Kapten Mukthar Basri RT/RW 000 Glugur Darat II Kec. Medan Timur Kota Medan Sumatera Utara</t>
  </si>
  <si>
    <t>082227880787</t>
  </si>
  <si>
    <t>14 April s/d 26 April 2025</t>
  </si>
  <si>
    <t>28 April s/d 31 Juli 2025</t>
  </si>
  <si>
    <t>Iqhbal Dwi Pangga</t>
  </si>
  <si>
    <t>30 Juli - 22 Agustus 2026</t>
  </si>
  <si>
    <t>11 Juni - 04 Juli 2026</t>
  </si>
  <si>
    <t>7 - 29 Juli 2026</t>
  </si>
  <si>
    <t>31 Juli - 22 Agustus 2026</t>
  </si>
  <si>
    <t>Pekan Bahapal RT/RW 000 Naga Jaya I Kec. Bandar Huluan Kab. Simalungun Sumatera Utara</t>
  </si>
  <si>
    <t>081370247445</t>
  </si>
  <si>
    <t>15 Sep 25 - 31 Jan 2026</t>
  </si>
  <si>
    <t>Sidomulyo, 27 Februari 2000</t>
  </si>
  <si>
    <t>Dusun II Bunut Seberang Kec. Pulo Bandring Kab. Asahan</t>
  </si>
  <si>
    <t>082272366004</t>
  </si>
  <si>
    <t>18 Sep s/d 21 Des 2024</t>
  </si>
  <si>
    <t>09 Apr s/d 31 Juli 2025</t>
  </si>
  <si>
    <t>M. KHAIRUL RAHMAN</t>
  </si>
  <si>
    <t>1209090109870001</t>
  </si>
  <si>
    <t>22110156787</t>
  </si>
  <si>
    <t>Padang. 01 September 1987</t>
  </si>
  <si>
    <t>Lingkungan II Binjai Serbangan Kec. Air Joman Kab. Asahan SUMUT</t>
  </si>
  <si>
    <t>081285875669</t>
  </si>
  <si>
    <t>Sido Makmur, 16 Oktober 1982</t>
  </si>
  <si>
    <t>Suka Damai Dsn III RT/RW 000 Suka Damai Kec. Pulo Bandring Kab. Asahan Sumatera Utara</t>
  </si>
  <si>
    <t>081362398217</t>
  </si>
  <si>
    <t>24085321123</t>
  </si>
  <si>
    <t>Anjung ganjang</t>
  </si>
  <si>
    <t>Dusun VII Harapan RT/RW 000 Tali Air Permai Kec. Nibung Hangus Kab. Batu Bara Sumatera Utara</t>
  </si>
  <si>
    <t>089670220929</t>
  </si>
  <si>
    <t>03 Jun s/d 01 Ags 2024</t>
  </si>
  <si>
    <t>029/BKR/SUMUT-II/V/2024</t>
  </si>
  <si>
    <t>23 Nov 22 - 02 Mei 2023</t>
  </si>
  <si>
    <t>02 Agt - 30 Sep 2024</t>
  </si>
  <si>
    <t>1 Okt s/d 21 Des 2024</t>
  </si>
  <si>
    <t>03 Mei 23 - 31 Mei 2024</t>
  </si>
  <si>
    <t>BUKAN BPU</t>
  </si>
  <si>
    <t>Dusun VI RT/RT 000 Air Genting Kec. Air Batu Kab. Asahan Sumatera Utara</t>
  </si>
  <si>
    <t>081265089285</t>
  </si>
  <si>
    <t>21013024712</t>
  </si>
  <si>
    <t>Tanah Tinggi, 02 Januari 1996</t>
  </si>
  <si>
    <t>Dusun VI RT/RW 000 Tanah Rendah Kec. Air Putih Kab. Batu Bara SUMUT</t>
  </si>
  <si>
    <t>082298693774</t>
  </si>
  <si>
    <t>DIKA SYAHPUTRA</t>
  </si>
  <si>
    <t>Kontrak VI</t>
  </si>
  <si>
    <t>24131070278</t>
  </si>
  <si>
    <t>Tanah Tinggi, 11 April 1996</t>
  </si>
  <si>
    <t>02 Agt 21 - 31 Jan 2022</t>
  </si>
  <si>
    <t>Dusun IV Melati RT/RW 000 Desa Tanah Rendah Kec. Air Putih Kab. Batu Bara SUMUT</t>
  </si>
  <si>
    <t>085268961311</t>
  </si>
  <si>
    <t>01 Feb 22 - 31 Jul 2022</t>
  </si>
  <si>
    <t>Tanjung Kubah, 10 Oktober 2000</t>
  </si>
  <si>
    <t>Dusun VII RT/RW 000 Desa Tanjung Kubah Kecamatan Air Putih Kab. Batu Bara Sumatera Utara</t>
  </si>
  <si>
    <t>01 Jan 26 - 31 Agt 2026</t>
  </si>
  <si>
    <t>082369371946</t>
  </si>
  <si>
    <t>14 Okt s/d 26 Okt 2024</t>
  </si>
  <si>
    <t>16 Juli - 10 Agustus 2026</t>
  </si>
  <si>
    <t>01 Feb s/d 30 April 2025</t>
  </si>
  <si>
    <t>AREA LAMPUNG</t>
  </si>
  <si>
    <t>01 Mei s/d 31 Juli 2025</t>
  </si>
  <si>
    <t>A08005</t>
  </si>
  <si>
    <t>RESTU FADILLAH</t>
  </si>
  <si>
    <t>1219030104030002</t>
  </si>
  <si>
    <t>Desa Aras, 01 April 2003</t>
  </si>
  <si>
    <t>11 Okt 21 - 28 Feb 2022</t>
  </si>
  <si>
    <t>Dusun II RT/RW 000 Desa Aras Kecamatan Air Putih Kab. Batu Bara Sumatera Utara</t>
  </si>
  <si>
    <t>085270572891</t>
  </si>
  <si>
    <t>SARIPUDDIN</t>
  </si>
  <si>
    <t>01 Mar 22 - 28 Feb 2023</t>
  </si>
  <si>
    <t>01 Mar 24 - 31 Okt 2026</t>
  </si>
  <si>
    <t>Tanjung Karang - Bandar Lampung</t>
  </si>
  <si>
    <t>1871011507690006</t>
  </si>
  <si>
    <t>PS 1</t>
  </si>
  <si>
    <t>PS1</t>
  </si>
  <si>
    <t>Tanjung Karang</t>
  </si>
  <si>
    <t>Sibungabunga RT/RW 000 Sibunga bunga Kec. Jorlang Hataran Kab. Simalungun Sumatera Utara</t>
  </si>
  <si>
    <t>083898366583</t>
  </si>
  <si>
    <t>09 Apr s/d 22 Apr 2025</t>
  </si>
  <si>
    <t>23 Apr s/d 31 Juli 2025</t>
  </si>
  <si>
    <t>Jl. Sultan Agung GG Mbangsawan 22 A LK. III RT 004 RW 000, Kel. Sepang Jaya, Kec. Kedaton, Kota Bandar Lampung</t>
  </si>
  <si>
    <t>Muhammad Qori Achyar Hutagaol</t>
  </si>
  <si>
    <t>01</t>
  </si>
  <si>
    <t>12 Mei - 08 Juni 2026</t>
  </si>
  <si>
    <t>09 Juni - 03 Juli 2026</t>
  </si>
  <si>
    <t>04 - 27 Juli 2026</t>
  </si>
  <si>
    <t>Jl. Teratai Huta IV RT/RW 000 Pamatang Simalungun Kec. Siantar Kab. Simalungun Sumatera Utara</t>
  </si>
  <si>
    <t>082362568495</t>
  </si>
  <si>
    <t>Sri Hidayat Lubis</t>
  </si>
  <si>
    <t>1207272606810006</t>
  </si>
  <si>
    <t>Jl. Tomong No. 8 RT/RW 000 Bukit Sofa Kec. Siantar Sitalasari Kota Pematangsiantar Sumatera Utara</t>
  </si>
  <si>
    <t>083890666262</t>
  </si>
  <si>
    <t>SHANDY S</t>
  </si>
  <si>
    <t>1871053101860004</t>
  </si>
  <si>
    <t>Jl. Bakau GG Kecapi LK II RT 004 RW 000, Kelurahan Tanjung Raya, Kecamatan Kedamaian, Kota Bandar Lampung</t>
  </si>
  <si>
    <t>Jl. Tomang No 08 RT. 002 RW. 001 Bukit Sofa Kec. Siantar Sitalasari Kota Pematangsiantar Sumatera Utara</t>
  </si>
  <si>
    <t>081377020277</t>
  </si>
  <si>
    <t>Labuhan Batu II</t>
  </si>
  <si>
    <t>Labuhan Batu Selatan</t>
  </si>
  <si>
    <t>24131070260</t>
  </si>
  <si>
    <t>Rantauprapat, 12 Desember 1992</t>
  </si>
  <si>
    <t>Jl. Binaraga RT/RW 000 Gg. Idola Cendana Kec. Rantau Utara Kab. Labuhanbatu SUMUT</t>
  </si>
  <si>
    <t>085262663880</t>
  </si>
  <si>
    <t>7106052802020001</t>
  </si>
  <si>
    <t>DEDI YUSUF</t>
  </si>
  <si>
    <t>Dimembe</t>
  </si>
  <si>
    <t>1210022008990001</t>
  </si>
  <si>
    <t>24131070328</t>
  </si>
  <si>
    <t>Jaga VII RT / RW 000 Desa Dimembe, Kec. Dimembe, Kab. Minahasa Utara, Sulawesi Utara</t>
  </si>
  <si>
    <t>Rantauprapat, 20 Agustus 1999</t>
  </si>
  <si>
    <t>D4 Teknik Listrik</t>
  </si>
  <si>
    <t>Jl. Kampung Baru Gg. Mujur RT/RW 000 Kartini Kec. Rantau Utara Kab. Labuhanbatu SUMUT</t>
  </si>
  <si>
    <t>0878-5666-3189</t>
  </si>
  <si>
    <t>082174310200</t>
  </si>
  <si>
    <t>24 Nov 2025 - 23 Des 2025</t>
  </si>
  <si>
    <t>ZULFADHLI RAUF NASUTION</t>
  </si>
  <si>
    <t>Jakarta, 13 November 1995</t>
  </si>
  <si>
    <t>Blok Songo Indah Blok A No. 11 RT/RW 000 Sisumut Kec. Kota Pinang Kab. Labuhanbatu Selatan</t>
  </si>
  <si>
    <t>081375231001</t>
  </si>
  <si>
    <t>P. Siantar, 29 Juni 2001</t>
  </si>
  <si>
    <t>SERINA TUMIWA</t>
  </si>
  <si>
    <t>Dusun V Pondok Semi RT/RW 000 Karya Ambalutu Kec. Buntupane Kab. Asahan SUMUT</t>
  </si>
  <si>
    <t>085297186126</t>
  </si>
  <si>
    <t>20 Jan - 01 Feb 2025</t>
  </si>
  <si>
    <t>03 Feb s/d 30 April 2025</t>
  </si>
  <si>
    <t>YOSEFA FRIDOLIA BERE</t>
  </si>
  <si>
    <t>5304225003010001</t>
  </si>
  <si>
    <t>HALIREN,10 MARET 2001</t>
  </si>
  <si>
    <t>LINGKUNGAN HALIREN DUSUN IKUNHAT RT 014/RW 003 DESA MANUAMAN KEC. TAMBUA SELATAN KAB. BELU NTT</t>
  </si>
  <si>
    <t>081339843466</t>
  </si>
  <si>
    <t>18 JUNI S/D 16 AGUSTUS 2024</t>
  </si>
  <si>
    <t>19 Agt s/d 17 Okt 2024</t>
  </si>
  <si>
    <t>18 Okt s/d 31 Jan 2025</t>
  </si>
  <si>
    <t>17 Juli - 08 Agustus 2026</t>
  </si>
  <si>
    <t>23150557850</t>
  </si>
  <si>
    <t>Felakdale, 25 November 2000</t>
  </si>
  <si>
    <t>Desa Pukdale RT 16 RW 07 Kec. Kupang Timur Kab. Kupang - NTT</t>
  </si>
  <si>
    <t>082213350651</t>
  </si>
  <si>
    <t>085/BKR-NTT VI/VI/2024</t>
  </si>
  <si>
    <t>21 JUNI S/D 19 AGUSTUS 2024</t>
  </si>
  <si>
    <t>19 Okt s/d 31 Jan 2025</t>
  </si>
  <si>
    <t>Kupang, 06 Desember 1999</t>
  </si>
  <si>
    <t>Desa Merdeka RT 03 RW 01 Kec. Kupang Timur  Kupang - NTT</t>
  </si>
  <si>
    <t>085281126089</t>
  </si>
  <si>
    <t>10 Jan - 09 Maret 2024</t>
  </si>
  <si>
    <t>Kupang, 27 Januari 1996</t>
  </si>
  <si>
    <t>Jln. John Amalo RT 012 RW 002 Kel. Nunleu Kota Raja Kupang - NTT</t>
  </si>
  <si>
    <t>085954744737</t>
  </si>
  <si>
    <t>07 Mar - 09 Apr 2024</t>
  </si>
  <si>
    <t>Oesao, 15 Desember 1995</t>
  </si>
  <si>
    <t>Tanah Putih RT 001 RW 001 Kec. Kupang Timur Kab. Kupang - NTT</t>
  </si>
  <si>
    <t>089669201963</t>
  </si>
  <si>
    <t>10 Juli - 07 September 2024</t>
  </si>
  <si>
    <t>090/BKR-NTTVI/VII/2024</t>
  </si>
  <si>
    <t>09 Sep s/d 21 Des 2024</t>
  </si>
  <si>
    <t>7102020410900001</t>
  </si>
  <si>
    <t>Tondano</t>
  </si>
  <si>
    <t>Lingkungan II RT / RW II Desa Kinar Kec. Tondano Timur Kab. Minahasa Sulut</t>
  </si>
  <si>
    <t>0895-3800-36636</t>
  </si>
  <si>
    <t>22035911621</t>
  </si>
  <si>
    <t>Siso, 14 Maret 1990</t>
  </si>
  <si>
    <t>Molsel  RT 22 RW 10 Ds. Kesetnana Kec. Mollo Selatan Kab. Timor Tengah Selatan NTT</t>
  </si>
  <si>
    <t>082144048807</t>
  </si>
  <si>
    <t>068/BKR-NTT VII/VI/2024</t>
  </si>
  <si>
    <t>22 Apr s/d 20 Juni 2024</t>
  </si>
  <si>
    <t>21 juni s/d 19 Agustus 2024</t>
  </si>
  <si>
    <t>22035911670</t>
  </si>
  <si>
    <t>Fatuhanin, 24 April 1981</t>
  </si>
  <si>
    <t>081243024490</t>
  </si>
  <si>
    <t>22115393898</t>
  </si>
  <si>
    <t>Naibesi, 29 September 2000</t>
  </si>
  <si>
    <t>Fatuhao RT 01 RW 01 Fafinesu B Kec. Insana Fafinesu Kab. Timor Tengah Utara NTT</t>
  </si>
  <si>
    <t>081266864759</t>
  </si>
  <si>
    <t>067/BKR-NTT VII/VI/2024</t>
  </si>
  <si>
    <t>21014765651</t>
  </si>
  <si>
    <t>Kiupukan, 26 Juni 1985</t>
  </si>
  <si>
    <t>Nispukan RT 07 RW 03 Fatoin Kec. Insana Kab. TTU</t>
  </si>
  <si>
    <t>081337851742</t>
  </si>
  <si>
    <t>YEREMIA NUBATONIS</t>
  </si>
  <si>
    <t>5302072311020001</t>
  </si>
  <si>
    <t>23005100054</t>
  </si>
  <si>
    <t>Pusu</t>
  </si>
  <si>
    <t>Postenu RT 14 RW 03 Kel. Nifukani Kec. Amanuban Barat Kab. Timor Tengah Selatan - NTT</t>
  </si>
  <si>
    <t>081236079648</t>
  </si>
  <si>
    <t>07 Nov 25 - 31 Mar 2026</t>
  </si>
  <si>
    <t>Sopir (N 1893 IU)</t>
  </si>
  <si>
    <t>Nunkolo,21 Mei 1988</t>
  </si>
  <si>
    <t>Hoineno RT 09 RW 02 Desa Hoineno Kec. Nunkolo Kab. Timor Tengah Selatan - NTT</t>
  </si>
  <si>
    <t>082246959672</t>
  </si>
  <si>
    <t>09 Okt 2023 s/d 16 Desember 2023</t>
  </si>
  <si>
    <t>Nifulinah, 07 Agustus 1998</t>
  </si>
  <si>
    <t>Oeue, RT 010 RW 004 Kec. Kuatnana Kab. Timor tengah Selatan - NTT</t>
  </si>
  <si>
    <t>085253448097</t>
  </si>
  <si>
    <t>15 juli 24 - 12 Sep 2024</t>
  </si>
  <si>
    <t>078/BKR-NTT VII/VII/2024</t>
  </si>
  <si>
    <t>Nunpene, 26/03/2003</t>
  </si>
  <si>
    <t>26/3/2003</t>
  </si>
  <si>
    <t>Nunpene RT 009 RW 005 Desa Oesena Kec. Miomaffo Timur Kab. Timor tengah utara</t>
  </si>
  <si>
    <t>085705837556</t>
  </si>
  <si>
    <t>079/BKR-NTT VII/VII/2024</t>
  </si>
  <si>
    <t>Kefamenanu, 19 Oktober 2000</t>
  </si>
  <si>
    <t>Koko RT. 013 RW. 004 Desa Bansone Kec. Kota Kefamenanu Kab. Timor Tengah Utara</t>
  </si>
  <si>
    <t>082157882441</t>
  </si>
  <si>
    <t>Windsor Phase I Blok 1 Lt 1 No. 07 RT 001 RW 009 Lubuk Baja Kota Kec. Lubuk Baja Kota Batam Kepulauan Riau</t>
  </si>
  <si>
    <t>085363220101</t>
  </si>
  <si>
    <t>RAVELANO ARTJE PUA</t>
  </si>
  <si>
    <t>16 Juli s/d 08 Agt 2025</t>
  </si>
  <si>
    <t>freelance</t>
  </si>
  <si>
    <t>09 Agt s/d 02 Sep 2025</t>
  </si>
  <si>
    <t>03 Sep s/d 26 Sep 2025</t>
  </si>
  <si>
    <t>Sapria</t>
  </si>
  <si>
    <t>1104080602930001</t>
  </si>
  <si>
    <t>Nad 1</t>
  </si>
  <si>
    <t>Bintang</t>
  </si>
  <si>
    <t>Linung Bulen II RT/RW 000 Desa Linung Bulen II Kec. Bintang Keb. Aceh Tengah Aceh</t>
  </si>
  <si>
    <t>082165882105</t>
  </si>
  <si>
    <t>16 Jun s/d 10 Juli 2025</t>
  </si>
  <si>
    <t>031/LSM/BKR/MRKT/VI/2024</t>
  </si>
  <si>
    <t>SLAMET FRIZKY WIBOWO</t>
  </si>
  <si>
    <t>11 Juli s/d 04 Agt 2025</t>
  </si>
  <si>
    <t>05 Agt s/d 27 Agt 2025</t>
  </si>
  <si>
    <t>Muhamad Fitra Potonengan</t>
  </si>
  <si>
    <t>23150558007</t>
  </si>
  <si>
    <t>Mogolaing</t>
  </si>
  <si>
    <t>Dusun V Desa Passi II Kec. Passi Barat Kab. Bolaang Mongondow - SULUT</t>
  </si>
  <si>
    <t>16 Sept s/d 25 November 2023</t>
  </si>
  <si>
    <t>004/BKR-BOL/VII/2024</t>
  </si>
  <si>
    <t>01 Juli 2024 - 29 Agustus 2024</t>
  </si>
  <si>
    <t>02 Juni s/d 31 Agustus 2025</t>
  </si>
  <si>
    <t>27 Nov s/d 22 Des 2023</t>
  </si>
  <si>
    <t>1208101507060002</t>
  </si>
  <si>
    <t>KONTRAK PER 18 AGUSTUS 2025</t>
  </si>
  <si>
    <t>Jurivo Hapendatu</t>
  </si>
  <si>
    <t>Minahasa Utara</t>
  </si>
  <si>
    <t>23057812879</t>
  </si>
  <si>
    <t>Lingkungan V RW 05 Kel. Bumi Nyiur Kec. Wanea Kota Manado - Sulawesi Utara</t>
  </si>
  <si>
    <t>082188176835</t>
  </si>
  <si>
    <t>21 Mar 2023 s/d 14 Apr 2023</t>
  </si>
  <si>
    <t>29 Mar 2023 s/d 20 Apr 2023</t>
  </si>
  <si>
    <t>22 Mei 2023 s/d 14 Juni 2023</t>
  </si>
  <si>
    <t>15 Juni 2023 s/d 10 Juli 2023</t>
  </si>
  <si>
    <t>11 Juli s/d 04 Agustus 2023</t>
  </si>
  <si>
    <t>05 s/d 30 Agustus 2023</t>
  </si>
  <si>
    <t>Jln. Sadar. RT / RW 000, Kelurahan Pasar Siborongborong, Kecamatan Siborongborong, Kabupaten Tapanuli Utara</t>
  </si>
  <si>
    <t>31 Agustus s/d 09 Nov 2023</t>
  </si>
  <si>
    <t>10 Nov s/d 22 Des 2023</t>
  </si>
  <si>
    <t>Joko Susandy</t>
  </si>
  <si>
    <t>20 Sep 10 - 19 Des 10</t>
  </si>
  <si>
    <t>20 Des 10 - 20 Des 2011</t>
  </si>
  <si>
    <t>Dusun V Pangkalan Budiman I Sei Rampah Kab. Serdang Bedagai Sumatera Utara</t>
  </si>
  <si>
    <t>088263723347</t>
  </si>
  <si>
    <t>18 Feb s/d 03 Maret 2025</t>
  </si>
  <si>
    <t>04 Mar s/d 31 Mei 2025</t>
  </si>
  <si>
    <t>02 Juni s/d 27 Juni 2025</t>
  </si>
  <si>
    <t>30 Juni s/d 23 Juli 2025</t>
  </si>
  <si>
    <t>25 Juli s/d 16 Agustus 2025</t>
  </si>
  <si>
    <t>KONTRAK PER 19 AGUSTUS 2025</t>
  </si>
  <si>
    <t>Gangsli J I Walewangko</t>
  </si>
  <si>
    <t>Dusun I Desa Ponompiaan Kec. Dumoga Kab. Bolaang Mongondow SULUT</t>
  </si>
  <si>
    <t>089535149314</t>
  </si>
  <si>
    <t>28 Nov s/d 22 Desember 2023</t>
  </si>
  <si>
    <t>07 - 30 September 2026</t>
  </si>
  <si>
    <t>01 - 24 Oktober 2026</t>
  </si>
  <si>
    <t>26 Okto - 17 Nov 2026</t>
  </si>
  <si>
    <t>02 s/d 22 Des 2023</t>
  </si>
  <si>
    <t>kontrak tgl 26 agt 25</t>
  </si>
  <si>
    <t>Yoppi Prayugo</t>
  </si>
  <si>
    <t>Jl. Batalion RT 004 RW 006 Bantan Kec. Siantar Barat Kota Pematangsiantar Sumatera Utara</t>
  </si>
  <si>
    <t>085763401172</t>
  </si>
  <si>
    <t>19 Juni s/d 12 Juli 2025</t>
  </si>
  <si>
    <t>14 Juli s/d 06 Agt 205</t>
  </si>
  <si>
    <t>07 Agt s/d 29 Agt 2025</t>
  </si>
  <si>
    <t>kontrak 01 Sep 25</t>
  </si>
  <si>
    <t>Zulian Hadi Candra</t>
  </si>
  <si>
    <t>1208010410810007</t>
  </si>
  <si>
    <t>Tanjung Pura</t>
  </si>
  <si>
    <t>09 Okt 24 - 07 Nov 2024</t>
  </si>
  <si>
    <t>Jl. Asahan Komplek Veteran RT/RW 000 Siantar Estate Kec. Siantar Kab. Simalungun  Sumatera Utara</t>
  </si>
  <si>
    <t>08 Nov 24 - 31 Mar 2025</t>
  </si>
  <si>
    <t>08126315467</t>
  </si>
  <si>
    <t>04 Agt s/d 27 Agt 2025</t>
  </si>
  <si>
    <t>28 Agt s/d 22 Sep 2025</t>
  </si>
  <si>
    <t>23 Sep s/d 15 Okt 2025</t>
  </si>
  <si>
    <t>Margi Triyadi</t>
  </si>
  <si>
    <t>Dusun Kampung Baru RT/RW 000 Desa Kampung Baru Kec. Bilah Barat Kab. Labuhanbatu Sumatera Utara</t>
  </si>
  <si>
    <t>082265496356</t>
  </si>
  <si>
    <t>16 Jan 23 - 31 Mei 2023</t>
  </si>
  <si>
    <t>Suratman</t>
  </si>
  <si>
    <t>Lingk. Bandar Selamat I RT 001 RW 004 Desa Pulo Padang Kec. Rantau Utara Kab. Labuhanbatu Sumatera Utara</t>
  </si>
  <si>
    <t>085834892225</t>
  </si>
  <si>
    <t>Kiki Riszki</t>
  </si>
  <si>
    <t>Labusel</t>
  </si>
  <si>
    <t>Perumahan Puri Surya Bandar Rejo Blok D No. 16 RT/RW 000 Desa Ujung Bandar Kec. Rantau Selatan Kab. Labuhanbatu Sumatera Utara</t>
  </si>
  <si>
    <t>082174560263</t>
  </si>
  <si>
    <t>Risky Afrizal</t>
  </si>
  <si>
    <t>Jl. Mersa Dsn Ruhama RT/RW 000 Merah Mersa Kec. Laut Tawar Aceh Tengah Aceh</t>
  </si>
  <si>
    <t>082262194928</t>
  </si>
  <si>
    <t>17 Jun s/d 11 Juli 2025</t>
  </si>
  <si>
    <t>12 Juli s/d 05 Agt 2025</t>
  </si>
  <si>
    <t>06 Agt s/d 28 Agt 2025</t>
  </si>
  <si>
    <t>Syahril Adha</t>
  </si>
  <si>
    <t>1104032303990004</t>
  </si>
  <si>
    <t>Nunang Antara RT/RW 000 Nunang Antara Kec. Bebesen Aceh Tengah Aceh</t>
  </si>
  <si>
    <t>082376063985</t>
  </si>
  <si>
    <t>M. Rizki Konadi</t>
  </si>
  <si>
    <t>02 Mei 23 - 31 Agt 2023</t>
  </si>
  <si>
    <t>01 Sep 23 - 31 Agt 2024</t>
  </si>
  <si>
    <t>01 Sep 24 - 31 Agt 2025</t>
  </si>
  <si>
    <t>Kemili RT/RW 000 Desa Kemili Kec. Bebesen Kab. Aceh Tengah Aceh</t>
  </si>
  <si>
    <t>085360446399</t>
  </si>
  <si>
    <t>01 Sep 25 - 31 Agt 2026</t>
  </si>
  <si>
    <t>Rio Leonardo</t>
  </si>
  <si>
    <t>Simpang Kelaping RT/RW 000 Desa Simpang Kelaping Kec. Pegasing Kab. Aceh Tengah Aceh</t>
  </si>
  <si>
    <t>082214824923</t>
  </si>
  <si>
    <t>Dusun III RT / RW 0 Desa Siniyung Kec. Dumoga Kab. Bolaang Mongondow Sulut</t>
  </si>
  <si>
    <t>0821-9216-1419 / 0815-2728-6446</t>
  </si>
  <si>
    <t>Doni Sumenda</t>
  </si>
  <si>
    <t>22150528663</t>
  </si>
  <si>
    <t>Perum Sagerat Lama RT 03 RW 02  Kel. Sagerat Weru Satu Kec. Matuari Kota Bitung - Sulawesi Utara</t>
  </si>
  <si>
    <t>0895323323880</t>
  </si>
  <si>
    <t>27 Mei 2023 s/d 20 Juni 2023</t>
  </si>
  <si>
    <t>21 Juni 2023 s/d 15 Juli 2023</t>
  </si>
  <si>
    <t>17 Juli s/d 10 Agustus 2023</t>
  </si>
  <si>
    <t>Jl. Rawamangun Link. II RT 009 RW 004 Desa Mogolaing Kec. Kotamobagu Barat Kota Kotamobagu Sulut</t>
  </si>
  <si>
    <t>11 Agustus s/d 21 Okt 2023</t>
  </si>
  <si>
    <t>23 Okt 2023 s/d 09 Jan 2024</t>
  </si>
  <si>
    <t>0858-2518-1701</t>
  </si>
  <si>
    <t>18 Agt 25 - 31 Des 2025</t>
  </si>
  <si>
    <t>Rahmat Abdullah</t>
  </si>
  <si>
    <t>2052607974</t>
  </si>
  <si>
    <t>14 Apr - 08 Mei 26</t>
  </si>
  <si>
    <t>09 Mei - 05 Juni 26</t>
  </si>
  <si>
    <t>06 - 30 Juni 26</t>
  </si>
  <si>
    <t>Dsn Busisingo Utara RW 002 Desa Busisingo Utara Kec. Sangkup Kab. Bolaang Mongondow Utara - SULUT</t>
  </si>
  <si>
    <t>082216091727</t>
  </si>
  <si>
    <t>04 Mei s/d 02 Juli 2024</t>
  </si>
  <si>
    <t>kontrak 03 Sep 25</t>
  </si>
  <si>
    <t>Norfans Tupang</t>
  </si>
  <si>
    <t>23094043801</t>
  </si>
  <si>
    <t>Dusun IV Kel. Pusian Barat Kec. Dumoga Kab. Bolaang Mongondow</t>
  </si>
  <si>
    <t>085757468959</t>
  </si>
  <si>
    <t>06 s/d 30 Juni 2023</t>
  </si>
  <si>
    <t>27 Juli s/d 21 Agustus 2023</t>
  </si>
  <si>
    <t>22 Agustus s/d 31 Oktober 2023</t>
  </si>
  <si>
    <t>01 Nov s/d 23 Des 2023</t>
  </si>
  <si>
    <t>kontrak tgl 01 sep 25</t>
  </si>
  <si>
    <t>Andre Tivano Napitupulu</t>
  </si>
  <si>
    <t>Sibolaho Tang Sas RT/RW 000 Sibolahotang Sas Kec. Balige Kab. Toba Sumatera Utara</t>
  </si>
  <si>
    <t>081396734681</t>
  </si>
  <si>
    <t>28 April s/d 10 Mei 2025</t>
  </si>
  <si>
    <t>13 Mei s/d 31 Agustus 2025</t>
  </si>
  <si>
    <t>A08006</t>
  </si>
  <si>
    <t>kontrak tgl 02 sep 25</t>
  </si>
  <si>
    <t>Efendi Sianturi</t>
  </si>
  <si>
    <t>Lobutolong RT/RW 000 Lobutolong Kec. Paranginan Kab. Humbang Hasundutan Sumatera Utara</t>
  </si>
  <si>
    <t>083840181467</t>
  </si>
  <si>
    <t>19 Mei s/d 31 Mei 2025</t>
  </si>
  <si>
    <t>Sangkot Pandapotan Sihombing</t>
  </si>
  <si>
    <t>Jl. Multi Perumahan Sitinjo Permai Blok C 134 RT/RW 000 Sitinjo II Kec. Sitinjo Kab. Dairi Sumatera Utara</t>
  </si>
  <si>
    <t>082160524967</t>
  </si>
  <si>
    <t>15 Mei s/d 31 Mei 2025</t>
  </si>
  <si>
    <t>Rio Putra Umar</t>
  </si>
  <si>
    <t>NTT III</t>
  </si>
  <si>
    <t>Bungabali RT 001 RW 002 Desa Kalabahi Timur Kec. Teluk Mutiara Kab. Alor - NTT</t>
  </si>
  <si>
    <t>081282447155</t>
  </si>
  <si>
    <t>18 Mar s/d 16 Mei 2024</t>
  </si>
  <si>
    <t>493/BKR-PENJ/ALOR/VII/2024</t>
  </si>
  <si>
    <t>17 Mei s/d 15 Juli 2024</t>
  </si>
  <si>
    <t>16 Juli 2024 s/d 29 Agustus 2024</t>
  </si>
  <si>
    <t>16 Juli 2024 - 31 Agustus 2024</t>
  </si>
  <si>
    <t>Buna Chrinisius Lapenangga</t>
  </si>
  <si>
    <t>Konala</t>
  </si>
  <si>
    <t>Kenarilang RT 003 RW 001 Desa Kalabahi Barat Kec Teluk Mutiara Kab. Alor - NTT</t>
  </si>
  <si>
    <t>081239429772</t>
  </si>
  <si>
    <t>29 Mei s/d 29 Juni 2024</t>
  </si>
  <si>
    <t>489/BKR-PENJ/ALOR/VI/2024</t>
  </si>
  <si>
    <t>PENGAJUAN FREELANCE (KTP, KK,SIM, FORM, SURAT PERNYATAAN)</t>
  </si>
  <si>
    <t>01 Juli 2024 s/d 29 Agustus 2024</t>
  </si>
  <si>
    <t>Valens Robinson Jalla</t>
  </si>
  <si>
    <t>082147598287</t>
  </si>
  <si>
    <t>05 Mei s/d 17 Mei 2025</t>
  </si>
  <si>
    <t>19 Mei s/d 31 Agustus 2025</t>
  </si>
  <si>
    <t>Gregorius Sasi</t>
  </si>
  <si>
    <t>ATAMBUA &amp; KEFAMENANU</t>
  </si>
  <si>
    <t>Oenenu Utara RT. 001 RW. 001 Oenenu Utara Kec. Bikomi Tengah Kab. Timor Tengah Utara NTT</t>
  </si>
  <si>
    <t>087840316537</t>
  </si>
  <si>
    <t>10 Feb s/d 22 Feb 2025</t>
  </si>
  <si>
    <t>24 Feb s/d  31 Mei 2025</t>
  </si>
  <si>
    <t>Adrianus Wangge Logho</t>
  </si>
  <si>
    <t>23150558072</t>
  </si>
  <si>
    <t>081236666254</t>
  </si>
  <si>
    <t>097/BKR-NTT VIII/VI/2024</t>
  </si>
  <si>
    <t>01 Juli s/d 29 Agustus 2024</t>
  </si>
  <si>
    <t>Indra Ibrahim</t>
  </si>
  <si>
    <t>23150557884</t>
  </si>
  <si>
    <t>JL. Perwira RT 06 RW 03 Desa Kota Raja Kec. Ende Utara Kab. Ende NTT</t>
  </si>
  <si>
    <t>082211913011</t>
  </si>
  <si>
    <t>Yohanes Kirha</t>
  </si>
  <si>
    <t>Sopir (N 1274 HK)</t>
  </si>
  <si>
    <t>23150558049</t>
  </si>
  <si>
    <t>Dusun Soka RT 05 RW 03 Desa Mbomba Kec. Ende Utara Kab. Ende NTT</t>
  </si>
  <si>
    <t>08123780121</t>
  </si>
  <si>
    <t>Reinardus Melparma Ruku Wodong</t>
  </si>
  <si>
    <t>23150557918</t>
  </si>
  <si>
    <t>JL. Durian RT 08 RW 04 Desa Mautapaga Kec. Ende Timur Kab. Ende NTT</t>
  </si>
  <si>
    <t>081238516548</t>
  </si>
  <si>
    <t>27 Sept s/d 06 Desember 2023</t>
  </si>
  <si>
    <t>07 s/d 22 Desember 2023</t>
  </si>
  <si>
    <t>Jefriano Mento Ria</t>
  </si>
  <si>
    <t>Sopir (DK 1279 EP)</t>
  </si>
  <si>
    <t>JL. Prof. Dr. W. Z. Yohanes RT 01 RW 03 Desa Paupire Kec. Ende Tengah Kab. Ende - NTT</t>
  </si>
  <si>
    <t>081333624791</t>
  </si>
  <si>
    <t>26 Okt 2023 s/d 12 Jan 2024</t>
  </si>
  <si>
    <t>Fransisko Tue</t>
  </si>
  <si>
    <t>Ngada</t>
  </si>
  <si>
    <t>Dusun Basuki Rahmat RT 01 RW 01 Desa Ngedukelu Kec. Bajawa Kab. Ngada - NTT</t>
  </si>
  <si>
    <t>08123986798</t>
  </si>
  <si>
    <t>09 Nov  s/d 22 Des 2023</t>
  </si>
  <si>
    <t>Wiradi Putra</t>
  </si>
  <si>
    <t>Medan (lubuk pakam)</t>
  </si>
  <si>
    <t>Jln P. Siantar Dusun VII RT/RW 000 Pagar Jati Kec. Lubuk Pakam Kab. Deli Serdang Sumatera Utara</t>
  </si>
  <si>
    <t>085358787643</t>
  </si>
  <si>
    <t>Musfandi Batubara</t>
  </si>
  <si>
    <t>Jl Bubu No. 105 Medan RT/RW 000 Sidorejo Kec. Medan Tembung Kota Medan Sumatera Utara</t>
  </si>
  <si>
    <t>082182264310</t>
  </si>
  <si>
    <t>Eko Wahyu Syahputra</t>
  </si>
  <si>
    <t>Dusun II Gang Madrasah RT/RW 000 Telaga Sari Kec. Tanjung Morawa Kab. Deli Serdang Sumatera Utara</t>
  </si>
  <si>
    <t>082164602099</t>
  </si>
  <si>
    <t>Jl. D.I Panjaitan No. 141 Medan RT/RW 000 Babura Kec. Medan Baru Kota Medan Sumatera Utara</t>
  </si>
  <si>
    <t>082166313164/081536153930</t>
  </si>
  <si>
    <t>03 Mar s/d 15 Mar 2025</t>
  </si>
  <si>
    <t>17 Mar s/d 30 Juni 2025</t>
  </si>
  <si>
    <t>01 Juli s/d 24 Juli 2025</t>
  </si>
  <si>
    <t>26 Juli s/d 19 Agt 2025</t>
  </si>
  <si>
    <t>21 Agt s/d 13 Sept 2025</t>
  </si>
  <si>
    <t>kontrak 16 Sep 2025</t>
  </si>
  <si>
    <t>Dusun II RT/RW 000 Pematang Ganjang Kec. Sei Rampah Kab. Serdang Bedagai Sumatera Utara</t>
  </si>
  <si>
    <t>0895327632624</t>
  </si>
  <si>
    <t>10 Mar s/d 22 Mar 2025</t>
  </si>
  <si>
    <t>24 Mar s/d 30 Juni 2025</t>
  </si>
  <si>
    <t>A09001</t>
  </si>
  <si>
    <t>Dusun XIII Pondok Miri RT 042 RW 018 Sei Semayang Kec. Sunggal Kab Deli Serdang Sumatera Utara</t>
  </si>
  <si>
    <t>081263161443</t>
  </si>
  <si>
    <t>Rahmad Syukur Ritonga</t>
  </si>
  <si>
    <t>Jl. Suka Dame Lingk. Simp. IV Padang Pasir RT/RW 000 Urung Kompas Kec. Rantau Selatan Kab. Labuhanbatu Sumatera Utara</t>
  </si>
  <si>
    <t>082267475282</t>
  </si>
  <si>
    <t>28 Feb s/d 07 Maret 2025</t>
  </si>
  <si>
    <t>08 Mar s/d 30 Juni 2025</t>
  </si>
  <si>
    <t>Tumpak Tua Rinaldo Lumban Tobing</t>
  </si>
  <si>
    <t>Desa Karing RT/RW 000 Kec. Berampu Kab. Dairi Sumatera Utara</t>
  </si>
  <si>
    <t>083839068487</t>
  </si>
  <si>
    <t>03 Mar s/d 08 Mar 2025</t>
  </si>
  <si>
    <t>10 Mar s/d 30 Juni 2025</t>
  </si>
  <si>
    <t>Alein Jovan Ponggohong</t>
  </si>
  <si>
    <t>Jaga III Wongkai Satu Kec. Ratahan Timur Kab. Minahasa Tenggara SULUT</t>
  </si>
  <si>
    <t>082291515546</t>
  </si>
  <si>
    <t>kontrak 15 Sep 2025</t>
  </si>
  <si>
    <t>Agyaldo Joel Yonatan Koluku</t>
  </si>
  <si>
    <t>Jaga III RT/RW 000 Watuliney Tengah Kec. Belang Minahasa Tenggara Sulawesi Utara</t>
  </si>
  <si>
    <t>081342895046</t>
  </si>
  <si>
    <t>Gunawan</t>
  </si>
  <si>
    <t>Jl. Pattimura Bawah RT 006 RW 002 Tomuan Kec. Siantar Timur Kota Pematangsiantar Sumatera Utara</t>
  </si>
  <si>
    <t>085326811735</t>
  </si>
  <si>
    <t>07 Juli s/d 30 Juli 2025</t>
  </si>
  <si>
    <t>01 Agt s/d 25 Agt 2025</t>
  </si>
  <si>
    <t>27 Agt s/d 19 Sept 2025</t>
  </si>
  <si>
    <t>kontrak 22 sep 2025</t>
  </si>
  <si>
    <t>Jl. Tomong No. 8 RT 002 RW 001 Bukit Sofa Kec. Siantar Sitalasari Kota Pematangsiantar Sumatera Utara</t>
  </si>
  <si>
    <t>082258352432</t>
  </si>
  <si>
    <t>Tamrin U. Domut</t>
  </si>
  <si>
    <t>Desa Bungkudu RT 008 RW 003 Bungkudu Kec. Bukal Kab. Buol Sulawesi Tengah</t>
  </si>
  <si>
    <t>0895810276065</t>
  </si>
  <si>
    <t>30 Mei s/d 14 Juni 2025</t>
  </si>
  <si>
    <t>16 Juni s/d 09 Juli 2025</t>
  </si>
  <si>
    <t>10 Juli s/d 02 Agustus 2025</t>
  </si>
  <si>
    <t>04 Agustus s/d 26 Agustus 2025</t>
  </si>
  <si>
    <t>OFF</t>
  </si>
  <si>
    <t>23 Sep s/d 16 Okt 2025</t>
  </si>
  <si>
    <t>17 Okt s/d 08 Nov 2025</t>
  </si>
  <si>
    <t>Viger Adrian Rarung</t>
  </si>
  <si>
    <t>7105232402070002</t>
  </si>
  <si>
    <t>085696245816</t>
  </si>
  <si>
    <t>Royke Mokalu</t>
  </si>
  <si>
    <t>7107101902890001</t>
  </si>
  <si>
    <t>Tombatu</t>
  </si>
  <si>
    <t>Lingkungan III RT 007 RW 003 Kumersot Kec. Ranowulu Kota Bitung Sulawesi Utara</t>
  </si>
  <si>
    <t>082190506706</t>
  </si>
  <si>
    <t>03 Juni s/d 18 Juni 2025</t>
  </si>
  <si>
    <t>14 Juli s/d 06 Agustus 2025</t>
  </si>
  <si>
    <t>01 Sep s/d 25 Sep 2025</t>
  </si>
  <si>
    <t>26 Sep s/d 20 Okt 2025</t>
  </si>
  <si>
    <t>21 Okt s/d 12 Nov 2025</t>
  </si>
  <si>
    <t>kontrak 22 Sep 2025</t>
  </si>
  <si>
    <t>Andrey Yeheskiel Hermanus</t>
  </si>
  <si>
    <t>7106092208910001</t>
  </si>
  <si>
    <t>Jaga V RT/RW 000 Desa Paniki Baru Kec. Talawaan Kab. Minahasa Utara Sulawesi Utara</t>
  </si>
  <si>
    <t>0851798585216</t>
  </si>
  <si>
    <t>23 Juni s/d 16 Juli 2025</t>
  </si>
  <si>
    <t>17 Juli s/d 09 Agt 2025</t>
  </si>
  <si>
    <t>11 Agt s/d 02 Sep 2025</t>
  </si>
  <si>
    <t>04 Sep s/d 29 Sep 2025</t>
  </si>
  <si>
    <t>30 Sep s/d 23 Okt 2025</t>
  </si>
  <si>
    <t>24 Okt s/d 15 Nov 2025</t>
  </si>
  <si>
    <t>tidak jadi</t>
  </si>
  <si>
    <t>Vence Brayen Karisoh</t>
  </si>
  <si>
    <t>Lingkungan II RT/RW 000 Desa Kiniar Kec. Tondano Timur Kab. Minahasa Sulawesi Utara</t>
  </si>
  <si>
    <t>0895380096636</t>
  </si>
  <si>
    <t>Maulana Handoko</t>
  </si>
  <si>
    <t>1207282109910004</t>
  </si>
  <si>
    <t>SBDS</t>
  </si>
  <si>
    <t>Dusun V Jln Antara RT/RW 000 Bakaran Batu Kec. Lubuk Pakam Kab. Deli Serdang Sumatera Utara</t>
  </si>
  <si>
    <t>081262172540</t>
  </si>
  <si>
    <t>14 Juli s/d 06 Agt 2025</t>
  </si>
  <si>
    <t>08 Agt s/d 01 Sep 2025</t>
  </si>
  <si>
    <t>01 Oktober 2025</t>
  </si>
  <si>
    <t>Muhammad Ikhsan</t>
  </si>
  <si>
    <t>1107162303930008</t>
  </si>
  <si>
    <t>Dayah Teungoh</t>
  </si>
  <si>
    <t>Dayah Teungoh RT/RW 000 Desa Dayah Teungoh Kec. Pidie Kab. Pidie Aceh</t>
  </si>
  <si>
    <t>081287048815</t>
  </si>
  <si>
    <t>11 Agt s/d 03 Sep 2025</t>
  </si>
  <si>
    <t>04 Sep s/d 27 Sep 2025</t>
  </si>
  <si>
    <t>Siti Neni Lingga</t>
  </si>
  <si>
    <t>Karing RT/RW 000 Desa Karing Kec. Berampu Kab. Dairi Sumatera Utara</t>
  </si>
  <si>
    <t>21 Juli s/d 13 Agt 2025</t>
  </si>
  <si>
    <t>14 Agt s/d 08 Sep 2025</t>
  </si>
  <si>
    <t>09 Sep s/d 01 Okt 2025</t>
  </si>
  <si>
    <t>03 Okt 2025</t>
  </si>
  <si>
    <t>Galilea Simbar</t>
  </si>
  <si>
    <t>21 Jul s/d 13 Agt 2025</t>
  </si>
  <si>
    <t>Nasruddin</t>
  </si>
  <si>
    <t>1111171001870005</t>
  </si>
  <si>
    <t>Krueng Geukueh</t>
  </si>
  <si>
    <t>Dusun Pelajar RT/RW 000 Tingkeum Manyang Kec. Kuta Blang Kab. Bireuen Aceh</t>
  </si>
  <si>
    <t>085191153078</t>
  </si>
  <si>
    <t>24 Jul s/d 16 Agt 2025</t>
  </si>
  <si>
    <t>18 Agt s/d 11 Sep 2025</t>
  </si>
  <si>
    <t>12 Sep s/d 04 Okt 2025</t>
  </si>
  <si>
    <t>Kontrak 7 Okt 2025</t>
  </si>
  <si>
    <t>Munawar</t>
  </si>
  <si>
    <t>1111162604790001</t>
  </si>
  <si>
    <t>Darul Aman</t>
  </si>
  <si>
    <t>Dusun Ule Tutu RT/RW 000 Suwak Kec. Peusangan Selatan Kab. Bireuen Aceh</t>
  </si>
  <si>
    <t>08126966321</t>
  </si>
  <si>
    <t>25 Jul s/d 18 Agt 2025</t>
  </si>
  <si>
    <t>19 Agt s/d 12 Sep 2025</t>
  </si>
  <si>
    <t>13 Sep s/d 06 Okt 2025</t>
  </si>
  <si>
    <t>Kontrak 8 Okt 2025</t>
  </si>
  <si>
    <t>Jln Lapangan Bola RT/RW 000 Lhok Sialang Rayeuk Kec. Pasi Raja Kab. Aceh Selatan Aceh</t>
  </si>
  <si>
    <t>13 Agt s/d 06 Sep 2025</t>
  </si>
  <si>
    <t>08 Sep s/d 01 Okt 2025</t>
  </si>
  <si>
    <t>02 Okt s/d 24 Okt 2025</t>
  </si>
  <si>
    <t>Kontrak 3 Nov 2025</t>
  </si>
  <si>
    <t>Paskalis Wilson Rago</t>
  </si>
  <si>
    <t>Wolofeo RT 001 RW 001 Desa Nualise Kec. Wolowaru Kab. Ende NTT</t>
  </si>
  <si>
    <t>081337909031</t>
  </si>
  <si>
    <t>12 Sep s/d 06 Okt 2025</t>
  </si>
  <si>
    <t>07 Okt s/d 29 Okt 2025</t>
  </si>
  <si>
    <t>Kontrak 1 Nov 2025</t>
  </si>
  <si>
    <t>Jan Mananohas</t>
  </si>
  <si>
    <t>Lingkungan I RT/RW 000 Tataaran II Kec. Tondano Selatan Kab. Minahasa Sulawesi Utara</t>
  </si>
  <si>
    <t>25 Agt s/d 18 Sep 2025</t>
  </si>
  <si>
    <t>19 Sep s/d 13 Okt 2025</t>
  </si>
  <si>
    <t>14 Okt s/d 05 Nov 2025</t>
  </si>
  <si>
    <t>Kontrak 7 Nov 2025</t>
  </si>
  <si>
    <t>A09002</t>
  </si>
  <si>
    <t>KABUPATEN KUPANG</t>
  </si>
  <si>
    <t>A09003</t>
  </si>
  <si>
    <t>A09004</t>
  </si>
  <si>
    <t>A09005</t>
  </si>
  <si>
    <t>DATABASE FREELANCE LUAR PULAU</t>
  </si>
  <si>
    <t xml:space="preserve">NO </t>
  </si>
  <si>
    <t xml:space="preserve">NAMA </t>
  </si>
  <si>
    <t xml:space="preserve">NIK </t>
  </si>
  <si>
    <t>Tempat lahir</t>
  </si>
  <si>
    <t>Tanggal lahir</t>
  </si>
  <si>
    <t>Umur sekarang</t>
  </si>
  <si>
    <t>NO HANDPHONE</t>
  </si>
  <si>
    <t>PENDIDIKAN TERAKHIR</t>
  </si>
  <si>
    <t>AWAL KERJA</t>
  </si>
  <si>
    <t>PERPANJANGAN I</t>
  </si>
  <si>
    <t xml:space="preserve">PERPANJANGAN </t>
  </si>
  <si>
    <t>PERPANJANGAN</t>
  </si>
  <si>
    <t>UPDATE</t>
  </si>
  <si>
    <t>AWAL KONTRAK</t>
  </si>
  <si>
    <t>KOTA PEMATANGSIANTAR 2</t>
  </si>
  <si>
    <t>James Bonifasius Manullang</t>
  </si>
  <si>
    <t>PS2S</t>
  </si>
  <si>
    <t>Pematangsiantar 2</t>
  </si>
  <si>
    <t>Jl. Jeruk Atas No. 7 RT 003 RW 005 Bantan Kec. Siantar Barat Kota Pematangsiantar Sumatera Utara</t>
  </si>
  <si>
    <t>081370673631</t>
  </si>
  <si>
    <t>D1 Manajemen Informatika</t>
  </si>
  <si>
    <t>29 Sep s/d 22 Okt 2025</t>
  </si>
  <si>
    <t>23 Okt s/d 15 Nov 2025</t>
  </si>
  <si>
    <t>17 Nov s/d 09 Des 2025</t>
  </si>
  <si>
    <t>Kontrak 11 Des 2025</t>
  </si>
  <si>
    <t>Hardian Nugraha</t>
  </si>
  <si>
    <t>1272033009980006</t>
  </si>
  <si>
    <t>Asrama Rindam I-BB RT 013 RW 004 Setia Negara Kec. Siantar Sitalasari Kota Pematangsiantar Sumatera Utara</t>
  </si>
  <si>
    <t>081265886869</t>
  </si>
  <si>
    <t>10 Nov s/d 03 Des 2025</t>
  </si>
  <si>
    <t>04 Des s/d 23 Des 2025</t>
  </si>
  <si>
    <t>02 Jan s/d 26 Jan 2026</t>
  </si>
  <si>
    <t>SIMALUNGUN ATAS</t>
  </si>
  <si>
    <t>Iswondo Gundara Sirait</t>
  </si>
  <si>
    <t>Jl. Sibatu Batu Blok III RT/RW 000 Bah Sorma Kec. Siantar Sitalasari Kota Pematangsiantar Sumatera Utara</t>
  </si>
  <si>
    <t>082163226330</t>
  </si>
  <si>
    <t>20 Okt s/d 12 Nov 2025</t>
  </si>
  <si>
    <t>13 Nov s/d 06 Des 2025</t>
  </si>
  <si>
    <t>08 Des s/d 23 Des 2025</t>
  </si>
  <si>
    <t>Mirza Egha Wardana</t>
  </si>
  <si>
    <t>Jl. Demokrasi Ujung Lk II RT 003 RW 001Sumber Jaya Kec. Siantar Martoba Kota Pematangsiantar Sumatera Utara</t>
  </si>
  <si>
    <t>083877930363</t>
  </si>
  <si>
    <t>KOTA PEMATANGSIANTAR 1</t>
  </si>
  <si>
    <t>Sigit Pranata</t>
  </si>
  <si>
    <t>1222030203990005</t>
  </si>
  <si>
    <t>Jl. Wibawa Huta VI RT/RW 000 Karang Anyar Kec. Gunung Maligas Kab. Simalungun Sumatera Utara'</t>
  </si>
  <si>
    <t>082277586037</t>
  </si>
  <si>
    <t>24 Nov s/d 23 Des 2025</t>
  </si>
  <si>
    <t>02 Jan s/d 24 Jan 2026</t>
  </si>
  <si>
    <t>26 Jan s/d 18 Feb 2026</t>
  </si>
  <si>
    <t>Resign 03 Des 2025</t>
  </si>
  <si>
    <t>Denis Karo Sekali</t>
  </si>
  <si>
    <t>1208282404880004</t>
  </si>
  <si>
    <t>Rantau Prapat</t>
  </si>
  <si>
    <t>37Tahun</t>
  </si>
  <si>
    <t>Jl. Subur Huta VI Purbasari, Kec.Tapian Dolok, Simalungun, Sumatera Utara</t>
  </si>
  <si>
    <t>082277465088</t>
  </si>
  <si>
    <t>12 Jan 2026 s/d 19 Mar 2026</t>
  </si>
  <si>
    <t>Yusuf Hamdani</t>
  </si>
  <si>
    <t>Gg. Mesjid Al Musahada / LK Padat Karya RT/RW 000 Bakaran Batu Kec. Rantau Selatan Kab. Labuhanbatu Sumatera Utara</t>
  </si>
  <si>
    <t>27 Mei 2025</t>
  </si>
  <si>
    <t>28 Mei s/d 31 Agustus 2025</t>
  </si>
  <si>
    <t>off</t>
  </si>
  <si>
    <t>02 Sep s/d 26 Sep 2025</t>
  </si>
  <si>
    <t>27 Sep s/d 21 Okt 2025</t>
  </si>
  <si>
    <t>22 Okt s/d 13 Nov 2025</t>
  </si>
  <si>
    <t>15 Nov s/d 09 Des 2025</t>
  </si>
  <si>
    <t>10 Des s/d 23 Des 2025</t>
  </si>
  <si>
    <t>TOBA SAMOSIR &amp; TAPANULI UTARA</t>
  </si>
  <si>
    <t>ADM : PUTRI TRESIA</t>
  </si>
  <si>
    <t>KAB. DAIRI</t>
  </si>
  <si>
    <t>A09006</t>
  </si>
  <si>
    <t>Rahman Sidik Kurniawan</t>
  </si>
  <si>
    <t>1211012512000003</t>
  </si>
  <si>
    <t>Jl. Pahlawan RT/RW 000 Batang Beruh Kec. Sidikalang Kab. Dairi Sumatera Utara</t>
  </si>
  <si>
    <t>085355209242</t>
  </si>
  <si>
    <t>MAN IPS</t>
  </si>
  <si>
    <t>22 Sep s/d 15 Okt 2025</t>
  </si>
  <si>
    <t>16 Okt s/d 08 Nov 2025</t>
  </si>
  <si>
    <t>Selesai Masa Promosi tidak dilanjut</t>
  </si>
  <si>
    <t>Rizaldi Siregar</t>
  </si>
  <si>
    <t>Jl. Seroja I No 185 RT/RW 000 Kalang Simbara Kec. Sidilkalang Kab. Dairi Sumatera Utara</t>
  </si>
  <si>
    <t>083871459429</t>
  </si>
  <si>
    <t>SMK TKJ</t>
  </si>
  <si>
    <t>Off</t>
  </si>
  <si>
    <t>11 Nov s/d 04 Des 2025</t>
  </si>
  <si>
    <t>05 Des s/d 23 Des 2025</t>
  </si>
  <si>
    <t>Ridwan Bancin</t>
  </si>
  <si>
    <t>1211012703070001</t>
  </si>
  <si>
    <t>Sidiangkat</t>
  </si>
  <si>
    <t>Sidiangkat RT/RW 000 Sidiangkat Kec. Sidikalang Kab. Dairi Sumatera Utara</t>
  </si>
  <si>
    <t>083164561314</t>
  </si>
  <si>
    <t>MA IPS</t>
  </si>
  <si>
    <t>Joice Ananda Panjaitan</t>
  </si>
  <si>
    <t>1211016801980003</t>
  </si>
  <si>
    <t>Bongbongan No 63A RT/RW 000 Selang Malum Kec. Sidikalang Kab. Dairi Sumatera Utara</t>
  </si>
  <si>
    <t>085372393677</t>
  </si>
  <si>
    <t>D3 Bhs Inggris</t>
  </si>
  <si>
    <t>Tidak dilanjut untuk kontrak/selesai masa promosi</t>
  </si>
  <si>
    <t>9 Jan s/d 02 Feb 2026</t>
  </si>
  <si>
    <t>03 Feb s/d 26 Feb 2026</t>
  </si>
  <si>
    <t>27 Feb s/d 20 Mar 2026</t>
  </si>
  <si>
    <t>Sabarno Manik</t>
  </si>
  <si>
    <t>Dusun I Liang Galuh RT/RW 000 Sinar Pagi Kec. Tanah Pinem Kab. Dairi Sumatera Utara</t>
  </si>
  <si>
    <t>082220819664</t>
  </si>
  <si>
    <t>18 Nov s/d 11 Des 2025</t>
  </si>
  <si>
    <t>12 Des s/d 23 Des 2025</t>
  </si>
  <si>
    <t>Andre Saputra Manik</t>
  </si>
  <si>
    <t>Dsn Simpang Aman RT/RW 000 Alur Subur Kec. Tanah Pinem Kab. Dairi Sumatera Utara</t>
  </si>
  <si>
    <t>081356693070</t>
  </si>
  <si>
    <t>Yesi Rajagukguk</t>
  </si>
  <si>
    <t>Bandar Selamat RT/RW 000 Belang Malum Kec. Sidikalang Kab. Dairi Sumatera Utara</t>
  </si>
  <si>
    <t>081337939252</t>
  </si>
  <si>
    <t>SMA IPA</t>
  </si>
  <si>
    <t>01 Okt s/d 24 Okt 2025</t>
  </si>
  <si>
    <t>25 Okt s/d 18 Nov 2025</t>
  </si>
  <si>
    <t>Septino Ariga Sinulingga</t>
  </si>
  <si>
    <t>Dusun V Lae Meang RT/RW 000 Lae Nuaha Kec. Siempat Nempu Hulu Kab. Dairi Sumatera Utara</t>
  </si>
  <si>
    <t>083125674746</t>
  </si>
  <si>
    <t>MA IPA</t>
  </si>
  <si>
    <t>27 Okt s/d 19 Nov 2025</t>
  </si>
  <si>
    <t>20 Nov s/d 13 Des 2025</t>
  </si>
  <si>
    <t>15 Des s/d 23 Des 2025</t>
  </si>
  <si>
    <t>KAB. SERDANG BEDAGAI &amp; DELI SERDANG</t>
  </si>
  <si>
    <t>Abdul Rahman</t>
  </si>
  <si>
    <t>Lubuk Pakam, Deli Serdang</t>
  </si>
  <si>
    <t>Jl. Merak Dusun VI RT/RW 000 Citaman Jernih Kec. Perbaungan Kab. Serdang Bedagai Sumatera Utara</t>
  </si>
  <si>
    <t>082163293597</t>
  </si>
  <si>
    <t>SMK Elektronik</t>
  </si>
  <si>
    <t>10 Nov s/d 02 Des 2025</t>
  </si>
  <si>
    <t>Kontrak 4 des 2025</t>
  </si>
  <si>
    <t>Nico Aditya</t>
  </si>
  <si>
    <t>Jln. Purwo Dusun IV RT/RW 000 Bakaran Batu Kec. Lubuk Pakam Kab. Deli Serdang Sumatera Utara</t>
  </si>
  <si>
    <t>081264311041</t>
  </si>
  <si>
    <t>Febri Hamdana</t>
  </si>
  <si>
    <t>Jln. Pembangunan II RT 002 RW 002 Sekip Kec. Lubuk Pakam Kab. Deli Serdang Sumatera Utara</t>
  </si>
  <si>
    <t>081775003845</t>
  </si>
  <si>
    <t>SMK Gambar Bangunan</t>
  </si>
  <si>
    <t>Supriadi</t>
  </si>
  <si>
    <t>1221070101970005</t>
  </si>
  <si>
    <t>Bulusonik</t>
  </si>
  <si>
    <t>Dusun VIII RT/RW 000 Silau Rakyat Kec. Sei Rampah Kab. Serdang Bedagai Sumatera Utara</t>
  </si>
  <si>
    <t>08136069604</t>
  </si>
  <si>
    <t>resign 18 okt 2025</t>
  </si>
  <si>
    <t>Rizal Fadli</t>
  </si>
  <si>
    <t>1207271110850003</t>
  </si>
  <si>
    <t>Batang Kuis Pekan</t>
  </si>
  <si>
    <t>Jl. H. Syech Baringin Lk. VI RT 006 RW 006 Tebing Tinggi Kec. Padang Hilir Kota Tebing Tinggi Sumatera Utara</t>
  </si>
  <si>
    <t>081262655655</t>
  </si>
  <si>
    <t>S1 Sistem Komputer</t>
  </si>
  <si>
    <t>resign 24 nov 2025</t>
  </si>
  <si>
    <t>Nanda Yatullah Lubis</t>
  </si>
  <si>
    <t>Jl. KF. Tandean RT/RW 000 Bandar Sakti Bajenis Kota Tebing Tinggi Sumatera Utara</t>
  </si>
  <si>
    <t>085270365545</t>
  </si>
  <si>
    <t>Tupon</t>
  </si>
  <si>
    <t>Dusun I Senayan RT/RW 000 Simpang Empat Kec. Sei Rampah Kab. Serdang Bedagai Sumatera Utara</t>
  </si>
  <si>
    <t>082287122686</t>
  </si>
  <si>
    <t>Muhammad Irfan</t>
  </si>
  <si>
    <t>Jl. Mandau GG. Matoa RT/RW 000 P Berayan Darat II Kec. Medan Timur Kota Medan Sumatera Utara</t>
  </si>
  <si>
    <t>082267229847</t>
  </si>
  <si>
    <t xml:space="preserve">Fiqih Fadilah </t>
  </si>
  <si>
    <t>Dusun I RT 000 RW 000 Lidah Tanah, Kec. Perbaungan, Serdang Bedagai, Sumatera Utara</t>
  </si>
  <si>
    <t>082174258276</t>
  </si>
  <si>
    <t>12 Jan 2026/19 Mar 2026</t>
  </si>
  <si>
    <t>Salman Teguh</t>
  </si>
  <si>
    <t>1271101504740001</t>
  </si>
  <si>
    <t>Kavling Sejulung Gg Seroja RT 004 RW 010, Kabil, Kec. Nongsa, Batam, Kepulauan Riau</t>
  </si>
  <si>
    <t>082267272845</t>
  </si>
  <si>
    <t>Walirsyah</t>
  </si>
  <si>
    <t>1113012710050001</t>
  </si>
  <si>
    <t>STIVAN STENLY MONGDONG</t>
  </si>
  <si>
    <t>Cike</t>
  </si>
  <si>
    <t>Dusun Aih Tangkal RT/RW 000 Cike Kec. Kutapanjang Kab. Gayo Lues Aceh</t>
  </si>
  <si>
    <t>081325962117</t>
  </si>
  <si>
    <t>25 Juli - 18 Agustus 2026</t>
  </si>
  <si>
    <t>Paket C</t>
  </si>
  <si>
    <t>ga lanjut</t>
  </si>
  <si>
    <t>03 - 26 Juli 2026</t>
  </si>
  <si>
    <t>NTT II - ATAMBUA</t>
  </si>
  <si>
    <t>A09007</t>
  </si>
  <si>
    <t>Yulius E. Nahak</t>
  </si>
  <si>
    <t>Betun (Malaka)</t>
  </si>
  <si>
    <t>Harekakae RT 001 RW 001 Desa Harekakae Kec. Malaka Tengah Kab. Malaka Nusa Tenggara Timur</t>
  </si>
  <si>
    <t>082147299449</t>
  </si>
  <si>
    <t>15 Sep s/d 08 Okt 2025</t>
  </si>
  <si>
    <t>09 Okt s/d 01 Nov 2025</t>
  </si>
  <si>
    <t>03 Nov s/d 25 Nov 2025</t>
  </si>
  <si>
    <t>Kontrak 1 des 2025</t>
  </si>
  <si>
    <t>Yohanes Edisius Bria</t>
  </si>
  <si>
    <t>5304111110050001</t>
  </si>
  <si>
    <t>Umafoun</t>
  </si>
  <si>
    <t>Dusun Alala RT 009 RW 005 Oekmurak Kec. Rinhat Kab. Malaka Nusa Tenggara Timur</t>
  </si>
  <si>
    <t>081352505922</t>
  </si>
  <si>
    <t>Hermina Jeniva Ati</t>
  </si>
  <si>
    <t>5304224807040004</t>
  </si>
  <si>
    <t>Haliren</t>
  </si>
  <si>
    <t>Haliren RT 014 RW 003 Manuaman Kec. Atambua Selatan Kab. Belu Nusa Tenggara Timur</t>
  </si>
  <si>
    <t>081337321532</t>
  </si>
  <si>
    <t>05 Jan 2026 s/d</t>
  </si>
  <si>
    <t>Eufrasia A. Odile Tallo</t>
  </si>
  <si>
    <t>5304227103020001</t>
  </si>
  <si>
    <t>081339578038</t>
  </si>
  <si>
    <t>SMK Admin Perkantoran</t>
  </si>
  <si>
    <t xml:space="preserve">Oktavianus Fallo </t>
  </si>
  <si>
    <t>Wekatimun RT 026 RW 008 Umanen Kec. Atambua Barat Kab. Belu Nusa Tenggara Timur</t>
  </si>
  <si>
    <t>081246429667</t>
  </si>
  <si>
    <t>STM</t>
  </si>
  <si>
    <t>NTT VI - KUPANG</t>
  </si>
  <si>
    <t>Grazy Arnolus Ndolu</t>
  </si>
  <si>
    <t>Metina RT 012 RW 007 Desa Metina Kec. Lobalain Kab. Rote Ndao Nusa Tenggara Timur</t>
  </si>
  <si>
    <t>081238006743</t>
  </si>
  <si>
    <t>Abner Andi Uky</t>
  </si>
  <si>
    <t>Oesusu RT 003 RW 001 Oesusu Kec. Takari Kab. Kupang Nusa Tenggara Timur</t>
  </si>
  <si>
    <t>081237971972</t>
  </si>
  <si>
    <t>Rebeca Meilany Adu</t>
  </si>
  <si>
    <t>5371044205950004</t>
  </si>
  <si>
    <t xml:space="preserve">Kupang </t>
  </si>
  <si>
    <t>Kel. Naikoten I RT 025 RW 010 Naikoten Satu Kec. Kota Raja Kota Kupang Nusa Tenggara Timur</t>
  </si>
  <si>
    <t>085338061154</t>
  </si>
  <si>
    <t>entah dimana</t>
  </si>
  <si>
    <t>Chynta Revelinda Seubelan</t>
  </si>
  <si>
    <t>5301066606040003</t>
  </si>
  <si>
    <t>Tautuka</t>
  </si>
  <si>
    <t>Kel. Tautuka RT 007 RW 004 Tautuka Kec. Kupang Timur Kab. Kupang Nusa Tenggara Timur</t>
  </si>
  <si>
    <t>082146931198</t>
  </si>
  <si>
    <t>Metry Junitra Mbooh</t>
  </si>
  <si>
    <t>Oeteas, RT.006/RW.003, Helebeik, Lobalain, Rote Ndao, Nusa Tenggara Timur</t>
  </si>
  <si>
    <t>081144711353</t>
  </si>
  <si>
    <t>07 Jan 2026 s/d 19 Mar 2026</t>
  </si>
  <si>
    <t>Talita Aprilia E. Ballo</t>
  </si>
  <si>
    <t>5371045704980006</t>
  </si>
  <si>
    <t>Jl. Jhon Amalo No.11 RT 011 RW 002, Kec. Kota Raja, Kupang, Nusa Tenggara Timur</t>
  </si>
  <si>
    <t>082147436238</t>
  </si>
  <si>
    <t>15 Jan 2026/19 Mar 2026</t>
  </si>
  <si>
    <t>Eka Susanti Kore</t>
  </si>
  <si>
    <t>5301114805060002</t>
  </si>
  <si>
    <t>Bokong</t>
  </si>
  <si>
    <t>Bokong RT 008 RW 004, Kec. Takari, Kupang, Nusa Tenggara Timur</t>
  </si>
  <si>
    <t>081393744635</t>
  </si>
  <si>
    <t>NTT VII - SOE KEFA</t>
  </si>
  <si>
    <t>ADM : DEGISTO</t>
  </si>
  <si>
    <t>Prawita V.O. Linome</t>
  </si>
  <si>
    <t xml:space="preserve">Polen </t>
  </si>
  <si>
    <t>Nonohonis RT 003 RW 001 Nonohonis Kec. Kota Soe Kab. Timor Tengah Selatan Nusa Tenggara Timur</t>
  </si>
  <si>
    <t>082237893744</t>
  </si>
  <si>
    <t>05 Jan 2026 s/d 18 Mar 2026</t>
  </si>
  <si>
    <t>A09008</t>
  </si>
  <si>
    <t>Yesika Triananda Boimau</t>
  </si>
  <si>
    <t>5302196402040002</t>
  </si>
  <si>
    <t>Pene Selatan</t>
  </si>
  <si>
    <t>Cendana RT 005 RW 003 Cendana Kec. Kota Soe Kab. Timor Tengah Selatan Nusa Tenggara Timur</t>
  </si>
  <si>
    <t>081288988077</t>
  </si>
  <si>
    <t>SMA MIPA</t>
  </si>
  <si>
    <t>Maria Fatima Graciana Eli</t>
  </si>
  <si>
    <t>5303064703990002</t>
  </si>
  <si>
    <t>Kuafeu</t>
  </si>
  <si>
    <t>Kuafeu Dusun Banusu IV RT 007 RW 005 Loeram Kec. Insana Kab. Timor Tengah Utara Nusa Tenggara Timur</t>
  </si>
  <si>
    <t>082145091941</t>
  </si>
  <si>
    <t>Ester Yulia Sesotyaningsih</t>
  </si>
  <si>
    <t>5302075207010001</t>
  </si>
  <si>
    <t>Lamongan</t>
  </si>
  <si>
    <t>24 Tahun</t>
  </si>
  <si>
    <t>Mnelalete RT 016 RW 006 Mnelalete Kec. Amanuban Barat, Kab. Timor Tengah Selatan</t>
  </si>
  <si>
    <t>082144233038</t>
  </si>
  <si>
    <t>Maria Oktaviana Bano</t>
  </si>
  <si>
    <t>JL. Angsana III RT 014 RW 004 Benpasi, Kefamenanu, Kab. Timor Tengah Utara, Nusa Tenggara Timur</t>
  </si>
  <si>
    <t>082362264219</t>
  </si>
  <si>
    <t>SMK Tata Busana</t>
  </si>
  <si>
    <t>NTT VIII - ENDE</t>
  </si>
  <si>
    <t>SULUT - MINAHASA UTARA</t>
  </si>
  <si>
    <t>Frendy Suruh</t>
  </si>
  <si>
    <t>Modayag</t>
  </si>
  <si>
    <t>Jaga VIII RT/RW 000 Mutangkas Kec. Dimembe Kab. Minahasa Utara Sulawesi Utara</t>
  </si>
  <si>
    <t>082396382835</t>
  </si>
  <si>
    <t>Kontrak 5 Jan 2026</t>
  </si>
  <si>
    <t>FIKRY FAKY KOLOPITA</t>
  </si>
  <si>
    <t>SULUT - MINAHASA</t>
  </si>
  <si>
    <t>7101090810020217</t>
  </si>
  <si>
    <t>Wangga Baru</t>
  </si>
  <si>
    <t>Dusun IV RT 008 RW 004, Desa Wangga Baru, Kecamatan Dumoga Barat, Kabupaten Bolaang Mongondow</t>
  </si>
  <si>
    <t>2060755015</t>
  </si>
  <si>
    <t>Febriyanto Kono</t>
  </si>
  <si>
    <t>7108022702020002</t>
  </si>
  <si>
    <t>Padang</t>
  </si>
  <si>
    <t>Vahuta RT/RW 000 Vahuta Kec. Bintauna Kab. Bolmong Utara Sulawesi Utara</t>
  </si>
  <si>
    <t>085823549252</t>
  </si>
  <si>
    <t>Kontrak 5 Des 2025</t>
  </si>
  <si>
    <t>Agrhilio Kolino</t>
  </si>
  <si>
    <t>7102061008990002</t>
  </si>
  <si>
    <t>Kaweng</t>
  </si>
  <si>
    <t>Jaga III RT/RW 000 Kaweng Kec. Kakas Kab. Minahasa Sulawesi Utara</t>
  </si>
  <si>
    <t>081523808782</t>
  </si>
  <si>
    <t>24 Sep s/d 17 Okt 2025</t>
  </si>
  <si>
    <t>18 Okt s/d 11 Nov 2025</t>
  </si>
  <si>
    <t>12 Nov s/d 04 Des 2025</t>
  </si>
  <si>
    <t>Resign 6 Nov 2025</t>
  </si>
  <si>
    <t>Ralf Bernard Londa</t>
  </si>
  <si>
    <t>Kapoya Satu - Jaga II RT/RW 000 Kapoya Satu Kec. Suluun Tareran Kab. Minahasa Selatan Sulawesi Utara</t>
  </si>
  <si>
    <t>081359939186</t>
  </si>
  <si>
    <t>Briphaelle Vincent Lila Maweikere</t>
  </si>
  <si>
    <t>Lingkungan II RT/RW 000 Liningaan Kec. Tondano Timur Kab. Minahasa Sulawesi Utara</t>
  </si>
  <si>
    <t>085387642626</t>
  </si>
  <si>
    <t>27 Jan s/d 20 Feb 2026</t>
  </si>
  <si>
    <t>SULUT - KOTAMOBAGU</t>
  </si>
  <si>
    <t>Adri Guma</t>
  </si>
  <si>
    <t>Kopandakan</t>
  </si>
  <si>
    <t>JIMMY R. RUMONDOR</t>
  </si>
  <si>
    <t>Jl. Losik Lobud RT 005 RW 002 Kopandakan Satu Kec. Kotamobagu Selatan Kota Kotamobagu Sulawesi Utara</t>
  </si>
  <si>
    <t>'089603965935</t>
  </si>
  <si>
    <t>17 Sep s/d 10 Okt 2025</t>
  </si>
  <si>
    <t>11 Okt s/d 04 Nov 2025</t>
  </si>
  <si>
    <t>05 Nov s/d 27 Nov 2025</t>
  </si>
  <si>
    <t>7101140401880302</t>
  </si>
  <si>
    <t>tidak lanjut kontrak</t>
  </si>
  <si>
    <t>Poopo</t>
  </si>
  <si>
    <t>Dusun VIII RT 012 RW 000, Desa Tunggoi, Kecamatan Lolayan, Kabupaten Bolaang Mongondow</t>
  </si>
  <si>
    <t>2077460307</t>
  </si>
  <si>
    <t>Moh. Hendriyawan Paransi</t>
  </si>
  <si>
    <t>03 - 27 Juli 2026</t>
  </si>
  <si>
    <t>28 Juli - 20 Agustus 2026</t>
  </si>
  <si>
    <t>Dusun IX RT 017 RW 009 Tungoi I Kec. Lolayan Kab. Bolaang Mongondow Sulawesi Utara</t>
  </si>
  <si>
    <t>085331195850</t>
  </si>
  <si>
    <t>PEKANBARU</t>
  </si>
  <si>
    <t>Jefri Yanto</t>
  </si>
  <si>
    <t>1471081107810001</t>
  </si>
  <si>
    <t>A09009</t>
  </si>
  <si>
    <t>44Tahun</t>
  </si>
  <si>
    <t>JL.Melur Gg Cempaka No 249 RT 001 RW 004, Sidomulyo Barat, Tampan, Pekanbaru, Riau</t>
  </si>
  <si>
    <t>081375443411</t>
  </si>
  <si>
    <t>16 Jan 2026 s/d 19 Mar 2026</t>
  </si>
  <si>
    <t>A09010</t>
  </si>
  <si>
    <t>JAMATUL FADLI SWEDAN</t>
  </si>
  <si>
    <t>1276051211930001</t>
  </si>
  <si>
    <t>M. FADLAN FAHMI LUBIS</t>
  </si>
  <si>
    <t>1276040110960001</t>
  </si>
  <si>
    <t>Bah Jambi</t>
  </si>
  <si>
    <t>Jl. Jend. A. Yani. LK. III, RT / RW-, Kelurahan Durian, Kecamatan Bajenis, Kota Tebing Tinggi</t>
  </si>
  <si>
    <t>IMAN SURBAKTI</t>
  </si>
  <si>
    <t>1218042506850009</t>
  </si>
  <si>
    <t>Afd H Balimbingan</t>
  </si>
  <si>
    <t>Dusun V, RT 000 / RW 000, Kelurahan Pergulaan, Kecamatan Sei Rampah, Kabupaten Serdang Berdagai</t>
  </si>
  <si>
    <t>FADIL FARSAF</t>
  </si>
  <si>
    <t>1218072007920005</t>
  </si>
  <si>
    <t>KP. Ibus</t>
  </si>
  <si>
    <t>Dusun VIII Kp. Pelintahan, RT 000 / RW 000, Desa Sei Rampah, Kecamatan Sei Rampah, Kabupaten Serdang Berdagai</t>
  </si>
  <si>
    <t>23 Sept - 16 Okto 2026</t>
  </si>
  <si>
    <t>17 Okto - 10 Nov 2026</t>
  </si>
  <si>
    <t>11 Nov - 03 Des 2026</t>
  </si>
  <si>
    <t>AHMAD SATRIO</t>
  </si>
  <si>
    <t>1218020912080003</t>
  </si>
  <si>
    <t>Sei Buluh</t>
  </si>
  <si>
    <t>Dsn III, RT 000 / RW 000, Desa Sei Buluh, Kecamatan Perbaungan, Kabupaten Serdang Berdagai</t>
  </si>
  <si>
    <t>26 Okto - 18 Nov 2026</t>
  </si>
  <si>
    <t>19 Nov - 11 Des 2026</t>
  </si>
  <si>
    <t>MUHAMMAD ABBAS</t>
  </si>
  <si>
    <t>1208172101040001</t>
  </si>
  <si>
    <t>Huta Malopo I, RT 000 / RW 000, Desa Silenduk, Kecamatan Dolok Batu Nanggar, Kabupaten Simalungun</t>
  </si>
  <si>
    <t>S1 Sosial</t>
  </si>
  <si>
    <t>A10001</t>
  </si>
  <si>
    <t>1271202106070025</t>
  </si>
  <si>
    <t>Jl. B Bejo Gg Delima No 14 Medan, RT 002 / RW 002, Kelurahan Pulo Brayan Darat II, Kecamatan Medan Timur, Kota Medan</t>
  </si>
  <si>
    <t>085260941411</t>
  </si>
  <si>
    <t>adrian.affandi2015@gmail.com</t>
  </si>
  <si>
    <t>A10002</t>
  </si>
  <si>
    <t>3578183007130004</t>
  </si>
  <si>
    <t>Jl. Samboja Barat 80, RT 023 / RW 003, Kelurahan Cepokomulyo, Kecamatan Kepanjen, Kabupaten Malang</t>
  </si>
  <si>
    <t>081315320504</t>
  </si>
  <si>
    <t>hendryaguswidjajanto@gmail.com</t>
  </si>
  <si>
    <t>A10003</t>
  </si>
  <si>
    <t>1271170501180002</t>
  </si>
  <si>
    <t>Jl. D.I Panjaitan No. 141, RT 000 / RW 000, Desa Babura, Kecamatan Medan Baru, Kota Medan</t>
  </si>
  <si>
    <t>08131966619</t>
  </si>
  <si>
    <t>guntur_yoso@yahoo.com</t>
  </si>
  <si>
    <t>A10004</t>
  </si>
  <si>
    <t>1272020701250003</t>
  </si>
  <si>
    <t>Jl. Bangau No. 4-A, RT 001 / RW 003, Kelurahan Sipinggol Pinggol, Kecamatan Siantar Barat, Kota Pematangsiantar</t>
  </si>
  <si>
    <t>081265272089</t>
  </si>
  <si>
    <t>rezaasharisitepu36@gmail.com</t>
  </si>
  <si>
    <t>A10005</t>
  </si>
  <si>
    <t>1271161207170002</t>
  </si>
  <si>
    <t>Jl. Bilal Gg. Keluarga, RT 000 / RW 000, Kelurahan Sarirejo, Kecamatan Medan Polonia, Kota Medan</t>
  </si>
  <si>
    <t>081375142476</t>
  </si>
  <si>
    <t>sanjaya.adedian@gmail.com</t>
  </si>
  <si>
    <t>A10006</t>
  </si>
  <si>
    <t>1271062808210001</t>
  </si>
  <si>
    <t>Jl. Mangaan IV LK XII LR Rahayu No 32, RT 000 / RW 000, Kelurahan Mabar, Kecamatan Medan Deli, Kota Medan</t>
  </si>
  <si>
    <t>082272890010</t>
  </si>
  <si>
    <t>tikamelatisukma10@gmail.com</t>
  </si>
  <si>
    <t>A10007</t>
  </si>
  <si>
    <t>1207020111170020</t>
  </si>
  <si>
    <t>Dusun II Gang Madrasah, RT 000 / RW 000, Desa Telaga Sari, Kecamatan Tanjung Morawa, Kabupaten Deli Serdang</t>
  </si>
  <si>
    <t>ekowahyusyahputra87@gmail.com</t>
  </si>
  <si>
    <t>SUMUT I - PEMATANG SIANTAR</t>
  </si>
  <si>
    <t>ADM : SRI WAHYUNI</t>
  </si>
  <si>
    <t>AREA / SUB AREA</t>
  </si>
  <si>
    <t>A10008</t>
  </si>
  <si>
    <t>BPJSTK (BPU)</t>
  </si>
  <si>
    <t>TEMPAT &amp; TGL LAHIR</t>
  </si>
  <si>
    <t>MULAI BEKERJA</t>
  </si>
  <si>
    <t xml:space="preserve">NO SURAT </t>
  </si>
  <si>
    <t xml:space="preserve">KETERANGAN </t>
  </si>
  <si>
    <t>SUMUT II, IV, V</t>
  </si>
  <si>
    <t>ADM : RAFICA</t>
  </si>
  <si>
    <t>1218022212200008</t>
  </si>
  <si>
    <t>Jl. Merak Dusun VI, RT 000 / RW 000, Desa Citaman Jernih, Kecamatan Perbaungan, Kabupaten Serdang Bedagai</t>
  </si>
  <si>
    <t>Hessa Air Genting, 04 Mei 1992</t>
  </si>
  <si>
    <t>Dusun VI, Desa Air Genting, Kec. Air Batu, Kab. Asahan - SUMUT</t>
  </si>
  <si>
    <t>02 Agustus - 30 September 2024</t>
  </si>
  <si>
    <t>ar139402@gmail.com</t>
  </si>
  <si>
    <t>Anjung Ganjang, 31 Mei 1995</t>
  </si>
  <si>
    <t>Dusun VII Harapan, Desa Tali Air Permai, Kec. Nibung Hangus, Kab. Batu Bara</t>
  </si>
  <si>
    <t>SUMUT VI - TOBASA</t>
  </si>
  <si>
    <t>Dsn. Lbn. Onan Ria, Desa Ujung Tanduk, Kec. Laguboti, Kab. Toba Samosir-Sulut</t>
  </si>
  <si>
    <t>21 juni s/d 19 agustus 2024</t>
  </si>
  <si>
    <t>PUTRA HALOMOAN SIRAIT</t>
  </si>
  <si>
    <t>1220082709950003</t>
  </si>
  <si>
    <t>Simangambat, 27 September 1995</t>
  </si>
  <si>
    <t>Dsn. Simangambat Julu, Desa Simangambat Julu, Kec. Simangambat, Kab. Padang Lawas Utara-Sumut</t>
  </si>
  <si>
    <t>081264187840</t>
  </si>
  <si>
    <t>29 Jan s/d 28 Mar 2024</t>
  </si>
  <si>
    <t>01 s/d 09 Apr 2024</t>
  </si>
  <si>
    <t>CANDRA SIRINGO RINGO</t>
  </si>
  <si>
    <t>1406110607920007</t>
  </si>
  <si>
    <t>SIMPANG LANGGAK, 06 FEBUARI 1993</t>
  </si>
  <si>
    <t>JL. SOPOSURUNG RT 000 RW 000 DESA HINALANANG BAGASAN KEC BALIBR KAB TOBA</t>
  </si>
  <si>
    <t>080264920745</t>
  </si>
  <si>
    <t>21 Juli 2024 s/d 18 Sep 2024</t>
  </si>
  <si>
    <t>060/BKR-SUMUT VI/VII/2024</t>
  </si>
  <si>
    <t>OTTO TUA MARADONA</t>
  </si>
  <si>
    <t>3175090507970013</t>
  </si>
  <si>
    <t>TOBASA</t>
  </si>
  <si>
    <t>JAKARTA, 05 JULI 1997</t>
  </si>
  <si>
    <t>SIPINTUPINTU DESA PARIK SABUNGAN KEC. SIBORONGBORONG</t>
  </si>
  <si>
    <t>082163338458</t>
  </si>
  <si>
    <t>01 AGT S/D 29 SEPT 2024</t>
  </si>
  <si>
    <t>063/BKR-SUMUT VI/VII/2024</t>
  </si>
  <si>
    <t>12 AGT S/D 10 OKT 2024</t>
  </si>
  <si>
    <t>ADM : ELVITA ROSA</t>
  </si>
  <si>
    <t>LAUGARUT,12 Desember 1995</t>
  </si>
  <si>
    <t>lau garut Desa Lau garut Kec. Mardingding</t>
  </si>
  <si>
    <t>083849266428</t>
  </si>
  <si>
    <t>12 Agustus s/d 10 Oktober 2024</t>
  </si>
  <si>
    <t>A10009</t>
  </si>
  <si>
    <t>MARLITA SIMANJUNTAK</t>
  </si>
  <si>
    <t>1211105508050002</t>
  </si>
  <si>
    <t>Lumban Naibaho, 15 Agustus 2005</t>
  </si>
  <si>
    <t>085362193764</t>
  </si>
  <si>
    <t>BATU BARA</t>
  </si>
  <si>
    <t>ADM : -</t>
  </si>
  <si>
    <t>1207281304170001</t>
  </si>
  <si>
    <t>Jln. Pembangunan II, RT 002 / RW 002, Desa Sekip, Kecamatan Lubuk Pakam, Kabupaten Deli Serdang</t>
  </si>
  <si>
    <t>NAD II - LHOKSEUMAWE</t>
  </si>
  <si>
    <t>ADM : NURHIDAYAH</t>
  </si>
  <si>
    <t>23131598544</t>
  </si>
  <si>
    <t>Alue Mangota, 07 Maret 1994</t>
  </si>
  <si>
    <t>Dsn. Jongok Desa Lempuh Kec. Blangkejeren Kab. Gayo Lues - Aceh</t>
  </si>
  <si>
    <t>30 Okt 2023 s/d 09 Januari 2024</t>
  </si>
  <si>
    <t>30 jun s/d 28 agustus 2024</t>
  </si>
  <si>
    <t>febrihamdana92@gmail.com</t>
  </si>
  <si>
    <t>MIRZA</t>
  </si>
  <si>
    <t>1173011104890001</t>
  </si>
  <si>
    <t>Pidie</t>
  </si>
  <si>
    <t>Lhokseumawe, 11 April 1989</t>
  </si>
  <si>
    <t>JL. Merdeka no. 80 Kota Lhokseumawe Kec. Banda Sakti Kota Lhokseumawe Prov Aceh</t>
  </si>
  <si>
    <t>081269617201</t>
  </si>
  <si>
    <t>SUTAN RAMADHANA</t>
  </si>
  <si>
    <t>1173020804910005</t>
  </si>
  <si>
    <t>Lhokseumawe, 08 April 1991</t>
  </si>
  <si>
    <t>Jl. Nyak Adam Kamil No. 07, Kel. Simpang Empat, Kec. Banda Sakti, Kota Lhokseumawe, Prov. Aceh</t>
  </si>
  <si>
    <t>081276887625</t>
  </si>
  <si>
    <t>23 Feb 2023 s/d 22 April 2024</t>
  </si>
  <si>
    <t>23 apr s/d 21 jun 2024</t>
  </si>
  <si>
    <t>22 JUN S/D 20 AGUSTUS 2024</t>
  </si>
  <si>
    <t>030/LSM/BKR/MRKT/VI/2024</t>
  </si>
  <si>
    <t>IDHEHAM</t>
  </si>
  <si>
    <t>1103041912900003</t>
  </si>
  <si>
    <t>Paya Bili, 19 Desember 1990</t>
  </si>
  <si>
    <t>Dusun Utama, Desa Paya Bili Sa, Kec. Birem Bayeun, Kab. Aceh Timur - ACEH</t>
  </si>
  <si>
    <t>081370952823</t>
  </si>
  <si>
    <t>04 Mar s/d 02 Mei 2024</t>
  </si>
  <si>
    <t>02 jul s/d 28 agustus 2024</t>
  </si>
  <si>
    <t>ADM : SINTYA ANGELINA</t>
  </si>
  <si>
    <t>YAN PRIMUS TAEK</t>
  </si>
  <si>
    <t>5304210208950002</t>
  </si>
  <si>
    <t>20076104817</t>
  </si>
  <si>
    <t>Obenane, 02 Agustus 1995</t>
  </si>
  <si>
    <t xml:space="preserve">Obenani RT/RW:003/001 Provinsi nusa tenggara timur kabupaten belu </t>
  </si>
  <si>
    <t>081339787736</t>
  </si>
  <si>
    <t>02 Mei 2023 s/d 10 Juli 2023</t>
  </si>
  <si>
    <t>22 april s/d 20 juni2024</t>
  </si>
  <si>
    <t>19 Agustus s/d 17 Oktober 2024</t>
  </si>
  <si>
    <t>11 Juli s/d 20 September 2023</t>
  </si>
  <si>
    <t>21 Sept s/d 29 November 2023</t>
  </si>
  <si>
    <t>30 Nov s/d 23 Des 2023</t>
  </si>
  <si>
    <t>PIO ARDIANTO KOLI</t>
  </si>
  <si>
    <t>5304131404040001</t>
  </si>
  <si>
    <t>Betun</t>
  </si>
  <si>
    <t>TALURU,14 APRIL 2024</t>
  </si>
  <si>
    <t>KELIS,RT 001 RW 001 LEUNTOLU.KEC RAIMANUK - KAB BELU -NTT</t>
  </si>
  <si>
    <t>081233576188</t>
  </si>
  <si>
    <t>YOSEFA F BERE</t>
  </si>
  <si>
    <t>LINGKUNGAN HALIREN RT 014/RW 003 DESA MANUAMAN KEC. TAMBUA SELATAN</t>
  </si>
  <si>
    <t>NTT III - ALOR</t>
  </si>
  <si>
    <t>ADM : FEBY MARIA</t>
  </si>
  <si>
    <t xml:space="preserve">AYUB MAU </t>
  </si>
  <si>
    <t>5305142808870001</t>
  </si>
  <si>
    <t>22115394052</t>
  </si>
  <si>
    <t>Puntaru, 28 Agustus 1990</t>
  </si>
  <si>
    <t>Kanageleang RT 08 RW 04 Kec. Pantar Timur Kel. Mawar</t>
  </si>
  <si>
    <t>081353418708</t>
  </si>
  <si>
    <t>21 Mar 2022 s/d 13 Apr 2022</t>
  </si>
  <si>
    <t>460/BKR-PENJ/ALOR/III/2024</t>
  </si>
  <si>
    <t>24 Mar 2023 s/d 01 Jun 2023</t>
  </si>
  <si>
    <t>02 Juni 2023 s/d 12 Agt 2023</t>
  </si>
  <si>
    <t>14 Agustus s/d 24 Oktober 2023</t>
  </si>
  <si>
    <t>25 Okt 2023 s/d 11 Januari 2024</t>
  </si>
  <si>
    <t>GREGORIUS DANUNG</t>
  </si>
  <si>
    <t>5305031609890003</t>
  </si>
  <si>
    <t>22035911134</t>
  </si>
  <si>
    <t>Hopter, 16 September 1989</t>
  </si>
  <si>
    <t>Padang Tekukur RT 10 RW 04 Kel. Mutiara Kec. Teluk Mutiara Kab. Alor NTT</t>
  </si>
  <si>
    <t>082213347316</t>
  </si>
  <si>
    <t>02 Juni 2023 s/d 12 Agustus 2023</t>
  </si>
  <si>
    <t>Kupang, 17 Desember 1986</t>
  </si>
  <si>
    <t>53050503048800001</t>
  </si>
  <si>
    <t>Konala, 03 April 1988</t>
  </si>
  <si>
    <t>A10010</t>
  </si>
  <si>
    <t>NTT IV - ADONARA LEMBATA</t>
  </si>
  <si>
    <t>ADM : ELIZABETH</t>
  </si>
  <si>
    <t>NTT V - SUMBA</t>
  </si>
  <si>
    <t>ADM : ASISBI</t>
  </si>
  <si>
    <t>MARTINA APLIANA LENDE</t>
  </si>
  <si>
    <t>5318045304010001</t>
  </si>
  <si>
    <t>23150557868</t>
  </si>
  <si>
    <t>Waikabubak, 13 April 2001</t>
  </si>
  <si>
    <t>Dsn. Wowara Desa Kabali Dana Kec. Wewewa Barat Kab. Sumba Barat Daya - NTT</t>
  </si>
  <si>
    <t>085253042622</t>
  </si>
  <si>
    <t>04 Sept s/d 13 November 2023</t>
  </si>
  <si>
    <t>25 Apr s/d 23 Juni 2024</t>
  </si>
  <si>
    <t>24 JUN S/D 22 AGUSTUS 2024</t>
  </si>
  <si>
    <t>055/BKR/NTT5/VI/2024</t>
  </si>
  <si>
    <t>1207261609098533</t>
  </si>
  <si>
    <t>08 Mar s/d 06 Apr 2024</t>
  </si>
  <si>
    <t>RAMBU BANGI LOKAT</t>
  </si>
  <si>
    <t>5317015204980004</t>
  </si>
  <si>
    <t>Sumba Barat</t>
  </si>
  <si>
    <t>22115394169</t>
  </si>
  <si>
    <t>Biluwawi, 12 April 1998</t>
  </si>
  <si>
    <t>Bilu wawi Ds. Umbu Riri Kec. Katiku Tana Kab. Sumba Tengah</t>
  </si>
  <si>
    <t>081239901923</t>
  </si>
  <si>
    <t>29 Apr s/d 27 Juni 2024</t>
  </si>
  <si>
    <t>Dusun XI Gang Sejahtera, RT - / RW -, Desa Tembung, Kecamatan Percut Sei Tuan, Kabupaten Deli Serdang</t>
  </si>
  <si>
    <t>SONIA NGONGO</t>
  </si>
  <si>
    <t>5312152301040001</t>
  </si>
  <si>
    <t>Sopir (DK 8130 DQ)</t>
  </si>
  <si>
    <t>Waikabubak, 23 Januari 2004</t>
  </si>
  <si>
    <t>Jl. Palu Boga Desa Wee Karou Kec. Loli Kab. Sumba Barat - NTT</t>
  </si>
  <si>
    <t>081237437589</t>
  </si>
  <si>
    <t>14 Mei s/d 12 Juli 2024</t>
  </si>
  <si>
    <t>13 Juli 2024 s/d 10 Sep 2024</t>
  </si>
  <si>
    <t>061/BKR/NTT5/VII/2024</t>
  </si>
  <si>
    <t>081362816100</t>
  </si>
  <si>
    <t>ahmadsubandi5692@gmail.com</t>
  </si>
  <si>
    <t>ADM : ANDINI</t>
  </si>
  <si>
    <t>20 Agustus s/d 18 Oktober 2024</t>
  </si>
  <si>
    <t>Desa Merdeka RT 03 RW 01 Kec. Kupang Timur Kota Kupang - NTT</t>
  </si>
  <si>
    <t>JEFRY BOYMAU</t>
  </si>
  <si>
    <t>Jln. John Amalo RT 012 RW 002 Kel. Nunleu Kota Kupang - NTT</t>
  </si>
  <si>
    <t>DINDA ADELITA RETTA</t>
  </si>
  <si>
    <t>5301105012960002</t>
  </si>
  <si>
    <t>Camplong, 10 Desember 1996</t>
  </si>
  <si>
    <t>Camplong I RT 005 RW 003 Desa Camplong I,Kec. Fatuleu - Kab. Kupang</t>
  </si>
  <si>
    <t>081547118584</t>
  </si>
  <si>
    <t>ELISABETH I BALLO</t>
  </si>
  <si>
    <t>VALEN HAYON</t>
  </si>
  <si>
    <t>5301065402050005</t>
  </si>
  <si>
    <t>OESAO, 14 FEBRUARI 2005</t>
  </si>
  <si>
    <t>Oesao RT 016 RW 005 Kel. Oesao Kec. Kupang Timur</t>
  </si>
  <si>
    <t>081345103848</t>
  </si>
  <si>
    <t>29 Juli - 07 September 2024</t>
  </si>
  <si>
    <t>KONTRAK/KESEPAKATAN LUAR PULAU JUNI 2026</t>
  </si>
  <si>
    <t>094/BKR-NTTVI/VII/2024</t>
  </si>
  <si>
    <t>Kupang, 17 April 1998</t>
  </si>
  <si>
    <t>JL. Jhon Amal No.11 RT 011 RW002 Kec. Kota Raja, Kota Kupang, Nusa Tenggaara Timur</t>
  </si>
  <si>
    <t>15 Januari s/d</t>
  </si>
  <si>
    <t>Bokong, 08 Meu 2006</t>
  </si>
  <si>
    <t>Bokong RT 008 RW 004 Kec. Takari, Kab. Kupang, Nusa Tenggara Timur</t>
  </si>
  <si>
    <t>PENEMPATAN</t>
  </si>
  <si>
    <t>Kesetnana RT 22 RW 10 Ds. Kesetnana Kec. Mollo Selatan Kab. TTS</t>
  </si>
  <si>
    <t>26 Sept s/d 02 Des 2023</t>
  </si>
  <si>
    <t>04 s/d 23 Des 2023</t>
  </si>
  <si>
    <t>SAFRIANUS NEO NAIBESI</t>
  </si>
  <si>
    <t>Gudang Induk</t>
  </si>
  <si>
    <t>Fatuhao RT 01 RW 01 Kec. Insana Fafinesu Kab. TTU</t>
  </si>
  <si>
    <t>5303052608500004</t>
  </si>
  <si>
    <t>Postenu, 23 September 2001</t>
  </si>
  <si>
    <t>18 s/d 23 Des 2023</t>
  </si>
  <si>
    <t>IRENIUS SERAN NAISAU</t>
  </si>
  <si>
    <t>5303052806020004</t>
  </si>
  <si>
    <t>Sopir (N 1421 GD)</t>
  </si>
  <si>
    <t>Kefamanu, 28 Juni 2002</t>
  </si>
  <si>
    <t>Naijamuti RT 047 RW 003 Desa Tubuhue Kec. Kota Kefamanu Kab. Timor Tengah Utara - NTT</t>
  </si>
  <si>
    <t>085847101216</t>
  </si>
  <si>
    <t>26 Feb 2024 s/d 09 Apr 2024</t>
  </si>
  <si>
    <t>ADM : FLORENSIA ALFIANA BHARA</t>
  </si>
  <si>
    <t>Reza Syahputra</t>
  </si>
  <si>
    <t>Ende, 09 Desember 1983</t>
  </si>
  <si>
    <t>Putri Tresia Manurung</t>
  </si>
  <si>
    <t>Ende, 19 Mei 1998</t>
  </si>
  <si>
    <t>Ende, 25 Januari 1997</t>
  </si>
  <si>
    <t>19050780634</t>
  </si>
  <si>
    <t>Dsn. Bloro RT 11 RW 04 Desa Bloro Kec. Nita Kab. Sikka NTT</t>
  </si>
  <si>
    <t>18 Sept s/d 27 November 2023</t>
  </si>
  <si>
    <t>28 Nov s/d 22 Des 2023</t>
  </si>
  <si>
    <t>CONRADUS ALFRALDO MEKO</t>
  </si>
  <si>
    <t>6408040904970011</t>
  </si>
  <si>
    <t>Maumere, 09 April 1997</t>
  </si>
  <si>
    <t>JL. Lingkar Luar RT 02 RW 10 Desa Madawat Kec. Alok Kab. Sikka NTT</t>
  </si>
  <si>
    <t>082262562941</t>
  </si>
  <si>
    <t>Ende, 05 Desember 2000</t>
  </si>
  <si>
    <t>YUNEDIN APTALIS RETU</t>
  </si>
  <si>
    <t>7601031406960003</t>
  </si>
  <si>
    <t>Baras, 14 Juni 1997</t>
  </si>
  <si>
    <t>Dsn. Biai RT 02 RW 01 Desa Lilimori Kec. Bulu Taba Kab. Mamuju Utara Provinsi Sulawesi Barat</t>
  </si>
  <si>
    <t>082292960628</t>
  </si>
  <si>
    <t>Ende, 07 Juni 1995</t>
  </si>
  <si>
    <t>Wudu,11 Mei 1990</t>
  </si>
  <si>
    <t>SULUT - MANADO</t>
  </si>
  <si>
    <t>ADM : ANDRIYANTI</t>
  </si>
  <si>
    <t>Manado, 07 Desember 1972</t>
  </si>
  <si>
    <t>JORICKO JOHANNES POLII</t>
  </si>
  <si>
    <t>7171042408760002</t>
  </si>
  <si>
    <t>23005100153</t>
  </si>
  <si>
    <t>Surabaya, 24 Agustus 1976</t>
  </si>
  <si>
    <t>Jaga IV Kel. Koka Kec. Tombulu Kab. Minahasa - Sulawesi Utara</t>
  </si>
  <si>
    <t>081304024922</t>
  </si>
  <si>
    <t>RIDWAN DOTULONG</t>
  </si>
  <si>
    <t>7101330208860001</t>
  </si>
  <si>
    <t>Sopir (DB 8759 LM)</t>
  </si>
  <si>
    <t>17057202602</t>
  </si>
  <si>
    <t>Tumobui, 02 Agustus 1986</t>
  </si>
  <si>
    <t>Jaga IX Kel. Mapanget Kec. Talawaan Kab. Minahasa Utara - Sulawesi Utara</t>
  </si>
  <si>
    <t>082213066153</t>
  </si>
  <si>
    <t>Manado, 14 Agustus 1994</t>
  </si>
  <si>
    <t>MARCY SEAN MOTTOH</t>
  </si>
  <si>
    <t>7171050603890023</t>
  </si>
  <si>
    <t>Manado, 06 Maret 1989</t>
  </si>
  <si>
    <t>Lingkungan I RW 01 Kel. Tikala Baru Kec. Tikala Kota Manado - SULUT</t>
  </si>
  <si>
    <t>087738182479</t>
  </si>
  <si>
    <t>26 Juni 2023 s/d 20 Juli 2023</t>
  </si>
  <si>
    <t>21 Juli s/d 15 Agustus 2023</t>
  </si>
  <si>
    <t>16 Agustus s/d 26 Okt 2023</t>
  </si>
  <si>
    <t>27 Okt 2023 s/d 13 Jan 2024</t>
  </si>
  <si>
    <t>THEO STEVANO PONTORORING</t>
  </si>
  <si>
    <t>7107020812020001</t>
  </si>
  <si>
    <t>Bentenan, 08 Desember 2002</t>
  </si>
  <si>
    <t>Jaga IV Desa Bentenan Kec. Pusomaen Kab. Minahasa Tenggara Sulawesi Utara</t>
  </si>
  <si>
    <t>082347570644</t>
  </si>
  <si>
    <t>25 Agustus s/d 03 Nov 2023</t>
  </si>
  <si>
    <t>04 Nov s/d 22 Des 2023</t>
  </si>
  <si>
    <t>JESEN DUNGUS</t>
  </si>
  <si>
    <t>7106031212030001</t>
  </si>
  <si>
    <t>23150557942</t>
  </si>
  <si>
    <t>Airmadidi, 12 Desember 2003</t>
  </si>
  <si>
    <t>Lorong Aer Panjang RT 02 RW 02 Desa Rap-rap Kec. Airmadidi Kab. Minahasa Utara - SULUT</t>
  </si>
  <si>
    <t>089506579143</t>
  </si>
  <si>
    <t>02 Sept s/d 11 November 2023</t>
  </si>
  <si>
    <t>13 Nov s/d 22 Des 2023</t>
  </si>
  <si>
    <t>ZULKARNAIN THALIB</t>
  </si>
  <si>
    <t>7108012208990001</t>
  </si>
  <si>
    <t>23150557983</t>
  </si>
  <si>
    <t>Busisingo Utara, 22 September 1999</t>
  </si>
  <si>
    <t>Busisingo Utara Desa Busisingo Utara Kec. Sangkub Kab. Bolmong Utara SULUT</t>
  </si>
  <si>
    <t>081245469176</t>
  </si>
  <si>
    <t>22 Sept s/d 01 Desember 2023</t>
  </si>
  <si>
    <t>Ponompiaan, 21 Oktober 2002</t>
  </si>
  <si>
    <t>Lembean, 29 April 1983</t>
  </si>
  <si>
    <t>Dsn Jaga IX Desa Sawangan Kec. Airmadidi Kab. Minahasa Utara - Sulut</t>
  </si>
  <si>
    <t>085398213844</t>
  </si>
  <si>
    <t>03 Mei s/d 01 Juli 2024</t>
  </si>
  <si>
    <t>Minahasa, 14 Juli 2001</t>
  </si>
  <si>
    <t>ADM : TUTI HAERANI</t>
  </si>
  <si>
    <t>A10011</t>
  </si>
  <si>
    <t>Pusian, 10 November 1994</t>
  </si>
  <si>
    <t>ARDIANTO FERDY BANGOL</t>
  </si>
  <si>
    <t>7101220408940301</t>
  </si>
  <si>
    <t>Poopo, 04 Agustus 1994</t>
  </si>
  <si>
    <t>Dusun V Desa Poopo Kec. Passi Timur Kab. Bolaang Mongondow - SULUT</t>
  </si>
  <si>
    <t>085757334289</t>
  </si>
  <si>
    <t>01 Sept s/d 10 November 2023</t>
  </si>
  <si>
    <t>11 Nov s/d 23 Des 2023</t>
  </si>
  <si>
    <t>RANDA IRWANSYAH MAKALUNSENGE</t>
  </si>
  <si>
    <t>7101142301970302</t>
  </si>
  <si>
    <t>Abak, 23 Januari 1997</t>
  </si>
  <si>
    <t>Dusun I Desa Mopusi Kec. Lolayan Kab. Bolaang Mongondow - SULUT</t>
  </si>
  <si>
    <t>082311479761</t>
  </si>
  <si>
    <t>06 Juni s/d 29 Juni 2024</t>
  </si>
  <si>
    <t>1271202206230004</t>
  </si>
  <si>
    <t>Jl. Mandau Gg. Matoa, RT 000 / RW 000, Kelurahan P. Berayan Darat II, Kecamatan Medan Timur, Kota Medan</t>
  </si>
  <si>
    <t>ADM : Tika Melati Sukma</t>
  </si>
  <si>
    <t>19 Agustus s/d 26 Oktober 2024</t>
  </si>
  <si>
    <t>irfan_regi99@yahoo.com</t>
  </si>
  <si>
    <t>HERU WINSYAH MANIHURUK</t>
  </si>
  <si>
    <t>1207282310080001</t>
  </si>
  <si>
    <t>Lubuk Pakam,23 Oktober 1987</t>
  </si>
  <si>
    <t>JL ST Hasanuddin LK II Desa Lubuk Pakam I.II Lubuk Pakam, Deli Serdang - Sumatera Utara</t>
  </si>
  <si>
    <t>082277075123</t>
  </si>
  <si>
    <t>Jakarta,01 Mei 1995</t>
  </si>
  <si>
    <t>HAFIZ ZUL AZMI</t>
  </si>
  <si>
    <t>1271052909000002</t>
  </si>
  <si>
    <t>Medan,29 September 2000</t>
  </si>
  <si>
    <t>JL Putri Hijau LKIV No 6 Pulo Brayan - Kota Medan</t>
  </si>
  <si>
    <t>081262420963</t>
  </si>
  <si>
    <t>YUDHA PRATAMA</t>
  </si>
  <si>
    <t>1271201605020003</t>
  </si>
  <si>
    <t>Medan,16 Mei 2002</t>
  </si>
  <si>
    <t>Jl Pembangunan III No 10 Medan RT 006 RW 006 Glugur Darat II - Medan Timur</t>
  </si>
  <si>
    <t>081362601573</t>
  </si>
  <si>
    <t>SALMAN ALFARISI NASUTION</t>
  </si>
  <si>
    <t>Medan 15 Mei 1995</t>
  </si>
  <si>
    <t>JL Letda Sujono No 239-A, Desa Bandar Selamat,Kec Medan Tembung</t>
  </si>
  <si>
    <t>081364525857</t>
  </si>
  <si>
    <t>HENDRO RIYANTO</t>
  </si>
  <si>
    <t>1271050404940003</t>
  </si>
  <si>
    <t>Medan, 04 April 1994</t>
  </si>
  <si>
    <t>Jl Sunggal Serba Setia Desa Sunggal Kec. Medan Sunggal - Kota Medan</t>
  </si>
  <si>
    <t>088740642299</t>
  </si>
  <si>
    <t>MIRZA WAHYUNI</t>
  </si>
  <si>
    <t>1207264502880002</t>
  </si>
  <si>
    <t>B.Setia, 05 Februari 1988</t>
  </si>
  <si>
    <t>Jl M. Iddris GG Kasan No 9 LK.V Desa Sei Putih Timur II Kec. Medan Petisah - Kota Medan</t>
  </si>
  <si>
    <t>082135471915</t>
  </si>
  <si>
    <t>SRI WAHYUNINGSIH</t>
  </si>
  <si>
    <t>1271195303960001</t>
  </si>
  <si>
    <t>Medan, 13 Maret 1996</t>
  </si>
  <si>
    <t>JL Jangka GG Damai No 19 Desa Sei Putih. Kec. Medan Petisah - Kota Medan</t>
  </si>
  <si>
    <t>085360835556</t>
  </si>
  <si>
    <t>JAKARTA, 05 MEI 1994</t>
  </si>
  <si>
    <t>Jl. D.I Panjaitan No. 141 Medan Babura Kec. Medan Baru</t>
  </si>
  <si>
    <t>A10012</t>
  </si>
  <si>
    <t>1208040211160001</t>
  </si>
  <si>
    <t>Manik Rambung, RT 000 / RW 000, Desa Manik Rambung, Kecamatan Sidamanik, Kabupaten Simalungun</t>
  </si>
  <si>
    <t>083857332536</t>
  </si>
  <si>
    <t>mas99468@gmail.com</t>
  </si>
  <si>
    <t>Kota Kupang Rote</t>
  </si>
  <si>
    <t>Yoram Sooai</t>
  </si>
  <si>
    <t>Florensia Alfiana Bhara</t>
  </si>
  <si>
    <t>Sulut</t>
  </si>
  <si>
    <t>Fanny Franky Adinus</t>
  </si>
  <si>
    <t>Serina Tumiwa</t>
  </si>
  <si>
    <t>Khairum Wahyudi</t>
  </si>
  <si>
    <t>1207020111170008</t>
  </si>
  <si>
    <t>Dsun II GG. Kampus, RT 004 / RW 000, Desa Tanjung Mulia, Kecamatan Tanjung Morawa, Kabupaten Deli Serdang</t>
  </si>
  <si>
    <t>Ade Dian Sanjaya</t>
  </si>
  <si>
    <t>081274896357</t>
  </si>
  <si>
    <t>lialim799@gmail.com</t>
  </si>
  <si>
    <t>Irawan Syahputra</t>
  </si>
  <si>
    <t>Baru</t>
  </si>
  <si>
    <t>DEDEK MAHDILASTA</t>
  </si>
  <si>
    <t>1271020101890008</t>
  </si>
  <si>
    <t>Jl. Purwosari GG Keluarga No. 141, RT 11 / RW 11, Kelurahan Pulo Brayan Bengkel, Kecamatan Medan Timur, Kota Medan</t>
  </si>
  <si>
    <t>Dody Wilanda</t>
  </si>
  <si>
    <t>Stivan Stenly Mongdong</t>
  </si>
  <si>
    <t>INDRA MAULANA LUBIS</t>
  </si>
  <si>
    <t>1271051709900002</t>
  </si>
  <si>
    <t>Jimmy R. Rumondor</t>
  </si>
  <si>
    <t>Jl. Karya Mesjid GG Padi No 1-A, RT / RW 000, Kelurahan Sei Agul, Kecamatan Medan Barat, Kota Medan</t>
  </si>
  <si>
    <t>Ahmad Subandi</t>
  </si>
  <si>
    <t>Dodi Arif Surya</t>
  </si>
  <si>
    <t>DONNY WAHYUDI</t>
  </si>
  <si>
    <t>1271202310800002</t>
  </si>
  <si>
    <t>Jl. Mustafa Gg. Nusa Indah No,13 C, Kelurahan P Berayan Darat I, Kecamatan Medan Timur, Kota Medan</t>
  </si>
  <si>
    <t>Pariama Wandy Panjaitan</t>
  </si>
  <si>
    <t>Febriansyah</t>
  </si>
  <si>
    <t>Lanjut Freelance</t>
  </si>
  <si>
    <t>10 Juli - 03 Agustus 2026</t>
  </si>
  <si>
    <t>04 - 28 Agustus 2026</t>
  </si>
  <si>
    <t xml:space="preserve">NANDA ARDILLA </t>
  </si>
  <si>
    <t>1207024509960003</t>
  </si>
  <si>
    <t>Tanjung Morawa</t>
  </si>
  <si>
    <t>Dusun III-A Limau Manis, RT / RW 000, Kelurahan Limau Manis, Kecamatan Tanjung Morawa, Kabupaten Deli Serdang</t>
  </si>
  <si>
    <t>S1 Komputer</t>
  </si>
  <si>
    <t>GUSLAN SWEDY LUBIS</t>
  </si>
  <si>
    <t>1271141010800007</t>
  </si>
  <si>
    <t>P. Sidempuan</t>
  </si>
  <si>
    <t>Jl. L. Sujono GG. Padi No. 4 Medan, RT / RW 000, Kelurahan Bandar Selamat, Kecamatan Medan Tembung, Kota Medan</t>
  </si>
  <si>
    <t>NURAINI SAMOSIR</t>
  </si>
  <si>
    <t>1271106804830009</t>
  </si>
  <si>
    <t>Jl. Kembung No. 27, RT / RW -, Kelurahan Pandau Hulu II, Kecamatan Medan Area, Kota Medan</t>
  </si>
  <si>
    <t>KONTRAK/KESEPAKATAN LUAR PULAU JULI 2026</t>
  </si>
  <si>
    <t>KONTRAK TERAKHIR</t>
  </si>
  <si>
    <t>BAMBANG SUPRAYOGI</t>
  </si>
  <si>
    <t>1207261006900004</t>
  </si>
  <si>
    <t>Dusun II Gang Madrasyah, RT / RW -, Kelurahan Telaga Sari, Kecamatan Tanjung Morawa, Kabupaten Deli Serdang</t>
  </si>
  <si>
    <t>PUTRA ANGKASA ARIZONA SIREGAR</t>
  </si>
  <si>
    <t>1207021106930011</t>
  </si>
  <si>
    <t>Perdamean</t>
  </si>
  <si>
    <t>Dusun II, RT / RW -, Kelurahan Tanjung Mulia, Kecamatan Tanjung Morawa, Kabupaten Deli Serdang</t>
  </si>
  <si>
    <t>ZULFIKAR</t>
  </si>
  <si>
    <t>1272072605850005</t>
  </si>
  <si>
    <t>Bombongan Raya Perum Gria Bumi Sari</t>
  </si>
  <si>
    <t>15 Sept - 08 Okto 2026</t>
  </si>
  <si>
    <t>09 Okto - 02 Nov 2026</t>
  </si>
  <si>
    <t>03 - 25 November 2026</t>
  </si>
  <si>
    <t>DENNY PERMANA</t>
  </si>
  <si>
    <t>1207022808810008</t>
  </si>
  <si>
    <t>Pasar VII Tengah Dusun XI, RT / RW 000, Kelurahan Tembung, Kecamatan Percut Sei Tuan, Kabupaten Deli Serdang</t>
  </si>
  <si>
    <t>YAKUB MANIK</t>
  </si>
  <si>
    <t>1207260411930016</t>
  </si>
  <si>
    <t>Dusun XI Emplasmen Gg. Al-Ridho, RT / RW 000, Kelurahan Bandar Klippa, Kecamatan Percut Sei Tuan, Kabupaten Deli Serdang</t>
  </si>
  <si>
    <t>SEPTIAN AGUNG SETIAWAN</t>
  </si>
  <si>
    <t>1271201209890001</t>
  </si>
  <si>
    <t>Sragen</t>
  </si>
  <si>
    <t>Jl. Bilal Gg. Lestari No. 224, RT / RW 000, Kelurahan Pulo Brayan Darat I, Kecamatan Medan Timur, Kota Medan</t>
  </si>
  <si>
    <t>D3 Teknik industri</t>
  </si>
  <si>
    <t>TENGKU INDRA GUNAWAN</t>
  </si>
  <si>
    <t>1271203011810006</t>
  </si>
  <si>
    <t>Jl. Mustafa Gg. Nusa Indah No,13 B, Kelurahan P Berayan Darat I, Kecamatan Medan Timur, Kota Medan</t>
  </si>
  <si>
    <t>RUDY BAKTI</t>
  </si>
  <si>
    <t>1274042010840005</t>
  </si>
  <si>
    <t>Jl. Pasar V Gg. Mentimun 23 Tembung, RT 000 / RW 000, Desa Tembung, Kecamatan Percut Sei Tuan, Kabupaten Deli Serdang</t>
  </si>
  <si>
    <t>WARIS</t>
  </si>
  <si>
    <t>1271191801730002</t>
  </si>
  <si>
    <t>Pondok Jati</t>
  </si>
  <si>
    <t>Jl. Mistar Gg. Bandung No.22, RT 000 / RW 000, Kelurahan Sei Putih Barat, Kecamatan Medan Petisah, Kota Medan</t>
  </si>
  <si>
    <t>FREELANCE 1</t>
  </si>
  <si>
    <t>FREELANCE 2</t>
  </si>
  <si>
    <t>FREELANCE 3</t>
  </si>
  <si>
    <t>B01001</t>
  </si>
  <si>
    <t>subagiyo45@gmail.com</t>
  </si>
  <si>
    <t>B01002</t>
  </si>
  <si>
    <t>Hakim Wih Ilang, RT 000 / RW 000, Kelurahan Hakim Wih Ilang, Kecamatan Bandar, Kabupaten Bener Meriah</t>
  </si>
  <si>
    <t>nadiamahpuja33@gmail.com</t>
  </si>
  <si>
    <t>B01003</t>
  </si>
  <si>
    <t>Gunung Bukit, RT 000 / RW 000, Desa Gunung Bukit, Kecamatan Kebayakan, Kabupaten Aceh Tengah</t>
  </si>
  <si>
    <t>hendratakengon73@gmail.com</t>
  </si>
  <si>
    <t>B01004</t>
  </si>
  <si>
    <t>Dusun Tani Makmur, RT 000 / Rw 000, Desa Paya Tumpi Baru, Kecamatan Kebayakan, Kabupaten Aceh Tengah</t>
  </si>
  <si>
    <t>muchtar.afandi34@gmail.com</t>
  </si>
  <si>
    <t>B01005</t>
  </si>
  <si>
    <t>Bale Atu Utara, RT 000 / RW 000, Desa Bale Atu, Kecamatan Lut Tawar, Kabupaten Aceh Tengah</t>
  </si>
  <si>
    <t>purkan1490@gmail.com</t>
  </si>
  <si>
    <t>B01006</t>
  </si>
  <si>
    <t>Dusun Sara Rasa, RT 000 / RW 000, Desa Keramat Mupakat, Kecamatan Bebesen, Kabupaten Aceh Tengah</t>
  </si>
  <si>
    <t>itawarni373@gmail.com</t>
  </si>
  <si>
    <t>B02001</t>
  </si>
  <si>
    <t>Jl. Teuku Muda Lamkuta Komplek Bank Duta, RT 000 / RW 000, Kelurahan Ulee Jalan, Kecamatan Banda Sakti, Kota Lhokseumawe</t>
  </si>
  <si>
    <t>DATA BASE KARYAWAN RESIGN / PHK / DEMOSI</t>
  </si>
  <si>
    <t>PT. BATU KARANG</t>
  </si>
  <si>
    <t>No</t>
  </si>
  <si>
    <t>KONTRAK IV</t>
  </si>
  <si>
    <t>Masa Kerja</t>
  </si>
  <si>
    <t>Status</t>
  </si>
  <si>
    <t>TTL</t>
  </si>
  <si>
    <t>Status Perkawinan</t>
  </si>
  <si>
    <t>Jml Anak</t>
  </si>
  <si>
    <t>KPJ</t>
  </si>
  <si>
    <t>BPJS Kes</t>
  </si>
  <si>
    <t>Tgl Resign</t>
  </si>
  <si>
    <t>Sudarto</t>
  </si>
  <si>
    <t>Ass. Sales</t>
  </si>
  <si>
    <t>Cirebon, 25 Jan 79</t>
  </si>
  <si>
    <t>Jl. Raya Klangenan Rt 2 Rw 3 Bandar Lampung</t>
  </si>
  <si>
    <t>Victor A. Pella</t>
  </si>
  <si>
    <t>Kupang, 19 Jul 80</t>
  </si>
  <si>
    <t>S P V</t>
  </si>
  <si>
    <t>01 Mei 09 – 01 Nov 09</t>
  </si>
  <si>
    <t>Sumsel, 28 Feb 72</t>
  </si>
  <si>
    <t>Jl. Irigasi No. 102 Rt 01 Rw 01 Sei Kamah II Sumetera Utara</t>
  </si>
  <si>
    <t>ROCKY</t>
  </si>
  <si>
    <t>Slamet Untung</t>
  </si>
  <si>
    <t>04 Mei 09 – 29 Mei 09</t>
  </si>
  <si>
    <t>30 Mei 09 – 30 Nov 09</t>
  </si>
  <si>
    <t>Semarang, 08 Jul 68</t>
  </si>
  <si>
    <t>Krajan Rt 1 Rw 1 Gampingan Pagak</t>
  </si>
  <si>
    <t>K05</t>
  </si>
  <si>
    <t>Agus Sugiono</t>
  </si>
  <si>
    <t>5 Nov 08 – 5 Des 09 / 6 Des 08 – 16 Jan 09</t>
  </si>
  <si>
    <t>17 Jan 09 – 17 Apr 09</t>
  </si>
  <si>
    <t>18 Apr 09 – 17 Apr 2010</t>
  </si>
  <si>
    <t>Malang, 06 Jun 85</t>
  </si>
  <si>
    <t>Jl. Wijaya Kusuma 377 Rt 18 Rw 2 Cepokomulyo Kepanjen</t>
  </si>
  <si>
    <t>Budi Hartono</t>
  </si>
  <si>
    <t>P. Siantar, 26 Feb 77</t>
  </si>
  <si>
    <t>Jl. Sriwijaya Gg. Gapura No. 31-46 Siantar Utara Pematang Siantar</t>
  </si>
  <si>
    <t>Oktamono W</t>
  </si>
  <si>
    <t>25 Feb 09 – 25 Mar 09 / 27 Mar 09 -27 Apr 09</t>
  </si>
  <si>
    <t>25 Apr 09 – 24 Okt 09</t>
  </si>
  <si>
    <t>25 Okt 09 – 25 Okt 2010</t>
  </si>
  <si>
    <t>Malang, 16 Okt 75</t>
  </si>
  <si>
    <t>Jl. Bantaran V C No. 6 Rt 4 Rw 3 Tulusrejo Lowokwaru</t>
  </si>
  <si>
    <t>Antonius Hane</t>
  </si>
  <si>
    <t>Nurobo, 13 Nov 81</t>
  </si>
  <si>
    <t>Nurobo Kianren Rt 3 Rw 9 Meotroy Laen Manen</t>
  </si>
  <si>
    <t>Koordinator Sales</t>
  </si>
  <si>
    <t>P. Siantar, 25 Apr 75</t>
  </si>
  <si>
    <t>Hutasidorejo Kec. Siantar Simalungun</t>
  </si>
  <si>
    <t>B02002</t>
  </si>
  <si>
    <t>Resign 16 Juli 2011</t>
  </si>
  <si>
    <t>Demians Frans Matacco</t>
  </si>
  <si>
    <t>Adm Area</t>
  </si>
  <si>
    <t>11 Apr 11 - 14 Jul 2011</t>
  </si>
  <si>
    <t>15 Jul 11 - 15 Okt 2011</t>
  </si>
  <si>
    <t>Polmas, 16 Apr 72</t>
  </si>
  <si>
    <t>Jl. Sumur Bor Rt 04 Rw 01 Genengan Pakisaji</t>
  </si>
  <si>
    <t>Putus Kontrak per 15 Okt 2011</t>
  </si>
  <si>
    <t>Alouysius Nahak</t>
  </si>
  <si>
    <t>Elopada, 16 Jul 79</t>
  </si>
  <si>
    <t>Berika Rt 3 Rw 1 Laleten Weliman NTT</t>
  </si>
  <si>
    <t>Resign per tanggal 04 Juli 2011 (JMS Out AGT )</t>
  </si>
  <si>
    <t>Petrus Mesahk</t>
  </si>
  <si>
    <t>Rote, 09 Apr 71</t>
  </si>
  <si>
    <t>Windsor Phase I Blok I Lt. 1 No. 07, RT 001 / RW 009, Kelurahan Lubuk Baja Kota, Kecamatan Lubuk Baja, Kota Batam</t>
  </si>
  <si>
    <t>Oebufu Oebubu Kupang</t>
  </si>
  <si>
    <t>Pindah Ikut Atri 2/01/12</t>
  </si>
  <si>
    <t>Budianto Tampubolon</t>
  </si>
  <si>
    <t>Balimbingan, 07 Jan 76</t>
  </si>
  <si>
    <t>Pondok Batu Tanah Jawa Balimbingan</t>
  </si>
  <si>
    <t>Ikut Atri 2/01/12</t>
  </si>
  <si>
    <t>Rezha Herliz Pradipta</t>
  </si>
  <si>
    <t>Lhokseumawe, 16 Apr 91</t>
  </si>
  <si>
    <t>Asrama Bintara Blok E No. 03 / 78 Medan Timur</t>
  </si>
  <si>
    <t>Rahmad</t>
  </si>
  <si>
    <t>P. Siantar, 16 Sep 63</t>
  </si>
  <si>
    <t>Jl. Kyai No. 54 Rt 1 Rw 1 Bantan Siantar Barat Pematang Siantar</t>
  </si>
  <si>
    <t>Ikut Atri</t>
  </si>
  <si>
    <t>Iman Haris</t>
  </si>
  <si>
    <t>Medan, 15 Mei 86</t>
  </si>
  <si>
    <t>Jl. Blimbing Oeba Kelapa Lima</t>
  </si>
  <si>
    <t>Harry Krisnanda</t>
  </si>
  <si>
    <t>24 Des 2010 - 24 Maret 2011</t>
  </si>
  <si>
    <t>25 Mar 11 - 24 Jun 2011</t>
  </si>
  <si>
    <t>25 Jun 11 - 25 Jun 2012</t>
  </si>
  <si>
    <t>Perbaungan, 20 Mar 82</t>
  </si>
  <si>
    <t>Jl. Kutilang Dsn. IV Desa Citaman Jernih Kec. Perbaungan Kab. Serdang Bagadai Sumatera Utara</t>
  </si>
  <si>
    <t>Resign Tgl 24 Jan 2012</t>
  </si>
  <si>
    <t>Widyo Nur Listiakto</t>
  </si>
  <si>
    <t>20 Agus 07 – 01 Sep 07 / 03 Sep 07 – 15 Sep 07</t>
  </si>
  <si>
    <t>17 Sep 07 – 15 Mar 08</t>
  </si>
  <si>
    <t>17 Mar 08 – 16 Sep 08</t>
  </si>
  <si>
    <t>Malang, 26 Okt 75</t>
  </si>
  <si>
    <t>Jl. Klayatan Gg. I No. 2 Rt 3 Rw 1 Sukun / Kebanyakan Aceh Tengah</t>
  </si>
  <si>
    <t>PHK tanggal 15 Januari 2012</t>
  </si>
  <si>
    <t>Landong</t>
  </si>
  <si>
    <t>P. Siantar, 08 Jan 83</t>
  </si>
  <si>
    <t>Jl. Sinar No. 8 Rt 8 Rw 3 Bukit Sofa Siantar Martoba Pematang Siantar</t>
  </si>
  <si>
    <t>Aswin Afandi</t>
  </si>
  <si>
    <t>28 Des 2010 - 28 Maret 2011</t>
  </si>
  <si>
    <t>29 Mar 11 - 28 Jun 2011</t>
  </si>
  <si>
    <t>30 Jun 11 - 29 Jun 2012</t>
  </si>
  <si>
    <t>P. Siantar, 16 Mar 88</t>
  </si>
  <si>
    <t>Jl. Deyah No. 14 Rt 01 Rw 01 Bukit Sofa Siantar Sitalasari</t>
  </si>
  <si>
    <t>Resign 05 Maret 2012</t>
  </si>
  <si>
    <t>Florencius Sirait</t>
  </si>
  <si>
    <t>10 Jan 11 - 10 Apr 2011</t>
  </si>
  <si>
    <t>01 Mar 11 - 31 Mei 2011</t>
  </si>
  <si>
    <t>01 Jun 11 - 31 Mei 2012</t>
  </si>
  <si>
    <t>Berastagi, 24 Feb 81</t>
  </si>
  <si>
    <t>Jl. SMU Neg 15 No. 341F Medan Sunggal Kota Medan Sumatera Utara Kode Pos 20128</t>
  </si>
  <si>
    <t>Resign 07 April 2012</t>
  </si>
  <si>
    <t>Islanti Lakotani/Kupang</t>
  </si>
  <si>
    <t>Kokroman, 29 Apr 82</t>
  </si>
  <si>
    <t>Jl. Jhon Amalo Kel. Nunleu Rt 8 Rw 2 Oebobo Kupang</t>
  </si>
  <si>
    <t>Resign tanggal 10 Juni 2012</t>
  </si>
  <si>
    <t>Sapari</t>
  </si>
  <si>
    <t>20 Jul 11 - 31 Jan 2012</t>
  </si>
  <si>
    <t>Sukadamai, 09 Okt 87</t>
  </si>
  <si>
    <t>Dsn. V Pasar Serong Ds. Suka Damai Kec. Sei Bamban Kab. Serdang Begadai Sumut</t>
  </si>
  <si>
    <t>Resign 11 Juni 2012</t>
  </si>
  <si>
    <t>Eva Sarina S</t>
  </si>
  <si>
    <t>Resign 11 Juli 2012</t>
  </si>
  <si>
    <t>Vicente</t>
  </si>
  <si>
    <t>1 Des 12 - 1 Des 2013</t>
  </si>
  <si>
    <t>Muhammad Yusuf</t>
  </si>
  <si>
    <t>Medan, 24 Jan 80</t>
  </si>
  <si>
    <t>Jl. Setia Budi Komplek Griya Kenangan Asri Gg. Keluarga No. 3 Medan Sunggalk</t>
  </si>
  <si>
    <t>Syofyan Andri Sinaga</t>
  </si>
  <si>
    <t>21 Jun 11 - 31 Jan 2012</t>
  </si>
  <si>
    <t>Marjandi, 07 Mar 82</t>
  </si>
  <si>
    <t>Jl. Singosari Gg. Setia No. 10 P. Siantar / Emplasmen Marjandi Ds. Marjandi Kec. Panombeian Kab Simalungun</t>
  </si>
  <si>
    <t>Iwan Safi'i</t>
  </si>
  <si>
    <t>27 Jul 11 - 31 Jan 2012</t>
  </si>
  <si>
    <t>P. Siantar, 07 Mei 70</t>
  </si>
  <si>
    <t>Jl. Mujahir No. 02 Rt 04 Rw 08 Ds. Pardomuan Kec. Siantar Timur Kota P. Siantar Sumut</t>
  </si>
  <si>
    <t>Elias Sufa</t>
  </si>
  <si>
    <t>25 Jun 12 - 25 Sep 2012</t>
  </si>
  <si>
    <t>01 Okt 12 - 08 Jan 2013</t>
  </si>
  <si>
    <t>09 Jan 13 - 09 Jan 2014</t>
  </si>
  <si>
    <t>Loron Moris, 01 Feb 88</t>
  </si>
  <si>
    <t>Oecusse, Oesilo, Bobometo, Saben</t>
  </si>
  <si>
    <t>Susilo Kristianto</t>
  </si>
  <si>
    <t>3 September 09 – 05 Oktober 2009</t>
  </si>
  <si>
    <t>06 Okt 09 – 06 Apr 2010</t>
  </si>
  <si>
    <t>07 Apr 10 - 06 Apr 11</t>
  </si>
  <si>
    <t>Madiun, 20 Okt 65</t>
  </si>
  <si>
    <t>Jl. D. Maninjau Dalam IV / B1 D3 Rt 01 Rw 08 Sawojajar Kedungkandang</t>
  </si>
  <si>
    <t>Mengundurkan Diri Atas Permintaan Sendiri</t>
  </si>
  <si>
    <t>Paulo Menezes</t>
  </si>
  <si>
    <t>05 Jan 11 - 16 Des 2011</t>
  </si>
  <si>
    <t>17 Des 11 - 31 Agus 2012</t>
  </si>
  <si>
    <t>1 Sep 12 - 31 Agus 2013</t>
  </si>
  <si>
    <t>Cancerius Ardhyanto Bely</t>
  </si>
  <si>
    <t>04 Jul 11 - 31 Mar 12</t>
  </si>
  <si>
    <t>02 Apr 12 - 02 Jul 2012</t>
  </si>
  <si>
    <t>3 Jul 12 - 03 Jul 2013</t>
  </si>
  <si>
    <t>Kalabahi, 09 Jul 83</t>
  </si>
  <si>
    <t>Lipa Rt 19 Rw 07 Kalabahi Tengah, Teluk Mutiara Alor NTT</t>
  </si>
  <si>
    <t>Move To GB</t>
  </si>
  <si>
    <t>Sony O. Tande</t>
  </si>
  <si>
    <t>Kupang, 28 Okt 79</t>
  </si>
  <si>
    <t>Jembatan Hitam Rt 02 Rw 01 Mutiara, Teluk Mutiara, Alor NTT</t>
  </si>
  <si>
    <t>Semuel Laukamang Faet</t>
  </si>
  <si>
    <t>Kilakawa, 31 Des 60</t>
  </si>
  <si>
    <t>Jl. Jend. Soedirman Rt 01 Rw 02 Alor NTT</t>
  </si>
  <si>
    <t>Said Abdullah</t>
  </si>
  <si>
    <t>04 Okt 11 - 30 Apr 12</t>
  </si>
  <si>
    <t>Kartap</t>
  </si>
  <si>
    <t>B02003</t>
  </si>
  <si>
    <t>Malang, 11 Apr 81</t>
  </si>
  <si>
    <t>Jl. Kelinci No. 17 Rt 15 Rw 05 Kalabahi Tengah Teluk Mutiara Alor NTT</t>
  </si>
  <si>
    <t>Marjan Andi M. Saleh</t>
  </si>
  <si>
    <t>3 Okt 12 - 10 Jan 2013</t>
  </si>
  <si>
    <t>11 Jan 13 - 11 Jan 2014</t>
  </si>
  <si>
    <t>Wolwol, 26 Agus 89</t>
  </si>
  <si>
    <t>Jl. Shoping Centre Rt 09 Rw 04 Kel. Fatululi Oebobo Kupang</t>
  </si>
  <si>
    <t>Yosi Ardhian</t>
  </si>
  <si>
    <t>27 Agus 12 - 27 Nov 2012</t>
  </si>
  <si>
    <t>28 Nov 12 - 28 Nov 2013</t>
  </si>
  <si>
    <t>Malang, 25 Jun 84</t>
  </si>
  <si>
    <t>Jl. Mujamil No. 165 Rt 02 Rw 03 Banjararum Singosari</t>
  </si>
  <si>
    <t>Keang Harry</t>
  </si>
  <si>
    <t>Staff Opr Penjualan</t>
  </si>
  <si>
    <t>01 Mei 12 - 31 Juli 2012</t>
  </si>
  <si>
    <t>Malang, 15 Nov 60</t>
  </si>
  <si>
    <t>Jl. Simpang Janti Barat II Perum Janti Regency Kav. 45 Rt 11 Rw 04 Sukun Malang</t>
  </si>
  <si>
    <t>Yoseph Sinu Blolong</t>
  </si>
  <si>
    <t>11 Jun 12 - 11 Sep 2012</t>
  </si>
  <si>
    <t>12 Sep 12 - 12 Des 2012</t>
  </si>
  <si>
    <t>13 Des 12 - 13 Des 2013</t>
  </si>
  <si>
    <t>Lewoblolong, 18 Mei 80</t>
  </si>
  <si>
    <t>Lamahora Barat Rt 03 Rw 01 Lewoleba Timur Nubatukan Lembata</t>
  </si>
  <si>
    <t>Felix Edy</t>
  </si>
  <si>
    <t>21 Agus 12 - 21 Nov 2012</t>
  </si>
  <si>
    <t>22 Nov 12 - 23 Nov 2013</t>
  </si>
  <si>
    <t>Leudawan, 20 Des 74</t>
  </si>
  <si>
    <t>Panama Rt 03 Rw 01 Desa Panama Kec. Buyasuri Kab Lembata NTT</t>
  </si>
  <si>
    <t>?</t>
  </si>
  <si>
    <t>Benediktus Deman</t>
  </si>
  <si>
    <t>25 Sep 2012 - 24 Des 2012</t>
  </si>
  <si>
    <t>2 Jan 13 - 2 Jan 2014</t>
  </si>
  <si>
    <t>Dominggus Anin</t>
  </si>
  <si>
    <t>14 Feb 11 - 16 Des 2011</t>
  </si>
  <si>
    <t>Oecusse, 01 Jan 83</t>
  </si>
  <si>
    <t>Oecusse, Pante Macassar, Taiboco, Maquelab</t>
  </si>
  <si>
    <t>Pedro Meni</t>
  </si>
  <si>
    <t>Oecusee, 05 Nov 74</t>
  </si>
  <si>
    <t>Oecusse, Pante Macassar, Cunha, Noeninen</t>
  </si>
  <si>
    <t>Julhamdi</t>
  </si>
  <si>
    <t>12 Sep 11 - 30 Apr 2012</t>
  </si>
  <si>
    <t>P. Siantar, 12 Jun 79</t>
  </si>
  <si>
    <t>Jl. Surung Dayung No. 02 Ds. Pematang Simalungun Kec. Siantar Kab. Simalungun Sumut</t>
  </si>
  <si>
    <t>PHK</t>
  </si>
  <si>
    <t>Dusun Tgk. Syekh, RT 000 / RW 000, Desa Lheu Blang, Kecamatan Darul Imarah, Kabupaten Aceh Besar</t>
  </si>
  <si>
    <t>Putra Darmawan</t>
  </si>
  <si>
    <t>P. Siantar, 12 Mar 87</t>
  </si>
  <si>
    <t>Jl. Sibatu - batu Komplek Mesjid Rt 04 Rw 01 Kel. Bah Kapul Siantar Martoba Pematang Siantar Sumut</t>
  </si>
  <si>
    <t>Andi Sucipto</t>
  </si>
  <si>
    <t>Dolok Maraja, 12 Okt 85</t>
  </si>
  <si>
    <t>Dolok Maraja Kec. Tapian Dolok Kab. Simalungun Sumut</t>
  </si>
  <si>
    <t>Raymond Shindunatan</t>
  </si>
  <si>
    <t>03 Jun 10 - 4 Sep 2010</t>
  </si>
  <si>
    <t>06 Sep 10 - 4 Des 2010</t>
  </si>
  <si>
    <t>6 Des 10 - 05 Des 2011</t>
  </si>
  <si>
    <t>Sby, 02 Nov 88</t>
  </si>
  <si>
    <t>Perum Pondok Indah Blok G - 88 Jl. Jambu 9 No. 6 Rt 15 Rw 5 Tambaksumur Sidoarjo Waru Sidoarjo / Jl. Taman Borobudur Agung Gg I No. 26 Blimbing</t>
  </si>
  <si>
    <t>Rozi Syahputra</t>
  </si>
  <si>
    <t>09 Jan 12 - 31 Jul 2012</t>
  </si>
  <si>
    <t>01 Agus 12 - 31 Okt 2012</t>
  </si>
  <si>
    <t>01 Nov 12 - 31 Okt 2013</t>
  </si>
  <si>
    <t>P. Siantar, 21 Jul 91</t>
  </si>
  <si>
    <t>Jl. Tombang No. 15 Rt 02 Rw 02 Ds. Timbang Galung Kec. Siantar Barat Kota Pematangsiantar Sumut</t>
  </si>
  <si>
    <t>Putus Kontrak Perusahaan Menolak Memakai Kembali</t>
  </si>
  <si>
    <t>Siquito Viegas</t>
  </si>
  <si>
    <t>20 Feb 13 - 31 Mei 2013</t>
  </si>
  <si>
    <t>01 Jul 2013 - 01 Jul 2014</t>
  </si>
  <si>
    <t>Laline, 16 Agt 85</t>
  </si>
  <si>
    <t>Dilli, Carto Rei, Hera, Hali Dolar</t>
  </si>
  <si>
    <t>Indra Gunawan</t>
  </si>
  <si>
    <t>01 Agus 11 - 01 Nov 2011</t>
  </si>
  <si>
    <t>02 Nov 11 - 02 Nov 2012</t>
  </si>
  <si>
    <t>P. Siantar, 24 Jun 75</t>
  </si>
  <si>
    <t>Jl. Deyah No. 05B Kel. Bukit Sofa Kec. Siantar Sitalasari Pematang Siantar Sumut</t>
  </si>
  <si>
    <t>Sumaedi</t>
  </si>
  <si>
    <t>Jateng, 20 Mar 74</t>
  </si>
  <si>
    <t>Jl. H. Agus Salim Desa Gaman 25 GP Blang Langsa Kota</t>
  </si>
  <si>
    <t>Paulus Harjito Tri Agung Wibowo</t>
  </si>
  <si>
    <t>Ko. Salesman</t>
  </si>
  <si>
    <t>16 Des 13 - 16 Des 2014</t>
  </si>
  <si>
    <t>20 Jan 14 - 20 Jan 2015</t>
  </si>
  <si>
    <t>Joao Povo</t>
  </si>
  <si>
    <t>10 Mei 10 - 16 Des 2011</t>
  </si>
  <si>
    <t>Lalini, 19 Mei 88</t>
  </si>
  <si>
    <t>Dilli, Dom Alexio, Comoro, Aimutin</t>
  </si>
  <si>
    <t>PHK Area Tutup</t>
  </si>
  <si>
    <t>Joao Baptista</t>
  </si>
  <si>
    <t>05 Mei - 2 Juli 14</t>
  </si>
  <si>
    <t>02 Jul 14 - 02 Jul 2015</t>
  </si>
  <si>
    <t>Oecusse, 25 Jun 90</t>
  </si>
  <si>
    <t>Oecusse, Pante Macassar, Nipane, Sacato</t>
  </si>
  <si>
    <t>Cristiano Dos Santos</t>
  </si>
  <si>
    <t>12 Mei - 09 Juli 14</t>
  </si>
  <si>
    <t>09 Jul 14 - 09 Jul 2015</t>
  </si>
  <si>
    <t>Dili, 12 Agus 76</t>
  </si>
  <si>
    <t>Dili, Vera Cruz, Colmeba, Manu Fuic</t>
  </si>
  <si>
    <t>Linton</t>
  </si>
  <si>
    <t>P. Siantar, 28 Agus 86</t>
  </si>
  <si>
    <t>Jl. Dalitani II NO. 649 Siantar Timur Pematang Siantar</t>
  </si>
  <si>
    <t>Vincentius Marco Putra Wijaya</t>
  </si>
  <si>
    <t>Ko. Adm Area</t>
  </si>
  <si>
    <t>31 Mar 08 – 12 Apr 08 / 14Apr 09 – 26 Apr 09</t>
  </si>
  <si>
    <t>28 Apr 08 – 31 Jul 08</t>
  </si>
  <si>
    <t>1 Agus 08 – 31 Jul 09</t>
  </si>
  <si>
    <t>Malang, 03 Apr 89</t>
  </si>
  <si>
    <t>Jl. Bukit Dieng L-5 Malang</t>
  </si>
  <si>
    <t>Benyamin Nggeon</t>
  </si>
  <si>
    <t>18 Okt 10 - 18 Nov 10 / 19 Nov 27 Jan 2011</t>
  </si>
  <si>
    <t>28 Jan 11 - 27 Apr 2011</t>
  </si>
  <si>
    <t>28 Apr 11 - 27 Apr 2012</t>
  </si>
  <si>
    <t>Rote, 22 Sep 80</t>
  </si>
  <si>
    <t>Jl. Dua Lontar Rt 08 Rw 02 Kel Kayu Putih Kota Kupang</t>
  </si>
  <si>
    <t>Move To Rck</t>
  </si>
  <si>
    <t>Gregorius Kefi</t>
  </si>
  <si>
    <t>Soe, 14 Jun 69</t>
  </si>
  <si>
    <t>Klatun Uabau Laen Manen</t>
  </si>
  <si>
    <t>Teti Jhon Apsry Amfoni</t>
  </si>
  <si>
    <t>01 September 09 – 30 September 2009</t>
  </si>
  <si>
    <t>01 Okt 2009 – 01 Jan 2010</t>
  </si>
  <si>
    <t>02 Jan 2010 – 02 Jan 2011</t>
  </si>
  <si>
    <t>Oenesu, 01 Apr 82</t>
  </si>
  <si>
    <t>Batakte Rt 7 Rw 3 Batakte Kupang Barat</t>
  </si>
  <si>
    <t>Oskar Lay</t>
  </si>
  <si>
    <t>Kupang, 10 Okt 74</t>
  </si>
  <si>
    <t>Jl. Kedondong Oeba Kelapa Lima Kupang</t>
  </si>
  <si>
    <t>Welibrodus Fansiskus Buraen</t>
  </si>
  <si>
    <t>1 Jul 2014 - 01 Jul 2015</t>
  </si>
  <si>
    <t>Kel. Nonbes Rt 017 Rw 009 Kec. Amarasi Kab. Kupang NTT</t>
  </si>
  <si>
    <t>Junaedi</t>
  </si>
  <si>
    <t>Balimbingan, 01 Apr 82</t>
  </si>
  <si>
    <t>Jurianto</t>
  </si>
  <si>
    <t>16 Jun 11 - 31 Jan 2012</t>
  </si>
  <si>
    <t>Balimbingan, 16 Agus 80</t>
  </si>
  <si>
    <t>Pondok Batu Balimbingan Kel. Balimbingan Kec. Tanah Jawa Kab. Simalungun Sumatera Utara.</t>
  </si>
  <si>
    <t>Suryono (Yono)</t>
  </si>
  <si>
    <t>Kasinder, 12 Mar 75</t>
  </si>
  <si>
    <t>Putra Ramadhan</t>
  </si>
  <si>
    <t>11 Nov 13 - 11 Feb 14 / 12 Feb 14 - 28 Feb 14</t>
  </si>
  <si>
    <t>01 Mar 14 - 01 Mar 2015</t>
  </si>
  <si>
    <t>P.Siantar, 16 Jul 81</t>
  </si>
  <si>
    <t>Jl. Tombang No. 15 Rt 002 Rw 003 Timbang Galung Siantar Barat Kota Pematangsiantar Sumatera Utara</t>
  </si>
  <si>
    <t>01 Apr 14 - 06 Jun 14</t>
  </si>
  <si>
    <t>01 Mei 14 - 01 Mei 2015</t>
  </si>
  <si>
    <t>Dika Abdul Wahab</t>
  </si>
  <si>
    <t>Kisaran, 07 Jun 89</t>
  </si>
  <si>
    <t>Huta I Dolok Maraja Ds. Dolok Maraja Kec. Tapian Dolok Kab. Simalungun Sumut</t>
  </si>
  <si>
    <t>Putus Kontrak</t>
  </si>
  <si>
    <t>B02004</t>
  </si>
  <si>
    <t>Hubertus Patrisius Hane</t>
  </si>
  <si>
    <t>Helper</t>
  </si>
  <si>
    <t>01 Apr 14 - 30 Apr 2014</t>
  </si>
  <si>
    <t>Halilulik, 28 Nov 92</t>
  </si>
  <si>
    <t>Dsn. Kianren Rt 009 Rw 003 Ds. Meotroy Kec. Laen Manen Kab. Belu NTT</t>
  </si>
  <si>
    <t>Djoko Mulyono</t>
  </si>
  <si>
    <t>04 Mar - 31 Mei 2014</t>
  </si>
  <si>
    <t>01 Jun 14 - 16 Jul 2015</t>
  </si>
  <si>
    <t>Sda, 09 Feb 71</t>
  </si>
  <si>
    <t>Jl. Yos Sudarso BLK Rt. 011 Rw 003 Jatisari Geger Madiun</t>
  </si>
  <si>
    <t>Jumarni Saujunti Sae</t>
  </si>
  <si>
    <t>Adm. Penjualan</t>
  </si>
  <si>
    <t>15 Agus 12 - 17 Sep 2012</t>
  </si>
  <si>
    <t>18 Sep 12 - 18 Des 2012</t>
  </si>
  <si>
    <t>19 Des 12 - 19 Des 13</t>
  </si>
  <si>
    <t>Soe, 07 Juni 87</t>
  </si>
  <si>
    <t>Neonmat Rt 04 Rw 02 Desa Nulle Kec. Amanuban Barat Kab TTS NTT</t>
  </si>
  <si>
    <t>Nur Amin</t>
  </si>
  <si>
    <t>07 Jan 13 - 07 Mar 2013</t>
  </si>
  <si>
    <t>08 Mar 13 - 08 Mar 2014</t>
  </si>
  <si>
    <t>10 Mar 14 - 10 Mar 2015</t>
  </si>
  <si>
    <t>Langsa, 18 Jan 78</t>
  </si>
  <si>
    <t>Dsn. Sentosa Ds. Leubang Rt - / - Kec. Teupah Barat Simeuleu</t>
  </si>
  <si>
    <t>Rudi Herwanto</t>
  </si>
  <si>
    <t>Analis, Auditor &amp; Support Penjualan</t>
  </si>
  <si>
    <t>20 Agt 2015 - 02 Sept 2015</t>
  </si>
  <si>
    <t>03 Sept 15 - 23 Des 2015</t>
  </si>
  <si>
    <t>Madiun, 13 Mei 72</t>
  </si>
  <si>
    <t>Jl. Bandulan Baru I - J / 86 A Rt 012 Rw 004 Bandulan Sukun</t>
  </si>
  <si>
    <t>A. Tengah</t>
  </si>
  <si>
    <t>25 Agus 14 - 24 Nov 2014</t>
  </si>
  <si>
    <t>1 Okt 14 - 1 Okt 2015</t>
  </si>
  <si>
    <t>Malang, 30 April 69</t>
  </si>
  <si>
    <t xml:space="preserve">Perum Sidorahayu Blok C-48 Rt 031 Rw 007 Sidorahayu Wagir </t>
  </si>
  <si>
    <t>Oktafianus Assa</t>
  </si>
  <si>
    <t>Klatun, 30 Okt 84</t>
  </si>
  <si>
    <t>Asir - Asir, RT 000 / RW 000, Desa Asir - Asir, Kecamatan Laut Tawar, Kabupaten Aceh Tengah</t>
  </si>
  <si>
    <t>Muhamad Iqbal Raja Mayeli</t>
  </si>
  <si>
    <t>24 Jun 2014 - 01 Okt 2014</t>
  </si>
  <si>
    <t>01 Okt 2014 - 01 Okt 2015</t>
  </si>
  <si>
    <t>02 Okt 2015 - 02 Okt 2016</t>
  </si>
  <si>
    <t>Jakarta, 02 Nop 91</t>
  </si>
  <si>
    <t>Wangatoa Utara - Barat Kel. Selandoro Kec. Nubatukan Kab. Lembata</t>
  </si>
  <si>
    <t>Pengalihan</t>
  </si>
  <si>
    <t>Adirah Bimandaru</t>
  </si>
  <si>
    <t>SPV. Penjualan</t>
  </si>
  <si>
    <t>08 Jun 2015 - 25 Jul 2015</t>
  </si>
  <si>
    <t>27 Jul 2015 - 27 Jan 2016</t>
  </si>
  <si>
    <t>Jember, 28 Okt 91</t>
  </si>
  <si>
    <t>Banyu Urip Kidul 2 / 30 Rt 007 Rw 004 Kel Banyu Urip Kec. Sawahan Surabaya</t>
  </si>
  <si>
    <t>Agus Subangun</t>
  </si>
  <si>
    <t>SPV. Operasional Penjualan</t>
  </si>
  <si>
    <t>4 Feb - 19 Apr 2014</t>
  </si>
  <si>
    <t>21 Apr 14 - 21 Apr 2015</t>
  </si>
  <si>
    <t>22 Apr 15 - 22 Apr 2016</t>
  </si>
  <si>
    <t>Pacitan, 26 Agt 72</t>
  </si>
  <si>
    <t>Perum Puri Asri Jl. Kakatua Blok E-06 No. 12A Tambakagung Puri Mojokerto</t>
  </si>
  <si>
    <t>0001820963259</t>
  </si>
  <si>
    <t>Safrizal M. Affan</t>
  </si>
  <si>
    <t>Bhireun</t>
  </si>
  <si>
    <t>15 Apr 10 - 14 Mei 2010</t>
  </si>
  <si>
    <t>15 Mei 10 - 14 Nov 2010</t>
  </si>
  <si>
    <t>15 Nov 10 - 14 Nov 2011</t>
  </si>
  <si>
    <t>Cot Trieng, 02 Des 81</t>
  </si>
  <si>
    <t>Dusun II Cinta Makmur Cot Trieng Kec. Kuala Kab Bireuen NAD</t>
  </si>
  <si>
    <t>09004550902</t>
  </si>
  <si>
    <t>0001820442003</t>
  </si>
  <si>
    <t>Stefanus Ampu</t>
  </si>
  <si>
    <t>PLT - SPV Penjualan</t>
  </si>
  <si>
    <t>06 Jan 2014 - 06 Mei 2014</t>
  </si>
  <si>
    <t>07 Mei 2014 - 07 Mei 2015</t>
  </si>
  <si>
    <t>07 Mei 2015 - 07 Mei 2016</t>
  </si>
  <si>
    <t>Manggarai, 24 Apr 81</t>
  </si>
  <si>
    <t>Kel. Tuak Daun Merah Rt 004 Rw 001 Oebobo</t>
  </si>
  <si>
    <t>x</t>
  </si>
  <si>
    <t>Zetha Dinul Syah Harahap</t>
  </si>
  <si>
    <t>PLT - SPV Area Pematang Siantar</t>
  </si>
  <si>
    <t>P. Siantar, 30 Mar 91</t>
  </si>
  <si>
    <t>Jl. Teratai No. 26 Belakang Rt 02 Rw 01 Kel. Simarito Kec. Siantar Barat Kota Pematangsiantar Sumut</t>
  </si>
  <si>
    <t>0001826919551</t>
  </si>
  <si>
    <t>Agustinus Goe Gunit Nuban</t>
  </si>
  <si>
    <t>Asisten HRD</t>
  </si>
  <si>
    <t>22 Mei 2014 - 07 Jun 2014</t>
  </si>
  <si>
    <t>09 Jun 2014 - 09 Jun 2015</t>
  </si>
  <si>
    <t>09 Jun 2015 - 09 Jun 2016</t>
  </si>
  <si>
    <t xml:space="preserve">Kontrak II </t>
  </si>
  <si>
    <t>Atawolo, 01 Agt 79</t>
  </si>
  <si>
    <t>Berdikari Rt 003 Rw 001, Lewoleba Kec. Nubatukan Kab. Lembata</t>
  </si>
  <si>
    <t>0001889116481</t>
  </si>
  <si>
    <t>Tjong En Loy</t>
  </si>
  <si>
    <t>27 Mei 2014 - 14 Juni 2014</t>
  </si>
  <si>
    <t>16 Jun 2014- 16 Jun 2015</t>
  </si>
  <si>
    <t>19 Jun 2015 - 19 Jun 2016</t>
  </si>
  <si>
    <t>Jakarta, 25 Okt 62</t>
  </si>
  <si>
    <t>Jl. Wonokitri Besar No. 24 Rt 001 Rw 001 Pakis Sawahan Surabaya (KTP) / Jl. Bromo No. 83 Rt 011 Rw 005 Kepanjen Malang</t>
  </si>
  <si>
    <t>Edi Widodo</t>
  </si>
  <si>
    <t>01 Feb 12 - 30 Apr 12</t>
  </si>
  <si>
    <t>Aceh Tengah, 29 Agus 86</t>
  </si>
  <si>
    <t>Gampong Blang Luah Ds. Blang Luah Kec. Darul Makmur Kab. Nagan Raya Aceh</t>
  </si>
  <si>
    <t>KARTU SEHAT ACEH</t>
  </si>
  <si>
    <t>Suheri</t>
  </si>
  <si>
    <t>Sidauruk, 15 Mar 78</t>
  </si>
  <si>
    <t>0001826916309</t>
  </si>
  <si>
    <t>Laurensius Pito</t>
  </si>
  <si>
    <t>05 Agt 2015 - 06 Nov 2015</t>
  </si>
  <si>
    <t>01 Okt 2015 - 01 Okt 2016</t>
  </si>
  <si>
    <t>Atakera Rt 002 Rw - Ds. Atakera Kec. Wulandoni Kab. Lembata NTT</t>
  </si>
  <si>
    <t>Rafael B. Bataona</t>
  </si>
  <si>
    <t>22 Sep 2014 - 22 Des 2014</t>
  </si>
  <si>
    <t>22 Des 2014 - 22 Des 2015</t>
  </si>
  <si>
    <t>23 Des 2015 - 23 Des 2016</t>
  </si>
  <si>
    <t>Lamalera, 17 Apr 96</t>
  </si>
  <si>
    <t>Jl. Sengsara, Waikomom Rt 015 Rw 010 Kel. Lewoleba Barat Kec. Nubatukan</t>
  </si>
  <si>
    <t>Rosalia Nona Ina</t>
  </si>
  <si>
    <t>Admin Sub Area Adonara</t>
  </si>
  <si>
    <t>06 Agt 2015 - 07 Nov 2015</t>
  </si>
  <si>
    <t>02 Nov 2015 - 02 Nov 2016</t>
  </si>
  <si>
    <t>Susteran Alma Rt 013 Rw 004 Ds. Tulamalae Kec. Atambua Barat Kab. Belu NTT</t>
  </si>
  <si>
    <t>02 Jan 2013 - 02 Jan 2014</t>
  </si>
  <si>
    <t>03 Jan 2014 - 03 Jan 2015</t>
  </si>
  <si>
    <t>Mompol, 23 Juli 79</t>
  </si>
  <si>
    <t>Lamohara Tengah Rt 012 Rw 04 Lewoleba Timur - Nubatukan</t>
  </si>
  <si>
    <t>0001889117043</t>
  </si>
  <si>
    <t xml:space="preserve">PHK </t>
  </si>
  <si>
    <t>Gabriel Ohaq</t>
  </si>
  <si>
    <t>01 Mei 2013 - 31 Agt 2013</t>
  </si>
  <si>
    <t>02 Sep 2013 - 02 Sep 2014</t>
  </si>
  <si>
    <t>01 Sep 2014 - 01 Sep 2015</t>
  </si>
  <si>
    <t>Wangatoa Selatan Timur Rt 005 Rw 03 Selandoro - Nubatukan</t>
  </si>
  <si>
    <t>0001577945463</t>
  </si>
  <si>
    <t>Karolus Bala</t>
  </si>
  <si>
    <t>02 Sep 2014 - 02 Sep 2015</t>
  </si>
  <si>
    <t>Loang Rt 003 Rw 001 Duawutun Nagawutung</t>
  </si>
  <si>
    <t>0001889117875</t>
  </si>
  <si>
    <t>Lambertus Nebon Colin</t>
  </si>
  <si>
    <t>30 Okt 2015 - 31 Jan 2016 ( S.Pernyataan tdk pernah ke HRD II )</t>
  </si>
  <si>
    <t>01 Feb 2016 - 01 Feb 2017</t>
  </si>
  <si>
    <t>Basarani, 25 Des 72</t>
  </si>
  <si>
    <t>Kec. Wotanulumado, Ds. Nayubaya, Kota Waiwerang NTT</t>
  </si>
  <si>
    <t>Polus Bopo Baluk</t>
  </si>
  <si>
    <t>13 Jan 2014 - 12 Jul 2014</t>
  </si>
  <si>
    <t>14 Jul 2014 - 14 Jul 2015</t>
  </si>
  <si>
    <t>15 Jul 2015 - 14 Jul 2016</t>
  </si>
  <si>
    <t>Malaysia, 2 Mar 88</t>
  </si>
  <si>
    <t>Wangatoa Selatan Timur Rt 009 Rw 004 Selandoro Nubatukan</t>
  </si>
  <si>
    <t>0001577945474</t>
  </si>
  <si>
    <t>B02005</t>
  </si>
  <si>
    <t>Rahman Arif</t>
  </si>
  <si>
    <t>16 Jun 14 - 23 Sep 2014</t>
  </si>
  <si>
    <t>1 Agus 14 - 1 Agus 2015</t>
  </si>
  <si>
    <t>02 Agus 15 - 02 Agus 2016</t>
  </si>
  <si>
    <t>Lumajang, 26 Juni 62</t>
  </si>
  <si>
    <t>Jl. Ry. Senduro No. 184 Dsn. Sumber Agung Rt. 01 Rw. 01 Senduro Lumajang</t>
  </si>
  <si>
    <t>0001820963979</t>
  </si>
  <si>
    <t>I = 20 Jan 14 - 20 Jan 2015</t>
  </si>
  <si>
    <t>II = 21 Jan 15 - 21 Jan 2016</t>
  </si>
  <si>
    <t>Putus Kontrak Ikut Distributor</t>
  </si>
  <si>
    <t>III= 22 Jan 16 - 22 Jan 2017</t>
  </si>
  <si>
    <t>Dominikus Snoe</t>
  </si>
  <si>
    <t>29 Jun 2015 - 26 Sept 2015</t>
  </si>
  <si>
    <t>28 Sep 2015 - 30 Sep 2016</t>
  </si>
  <si>
    <t>01 Okt 2016 - 01 Okt 2017</t>
  </si>
  <si>
    <t>Kupang, 08 Agt 91</t>
  </si>
  <si>
    <t>Kel. Liliba Rt 020 Rw 005 Liliba Oebobo Kota Kupang</t>
  </si>
  <si>
    <t>0002276113656</t>
  </si>
  <si>
    <t>Simon Kale Leo</t>
  </si>
  <si>
    <t>01 Jul 2015 - 29 Sep 2015</t>
  </si>
  <si>
    <t>30 Sep 2015 - 30 Sep 2016</t>
  </si>
  <si>
    <t>Kupang, 23 Sep 82</t>
  </si>
  <si>
    <t>Jl. Sumatera No. 34C Rt 003 Rw 002 Ds. Tode Kisar Kec. Kota Lama Kota Kupang NTT</t>
  </si>
  <si>
    <t>0002219039695</t>
  </si>
  <si>
    <t>Dusun Jongok, RT 000 / RW 000, Desa Lempuh, Kecamatan Blangkenjeran, Kabupaten Gayo Lues</t>
  </si>
  <si>
    <t>Ferdianndus Roy Asan</t>
  </si>
  <si>
    <t>Malaysia, 25 Nop 91</t>
  </si>
  <si>
    <t>Lamawalang Rt 004 Rw 002 Ds. Lamawalang Kec. Larantuka Kab. Flores Timur NTT / Jln Belimbing Gg. Rajawali No. 14 Kec. Kota Lama Oeba Kupang NTT</t>
  </si>
  <si>
    <t>PIB APBD Kab. Flores</t>
  </si>
  <si>
    <t>D2</t>
  </si>
  <si>
    <t>M. Zulfan</t>
  </si>
  <si>
    <t>Supervisor</t>
  </si>
  <si>
    <t>1 Okt 15 - 01 Okt 2016</t>
  </si>
  <si>
    <t>02 Okt 16 - 01 Okt 2017</t>
  </si>
  <si>
    <t>Mlg, 11 Apr 72</t>
  </si>
  <si>
    <t>Jl. Rawisari I No. 7 Rt 006 Rw 005 Mulyorejo Sukun Malang</t>
  </si>
  <si>
    <t>Yohanes Nailake</t>
  </si>
  <si>
    <t>03 Okt 2015 - 24 Des 2015</t>
  </si>
  <si>
    <t>04 Jan 2016 - 04 Jan 2017</t>
  </si>
  <si>
    <t>05 Jan 17 - 05 Jan 2018</t>
  </si>
  <si>
    <t>Supu, 08 Juli 93</t>
  </si>
  <si>
    <t>Kel. Tuak Daun Merah Rt 004 Rw 001 Kec. Oebobo Kota Kupang NTT</t>
  </si>
  <si>
    <t>0001155859064</t>
  </si>
  <si>
    <t>Michael Kase</t>
  </si>
  <si>
    <t>26 Okt 2015 - 03 Feb 2016</t>
  </si>
  <si>
    <t>04 Feb 2016 - 04 Feb 2017</t>
  </si>
  <si>
    <t>06 Feb 17 - 06 Feb 2018</t>
  </si>
  <si>
    <t>Niufmetan, 27 Mei 88</t>
  </si>
  <si>
    <t>Niufmetan Rt 005 Rw 002 Dusun II Desa Abi Kec. Oenino Kab. Timur Tengah Selatan NTT</t>
  </si>
  <si>
    <t>Bambang Budiono</t>
  </si>
  <si>
    <t>Auditor &amp; Support (Anggota Tim)</t>
  </si>
  <si>
    <t>28 Nov -12 Des 17 / 13 Des - 23 Des 2017</t>
  </si>
  <si>
    <t>08 Jan 18 - 08 Jan 2019</t>
  </si>
  <si>
    <t>Bojonegoro, 01 Sep 60</t>
  </si>
  <si>
    <t>Jl. Hayam Wuruk No. 37 Rt 017 Rw 003 Karangpacar Bojonegoro</t>
  </si>
  <si>
    <t>Basri Hi Tengku Ali</t>
  </si>
  <si>
    <t>Salesman Morotai</t>
  </si>
  <si>
    <t>05 - 17 Maret 2018</t>
  </si>
  <si>
    <t>19 Mar 18 - 19 Mar 2019</t>
  </si>
  <si>
    <t>Melarikan Diri</t>
  </si>
  <si>
    <t>A. Saenal Abidin</t>
  </si>
  <si>
    <t>Sales Motoris</t>
  </si>
  <si>
    <t>Jayapura</t>
  </si>
  <si>
    <t>22 Feb 18 - 22 Mei 2018</t>
  </si>
  <si>
    <t>02 Jun 18 - 02 Jun 2019</t>
  </si>
  <si>
    <t>Malaysia, 18 Jan 97</t>
  </si>
  <si>
    <t>Gg. Dahlia II No. 58 Rt 003 Rw 006 Kel. Waena Kec. Heram Kota Jayapura Papua</t>
  </si>
  <si>
    <t>Gaman Isyaiyansyah</t>
  </si>
  <si>
    <t>21 Feb 2018 - 21 Mei 2018 / 22 Mei 18 - 21 Agt 2018</t>
  </si>
  <si>
    <t>23 Agt 18 - 23 Agt 2019</t>
  </si>
  <si>
    <t>Jordian Ari Natantya</t>
  </si>
  <si>
    <t>PLT - Auditor &amp; Support</t>
  </si>
  <si>
    <t>28 Mei 18 - 31 Agt 2018</t>
  </si>
  <si>
    <t>Malang, 12 Jan 88</t>
  </si>
  <si>
    <t>Jl. Widas Blok O - 7 Perum Srikandi Rt 003 Rw 020 Bunulrejo Blimbing</t>
  </si>
  <si>
    <t>Mengundurkan Diri Atas Kemauan Sendiri</t>
  </si>
  <si>
    <t>Muh. Nur</t>
  </si>
  <si>
    <t>PLT - Sales Motoris</t>
  </si>
  <si>
    <t>Papua</t>
  </si>
  <si>
    <t>08 Agt 2018- 08 Nov 2018</t>
  </si>
  <si>
    <t>07 Nov 18 - 07 Nov 2019</t>
  </si>
  <si>
    <t>Jayapura, 24 Jun 99</t>
  </si>
  <si>
    <t>Pasar Entrop Rt 002 Rw 010 Entrop Jayapura Selatan Kota Jayapura Papua</t>
  </si>
  <si>
    <t>PIB</t>
  </si>
  <si>
    <t>PHK Mangkir Kerja</t>
  </si>
  <si>
    <t>Djoksan Gam</t>
  </si>
  <si>
    <t>P. Morotai</t>
  </si>
  <si>
    <t>Jailolo, 11 Mar 73</t>
  </si>
  <si>
    <t>WKO Rt 003 Rw 001 WKO Tobelo Tengah Halmahera Utara Maluku Utara</t>
  </si>
  <si>
    <t>0002451681055</t>
  </si>
  <si>
    <t>Yandris Bawelu</t>
  </si>
  <si>
    <t>PLT - Sales</t>
  </si>
  <si>
    <t>18 Jul 18 - 25 Okt 2018</t>
  </si>
  <si>
    <t>26 Okt 18 - 31 Okt 2019</t>
  </si>
  <si>
    <t>Sabatai Baru, 03 Jan 90</t>
  </si>
  <si>
    <t>Sabatai Baru Rt 003 Rw 002 Morotai Selatan Kab. Pulau Morotai Maluku Utara</t>
  </si>
  <si>
    <t>PHK Karena Tutup Area</t>
  </si>
  <si>
    <t>Jordy Evans Brayn Siahainenia</t>
  </si>
  <si>
    <t>14 Jan 2019 - 14 Apr 2019</t>
  </si>
  <si>
    <t>01 Feb 19 - 01 Feb 2020</t>
  </si>
  <si>
    <t>Manokwari, 07 Jun 93</t>
  </si>
  <si>
    <t>Jl. Yos Sudarso No. 3 / 28 Rt 004 Rw 002 Ds. Mandala Kec. Biak Kota Kab. Biak Numfor Papua</t>
  </si>
  <si>
    <t>Mengundurkan Diri Mendadak</t>
  </si>
  <si>
    <t>Risky Paul Corneles Tohatta</t>
  </si>
  <si>
    <t>Jayapura, 07 Nop 92</t>
  </si>
  <si>
    <t>Ardipura III Rt 003 Rw 006 Ardipura Jayapura Selatan Kota Jayapura Papua</t>
  </si>
  <si>
    <t>On Procces</t>
  </si>
  <si>
    <t>Okta Anadya</t>
  </si>
  <si>
    <t>Batam</t>
  </si>
  <si>
    <t>1 Juli 2019 - 31 Juli 2019</t>
  </si>
  <si>
    <t>1 Juli 2019 - 31 Desember 2019</t>
  </si>
  <si>
    <t xml:space="preserve">Kontrak I </t>
  </si>
  <si>
    <t>Bekasi, 28 November 1995</t>
  </si>
  <si>
    <t>Bengkong tengah, Jl Sumatera no.09</t>
  </si>
  <si>
    <t xml:space="preserve">Islam </t>
  </si>
  <si>
    <t xml:space="preserve">13 Juli 2019 </t>
  </si>
  <si>
    <t>Ranni Widya Hartati</t>
  </si>
  <si>
    <t>Plt - Sales</t>
  </si>
  <si>
    <t>04 Apr 2019 - 04 Mei 2019</t>
  </si>
  <si>
    <t>12 Apr 19 - 12 Okt 2019</t>
  </si>
  <si>
    <t>Palembang, 31 Mei 92</t>
  </si>
  <si>
    <t>Perum Villa Sampurna 1 Blok Q No. 15 Rt 005 Rw 011 Desa Tiban Indah Kec. Sekupang Kota Batam Kepri</t>
  </si>
  <si>
    <t>0000025923609</t>
  </si>
  <si>
    <t>B02006</t>
  </si>
  <si>
    <t>Iqbal Muthohar</t>
  </si>
  <si>
    <t>Sales Retail</t>
  </si>
  <si>
    <t>Bali</t>
  </si>
  <si>
    <t>17 Juni 2019 - 29 Juni 2019</t>
  </si>
  <si>
    <t>Negara, 27 Oktober 1991</t>
  </si>
  <si>
    <t>Banyubiru</t>
  </si>
  <si>
    <t>Tidak Jadi Masuk Ke BKR Cab. Bali</t>
  </si>
  <si>
    <t>Robert Budhy Karlmeyen</t>
  </si>
  <si>
    <t>PLT - SPV Eksekutif Penjualan 2</t>
  </si>
  <si>
    <t>06 Mar 19 - 06 Apr 2019</t>
  </si>
  <si>
    <t>01 Apr 19 - 01 Apr 2020</t>
  </si>
  <si>
    <t>Mlg, 10 Mei 75</t>
  </si>
  <si>
    <t>Puri Kartika Asri R - 19 Rt 004 Rw 009 Arjowinangun Kedungkandang</t>
  </si>
  <si>
    <t>Efisiensi Pengurangan Tenaga Kerja</t>
  </si>
  <si>
    <t>Irfan Laksono Aji</t>
  </si>
  <si>
    <t>Mlg, 30 Jul 97</t>
  </si>
  <si>
    <t>Jl. Ki Ageng Gribig No. 48 Rt 003 Rw 001 Kedungkandang</t>
  </si>
  <si>
    <t>Yuda Bagus Santosa</t>
  </si>
  <si>
    <t>Mlg, 11 Okt 94</t>
  </si>
  <si>
    <t xml:space="preserve">Lesanpuro IV / 26 Rt 003 Rw 002 Lesanpuro Kedungkandang </t>
  </si>
  <si>
    <t>Abdul Rahman P. Tambayung</t>
  </si>
  <si>
    <t>SPV Penjualan</t>
  </si>
  <si>
    <t>Jayapura, 15 Jun 82</t>
  </si>
  <si>
    <t>Jl. Garuda No. 10 Dok V Bawah Rt 003 Rw 002 Jayapura</t>
  </si>
  <si>
    <t>0002494269033</t>
  </si>
  <si>
    <t>Furkan</t>
  </si>
  <si>
    <t>Plt - SPV Area</t>
  </si>
  <si>
    <t>Biak, 26 Mar 97</t>
  </si>
  <si>
    <t>Jl. Martadinata Arso XIV Rt 007 Rw 002 Wulukumbun Skanto Keerom Papua / Jl. Raya Sentani Padang Bulan Blok A</t>
  </si>
  <si>
    <t>0002066903155</t>
  </si>
  <si>
    <t>Ardi Akib</t>
  </si>
  <si>
    <t>Salokalama, 01 Des 93</t>
  </si>
  <si>
    <t>Jl. SMP Rt 005 Rw 005 Koya Barat Muara Tami Kota Jayapura Papua</t>
  </si>
  <si>
    <t>Dusun Tgk Nyak Umar, RT 000 / RW 000, Kelurahan Blang Bladeh, Kecamatan Jeumpa, Kabupaten Bireuen</t>
  </si>
  <si>
    <t>Bayu Bintarto</t>
  </si>
  <si>
    <t>Kasi Operasional 2 Penjualan 1</t>
  </si>
  <si>
    <t>27 Mei 19 - 01 Jun 2019</t>
  </si>
  <si>
    <t>10 Jun 19 - 31 Des 2019</t>
  </si>
  <si>
    <t>Kadek Septyarini</t>
  </si>
  <si>
    <t>17 Jun 2019 - 31 Des 2019</t>
  </si>
  <si>
    <t>Kupang, 24 September 1984</t>
  </si>
  <si>
    <t>Jl Yudistira Gang 3 no.3 Negare, Jembrana</t>
  </si>
  <si>
    <t>Hindu</t>
  </si>
  <si>
    <t>Jeffry Indratmoko</t>
  </si>
  <si>
    <t>Blitar, 20 Oktober 1993</t>
  </si>
  <si>
    <t>Jl Gunung Batu Karu no.40</t>
  </si>
  <si>
    <t>I Kadek Dwipayana</t>
  </si>
  <si>
    <t>Plt Supervisor Area</t>
  </si>
  <si>
    <t>Amlapura, 13 Desember 1984</t>
  </si>
  <si>
    <t>Jl Tengku umar no.3 Amlapura</t>
  </si>
  <si>
    <t>Muhammad Wasis</t>
  </si>
  <si>
    <t>Banyuwangi, 05 Mei 1983</t>
  </si>
  <si>
    <t>JL Srikandi 5 Desa Kemasan Klungkung</t>
  </si>
  <si>
    <t>I Komang Arya Wijaya</t>
  </si>
  <si>
    <t>Budakeling, 03 Januari 1986</t>
  </si>
  <si>
    <t>Br Dinas Banjar Gula</t>
  </si>
  <si>
    <t>Kadek Arsana</t>
  </si>
  <si>
    <t>Joayar, 01 Juli 1986</t>
  </si>
  <si>
    <t xml:space="preserve">Desa Joanyar Ds Kajaran </t>
  </si>
  <si>
    <t>Muhammad Irwan</t>
  </si>
  <si>
    <t xml:space="preserve">Rantau Prapat- Sumut II </t>
  </si>
  <si>
    <t>20 Mei 2019 - 20 November 2019</t>
  </si>
  <si>
    <t>Rantauprapat, 13 Maret 2019</t>
  </si>
  <si>
    <t>Jl Karya Aek Tapa B</t>
  </si>
  <si>
    <t>Ferdy Aryansyah Ksatria Rangkuti</t>
  </si>
  <si>
    <t xml:space="preserve">17 Juni 2019 - 17 Juli 2019 </t>
  </si>
  <si>
    <t xml:space="preserve">01 Juli 2019 - 31 Desember 2019 </t>
  </si>
  <si>
    <t>Rantauprapat, 14 Februari 1982</t>
  </si>
  <si>
    <t xml:space="preserve">Jl. Sriwijaya Kel Binaraga, Kec Rantau Utara, Kab Labuhan Batu </t>
  </si>
  <si>
    <t>Herbet Romindo Simorangkir</t>
  </si>
  <si>
    <t>13 Apr 19 - 13 Okt 2019</t>
  </si>
  <si>
    <t>P.Siantar, 17 Feb 97</t>
  </si>
  <si>
    <t>Perum Nusa Graha Nusa Batam Blok Q No. 26 Rt 002 Rw 027 Desa Sungai Langkai Kec. Sagulung Kota Batam Kepri</t>
  </si>
  <si>
    <t>0001681177086</t>
  </si>
  <si>
    <t>Rangga</t>
  </si>
  <si>
    <t>01 Jul 19 - 31 Des 2019</t>
  </si>
  <si>
    <t>Wai Petai, 25 Mei 1996</t>
  </si>
  <si>
    <t>Bengkong Harapan</t>
  </si>
  <si>
    <t>0001876955275</t>
  </si>
  <si>
    <t>Ismono Tutuko Resihadi</t>
  </si>
  <si>
    <t>Padang, 10 November 1984</t>
  </si>
  <si>
    <t>Lingkungan Siondengan, kel Urung Kompas, Kec Rantau Selatan, Kab Labuhan Batu</t>
  </si>
  <si>
    <t>Yohanes Nambut</t>
  </si>
  <si>
    <t>Manggarai NTT, 05 September 1974</t>
  </si>
  <si>
    <t>Jl Dr Goris Gang Teknik III/17A Denpasar</t>
  </si>
  <si>
    <t xml:space="preserve">Katolik </t>
  </si>
  <si>
    <t>I Ketut Suarjaya</t>
  </si>
  <si>
    <t>Pedawa, 01 Desember 1980</t>
  </si>
  <si>
    <t>Br Dinas Lambo, Desa Pedawa, Buleleng</t>
  </si>
  <si>
    <t>Rizki Fitriandi</t>
  </si>
  <si>
    <t>Jembrana, 22 Maret 2993</t>
  </si>
  <si>
    <t>Banjar Melaya Pantai</t>
  </si>
  <si>
    <t>Ali Wafa</t>
  </si>
  <si>
    <t>17 Juni 2019 - 30 Juni 2019</t>
  </si>
  <si>
    <t>Bondowoso, 10 Desember 1990</t>
  </si>
  <si>
    <t>Jl Buana Jaya, Gunungtalang I no.28</t>
  </si>
  <si>
    <t>Ida Bagus Nyoman Sudika</t>
  </si>
  <si>
    <t>Klungkung, 31 Desember 1970</t>
  </si>
  <si>
    <t>Desa Sading, Banjar Negara Kaja</t>
  </si>
  <si>
    <t>I Komang Bagus Septiadi Guna</t>
  </si>
  <si>
    <t>Gadungan, 07 Maret 1981</t>
  </si>
  <si>
    <t>Jln Wiraraja 66,1, no.4 Denpasar, Banjar Anyar, Anyar</t>
  </si>
  <si>
    <t>Selamet Subroto</t>
  </si>
  <si>
    <t>Bondowoso, 25 Januari 1971</t>
  </si>
  <si>
    <t>JL Soka</t>
  </si>
  <si>
    <t>I Gede Muliana</t>
  </si>
  <si>
    <t>Yehembang, 02 Januari 1961</t>
  </si>
  <si>
    <t>Br Kutuh Kalod Desa Samsam Kec Keranbintan Tabanan</t>
  </si>
  <si>
    <t>Teguh Setyo Lelono</t>
  </si>
  <si>
    <t>Denpasar, 14 Juli 1975</t>
  </si>
  <si>
    <t xml:space="preserve">Jl Raya Pemogan Gang Anggrek III/10 Banjar Dukuh Tangkas </t>
  </si>
  <si>
    <t>Putu Samiasih</t>
  </si>
  <si>
    <t>Singaraja, 05 Juni 1988</t>
  </si>
  <si>
    <t>Jln Gempol gang Tunggul Ametung</t>
  </si>
  <si>
    <t>Ahmad Kusyayi</t>
  </si>
  <si>
    <t>Loloan Barat, 26 Mei 1978</t>
  </si>
  <si>
    <t>JL Salak no.31 Loloan Barat, Negara, Bali</t>
  </si>
  <si>
    <t>Ahmad Mutamakim</t>
  </si>
  <si>
    <t>Banyubiru, 25 Juni 1993</t>
  </si>
  <si>
    <t>Banjar Air Anakan</t>
  </si>
  <si>
    <t>Usman Beta</t>
  </si>
  <si>
    <t>06 Feb 2019 - 06 Mei 2019</t>
  </si>
  <si>
    <t>01 Mar 19 - 01 Sep 2019</t>
  </si>
  <si>
    <t>02 Sep 19 - 02 Mar 2020</t>
  </si>
  <si>
    <t>Makasar, 12 Jul 85</t>
  </si>
  <si>
    <t>Jl. Woroth Rt 004 Rw 001 Desa Vim Kec. Abepura Kota Jayapura Papua</t>
  </si>
  <si>
    <t xml:space="preserve">Jendri Pianus Manullang </t>
  </si>
  <si>
    <t>17 Mei 2019 - 17 Agustus 2019</t>
  </si>
  <si>
    <t>Rantau Kasal, 14 Oktober 1998</t>
  </si>
  <si>
    <t>Kampung Pasar Indah no.83 Batu Aji</t>
  </si>
  <si>
    <t>Ni Kadek Devyana Sukmawati</t>
  </si>
  <si>
    <t>( Plt. ) Adm Sub Area</t>
  </si>
  <si>
    <t>Denpasar, 23 Agustus 1991</t>
  </si>
  <si>
    <t>Perum Griya Tansa Trisna Jl Kelapa Gading 112</t>
  </si>
  <si>
    <t>Juleta Amtiran</t>
  </si>
  <si>
    <t xml:space="preserve">17 Juni 2019 - 30 Juni 2019 </t>
  </si>
  <si>
    <t>Soe, 21 Juli 1984</t>
  </si>
  <si>
    <t>Jl Tukad Badung VII no.1B</t>
  </si>
  <si>
    <t>Doddy Ariyanto Fora</t>
  </si>
  <si>
    <t>Kalabahi, P. Alor</t>
  </si>
  <si>
    <t>08  - 14 Agt 2019</t>
  </si>
  <si>
    <t>15 Agt 19 - 15 Nov 2019</t>
  </si>
  <si>
    <t>Rote, 08 Agt 88</t>
  </si>
  <si>
    <t>Naimata Rt 012 Rw 004 Kel. Naimata Kec. Maulafa Kota Kupang NTT</t>
  </si>
  <si>
    <t>Briyan Alberth Metiaman</t>
  </si>
  <si>
    <t>13 Agt 2018 - 12 Nov 2018</t>
  </si>
  <si>
    <t>13 Nov 18 - 13 Nov 2019</t>
  </si>
  <si>
    <t>Jayapura, 18 Jul 97</t>
  </si>
  <si>
    <t>Komplek RSUD Dok II Jayapura Rt 005 Rw 006 Bhayangkara Jayapura Utara Kota Jayapura</t>
  </si>
  <si>
    <t>Endra Ade Saputra</t>
  </si>
  <si>
    <t>06 Mei 2019 - 04 Juni 2019</t>
  </si>
  <si>
    <t>13 Mei 19 - 13 Nov 2019</t>
  </si>
  <si>
    <t>Jayapura, 04 Oktober 1995</t>
  </si>
  <si>
    <t>Kampung Benyom Jaya II RT 007 RW 003 Desa Benyom Jaya II, Kec Nimbokrang, Kab Jayapura Papua</t>
  </si>
  <si>
    <t xml:space="preserve">Melkianus Kiik </t>
  </si>
  <si>
    <t>Plt Sales</t>
  </si>
  <si>
    <t>Atambua - NTT II</t>
  </si>
  <si>
    <t>Tunuahu, 09 Mar 94</t>
  </si>
  <si>
    <t>Dusun Tunuahu B RT 001 RW 001 Bani, Bani Io Kufeu Kab Belu</t>
  </si>
  <si>
    <t xml:space="preserve">Blm Kawin </t>
  </si>
  <si>
    <t>Novri Kurniawan</t>
  </si>
  <si>
    <t>03 - 09 Sep 2019</t>
  </si>
  <si>
    <t>10 Sep 19 - 22 Des 2019</t>
  </si>
  <si>
    <t>Padang, 24 Nov 1990</t>
  </si>
  <si>
    <t>Komp. Villa Sentosa CC No. 6 Rt 006 Rw 002 Kel. Mata Air Kec. Padang Selatan Kota Padang Sumbar</t>
  </si>
  <si>
    <t>Martinus Ndolu</t>
  </si>
  <si>
    <t>Kupang, 30 Okt 81</t>
  </si>
  <si>
    <t>Jl. Gua Laures Rt 002 Rw 001 Kel Oebobo Kec. Oebobo Kota Kupang NTT</t>
  </si>
  <si>
    <t>01 - 04 Nov 2017</t>
  </si>
  <si>
    <t>06 Nov 17 - 06 Nov 2018</t>
  </si>
  <si>
    <t>Move To Harian Kontrak III</t>
  </si>
  <si>
    <t>Roland Melkisedek Paa</t>
  </si>
  <si>
    <t>PLT - SPV Eksekutif</t>
  </si>
  <si>
    <t>16 Nov 19 - 16 Mei 2020</t>
  </si>
  <si>
    <t>Alor, 23 Mar 90</t>
  </si>
  <si>
    <t>Jl. Cak Doko Rt 002 Rw 001 Kel. Oebobo Kec. Oebobo Kota Kupang NTT</t>
  </si>
  <si>
    <t>PHK Pelanggaran Kerja</t>
  </si>
  <si>
    <t>Dusun Tanjung Ara, RT 000 / RW 000, Desa Tualang, Kecamatan Peureulak, Kabupaten Aceh Timur</t>
  </si>
  <si>
    <t>Dedi Iswiyanto</t>
  </si>
  <si>
    <t>08 - 14 Agt 2019 / 15 - 22 Agt 2019</t>
  </si>
  <si>
    <t>23 Agt 19 - 23 Nov 2019</t>
  </si>
  <si>
    <t>24 Nov 19 - 24 Mei 2020</t>
  </si>
  <si>
    <t>Kalabahi, 20 Des 80</t>
  </si>
  <si>
    <t>Asrama Polisi Rt 005 Rw 003 Desa Kalabahi Kota Kec. Teluk Mutiara Kab. Alor NTT</t>
  </si>
  <si>
    <t>2092202664</t>
  </si>
  <si>
    <t>Aliph Jenius</t>
  </si>
  <si>
    <t>29 Nov 19 - 05 Des 2019</t>
  </si>
  <si>
    <t>06 Des 19 - 06 Mar 2020</t>
  </si>
  <si>
    <t>Tanjung Balai, 18 Jan 87</t>
  </si>
  <si>
    <t>Perum Pondok Pratiwi 2 Blok GG No 01 Rt 004 Rw 010 Kel. Sungai Harapan Kec. Sekupang Kota Tanjungpinang Kepri</t>
  </si>
  <si>
    <t>Achmad Fadly</t>
  </si>
  <si>
    <t>11 - 16 Nov 19 / 18 - 23 Nov 19</t>
  </si>
  <si>
    <t>19 Nov 19 - 19 Feb 2020</t>
  </si>
  <si>
    <t>17 Sept - 10 Okt 2026</t>
  </si>
  <si>
    <t>Medan, 14 Jun 85</t>
  </si>
  <si>
    <t>Jl. Kly Sudarso Lk II Rt - Rw - Kel. Mabar Kec. Medan Deli Kota Medan Sumut</t>
  </si>
  <si>
    <t>PBI</t>
  </si>
  <si>
    <t>12 Okt - 04 Nov 2026</t>
  </si>
  <si>
    <t>Saferius Waruwu</t>
  </si>
  <si>
    <t>Plt. Sales</t>
  </si>
  <si>
    <t>11 - 16 Nov 2019</t>
  </si>
  <si>
    <t>18 Nov 19 - 18 Feb 2020</t>
  </si>
  <si>
    <t>Lasara Bahili, 18 Mei 90</t>
  </si>
  <si>
    <t>Tanah Hitam Depan Stikom Rt 001 Rw 002 Kel. Awiyo Kec. Abepura Kota Jayapura Papua</t>
  </si>
  <si>
    <t>0001307923885</t>
  </si>
  <si>
    <t>5304221708810003</t>
  </si>
  <si>
    <t>Arnold Seran</t>
  </si>
  <si>
    <t>14 Nov 19 - 14 Mei 2020</t>
  </si>
  <si>
    <t>Piuk, 17 Agt 81</t>
  </si>
  <si>
    <t>Fatubenao Rt 014 Rw 004 Desa Fatubenao Kec. Kota Atambua Kab. Belu NTT</t>
  </si>
  <si>
    <t>Yosy Ardhian</t>
  </si>
  <si>
    <t>SPV Eksekutif Area Alor &amp; Pantar</t>
  </si>
  <si>
    <t>27 Agt 2012 - 27 Nop 2012</t>
  </si>
  <si>
    <t>28 Nov 2012 - 28 Nov 2013</t>
  </si>
  <si>
    <t>28 Nov 2013 - 28 Nov 2014</t>
  </si>
  <si>
    <t>Jl. Bandulan IX / 608 A.1 Rt 006 Rw 002 Kel. Bandulan Kec. Sukun Kota Malang</t>
  </si>
  <si>
    <t>0002207477272</t>
  </si>
  <si>
    <t>Resign Kemauan Sendiri</t>
  </si>
  <si>
    <t>5305016504960002</t>
  </si>
  <si>
    <t>Sukmawati</t>
  </si>
  <si>
    <t>Plt. Adm Sub Area</t>
  </si>
  <si>
    <t>21 -26 Okt 19 - 28 Okt - 02 Nov 19</t>
  </si>
  <si>
    <t>Kalabahi, 25 Apr 96</t>
  </si>
  <si>
    <t>Dsn. Rejamulya Rt 005 Rw 006 Desa Rejamulya Kec. Kedungreja Kab. Cilacap Jateng / Lipa Rt 004 Rw 002</t>
  </si>
  <si>
    <t>08 - 10 Feb 2018</t>
  </si>
  <si>
    <t>12 Feb 18 - 12 Feb 2019</t>
  </si>
  <si>
    <t>13 Feb 19 - 13 Feb 2020</t>
  </si>
  <si>
    <t>Supun Rt 12 Rw 5 Supun Siboki Selatan, Timor Tengah Utara, NTT</t>
  </si>
  <si>
    <t>Kontrak III Ke Harian / Habis Kontrak Di Bulanan</t>
  </si>
  <si>
    <t>5305011508940003</t>
  </si>
  <si>
    <t>Khristo Rupilu Taka</t>
  </si>
  <si>
    <t>11 - 16 Nov 19</t>
  </si>
  <si>
    <t>19 Feb 20 - 19 Agt 2020</t>
  </si>
  <si>
    <t>Kalabahi, 15 Agt 93</t>
  </si>
  <si>
    <t>Motongbang Rt 007 Rw 004 Desa Motongbang Kec. Teluk Mutiara Kab. Alor NTT</t>
  </si>
  <si>
    <t>0002919791777</t>
  </si>
  <si>
    <t>Dianggap Mengundurkan Diri / Bekerja Di Tempat Lain</t>
  </si>
  <si>
    <t>2171120108929001</t>
  </si>
  <si>
    <t>Agung Yudistira</t>
  </si>
  <si>
    <t>04 - 10 Sep 2019 / 11 - 17 Sep 2019</t>
  </si>
  <si>
    <t>18 Sep 19 - 22 Des 2019</t>
  </si>
  <si>
    <t>23 Des 19 - 30 Jun 2020</t>
  </si>
  <si>
    <t>Muaro Bungo, 01 Agt 1992</t>
  </si>
  <si>
    <t>Bambu Kuning Blok A12 No. 15 Rt 002 Rw 001 Kel. Bukit Tempayan Kec. Batu Aji Kota Batam</t>
  </si>
  <si>
    <t>0002892709451</t>
  </si>
  <si>
    <t>1371062411930010</t>
  </si>
  <si>
    <t>0002204116806</t>
  </si>
  <si>
    <t>5371021809900001</t>
  </si>
  <si>
    <t>Rino Angga Risaldo Kore</t>
  </si>
  <si>
    <t>Kupang, 18 Sep 90</t>
  </si>
  <si>
    <t>Jl. Frans Daromes Rt 028 Rw 011 Kel. Maulafa Kec. Maulafa Kota Kupang NTT</t>
  </si>
  <si>
    <t>0002820969685</t>
  </si>
  <si>
    <t>5305016203960001</t>
  </si>
  <si>
    <t>Marela Olga Agustin Pela</t>
  </si>
  <si>
    <t>20-25 Jan 20 / 27 Jan - 01 Feb 20</t>
  </si>
  <si>
    <t>03 Feb 20 - 03 Mei 2020</t>
  </si>
  <si>
    <t>Kalabahi, 22 Mar 96</t>
  </si>
  <si>
    <t>Jl. Lombok Rt 002 Rw 001 Desa Kalabahi Timur Kec. Teluk Mutiara Kab. Alor NTT</t>
  </si>
  <si>
    <t>0000206790298</t>
  </si>
  <si>
    <t>5305010902930003</t>
  </si>
  <si>
    <t>Febrianto Lumba</t>
  </si>
  <si>
    <t>18 Mei 20 - 19 Des 2020</t>
  </si>
  <si>
    <t>Kalabahi, 09 Feb 93</t>
  </si>
  <si>
    <t>Lipa Rt 019 Rw 007 Desa Kalabahi Tengah Kec. Teluk Mutiara Kab. Alor NTT</t>
  </si>
  <si>
    <t>0001060378986</t>
  </si>
  <si>
    <t>B02007</t>
  </si>
  <si>
    <t>5305010112970001</t>
  </si>
  <si>
    <t>Satria Imanuel Kafomay</t>
  </si>
  <si>
    <t>Kalabahi, 01 Des 97</t>
  </si>
  <si>
    <t>Batutanata Rt 010 Rw 005 Desa Nusa Kenari Kec. Teluk Mutiara Kab. Lor NTT</t>
  </si>
  <si>
    <t>0000858694329</t>
  </si>
  <si>
    <t>2171041804910002</t>
  </si>
  <si>
    <t>Riko Lisperiyanto Simanjuntak</t>
  </si>
  <si>
    <t>04 Mei 2019 - 04 Juni 2019</t>
  </si>
  <si>
    <t>11 Jun 19 - 31 Des 2019</t>
  </si>
  <si>
    <t>Tanjung Seri, 18 April 1991</t>
  </si>
  <si>
    <t xml:space="preserve">Perum Griya Prima Blok AA no.26 RT 001 RW 014  Des Buliang, Kec Batu Aji, Kota Batam </t>
  </si>
  <si>
    <t>0001646461045</t>
  </si>
  <si>
    <t>2171092306819002</t>
  </si>
  <si>
    <t>Syamsul</t>
  </si>
  <si>
    <t>22 Mei 2019 - 30 Juni 2019</t>
  </si>
  <si>
    <t>Batam, 23 Juni 1981</t>
  </si>
  <si>
    <t>0001280716525</t>
  </si>
  <si>
    <t>2172010904970003</t>
  </si>
  <si>
    <t>Dany Eka Putra</t>
  </si>
  <si>
    <t>Tanjungpinang</t>
  </si>
  <si>
    <t>29 Okt - 04 Nov 2019</t>
  </si>
  <si>
    <t>05 Nov 19 - 05 Feb 2020</t>
  </si>
  <si>
    <t>06 Feb 20 - 06 Agt 2020</t>
  </si>
  <si>
    <t>Tanjungpinang, 09 Apr 97</t>
  </si>
  <si>
    <t>Jl. Pengibu No. 27 Rt 002 Rw 007 Kel. Senang Kec. Bukit Bestari Kota Tanjungpinang Kepri</t>
  </si>
  <si>
    <t>0002460778402</t>
  </si>
  <si>
    <t>2172022506850002</t>
  </si>
  <si>
    <t>Faisal</t>
  </si>
  <si>
    <t>Bintan</t>
  </si>
  <si>
    <t>03 - 14 Mar 2020</t>
  </si>
  <si>
    <t>16 Mar 20 - 16 Jun 2020</t>
  </si>
  <si>
    <t>Batam, 25 Jun 85</t>
  </si>
  <si>
    <t>Perm. Taman Seraya Blok C No. 2 Rt 004 Rw 004 Kel. Air Raja Kec. Tanjungpinang Timur Kota Tanjungpinang</t>
  </si>
  <si>
    <t>0002426127129</t>
  </si>
  <si>
    <t>1210020411910003</t>
  </si>
  <si>
    <t>Nopie Ari Ando Ra</t>
  </si>
  <si>
    <t>Plt Sales Motoris</t>
  </si>
  <si>
    <t xml:space="preserve">Rantau Prapat-Sumut II </t>
  </si>
  <si>
    <t>Dusun Tgk. Dibangka, RT 000 / RW 000, Desa Meunasah Mesjid, Kecamatan Muara Dua, Kota Lhokseumawe</t>
  </si>
  <si>
    <t xml:space="preserve">1 Jul 19 - 31 Des 2019 </t>
  </si>
  <si>
    <t xml:space="preserve">Rantauprapat, 04 November 1991 </t>
  </si>
  <si>
    <t xml:space="preserve">Jl Ika Bina Kp. Baru Desa Sioldengan, Kec Rantau Selatan Kab. Labuhan Batu </t>
  </si>
  <si>
    <t>0001302583432</t>
  </si>
  <si>
    <t>5317026312910002</t>
  </si>
  <si>
    <t>Ria Resti Natalia Rabokol</t>
  </si>
  <si>
    <t>13 - 19 Mar 20 / 20 - 31 Mar 20</t>
  </si>
  <si>
    <t>01 Apr 20 - 30 Jun 2020</t>
  </si>
  <si>
    <t>Waikabubak, 23 Des 91</t>
  </si>
  <si>
    <t>Jl. Toro Wuji Rt / Rw - Desa Dedekadu Kec. Loli Kab. Sumba Barat Ntt</t>
  </si>
  <si>
    <t>0001577234586</t>
  </si>
  <si>
    <t>PHK Kasus Penggelapan Uang Perusahaan</t>
  </si>
  <si>
    <t>1208032707850004</t>
  </si>
  <si>
    <t>Suratno</t>
  </si>
  <si>
    <t>Silau Malele, 27 Jul 85</t>
  </si>
  <si>
    <t>Huta IV Huta Dipar Simalungun Pematang Siantar</t>
  </si>
  <si>
    <t>13009168934</t>
  </si>
  <si>
    <t>0001242937181</t>
  </si>
  <si>
    <t>Meninggal Dunia</t>
  </si>
  <si>
    <t>2172041505950001</t>
  </si>
  <si>
    <t>Iman Tri Laksana</t>
  </si>
  <si>
    <t>Tanjungpinang, 15 Mei 95</t>
  </si>
  <si>
    <t>Jl. Sultan Machmud Rt 002 Rw 008 Kel. Tanjung Unggat Kec. Bukit Bestari Kota Tanjungpinang Kep. Riau</t>
  </si>
  <si>
    <t>0000366361288</t>
  </si>
  <si>
    <t>1276025003950003</t>
  </si>
  <si>
    <t>Astiza Tri Wahyuningtyas</t>
  </si>
  <si>
    <t>Adm Sub Area</t>
  </si>
  <si>
    <t>14 - 20 Nov 2019</t>
  </si>
  <si>
    <t>21 Nov 19 - 21 Feb 2020</t>
  </si>
  <si>
    <t>22 Feb 20 - 22 Agt 2020</t>
  </si>
  <si>
    <t>=&gt; Hamil</t>
  </si>
  <si>
    <t>Tebing Tinggi, 10 Mar 95</t>
  </si>
  <si>
    <t>Jl. Asia Afrika Kp. Wonosari Perum Anugrah Bintan Raya Blok C No. 13 Rt 003 Rw 011 Kel. Batu IX Kec. Tanjungpinang Timur Kota Tanjungpinang Kepri</t>
  </si>
  <si>
    <t>0001078606833</t>
  </si>
  <si>
    <t>3574012508900002</t>
  </si>
  <si>
    <t>Fandy Farid Panca Aji</t>
  </si>
  <si>
    <t>Supervisor Eksekutif</t>
  </si>
  <si>
    <t>Probolinggo, 25 Agt 90</t>
  </si>
  <si>
    <t>Jl. Argopuro I / 23 Rt 001 Rw 004 Ketapang Kademangan Kota Probolinggo</t>
  </si>
  <si>
    <t>0000112527011</t>
  </si>
  <si>
    <t>2172022306970002</t>
  </si>
  <si>
    <t>Zulfahmi</t>
  </si>
  <si>
    <t>16 - 21 Maret 2020</t>
  </si>
  <si>
    <t>23 Mar 20 - 23 Jun 2020</t>
  </si>
  <si>
    <t>24 Jun 20 - 24 Jun 2021</t>
  </si>
  <si>
    <t>Tanjungpinang, 23 Jun 97</t>
  </si>
  <si>
    <t>Kp. Banjar Air Ratu Rt 001 Rw 006 Kel. Air Raja Kec. Tanjungpinangtimur Kota Tanjungpinang</t>
  </si>
  <si>
    <t>0000366530804</t>
  </si>
  <si>
    <t>1871026606820008</t>
  </si>
  <si>
    <t>Tio Tina Udur</t>
  </si>
  <si>
    <t>10 - 15 Feb 20 / 17 - 22 Feb 2020</t>
  </si>
  <si>
    <t>21 Feb 20 - 21 Mei 2020</t>
  </si>
  <si>
    <t>22 Mei 20 - 19 Des 2020</t>
  </si>
  <si>
    <t>Sindang Sari, 26 Jun 82</t>
  </si>
  <si>
    <t>Jl. Pembangunan Gg. Pemb 4 Lk I Rt 004 Rw - Kel. Harapan Jaya Kec. Sukarame Kota Bandar Lampung</t>
  </si>
  <si>
    <t>0001805474946</t>
  </si>
  <si>
    <t>5371032309820001</t>
  </si>
  <si>
    <t>08 Nov 19 - 08 Nov 2020</t>
  </si>
  <si>
    <t>1210011707810010</t>
  </si>
  <si>
    <t>Khairul Azizi</t>
  </si>
  <si>
    <t>02 - 07 Des 2019 / 09 - 14 Des 2019</t>
  </si>
  <si>
    <t>11 Des 19 - 11 Mar 2020</t>
  </si>
  <si>
    <t>12 Mar 20 - 12 Sep 2020</t>
  </si>
  <si>
    <t>Rantauprapat, 17 Jul 91</t>
  </si>
  <si>
    <t>Jl. Perdamean Gg. Rambe Rt / Rw 0 Desa Sirandorung Kec. Rantau Utara Kab. Labuhanbatu Sumut</t>
  </si>
  <si>
    <t>0002919612262</t>
  </si>
  <si>
    <t>2171105707789003</t>
  </si>
  <si>
    <t>Tri Utami</t>
  </si>
  <si>
    <t>Administrasi Sub Area</t>
  </si>
  <si>
    <t>25 April 2019 - 25 Mei 2019 / 26 Mei 2019 - 31 Mei 2019</t>
  </si>
  <si>
    <t>Sukoharjo, 17 Juli 1978</t>
  </si>
  <si>
    <t>Taman Perum Legenda Bali Blok e2 no.2 Batam Center Kota Batam</t>
  </si>
  <si>
    <t>0001273363468</t>
  </si>
  <si>
    <t>Kantor Cabang Batam Tutup</t>
  </si>
  <si>
    <t>1208012802820010</t>
  </si>
  <si>
    <t>Puddin Piter Lubis</t>
  </si>
  <si>
    <t>03 - 09 Jan 2020</t>
  </si>
  <si>
    <t>10 Jan 20 - 10 Apr 2020</t>
  </si>
  <si>
    <t>11 Apr 20 - 24 Okt 2020</t>
  </si>
  <si>
    <t>P. Siantar, 28 Feb 82</t>
  </si>
  <si>
    <t>Perum Tembesi Raya Blk. DD No. 5 Rt 003 Rw 002 Kel. Kibing Kec. Batuaji Kota Batam</t>
  </si>
  <si>
    <t>0001144904848</t>
  </si>
  <si>
    <t>2171091506859008</t>
  </si>
  <si>
    <t>Firmansyah Hasibuan</t>
  </si>
  <si>
    <t>25 - 31 Jan 2020</t>
  </si>
  <si>
    <t>01 Feb 20 - 30 Apr 2020</t>
  </si>
  <si>
    <t>01 Mei 20 - 31 Okt 2020</t>
  </si>
  <si>
    <t>Palembang, 15 Jun 85</t>
  </si>
  <si>
    <t>Bengkong Permai Blok C-42 Rt 003 Rw 002 Kel. Bengkong Laut Kec. Bengkong Kota Batam</t>
  </si>
  <si>
    <t>0001136342226</t>
  </si>
  <si>
    <t>5371062202630001</t>
  </si>
  <si>
    <t>Cahyo Irawan/Kupang</t>
  </si>
  <si>
    <t>Kacab Area NTT 1</t>
  </si>
  <si>
    <t>Malang, 22 Feb 63</t>
  </si>
  <si>
    <t>Jl. Sumatera RT 3 RW 2 Kota Lama Tode Kisar Kota Kupang NTT</t>
  </si>
  <si>
    <t>0001826841723</t>
  </si>
  <si>
    <t>5371036101930002</t>
  </si>
  <si>
    <t>Rolin Merlise Ardelisa Adu</t>
  </si>
  <si>
    <t>Admin Sub Area Kupang</t>
  </si>
  <si>
    <t>03 Agt 2015 - 31 Okt 2015</t>
  </si>
  <si>
    <t>03 Nov 2016 - 03 Nov 2017</t>
  </si>
  <si>
    <t>Kupang, 21 Jan 93</t>
  </si>
  <si>
    <t>Kelapa Lima Rt 014 Rw 007 Ds/Kec. Kelapa Lima Kota Kupang NTT</t>
  </si>
  <si>
    <t>0002276112892</t>
  </si>
  <si>
    <t>5306030107920015</t>
  </si>
  <si>
    <t>5371041004780012</t>
  </si>
  <si>
    <t>B02008</t>
  </si>
  <si>
    <t>Yustus Tamonob</t>
  </si>
  <si>
    <t>06 Oktober 09 – 06 November 09</t>
  </si>
  <si>
    <t>07 Nov 2009 – 07 Feb 2010</t>
  </si>
  <si>
    <t>08 Feb 2010 – 07 Feb 2011</t>
  </si>
  <si>
    <t>Soe, 10 Apr 78</t>
  </si>
  <si>
    <t>Jl. Rantai Damai IV RT 26 RW 6 Tuak Daun Merah Oebobo Kota Kupang NTT</t>
  </si>
  <si>
    <t>0001826891188</t>
  </si>
  <si>
    <t>5301051303790001</t>
  </si>
  <si>
    <t>Welem Dison Sole</t>
  </si>
  <si>
    <t>02 Okt 12 - 03 Des 2012</t>
  </si>
  <si>
    <t>4 Des 12 - 04 Des 2013</t>
  </si>
  <si>
    <t>5 Des 13 - 05 Des 2014</t>
  </si>
  <si>
    <t>Niki-niki, 13 Mar 80</t>
  </si>
  <si>
    <t>Jl. Desa Bolok Rt 05 Rw 03 Desa Bolok Kec. Kupang Barat Kab. Kupang NTT</t>
  </si>
  <si>
    <t>0001826907164</t>
  </si>
  <si>
    <t>5371041107860002</t>
  </si>
  <si>
    <t>Yustinus Kristo Luan</t>
  </si>
  <si>
    <t>17 - 23 Mar 20 / 24 - 31 Mar 20</t>
  </si>
  <si>
    <t>01 Jul 20 - 01 Jul 2021</t>
  </si>
  <si>
    <t>Kupang, 11 Jul 86</t>
  </si>
  <si>
    <t xml:space="preserve">Kel. Kayu Putih Rt 030 Rw 008 Kel. Kayu Putih Kec. Oebobo Kota Kupang </t>
  </si>
  <si>
    <t>0001575502424</t>
  </si>
  <si>
    <t>5301096109890001</t>
  </si>
  <si>
    <t>Defliana Usboko</t>
  </si>
  <si>
    <t>02 - 07 Mar 20 / 09 - 14 Mar 20</t>
  </si>
  <si>
    <t>17 Jun 20 - 19 Des 2020</t>
  </si>
  <si>
    <t>Ponain, 21 Sep 89</t>
  </si>
  <si>
    <t>Desa Ponain Rt 005 Rw 003 Desa Ponain Kec. Amarasi Kab. Kupang NTT</t>
  </si>
  <si>
    <t>0002927927709</t>
  </si>
  <si>
    <t>3507130304640003</t>
  </si>
  <si>
    <t>Iwan Efendi</t>
  </si>
  <si>
    <t>Sales Eksekutif</t>
  </si>
  <si>
    <t>10 Des 19 - 16 Des 2019</t>
  </si>
  <si>
    <t>17 Des 19 - 17 Mar 2020</t>
  </si>
  <si>
    <t>18 Mar 20 - 18 Mei 2020</t>
  </si>
  <si>
    <t>19 Mei 20 - 19 Des 2020</t>
  </si>
  <si>
    <t>Lumajang, 03 Apr 1964</t>
  </si>
  <si>
    <t>Dsn. Tempur RT 012 Rw 004 Desa Kemiri Kec. Kepanjen Malang</t>
  </si>
  <si>
    <t>0001882167333</t>
  </si>
  <si>
    <t>3507131505880004</t>
  </si>
  <si>
    <t>Ahmad Yani Susanto</t>
  </si>
  <si>
    <t>Dusun Tupis, RT 000 / RW 000, Kelurahan Lempuh, Kecamatan Blang Kejeren, Kabupaten Gayo Lues</t>
  </si>
  <si>
    <t>Malang, 15 Mei 1988</t>
  </si>
  <si>
    <t>Jl. Adi Kurnia Bangsri Rt 004 Rw 003 Desa Ardirejo Kec. Kepanjen Malang</t>
  </si>
  <si>
    <t>0000682088422</t>
  </si>
  <si>
    <t>3171020912881001</t>
  </si>
  <si>
    <t>Jefry</t>
  </si>
  <si>
    <t>17 - 22 Feb 20 / 24 -29 Feb 2020</t>
  </si>
  <si>
    <t>02 Mar 20 - 02 Jun 2020</t>
  </si>
  <si>
    <t>03 Jun 20 - 19 Des 2020</t>
  </si>
  <si>
    <t>Nias, 09 Des 88</t>
  </si>
  <si>
    <t>Mangga Dua Dalam Rt 008 Rw 006 Kel. Mangga Dua Selatan Kec. Sawah Besar Jakarta Pusat</t>
  </si>
  <si>
    <t>0002137855127</t>
  </si>
  <si>
    <t>5313041711960001</t>
  </si>
  <si>
    <t>Paulus Bala</t>
  </si>
  <si>
    <t>24 Okt 19 - 24 Jan 2020</t>
  </si>
  <si>
    <t>25 Jan 20 - 25 Jul 2020</t>
  </si>
  <si>
    <t>27 Jul 20 - 27 Jul 2022</t>
  </si>
  <si>
    <t>Lewoeleng, 17 Nov 1996</t>
  </si>
  <si>
    <t>Dusun Tapo Baran Rt 004 Rw 002 Desa Tapobarang Kec. Lebatukan Kab. Lembata 86681</t>
  </si>
  <si>
    <t>0000858851829</t>
  </si>
  <si>
    <t>1871131812980009</t>
  </si>
  <si>
    <t>Vuza Rahmat Dinata</t>
  </si>
  <si>
    <t>( Plt. ) Sales</t>
  </si>
  <si>
    <t>05 - 11 Mar 20</t>
  </si>
  <si>
    <t>12 Mar 20 - 12 Jun 2020</t>
  </si>
  <si>
    <t>13 Jun 20 - 13 Jun 2021</t>
  </si>
  <si>
    <t>Bandar Lampung, 18 Des 98</t>
  </si>
  <si>
    <t>Jl. Teuku Cik Ditiro Gg. Melati 3 No. 40 Lk. II RT 016 Rw 000 Kel. Sumberejo Sejahtera Kec. Kemiling Kota Bandar Lampung</t>
  </si>
  <si>
    <t>0001453247561</t>
  </si>
  <si>
    <t>3573032606790002</t>
  </si>
  <si>
    <t>Arief Widianto</t>
  </si>
  <si>
    <t>( Plt. ) Supervisor Eksekutif</t>
  </si>
  <si>
    <t>03-15 Feb 2020 / 17-19 Feb 2020 / 20-22 Feb 2020</t>
  </si>
  <si>
    <t>24 Feb 20 - 24 Mei 2020</t>
  </si>
  <si>
    <t>25 Mei 20 - 19 Des 2020</t>
  </si>
  <si>
    <t>Malang, 26 Jun 79</t>
  </si>
  <si>
    <t>Jl. Candi Sari I / 19 Rt 002 Rw 010 Kel. Mojolangu Kec. Lowokwaru Kota Malang</t>
  </si>
  <si>
    <t>0002228534032</t>
  </si>
  <si>
    <t>5318045006910003</t>
  </si>
  <si>
    <t>Kristina Malo</t>
  </si>
  <si>
    <t>27 Jul - 3 Agt 20</t>
  </si>
  <si>
    <t>04 Agt 20 - 04 Des 2020</t>
  </si>
  <si>
    <t>Wanno Muttu, 24 Apr 91</t>
  </si>
  <si>
    <t>Wanno Muttu RT/RW 0 Desa Waimangura Kec. Wewewa Barat Kab. Sumba Barat Daya NTT\</t>
  </si>
  <si>
    <t>0003051317057</t>
  </si>
  <si>
    <t>7401142104920001</t>
  </si>
  <si>
    <t>Muh. Arfandy</t>
  </si>
  <si>
    <t>19 Nov 2018 - 19 Feb 2019</t>
  </si>
  <si>
    <t>03 Feb 20 - 03 Agt 2020</t>
  </si>
  <si>
    <t>04 Agt 20 - 04 Agt 2022</t>
  </si>
  <si>
    <t>Maros, 21 Apr 92</t>
  </si>
  <si>
    <t>Jl. Abepantai Tanah Hitam Rt 002 Rw 005 Asano Kec. Abepura Kota Jayapura Papua</t>
  </si>
  <si>
    <t>0001587082138</t>
  </si>
  <si>
    <t>3578081906920004</t>
  </si>
  <si>
    <t>George Jayadi Man</t>
  </si>
  <si>
    <t>Analis &amp; Support</t>
  </si>
  <si>
    <t>06 - 07 Januari 2020</t>
  </si>
  <si>
    <t>08 Jan 20 - 08 Jun 2020</t>
  </si>
  <si>
    <t>09 Jun 20 - 09 Jun 2021</t>
  </si>
  <si>
    <t>Sby, 19 Jun 92</t>
  </si>
  <si>
    <t>Pucang Anom 4 / 31 Rt 004 Rw 008 Kel. Pucang Sewu Kec. Gubeng Kota Surabaya</t>
  </si>
  <si>
    <t>0002916519805</t>
  </si>
  <si>
    <t>1871051905910003</t>
  </si>
  <si>
    <t>Muhammad Rhedo Saputra</t>
  </si>
  <si>
    <t>19 - 25 Feb 20 / 26 Feb - 03 Mar 20</t>
  </si>
  <si>
    <t>04 Mar 20 - 04 Jun 2020</t>
  </si>
  <si>
    <t>05 Jun 20 - 05 Jun 2021</t>
  </si>
  <si>
    <t>Bandar Lampung, 19 Mei 91</t>
  </si>
  <si>
    <t>Jl. Sri Kresna Gg. Rolex No. 18 Lk VI Rt 005 Rw - Kel. Sawah Brebes Kec. Tanjung Karang Timur Kota Bandar Lampung</t>
  </si>
  <si>
    <t>0002045119149</t>
  </si>
  <si>
    <t>PHK Kasus</t>
  </si>
  <si>
    <t>1272022711850001</t>
  </si>
  <si>
    <t>Dali Prasetia Nugraha</t>
  </si>
  <si>
    <t>19 Jul 11 - 31 Jan 2012</t>
  </si>
  <si>
    <t>P.Siantar, 27 Nov 85</t>
  </si>
  <si>
    <t>Jl. Melati No. 47A Rt 01 Rw 01Ds. Simarito Kec. Siantar Barat Kota P. Siantar Sumut</t>
  </si>
  <si>
    <t>0000263204278</t>
  </si>
  <si>
    <t>5371035408880001</t>
  </si>
  <si>
    <t>Aveliana Bukifan</t>
  </si>
  <si>
    <t>Waingapu</t>
  </si>
  <si>
    <t>23 Mar 20 - 30 Mar 20 / 31 Mar 20 - 06 Apr 20</t>
  </si>
  <si>
    <t>07 Apr 20 - 07 Jul 2020</t>
  </si>
  <si>
    <t>08 Jul 20 - 08 Jul 2021</t>
  </si>
  <si>
    <t>Kupang, 14 Agt 88</t>
  </si>
  <si>
    <t>Jl. Arjuna Rt 025 Rw 009 Kel. Kelapa Lima Kec. Kelapa Lima Kota Kupang</t>
  </si>
  <si>
    <t>0002044154193</t>
  </si>
  <si>
    <t>5301080710720001</t>
  </si>
  <si>
    <t>Osman Baitanu</t>
  </si>
  <si>
    <t>Bloba, 07 Okt 72</t>
  </si>
  <si>
    <t>Tarus RT 010 RW 004 Desa Tarus Kec. Kupang Tengah Kab. Kupang NTT</t>
  </si>
  <si>
    <t>0001826876777</t>
  </si>
  <si>
    <t>9171010808870012</t>
  </si>
  <si>
    <t>Taib Amrin</t>
  </si>
  <si>
    <t>07 Jan 21 - 07 Mei 2021</t>
  </si>
  <si>
    <t>Ternate, 08 Agt 87</t>
  </si>
  <si>
    <t>Apo Bukit Barisan RT 003 RW 004 Desa Gurabesi Kec. Jayapura Utara Kota Jayapura</t>
  </si>
  <si>
    <t>0001137588434</t>
  </si>
  <si>
    <t>3510180504900005</t>
  </si>
  <si>
    <t>Sundri Irawan</t>
  </si>
  <si>
    <t>SPV Operasional (A)</t>
  </si>
  <si>
    <t>03 Mar 20 - 09 Mar 20</t>
  </si>
  <si>
    <t>10 Mar 20 - 10 Jun 2020</t>
  </si>
  <si>
    <t>11 Jun 20 - 11 Jun 2021</t>
  </si>
  <si>
    <t>12 Jun 21 - 23 Des 2021</t>
  </si>
  <si>
    <t>B02009</t>
  </si>
  <si>
    <t>Banyuwangi, 05 Apr 90</t>
  </si>
  <si>
    <t>Dsn. Pringgodani Rt 001 Rw 003 Desa Watukebo Kec. Wongsorejo Kab. Banyuwangi</t>
  </si>
  <si>
    <t>0001730410874</t>
  </si>
  <si>
    <t>1403091910804196</t>
  </si>
  <si>
    <t>Polma Uli</t>
  </si>
  <si>
    <t>Duri - Bengkalis</t>
  </si>
  <si>
    <t>01 Jun 21 - 01 Okt 2021</t>
  </si>
  <si>
    <t>Duri, 19 Okt 80</t>
  </si>
  <si>
    <t>Jl. Bakti Gg. Abadi RT 001 RW 003 Desa Batang Serosa Kec. Mandau Kab. Bengkalis Prov. Riau</t>
  </si>
  <si>
    <t>Putus Kontrak &amp; Area Ditutup</t>
  </si>
  <si>
    <t>1221076602920002</t>
  </si>
  <si>
    <t>Masida Sinambela</t>
  </si>
  <si>
    <t>Sungai Pelancang, 26 Feb 92</t>
  </si>
  <si>
    <t>Jl. Sederhana RT 003 RW 008 Desa Titian Antui Kec. Pinggir Kab. Bengkalis Prov. Riau</t>
  </si>
  <si>
    <t>Jamkesda Kab. Indragiri Hulu</t>
  </si>
  <si>
    <t>2172010207900001</t>
  </si>
  <si>
    <t>Muhamad Sadam</t>
  </si>
  <si>
    <t>27 Nov - 03 Des 19 / 04 Des - 10 Des 2019</t>
  </si>
  <si>
    <t>21 Sep 21 - 21 Sep 2022</t>
  </si>
  <si>
    <t>Tanjungpinang, 07 Jul 90</t>
  </si>
  <si>
    <t>Jl. Usman Harun No. 18 Rt 002 Rw 011 Kel. Tanjungpinang Barat Kec. Tanjungpinang Barat Kota Tanjungpinang Kep. Riau</t>
  </si>
  <si>
    <t>0001649653896</t>
  </si>
  <si>
    <t>9111026703000003</t>
  </si>
  <si>
    <t>Sani Matto</t>
  </si>
  <si>
    <t>Arso, 27 Mar 2000</t>
  </si>
  <si>
    <t>Jl. Irian - Arso VII Rt 008 Rw 003 Warbo Arso Barat Kab. Keerom Papua</t>
  </si>
  <si>
    <t>0000421080142</t>
  </si>
  <si>
    <t>Kontrak Diakhir Dipercepat &amp; Area Ditutup</t>
  </si>
  <si>
    <t>7201100601770001</t>
  </si>
  <si>
    <t>Suriadi Batjo</t>
  </si>
  <si>
    <t>Tangeban, 06 Jan 77</t>
  </si>
  <si>
    <t>Jl. Sam Ratulangi No. 3J Dok V Atas Kompleks Yapis Rt 006 Rw 002 Kel. Mandala Kec. Jayapura Utara Kota Jayapua Papua / Ds. Tangeban Rt 002 Rw 003 Kec. Masama Kab. Banggai Prop. Sulawesi Tengah</t>
  </si>
  <si>
    <t>0001566924535</t>
  </si>
  <si>
    <t>Dusun Drien Kawan, RT 000 / RW 000, Desa Alue Papeun, Kecamatan Nisam Antara, Kabupaten Aceh Utara</t>
  </si>
  <si>
    <t>9104010804830003</t>
  </si>
  <si>
    <t>Nurjani</t>
  </si>
  <si>
    <t>20 Agt 20 - 20 Agt 2022</t>
  </si>
  <si>
    <t>Benyom Jaya, 08 Apr 83</t>
  </si>
  <si>
    <t>BTN Permai 8 Blok C No. 23 Doyo Rt 001 Rw 001 Desa Doyo Baru Kec. Waibu Kab. Jayapura Papua</t>
  </si>
  <si>
    <t>0001745550369</t>
  </si>
  <si>
    <t>1209202806960005</t>
  </si>
  <si>
    <t>Abet Hasiholan Gultom</t>
  </si>
  <si>
    <t>Asahan - Sumut II</t>
  </si>
  <si>
    <t>01 Apr 21 - 01 Agt 2021</t>
  </si>
  <si>
    <t>Kisaran, 28 Jun 1996</t>
  </si>
  <si>
    <t>Jl. Asrama Sentang Lk. IX RT/RW 0 Desa Sentang Kec. Kota Kisaran Timur Kab. Asahan Sumut</t>
  </si>
  <si>
    <t>0003079144258</t>
  </si>
  <si>
    <t>1277012004000001</t>
  </si>
  <si>
    <t>Fauzi Lubis</t>
  </si>
  <si>
    <t>Kota Padangsidimpuan - Sumut II</t>
  </si>
  <si>
    <t>Padangsidimpuan, 20 Apr 2000</t>
  </si>
  <si>
    <t>Jl. D. I Panjaitan Gg. Melati RT/RW 0 Desa Bincar Kec. Padangsidimpuan Utara Kota Padangsidimpuan Sumut</t>
  </si>
  <si>
    <t>0000193976504</t>
  </si>
  <si>
    <t>1802230404840005</t>
  </si>
  <si>
    <t>Muhammad Aripin</t>
  </si>
  <si>
    <t>14 - 19 Des 20</t>
  </si>
  <si>
    <t>02 Jan 21 - 02 Mei 2021</t>
  </si>
  <si>
    <t>03 Mei 21 - 03 Mei 2022</t>
  </si>
  <si>
    <t>Kedaton, 04 Apr 1984</t>
  </si>
  <si>
    <t>Dusun Sri Rahayu I RT 012 RW 025 Kel. Kota Gajah Kec. Kota Gajah Kab. Lampung Tengah</t>
  </si>
  <si>
    <t>0003067274553</t>
  </si>
  <si>
    <t>5312152604880001</t>
  </si>
  <si>
    <t>Florentino Apolonius Hurin Petun</t>
  </si>
  <si>
    <t>23 - 30 Mei 2020</t>
  </si>
  <si>
    <t>02 Jun 20 - 02 Okt 2020</t>
  </si>
  <si>
    <t>03 Okt 20 - 03 Okt 2021</t>
  </si>
  <si>
    <t>Waikabubak, 26 Apr 88</t>
  </si>
  <si>
    <t>Jl. Cendana Rt 003 Rw 002 Desa Pada Eweta Kec. Kota Waikabubak Kab. Sumba Barat NTT</t>
  </si>
  <si>
    <t>0002937261508</t>
  </si>
  <si>
    <t>5302141703730001</t>
  </si>
  <si>
    <t>Hironimus Fallo</t>
  </si>
  <si>
    <t>Boentuka, 17 Mar 73</t>
  </si>
  <si>
    <t xml:space="preserve">Fatu Metan RT 014 RW 007 Desa Boentuka Kec. Batu Putih Kab. Timor Tengah Selatan Prov. Nusa Tenggara Timur </t>
  </si>
  <si>
    <t>0001826864943</t>
  </si>
  <si>
    <t>7109085101920001</t>
  </si>
  <si>
    <t>Rian Mayra Kirauhe</t>
  </si>
  <si>
    <t>06 Sep 21 - 31 Jan 2022</t>
  </si>
  <si>
    <t>Hiung, 11 Jan 92</t>
  </si>
  <si>
    <t>lingkungan I RT 0 RW 001 Desa Singkil Satu Kec. Singkil Kota Manado Sulawesi Utara</t>
  </si>
  <si>
    <t>7102062608750002</t>
  </si>
  <si>
    <t>Jovialindo Edvin Sanger</t>
  </si>
  <si>
    <t>23 Agt 21 - 31 Jan 2022</t>
  </si>
  <si>
    <t>Manado, 26 Agt 75</t>
  </si>
  <si>
    <t>Jaga VIII RT / RW - Desa Passo Kec. Kakas Kab. Minahasa Sulut</t>
  </si>
  <si>
    <t>7102114806990001</t>
  </si>
  <si>
    <t>Gischa Prisilya Lamia</t>
  </si>
  <si>
    <t>Matani, 08 Jun 99</t>
  </si>
  <si>
    <t>Jaga II RT / RW 0 Desa Kolongan Atas Kec. Sonder Kab. Minahasa Sulut</t>
  </si>
  <si>
    <t>PBI ( APBN ) Aktif</t>
  </si>
  <si>
    <t>2172041407860001</t>
  </si>
  <si>
    <t>Muhammad Rizky</t>
  </si>
  <si>
    <t>15 - 21 Okt 2019</t>
  </si>
  <si>
    <t>22 Okt 19 - 22 Jan 2020</t>
  </si>
  <si>
    <t>23 Jan 20 - 23 Jul 2020</t>
  </si>
  <si>
    <t>24 Jul 20 - 24 Jul 2022</t>
  </si>
  <si>
    <t>Tanjungpinang, 14 Jul 86</t>
  </si>
  <si>
    <t>Jl. MT. Haryono Gg. Kapur No. 09 Rt 001 Rw 008 Kel. Tanjung Unggat Kec. Bukit Bestari Kota Tanjungpinang Kep. Riau</t>
  </si>
  <si>
    <t>0001155353872</t>
  </si>
  <si>
    <t>554/PK.STAFF-CAB/HRD/BKR/VII/2020</t>
  </si>
  <si>
    <t>Resign 01 Des 2021</t>
  </si>
  <si>
    <t>2171096512959002</t>
  </si>
  <si>
    <t>Destiana Utami</t>
  </si>
  <si>
    <t>19 - 26 Agt 20 / 27 Agt - 02 Sep 20</t>
  </si>
  <si>
    <t>03 Sep 20 - 17 Jan 2021</t>
  </si>
  <si>
    <t>18 Jan 21 - 18 Jan 2022</t>
  </si>
  <si>
    <t>Batam, 25 Des 1995</t>
  </si>
  <si>
    <t>Bengkong Dalam Tj. Buntung Bengkong Batam RT 006 RW 009 Kel. Tanjung Buntung Kec. Bengkong Kota Batam Kepri</t>
  </si>
  <si>
    <t>0000365711725</t>
  </si>
  <si>
    <t>038/PK.STAFF-CAB/HRD/BKR/I/2021</t>
  </si>
  <si>
    <t>0831-6126-9442</t>
  </si>
  <si>
    <t>Area Tutup 01 Des 2021</t>
  </si>
  <si>
    <t>2172041906920002</t>
  </si>
  <si>
    <t>Aldi Fitra Wiranata</t>
  </si>
  <si>
    <t>24 - 31 Okt 2020</t>
  </si>
  <si>
    <t>02 Nov 20 - 02 Mar 2021</t>
  </si>
  <si>
    <t>03 Mar 21 - 03 Mar 2022</t>
  </si>
  <si>
    <t>Tanjungpinang, 19 Juni 1992</t>
  </si>
  <si>
    <t>Jl. A.R Hakim Gg. Kerinci No. 18 RT 003 RW 001 Kel. Tanjung Ayun Sakti Kec. Bukit Bestari Kota Tanjungpinang Kepri</t>
  </si>
  <si>
    <t>0001309191917</t>
  </si>
  <si>
    <t>1807130208740001</t>
  </si>
  <si>
    <t>Edi Gurito</t>
  </si>
  <si>
    <t>10 - 15 Feb 20</t>
  </si>
  <si>
    <t>17 Feb 20 - 17 Mei 2020</t>
  </si>
  <si>
    <t>Sukaraja Nuban, 02 Agt 74</t>
  </si>
  <si>
    <t>Dusun III Rt 011 Rw 004 Desa Sukaraja Nuban Kec. Batanghari Nuban Kab. Lampung Timur</t>
  </si>
  <si>
    <t>0002923850709</t>
  </si>
  <si>
    <t>1069/PK.STAFF-Cab/HRD/XII/2020</t>
  </si>
  <si>
    <t>1871125408820005</t>
  </si>
  <si>
    <t>Nova</t>
  </si>
  <si>
    <t>24 - 30 Sep 20</t>
  </si>
  <si>
    <t>01 Okt 20 - 15 Feb 2021</t>
  </si>
  <si>
    <t>16 Feb 21 - 16 Feb 2022</t>
  </si>
  <si>
    <t>Tanjung Karang, 14 Agt 82</t>
  </si>
  <si>
    <t>Jl. Lobak No. 28 Lk. 3 RT 002 RW - Kel. Jagabaya II Kec. Sukabumi Kota Bandar Lampung</t>
  </si>
  <si>
    <t>0001423013668</t>
  </si>
  <si>
    <t>0823-6200-4209</t>
  </si>
  <si>
    <t>1801130603850011</t>
  </si>
  <si>
    <t>Sigit Martono</t>
  </si>
  <si>
    <t>4 - 10 Agt 20</t>
  </si>
  <si>
    <t>11 Agt 20 - 11 Des 2020</t>
  </si>
  <si>
    <t>12 Des 20 - 12 Des 2021</t>
  </si>
  <si>
    <t>Lampung Selatan, 06 Mar 85</t>
  </si>
  <si>
    <t>Dusun I RT 005 RW 002 Desa Margo Lestari Kec. Jati Agung Kab. Lampung Selatan</t>
  </si>
  <si>
    <t>0001907556906</t>
  </si>
  <si>
    <t>1034/PK.STAFF-Cab/HRD/XII/2020</t>
  </si>
  <si>
    <t>B02010</t>
  </si>
  <si>
    <t>7201071010870002</t>
  </si>
  <si>
    <t>Yusrin Lapantoi</t>
  </si>
  <si>
    <t>Kab. Parigi Moutong</t>
  </si>
  <si>
    <t>05 Agt 21 - 31 Jan 2022</t>
  </si>
  <si>
    <t>Basabungan, 10 Sep 87</t>
  </si>
  <si>
    <t>Jl. Trans Sulawesi RT / RW 0 Desa Siney Tengah Kec. Tinombo Selatan Kab. Parigi Moutong Prov Sulawesi Tengah</t>
  </si>
  <si>
    <t>0001906451684</t>
  </si>
  <si>
    <t>0813-4117-7373</t>
  </si>
  <si>
    <t>Resign 01 Feb 2022</t>
  </si>
  <si>
    <t>7105022312790001</t>
  </si>
  <si>
    <t>Heidy Nouly Sangari</t>
  </si>
  <si>
    <t>22 - 30 Apr 2021</t>
  </si>
  <si>
    <t>02 Okt 21 - 31 Jan 2022</t>
  </si>
  <si>
    <t>01 Feb 22 - 30 Apr 2022</t>
  </si>
  <si>
    <t>Kinaweruan, 23 Des 79</t>
  </si>
  <si>
    <t>Torout RT - RW 003 Desa Torout Kec. Tompaso Baru Kab. Minahasa Selatan Prov. Sulawesi Utara</t>
  </si>
  <si>
    <t>Suami PNS Daerah Aktif</t>
  </si>
  <si>
    <t>0812-4440-5999</t>
  </si>
  <si>
    <t>03 Agt 21 - 03 Des 2021</t>
  </si>
  <si>
    <t>04 Des 21 - 28 Feb 2022</t>
  </si>
  <si>
    <t>Kalabahi, 09 Feb 1993</t>
  </si>
  <si>
    <t>Lipa RT 019 RW 007 Desa Kalabahi Tengah Kec. Teluk Mutiara Kab. Alor NTT</t>
  </si>
  <si>
    <t xml:space="preserve">Kristen </t>
  </si>
  <si>
    <t>0822-1753-5597</t>
  </si>
  <si>
    <t>Habis Kontrak 01 Maret 22</t>
  </si>
  <si>
    <t>5314021211780001</t>
  </si>
  <si>
    <t>Edi Rismanto</t>
  </si>
  <si>
    <t>01 Feb 22 - 31 Mei 2022</t>
  </si>
  <si>
    <t>Madura, 12 Nov 1978</t>
  </si>
  <si>
    <t>Oelua RT 008 RW 004 Desa Oelua Kec. Rote Barat Laut Kab. Rote Ndao NTT</t>
  </si>
  <si>
    <t>0813-3898-4994</t>
  </si>
  <si>
    <t>Resign 01 Maret 2022</t>
  </si>
  <si>
    <t>1210141809860003</t>
  </si>
  <si>
    <t>Maddia Arbi</t>
  </si>
  <si>
    <t>Batu Lima, 18 Sep 86</t>
  </si>
  <si>
    <t>Dsn. Batu Lima Rt / Rw - Desa T. Tinggi Pangkatan Kec. Pangkatan Kab. Labuhanbatu Sumut</t>
  </si>
  <si>
    <t>0001376620209</t>
  </si>
  <si>
    <t>1067/PK.STAFF-CAB/HRD/XII/2020</t>
  </si>
  <si>
    <t>0852-1647-6299</t>
  </si>
  <si>
    <t>Meninggal Dunia 9 April 2022</t>
  </si>
  <si>
    <t>Jln. Lapangan Bola, RT 000 / RW 000, Desa Lhok Sialang Rayeuk, Kecamatan Pasi Raja, Kabupaten Aceh Selatan</t>
  </si>
  <si>
    <t>1472022503920043</t>
  </si>
  <si>
    <t>Medison Siagian</t>
  </si>
  <si>
    <t>Dumai</t>
  </si>
  <si>
    <t>21 Jun 21 - 21 Okt 2021</t>
  </si>
  <si>
    <t>22 Okt 21 - 31 Okt 2022</t>
  </si>
  <si>
    <t>Dumai, 25 Mar 92</t>
  </si>
  <si>
    <t>Jl. Tenaga RT 001 RW 0 Kel/Kec Dumai Kota, Kota Dumai Riau</t>
  </si>
  <si>
    <t>0001297724016</t>
  </si>
  <si>
    <t>0823-2957-7505</t>
  </si>
  <si>
    <t>PHK 22 Juni 2022</t>
  </si>
  <si>
    <t>3573012809780003</t>
  </si>
  <si>
    <t>Ganjar Perdana Wisnu Kusuma</t>
  </si>
  <si>
    <t>23 - 30 Sep 21</t>
  </si>
  <si>
    <t>01 Okt 21 - 31 Jan 2022</t>
  </si>
  <si>
    <t>01 Feb 22 - 31 Jan 2023</t>
  </si>
  <si>
    <t>Mlg, 28 Sep 78</t>
  </si>
  <si>
    <t>Dusun Buwek RT 001 RW 004 Desa Sitirejo Kec. Wagir Kab. Malang</t>
  </si>
  <si>
    <t>0002080148859</t>
  </si>
  <si>
    <t>733/PK.STAFF-PST/HRD/BKR/IX/2021</t>
  </si>
  <si>
    <t>0858-1552-0560</t>
  </si>
  <si>
    <t>Resign 01 Juni 2022</t>
  </si>
  <si>
    <t>1406045310980001</t>
  </si>
  <si>
    <t>Yana Octavia</t>
  </si>
  <si>
    <t>Administrasi (A) Sekup Area</t>
  </si>
  <si>
    <t>Rokan Hulu</t>
  </si>
  <si>
    <t>28 Mar 22 - 04 Apr 22 / 04 Apr - 09 Apr 22</t>
  </si>
  <si>
    <t>11 Apr 22 - 31 Agt 2022</t>
  </si>
  <si>
    <t>Dalu - dalu, 13 Okt 1998</t>
  </si>
  <si>
    <t>Lingkungan Kuba RT 001 RW 003 Desa Tambusai Tengah Kec. Tambusai Kab. Rokan Hulu, Riau</t>
  </si>
  <si>
    <t>PBI (APBN ) Aktif</t>
  </si>
  <si>
    <t>0813-1972-9004</t>
  </si>
  <si>
    <t>PHK Tutup Area</t>
  </si>
  <si>
    <t>1406081111880008</t>
  </si>
  <si>
    <t>Candra Saputra Hasibuan</t>
  </si>
  <si>
    <t>Kumu, 11 Nov 1988</t>
  </si>
  <si>
    <t>Tulang Gajah RT 002 RW 001 Desa Pematang Berangan Kec. Rambah Kab. Rokan Hulu Riau</t>
  </si>
  <si>
    <t>Suami Karyawan</t>
  </si>
  <si>
    <t>0812-7647-6637</t>
  </si>
  <si>
    <t>1471081402610001</t>
  </si>
  <si>
    <t>Dasmir</t>
  </si>
  <si>
    <t>01 Mar 22 - 30 Jun 2022</t>
  </si>
  <si>
    <t>Padang, 14 Feb 64</t>
  </si>
  <si>
    <t>Perum Mutiara Permai Jl. Mutiara Raya No. 24 Pekanbaru Riau</t>
  </si>
  <si>
    <t>Suami Penerima Pensiun PNS</t>
  </si>
  <si>
    <t>0821-6456-6964</t>
  </si>
  <si>
    <t>Kontrak Berakhir</t>
  </si>
  <si>
    <t>5314035605940001</t>
  </si>
  <si>
    <t>Erma Andriani Bailaen</t>
  </si>
  <si>
    <t>Lekik, 16 Mei 1994</t>
  </si>
  <si>
    <t>Oelunggu RT 001 RW 001 Desa Oelunggu Kec. Lobalain Kab. Rote Ndao NTT</t>
  </si>
  <si>
    <t>Blm Terdaftar</t>
  </si>
  <si>
    <t>0821-4747-5440</t>
  </si>
  <si>
    <t>7171082506790001</t>
  </si>
  <si>
    <t>Jendri Fendra Lenzun</t>
  </si>
  <si>
    <t>Kepala Sales Sub Area (A)</t>
  </si>
  <si>
    <t>18 Agt 21 - 31 Jan 2022</t>
  </si>
  <si>
    <t>Manado, 25 Jun 79</t>
  </si>
  <si>
    <t>Jl. MW Maramis Link III Kairagi Satu RT - RW 003 Kel. Kairagi Satu Kec. Mapanget Kota Manado Sulawesi Utara</t>
  </si>
  <si>
    <t>Blm Dialihkan</t>
  </si>
  <si>
    <t>0853-9706-7073</t>
  </si>
  <si>
    <t>Lari…tgl 05 Mei 2022</t>
  </si>
  <si>
    <t>7171070807680001</t>
  </si>
  <si>
    <t>Jefri Frankie Sangadji</t>
  </si>
  <si>
    <t>Kepala Sales Sub Area (B)</t>
  </si>
  <si>
    <t>04 Okt 21 - 31 Jan 2022</t>
  </si>
  <si>
    <t>Bitung, 08 Jul 68</t>
  </si>
  <si>
    <t>Lingkungan VIII RT - RW 008 Kel. Tingkulu Kec. Wanea Kota Manado Sulawesi Utara</t>
  </si>
  <si>
    <t>0001656631732</t>
  </si>
  <si>
    <t>0811-4328-768</t>
  </si>
  <si>
    <t>7174012212940002</t>
  </si>
  <si>
    <t>Yogi Kurniawan Modeong</t>
  </si>
  <si>
    <t>01 Feb 22 - 30 Jun 2022</t>
  </si>
  <si>
    <t>Kotamobagu, 22 Des 94</t>
  </si>
  <si>
    <t>Biga RT 012 RW 005 Kel. Biga, Kec. Kotamobagu Utara, Kota Kotamobagu Sulawesi Utara</t>
  </si>
  <si>
    <t>0001442451824</t>
  </si>
  <si>
    <t>0821-8869-9962</t>
  </si>
  <si>
    <t>Resign Mendadak 06 Juni 2022</t>
  </si>
  <si>
    <t>1209190311840003</t>
  </si>
  <si>
    <t>Dodi Amsari</t>
  </si>
  <si>
    <t>Asahan - Sumut III</t>
  </si>
  <si>
    <t>07 - 12 Sep 2020</t>
  </si>
  <si>
    <t>14 Sep 20 - 31 Jan 2021</t>
  </si>
  <si>
    <t>01 Feb 21 - 01 Feb 2022</t>
  </si>
  <si>
    <t>02 Feb 22 - 28 Feb 2024</t>
  </si>
  <si>
    <t>Sidomukti, 03 Nov 84</t>
  </si>
  <si>
    <t>Jl. SM. Raja Lk. II RT/RW - Desa Rei Renggas Kec. Kota Kisaran barat Kab. Asahan Sumut</t>
  </si>
  <si>
    <t>0001136978098</t>
  </si>
  <si>
    <t>055/PK.STAFF-CAB/HRD/I/2021</t>
  </si>
  <si>
    <t>0822-1679-7237</t>
  </si>
  <si>
    <t>Resign Mendadak 01 Agustus 2022</t>
  </si>
  <si>
    <t>1272070505870007</t>
  </si>
  <si>
    <t>Muhammad Kadafi</t>
  </si>
  <si>
    <t>Bah Kapul, 5 Mei 87</t>
  </si>
  <si>
    <t>Bah Kapul Blok 3 Rt 02 Rw 02 Pematang Siantar</t>
  </si>
  <si>
    <t>0002035913308</t>
  </si>
  <si>
    <t>Resign 21 September 2022</t>
  </si>
  <si>
    <t>7210010511920003</t>
  </si>
  <si>
    <t>Arman Maulana Soka</t>
  </si>
  <si>
    <t>27 - 31 Mei 2022</t>
  </si>
  <si>
    <t>02 Jun 22 - 30 Sep 2022</t>
  </si>
  <si>
    <t>Sidrap, 05 Nov 1997</t>
  </si>
  <si>
    <t>Pumpungan IV / 58 RT 003 RW 002 Kel. Menur Pumpungan Kec. Sukolilo Kota Surabaya</t>
  </si>
  <si>
    <t>0001873360405</t>
  </si>
  <si>
    <t>375/PK. STAFF-PST/HRDI/BKR/V/2022</t>
  </si>
  <si>
    <t>0812-3133-5758</t>
  </si>
  <si>
    <t>Resign Mendadak 02 Agustus 2022</t>
  </si>
  <si>
    <t>S1 Teknik Komputer</t>
  </si>
  <si>
    <t>3573052205870003</t>
  </si>
  <si>
    <t>Triagung Maysaputra</t>
  </si>
  <si>
    <t>08 - 12 Feb 22 / 5 - 7 Apr 22</t>
  </si>
  <si>
    <t>08 Apr 22 - 31 Agt 2022</t>
  </si>
  <si>
    <t>Mlg, 22 Mei 1987</t>
  </si>
  <si>
    <t>Jl. Ikan Lodan No. 39 RT 007 RW 005 Kel. Tunjungsekar Kec. Lowokwaru Kota Malang Jatim</t>
  </si>
  <si>
    <t>Jamkesda Kota Malang</t>
  </si>
  <si>
    <t>0821-8777-7309</t>
  </si>
  <si>
    <t>Resign Mendakak 08 September 2022 / tdk mau tanda tangan kontrak II</t>
  </si>
  <si>
    <t>7174040706840001</t>
  </si>
  <si>
    <t>Rudy Kawengian</t>
  </si>
  <si>
    <t>01 Des 21 -31 Mar 2022</t>
  </si>
  <si>
    <t>01 Apr 22 - 30 Jun 2022</t>
  </si>
  <si>
    <t>Kotamobagu, 07 Jun 84</t>
  </si>
  <si>
    <t>Jl. Mimosa RT 002 RW 002 Kel. Mogolaing Kec. Kotamobagu Barat, Kota Kotamobagu Sulawesi Utara</t>
  </si>
  <si>
    <t>0002291996654</t>
  </si>
  <si>
    <t>0812-1306-0011</t>
  </si>
  <si>
    <t>Resign Lisan Mendadak 22 Agustus 2022</t>
  </si>
  <si>
    <t>3511070212790004</t>
  </si>
  <si>
    <t>Jarot Gofur Abdul Jafar</t>
  </si>
  <si>
    <t>8 - 12 Feb 22 / 5 - 7 Apr 22</t>
  </si>
  <si>
    <t>Trenggalek, 02 Des 1979</t>
  </si>
  <si>
    <t>Penambangan RT 001 RW 001 Desa Penambangan Kec. Curahdami Kab. Bondowoso Jatim</t>
  </si>
  <si>
    <t>0857-1028-1816</t>
  </si>
  <si>
    <t>7102061810940001</t>
  </si>
  <si>
    <t>Glend Heazer Manggribet</t>
  </si>
  <si>
    <r>
      <rPr>
        <sz val="10"/>
        <color rgb="FFFF0000"/>
        <rFont val="Verdana"/>
      </rPr>
      <t xml:space="preserve">Administrasi (A) </t>
    </r>
    <r>
      <rPr>
        <i/>
        <sz val="10"/>
        <color rgb="FFFF0000"/>
        <rFont val="Verdana"/>
      </rPr>
      <t>Sekup Area</t>
    </r>
  </si>
  <si>
    <t>01 Nov 21 - 31 Jan 2022</t>
  </si>
  <si>
    <t>Wineru, 18 Okt 94</t>
  </si>
  <si>
    <t>Jaga II RT / RW 0 Desa Makalelon Kec. Kakas Kab. Minahasa Sulawesi Utara</t>
  </si>
  <si>
    <t>0000202820534</t>
  </si>
  <si>
    <t>0852-4013-6278</t>
  </si>
  <si>
    <t>Resign Mendadak 18 September 2022</t>
  </si>
  <si>
    <t>1202100106870005</t>
  </si>
  <si>
    <t>Javantus Pasaribu</t>
  </si>
  <si>
    <t>Tapanuli Tengah</t>
  </si>
  <si>
    <t>01 Jul 22 - 30 Jun 2023</t>
  </si>
  <si>
    <t>Sosortalun, 01 Jun 1986</t>
  </si>
  <si>
    <t>Dusun IV Aek Rogas RT RW - Desa Siantar Ca Kec. Sosor Gadong Kab. Tapanuli Tengah Prov. Sumut</t>
  </si>
  <si>
    <t>Suami PNS Daerah</t>
  </si>
  <si>
    <t>0813-9716-6363</t>
  </si>
  <si>
    <t>PHK tgl 16 September 2022</t>
  </si>
  <si>
    <t>1403010101980027</t>
  </si>
  <si>
    <t>Erpan Syahrizan</t>
  </si>
  <si>
    <r>
      <rPr>
        <sz val="10"/>
        <color rgb="FFFF0000"/>
        <rFont val="Verdana"/>
      </rPr>
      <t xml:space="preserve">Administrasi (A) </t>
    </r>
    <r>
      <rPr>
        <i/>
        <sz val="10"/>
        <color rgb="FFFF0000"/>
        <rFont val="Verdana"/>
      </rPr>
      <t>Sekup Area</t>
    </r>
  </si>
  <si>
    <t>Bengkalis</t>
  </si>
  <si>
    <t>28 Mei 21 - 03 Jun 21 / 04 - 10 Jun 2021</t>
  </si>
  <si>
    <t>11 Jun 21 - 11 Okt 2021</t>
  </si>
  <si>
    <t>12 Okt 21 - 12 Okt 2022</t>
  </si>
  <si>
    <t>Teluk Latak, 01 Feb 98</t>
  </si>
  <si>
    <t>Dusun Simpang Baru RT 002 RW 005 Desa Teluk Latak Kec. Bengkalis Kab. Bengkalis Prov. Riau</t>
  </si>
  <si>
    <t>0822-8400-1693</t>
  </si>
  <si>
    <t>Tutup Cabang 17 Sep 2022</t>
  </si>
  <si>
    <t>C01001</t>
  </si>
  <si>
    <t>1403012106920001</t>
  </si>
  <si>
    <t>Candra Ardiansyah</t>
  </si>
  <si>
    <t>08 Nov 21 - 08 Mar 2022</t>
  </si>
  <si>
    <t>9 Mar 22 - 31 Mar 2023</t>
  </si>
  <si>
    <t>Teluk Latak, 21 Jun 92</t>
  </si>
  <si>
    <t>Dusun Simpang Baru RT 001 RW 005 Desa Teluk Latak Kec. Bengkalis Kab. Bengkalis Prov. Riau</t>
  </si>
  <si>
    <t>Jamkesda Kab. Bengkalis</t>
  </si>
  <si>
    <t>0822-6871-8292</t>
  </si>
  <si>
    <t>Tutup Cabang 16 Sep 2022</t>
  </si>
  <si>
    <t>3175071803881001</t>
  </si>
  <si>
    <t>Firdaus</t>
  </si>
  <si>
    <t>04 - 10 Feb 2020</t>
  </si>
  <si>
    <t>11 Feb 20 - 11 Mei 2020</t>
  </si>
  <si>
    <t>12 Mei 20 - 19 Des 2020</t>
  </si>
  <si>
    <t>Bonjol, 18 Maret 1988</t>
  </si>
  <si>
    <t>Jl. Taman Bahagia Kp Bukit Rt 003 Rw 006 Kel. Kemboja Kec. Tanjungpinang Barat Kota Tanjungpinang Kepri</t>
  </si>
  <si>
    <t>0002342233855</t>
  </si>
  <si>
    <t>1066/PK.STAFF-CAB/HRD/BKR/XII/2020</t>
  </si>
  <si>
    <t>0812-7559-5773</t>
  </si>
  <si>
    <t>Tutup Cabang Nad 3 tgl 29 Sep 2022</t>
  </si>
  <si>
    <t>2172011211980001</t>
  </si>
  <si>
    <t>Aldiyansyah Halim</t>
  </si>
  <si>
    <t>04 Mar 2022 - 31 Mar 2024</t>
  </si>
  <si>
    <t>Tanjungpinang, 12 Nov 1998</t>
  </si>
  <si>
    <t>Plt. Teladan  No. 100 RT 002 RW 010 Kel. Kemboja Kec. Tanjungpinang Barat Kota Tanjungpinang Kepri</t>
  </si>
  <si>
    <t>0001504150604</t>
  </si>
  <si>
    <t>1472010506030042</t>
  </si>
  <si>
    <t>Irfan Syah Putra</t>
  </si>
  <si>
    <t>5 Jul 21 - 5 Nov 2021</t>
  </si>
  <si>
    <t>06 Nov 21 - 06 Nov 2022</t>
  </si>
  <si>
    <t>Dumai. 05 Jun 2003</t>
  </si>
  <si>
    <t>Jl. Semangka Gg. Semangka II No. 4 RT 014 RW 0 Desa Rimba Sekmapung Kec. Dumai Kota, Kota Dumai</t>
  </si>
  <si>
    <t>0001847160088</t>
  </si>
  <si>
    <t>1472030303930005</t>
  </si>
  <si>
    <t>Syarief Hidayatullah</t>
  </si>
  <si>
    <t>Batu Panjang, 03 Mar 93</t>
  </si>
  <si>
    <t>Jl. Soekarno Hatta Gg. Rambutan RT 019 RW 0 Desa Bukit Kayu Kapur, Kec. Bukit Kapur Kota Dumai</t>
  </si>
  <si>
    <t>21054417189 / 14012117322</t>
  </si>
  <si>
    <t>0001497954857</t>
  </si>
  <si>
    <t>0822-8318-3882</t>
  </si>
  <si>
    <t>Resign Mendadak 07 Sep 2022</t>
  </si>
  <si>
    <t>1472010208970021</t>
  </si>
  <si>
    <t>Agus Suprianto Siahaan</t>
  </si>
  <si>
    <t>Duami, 02 Agt 97</t>
  </si>
  <si>
    <t>Jl. M. Husno Thamrin Gg. Gambir RT 006 RW 0 Desa Ratu Sima Kec. Dumai Selatan Kota Dumai</t>
  </si>
  <si>
    <t>0000988928032</t>
  </si>
  <si>
    <t>0823-9122-5358</t>
  </si>
  <si>
    <t>7171041309790001</t>
  </si>
  <si>
    <t>Recky Steven Thomas Namoda</t>
  </si>
  <si>
    <t>02 Jun 22 - 31 Jul 2022</t>
  </si>
  <si>
    <t>Manado, 13 Sep 1979</t>
  </si>
  <si>
    <t>Lingkungan VI RT - RW 006 Desa Teling Bawah Kec. Wenang Kota Manado Sulawesi Utara</t>
  </si>
  <si>
    <t>0001380273096</t>
  </si>
  <si>
    <t>0853-9869-6804</t>
  </si>
  <si>
    <t>DI PHK 01 November 2022 / penggelapan uang</t>
  </si>
  <si>
    <t>1209300310950002</t>
  </si>
  <si>
    <t>Riki Indrianto</t>
  </si>
  <si>
    <r>
      <rPr>
        <sz val="10"/>
        <color rgb="FFFF0000"/>
        <rFont val="Verdana"/>
      </rPr>
      <t xml:space="preserve">Administrasi (A) </t>
    </r>
    <r>
      <rPr>
        <i/>
        <sz val="10"/>
        <color rgb="FFFF0000"/>
        <rFont val="Verdana"/>
      </rPr>
      <t>Sekup Area</t>
    </r>
  </si>
  <si>
    <t>01 Agt 22 - 30 Nov 2022</t>
  </si>
  <si>
    <t>P. Bandring, 03 Okt 95</t>
  </si>
  <si>
    <t>Dusun I RT / RW 000 Desa Pulo Bandring Kec. Pulo Bandring Kab. Asahan Sumut</t>
  </si>
  <si>
    <t>PBI APBD KAB. ASAHAN</t>
  </si>
  <si>
    <t>0813-6053-8737</t>
  </si>
  <si>
    <t>Resign Mendadak 01 Nov 2022</t>
  </si>
  <si>
    <t>7204072310800001</t>
  </si>
  <si>
    <t>Ronald Silvester Mamuaja</t>
  </si>
  <si>
    <t>Tolitoli, 23 Okt 1980</t>
  </si>
  <si>
    <t>Jaga IV RT / RW 000 Desa Kali Kec. Pineleng Kab. Minahasa Sulawesi Utara</t>
  </si>
  <si>
    <t>0001658558968</t>
  </si>
  <si>
    <t>0813-2888-8380</t>
  </si>
  <si>
    <t>Habis Kontrak 31 Des 2022</t>
  </si>
  <si>
    <t>3573042907720005</t>
  </si>
  <si>
    <t>Judi Dharmana</t>
  </si>
  <si>
    <t>Koordinator Kepala Sales Sub Area</t>
  </si>
  <si>
    <t>06 Desember 2022</t>
  </si>
  <si>
    <t>07 Des 22 - 30 Apr 2023</t>
  </si>
  <si>
    <t>Bojonegoro, 29 Jul 1972</t>
  </si>
  <si>
    <t>Tidar Villa Estate Blok AD-12B RT 012 RW 005 Desa Karangwidoro Kec. Dau Kab. Malang</t>
  </si>
  <si>
    <t>1073/PK. STAFF-PST/HRD/BKR/XII/2022</t>
  </si>
  <si>
    <t>0812-4974-9188</t>
  </si>
  <si>
    <t>Putus Kontrak 19 Desember 2023</t>
  </si>
  <si>
    <t>3507310904800003</t>
  </si>
  <si>
    <t>Kelik Prastowo</t>
  </si>
  <si>
    <t>02 - 31 Agt 21</t>
  </si>
  <si>
    <t>21 Agt 21 - 23 Des 2021</t>
  </si>
  <si>
    <t>24 Des 21 - 31 Des 2022</t>
  </si>
  <si>
    <t>Mlg, 09 Apr 80</t>
  </si>
  <si>
    <t>Perum BTU Blok UJ 28/49 RT 006 RW 017 Kel. Madyopuro Kec. Kedungkandang Kota Malang</t>
  </si>
  <si>
    <t>0001706942496</t>
  </si>
  <si>
    <t>659/PK.STAFF-PST/HRD/BKR/VIII/2021</t>
  </si>
  <si>
    <t>0819-4615-2887</t>
  </si>
  <si>
    <t>3507240601740002</t>
  </si>
  <si>
    <t>Muhammad Zamhari Priyanto</t>
  </si>
  <si>
    <t>09 Agt 21 - 08 Sep 21</t>
  </si>
  <si>
    <t>24 Agt 21 - 23 Des 2021</t>
  </si>
  <si>
    <t>Sby, 06 Jan 74</t>
  </si>
  <si>
    <t>Perum Ardimulyo Q-5 RT 013 RW 012 Desa Candirenggo Kec. Singosari Kab. Malang</t>
  </si>
  <si>
    <t>08003849612</t>
  </si>
  <si>
    <t>0001724651054</t>
  </si>
  <si>
    <t>0823-3752-6576</t>
  </si>
  <si>
    <t>3508102403820006</t>
  </si>
  <si>
    <t>Sulthon Fath</t>
  </si>
  <si>
    <t>21 - 28 Okt 2021</t>
  </si>
  <si>
    <t>02 Nov 21 - 28 Feb 2022</t>
  </si>
  <si>
    <t>25 Feb 22 - 28 Feb 2023</t>
  </si>
  <si>
    <t>Surabaya, 24 Mar 82</t>
  </si>
  <si>
    <t>Jl. Kyai Ghozali No. 115 RT 003 RW 004 Desa Rogotrunan Kec. Lumajang Jawa Timur</t>
  </si>
  <si>
    <t>0002897445767</t>
  </si>
  <si>
    <t>0813-5844-9898</t>
  </si>
  <si>
    <t>Kontrak Habis 01 Maret 2023</t>
  </si>
  <si>
    <t>3573051502780001</t>
  </si>
  <si>
    <t>Doni Wardhana</t>
  </si>
  <si>
    <t>02 Sep 21 - 23 Des 2021</t>
  </si>
  <si>
    <t>02 Jan 23 - 28 Feb 2023</t>
  </si>
  <si>
    <t>Jkt, 15 Feb 78</t>
  </si>
  <si>
    <t>Jl. Wendit Barat No. 16 RT 001 RW 004 Desa Mangliawan Kec. Pakis Kab. Malang</t>
  </si>
  <si>
    <t>0003104402679</t>
  </si>
  <si>
    <t>686/PK.STAFF-PST/HRD/BKR/VIII/2021</t>
  </si>
  <si>
    <t>0822-3036-4366</t>
  </si>
  <si>
    <t>PHK Melarikan Diri 01 Feb 2023</t>
  </si>
  <si>
    <t>1273035405900001</t>
  </si>
  <si>
    <t>Mega Mei Silvia Siregar</t>
  </si>
  <si>
    <r>
      <rPr>
        <sz val="10"/>
        <color rgb="FFFF0000"/>
        <rFont val="Verdana"/>
      </rPr>
      <t xml:space="preserve">Administrasi (A) </t>
    </r>
    <r>
      <rPr>
        <i/>
        <sz val="10"/>
        <color rgb="FFFF0000"/>
        <rFont val="Verdana"/>
      </rPr>
      <t>Sekup Area</t>
    </r>
  </si>
  <si>
    <t>Sibolga, 14 Mei 1990</t>
  </si>
  <si>
    <t>Desa Saewe RT / RW 0 Desa Saewe Kec. Gunungsitoli Kota Gunungsitoli Sumut</t>
  </si>
  <si>
    <t>0001841574857</t>
  </si>
  <si>
    <t>0822-7761-3836</t>
  </si>
  <si>
    <t>04 Feb 2023 Tutup Area</t>
  </si>
  <si>
    <t>1201062104860001</t>
  </si>
  <si>
    <t>Albi Simanjuntak</t>
  </si>
  <si>
    <t>01 Apr 22 - 31 Jul 2022</t>
  </si>
  <si>
    <t>01 Agt 22 - 31 Jul 2023</t>
  </si>
  <si>
    <t>Pasar Kolang, 21 Apr 1986</t>
  </si>
  <si>
    <t>Lingk. IV Sorkam kanan RT / RW 0 Desa Sorkam Kanan Kec. Sorkam Barat Kab. Tapanuli Tengah Sumut</t>
  </si>
  <si>
    <t>0003293441976</t>
  </si>
  <si>
    <t>0831-8866-9201</t>
  </si>
  <si>
    <t>01 Feb 2023 Tutup Area</t>
  </si>
  <si>
    <t>Jimmi Eriek Candra Marbun</t>
  </si>
  <si>
    <t>Sibintang, 04 Sep 1989</t>
  </si>
  <si>
    <t>Dusun V Huta Gugung RT / RW 0 Desa Sibintang Kec. Sosorgadong Kab. Tapanuli Tengah</t>
  </si>
  <si>
    <t>Jamkesda Tapteng</t>
  </si>
  <si>
    <t>0812-6320-056</t>
  </si>
  <si>
    <t>Lud Giovanni Siregar</t>
  </si>
  <si>
    <t>12 Des 22 - 30 Apr 2023</t>
  </si>
  <si>
    <t>Padang Sidimpuan, 30 Okt 1988</t>
  </si>
  <si>
    <t>Jl. Sukojadi RT 003 RW 003 Desa Harapan Baru Kec. Mandau Kab. Bengkalis Prov. Riau</t>
  </si>
  <si>
    <t>0000013988902</t>
  </si>
  <si>
    <t>0813-7523-4007</t>
  </si>
  <si>
    <t>Alexsander Rajagukguk</t>
  </si>
  <si>
    <t>Tobasa - Sumut 6</t>
  </si>
  <si>
    <t>Bonandolok, 28 Des 1995</t>
  </si>
  <si>
    <t>Bonandolok RT 000 RW 000 Desa Sitanggor Kec. Muara Kab. Tapanuli Utara, Sumatera Utara</t>
  </si>
  <si>
    <t xml:space="preserve"> Blm Kawin</t>
  </si>
  <si>
    <t>0001890881054</t>
  </si>
  <si>
    <t>0813-6059-4793</t>
  </si>
  <si>
    <t>Habis Kontrak 28 Feb 2023</t>
  </si>
  <si>
    <t>3573033012910001</t>
  </si>
  <si>
    <t>Ade Ari Anwar</t>
  </si>
  <si>
    <t>13 Agt 21 - 12 Sep 21</t>
  </si>
  <si>
    <t>01 Jan 23 - 28 Feb 2023</t>
  </si>
  <si>
    <t>Mlg, 30 Des 1991</t>
  </si>
  <si>
    <t>Jl. Bayam Dalam 1B RT 005 RW 002 Kel. Bumiayu Kec. Kedungkandang Kota Malang</t>
  </si>
  <si>
    <t>0001897072615</t>
  </si>
  <si>
    <t>0857-3503-6127</t>
  </si>
  <si>
    <t>7 Feb 2023 Tutup Area</t>
  </si>
  <si>
    <t>5301061410960004</t>
  </si>
  <si>
    <t>Adryan Stenley Luan</t>
  </si>
  <si>
    <t>Koordinator Kepala Sales</t>
  </si>
  <si>
    <t>Kupang, 14 Okt 1996</t>
  </si>
  <si>
    <t>Babau RT 025 RW 006 Desa Babau Kec. Kupang Timur Kab. Kupang NTT</t>
  </si>
  <si>
    <t>0852-1014-9696</t>
  </si>
  <si>
    <t>Tidak Mau dikontrak</t>
  </si>
  <si>
    <t>Rintoanus Nong Panggo</t>
  </si>
  <si>
    <t>Kab. Sikka</t>
  </si>
  <si>
    <t>09 Jan 23 - 06 Mei 2023</t>
  </si>
  <si>
    <t>Detukopi, 24 Jul 1993</t>
  </si>
  <si>
    <t>Detukopi RT 004 RW 002 Desa Liakutu Kec. Mego Kab. Sikka NTT</t>
  </si>
  <si>
    <t>0812-5555-2619</t>
  </si>
  <si>
    <t>Agustinus Soge</t>
  </si>
  <si>
    <t>Lela, 19 Agt 1989</t>
  </si>
  <si>
    <t>Bloro RT 011 RW 004 Desa Bloro Kec. Nita Kab. Sikka NTT</t>
  </si>
  <si>
    <t>0812-1841-8996</t>
  </si>
  <si>
    <t>3376022007790001</t>
  </si>
  <si>
    <t>Taufan Akbhar Santoso</t>
  </si>
  <si>
    <t>01 Feb 23 - 31 Jul 2023</t>
  </si>
  <si>
    <t>Semarang, 20 Jul 79</t>
  </si>
  <si>
    <t>Karangdawa Barat No. 185 B RT 001 RW 001 Kel. Mangkukusuman Kec. Tegal Timur Kota Tegal Jawa Tengah</t>
  </si>
  <si>
    <t>0001408863622</t>
  </si>
  <si>
    <t>734/PK.STAFF-PST/HRD/BKR/IX/2021</t>
  </si>
  <si>
    <t>0819-0222-3334 / 0853-3376-1681</t>
  </si>
  <si>
    <t>Resign Mendadak 01 Maret 2023</t>
  </si>
  <si>
    <t>Lucky Mapaliey</t>
  </si>
  <si>
    <t>Kakas, 30 Nov 2000</t>
  </si>
  <si>
    <t>Jaga III RT / RW 000 Desa Kaweng Kec. Kakas Kab. Minahasa Sulut</t>
  </si>
  <si>
    <t>0000905903728</t>
  </si>
  <si>
    <t>0899-9005-158</t>
  </si>
  <si>
    <t>Resign Mendadak 08 Maret 2023</t>
  </si>
  <si>
    <t>1272021008860001</t>
  </si>
  <si>
    <t>Johan Arif</t>
  </si>
  <si>
    <t>Kab. Toba Samosir</t>
  </si>
  <si>
    <t>15 Nov 21 - 15 Mar 2022</t>
  </si>
  <si>
    <t>16 Mar 22 - 30 Mar 2023</t>
  </si>
  <si>
    <t>P.Siantar, 10 Agt 86</t>
  </si>
  <si>
    <t>Jl. PD. Sidempuan No. 5B RT 003 RW 003 Kel. Timbang Galung Kec. Siantar Barat Kota Pematangsiantar Sumut</t>
  </si>
  <si>
    <t>0002082634558</t>
  </si>
  <si>
    <t>0812-6448-0292</t>
  </si>
  <si>
    <t>Melarikan Diri Tanggal 09 Maret 2023 (Maling)</t>
  </si>
  <si>
    <t>1272076510920004</t>
  </si>
  <si>
    <t>Vina Nurdiana Damanik</t>
  </si>
  <si>
    <r>
      <rPr>
        <sz val="10"/>
        <color rgb="FFFF0000"/>
        <rFont val="Verdana"/>
      </rPr>
      <t xml:space="preserve">Administrasi (A) </t>
    </r>
    <r>
      <rPr>
        <i/>
        <sz val="10"/>
        <color rgb="FFFF0000"/>
        <rFont val="Verdana"/>
      </rPr>
      <t>Sekup Area</t>
    </r>
  </si>
  <si>
    <t>03 Sep 12 - 03 Nov 2012</t>
  </si>
  <si>
    <t>5 Nov 12 - 11 Feb 2013</t>
  </si>
  <si>
    <t>12 Feb 13 - 12 Feb 2014</t>
  </si>
  <si>
    <t>P. Siantar, 25 Okt 92</t>
  </si>
  <si>
    <t>Jl. Deyah No. 16 Rt 05 Rw 02 Bukit Sofa Siantar Sitalasari Kota P. Siantar</t>
  </si>
  <si>
    <t>0001826914904</t>
  </si>
  <si>
    <t>55/HRD-BKR/SK/II/2014</t>
  </si>
  <si>
    <t>0823-6012-2588</t>
  </si>
  <si>
    <t>Resign 01 Juni 2023</t>
  </si>
  <si>
    <t>3504021012890002</t>
  </si>
  <si>
    <t>Joko Bagus Nugroho</t>
  </si>
  <si>
    <t>24 - 31 Agt 21</t>
  </si>
  <si>
    <t>01 Sep 21 - 23 Des 2021</t>
  </si>
  <si>
    <t>01 Jan 23 - 31 Des 2024</t>
  </si>
  <si>
    <t>Tulungagung, 10 Des 89</t>
  </si>
  <si>
    <t>Perum T.Agung Permai Blok K/06 RT 006 RW 004 Desa Sobontoro Kec. Boyolangu Kab. Tulungagung Jawa Timur</t>
  </si>
  <si>
    <t>0001477772976</t>
  </si>
  <si>
    <t>685/PK.STAFF-PST/HRD/BKR/VIII/2021</t>
  </si>
  <si>
    <t>0812-1713-6577</t>
  </si>
  <si>
    <t>Minggat Tanpa Surat Resign 01 Mei 2023</t>
  </si>
  <si>
    <t>1210020606910005</t>
  </si>
  <si>
    <t>Ibrahim Efendi Nasution</t>
  </si>
  <si>
    <t>Rantauprapat, 06 Jun 91</t>
  </si>
  <si>
    <t>Simp. IV PD. Pasir Rt / Rw - Desa Urung Kompas Kec. Rantau Selatan Kab. Labuhanbatu Sumut</t>
  </si>
  <si>
    <t>0002245947592</t>
  </si>
  <si>
    <t>743/PK.STAFF-CAB/HRD/BKR/IX/2020</t>
  </si>
  <si>
    <t>0822-7618-3203</t>
  </si>
  <si>
    <t>Resign Mendadak 01 Mei 2023</t>
  </si>
  <si>
    <t>1277011202900001</t>
  </si>
  <si>
    <t>Milki Simamora</t>
  </si>
  <si>
    <t>02 Agt 21 - 02 Agt 2022</t>
  </si>
  <si>
    <t>03 Agt 22 - 31 Agt 2024</t>
  </si>
  <si>
    <t>Silaoung, 12 Feb 1990</t>
  </si>
  <si>
    <t>Jl. Stn. Mhd. Arif Gg. Pendidikan No. 20 RT/RW 0 Desa Batang Ayumi Julu Kec. Padangsidimpuan Utara Kota Padangsidimpuan Sumut</t>
  </si>
  <si>
    <t>0002313010405</t>
  </si>
  <si>
    <t>238/PK.STAFF-CAB/HRD/BKR/III/2021</t>
  </si>
  <si>
    <t>0822-7787-4146</t>
  </si>
  <si>
    <t>Resign 03 Mei 2023</t>
  </si>
  <si>
    <t>Zul Pahkjar</t>
  </si>
  <si>
    <t>Tapak Tuan - Nad II</t>
  </si>
  <si>
    <t>Ruak, 02 Jun 1994</t>
  </si>
  <si>
    <t>Ruak RT / RW 0 Desa Ruak Kec. Kluet Utara Kab. Aceh Selatan, Aceh</t>
  </si>
  <si>
    <t>0001674719651</t>
  </si>
  <si>
    <t>0822-3607-7002</t>
  </si>
  <si>
    <t>Resign Mendadak 02 Mei 2023</t>
  </si>
  <si>
    <t>C01002</t>
  </si>
  <si>
    <t>3507090208720001</t>
  </si>
  <si>
    <t>Achmad Rohim</t>
  </si>
  <si>
    <t>29 Okt 2013 - 30 Nov 2013</t>
  </si>
  <si>
    <t>01 Des 2013 - 30 Nov 2014</t>
  </si>
  <si>
    <t>1 Nov 2014 - 01 Nov 2015</t>
  </si>
  <si>
    <t>Malang, 2 Agt 72</t>
  </si>
  <si>
    <t>Jl. Teuku Umar No. 05 Rt 002 Rw 002 Tanggung Turen Malang</t>
  </si>
  <si>
    <t>92N20057313</t>
  </si>
  <si>
    <t>0001578656777</t>
  </si>
  <si>
    <t>180/HRDII-BKR/III/2019</t>
  </si>
  <si>
    <t>0812-1668-5133</t>
  </si>
  <si>
    <t>Resign 29 Maret 2023</t>
  </si>
  <si>
    <t>5313051608920004</t>
  </si>
  <si>
    <t>Stefanus Beda Lelangwayan</t>
  </si>
  <si>
    <t>10 Okt 2019 - 16 Okt 2019</t>
  </si>
  <si>
    <t>28 Jul 22 - 31 Jul 2024</t>
  </si>
  <si>
    <t>Namaweka, 16 Agt 1992</t>
  </si>
  <si>
    <t>Eropaun Rt 022 Rw 009 Kel. Lewoleba Kec. Nubatukan Kab. Lembata NTT 86682</t>
  </si>
  <si>
    <t>0002919629384</t>
  </si>
  <si>
    <t>0812-4662-1293</t>
  </si>
  <si>
    <t>PHK Mangkir Kerja 29 Mei 2023</t>
  </si>
  <si>
    <t>3507192612800001</t>
  </si>
  <si>
    <t>Hendri Sri Hardianto</t>
  </si>
  <si>
    <t>26 Agt 15 - 26 Nov 15 / 17 Feb 20 - 22 Feb 20 (Magang ke Bulanan)</t>
  </si>
  <si>
    <t>27 Nov 15 - 27 Nov 2016</t>
  </si>
  <si>
    <t>28 Nov 16 - 30 Nov 2017</t>
  </si>
  <si>
    <t>Malang, 26 Des 80</t>
  </si>
  <si>
    <t>Wadung Rt 016 Rw 004 Desa Wadung Kec. Pakisaji Kab. Malang</t>
  </si>
  <si>
    <t>0001137737709</t>
  </si>
  <si>
    <t>187/HRDII-BKR/SK/II/2020</t>
  </si>
  <si>
    <t>0813-5315-9939</t>
  </si>
  <si>
    <t>Resign 02 Mei 2023</t>
  </si>
  <si>
    <t>5317026611000003</t>
  </si>
  <si>
    <t>Tirani Patricia Rabokol</t>
  </si>
  <si>
    <t>04 Okt 21 - 30 Sep 2023</t>
  </si>
  <si>
    <t>Waikabubak, 26 Nov 2000</t>
  </si>
  <si>
    <t>APBD Kab. Sumba Tengah</t>
  </si>
  <si>
    <t>0813-3951-9194</t>
  </si>
  <si>
    <t>Resign 07 Mei 2023</t>
  </si>
  <si>
    <t>5303211102930001</t>
  </si>
  <si>
    <t>Ferisanto Amol</t>
  </si>
  <si>
    <t>NNT 7 Soe - Kefamananu</t>
  </si>
  <si>
    <t>Nunbai, 11 Feb 93</t>
  </si>
  <si>
    <t>Nunbai RT 001 RW 001 Desa Letmafo Timur Kec. Insana Tengah Kab. Timor Tengah Utara NTT</t>
  </si>
  <si>
    <t>0821-3888-2832</t>
  </si>
  <si>
    <t>Melarikan Diri Tanggal 24 Juni 2023 (Maling)</t>
  </si>
  <si>
    <t>7103122808890002</t>
  </si>
  <si>
    <t>Reyners Fernando Seba</t>
  </si>
  <si>
    <t>Tahuna</t>
  </si>
  <si>
    <t>Perpindahan dari Pak Andrew</t>
  </si>
  <si>
    <t>14 Jun 21 - 14 Okt 2021</t>
  </si>
  <si>
    <t>15 Okt 21 - 15 Okt 2022</t>
  </si>
  <si>
    <t>16 Okt 22 - 31 Okt 2024</t>
  </si>
  <si>
    <t>Pokol, 28 Agt 89</t>
  </si>
  <si>
    <t>Jaga XI RT / RW 0 Desa Matungkas Kec. Dimembe Kab. Minahasa Utara Sulawesi Utara</t>
  </si>
  <si>
    <t>0001154354253</t>
  </si>
  <si>
    <t>0853-9866-3993</t>
  </si>
  <si>
    <t>Tutup Area 17 Mei 2023</t>
  </si>
  <si>
    <t>7103106612950001</t>
  </si>
  <si>
    <t>Priskila Natalia Gighile</t>
  </si>
  <si>
    <r>
      <rPr>
        <sz val="10"/>
        <color rgb="FFFF0000"/>
        <rFont val="Verdana"/>
      </rPr>
      <t xml:space="preserve">Administrasi (A) </t>
    </r>
    <r>
      <rPr>
        <i/>
        <sz val="10"/>
        <color rgb="FFFF0000"/>
        <rFont val="Verdana"/>
      </rPr>
      <t>Sekup Area</t>
    </r>
  </si>
  <si>
    <t>Kep. Sangihe</t>
  </si>
  <si>
    <t>16 Mar 22 - 31 Mar 2023</t>
  </si>
  <si>
    <t>01 Apr 23 - 31 Des 2023</t>
  </si>
  <si>
    <t>Sowaeng, 26 Des 95</t>
  </si>
  <si>
    <t>Sowaeng RT 001 Rw - Kel. Sowaeng Kec. Manganitu Selatan Kab. Kep. Sangihe Sulut</t>
  </si>
  <si>
    <t>Jamkesda Kab. Sangihe</t>
  </si>
  <si>
    <t>0822-9294-9603</t>
  </si>
  <si>
    <t>7171033108830004</t>
  </si>
  <si>
    <t>Joastus Darosa</t>
  </si>
  <si>
    <t>17 Okt 22 - 31 Okt 2024</t>
  </si>
  <si>
    <t>Tahuna, 31 Agt 83</t>
  </si>
  <si>
    <t>Lindongan I RT / RW 0 Desa Kalasuge Kec. Tabukan Utara Kab. Kep. Sangihe Sulawesi Utara</t>
  </si>
  <si>
    <t>Tidak bisa dipindah karena NIK Istri tidak valid</t>
  </si>
  <si>
    <t>7103122708870001</t>
  </si>
  <si>
    <t>Riski Franky Mahengkeng</t>
  </si>
  <si>
    <t>Tamako, 27 Agt 87</t>
  </si>
  <si>
    <t>Kampung Kalinda Desa Kalinda, Kec. Tamako, Kab. Kepulauan Sangihe Sulawesi Utara</t>
  </si>
  <si>
    <t>0001066707729</t>
  </si>
  <si>
    <t>7103122907890001</t>
  </si>
  <si>
    <t>Jeryson Bawoel</t>
  </si>
  <si>
    <t>07 Apr 22 - 31 Jul 2022</t>
  </si>
  <si>
    <t>Kalasuge, 29 Jul 1989</t>
  </si>
  <si>
    <t>Kampung Hesang RT / RW 0 Desa Hesang Kec. Tamako Kab. Kep. Sangihe Sulawesi Utara</t>
  </si>
  <si>
    <t>0853-5329-1296</t>
  </si>
  <si>
    <t>Arnikus Wilserman Kahitela</t>
  </si>
  <si>
    <t>Pitu, 24 Agt 1984</t>
  </si>
  <si>
    <t>Dusun I RT / RW 0 Desa Siniyung Kec. Dumoga Kab. Bolaang Mongondow Sulut</t>
  </si>
  <si>
    <t>0858-2380-3559</t>
  </si>
  <si>
    <t>Resign mendadak 16 Mei 2023</t>
  </si>
  <si>
    <t>Reinky Mokoagow</t>
  </si>
  <si>
    <t>10 Mei 23 - 30 Sep 2023</t>
  </si>
  <si>
    <t>Poyowa Besar, 13 Nov 1992</t>
  </si>
  <si>
    <t>Poyow Besar Dua RT 003 RW 002 Desa Poyowa Besar Dua Kec. Kotamobagu Selatan Kota Kotamobagu Sulut</t>
  </si>
  <si>
    <t>0821-8878-2868</t>
  </si>
  <si>
    <t>Resign Mendadak 19 Mei 2023</t>
  </si>
  <si>
    <t>7172010712850002</t>
  </si>
  <si>
    <t>Rano Naftal Mahengkeng</t>
  </si>
  <si>
    <t>Kota Bitung</t>
  </si>
  <si>
    <t>10 Mar 22 - 31 Jul 2022</t>
  </si>
  <si>
    <t>Kareko, 07 Des 85</t>
  </si>
  <si>
    <t>Lingkungan III RT 005 RW 003 Desa Pintu Kota Kec. Lembeh Utara Kota Bitung Sulawesi Utara</t>
  </si>
  <si>
    <t>0001846041445</t>
  </si>
  <si>
    <t>0822-5313-5006</t>
  </si>
  <si>
    <t>Tutup Area Tgl 07 April 2023</t>
  </si>
  <si>
    <t>Dewi Oktavia Tatali</t>
  </si>
  <si>
    <t>01 Okt 22 - 31 Jan 2023</t>
  </si>
  <si>
    <t>01 Feb 23 - 31 Jan 2024</t>
  </si>
  <si>
    <t>Tarabitan, 30 Okt 1988</t>
  </si>
  <si>
    <t>Dusun III RT 0 RW 0 Desa Tarun Kec. Melanguane Kab. Kep. Talaud Sulawesi Utara</t>
  </si>
  <si>
    <t>0001066883062</t>
  </si>
  <si>
    <t>0812-4242-6630</t>
  </si>
  <si>
    <t>1371061011840013</t>
  </si>
  <si>
    <t>Jumaidi</t>
  </si>
  <si>
    <t>19041599556 / 12035664627</t>
  </si>
  <si>
    <t>0002202512365</t>
  </si>
  <si>
    <t>280/PK.STAFF-CAB/HRD/BKR/IV/2021</t>
  </si>
  <si>
    <t>0813-7794-6983</t>
  </si>
  <si>
    <t>Resign 01 Agt 2023</t>
  </si>
  <si>
    <t>5314065112940001</t>
  </si>
  <si>
    <t>Naomi Bua</t>
  </si>
  <si>
    <t>01 Jun 22 - 31 Mei 2023</t>
  </si>
  <si>
    <t>01 Jun 23 - 31 Des 2023</t>
  </si>
  <si>
    <t>Pokobatun, 11 Des 1994</t>
  </si>
  <si>
    <t>Dusun Dalesue RT 003 RW 002 Desa Pengodua Kec. Rote Timur Kab. Rote Ndao NTT</t>
  </si>
  <si>
    <t>0000865125516</t>
  </si>
  <si>
    <t>0812-3852-2871</t>
  </si>
  <si>
    <t>5371031001970003</t>
  </si>
  <si>
    <t>Roinaldi Poy</t>
  </si>
  <si>
    <t>Kupang, 10 Jan 1997</t>
  </si>
  <si>
    <t>Jl. Timor Raya Km 7 RT 007 RW 001 Desa Oesapa Barat Kec. Kelapa Lima Kota Kupang NTT</t>
  </si>
  <si>
    <t>0000872715251</t>
  </si>
  <si>
    <t>0812-3964-2021</t>
  </si>
  <si>
    <t>Juengsi Frael Rantung</t>
  </si>
  <si>
    <t>Kapoya, 09 Jun 2003</t>
  </si>
  <si>
    <t>Kapoya Satu - Jaga IV RT / RW 0 Desa Kapoya Satu Kec. Suluun Tareran Kab. Minahasa Selatan Sulut</t>
  </si>
  <si>
    <t>0000907745714</t>
  </si>
  <si>
    <t>0856-5693-8961</t>
  </si>
  <si>
    <t>Resign Mendadak Lisan 12 Juni 2023</t>
  </si>
  <si>
    <t>Raldhy Valentino Kaunang</t>
  </si>
  <si>
    <t>09 Nov 22 - 02 Mei 2023</t>
  </si>
  <si>
    <t>03 Mei 23 - 31 Des 2023</t>
  </si>
  <si>
    <t>Manado, 25 Agt 1991</t>
  </si>
  <si>
    <t>Lingkungan V RT 0 RW 005 Kel. Kleak Kec. Malalayang Kota Manado Sulawesi Utara</t>
  </si>
  <si>
    <t>C01003</t>
  </si>
  <si>
    <t>0001448734228</t>
  </si>
  <si>
    <t>0858-2320-3734</t>
  </si>
  <si>
    <t>Resign Tgl 01 Agt 2023</t>
  </si>
  <si>
    <t>Mogolaing, 13 Mar 1994</t>
  </si>
  <si>
    <t>0002254495858</t>
  </si>
  <si>
    <t>Resign Mendadak 18 Agustus 2023</t>
  </si>
  <si>
    <t>1403011002972311</t>
  </si>
  <si>
    <t>Aidil Irham</t>
  </si>
  <si>
    <t>Teluk Latak, 10 Feb 97</t>
  </si>
  <si>
    <t>Jl. Dusun Simpang Baru RT 001 RW 005 Kel. Teluk Latak Kec. Bengkalis Kab. Bengkalis Prov. Riau</t>
  </si>
  <si>
    <t>0001690738661</t>
  </si>
  <si>
    <t>0822-8844-2110</t>
  </si>
  <si>
    <t>Resign Mendadak 01 Sept 2023</t>
  </si>
  <si>
    <t>7174041206830003</t>
  </si>
  <si>
    <t>James Kansil</t>
  </si>
  <si>
    <t>02 Jan 23 - 31 Des 2023</t>
  </si>
  <si>
    <t>Manado, 12 Jun 83</t>
  </si>
  <si>
    <t>Jl. Agoan Link. I RT 003 RW 002 Kel. Kotamobagu Kec. Kotamobagu Barat, Kota Kotamobagu Sulawesi Utara</t>
  </si>
  <si>
    <t>0001884815752</t>
  </si>
  <si>
    <t>0812-4455-4333 / 0852-4433-7511</t>
  </si>
  <si>
    <t>Resign mendadak 01 Sept 2023</t>
  </si>
  <si>
    <t>Jenfri Revol Kalangi</t>
  </si>
  <si>
    <t>Kotamobagu, 17 Jan 1992</t>
  </si>
  <si>
    <t>Kotamobagu RT 017 RW 008 Kel. Kotamobagu Kec. Kotamobagu Barat Kota Kotamobagu Sulut</t>
  </si>
  <si>
    <t>0001442414913</t>
  </si>
  <si>
    <t>0821-9049-1660</t>
  </si>
  <si>
    <t>Resign Mendadak 12 Sep 2023</t>
  </si>
  <si>
    <t>Hansing Mokoginta</t>
  </si>
  <si>
    <t>15 Jun 23 - 31 Okt 2023</t>
  </si>
  <si>
    <t>Kotamobagu, 01 Agt 1997</t>
  </si>
  <si>
    <t>Dusun I RT / RW 0 Desa Bangunan Wuwuk Timur Kec. Modayag Barat Kab. Bolaang Mongondow Timur Sulawesi Utara</t>
  </si>
  <si>
    <t>0001849866996</t>
  </si>
  <si>
    <t>0858-2345-6129</t>
  </si>
  <si>
    <t>Resign Mendadak 28 Sep 2023</t>
  </si>
  <si>
    <t>7171092401900031</t>
  </si>
  <si>
    <t>Yeremia Munde</t>
  </si>
  <si>
    <t>14 Jun 22 - 31 Jul 2022</t>
  </si>
  <si>
    <t>Lingkungan I RT 000 RW 001 Desa Batukota Kec. Malalayang Kota Manado Sulawesi Utara</t>
  </si>
  <si>
    <t>0001444005437</t>
  </si>
  <si>
    <t>0852-5608-3946</t>
  </si>
  <si>
    <t>Resign Mendadak 01 Oktober 2023</t>
  </si>
  <si>
    <t>Nadia Agus Rahayu</t>
  </si>
  <si>
    <t>28 Agt 23 - 30 Sep 23</t>
  </si>
  <si>
    <t>04 Okt 23 - 31 Jan 2024</t>
  </si>
  <si>
    <t>Tapaktuan</t>
  </si>
  <si>
    <t>Jl. Cempaka RT / RW 0 Desa Lhok Bengkuang Kec. Tapaktuan Kab. Aceh Selatan, Aceh</t>
  </si>
  <si>
    <t>Jamkes Aceh</t>
  </si>
  <si>
    <t>0822-7882-4244</t>
  </si>
  <si>
    <t>Tutup Area 25 Oktober 2023</t>
  </si>
  <si>
    <t>Catur Ari Nugroho</t>
  </si>
  <si>
    <t>Kab. Banggai</t>
  </si>
  <si>
    <t>Sby</t>
  </si>
  <si>
    <t>Permata Megah Asri H/3 RT 031 RW 008 Desa Sidokepung Kec. Buduran Kab. Sidoarjo == Jl. Gunung Klabat No. 17 Luwuk Banggai Sulteng</t>
  </si>
  <si>
    <t>0001141774222</t>
  </si>
  <si>
    <t>0853-9456-5729</t>
  </si>
  <si>
    <t>RESIGN MENDADAK 19 OKT 2023 DI LUAR KETENTUAN</t>
  </si>
  <si>
    <t>7403112802910202</t>
  </si>
  <si>
    <t>Husni Yohan</t>
  </si>
  <si>
    <r>
      <rPr>
        <sz val="10"/>
        <color rgb="FFFF0000"/>
        <rFont val="Verdana"/>
      </rPr>
      <t xml:space="preserve">Administrasi (A) </t>
    </r>
    <r>
      <rPr>
        <i/>
        <sz val="10"/>
        <color rgb="FFFF0000"/>
        <rFont val="Verdana"/>
      </rPr>
      <t>Sekup Area</t>
    </r>
  </si>
  <si>
    <t>Kendari</t>
  </si>
  <si>
    <t>Jl. Dewi Sartika RT 002 RW 001 Desa Raha II Kec. Katobu Kab. Muna Prov. Sulawesi Tenggara</t>
  </si>
  <si>
    <t>0002975873613</t>
  </si>
  <si>
    <t>0852-4195-1615</t>
  </si>
  <si>
    <t>Putus Kontrak 17 Nov 2023 / karena tidak ada operasional</t>
  </si>
  <si>
    <t>Moh. Taufik</t>
  </si>
  <si>
    <t>Mansamat B</t>
  </si>
  <si>
    <t>Mansamat B. RT 001 RW 001 Desa Mansamat B. Kec. Tinangkung Selatan Kab. Banggai Kepulauan Sulteng</t>
  </si>
  <si>
    <t>0003541852989</t>
  </si>
  <si>
    <t>0823-4169-0421</t>
  </si>
  <si>
    <t>Subitno D Laganja</t>
  </si>
  <si>
    <t>Ampana</t>
  </si>
  <si>
    <t>Awu RT / RW 000 Desa Awu Kec. Luwuk Utara Kab. Banggai Sulteng</t>
  </si>
  <si>
    <t>0001567039116</t>
  </si>
  <si>
    <t>0815-2730-2065</t>
  </si>
  <si>
    <t>Adhy Setiawan</t>
  </si>
  <si>
    <t>Poso</t>
  </si>
  <si>
    <t>Kel. Kilongan RT 001 RW 001 Desa Kilongan Kec, Luwuk Utara Kab. Banggai Sulteng</t>
  </si>
  <si>
    <t>0001566595719</t>
  </si>
  <si>
    <t>0851-5651-1937</t>
  </si>
  <si>
    <t>Lutfih Nadjil</t>
  </si>
  <si>
    <t>Nambo Lempek</t>
  </si>
  <si>
    <t>Kel. Nambo Lempek RT 005 RW 002 Kec. Nambo Kab. Banggai Sulteng</t>
  </si>
  <si>
    <t>0003529758633</t>
  </si>
  <si>
    <t>0813-4082-2841</t>
  </si>
  <si>
    <t>Dusun Tgk. Syekh RT / RW 0 Desa Lheu Blang Kec. Darul Imarah Kab. Aceh Besar, Aceh</t>
  </si>
  <si>
    <t xml:space="preserve"> K02</t>
  </si>
  <si>
    <t>0001309865602</t>
  </si>
  <si>
    <t>0821-9650-7778</t>
  </si>
  <si>
    <t>1272071107810011</t>
  </si>
  <si>
    <t>Bram Fadli</t>
  </si>
  <si>
    <t>Jl. Melati Ujung RT 001 RW 001 Kel. Bukit Sofa Kec. Siantar Sitalasari Kota Pematangsiantar Sumut</t>
  </si>
  <si>
    <t>21092527015 / 08025905707</t>
  </si>
  <si>
    <t>0002058294982</t>
  </si>
  <si>
    <t>0852-6092-3199</t>
  </si>
  <si>
    <t>Habis Kontrak 31 Des 2023</t>
  </si>
  <si>
    <t>1105021209880003</t>
  </si>
  <si>
    <t>Erlika Saputra</t>
  </si>
  <si>
    <t>Kab. Aceh Selatan</t>
  </si>
  <si>
    <t>02-06 Des 2023</t>
  </si>
  <si>
    <t>Banda Aceh</t>
  </si>
  <si>
    <t>Jl. Kiblat LR. Jibal RT / RW 000 Desa Gampong Gampa, Kec. Johan Pahlawan Kab. Aceh Barat, Prov. Aceh</t>
  </si>
  <si>
    <t>0000216663366</t>
  </si>
  <si>
    <t>1096/HRDII-BKR/IX/2023</t>
  </si>
  <si>
    <t>085372520009 / 082216316368</t>
  </si>
  <si>
    <t>RESIGN MENDADAK 19 DESEMBER 2023</t>
  </si>
  <si>
    <t>Melkianus Taiboko</t>
  </si>
  <si>
    <t>01 Feb 23 - 30 Mei 2023</t>
  </si>
  <si>
    <t>31 Mei 23 - 31 Des 2023</t>
  </si>
  <si>
    <t>Letmafo Timur RT 001 RW 001 Desa Letmafo Timur Kec. Insana Tengah Kab. Timor Tengah Utara NTT</t>
  </si>
  <si>
    <t>0002819072924</t>
  </si>
  <si>
    <t>0822-1575-0159</t>
  </si>
  <si>
    <t>7207150511820002</t>
  </si>
  <si>
    <t>Fransiskus Hence Tanuli</t>
  </si>
  <si>
    <t>Kanali</t>
  </si>
  <si>
    <t>Desa Kanali RT 002 RW - Desa Kanali Kec. Totikum Selatan Kab. Banggai Kepulauan Prov. Sulawesi Tengah</t>
  </si>
  <si>
    <t>0003541849176</t>
  </si>
  <si>
    <t>0821-8860-0069</t>
  </si>
  <si>
    <t>Tutup Area 22 Desember 2023</t>
  </si>
  <si>
    <t>3517091208810013</t>
  </si>
  <si>
    <t>Sugeng Hari Widodo</t>
  </si>
  <si>
    <t>24 - 31 Mar 21</t>
  </si>
  <si>
    <t>Dusun Jeruk Manis RT 001 RW 012 Desa Jerukseger Kec. Gedeg Kab. Mojokerto</t>
  </si>
  <si>
    <t>0002203083325</t>
  </si>
  <si>
    <t>239/PK.STAFF-PST/HRD/BKR/III/2021</t>
  </si>
  <si>
    <t>0813-3357-0131</t>
  </si>
  <si>
    <t>7201042306930001</t>
  </si>
  <si>
    <t>Meikel Jens Laahen</t>
  </si>
  <si>
    <t>Kamumu</t>
  </si>
  <si>
    <t>Kamumu RT 005 RW 002 Desa Kamumu Kec. Luwuk Utara Kab. Banggai</t>
  </si>
  <si>
    <t>0001906452562</t>
  </si>
  <si>
    <t>0821-9018-4189</t>
  </si>
  <si>
    <t>PHK 01 Desember 2023</t>
  </si>
  <si>
    <t>Dandi Gunawan Monggesang</t>
  </si>
  <si>
    <t>Jl. Pelita RT 004 RW 002 Desa Kamumu Kec. Luwuk Utara Kab. Banggai Sulteng</t>
  </si>
  <si>
    <t>0000914356484</t>
  </si>
  <si>
    <t>C01004</t>
  </si>
  <si>
    <t>0822-6142-1033</t>
  </si>
  <si>
    <t>Bachtiar</t>
  </si>
  <si>
    <t>Pattalassang</t>
  </si>
  <si>
    <t>Basabungan RT / RW 000 Desa Basabungan Kec. Pagimana Kab. Banggai Sulteng</t>
  </si>
  <si>
    <t>0001843871681</t>
  </si>
  <si>
    <t>0821-8885-2681</t>
  </si>
  <si>
    <t>Suhaldi Biny</t>
  </si>
  <si>
    <t>Lolantang</t>
  </si>
  <si>
    <t>Jl. Tuna RT / RW 0 Desa Maahas Kec. Luwuk Selatan Kab. Banggai Sulteng</t>
  </si>
  <si>
    <t>0001167698575</t>
  </si>
  <si>
    <t>0822-9605-6956</t>
  </si>
  <si>
    <t>Mohammad Fahri</t>
  </si>
  <si>
    <t>BTN Koperasi Blok AA No. 09 RT 002 RW 001 Desa Kilongan Kec. Luwuk Utara Kab. Banggai Sulteng</t>
  </si>
  <si>
    <t>anak 1</t>
  </si>
  <si>
    <t>0000136118248</t>
  </si>
  <si>
    <t>0823-9312-2769</t>
  </si>
  <si>
    <t>Michael Richard Dias</t>
  </si>
  <si>
    <t>Luwuk</t>
  </si>
  <si>
    <t>BTN Nusagriya Blok N No. 02 RT / RW - Desa Kilongan Permai Kec. Luwuk Utara Kab. Banggai Sulteng</t>
  </si>
  <si>
    <t>0000136096817</t>
  </si>
  <si>
    <t>0822-9258-2193</t>
  </si>
  <si>
    <t>1403021407960002</t>
  </si>
  <si>
    <t>Tumal</t>
  </si>
  <si>
    <t>01 Apr 23 - 31 Mar 2025</t>
  </si>
  <si>
    <t>Muntai</t>
  </si>
  <si>
    <t>Jl. Penurun RT 001 RW 003 Desa Muntai Barat Kec. Bantan Kab. Bengkalis Prov Riau</t>
  </si>
  <si>
    <t>0001682900594</t>
  </si>
  <si>
    <t>0822-8508-0822</t>
  </si>
  <si>
    <t>Resign 10 April 2024</t>
  </si>
  <si>
    <t>3515181112540002</t>
  </si>
  <si>
    <t>Heruyanto Tanuhadi</t>
  </si>
  <si>
    <t>Surabaya</t>
  </si>
  <si>
    <t>Jl. Jambu 9 / 6 G - 88 Rt 015 Rw 005 Desa Tambak Sumur Kec. Waru Kab. Sidoarjo</t>
  </si>
  <si>
    <t>16007970854 / New 11038669559</t>
  </si>
  <si>
    <t>0001328747782</t>
  </si>
  <si>
    <t>34/DKR/BKR/XII/2018</t>
  </si>
  <si>
    <t>0811-3663-153</t>
  </si>
  <si>
    <t>Pensiun 01 Maret 2024</t>
  </si>
  <si>
    <t>1403010512970226</t>
  </si>
  <si>
    <t>Muhammad Helmi</t>
  </si>
  <si>
    <t>Teluk Latak</t>
  </si>
  <si>
    <t>0002784988473</t>
  </si>
  <si>
    <t>0838-0330-0773</t>
  </si>
  <si>
    <t>Resign 01 Jun 2024</t>
  </si>
  <si>
    <t>3516030412860001</t>
  </si>
  <si>
    <t>Diecky Prihatmojo Purwosuwignyo</t>
  </si>
  <si>
    <t>23 - 31 Okt 2020</t>
  </si>
  <si>
    <t>04 Mar 22 - 31 Mar 2024</t>
  </si>
  <si>
    <t>Mojokerto</t>
  </si>
  <si>
    <t>Dsn. Sajen RT 001 RW 002 Desa Sajen Kec. Pacet Kab. Mojokerto Jatim</t>
  </si>
  <si>
    <t>0001845222039</t>
  </si>
  <si>
    <t>907/PK.STAFF-PST/HRD/BKR/X/2020</t>
  </si>
  <si>
    <t>0812-3938-2286</t>
  </si>
  <si>
    <t>Resign 01 Juni 2024</t>
  </si>
  <si>
    <t>Zulkifly Saputra Hilohapa</t>
  </si>
  <si>
    <t>Dusun IV RT / RW 0 Desa Passi II Kec. Passi Barat Kab. Bolaang Mongondow Sulut</t>
  </si>
  <si>
    <t>0001403438556</t>
  </si>
  <si>
    <t>0815-2386-0804</t>
  </si>
  <si>
    <t>Resign Mendadak 1 Juni 2024</t>
  </si>
  <si>
    <t>7101140705890301</t>
  </si>
  <si>
    <t>Martinus Sumenge</t>
  </si>
  <si>
    <t>Jl. Mimosa RT 001 RW 001 Kel. Mogolaing Kec. Kotamobagu Barat, Kota Kotamobagu Sulawesi Utara</t>
  </si>
  <si>
    <t>21082350238/ 15028146262</t>
  </si>
  <si>
    <t>0002059413219</t>
  </si>
  <si>
    <t>0812-4873-7585</t>
  </si>
  <si>
    <t>Resign Mendadak 02 Agt 2024</t>
  </si>
  <si>
    <t>Bayu Setiadi Potonengan</t>
  </si>
  <si>
    <t>Kepala Sales Sub Area ( Kategori A )</t>
  </si>
  <si>
    <t>07 Nov 22 - 02 Mei 2023</t>
  </si>
  <si>
    <t>Jl. Rawamangun Link. I RT 005 RW 002 Desa Mogolaing Kec. Kotamobagu Barat Kota Kotamobagu Sulawesi Utara</t>
  </si>
  <si>
    <t>0002216526748</t>
  </si>
  <si>
    <t>0857-9639-9307</t>
  </si>
  <si>
    <t>PHK tgl 04 Juli 2024 Karena Pelanggaran berat, intimidasi dan pengancaman ke rekan sekerja (Tuti H)</t>
  </si>
  <si>
    <t>7403195111960001</t>
  </si>
  <si>
    <t>Tuti Haerani</t>
  </si>
  <si>
    <r>
      <rPr>
        <sz val="10"/>
        <color rgb="FFFF0000"/>
        <rFont val="Verdana"/>
      </rPr>
      <t xml:space="preserve">Administrasi (A) </t>
    </r>
    <r>
      <rPr>
        <i/>
        <sz val="10"/>
        <color rgb="FFFF0000"/>
        <rFont val="Verdana"/>
      </rPr>
      <t>Sekup Area</t>
    </r>
  </si>
  <si>
    <t>Wakadia</t>
  </si>
  <si>
    <t>Jl. Moji Mohalo RT 004 RW 004 Desa Wandaka, Kec. Kalisusu Kab. Buton Utara, Sulawesi Tenggara</t>
  </si>
  <si>
    <t>0002288979516</t>
  </si>
  <si>
    <t>0822-1771-2134</t>
  </si>
  <si>
    <t>Resign 01 Agustus 2024</t>
  </si>
  <si>
    <t>5371036402970006</t>
  </si>
  <si>
    <t>Sintya Angelina Susanti Manlea</t>
  </si>
  <si>
    <r>
      <rPr>
        <sz val="10"/>
        <color rgb="FFFF0000"/>
        <rFont val="Verdana"/>
      </rPr>
      <t xml:space="preserve">Administrasi (A) </t>
    </r>
    <r>
      <rPr>
        <i/>
        <sz val="10"/>
        <color rgb="FFFF0000"/>
        <rFont val="Verdana"/>
      </rPr>
      <t>Sekup Area</t>
    </r>
  </si>
  <si>
    <t>13 Mei 2019 - 04 Juni 2019</t>
  </si>
  <si>
    <t>14 Jun 19 - 31 Des 2019</t>
  </si>
  <si>
    <t>03 Jul 22 - 31 Agt 2024</t>
  </si>
  <si>
    <t>Adendum smp 31 Agt Asli blm ada</t>
  </si>
  <si>
    <t>Jln Pulau Indah RT 003 RW 001 Kel Oesapa Barat, Kec Kelapa Lima, Kupang</t>
  </si>
  <si>
    <t>0000149837196</t>
  </si>
  <si>
    <t>476/PK.STAFF-CAB/HRD/BKR/VII/2022</t>
  </si>
  <si>
    <t>0822-3640-8022</t>
  </si>
  <si>
    <t>01 Sep 2024 Resign Sesuai Habis Kontrak</t>
  </si>
  <si>
    <t>1208110508750001</t>
  </si>
  <si>
    <t>Muhamad Israk Mawarudi</t>
  </si>
  <si>
    <t>Kepala Sales Sub Area</t>
  </si>
  <si>
    <t>Sei Karang</t>
  </si>
  <si>
    <t>Sidomulyo I Balimbingan RT / RW 0 Desa Balimbingan, Kec. Tanah Jawa Kab. Simalungun, Sumut</t>
  </si>
  <si>
    <t>08005572303</t>
  </si>
  <si>
    <t>0001826917424</t>
  </si>
  <si>
    <t>0813-6235-8175</t>
  </si>
  <si>
    <t>12 Okt 2024 / Meninggal Dunia</t>
  </si>
  <si>
    <t>Kristy Yudistira Simbala</t>
  </si>
  <si>
    <t>Desa Pusian RT / RW 0 Kec. Dumoga Timur Kab. Bolaang Mongondow Sulut</t>
  </si>
  <si>
    <t>0002260700109</t>
  </si>
  <si>
    <t>0815-2585-7637</t>
  </si>
  <si>
    <t>Habis Kontrak 01 Okt 2024</t>
  </si>
  <si>
    <t>PELATIHAN</t>
  </si>
  <si>
    <t>KONTRAK I</t>
  </si>
  <si>
    <t>KONTRAK II</t>
  </si>
  <si>
    <t>KONTRAK III</t>
  </si>
  <si>
    <t>KONTRAK V</t>
  </si>
  <si>
    <t>MASA KERJA</t>
  </si>
  <si>
    <t>NO KPJ</t>
  </si>
  <si>
    <t>BPJS KES</t>
  </si>
  <si>
    <t>SK TERAKHIR</t>
  </si>
  <si>
    <t>2093707380</t>
  </si>
  <si>
    <t>09 Sep - 01 Okt 2026</t>
  </si>
  <si>
    <t>3573041804820001</t>
  </si>
  <si>
    <t>Wiwin Supriyono</t>
  </si>
  <si>
    <t>Jl. Ir. Rais VII / 2 Rt 007 Rw 002 Tanjungrejo Sukun</t>
  </si>
  <si>
    <t>0001542508716</t>
  </si>
  <si>
    <t>712/PK.STAFF-PST/HRD/BKR/IX/2020</t>
  </si>
  <si>
    <t>0812-6100-0153</t>
  </si>
  <si>
    <t>Resign 01 Januari 2025</t>
  </si>
  <si>
    <t>Alexander Moruk</t>
  </si>
  <si>
    <t>Oekolo</t>
  </si>
  <si>
    <t>Oekolo RT 008 RW 002 Desa Humusu B Kec. Insana Utara Kab. Timor Tengah Utara NTT</t>
  </si>
  <si>
    <t>0000855444712</t>
  </si>
  <si>
    <t>0823-4035-7429</t>
  </si>
  <si>
    <t>Habis Kontrak 01 Jan 2025 tidak dipakai lg</t>
  </si>
  <si>
    <t>Deni Safrizal</t>
  </si>
  <si>
    <t>Rantau</t>
  </si>
  <si>
    <t>Lorong Pang Hasan RT / RW 0 Desa Gunung Pulo Kec. Kluet Utara Kab. Aceh Selatan, Aceh</t>
  </si>
  <si>
    <t>0000226285154</t>
  </si>
  <si>
    <t>0852-5598-3327 / 0852-9694-3616</t>
  </si>
  <si>
    <t>PHK Mangkir Kerja 02 Jan 2025</t>
  </si>
  <si>
    <t>Micael Jeksen Siregar</t>
  </si>
  <si>
    <t>Sumut VI - Tobasa</t>
  </si>
  <si>
    <t>Jl. Adhyaksa RT - RW - Desa Balige III Kec. Balige Kab. Toba Samosir Sumatera Utara</t>
  </si>
  <si>
    <t>0002151071594</t>
  </si>
  <si>
    <t>866/PKWT-AREA/HRDII&amp;UMUMII/BKR/IX/2024</t>
  </si>
  <si>
    <t>0878-6690-0192</t>
  </si>
  <si>
    <t>PHK 22 Jan 2025 karena penggelapan uang milik agen</t>
  </si>
  <si>
    <t>1210016107890005</t>
  </si>
  <si>
    <t>Nuri Handriyani</t>
  </si>
  <si>
    <t>Dari UD. Nainggolan 09 Sep 2024</t>
  </si>
  <si>
    <t>B. Batu</t>
  </si>
  <si>
    <t>Lingkungan I Perlayuan RT / RW 000 Desa Pulo Padang Kec. Rantau Utara, Kab. Labuhanbatu</t>
  </si>
  <si>
    <t>0001741702364</t>
  </si>
  <si>
    <t>798/HRDII&amp;UMUMII-BKR/SK/IX/2024</t>
  </si>
  <si>
    <t>0813-7660-8093</t>
  </si>
  <si>
    <t>S1 Informatika</t>
  </si>
  <si>
    <t>C01005</t>
  </si>
  <si>
    <t>Habis Kontrak 01 Feb 2025 ( Diambil distributor)</t>
  </si>
  <si>
    <t>Marco Kasah Sinaga</t>
  </si>
  <si>
    <t>Jl. Manunggal Sibura - bura RT / RW 000 Desa Batang Beruh Kec. Sidikalang Kab. Dairi Sumut</t>
  </si>
  <si>
    <t>???</t>
  </si>
  <si>
    <t>0000173130952</t>
  </si>
  <si>
    <t>0822-3784-6397</t>
  </si>
  <si>
    <t>Resign Mendadak 01 Feb 2025</t>
  </si>
  <si>
    <t>5305016402940002</t>
  </si>
  <si>
    <t>Feby Maria Motuka</t>
  </si>
  <si>
    <r>
      <rPr>
        <sz val="10"/>
        <color rgb="FFFF0000"/>
        <rFont val="Verdana"/>
      </rPr>
      <t xml:space="preserve">Administrasi </t>
    </r>
    <r>
      <rPr>
        <i/>
        <sz val="10"/>
        <color rgb="FFFF0000"/>
        <rFont val="Verdana"/>
      </rPr>
      <t>Sekup Area</t>
    </r>
  </si>
  <si>
    <t>28 Apr 20 - 05 Mei 20 / 06 Mei 20 - 12 Mei 20</t>
  </si>
  <si>
    <t>13 Mei 20 - 13 Agt 2020</t>
  </si>
  <si>
    <t>14 Agt 20 - 14 Agt 2021</t>
  </si>
  <si>
    <t>15 Agt 21 - 15 Agt 2023</t>
  </si>
  <si>
    <t>16 Agt 23 - 31 Agt 2024</t>
  </si>
  <si>
    <t>01 Sep 24 - 31 Mei 2025</t>
  </si>
  <si>
    <t>Lautingara</t>
  </si>
  <si>
    <t>Lautingara Rt 010 Rw 004 Desa Kalabahi Tengah Kec. Teluk Mutiara Kab. Alor</t>
  </si>
  <si>
    <t>0001392858606</t>
  </si>
  <si>
    <t>375/HRDII-BKR/IV/2020</t>
  </si>
  <si>
    <t>0821-4613-6372</t>
  </si>
  <si>
    <t>PHK Putus Kontrak 12 Januari 2025</t>
  </si>
  <si>
    <t>5171042005830004</t>
  </si>
  <si>
    <t>Taufik Kurohman</t>
  </si>
  <si>
    <t>09 Sep 19 - 14 Sep 2019</t>
  </si>
  <si>
    <t>16 Sep 19 - 22 Des 2019</t>
  </si>
  <si>
    <t>23 Des 19 - 01 Jul 2020</t>
  </si>
  <si>
    <t>03 Jul 22 - 30 Sep 2024</t>
  </si>
  <si>
    <t>Denpasar</t>
  </si>
  <si>
    <t>Jl. A. yani G. Ken Umang II No. 5Br/Link Dadakan Dusun Dadakan Kel. Pegugayangan Kec. Denpasar Utara Kota Denpasar Bali / Alamat BPJS Kes Dusun Sumberejo RT 001 RW 004 Desa Pondok Rejo Kec. Tempurejo Kab. Jember jatim</t>
  </si>
  <si>
    <t>19074404203 / 18034521817</t>
  </si>
  <si>
    <t>0002308425388</t>
  </si>
  <si>
    <t>503/PK.STAFF-CAB/HRD/VI/2020</t>
  </si>
  <si>
    <t>0823-3955-4288</t>
  </si>
  <si>
    <t>Resign disetujui 21 Jan 2025</t>
  </si>
  <si>
    <t>Asisbi Mesakh</t>
  </si>
  <si>
    <t>Administrasi Sekup Area</t>
  </si>
  <si>
    <t>Sumba Barat Daya</t>
  </si>
  <si>
    <t>24 Agt - 30 Sep 2023</t>
  </si>
  <si>
    <t>Waimangura</t>
  </si>
  <si>
    <t>Katura Mete RT / RW 0 Desa Denduka Kec. Weweka Selatan Kab. Sumba Barat Daya NTT</t>
  </si>
  <si>
    <t>0002928948399</t>
  </si>
  <si>
    <t>0813-5309-0446</t>
  </si>
  <si>
    <t>Habis Kontrak 1 Feb 2025 tidak diperpanjang lagi</t>
  </si>
  <si>
    <t>5313050102850001</t>
  </si>
  <si>
    <t>Marianus Mateus Da Silva</t>
  </si>
  <si>
    <t>Wologelarak Rt 017 Rw 006 Desa Lewoleba Barat Kec. Nubatukan Kab. Lembata NTT</t>
  </si>
  <si>
    <t>0002924337328</t>
  </si>
  <si>
    <t>0812-3915-0383</t>
  </si>
  <si>
    <t>Habis Kontrak 1 Feb 2025</t>
  </si>
  <si>
    <t>Pasca Kll tidak bisa normal</t>
  </si>
  <si>
    <t>1209191512790001</t>
  </si>
  <si>
    <t>Nedi Chandra</t>
  </si>
  <si>
    <t>01 Sep 24 - 31 Des 2024</t>
  </si>
  <si>
    <t>Jl. Chairil Anwar Gg. Mangga RT/RW 0 Desa Kisaran Baru Kota Kisaran Barat Kab. Asahan Sumut</t>
  </si>
  <si>
    <t>0003272462436</t>
  </si>
  <si>
    <t>235/PK.STAFF-CAB/HRD/BKR/III/2021</t>
  </si>
  <si>
    <t>0852-6188-7072</t>
  </si>
  <si>
    <t>PHK Melarikan Diri 30 Januari 2025 (Penggelapan uang 61jt)</t>
  </si>
  <si>
    <t>0001826901303</t>
  </si>
  <si>
    <t>Resign Mendadak Tgl 03 Februari 2025</t>
  </si>
  <si>
    <t>Erik Obrian Simamora</t>
  </si>
  <si>
    <t>Sihorbo</t>
  </si>
  <si>
    <t>Pakpahan RT 000 RW 000 Desa Pakpahan Kec. Pangaribuan Kab. Tapanuli Utara Sumut</t>
  </si>
  <si>
    <t>0002239051184</t>
  </si>
  <si>
    <t>0823-1675-7838</t>
  </si>
  <si>
    <t>Habis Kontrak 01 Mar 2025</t>
  </si>
  <si>
    <t xml:space="preserve">Kasus penggelapan uang perusahaan tetapi sudah dibayar </t>
  </si>
  <si>
    <t>M Azmi Syahputra Lubis</t>
  </si>
  <si>
    <t>Jl Mistar Gg. Murni No. 8C RT / RW 000 Kel. Sei Putih Barat Kec. Medan Petisan Kota Medan Sumut</t>
  </si>
  <si>
    <t>0000009534497</t>
  </si>
  <si>
    <t>0813-9693-3434</t>
  </si>
  <si>
    <t>Resign Mendadak 01 Mar 2025</t>
  </si>
  <si>
    <t>Mensiana Angli Lede</t>
  </si>
  <si>
    <t>10 Okt 23 - 29 Feb 2024</t>
  </si>
  <si>
    <t>Radamata</t>
  </si>
  <si>
    <t>Rada Mata RT / RW - Desa Rada Mata Kec. Kota Tambolaka Kab. Sumba Barat Daya NTT</t>
  </si>
  <si>
    <t>0002820620788</t>
  </si>
  <si>
    <t>0853-3750-4220</t>
  </si>
  <si>
    <t>Habis Kontrak 01 Maret 2025 (hamil melahirkan tidak ada surat nikah)</t>
  </si>
  <si>
    <t>Elvita Rosa BR Surbakti</t>
  </si>
  <si>
    <r>
      <rPr>
        <sz val="10"/>
        <color rgb="FFFF0000"/>
        <rFont val="Verdana"/>
      </rPr>
      <t xml:space="preserve">Administrasi </t>
    </r>
    <r>
      <rPr>
        <i/>
        <sz val="10"/>
        <color rgb="FFFF0000"/>
        <rFont val="Verdana"/>
      </rPr>
      <t>Sekup Area</t>
    </r>
  </si>
  <si>
    <t>15 Des 23 - 31 Jan 2024</t>
  </si>
  <si>
    <t>01 Feb 24 - 31 Mei 2024</t>
  </si>
  <si>
    <t>Kabanjahe</t>
  </si>
  <si>
    <t>Desa Surbakti RT / RW - Desa Surbakti Kec. Simpang Empat Kab. Karo Sumatera Utara</t>
  </si>
  <si>
    <t>0002433170507</t>
  </si>
  <si>
    <t>0822-7340-6138</t>
  </si>
  <si>
    <t>Habis Kontrak 01 Juni 2025</t>
  </si>
  <si>
    <t>3517091707710007</t>
  </si>
  <si>
    <t>Suhariyono</t>
  </si>
  <si>
    <t>01 Nov 21 - 28 Feb 2022</t>
  </si>
  <si>
    <t>01 Mar 23 - 28 Feb 2025</t>
  </si>
  <si>
    <t>Jl. Teuku Cik Ditiro 04 RT 001 RW 005 Kel. Pulo Lor Kec. Jombang Kab. Jombang Jawa Timur</t>
  </si>
  <si>
    <t>0002264455528</t>
  </si>
  <si>
    <t>0813-3040-5758</t>
  </si>
  <si>
    <t>Resign 22 Mei 2025</t>
  </si>
  <si>
    <t>Elias Stevenso Tonda</t>
  </si>
  <si>
    <t>C01006</t>
  </si>
  <si>
    <t>Mbomba RT 001 RW 001 Desa Gheoghoma Kec. Ende Utara Kab. Ende NTT</t>
  </si>
  <si>
    <t>0000862108817</t>
  </si>
  <si>
    <t>117/PKK-AREA/HRDII&amp;UMUMII/BKR/II/2024</t>
  </si>
  <si>
    <t>0812-7285-2252</t>
  </si>
  <si>
    <t>Habis Kontrak 01 Jul 2025 (tdk diperpanjang perusahaan)</t>
  </si>
  <si>
    <t>1104032203960003</t>
  </si>
  <si>
    <t>Eko Angga Drianto</t>
  </si>
  <si>
    <t>NAD 1</t>
  </si>
  <si>
    <t>16 Jul 22 - 31 Jul 2023</t>
  </si>
  <si>
    <t>Blang Kolak II</t>
  </si>
  <si>
    <t>Blang Kolak II RT 002 RW 0 Desa Blang Kolak II Kec. Bebesan Kab. Aceh Tengah, Prov. Aceh</t>
  </si>
  <si>
    <t>0823-6200-3803</t>
  </si>
  <si>
    <t>PHK Mangkir Kerja 24 Juni 2025</t>
  </si>
  <si>
    <t>Edy Wibowo</t>
  </si>
  <si>
    <t>Jl HM Jhon Asrama Polisi Pasar Merah Blok V No. 1A RT / RW - Kel. Binjai Kec. Medan Denai Kota Medan Sumut</t>
  </si>
  <si>
    <t>0001659463345</t>
  </si>
  <si>
    <t>0852-9670-0092</t>
  </si>
  <si>
    <t>PHK Mangkir Kerja 30 Juni 2025</t>
  </si>
  <si>
    <t>1173024612800004</t>
  </si>
  <si>
    <t>Nurhidayah</t>
  </si>
  <si>
    <r>
      <rPr>
        <sz val="10"/>
        <color rgb="FFFF0000"/>
        <rFont val="Verdana"/>
      </rPr>
      <t xml:space="preserve">Administrasi </t>
    </r>
    <r>
      <rPr>
        <i/>
        <sz val="10"/>
        <color rgb="FFFF0000"/>
        <rFont val="Verdana"/>
      </rPr>
      <t>Sekup Area</t>
    </r>
  </si>
  <si>
    <t>Lhokseumawe - Aceh</t>
  </si>
  <si>
    <t>15 Nov 23 - 30 Des 23</t>
  </si>
  <si>
    <t>02 Jan 24 - 30 Apr 2024</t>
  </si>
  <si>
    <t>01 Mei 24 - 31 Des 2024</t>
  </si>
  <si>
    <t>Lhoksukon</t>
  </si>
  <si>
    <t>Jl. Darussalam Gg. Setia No. 26 RT / RW - Kel. Kampung Jawa Baru Kec. Banda Sakti Kota Lhokseumawe, Aceh</t>
  </si>
  <si>
    <t>0001132957539</t>
  </si>
  <si>
    <t>08116711997</t>
  </si>
  <si>
    <t>S1 Teknik Elektro</t>
  </si>
  <si>
    <t>Area Lhokseumawe Tutup Tgl 15 Juli 2025</t>
  </si>
  <si>
    <t>Boby Supriadi, ST</t>
  </si>
  <si>
    <t>15 Jan 24 - 31 Mei 2024</t>
  </si>
  <si>
    <t>Komplek Bambu Kuning No. 38 RT / RW 000 Kel. Hagu Barat Laut Kec. Banda Sakti Kota Lhokseumawe Aceh</t>
  </si>
  <si>
    <t>0002034580072</t>
  </si>
  <si>
    <t>S1 Teknik Sipil</t>
  </si>
  <si>
    <t>Gusti Firmandhana</t>
  </si>
  <si>
    <t>Jl. Nyak Adam Kamil No. 07 RT / RW 000 Kel. Simpang Empat Kec. Banda Sakti Kota Lhokseumawe Aceh</t>
  </si>
  <si>
    <t>0002297066218</t>
  </si>
  <si>
    <t>082299755759 / WA 082291114808</t>
  </si>
  <si>
    <t>D3 Adm Bisnis</t>
  </si>
  <si>
    <t>Teuku Gunawan</t>
  </si>
  <si>
    <t>Unoe</t>
  </si>
  <si>
    <t>Dusun Blang RT / RW 000 Kel.  Gampong Teungoh Kec. Langsa Kota, Kota Langsa, Aceh</t>
  </si>
  <si>
    <t>0001115763693</t>
  </si>
  <si>
    <t>S1 Dakwah</t>
  </si>
  <si>
    <t>Aceh Tengah - Aceh</t>
  </si>
  <si>
    <t>12 Agt 24 - 31 Des 2024</t>
  </si>
  <si>
    <t>01 Jan 25 - 31 Agt 2025</t>
  </si>
  <si>
    <t>0001120769234</t>
  </si>
  <si>
    <t>1210012710910002</t>
  </si>
  <si>
    <t>Afryadi</t>
  </si>
  <si>
    <t>Dusun Tebangan RT / RW 000 Desa Kampung Baru Kec. Bilah Barat, Kab. Labuhanbatu, Sumut</t>
  </si>
  <si>
    <t>0000168021371</t>
  </si>
  <si>
    <t>794/HRDII&amp;UMUMII-BKR/SK/IX/2024</t>
  </si>
  <si>
    <t>0853-6076-9595</t>
  </si>
  <si>
    <t>PHK Mangkir Kerja 13 September 2025 (Lari dengan membawa 1 slop rokok)</t>
  </si>
  <si>
    <t>5371045405890009</t>
  </si>
  <si>
    <t>Meri Meriyanti Letik</t>
  </si>
  <si>
    <t>12 - 18 Nov 20 / 19 - 25 Nov 20</t>
  </si>
  <si>
    <t>Jl. Gajahmada No. 22 RT 010 Rw 004 Kel. Fontein Kec. Kota Raja Kota Kupang NTT</t>
  </si>
  <si>
    <t>0003067273541</t>
  </si>
  <si>
    <t>974/PK.STAFF-CAB/HRD/BKR/XI/2020</t>
  </si>
  <si>
    <t>0813-3909-8598</t>
  </si>
  <si>
    <t>Resign Mendadak Tgl 15 Sep 2025</t>
  </si>
  <si>
    <t>C01007</t>
  </si>
  <si>
    <t>Richard Raffles Goni</t>
  </si>
  <si>
    <t>0001573063211</t>
  </si>
  <si>
    <t>0857-5770-5538</t>
  </si>
  <si>
    <t>Resign mendadak tanggal 15 September 2025</t>
  </si>
  <si>
    <t>04 Jan 21 - 01 Jul 2021</t>
  </si>
  <si>
    <t>02 Jul 21 - 23 Des 2021</t>
  </si>
  <si>
    <t>02 Jan 23 - 31 Jan 2026</t>
  </si>
  <si>
    <t>Lumajang</t>
  </si>
  <si>
    <t>0812-3330-2618</t>
  </si>
  <si>
    <t>Meninggal Dunia 28 Sep 2025</t>
  </si>
  <si>
    <t>Nunang Antara Rt / RW 000 Desa Nunang Antara Kec. Bebesen Kab. Aceh Tengah, Aceh</t>
  </si>
  <si>
    <t>0000979232117</t>
  </si>
  <si>
    <t>0823-7606-3985</t>
  </si>
  <si>
    <t>Resign Mendadak 06 Okt 2025</t>
  </si>
  <si>
    <t>M. Khairul Rahman</t>
  </si>
  <si>
    <t>Lingkungan II Binjai Serbangan RT / RW - Desa Binjai Serbangan Kec. Air Jorman Kab. Asahan Sumut kodepos 21263</t>
  </si>
  <si>
    <t>0002061491409</t>
  </si>
  <si>
    <t>0821-8587-5669</t>
  </si>
  <si>
    <t>Resign Mendadak krn Diterima PNS Tgl 22 Oktober 2025</t>
  </si>
  <si>
    <t>Jl. Asahan Komplek Veteran RT / RW 000 Desa Siantar Estate Kec. Siantar Kab. Simalungun</t>
  </si>
  <si>
    <t>0002097508814</t>
  </si>
  <si>
    <t>0812-6315-467</t>
  </si>
  <si>
    <t>PHK karena mangkir kerja sejak 12 November 2025</t>
  </si>
  <si>
    <t>Maringan Fernando Silalahi</t>
  </si>
  <si>
    <t>Jl. Cipta RT / RW 000 Desa Huta Rakyat Kec. Sidikalang, Kab. Dairi Sumut</t>
  </si>
  <si>
    <t>0002944345454</t>
  </si>
  <si>
    <t>0838-3403-5245</t>
  </si>
  <si>
    <t>Habis Kontrak 01 Nov 2025 (sering tidak masuk sakit dan motor rusak)</t>
  </si>
  <si>
    <t>Bela Vista Mboro</t>
  </si>
  <si>
    <t>Tuapukan RT 007 RW 004 Desa Tuapukan Kec. Kupang Timur, Kab. Kupang NTT</t>
  </si>
  <si>
    <t>0002524133979</t>
  </si>
  <si>
    <t>0812-5323-4002</t>
  </si>
  <si>
    <t>S1 Peternakan</t>
  </si>
  <si>
    <t>Resign Mendadak Tgl 06 Nov 2025 (Alasan mau istirahat)</t>
  </si>
  <si>
    <t>1705030107920049</t>
  </si>
  <si>
    <t>Dharma Setiawan</t>
  </si>
  <si>
    <t>7 - 12 Jun 21</t>
  </si>
  <si>
    <t>01 Nov 24 - 30 Jun 2026</t>
  </si>
  <si>
    <t>Situbondo</t>
  </si>
  <si>
    <t xml:space="preserve">Dusun II RT / RW 000 Desa Harapan Mulya Kec. Talo Kab. Seluma Prov. Bengkulu </t>
  </si>
  <si>
    <t>0003095587091</t>
  </si>
  <si>
    <t>411/PK.STAFF-CAB/HRD/BKR/VI/2021</t>
  </si>
  <si>
    <t>0823-3932-5151</t>
  </si>
  <si>
    <t>Resign Mendadak 09 Nov 2025 (Alasan Ayah Sakit)</t>
  </si>
  <si>
    <t>Restu Fadillah</t>
  </si>
  <si>
    <t>Desa Aras</t>
  </si>
  <si>
    <t>Dusun II RT / RW 000 Desa Aras Kec. Air Putih Kab. Batu Bara Sumut kodepos 21256</t>
  </si>
  <si>
    <t>0001170913059</t>
  </si>
  <si>
    <t>085834401357 / WA 085270572891</t>
  </si>
  <si>
    <t>Habis Kontrak 01 Des 2025</t>
  </si>
  <si>
    <t>Jl. Tomong No. 9 RT / RW 000 Kel. Bukit Sofa Kec. Siantar Sitalasari Kota Pematangsiantar Sumut kodepos 21139</t>
  </si>
  <si>
    <t>0003554891559</t>
  </si>
  <si>
    <t>0838-9066-6262</t>
  </si>
  <si>
    <t>0002050296344</t>
  </si>
  <si>
    <t>Resign Mendadak 01 Des 2025</t>
  </si>
  <si>
    <t>7171076605940002</t>
  </si>
  <si>
    <t>Lumawir Reggina Maharanie / Reggina Maharanie Lumawir (BPJS TK)</t>
  </si>
  <si>
    <t>Administrasi Penjualan &amp; Gudang (Kecil) Are</t>
  </si>
  <si>
    <t>16 Jun - 31 Jul 25</t>
  </si>
  <si>
    <t>Lingkungan III RT / RW 000 Desa Taler Kec. Tondano Timur Kab. Minahasa, Sulut</t>
  </si>
  <si>
    <t>0002136511506</t>
  </si>
  <si>
    <t>0895-6353-60150</t>
  </si>
  <si>
    <t>S1 Pend. Bhs Jepang</t>
  </si>
  <si>
    <t>Habis Kontrak 01 Des 2025 tidak dipakai oleh Perusahaan</t>
  </si>
  <si>
    <t>Sales (Kategori A)</t>
  </si>
  <si>
    <t>Kapoya - Jaga III RT / RW 000 Desa Kapoya Kec. Suluun Tareran Kab. Minahasa Selatan</t>
  </si>
  <si>
    <t>0000906164087</t>
  </si>
  <si>
    <t>0856-9624-5816</t>
  </si>
  <si>
    <t>Alfian Makasambi</t>
  </si>
  <si>
    <t>Tumobui RT 003 RW 002 Desa Tumobui Kec. Kotamobagu Timur Kota Kotamobagu Sulut</t>
  </si>
  <si>
    <t>0001141945659</t>
  </si>
  <si>
    <t>0853-9553-2045</t>
  </si>
  <si>
    <t>Resign Mendadak Tgl 03 Des 2025</t>
  </si>
  <si>
    <t>C01008</t>
  </si>
  <si>
    <t>KONTRAK/KESEPAKATAN LUAR PULAU MEI 2026</t>
  </si>
  <si>
    <t>C01009</t>
  </si>
  <si>
    <t>C01010</t>
  </si>
  <si>
    <t>Andriyanti Anihu</t>
  </si>
  <si>
    <t>Erwin Matheos</t>
  </si>
  <si>
    <t>C01011</t>
  </si>
  <si>
    <t>Jahludin Gilalom</t>
  </si>
  <si>
    <t>Saipul Rumondor</t>
  </si>
  <si>
    <t>C02001</t>
  </si>
  <si>
    <t>Aldi Syahputra Sinurat</t>
  </si>
  <si>
    <t>18 Mei 2026</t>
  </si>
  <si>
    <t>Reza Ashari Sitepu</t>
  </si>
  <si>
    <t>Calon Sales Executive (Dropping)</t>
  </si>
  <si>
    <t>Muhammad Nasir Sinaga</t>
  </si>
  <si>
    <t>Reynaldi Don Reto</t>
  </si>
  <si>
    <t>Soe Kabupaten TTS</t>
  </si>
  <si>
    <t>Magang</t>
  </si>
  <si>
    <t>Marisa Banunuh</t>
  </si>
  <si>
    <t>C02002</t>
  </si>
  <si>
    <t>Muslimin</t>
  </si>
  <si>
    <t>Shandy S</t>
  </si>
  <si>
    <t>Geri Irawan</t>
  </si>
  <si>
    <t>Givenchrist Runtuwarow</t>
  </si>
  <si>
    <t>Febrizal Yuantara</t>
  </si>
  <si>
    <t>Saripuddin</t>
  </si>
  <si>
    <t>Alfonsius Bere</t>
  </si>
  <si>
    <t>C02003</t>
  </si>
  <si>
    <t>Sanry Gustap Rumokoy</t>
  </si>
  <si>
    <t>Fauzia Awaliya</t>
  </si>
  <si>
    <t>22 Mei - 18 Juni 26</t>
  </si>
  <si>
    <t>19 Juni - 13 Juli 26</t>
  </si>
  <si>
    <t>14 Juli - 05 Agustus 26</t>
  </si>
  <si>
    <t>Wofsi Elihu Sanherip Neolaka</t>
  </si>
  <si>
    <t>Mas Riki</t>
  </si>
  <si>
    <t>Fikry Faky Kolopita</t>
  </si>
  <si>
    <t>Suwoto Sukendar</t>
  </si>
  <si>
    <t>C02004</t>
  </si>
  <si>
    <t>TOTAL HBS KONTRAK</t>
  </si>
  <si>
    <t>KEPALA</t>
  </si>
  <si>
    <t>PKWT</t>
  </si>
  <si>
    <t>JUMLAH</t>
  </si>
  <si>
    <t>Kab. Simalungun</t>
  </si>
  <si>
    <t>AKHIR KONTRAK</t>
  </si>
  <si>
    <t>STATUS KONTRAK KE</t>
  </si>
  <si>
    <t>Kab. Toba</t>
  </si>
  <si>
    <t>BSBD</t>
  </si>
  <si>
    <t>Kab. Deli Serdang</t>
  </si>
  <si>
    <t>Osin Freddy S</t>
  </si>
  <si>
    <t>Kab. Alor</t>
  </si>
  <si>
    <t>C03001</t>
  </si>
  <si>
    <t>Soe &amp; Kefa</t>
  </si>
  <si>
    <t>Kefamenanu Kab. Timor Tengah Utara</t>
  </si>
  <si>
    <t>Kab Ende</t>
  </si>
  <si>
    <t>Yoseph Jogo F Lamury</t>
  </si>
  <si>
    <t>Sulut - Minahasa</t>
  </si>
  <si>
    <t>Sulut Kab. Minahasa</t>
  </si>
  <si>
    <t>Henry J K Keintjem</t>
  </si>
  <si>
    <t>LANJUT</t>
  </si>
  <si>
    <t>Sugeng Dedy Atmaja</t>
  </si>
  <si>
    <t>Iswondo Gunda Sirait</t>
  </si>
  <si>
    <t>TIDAK LANJUT</t>
  </si>
  <si>
    <t>Andri Andrian Syahputra</t>
  </si>
  <si>
    <t>Dinda Karina</t>
  </si>
  <si>
    <t>Rafica Dwi Ananta</t>
  </si>
  <si>
    <t>C03002</t>
  </si>
  <si>
    <t>Asisten Manager Operasional Penjualan</t>
  </si>
  <si>
    <t>Alpin Rinaldi</t>
  </si>
  <si>
    <t>Jl. Utama No. 11 RT 001 RW 007, Kel Rejosari, Kec. Tenayan Raya, Kota Pekanbaru</t>
  </si>
  <si>
    <t>Iqbal Dwi Pangga</t>
  </si>
  <si>
    <t>Rayadi Yusri</t>
  </si>
  <si>
    <t>TOTAL</t>
  </si>
  <si>
    <t>C03003</t>
  </si>
  <si>
    <t>Mus Fandi Batubara</t>
  </si>
  <si>
    <t>Sri Wahyuni</t>
  </si>
  <si>
    <t>Antoni</t>
  </si>
  <si>
    <t>Ardiansyah</t>
  </si>
  <si>
    <t>Khairul Imam Nasution</t>
  </si>
  <si>
    <t>Sofian</t>
  </si>
  <si>
    <t>C03004</t>
  </si>
  <si>
    <t>Dedy Irsyadh</t>
  </si>
  <si>
    <t>Tia Ardila Ritonga</t>
  </si>
  <si>
    <t>Eko Hidayat</t>
  </si>
  <si>
    <t>Dedi Yusuf</t>
  </si>
  <si>
    <t>C03005</t>
  </si>
  <si>
    <t>Syamsul Rizal Reza</t>
  </si>
  <si>
    <t>Zulfadli Rauf Nasution</t>
  </si>
  <si>
    <t>Bambang Supriadi</t>
  </si>
  <si>
    <t>Andi Rinaldi</t>
  </si>
  <si>
    <t>Dikson Alber Jonedi Habel Selan</t>
  </si>
  <si>
    <t>Novia Dinia</t>
  </si>
  <si>
    <t>31 Okt 2026</t>
  </si>
  <si>
    <t>Samsul Marpaung</t>
  </si>
  <si>
    <t>Marthen Luter Tafuli</t>
  </si>
  <si>
    <t>Imamsyah Sembiring</t>
  </si>
  <si>
    <t>Sumarno</t>
  </si>
  <si>
    <t>Muhammad Machsum Afandi</t>
  </si>
  <si>
    <t>C04001</t>
  </si>
  <si>
    <t>Darma Siswanto</t>
  </si>
  <si>
    <t>Theresia Widi Astuty</t>
  </si>
  <si>
    <t>Irfadli Nasution</t>
  </si>
  <si>
    <t>Dsn. Lestari Rt / Rw 0 Desa Kampung Padang Kec. Pangkatan Kab. Labuhanbatu Sumut</t>
  </si>
  <si>
    <t>C04002</t>
  </si>
  <si>
    <t>Mintomton</t>
  </si>
  <si>
    <t>Arviani Kristanti Soekirno</t>
  </si>
  <si>
    <t>Sayful P. Simorangking</t>
  </si>
  <si>
    <t>Joice Kristopel Pangaribuan</t>
  </si>
  <si>
    <t>Sumber Maju Simangungsong</t>
  </si>
  <si>
    <t>Jos Pernando l</t>
  </si>
  <si>
    <t>Dedi Gunawan Sinaga</t>
  </si>
  <si>
    <t>Jos Pernando L</t>
  </si>
  <si>
    <t>Pedro Soares Lemos</t>
  </si>
  <si>
    <t>Atambua Kab. Belu</t>
  </si>
  <si>
    <t>Kota Pekan Baru</t>
  </si>
  <si>
    <t>Rocky Walean</t>
  </si>
  <si>
    <t>Roifan Simanjuntak</t>
  </si>
  <si>
    <t>Yeremot Y Liunima</t>
  </si>
  <si>
    <t>Khatrin Yolanda Mustika Pakpahan</t>
  </si>
  <si>
    <t>Yangres Fallo</t>
  </si>
  <si>
    <t>C04003</t>
  </si>
  <si>
    <t>Azi Ardian</t>
  </si>
  <si>
    <t xml:space="preserve">Jl. Kampung Baru Gg. Mujur RT / RW 000 Desa Kartini Kec. Rantau Utara Kab. Labuhanbatu Sumut </t>
  </si>
  <si>
    <t xml:space="preserve">KONTRAK </t>
  </si>
  <si>
    <t>KONTRAK AWAL</t>
  </si>
  <si>
    <t>PERIODE KONTRAK</t>
  </si>
  <si>
    <t>PK 1</t>
  </si>
  <si>
    <t>PK2</t>
  </si>
  <si>
    <t>PK3</t>
  </si>
  <si>
    <t>PK 4</t>
  </si>
  <si>
    <t>PK5</t>
  </si>
  <si>
    <t>Tika Melati Sukma</t>
  </si>
  <si>
    <t>Sugiarto</t>
  </si>
  <si>
    <t>Koko Prawisko</t>
  </si>
  <si>
    <t>Sumeri</t>
  </si>
  <si>
    <t>Ramadian</t>
  </si>
  <si>
    <t>Dika Saputra</t>
  </si>
  <si>
    <t>Refi Mukti</t>
  </si>
  <si>
    <t>C04004</t>
  </si>
  <si>
    <t>C04005</t>
  </si>
  <si>
    <t>Yohanes Debrito Ukat</t>
  </si>
  <si>
    <t>17 Apr - 12 Mei 26</t>
  </si>
  <si>
    <t xml:space="preserve">13 Mei - 09 Juni 26 </t>
  </si>
  <si>
    <t xml:space="preserve">10 - 30 Juni 26 </t>
  </si>
  <si>
    <t>Ravelano Artje Pua</t>
  </si>
  <si>
    <t>20 Apr - 15 Mei  26</t>
  </si>
  <si>
    <t>16 Mei - 11 Juni 26</t>
  </si>
  <si>
    <t>12 Juni - 06 Juli 26</t>
  </si>
  <si>
    <t>Ca Pekerja Gudang</t>
  </si>
  <si>
    <t>22 Apr - 18 Mei 26</t>
  </si>
  <si>
    <t>19 Mei - 13 Juni 26</t>
  </si>
  <si>
    <t>15 Juni - 06 Juli 26</t>
  </si>
  <si>
    <t>Ivana Chrisanti Hale</t>
  </si>
  <si>
    <t>Rajes Kandra Ritonga</t>
  </si>
  <si>
    <t>Ca. Sopir</t>
  </si>
  <si>
    <t>Tri Indro Afianty Benu</t>
  </si>
  <si>
    <t>Freelance lanjutan</t>
  </si>
  <si>
    <t>27 Apr - 22 Mei 26</t>
  </si>
  <si>
    <t>23 Mei - 19 Juni 26</t>
  </si>
  <si>
    <t>20 Juni - 13 Juli 26</t>
  </si>
  <si>
    <t>Gd. Induk - Pekan baru</t>
  </si>
  <si>
    <t>Syamsul Bahri Nasution</t>
  </si>
  <si>
    <t>Christophorus Aloysius Kenaru</t>
  </si>
  <si>
    <t>Jos Fernando L</t>
  </si>
  <si>
    <t>Jl. Pagar Batu, Desa Silalahi Pagar Batu, Kec. Balige, Kabupaten Toba Samosir</t>
  </si>
  <si>
    <t>C05001</t>
  </si>
  <si>
    <t>Andini Anjelita Liunima</t>
  </si>
  <si>
    <t>Imawan Budi Prasetya</t>
  </si>
  <si>
    <t>Fridolinus Febriyanto Usfinit</t>
  </si>
  <si>
    <t>Sepri Kabnani</t>
  </si>
  <si>
    <t>Irwan Ivander Dethan</t>
  </si>
  <si>
    <t>Herudion Lesiangi</t>
  </si>
  <si>
    <t>Elisabeth Lere Ballo</t>
  </si>
  <si>
    <t>Abner Andy Uky</t>
  </si>
  <si>
    <t>Ambrosia Makrina Lele Ole</t>
  </si>
  <si>
    <t>Bandar Selamat RT/RW 000, Desa Belang Malum, Kec. Sidikalang, Kab. Dairi</t>
  </si>
  <si>
    <t>Elsa Mega Sintya</t>
  </si>
  <si>
    <t>Jl. Baru Desa Purba Sianjur, Kec. Pakkat, Kabupaten Humbang Hasudutan</t>
  </si>
  <si>
    <t>Pardomuan Manik</t>
  </si>
  <si>
    <t>Agustinus Nailake</t>
  </si>
  <si>
    <t>31 Des 2026</t>
  </si>
  <si>
    <t>Rafael Simaremare</t>
  </si>
  <si>
    <t>Degisto M. Saekoko</t>
  </si>
  <si>
    <t>Yustus Arif Boimau</t>
  </si>
  <si>
    <t>Frayanto Marsudno Kikhau</t>
  </si>
  <si>
    <t>Eduard Taebenu</t>
  </si>
  <si>
    <t>Yohanes Ombrio Bria</t>
  </si>
  <si>
    <t>Sefrianus Neo Naibesi</t>
  </si>
  <si>
    <t>Primus Paskalis Naiaki</t>
  </si>
  <si>
    <t>C05002</t>
  </si>
  <si>
    <t>Habel Tahun</t>
  </si>
  <si>
    <t>Maximus Talan</t>
  </si>
  <si>
    <t>Bernadus Satrio Gaharpung</t>
  </si>
  <si>
    <t>Henry Jeanry Keintjem</t>
  </si>
  <si>
    <t>C05003</t>
  </si>
  <si>
    <t>31 Agt 2026</t>
  </si>
  <si>
    <t>C05004</t>
  </si>
  <si>
    <t>Christalia Berek</t>
  </si>
  <si>
    <t>5304046111950002</t>
  </si>
  <si>
    <t>Dusun Raidikur RT 001 RW 001 Desa Naitimu Kec. Tasifeto Barat, Kab. Belu, NTT</t>
  </si>
  <si>
    <t>Kab. Atambua</t>
  </si>
  <si>
    <t>30 juni 2026</t>
  </si>
  <si>
    <t>Febry Antara</t>
  </si>
  <si>
    <t>Aguino Swendi Fanrio Kombo</t>
  </si>
  <si>
    <t xml:space="preserve">Dusun Alala RT 009 RW 005 Desa Oekmurak Kec. Rinhat Kab. Malaka NTT </t>
  </si>
  <si>
    <t>Viktor Kandow</t>
  </si>
  <si>
    <t>Dwi Rezky Manoppo</t>
  </si>
  <si>
    <t>Elizabeth Carvallo</t>
  </si>
  <si>
    <t>C05005</t>
  </si>
  <si>
    <t>Arnoldus Yansen Narek Lewulelek</t>
  </si>
  <si>
    <t>Budiyono</t>
  </si>
  <si>
    <t>C05006</t>
  </si>
  <si>
    <t>Petrus Tae</t>
  </si>
  <si>
    <t>Bay Sony Listen Selan</t>
  </si>
  <si>
    <t>Sinsenu RT 024 RW 004 Desa Nifukani Kec. Amanuban Barat, Timor Tengah Selatan NTT</t>
  </si>
  <si>
    <t>Yeremia Nubatonis</t>
  </si>
  <si>
    <t>Postenu RT 014 RW 003 Desa Nifukani Kec. Amanuban Barat Kab. Timor Tengah Selatan NTT</t>
  </si>
  <si>
    <t>C05007</t>
  </si>
  <si>
    <t>Henry Jeanry Kurniawan Keintjem</t>
  </si>
  <si>
    <t>Lingkungan III RT 007 RW 003 Desa Kumersot Kec. Ranowulu Kota Bitung Sulut</t>
  </si>
  <si>
    <t>C06001</t>
  </si>
  <si>
    <t>C06002</t>
  </si>
  <si>
    <t>C06003</t>
  </si>
  <si>
    <t>C06004</t>
  </si>
  <si>
    <t>SOE KEFA</t>
  </si>
  <si>
    <t>IV</t>
  </si>
  <si>
    <t>Administrasi Area</t>
  </si>
  <si>
    <t>II</t>
  </si>
  <si>
    <t>C06005</t>
  </si>
  <si>
    <t>I</t>
  </si>
  <si>
    <t>C06006</t>
  </si>
  <si>
    <t>III</t>
  </si>
  <si>
    <t>C06007</t>
  </si>
  <si>
    <t>Fiqih Fadillah</t>
  </si>
  <si>
    <t>Dusun I, RT/RW 000 Desa Lidah Tanah, Kec. Perbaungan, Kab. Serdang Bedagai</t>
  </si>
  <si>
    <t>Soe &amp; Kefamenanu</t>
  </si>
  <si>
    <t>Prawita V. O. Linome</t>
  </si>
  <si>
    <t>Nonohonis RT 003/RW 001 Kec. Kota Soe, Kab. Timor Tengah Selatan</t>
  </si>
  <si>
    <t>C06008</t>
  </si>
  <si>
    <t>Oeteas RT 006/RW 003 Desa Helebeik, Kec. Lobalan, Kab. Rode Ndao</t>
  </si>
  <si>
    <t>Kab. Rote Ndao</t>
  </si>
  <si>
    <t>Oktavianus Fallo</t>
  </si>
  <si>
    <t>Wekatimun RT 026/RW 008 Desa Umanen, Kec. Atambua Barat, Kab. Belu</t>
  </si>
  <si>
    <t>C06009</t>
  </si>
  <si>
    <t>TOTAL LANJUT</t>
  </si>
  <si>
    <t>GD. INDUK</t>
  </si>
  <si>
    <t>Dedy Hariyadi</t>
  </si>
  <si>
    <t>Calon Pekerja Harian Gudang</t>
  </si>
  <si>
    <t>Diana Pita Sari</t>
  </si>
  <si>
    <t>Hartono</t>
  </si>
  <si>
    <t>Yeremia Leonardo</t>
  </si>
  <si>
    <t>TOTAL FL BARU</t>
  </si>
  <si>
    <t>C06010</t>
  </si>
  <si>
    <t>V</t>
  </si>
  <si>
    <t>C06011</t>
  </si>
  <si>
    <t>C07001</t>
  </si>
  <si>
    <t>5301061812100010</t>
  </si>
  <si>
    <t>luanyermi@gmail.com</t>
  </si>
  <si>
    <t>C07002</t>
  </si>
  <si>
    <t xml:space="preserve">5306030512250002
</t>
  </si>
  <si>
    <t>Admin per 02 Feb 2026</t>
  </si>
  <si>
    <t>0823-1199-0824</t>
  </si>
  <si>
    <t>lamuryinyo8@gmail.com</t>
  </si>
  <si>
    <t>C07003</t>
  </si>
  <si>
    <t>5308032012110018</t>
  </si>
  <si>
    <t>0822-3788-2648</t>
  </si>
  <si>
    <t>oflinbhara2019@gmail.com</t>
  </si>
  <si>
    <t>C07004</t>
  </si>
  <si>
    <t>Gangsli J I Walewangko / Gansly J I Walewangko (BPJS TK)</t>
  </si>
  <si>
    <t>5308192007100004</t>
  </si>
  <si>
    <t>0882-0228-64172</t>
  </si>
  <si>
    <t>bernadusgaharpung@gmail.com</t>
  </si>
  <si>
    <t>VI</t>
  </si>
  <si>
    <t>C07005</t>
  </si>
  <si>
    <t>5308192012120011</t>
  </si>
  <si>
    <t>adrianuswangge09@gmail.com</t>
  </si>
  <si>
    <t>C07006</t>
  </si>
  <si>
    <t>5308182202110001</t>
  </si>
  <si>
    <t>ibrahimindra674@gmail.com</t>
  </si>
  <si>
    <t>C07007</t>
  </si>
  <si>
    <t>5308202804120021</t>
  </si>
  <si>
    <t>rheywodong@gmail.com</t>
  </si>
  <si>
    <t>C07008</t>
  </si>
  <si>
    <t>5308082812150001</t>
  </si>
  <si>
    <t>wilsonrago883@gmail.com</t>
  </si>
  <si>
    <t>C07009</t>
  </si>
  <si>
    <t>5308181206240001</t>
  </si>
  <si>
    <t>yohaneskirha25@gmail.com</t>
  </si>
  <si>
    <t>C07010</t>
  </si>
  <si>
    <t>5308190909240003</t>
  </si>
  <si>
    <t>0823-1413-5647</t>
  </si>
  <si>
    <t>Riajunior022@gmail.com</t>
  </si>
  <si>
    <t>D01001</t>
  </si>
  <si>
    <t>7107010807110012</t>
  </si>
  <si>
    <t>082292184460</t>
  </si>
  <si>
    <r>
      <rPr>
        <u/>
        <sz val="10"/>
        <color rgb="FF000000"/>
        <rFont val="Arial"/>
      </rPr>
      <t>jeanry.keintjem@gmail.com</t>
    </r>
  </si>
  <si>
    <t>D01002</t>
  </si>
  <si>
    <t>7102082004160001</t>
  </si>
  <si>
    <t>082189925579</t>
  </si>
  <si>
    <t>jemmytimbuleng12@gmail.com</t>
  </si>
  <si>
    <t>D01003</t>
  </si>
  <si>
    <t>7404222102120002</t>
  </si>
  <si>
    <r>
      <rPr>
        <u/>
        <sz val="10"/>
        <color rgb="FF000000"/>
        <rFont val="Arial"/>
      </rPr>
      <t>antika.andriyanti99@gmail.com</t>
    </r>
  </si>
  <si>
    <t>D01004</t>
  </si>
  <si>
    <t>Sulut Kab. Minahasa)</t>
  </si>
  <si>
    <t>7106040511080005</t>
  </si>
  <si>
    <t>erwinmatheos@gmail.com</t>
  </si>
  <si>
    <t>D01005</t>
  </si>
  <si>
    <t>7171070407220002</t>
  </si>
  <si>
    <t>082187180904</t>
  </si>
  <si>
    <r>
      <rPr>
        <u/>
        <sz val="10"/>
        <color rgb="FF000000"/>
        <rFont val="Arial"/>
      </rPr>
      <t>rivohapendatu@gmail.com</t>
    </r>
  </si>
  <si>
    <t>D01006</t>
  </si>
  <si>
    <t>7101332308220002</t>
  </si>
  <si>
    <t>0895406845965</t>
  </si>
  <si>
    <t>ganslywalewangko21@gmail.com</t>
  </si>
  <si>
    <t>D01007</t>
  </si>
  <si>
    <t>7101113011210006</t>
  </si>
  <si>
    <t>frendy_suruh@yahoo.com</t>
  </si>
  <si>
    <t>D01008</t>
  </si>
  <si>
    <t>7106031901080009</t>
  </si>
  <si>
    <r>
      <rPr>
        <u/>
        <sz val="10"/>
        <color rgb="FF000000"/>
        <rFont val="Arial"/>
      </rPr>
      <t>sandryrumokoy@gmail.com</t>
    </r>
  </si>
  <si>
    <t>D01009</t>
  </si>
  <si>
    <t>7107121304160001</t>
  </si>
  <si>
    <t>aleinponggohong95@gmail.com</t>
  </si>
  <si>
    <t>D02001</t>
  </si>
  <si>
    <t>7171081308200007</t>
  </si>
  <si>
    <t>rivaldomarlon.salmon30@gmail.com</t>
  </si>
  <si>
    <t>D02002</t>
  </si>
  <si>
    <t>7107020802110003</t>
  </si>
  <si>
    <t>082197497989</t>
  </si>
  <si>
    <t>steyfen.antou99@gmail.com</t>
  </si>
  <si>
    <t>D02003</t>
  </si>
  <si>
    <t>7108011701220001</t>
  </si>
  <si>
    <t>mulyadipangko@gmail.com</t>
  </si>
  <si>
    <t>D02004</t>
  </si>
  <si>
    <t>7105132910090006</t>
  </si>
  <si>
    <t>089530281298</t>
  </si>
  <si>
    <t>serinatumiwa20@gmail.com</t>
  </si>
  <si>
    <t>D02007</t>
  </si>
  <si>
    <t>7102180305180001</t>
  </si>
  <si>
    <t>janmananohas84@gmail.com</t>
  </si>
  <si>
    <t>D02009</t>
  </si>
  <si>
    <t>7102023107230003</t>
  </si>
  <si>
    <t>fael.maweikere@gmail.com</t>
  </si>
  <si>
    <t>D02010</t>
  </si>
  <si>
    <t>7102022905081624</t>
  </si>
  <si>
    <t>0895330402798</t>
  </si>
  <si>
    <t>styvanmongdong02@gmail.com</t>
  </si>
  <si>
    <t>JEREMIA MATINDAS</t>
  </si>
  <si>
    <t>7105161605960002</t>
  </si>
  <si>
    <t>Likupang</t>
  </si>
  <si>
    <t>Lingkungan V RT/RW 000 Desa Rinegetan, Kecamatan Tondano Barat, Kabupaten Minahasa</t>
  </si>
  <si>
    <t>BILLY STEVEN FERDINAND SENGKEY</t>
  </si>
  <si>
    <t>3578180808860002</t>
  </si>
  <si>
    <t>Jember</t>
  </si>
  <si>
    <t>Jaga VII RT/RW 000 Desa Sawangan, Kecamatan Airmadidi, Kabupaten Minahasa Utara</t>
  </si>
  <si>
    <t>S1 Pendidikan</t>
  </si>
  <si>
    <t>D02011</t>
  </si>
  <si>
    <t>7105230809082414</t>
  </si>
  <si>
    <t>085696679647</t>
  </si>
  <si>
    <t>givenchrist751@gmail.com</t>
  </si>
  <si>
    <t>7102110910170001</t>
  </si>
  <si>
    <t>yanesvian94@gmail.com</t>
  </si>
  <si>
    <t>D03001</t>
  </si>
  <si>
    <t>D03002</t>
  </si>
  <si>
    <t>D03003</t>
  </si>
  <si>
    <t>D03004</t>
  </si>
  <si>
    <t>D03005</t>
  </si>
  <si>
    <t>D03006</t>
  </si>
  <si>
    <t>FEGRIANTO SURUH</t>
  </si>
  <si>
    <t>7174042002050001</t>
  </si>
  <si>
    <t>Lanut</t>
  </si>
  <si>
    <t>Desa Bongkudai Selatan RT 001 RW 000, Kecamatan Mooat, Kabupaten Bolaang Mongondow Selatan</t>
  </si>
  <si>
    <t>2109862627</t>
  </si>
  <si>
    <t>14 September - 07 Oktober 2026</t>
  </si>
  <si>
    <t>D03007</t>
  </si>
  <si>
    <t>D04001</t>
  </si>
  <si>
    <t>2103155364</t>
  </si>
  <si>
    <t>ALFIN PRIYA SUNDARA</t>
  </si>
  <si>
    <t>3201291111010006</t>
  </si>
  <si>
    <t>Taman Pagelaran Blok B2 No. 28 RT 004 RW 011, Desa Padasuka, Kecamatan Ciomas, Kabupaten Bogor</t>
  </si>
  <si>
    <t>10 September - 03 Oktober 2026</t>
  </si>
  <si>
    <t>05 - 28 Oktober 2026</t>
  </si>
  <si>
    <t>29 Oktober - 20 November 2026</t>
  </si>
  <si>
    <t>18 Agustus - 11 September 2026</t>
  </si>
  <si>
    <t>12 September - 06 Oktober 2026</t>
  </si>
  <si>
    <t>07 - 29 Oktober 2026</t>
  </si>
  <si>
    <t>19 Agustus - 12 September 2026</t>
  </si>
  <si>
    <t>13 September - 07 Oktober 2026</t>
  </si>
  <si>
    <t>08 - 30 Oktober 2026</t>
  </si>
  <si>
    <t>ARY AULIA ANGGAKUSUMACITA</t>
  </si>
  <si>
    <t>3201011401960012</t>
  </si>
  <si>
    <t>Perum BCE Blok B4 No. 03 RT 004 RW 011, Desa Sukahati, Kecamatan Cibinong, Kabupaten Bogor</t>
  </si>
  <si>
    <t>22 September - 15 Oktober 2026</t>
  </si>
  <si>
    <t>16 Oktober - 09 November 2026</t>
  </si>
  <si>
    <t>10 November - 02 Desember 2026</t>
  </si>
  <si>
    <t>FARHAN FADULLAH</t>
  </si>
  <si>
    <t>3201400905990002</t>
  </si>
  <si>
    <t>Kampung Cikalancing RT 018 RW 003, Desa Cinangneng, Kecamatan Tenjolaya, Kabupaten Bogor</t>
  </si>
  <si>
    <t>DUDUNG</t>
  </si>
  <si>
    <t>3201152511850001</t>
  </si>
  <si>
    <t>Kampung Pasar Rebo, RT 004 / RW 008, Desa Cihideung Udik, Kecamatan Ciampea, Kabupaten Bogor</t>
  </si>
  <si>
    <t>11 Sept - 05 Okto 2026</t>
  </si>
  <si>
    <t>06 - 29 Oktober 2026</t>
  </si>
  <si>
    <t>30 Okto - 21 Nov 2026</t>
  </si>
  <si>
    <t>1405112303730000</t>
  </si>
  <si>
    <t>1407102502830001</t>
  </si>
  <si>
    <t>1210020908800006</t>
  </si>
  <si>
    <t>1271040606120003</t>
  </si>
  <si>
    <t>1210010206110003</t>
  </si>
  <si>
    <t>1272072207190001</t>
  </si>
  <si>
    <t>1407050901200004</t>
  </si>
  <si>
    <t>1407051112170008</t>
  </si>
  <si>
    <t>1405112504120013</t>
  </si>
  <si>
    <t>0853-8125-8571</t>
  </si>
  <si>
    <t>0823-8469-4377</t>
  </si>
  <si>
    <t>0882-7122-6022</t>
  </si>
  <si>
    <t>Anggiarulli1982@gmail.com</t>
  </si>
  <si>
    <t>hendraa6541@gmail.com</t>
  </si>
  <si>
    <t>antonius110191@gmail.com</t>
  </si>
  <si>
    <t>Dennjaka5@gmail.com</t>
  </si>
  <si>
    <t>samsulbahrinstbahri@gmail.com</t>
  </si>
  <si>
    <t>iwanpku734@gmail.com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</si>
</sst>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[$-421]dd\ mmmm\ yyyy"/>
    <numFmt numFmtId="165" formatCode="0;[Red]0"/>
    <numFmt numFmtId="166" formatCode="d&quot;-&quot;mmm&quot;-&quot;yyyy"/>
    <numFmt numFmtId="167" formatCode="dd&quot; &quot;mmmm&quot; &quot;yyyy"/>
    <numFmt numFmtId="168" formatCode="_(* #,##0.00_);_(* \(#,##0.00\);_(* &quot;-&quot;??_);_(@_)"/>
    <numFmt numFmtId="169" formatCode="dd/mm/yy"/>
    <numFmt numFmtId="170" formatCode="d\ mmmm\ yyyy"/>
    <numFmt numFmtId="171" formatCode="mm/dd/yy"/>
    <numFmt numFmtId="172" formatCode="[$-409]d\-mmm\-yy"/>
    <numFmt numFmtId="173" formatCode="d\ mmm\ yy"/>
    <numFmt numFmtId="174" formatCode="[$-13809]d\ mmm\ yyyy"/>
  </numFmts>
  <fonts count="61">
    <font>
      <sz val="11"/>
      <color theme="1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sz val="12"/>
      <color theme="1"/>
      <name val="Calibri"/>
    </font>
    <font>
      <sz val="11"/>
      <color theme="1"/>
      <name val="Calibri"/>
    </font>
    <font>
      <b/>
      <sz val="9"/>
      <color theme="1"/>
      <name val="Arial"/>
    </font>
    <font>
      <sz val="10"/>
      <color theme="1"/>
      <name val="Calibri"/>
    </font>
    <font>
      <sz val="11"/>
      <name val="Calibri"/>
    </font>
    <font>
      <b/>
      <sz val="11"/>
      <color rgb="FFFFFFFF"/>
      <name val="Calibri"/>
      <scheme val="minor"/>
    </font>
    <font>
      <sz val="11"/>
      <color theme="1"/>
      <name val="Arial"/>
    </font>
    <font>
      <b/>
      <sz val="10"/>
      <color rgb="FFFFFFFF"/>
      <name val="Arial"/>
    </font>
    <font>
      <b/>
      <sz val="11"/>
      <color rgb="FFFFFFFF"/>
      <name val="Roboto"/>
    </font>
    <font>
      <sz val="10"/>
      <color rgb="FF0F69FF"/>
      <name val="Quattrocento Sans"/>
    </font>
    <font>
      <sz val="10"/>
      <color rgb="FF000000"/>
      <name val="Arial"/>
    </font>
    <font>
      <b/>
      <sz val="10"/>
      <color rgb="FF000000"/>
      <name val="Arial"/>
    </font>
    <font>
      <b/>
      <sz val="11"/>
      <color theme="1"/>
      <name val="Calibri"/>
    </font>
    <font>
      <u/>
      <sz val="10"/>
      <color rgb="FF000000"/>
      <name val="Arial"/>
    </font>
    <font>
      <sz val="11"/>
      <color theme="1"/>
      <name val="Calibri"/>
      <scheme val="minor"/>
    </font>
    <font>
      <u/>
      <sz val="10"/>
      <color rgb="FF000000"/>
      <name val="Arial"/>
    </font>
    <font>
      <sz val="11"/>
      <color rgb="FF00000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1"/>
      <color theme="10"/>
      <name val="Calibri"/>
    </font>
    <font>
      <u/>
      <sz val="11"/>
      <color rgb="FF0563C1"/>
      <name val="Calibri"/>
    </font>
    <font>
      <sz val="11"/>
      <color rgb="FF0563C1"/>
      <name val="Calibri"/>
    </font>
    <font>
      <sz val="9"/>
      <color theme="1"/>
      <name val="Arial"/>
    </font>
    <font>
      <sz val="9"/>
      <color theme="1"/>
      <name val="Calibri"/>
    </font>
    <font>
      <b/>
      <sz val="9"/>
      <color theme="1"/>
      <name val="Calibri"/>
    </font>
    <font>
      <sz val="11"/>
      <color theme="1"/>
      <name val="Century Gothic"/>
    </font>
    <font>
      <sz val="11"/>
      <color rgb="FF00B050"/>
      <name val="Century Gothic"/>
    </font>
    <font>
      <sz val="9"/>
      <color rgb="FF000000"/>
      <name val="Arial"/>
    </font>
    <font>
      <b/>
      <sz val="16"/>
      <color theme="1"/>
      <name val="Century Gothic"/>
    </font>
    <font>
      <b/>
      <sz val="11"/>
      <color theme="1"/>
      <name val="Century Gothic"/>
    </font>
    <font>
      <sz val="11"/>
      <color rgb="FFFF0000"/>
      <name val="Century Gothic"/>
    </font>
    <font>
      <b/>
      <sz val="20"/>
      <color theme="1"/>
      <name val="Century Gothic"/>
    </font>
    <font>
      <b/>
      <sz val="12"/>
      <color theme="1"/>
      <name val="Calibri"/>
    </font>
    <font>
      <sz val="11"/>
      <color theme="1"/>
      <name val="Arial"/>
    </font>
    <font>
      <sz val="10"/>
      <color theme="1"/>
      <name val="Century Gothic"/>
    </font>
    <font>
      <sz val="10"/>
      <color rgb="FFFF0000"/>
      <name val="Arial"/>
    </font>
    <font>
      <b/>
      <sz val="10"/>
      <color rgb="FFFF0000"/>
      <name val="Verdana"/>
    </font>
    <font>
      <b/>
      <sz val="18"/>
      <color rgb="FFFF0000"/>
      <name val="Arial Rounded"/>
    </font>
    <font>
      <sz val="10"/>
      <color rgb="FFFF0000"/>
      <name val="Verdana"/>
    </font>
    <font>
      <sz val="10"/>
      <color rgb="FF000000"/>
      <name val="Verdana"/>
    </font>
    <font>
      <sz val="10"/>
      <color rgb="FF0000FF"/>
      <name val="Verdana"/>
    </font>
    <font>
      <b/>
      <sz val="10"/>
      <color theme="1"/>
      <name val="Verdana"/>
    </font>
    <font>
      <sz val="10"/>
      <color rgb="FFEE0000"/>
      <name val="Verdana"/>
    </font>
    <font>
      <sz val="10"/>
      <color rgb="FFEE0000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Verdana"/>
    </font>
    <font>
      <sz val="10"/>
      <color rgb="FF0000FF"/>
      <name val="Arial"/>
    </font>
    <font>
      <b/>
      <sz val="18"/>
      <color theme="1"/>
      <name val="Arial"/>
    </font>
    <font>
      <sz val="11"/>
      <color rgb="FF000000"/>
      <name val="Libre Franklin"/>
    </font>
    <font>
      <b/>
      <sz val="10"/>
      <color rgb="FF000000"/>
      <name val="Verdana"/>
    </font>
    <font>
      <sz val="10"/>
      <color rgb="FF0E05BB"/>
      <name val="Verdana"/>
    </font>
    <font>
      <sz val="10"/>
      <color rgb="FF0033CC"/>
      <name val="Verdana"/>
    </font>
    <font>
      <b/>
      <sz val="16"/>
      <color theme="1"/>
      <name val="Arial"/>
    </font>
    <font>
      <u/>
      <sz val="10"/>
      <color rgb="FF000000"/>
      <name val="Arial"/>
    </font>
    <font>
      <sz val="11"/>
      <color rgb="FF0070C0"/>
      <name val="Calibri"/>
    </font>
    <font>
      <i/>
      <sz val="10"/>
      <color rgb="FFFF0000"/>
      <name val="Verdana"/>
    </font>
    <font>
      <sz val="10"/>
      <color rgb="FF00000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  <fill>
      <patternFill patternType="solid">
        <fgColor rgb="FFAEABAB"/>
        <bgColor rgb="FFAEABAB"/>
      </patternFill>
    </fill>
    <fill>
      <patternFill patternType="solid">
        <fgColor theme="6"/>
        <bgColor theme="6"/>
      </patternFill>
    </fill>
    <fill>
      <patternFill patternType="solid">
        <fgColor rgb="FF356854"/>
        <bgColor rgb="FF356854"/>
      </patternFill>
    </fill>
    <fill>
      <patternFill patternType="solid">
        <fgColor rgb="FFD9E2F3"/>
        <bgColor rgb="FFD9E2F3"/>
      </patternFill>
    </fill>
    <fill>
      <patternFill patternType="solid">
        <fgColor rgb="FFEE0000"/>
        <bgColor rgb="FFEE0000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6F8F9"/>
        <bgColor rgb="FFF6F8F9"/>
      </patternFill>
    </fill>
    <fill>
      <patternFill patternType="solid">
        <fgColor rgb="FFFFC7CE"/>
        <bgColor rgb="FFFFC7CE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B7B7B7"/>
        <bgColor rgb="FFB7B7B7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D6DCE4"/>
        <bgColor rgb="FFD6DCE4"/>
      </patternFill>
    </fill>
    <fill>
      <patternFill patternType="solid">
        <fgColor rgb="FF7F7F7F"/>
        <bgColor rgb="FF7F7F7F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92D050"/>
        <bgColor rgb="FF92D050"/>
      </patternFill>
    </fill>
    <fill>
      <patternFill patternType="solid">
        <fgColor rgb="FF757070"/>
        <bgColor rgb="FF757070"/>
      </patternFill>
    </fill>
    <fill>
      <patternFill patternType="solid">
        <fgColor rgb="FF9CC2E5"/>
        <bgColor rgb="FF9CC2E5"/>
      </patternFill>
    </fill>
    <fill>
      <patternFill patternType="solid">
        <fgColor rgb="FFDADADA"/>
        <bgColor rgb="FFDADADA"/>
      </patternFill>
    </fill>
    <fill>
      <patternFill patternType="solid">
        <fgColor rgb="FF00B0F0"/>
        <bgColor rgb="FF00B0F0"/>
      </patternFill>
    </fill>
    <fill>
      <patternFill patternType="solid">
        <fgColor rgb="FF548135"/>
        <bgColor rgb="FF548135"/>
      </patternFill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rgb="FF0F69FF"/>
        <bgColor rgb="FF0F69FF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B4C6E7"/>
        <bgColor rgb="FFB4C6E7"/>
      </patternFill>
    </fill>
  </fills>
  <borders count="7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176">
    <xf numFmtId="0" fontId="0" fillId="0" borderId="0" xfId="0" applyFont="1" applyAlignme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164" fontId="3" fillId="3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1" fontId="9" fillId="0" borderId="0" xfId="0" applyNumberFormat="1" applyFont="1" applyAlignment="1"/>
    <xf numFmtId="0" fontId="9" fillId="0" borderId="0" xfId="0" applyFont="1" applyAlignment="1"/>
    <xf numFmtId="0" fontId="8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" fontId="10" fillId="6" borderId="2" xfId="0" applyNumberFormat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4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64" fontId="13" fillId="7" borderId="2" xfId="0" applyNumberFormat="1" applyFont="1" applyFill="1" applyBorder="1" applyAlignment="1">
      <alignment horizontal="center" vertical="center"/>
    </xf>
    <xf numFmtId="165" fontId="13" fillId="7" borderId="2" xfId="0" applyNumberFormat="1" applyFont="1" applyFill="1" applyBorder="1" applyAlignment="1">
      <alignment horizontal="center" vertical="center" wrapText="1"/>
    </xf>
    <xf numFmtId="166" fontId="13" fillId="0" borderId="2" xfId="0" applyNumberFormat="1" applyFont="1" applyBorder="1" applyAlignment="1">
      <alignment horizontal="center" vertical="center"/>
    </xf>
    <xf numFmtId="167" fontId="13" fillId="0" borderId="2" xfId="0" applyNumberFormat="1" applyFont="1" applyBorder="1" applyAlignment="1">
      <alignment horizontal="center" vertical="center"/>
    </xf>
    <xf numFmtId="165" fontId="13" fillId="7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1" fontId="13" fillId="9" borderId="2" xfId="0" applyNumberFormat="1" applyFont="1" applyFill="1" applyBorder="1" applyAlignment="1">
      <alignment horizontal="center" vertical="center"/>
    </xf>
    <xf numFmtId="168" fontId="13" fillId="0" borderId="2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4" fontId="13" fillId="7" borderId="2" xfId="0" applyNumberFormat="1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vertical="center"/>
    </xf>
    <xf numFmtId="0" fontId="13" fillId="0" borderId="2" xfId="0" applyFont="1" applyBorder="1" applyAlignment="1">
      <alignment horizontal="left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164" fontId="13" fillId="7" borderId="2" xfId="0" applyNumberFormat="1" applyFont="1" applyFill="1" applyBorder="1" applyAlignment="1">
      <alignment horizontal="center" vertical="center" wrapText="1"/>
    </xf>
    <xf numFmtId="164" fontId="13" fillId="3" borderId="2" xfId="0" applyNumberFormat="1" applyFont="1" applyFill="1" applyBorder="1" applyAlignment="1">
      <alignment horizontal="center" vertical="center"/>
    </xf>
    <xf numFmtId="1" fontId="13" fillId="9" borderId="2" xfId="0" applyNumberFormat="1" applyFont="1" applyFill="1" applyBorder="1" applyAlignment="1">
      <alignment vertical="center"/>
    </xf>
    <xf numFmtId="0" fontId="13" fillId="9" borderId="2" xfId="0" applyFont="1" applyFill="1" applyBorder="1" applyAlignment="1">
      <alignment vertical="center"/>
    </xf>
    <xf numFmtId="1" fontId="13" fillId="0" borderId="2" xfId="0" quotePrefix="1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7" fontId="13" fillId="0" borderId="2" xfId="0" applyNumberFormat="1" applyFont="1" applyBorder="1" applyAlignment="1">
      <alignment horizontal="center" vertical="center"/>
    </xf>
    <xf numFmtId="1" fontId="13" fillId="11" borderId="2" xfId="0" applyNumberFormat="1" applyFont="1" applyFill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/>
    </xf>
    <xf numFmtId="167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9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165" fontId="15" fillId="0" borderId="7" xfId="0" applyNumberFormat="1" applyFont="1" applyBorder="1" applyAlignment="1">
      <alignment horizontal="center" vertical="center" wrapText="1"/>
    </xf>
    <xf numFmtId="164" fontId="15" fillId="0" borderId="7" xfId="0" applyNumberFormat="1" applyFont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13" fillId="11" borderId="2" xfId="0" applyFont="1" applyFill="1" applyBorder="1" applyAlignment="1">
      <alignment vertical="center"/>
    </xf>
    <xf numFmtId="1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" fillId="15" borderId="2" xfId="0" applyFont="1" applyFill="1" applyBorder="1" applyAlignment="1">
      <alignment horizontal="left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left" vertical="center"/>
    </xf>
    <xf numFmtId="0" fontId="4" fillId="15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left" vertical="center" wrapText="1"/>
    </xf>
    <xf numFmtId="164" fontId="4" fillId="15" borderId="2" xfId="0" applyNumberFormat="1" applyFont="1" applyFill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164" fontId="4" fillId="8" borderId="2" xfId="0" applyNumberFormat="1" applyFont="1" applyFill="1" applyBorder="1" applyAlignment="1">
      <alignment horizontal="center" vertical="center" wrapText="1"/>
    </xf>
    <xf numFmtId="164" fontId="4" fillId="8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 wrapText="1"/>
    </xf>
    <xf numFmtId="165" fontId="4" fillId="7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164" fontId="4" fillId="7" borderId="2" xfId="0" applyNumberFormat="1" applyFont="1" applyFill="1" applyBorder="1" applyAlignment="1">
      <alignment horizontal="center" vertical="center" wrapText="1"/>
    </xf>
    <xf numFmtId="164" fontId="4" fillId="7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 wrapText="1"/>
    </xf>
    <xf numFmtId="165" fontId="4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164" fontId="13" fillId="7" borderId="8" xfId="0" applyNumberFormat="1" applyFont="1" applyFill="1" applyBorder="1" applyAlignment="1">
      <alignment horizontal="center" vertical="center"/>
    </xf>
    <xf numFmtId="164" fontId="13" fillId="7" borderId="8" xfId="0" applyNumberFormat="1" applyFont="1" applyFill="1" applyBorder="1" applyAlignment="1">
      <alignment horizontal="left" vertical="center"/>
    </xf>
    <xf numFmtId="0" fontId="13" fillId="15" borderId="2" xfId="0" applyFont="1" applyFill="1" applyBorder="1" applyAlignment="1">
      <alignment horizontal="center" vertical="center"/>
    </xf>
    <xf numFmtId="1" fontId="13" fillId="15" borderId="2" xfId="0" applyNumberFormat="1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vertical="center"/>
    </xf>
    <xf numFmtId="0" fontId="13" fillId="15" borderId="2" xfId="0" applyFont="1" applyFill="1" applyBorder="1" applyAlignment="1">
      <alignment horizontal="left" vertical="center"/>
    </xf>
    <xf numFmtId="0" fontId="13" fillId="15" borderId="2" xfId="0" applyFont="1" applyFill="1" applyBorder="1" applyAlignment="1">
      <alignment horizontal="left" vertical="center" wrapText="1"/>
    </xf>
    <xf numFmtId="0" fontId="13" fillId="15" borderId="2" xfId="0" applyFont="1" applyFill="1" applyBorder="1" applyAlignment="1">
      <alignment vertical="center"/>
    </xf>
    <xf numFmtId="164" fontId="13" fillId="15" borderId="2" xfId="0" applyNumberFormat="1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/>
    </xf>
    <xf numFmtId="1" fontId="13" fillId="15" borderId="2" xfId="0" applyNumberFormat="1" applyFont="1" applyFill="1" applyBorder="1" applyAlignment="1">
      <alignment horizontal="center" vertical="center"/>
    </xf>
    <xf numFmtId="164" fontId="13" fillId="15" borderId="2" xfId="0" applyNumberFormat="1" applyFont="1" applyFill="1" applyBorder="1" applyAlignment="1">
      <alignment horizontal="center" vertical="center"/>
    </xf>
    <xf numFmtId="165" fontId="13" fillId="15" borderId="2" xfId="0" applyNumberFormat="1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165" fontId="13" fillId="15" borderId="2" xfId="0" applyNumberFormat="1" applyFont="1" applyFill="1" applyBorder="1" applyAlignment="1">
      <alignment horizontal="center" vertical="center" wrapText="1"/>
    </xf>
    <xf numFmtId="164" fontId="13" fillId="7" borderId="2" xfId="0" applyNumberFormat="1" applyFont="1" applyFill="1" applyBorder="1" applyAlignment="1">
      <alignment horizontal="center" vertical="center" wrapText="1"/>
    </xf>
    <xf numFmtId="169" fontId="13" fillId="7" borderId="2" xfId="0" applyNumberFormat="1" applyFont="1" applyFill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2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2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top" wrapText="1"/>
    </xf>
    <xf numFmtId="164" fontId="27" fillId="0" borderId="2" xfId="0" applyNumberFormat="1" applyFont="1" applyBorder="1" applyAlignment="1">
      <alignment horizontal="center" vertical="center"/>
    </xf>
    <xf numFmtId="164" fontId="26" fillId="0" borderId="0" xfId="0" applyNumberFormat="1" applyFont="1" applyAlignment="1">
      <alignment vertical="top"/>
    </xf>
    <xf numFmtId="0" fontId="26" fillId="0" borderId="0" xfId="0" applyFont="1" applyAlignment="1">
      <alignment vertical="top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top" wrapText="1"/>
    </xf>
    <xf numFmtId="0" fontId="26" fillId="7" borderId="2" xfId="0" applyFont="1" applyFill="1" applyBorder="1" applyAlignment="1">
      <alignment vertical="top"/>
    </xf>
    <xf numFmtId="0" fontId="26" fillId="0" borderId="2" xfId="0" applyFont="1" applyBorder="1" applyAlignment="1">
      <alignment vertical="top"/>
    </xf>
    <xf numFmtId="0" fontId="25" fillId="0" borderId="2" xfId="0" applyFont="1" applyBorder="1" applyAlignment="1">
      <alignment horizontal="left" vertical="top"/>
    </xf>
    <xf numFmtId="0" fontId="25" fillId="0" borderId="2" xfId="0" applyFont="1" applyBorder="1" applyAlignment="1">
      <alignment horizontal="left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top" wrapText="1"/>
    </xf>
    <xf numFmtId="0" fontId="25" fillId="0" borderId="0" xfId="0" applyFont="1" applyAlignment="1">
      <alignment horizontal="left" vertical="top"/>
    </xf>
    <xf numFmtId="0" fontId="2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13" fillId="0" borderId="2" xfId="0" quotePrefix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3" fontId="25" fillId="0" borderId="2" xfId="0" applyNumberFormat="1" applyFont="1" applyBorder="1" applyAlignment="1">
      <alignment horizontal="left" vertical="top" wrapText="1"/>
    </xf>
    <xf numFmtId="3" fontId="25" fillId="0" borderId="2" xfId="0" applyNumberFormat="1" applyFont="1" applyBorder="1" applyAlignment="1">
      <alignment horizontal="left" vertical="top" wrapText="1"/>
    </xf>
    <xf numFmtId="3" fontId="25" fillId="0" borderId="2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2" fillId="7" borderId="12" xfId="0" applyNumberFormat="1" applyFont="1" applyFill="1" applyBorder="1" applyAlignment="1">
      <alignment horizontal="center" vertical="center" wrapText="1"/>
    </xf>
    <xf numFmtId="165" fontId="2" fillId="7" borderId="1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4" fontId="2" fillId="7" borderId="12" xfId="0" applyNumberFormat="1" applyFont="1" applyFill="1" applyBorder="1" applyAlignment="1">
      <alignment horizontal="left" vertical="center"/>
    </xf>
    <xf numFmtId="164" fontId="2" fillId="7" borderId="12" xfId="0" applyNumberFormat="1" applyFont="1" applyFill="1" applyBorder="1" applyAlignment="1">
      <alignment horizontal="left" vertical="center" wrapText="1"/>
    </xf>
    <xf numFmtId="164" fontId="2" fillId="0" borderId="0" xfId="0" applyNumberFormat="1" applyFont="1" applyAlignment="1">
      <alignment horizontal="left" vertical="center"/>
    </xf>
    <xf numFmtId="165" fontId="2" fillId="7" borderId="12" xfId="0" applyNumberFormat="1" applyFont="1" applyFill="1" applyBorder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164" fontId="1" fillId="7" borderId="12" xfId="0" applyNumberFormat="1" applyFont="1" applyFill="1" applyBorder="1" applyAlignment="1">
      <alignment horizontal="left" vertical="center"/>
    </xf>
    <xf numFmtId="164" fontId="1" fillId="7" borderId="12" xfId="0" applyNumberFormat="1" applyFont="1" applyFill="1" applyBorder="1" applyAlignment="1">
      <alignment horizontal="left" vertical="center" wrapText="1"/>
    </xf>
    <xf numFmtId="165" fontId="1" fillId="7" borderId="12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/>
    </xf>
    <xf numFmtId="165" fontId="1" fillId="7" borderId="12" xfId="0" applyNumberFormat="1" applyFont="1" applyFill="1" applyBorder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 vertical="top"/>
    </xf>
    <xf numFmtId="0" fontId="25" fillId="15" borderId="2" xfId="0" applyFont="1" applyFill="1" applyBorder="1" applyAlignment="1">
      <alignment horizontal="left" vertical="center"/>
    </xf>
    <xf numFmtId="0" fontId="25" fillId="15" borderId="2" xfId="0" applyFont="1" applyFill="1" applyBorder="1" applyAlignment="1">
      <alignment horizontal="left" vertical="center" wrapText="1"/>
    </xf>
    <xf numFmtId="0" fontId="1" fillId="15" borderId="12" xfId="0" applyFont="1" applyFill="1" applyBorder="1" applyAlignment="1">
      <alignment horizontal="center" vertical="center"/>
    </xf>
    <xf numFmtId="164" fontId="1" fillId="15" borderId="12" xfId="0" applyNumberFormat="1" applyFont="1" applyFill="1" applyBorder="1" applyAlignment="1">
      <alignment horizontal="center" vertical="center"/>
    </xf>
    <xf numFmtId="165" fontId="1" fillId="15" borderId="12" xfId="0" applyNumberFormat="1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left" vertical="center"/>
    </xf>
    <xf numFmtId="0" fontId="1" fillId="15" borderId="12" xfId="0" applyFont="1" applyFill="1" applyBorder="1" applyAlignment="1">
      <alignment horizontal="center" vertical="center" wrapText="1"/>
    </xf>
    <xf numFmtId="164" fontId="1" fillId="15" borderId="12" xfId="0" applyNumberFormat="1" applyFont="1" applyFill="1" applyBorder="1" applyAlignment="1">
      <alignment horizontal="left" vertical="center"/>
    </xf>
    <xf numFmtId="164" fontId="1" fillId="15" borderId="12" xfId="0" applyNumberFormat="1" applyFont="1" applyFill="1" applyBorder="1" applyAlignment="1">
      <alignment horizontal="left" vertical="center" wrapText="1"/>
    </xf>
    <xf numFmtId="165" fontId="1" fillId="15" borderId="12" xfId="0" applyNumberFormat="1" applyFont="1" applyFill="1" applyBorder="1" applyAlignment="1">
      <alignment horizontal="left" vertical="center"/>
    </xf>
    <xf numFmtId="0" fontId="25" fillId="3" borderId="2" xfId="0" applyFont="1" applyFill="1" applyBorder="1" applyAlignment="1">
      <alignment horizontal="left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5" fillId="15" borderId="2" xfId="0" applyFont="1" applyFill="1" applyBorder="1" applyAlignment="1">
      <alignment horizontal="left" vertical="center" wrapText="1"/>
    </xf>
    <xf numFmtId="0" fontId="1" fillId="15" borderId="12" xfId="0" quotePrefix="1" applyFont="1" applyFill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164" fontId="1" fillId="7" borderId="12" xfId="0" applyNumberFormat="1" applyFont="1" applyFill="1" applyBorder="1" applyAlignment="1">
      <alignment horizontal="center" vertical="center"/>
    </xf>
    <xf numFmtId="0" fontId="25" fillId="15" borderId="12" xfId="0" applyFont="1" applyFill="1" applyBorder="1" applyAlignment="1">
      <alignment horizontal="center" vertical="center" wrapText="1"/>
    </xf>
    <xf numFmtId="165" fontId="1" fillId="15" borderId="12" xfId="0" applyNumberFormat="1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left" vertical="center" wrapText="1"/>
    </xf>
    <xf numFmtId="164" fontId="13" fillId="0" borderId="0" xfId="0" applyNumberFormat="1" applyFont="1" applyAlignment="1">
      <alignment horizontal="left" vertical="center"/>
    </xf>
    <xf numFmtId="0" fontId="2" fillId="0" borderId="2" xfId="0" applyFont="1" applyBorder="1" applyAlignment="1">
      <alignment vertical="center"/>
    </xf>
    <xf numFmtId="165" fontId="1" fillId="7" borderId="12" xfId="0" applyNumberFormat="1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left" vertical="center" wrapText="1"/>
    </xf>
    <xf numFmtId="164" fontId="1" fillId="15" borderId="2" xfId="0" applyNumberFormat="1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left" vertical="center" wrapText="1"/>
    </xf>
    <xf numFmtId="164" fontId="13" fillId="10" borderId="12" xfId="0" applyNumberFormat="1" applyFont="1" applyFill="1" applyBorder="1" applyAlignment="1">
      <alignment horizontal="left" vertical="center"/>
    </xf>
    <xf numFmtId="165" fontId="1" fillId="15" borderId="2" xfId="0" applyNumberFormat="1" applyFont="1" applyFill="1" applyBorder="1" applyAlignment="1">
      <alignment horizontal="center" vertical="center" wrapText="1"/>
    </xf>
    <xf numFmtId="165" fontId="13" fillId="10" borderId="12" xfId="0" applyNumberFormat="1" applyFont="1" applyFill="1" applyBorder="1" applyAlignment="1">
      <alignment horizontal="left" vertical="center"/>
    </xf>
    <xf numFmtId="0" fontId="1" fillId="15" borderId="2" xfId="0" applyFont="1" applyFill="1" applyBorder="1" applyAlignment="1">
      <alignment horizontal="left" vertical="center"/>
    </xf>
    <xf numFmtId="0" fontId="1" fillId="15" borderId="2" xfId="0" applyFont="1" applyFill="1" applyBorder="1" applyAlignment="1">
      <alignment horizontal="center" vertical="center" wrapText="1"/>
    </xf>
    <xf numFmtId="164" fontId="1" fillId="15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25" fillId="18" borderId="2" xfId="0" applyFont="1" applyFill="1" applyBorder="1" applyAlignment="1">
      <alignment horizontal="left" vertical="center"/>
    </xf>
    <xf numFmtId="3" fontId="25" fillId="0" borderId="2" xfId="0" applyNumberFormat="1" applyFont="1" applyBorder="1" applyAlignment="1">
      <alignment horizontal="left" vertical="center" wrapText="1"/>
    </xf>
    <xf numFmtId="3" fontId="25" fillId="15" borderId="2" xfId="0" applyNumberFormat="1" applyFont="1" applyFill="1" applyBorder="1" applyAlignment="1">
      <alignment horizontal="left" vertical="center" wrapText="1"/>
    </xf>
    <xf numFmtId="3" fontId="25" fillId="0" borderId="2" xfId="0" applyNumberFormat="1" applyFont="1" applyBorder="1" applyAlignment="1">
      <alignment horizontal="left" vertical="center" wrapText="1"/>
    </xf>
    <xf numFmtId="0" fontId="28" fillId="14" borderId="2" xfId="0" applyFont="1" applyFill="1" applyBorder="1"/>
    <xf numFmtId="0" fontId="28" fillId="14" borderId="2" xfId="0" quotePrefix="1" applyFont="1" applyFill="1" applyBorder="1"/>
    <xf numFmtId="0" fontId="28" fillId="14" borderId="2" xfId="0" quotePrefix="1" applyFont="1" applyFill="1" applyBorder="1" applyAlignment="1">
      <alignment horizontal="center"/>
    </xf>
    <xf numFmtId="0" fontId="28" fillId="14" borderId="2" xfId="0" applyFont="1" applyFill="1" applyBorder="1" applyAlignment="1">
      <alignment horizontal="center"/>
    </xf>
    <xf numFmtId="0" fontId="28" fillId="14" borderId="2" xfId="0" applyFont="1" applyFill="1" applyBorder="1" applyAlignment="1">
      <alignment horizontal="left"/>
    </xf>
    <xf numFmtId="14" fontId="28" fillId="14" borderId="2" xfId="0" applyNumberFormat="1" applyFon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3" fillId="14" borderId="12" xfId="0" applyFont="1" applyFill="1" applyBorder="1"/>
    <xf numFmtId="0" fontId="28" fillId="19" borderId="2" xfId="0" applyFont="1" applyFill="1" applyBorder="1" applyAlignment="1">
      <alignment horizontal="center"/>
    </xf>
    <xf numFmtId="0" fontId="28" fillId="19" borderId="2" xfId="0" applyFont="1" applyFill="1" applyBorder="1"/>
    <xf numFmtId="0" fontId="28" fillId="19" borderId="2" xfId="0" quotePrefix="1" applyFont="1" applyFill="1" applyBorder="1"/>
    <xf numFmtId="0" fontId="28" fillId="19" borderId="2" xfId="0" quotePrefix="1" applyFont="1" applyFill="1" applyBorder="1" applyAlignment="1">
      <alignment horizontal="center"/>
    </xf>
    <xf numFmtId="0" fontId="28" fillId="19" borderId="2" xfId="0" applyFont="1" applyFill="1" applyBorder="1" applyAlignment="1">
      <alignment horizontal="left"/>
    </xf>
    <xf numFmtId="14" fontId="28" fillId="19" borderId="2" xfId="0" quotePrefix="1" applyNumberFormat="1" applyFont="1" applyFill="1" applyBorder="1" applyAlignment="1">
      <alignment horizontal="center"/>
    </xf>
    <xf numFmtId="14" fontId="28" fillId="19" borderId="2" xfId="0" applyNumberFormat="1" applyFont="1" applyFill="1" applyBorder="1" applyAlignment="1">
      <alignment horizontal="center"/>
    </xf>
    <xf numFmtId="0" fontId="3" fillId="19" borderId="12" xfId="0" applyFont="1" applyFill="1" applyBorder="1"/>
    <xf numFmtId="14" fontId="28" fillId="14" borderId="2" xfId="0" quotePrefix="1" applyNumberFormat="1" applyFont="1" applyFill="1" applyBorder="1" applyAlignment="1">
      <alignment horizontal="center"/>
    </xf>
    <xf numFmtId="0" fontId="28" fillId="20" borderId="2" xfId="0" applyFont="1" applyFill="1" applyBorder="1" applyAlignment="1">
      <alignment horizontal="center"/>
    </xf>
    <xf numFmtId="0" fontId="28" fillId="20" borderId="2" xfId="0" applyFont="1" applyFill="1" applyBorder="1"/>
    <xf numFmtId="0" fontId="28" fillId="20" borderId="2" xfId="0" quotePrefix="1" applyFont="1" applyFill="1" applyBorder="1"/>
    <xf numFmtId="0" fontId="28" fillId="20" borderId="2" xfId="0" quotePrefix="1" applyFont="1" applyFill="1" applyBorder="1" applyAlignment="1">
      <alignment horizontal="center"/>
    </xf>
    <xf numFmtId="0" fontId="28" fillId="20" borderId="2" xfId="0" applyFont="1" applyFill="1" applyBorder="1" applyAlignment="1">
      <alignment horizontal="left"/>
    </xf>
    <xf numFmtId="171" fontId="28" fillId="20" borderId="2" xfId="0" applyNumberFormat="1" applyFont="1" applyFill="1" applyBorder="1"/>
    <xf numFmtId="171" fontId="28" fillId="20" borderId="2" xfId="0" applyNumberFormat="1" applyFont="1" applyFill="1" applyBorder="1" applyAlignment="1">
      <alignment horizontal="center"/>
    </xf>
    <xf numFmtId="14" fontId="28" fillId="20" borderId="2" xfId="0" applyNumberFormat="1" applyFont="1" applyFill="1" applyBorder="1" applyAlignment="1">
      <alignment horizontal="center"/>
    </xf>
    <xf numFmtId="0" fontId="3" fillId="20" borderId="12" xfId="0" applyFont="1" applyFill="1" applyBorder="1"/>
    <xf numFmtId="49" fontId="28" fillId="20" borderId="2" xfId="0" quotePrefix="1" applyNumberFormat="1" applyFont="1" applyFill="1" applyBorder="1"/>
    <xf numFmtId="14" fontId="28" fillId="20" borderId="2" xfId="0" quotePrefix="1" applyNumberFormat="1" applyFont="1" applyFill="1" applyBorder="1" applyAlignment="1">
      <alignment horizontal="center"/>
    </xf>
    <xf numFmtId="0" fontId="3" fillId="20" borderId="2" xfId="0" applyFont="1" applyFill="1" applyBorder="1" applyAlignment="1">
      <alignment horizontal="center"/>
    </xf>
    <xf numFmtId="0" fontId="28" fillId="3" borderId="2" xfId="0" applyFont="1" applyFill="1" applyBorder="1"/>
    <xf numFmtId="0" fontId="28" fillId="3" borderId="2" xfId="0" quotePrefix="1" applyFont="1" applyFill="1" applyBorder="1"/>
    <xf numFmtId="0" fontId="28" fillId="3" borderId="2" xfId="0" applyFont="1" applyFill="1" applyBorder="1" applyAlignment="1">
      <alignment horizontal="left"/>
    </xf>
    <xf numFmtId="0" fontId="28" fillId="3" borderId="2" xfId="0" quotePrefix="1" applyFont="1" applyFill="1" applyBorder="1" applyAlignment="1">
      <alignment horizontal="center"/>
    </xf>
    <xf numFmtId="14" fontId="28" fillId="3" borderId="2" xfId="0" applyNumberFormat="1" applyFont="1" applyFill="1" applyBorder="1" applyAlignment="1">
      <alignment horizontal="center"/>
    </xf>
    <xf numFmtId="0" fontId="3" fillId="3" borderId="12" xfId="0" applyFont="1" applyFill="1" applyBorder="1"/>
    <xf numFmtId="0" fontId="3" fillId="21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1" fontId="28" fillId="14" borderId="2" xfId="0" applyNumberFormat="1" applyFont="1" applyFill="1" applyBorder="1"/>
    <xf numFmtId="171" fontId="28" fillId="14" borderId="2" xfId="0" applyNumberFormat="1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28" fillId="22" borderId="2" xfId="0" applyFont="1" applyFill="1" applyBorder="1" applyAlignment="1">
      <alignment horizontal="center"/>
    </xf>
    <xf numFmtId="0" fontId="28" fillId="22" borderId="2" xfId="0" applyFont="1" applyFill="1" applyBorder="1"/>
    <xf numFmtId="0" fontId="28" fillId="22" borderId="2" xfId="0" quotePrefix="1" applyFont="1" applyFill="1" applyBorder="1"/>
    <xf numFmtId="0" fontId="28" fillId="22" borderId="2" xfId="0" quotePrefix="1" applyFont="1" applyFill="1" applyBorder="1" applyAlignment="1">
      <alignment horizontal="center"/>
    </xf>
    <xf numFmtId="0" fontId="28" fillId="22" borderId="2" xfId="0" applyFont="1" applyFill="1" applyBorder="1" applyAlignment="1">
      <alignment horizontal="left"/>
    </xf>
    <xf numFmtId="14" fontId="28" fillId="22" borderId="2" xfId="0" quotePrefix="1" applyNumberFormat="1" applyFont="1" applyFill="1" applyBorder="1" applyAlignment="1">
      <alignment horizontal="center"/>
    </xf>
    <xf numFmtId="14" fontId="28" fillId="22" borderId="2" xfId="0" applyNumberFormat="1" applyFont="1" applyFill="1" applyBorder="1" applyAlignment="1">
      <alignment horizontal="center"/>
    </xf>
    <xf numFmtId="0" fontId="3" fillId="22" borderId="12" xfId="0" applyFont="1" applyFill="1" applyBorder="1"/>
    <xf numFmtId="0" fontId="3" fillId="22" borderId="2" xfId="0" applyFont="1" applyFill="1" applyBorder="1" applyAlignment="1">
      <alignment horizontal="center"/>
    </xf>
    <xf numFmtId="164" fontId="13" fillId="7" borderId="12" xfId="0" applyNumberFormat="1" applyFont="1" applyFill="1" applyBorder="1" applyAlignment="1">
      <alignment horizontal="left" vertical="center"/>
    </xf>
    <xf numFmtId="165" fontId="13" fillId="7" borderId="12" xfId="0" applyNumberFormat="1" applyFont="1" applyFill="1" applyBorder="1" applyAlignment="1">
      <alignment horizontal="left" vertical="center"/>
    </xf>
    <xf numFmtId="15" fontId="28" fillId="22" borderId="2" xfId="0" applyNumberFormat="1" applyFont="1" applyFill="1" applyBorder="1" applyAlignment="1">
      <alignment horizontal="center"/>
    </xf>
    <xf numFmtId="0" fontId="3" fillId="20" borderId="2" xfId="0" quotePrefix="1" applyFont="1" applyFill="1" applyBorder="1" applyAlignment="1">
      <alignment horizontal="center"/>
    </xf>
    <xf numFmtId="164" fontId="13" fillId="15" borderId="12" xfId="0" applyNumberFormat="1" applyFont="1" applyFill="1" applyBorder="1" applyAlignment="1">
      <alignment horizontal="left" vertical="center"/>
    </xf>
    <xf numFmtId="164" fontId="13" fillId="7" borderId="8" xfId="0" applyNumberFormat="1" applyFont="1" applyFill="1" applyBorder="1" applyAlignment="1">
      <alignment vertical="center"/>
    </xf>
    <xf numFmtId="0" fontId="28" fillId="7" borderId="2" xfId="0" applyFont="1" applyFill="1" applyBorder="1" applyAlignment="1">
      <alignment horizontal="center"/>
    </xf>
    <xf numFmtId="0" fontId="28" fillId="7" borderId="2" xfId="0" applyFont="1" applyFill="1" applyBorder="1"/>
    <xf numFmtId="0" fontId="28" fillId="7" borderId="2" xfId="0" quotePrefix="1" applyFont="1" applyFill="1" applyBorder="1"/>
    <xf numFmtId="0" fontId="28" fillId="7" borderId="2" xfId="0" quotePrefix="1" applyFont="1" applyFill="1" applyBorder="1" applyAlignment="1">
      <alignment horizontal="center"/>
    </xf>
    <xf numFmtId="0" fontId="28" fillId="7" borderId="2" xfId="0" applyFont="1" applyFill="1" applyBorder="1" applyAlignment="1">
      <alignment horizontal="left"/>
    </xf>
    <xf numFmtId="14" fontId="28" fillId="7" borderId="2" xfId="0" quotePrefix="1" applyNumberFormat="1" applyFont="1" applyFill="1" applyBorder="1" applyAlignment="1">
      <alignment horizontal="center"/>
    </xf>
    <xf numFmtId="14" fontId="28" fillId="7" borderId="2" xfId="0" applyNumberFormat="1" applyFont="1" applyFill="1" applyBorder="1" applyAlignment="1">
      <alignment horizontal="center"/>
    </xf>
    <xf numFmtId="0" fontId="3" fillId="7" borderId="12" xfId="0" applyFont="1" applyFill="1" applyBorder="1"/>
    <xf numFmtId="0" fontId="3" fillId="7" borderId="2" xfId="0" applyFont="1" applyFill="1" applyBorder="1" applyAlignment="1">
      <alignment horizontal="center"/>
    </xf>
    <xf numFmtId="0" fontId="28" fillId="23" borderId="2" xfId="0" applyFont="1" applyFill="1" applyBorder="1" applyAlignment="1">
      <alignment horizontal="center"/>
    </xf>
    <xf numFmtId="0" fontId="28" fillId="23" borderId="2" xfId="0" applyFont="1" applyFill="1" applyBorder="1"/>
    <xf numFmtId="0" fontId="28" fillId="23" borderId="2" xfId="0" quotePrefix="1" applyFont="1" applyFill="1" applyBorder="1"/>
    <xf numFmtId="0" fontId="28" fillId="23" borderId="2" xfId="0" quotePrefix="1" applyFont="1" applyFill="1" applyBorder="1" applyAlignment="1">
      <alignment horizontal="center"/>
    </xf>
    <xf numFmtId="0" fontId="28" fillId="23" borderId="2" xfId="0" applyFont="1" applyFill="1" applyBorder="1" applyAlignment="1">
      <alignment horizontal="left"/>
    </xf>
    <xf numFmtId="14" fontId="28" fillId="23" borderId="2" xfId="0" applyNumberFormat="1" applyFont="1" applyFill="1" applyBorder="1" applyAlignment="1">
      <alignment horizontal="center"/>
    </xf>
    <xf numFmtId="0" fontId="3" fillId="23" borderId="12" xfId="0" applyFont="1" applyFill="1" applyBorder="1"/>
    <xf numFmtId="14" fontId="28" fillId="23" borderId="2" xfId="0" quotePrefix="1" applyNumberFormat="1" applyFont="1" applyFill="1" applyBorder="1" applyAlignment="1">
      <alignment horizontal="center"/>
    </xf>
    <xf numFmtId="0" fontId="28" fillId="23" borderId="2" xfId="0" quotePrefix="1" applyFont="1" applyFill="1" applyBorder="1" applyAlignment="1">
      <alignment horizontal="center" vertical="center"/>
    </xf>
    <xf numFmtId="0" fontId="28" fillId="14" borderId="2" xfId="0" applyFont="1" applyFill="1" applyBorder="1" applyAlignment="1">
      <alignment horizontal="center"/>
    </xf>
    <xf numFmtId="0" fontId="28" fillId="14" borderId="2" xfId="0" quotePrefix="1" applyFont="1" applyFill="1" applyBorder="1" applyAlignment="1">
      <alignment horizontal="center" vertical="center"/>
    </xf>
    <xf numFmtId="0" fontId="29" fillId="14" borderId="2" xfId="0" applyFont="1" applyFill="1" applyBorder="1"/>
    <xf numFmtId="0" fontId="28" fillId="0" borderId="2" xfId="0" applyFont="1" applyBorder="1" applyAlignment="1">
      <alignment horizontal="center"/>
    </xf>
    <xf numFmtId="0" fontId="29" fillId="0" borderId="2" xfId="0" applyFont="1" applyBorder="1"/>
    <xf numFmtId="0" fontId="28" fillId="0" borderId="2" xfId="0" quotePrefix="1" applyFont="1" applyBorder="1"/>
    <xf numFmtId="0" fontId="28" fillId="0" borderId="2" xfId="0" quotePrefix="1" applyFont="1" applyBorder="1" applyAlignment="1">
      <alignment horizontal="center"/>
    </xf>
    <xf numFmtId="0" fontId="28" fillId="0" borderId="2" xfId="0" applyFont="1" applyBorder="1" applyAlignment="1">
      <alignment horizontal="left"/>
    </xf>
    <xf numFmtId="14" fontId="28" fillId="0" borderId="2" xfId="0" applyNumberFormat="1" applyFont="1" applyBorder="1" applyAlignment="1">
      <alignment horizontal="center"/>
    </xf>
    <xf numFmtId="0" fontId="28" fillId="0" borderId="2" xfId="0" applyFont="1" applyBorder="1"/>
    <xf numFmtId="0" fontId="3" fillId="0" borderId="0" xfId="0" applyFont="1"/>
    <xf numFmtId="14" fontId="28" fillId="24" borderId="2" xfId="0" applyNumberFormat="1" applyFont="1" applyFill="1" applyBorder="1" applyAlignment="1">
      <alignment horizontal="center"/>
    </xf>
    <xf numFmtId="0" fontId="29" fillId="14" borderId="2" xfId="0" applyFont="1" applyFill="1" applyBorder="1" applyAlignment="1">
      <alignment vertical="center"/>
    </xf>
    <xf numFmtId="0" fontId="28" fillId="24" borderId="2" xfId="0" applyFont="1" applyFill="1" applyBorder="1" applyAlignment="1">
      <alignment horizontal="center"/>
    </xf>
    <xf numFmtId="49" fontId="28" fillId="14" borderId="2" xfId="0" quotePrefix="1" applyNumberFormat="1" applyFont="1" applyFill="1" applyBorder="1"/>
    <xf numFmtId="49" fontId="28" fillId="14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8" fillId="16" borderId="2" xfId="0" applyFont="1" applyFill="1" applyBorder="1" applyAlignment="1">
      <alignment horizontal="center"/>
    </xf>
    <xf numFmtId="49" fontId="28" fillId="0" borderId="2" xfId="0" quotePrefix="1" applyNumberFormat="1" applyFont="1" applyBorder="1"/>
    <xf numFmtId="49" fontId="28" fillId="0" borderId="2" xfId="0" applyNumberFormat="1" applyFont="1" applyBorder="1" applyAlignment="1">
      <alignment horizontal="center" vertical="center"/>
    </xf>
    <xf numFmtId="171" fontId="28" fillId="0" borderId="2" xfId="0" applyNumberFormat="1" applyFont="1" applyBorder="1" applyAlignment="1">
      <alignment horizontal="center"/>
    </xf>
    <xf numFmtId="0" fontId="29" fillId="3" borderId="2" xfId="0" applyFont="1" applyFill="1" applyBorder="1"/>
    <xf numFmtId="14" fontId="28" fillId="14" borderId="8" xfId="0" applyNumberFormat="1" applyFont="1" applyFill="1" applyBorder="1" applyAlignment="1">
      <alignment horizontal="center"/>
    </xf>
    <xf numFmtId="0" fontId="28" fillId="0" borderId="2" xfId="0" applyFont="1" applyBorder="1" applyAlignment="1">
      <alignment horizontal="center" vertical="center"/>
    </xf>
    <xf numFmtId="14" fontId="28" fillId="0" borderId="2" xfId="0" quotePrefix="1" applyNumberFormat="1" applyFont="1" applyBorder="1" applyAlignment="1">
      <alignment horizontal="center"/>
    </xf>
    <xf numFmtId="165" fontId="13" fillId="10" borderId="12" xfId="0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/>
    </xf>
    <xf numFmtId="49" fontId="28" fillId="0" borderId="2" xfId="0" quotePrefix="1" applyNumberFormat="1" applyFont="1" applyBorder="1" applyAlignment="1">
      <alignment horizontal="center" vertical="center"/>
    </xf>
    <xf numFmtId="0" fontId="28" fillId="25" borderId="2" xfId="0" applyFont="1" applyFill="1" applyBorder="1"/>
    <xf numFmtId="164" fontId="28" fillId="0" borderId="2" xfId="0" applyNumberFormat="1" applyFont="1" applyBorder="1" applyAlignment="1">
      <alignment horizontal="center"/>
    </xf>
    <xf numFmtId="0" fontId="28" fillId="14" borderId="2" xfId="0" quotePrefix="1" applyFont="1" applyFill="1" applyBorder="1" applyAlignment="1">
      <alignment horizontal="center"/>
    </xf>
    <xf numFmtId="172" fontId="28" fillId="0" borderId="2" xfId="0" applyNumberFormat="1" applyFont="1" applyBorder="1" applyAlignment="1">
      <alignment horizontal="center"/>
    </xf>
    <xf numFmtId="172" fontId="28" fillId="14" borderId="2" xfId="0" applyNumberFormat="1" applyFont="1" applyFill="1" applyBorder="1" applyAlignment="1">
      <alignment horizontal="center"/>
    </xf>
    <xf numFmtId="14" fontId="28" fillId="26" borderId="2" xfId="0" applyNumberFormat="1" applyFont="1" applyFill="1" applyBorder="1" applyAlignment="1">
      <alignment horizontal="center"/>
    </xf>
    <xf numFmtId="164" fontId="28" fillId="14" borderId="2" xfId="0" applyNumberFormat="1" applyFont="1" applyFill="1" applyBorder="1" applyAlignment="1">
      <alignment horizontal="center"/>
    </xf>
    <xf numFmtId="0" fontId="28" fillId="0" borderId="3" xfId="0" applyFont="1" applyBorder="1" applyAlignment="1">
      <alignment horizontal="center"/>
    </xf>
    <xf numFmtId="14" fontId="28" fillId="27" borderId="2" xfId="0" applyNumberFormat="1" applyFont="1" applyFill="1" applyBorder="1" applyAlignment="1">
      <alignment horizontal="center"/>
    </xf>
    <xf numFmtId="0" fontId="28" fillId="0" borderId="2" xfId="0" applyFont="1" applyBorder="1" applyAlignment="1">
      <alignment vertical="top"/>
    </xf>
    <xf numFmtId="0" fontId="28" fillId="0" borderId="0" xfId="0" applyFont="1"/>
    <xf numFmtId="16" fontId="28" fillId="0" borderId="2" xfId="0" applyNumberFormat="1" applyFont="1" applyBorder="1"/>
    <xf numFmtId="0" fontId="28" fillId="28" borderId="2" xfId="0" applyFont="1" applyFill="1" applyBorder="1" applyAlignment="1">
      <alignment horizontal="center"/>
    </xf>
    <xf numFmtId="0" fontId="28" fillId="29" borderId="2" xfId="0" applyFont="1" applyFill="1" applyBorder="1" applyAlignment="1">
      <alignment horizontal="center"/>
    </xf>
    <xf numFmtId="0" fontId="28" fillId="30" borderId="2" xfId="0" applyFont="1" applyFill="1" applyBorder="1"/>
    <xf numFmtId="14" fontId="28" fillId="30" borderId="2" xfId="0" applyNumberFormat="1" applyFont="1" applyFill="1" applyBorder="1" applyAlignment="1">
      <alignment horizontal="center"/>
    </xf>
    <xf numFmtId="0" fontId="28" fillId="14" borderId="2" xfId="0" quotePrefix="1" applyFont="1" applyFill="1" applyBorder="1" applyAlignment="1">
      <alignment horizontal="left"/>
    </xf>
    <xf numFmtId="0" fontId="28" fillId="0" borderId="2" xfId="0" quotePrefix="1" applyFont="1" applyBorder="1" applyAlignment="1">
      <alignment horizontal="center"/>
    </xf>
    <xf numFmtId="165" fontId="1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14" fontId="28" fillId="25" borderId="2" xfId="0" applyNumberFormat="1" applyFont="1" applyFill="1" applyBorder="1" applyAlignment="1">
      <alignment horizontal="center"/>
    </xf>
    <xf numFmtId="0" fontId="28" fillId="30" borderId="2" xfId="0" quotePrefix="1" applyFont="1" applyFill="1" applyBorder="1"/>
    <xf numFmtId="15" fontId="28" fillId="14" borderId="2" xfId="0" applyNumberFormat="1" applyFont="1" applyFill="1" applyBorder="1" applyAlignment="1">
      <alignment horizontal="center"/>
    </xf>
    <xf numFmtId="15" fontId="28" fillId="27" borderId="2" xfId="0" applyNumberFormat="1" applyFont="1" applyFill="1" applyBorder="1" applyAlignment="1">
      <alignment horizontal="center"/>
    </xf>
    <xf numFmtId="15" fontId="28" fillId="0" borderId="2" xfId="0" applyNumberFormat="1" applyFont="1" applyBorder="1" applyAlignment="1">
      <alignment horizontal="center"/>
    </xf>
    <xf numFmtId="14" fontId="28" fillId="15" borderId="2" xfId="0" quotePrefix="1" applyNumberFormat="1" applyFont="1" applyFill="1" applyBorder="1" applyAlignment="1">
      <alignment horizontal="center"/>
    </xf>
    <xf numFmtId="0" fontId="28" fillId="15" borderId="2" xfId="0" applyFont="1" applyFill="1" applyBorder="1"/>
    <xf numFmtId="14" fontId="28" fillId="15" borderId="2" xfId="0" applyNumberFormat="1" applyFont="1" applyFill="1" applyBorder="1" applyAlignment="1">
      <alignment horizontal="center"/>
    </xf>
    <xf numFmtId="0" fontId="28" fillId="30" borderId="2" xfId="0" applyFont="1" applyFill="1" applyBorder="1" applyAlignment="1">
      <alignment vertical="center"/>
    </xf>
    <xf numFmtId="0" fontId="28" fillId="15" borderId="2" xfId="0" applyFont="1" applyFill="1" applyBorder="1" applyAlignment="1">
      <alignment horizontal="center"/>
    </xf>
    <xf numFmtId="14" fontId="28" fillId="31" borderId="2" xfId="0" applyNumberFormat="1" applyFont="1" applyFill="1" applyBorder="1" applyAlignment="1">
      <alignment horizontal="center"/>
    </xf>
    <xf numFmtId="0" fontId="28" fillId="31" borderId="2" xfId="0" applyFont="1" applyFill="1" applyBorder="1"/>
    <xf numFmtId="172" fontId="28" fillId="31" borderId="2" xfId="0" applyNumberFormat="1" applyFont="1" applyFill="1" applyBorder="1" applyAlignment="1">
      <alignment horizontal="center"/>
    </xf>
    <xf numFmtId="0" fontId="28" fillId="31" borderId="2" xfId="0" applyFont="1" applyFill="1" applyBorder="1" applyAlignment="1">
      <alignment horizontal="center"/>
    </xf>
    <xf numFmtId="0" fontId="28" fillId="14" borderId="12" xfId="0" applyFont="1" applyFill="1" applyBorder="1"/>
    <xf numFmtId="0" fontId="28" fillId="14" borderId="12" xfId="0" applyFont="1" applyFill="1" applyBorder="1" applyAlignment="1">
      <alignment horizontal="center"/>
    </xf>
    <xf numFmtId="0" fontId="28" fillId="32" borderId="12" xfId="0" applyFont="1" applyFill="1" applyBorder="1" applyAlignment="1">
      <alignment horizontal="center"/>
    </xf>
    <xf numFmtId="0" fontId="28" fillId="32" borderId="2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3" borderId="8" xfId="0" applyFont="1" applyFill="1" applyBorder="1" applyAlignment="1">
      <alignment horizontal="center"/>
    </xf>
    <xf numFmtId="0" fontId="28" fillId="14" borderId="8" xfId="0" applyFont="1" applyFill="1" applyBorder="1" applyAlignment="1">
      <alignment horizontal="center"/>
    </xf>
    <xf numFmtId="0" fontId="28" fillId="15" borderId="8" xfId="0" applyFont="1" applyFill="1" applyBorder="1" applyAlignment="1">
      <alignment horizontal="center"/>
    </xf>
    <xf numFmtId="0" fontId="28" fillId="3" borderId="12" xfId="0" applyFont="1" applyFill="1" applyBorder="1" applyAlignment="1">
      <alignment horizontal="center"/>
    </xf>
    <xf numFmtId="0" fontId="4" fillId="3" borderId="12" xfId="0" applyFont="1" applyFill="1" applyBorder="1"/>
    <xf numFmtId="14" fontId="28" fillId="32" borderId="2" xfId="0" applyNumberFormat="1" applyFont="1" applyFill="1" applyBorder="1" applyAlignment="1">
      <alignment horizontal="center"/>
    </xf>
    <xf numFmtId="167" fontId="13" fillId="0" borderId="2" xfId="0" applyNumberFormat="1" applyFont="1" applyBorder="1" applyAlignment="1">
      <alignment horizontal="center" vertical="center" wrapText="1"/>
    </xf>
    <xf numFmtId="0" fontId="28" fillId="30" borderId="13" xfId="0" applyFont="1" applyFill="1" applyBorder="1"/>
    <xf numFmtId="0" fontId="28" fillId="14" borderId="13" xfId="0" quotePrefix="1" applyFont="1" applyFill="1" applyBorder="1"/>
    <xf numFmtId="0" fontId="28" fillId="14" borderId="13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14" fontId="28" fillId="14" borderId="13" xfId="0" applyNumberFormat="1" applyFont="1" applyFill="1" applyBorder="1" applyAlignment="1">
      <alignment horizontal="center"/>
    </xf>
    <xf numFmtId="0" fontId="28" fillId="14" borderId="13" xfId="0" applyFont="1" applyFill="1" applyBorder="1" applyAlignment="1">
      <alignment horizontal="left"/>
    </xf>
    <xf numFmtId="0" fontId="28" fillId="14" borderId="13" xfId="0" quotePrefix="1" applyFont="1" applyFill="1" applyBorder="1" applyAlignment="1">
      <alignment horizontal="center"/>
    </xf>
    <xf numFmtId="0" fontId="28" fillId="14" borderId="13" xfId="0" applyFont="1" applyFill="1" applyBorder="1"/>
    <xf numFmtId="14" fontId="28" fillId="28" borderId="2" xfId="0" applyNumberFormat="1" applyFont="1" applyFill="1" applyBorder="1" applyAlignment="1">
      <alignment horizontal="center"/>
    </xf>
    <xf numFmtId="14" fontId="28" fillId="3" borderId="13" xfId="0" applyNumberFormat="1" applyFont="1" applyFill="1" applyBorder="1" applyAlignment="1">
      <alignment horizontal="center"/>
    </xf>
    <xf numFmtId="0" fontId="28" fillId="14" borderId="8" xfId="0" quotePrefix="1" applyFont="1" applyFill="1" applyBorder="1" applyAlignment="1">
      <alignment horizontal="left"/>
    </xf>
    <xf numFmtId="0" fontId="28" fillId="0" borderId="3" xfId="0" quotePrefix="1" applyFont="1" applyBorder="1" applyAlignment="1">
      <alignment horizontal="left"/>
    </xf>
    <xf numFmtId="14" fontId="28" fillId="3" borderId="12" xfId="0" applyNumberFormat="1" applyFont="1" applyFill="1" applyBorder="1" applyAlignment="1">
      <alignment horizontal="center"/>
    </xf>
    <xf numFmtId="14" fontId="28" fillId="0" borderId="0" xfId="0" applyNumberFormat="1" applyFont="1" applyAlignment="1">
      <alignment horizontal="center"/>
    </xf>
    <xf numFmtId="14" fontId="28" fillId="0" borderId="3" xfId="0" applyNumberFormat="1" applyFont="1" applyBorder="1" applyAlignment="1">
      <alignment horizontal="center"/>
    </xf>
    <xf numFmtId="165" fontId="13" fillId="0" borderId="2" xfId="0" applyNumberFormat="1" applyFont="1" applyBorder="1" applyAlignment="1">
      <alignment horizontal="left" vertical="center"/>
    </xf>
    <xf numFmtId="165" fontId="13" fillId="15" borderId="12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14" borderId="8" xfId="0" applyFont="1" applyFill="1" applyBorder="1"/>
    <xf numFmtId="0" fontId="30" fillId="3" borderId="2" xfId="0" applyFont="1" applyFill="1" applyBorder="1" applyAlignment="1">
      <alignment horizontal="left" vertical="center" wrapText="1"/>
    </xf>
    <xf numFmtId="0" fontId="32" fillId="14" borderId="12" xfId="0" applyFont="1" applyFill="1" applyBorder="1"/>
    <xf numFmtId="0" fontId="32" fillId="14" borderId="12" xfId="0" applyFont="1" applyFill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/>
    </xf>
    <xf numFmtId="0" fontId="32" fillId="14" borderId="2" xfId="0" applyFont="1" applyFill="1" applyBorder="1" applyAlignment="1">
      <alignment horizontal="center"/>
    </xf>
    <xf numFmtId="0" fontId="32" fillId="14" borderId="20" xfId="0" applyFont="1" applyFill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29" borderId="2" xfId="0" applyFont="1" applyFill="1" applyBorder="1" applyAlignment="1">
      <alignment horizontal="left"/>
    </xf>
    <xf numFmtId="0" fontId="32" fillId="29" borderId="2" xfId="0" applyFont="1" applyFill="1" applyBorder="1" applyAlignment="1">
      <alignment horizontal="center"/>
    </xf>
    <xf numFmtId="3" fontId="25" fillId="3" borderId="2" xfId="0" applyNumberFormat="1" applyFont="1" applyFill="1" applyBorder="1" applyAlignment="1">
      <alignment horizontal="left" vertical="center" wrapText="1"/>
    </xf>
    <xf numFmtId="0" fontId="28" fillId="0" borderId="2" xfId="0" quotePrefix="1" applyFont="1" applyBorder="1" applyAlignment="1">
      <alignment horizontal="left"/>
    </xf>
    <xf numFmtId="164" fontId="13" fillId="10" borderId="2" xfId="0" applyNumberFormat="1" applyFont="1" applyFill="1" applyBorder="1" applyAlignment="1">
      <alignment horizontal="center" vertical="center"/>
    </xf>
    <xf numFmtId="0" fontId="33" fillId="0" borderId="2" xfId="0" applyFont="1" applyBorder="1"/>
    <xf numFmtId="165" fontId="13" fillId="10" borderId="2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/>
    </xf>
    <xf numFmtId="0" fontId="32" fillId="29" borderId="21" xfId="0" applyFont="1" applyFill="1" applyBorder="1" applyAlignment="1">
      <alignment horizontal="left"/>
    </xf>
    <xf numFmtId="0" fontId="28" fillId="29" borderId="2" xfId="0" applyFont="1" applyFill="1" applyBorder="1"/>
    <xf numFmtId="49" fontId="28" fillId="0" borderId="2" xfId="0" applyNumberFormat="1" applyFont="1" applyBorder="1"/>
    <xf numFmtId="14" fontId="28" fillId="31" borderId="8" xfId="0" applyNumberFormat="1" applyFont="1" applyFill="1" applyBorder="1" applyAlignment="1">
      <alignment horizontal="center"/>
    </xf>
    <xf numFmtId="0" fontId="32" fillId="29" borderId="22" xfId="0" applyFont="1" applyFill="1" applyBorder="1" applyAlignment="1">
      <alignment horizontal="left"/>
    </xf>
    <xf numFmtId="0" fontId="32" fillId="29" borderId="23" xfId="0" applyFont="1" applyFill="1" applyBorder="1"/>
    <xf numFmtId="0" fontId="28" fillId="0" borderId="0" xfId="0" applyFont="1" applyAlignment="1">
      <alignment horizontal="left"/>
    </xf>
    <xf numFmtId="0" fontId="28" fillId="0" borderId="3" xfId="0" applyFont="1" applyBorder="1"/>
    <xf numFmtId="0" fontId="32" fillId="29" borderId="22" xfId="0" applyFont="1" applyFill="1" applyBorder="1"/>
    <xf numFmtId="0" fontId="28" fillId="14" borderId="21" xfId="0" applyFont="1" applyFill="1" applyBorder="1" applyAlignment="1">
      <alignment horizontal="center"/>
    </xf>
    <xf numFmtId="0" fontId="28" fillId="0" borderId="7" xfId="0" applyFont="1" applyBorder="1"/>
    <xf numFmtId="0" fontId="28" fillId="0" borderId="7" xfId="0" applyFont="1" applyBorder="1" applyAlignment="1">
      <alignment horizontal="center"/>
    </xf>
    <xf numFmtId="0" fontId="32" fillId="29" borderId="12" xfId="0" applyFont="1" applyFill="1" applyBorder="1" applyAlignment="1">
      <alignment horizontal="left"/>
    </xf>
    <xf numFmtId="0" fontId="28" fillId="29" borderId="12" xfId="0" applyFont="1" applyFill="1" applyBorder="1"/>
    <xf numFmtId="0" fontId="28" fillId="14" borderId="24" xfId="0" applyFont="1" applyFill="1" applyBorder="1"/>
    <xf numFmtId="0" fontId="33" fillId="0" borderId="2" xfId="0" applyFont="1" applyBorder="1" applyAlignment="1">
      <alignment horizontal="center"/>
    </xf>
    <xf numFmtId="0" fontId="33" fillId="14" borderId="2" xfId="0" quotePrefix="1" applyFont="1" applyFill="1" applyBorder="1"/>
    <xf numFmtId="0" fontId="33" fillId="0" borderId="2" xfId="0" quotePrefix="1" applyFont="1" applyBorder="1" applyAlignment="1">
      <alignment horizontal="center"/>
    </xf>
    <xf numFmtId="0" fontId="33" fillId="14" borderId="2" xfId="0" applyFont="1" applyFill="1" applyBorder="1" applyAlignment="1">
      <alignment horizontal="center"/>
    </xf>
    <xf numFmtId="14" fontId="33" fillId="0" borderId="2" xfId="0" applyNumberFormat="1" applyFont="1" applyBorder="1" applyAlignment="1">
      <alignment horizontal="center"/>
    </xf>
    <xf numFmtId="0" fontId="33" fillId="0" borderId="2" xfId="0" applyFont="1" applyBorder="1" applyAlignment="1">
      <alignment horizontal="left"/>
    </xf>
    <xf numFmtId="0" fontId="28" fillId="14" borderId="12" xfId="0" applyFont="1" applyFill="1" applyBorder="1" applyAlignment="1">
      <alignment horizontal="left"/>
    </xf>
    <xf numFmtId="0" fontId="28" fillId="14" borderId="21" xfId="0" applyFont="1" applyFill="1" applyBorder="1"/>
    <xf numFmtId="0" fontId="1" fillId="15" borderId="12" xfId="0" applyFont="1" applyFill="1" applyBorder="1" applyAlignment="1">
      <alignment horizontal="left" vertical="center" wrapText="1"/>
    </xf>
    <xf numFmtId="0" fontId="1" fillId="15" borderId="12" xfId="0" applyFont="1" applyFill="1" applyBorder="1" applyAlignment="1">
      <alignment horizontal="left" vertical="center" wrapText="1"/>
    </xf>
    <xf numFmtId="0" fontId="28" fillId="2" borderId="12" xfId="0" applyFont="1" applyFill="1" applyBorder="1" applyAlignment="1">
      <alignment horizontal="center"/>
    </xf>
    <xf numFmtId="0" fontId="28" fillId="2" borderId="12" xfId="0" quotePrefix="1" applyFont="1" applyFill="1" applyBorder="1"/>
    <xf numFmtId="0" fontId="28" fillId="14" borderId="25" xfId="0" applyFont="1" applyFill="1" applyBorder="1"/>
    <xf numFmtId="0" fontId="28" fillId="14" borderId="25" xfId="0" quotePrefix="1" applyFont="1" applyFill="1" applyBorder="1"/>
    <xf numFmtId="0" fontId="28" fillId="0" borderId="7" xfId="0" applyFont="1" applyBorder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8" fillId="0" borderId="7" xfId="0" applyFont="1" applyBorder="1" applyAlignment="1">
      <alignment horizontal="left"/>
    </xf>
    <xf numFmtId="0" fontId="28" fillId="0" borderId="7" xfId="0" quotePrefix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3" fillId="9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left" vertical="center"/>
    </xf>
    <xf numFmtId="0" fontId="13" fillId="15" borderId="2" xfId="0" applyFont="1" applyFill="1" applyBorder="1" applyAlignment="1">
      <alignment horizontal="left" vertical="center" wrapText="1"/>
    </xf>
    <xf numFmtId="167" fontId="13" fillId="15" borderId="2" xfId="0" applyNumberFormat="1" applyFont="1" applyFill="1" applyBorder="1" applyAlignment="1">
      <alignment horizontal="center" vertical="center"/>
    </xf>
    <xf numFmtId="0" fontId="32" fillId="14" borderId="21" xfId="0" applyFont="1" applyFill="1" applyBorder="1" applyAlignment="1">
      <alignment horizontal="left"/>
    </xf>
    <xf numFmtId="0" fontId="32" fillId="14" borderId="21" xfId="0" applyFont="1" applyFill="1" applyBorder="1"/>
    <xf numFmtId="0" fontId="34" fillId="14" borderId="12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32" fillId="0" borderId="5" xfId="0" applyFont="1" applyBorder="1" applyAlignment="1">
      <alignment horizontal="center"/>
    </xf>
    <xf numFmtId="0" fontId="35" fillId="14" borderId="12" xfId="0" applyFont="1" applyFill="1" applyBorder="1"/>
    <xf numFmtId="49" fontId="28" fillId="14" borderId="2" xfId="0" applyNumberFormat="1" applyFont="1" applyFill="1" applyBorder="1"/>
    <xf numFmtId="0" fontId="32" fillId="19" borderId="21" xfId="0" applyFont="1" applyFill="1" applyBorder="1" applyAlignment="1">
      <alignment horizontal="left"/>
    </xf>
    <xf numFmtId="0" fontId="32" fillId="19" borderId="21" xfId="0" applyFont="1" applyFill="1" applyBorder="1"/>
    <xf numFmtId="0" fontId="32" fillId="19" borderId="22" xfId="0" applyFont="1" applyFill="1" applyBorder="1" applyAlignment="1">
      <alignment horizontal="left"/>
    </xf>
    <xf numFmtId="0" fontId="32" fillId="19" borderId="22" xfId="0" applyFont="1" applyFill="1" applyBorder="1"/>
    <xf numFmtId="0" fontId="28" fillId="0" borderId="18" xfId="0" applyFont="1" applyBorder="1"/>
    <xf numFmtId="14" fontId="28" fillId="14" borderId="12" xfId="0" applyNumberFormat="1" applyFont="1" applyFill="1" applyBorder="1" applyAlignment="1">
      <alignment horizontal="center"/>
    </xf>
    <xf numFmtId="0" fontId="28" fillId="14" borderId="22" xfId="0" applyFont="1" applyFill="1" applyBorder="1" applyAlignment="1">
      <alignment horizontal="center"/>
    </xf>
    <xf numFmtId="0" fontId="28" fillId="14" borderId="22" xfId="0" applyFont="1" applyFill="1" applyBorder="1"/>
    <xf numFmtId="171" fontId="28" fillId="14" borderId="12" xfId="0" applyNumberFormat="1" applyFont="1" applyFill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4" xfId="0" applyFont="1" applyBorder="1"/>
    <xf numFmtId="49" fontId="28" fillId="0" borderId="0" xfId="0" applyNumberFormat="1" applyFont="1"/>
    <xf numFmtId="49" fontId="28" fillId="0" borderId="0" xfId="0" applyNumberFormat="1" applyFont="1" applyAlignment="1">
      <alignment horizontal="center" vertical="center"/>
    </xf>
    <xf numFmtId="171" fontId="28" fillId="0" borderId="0" xfId="0" applyNumberFormat="1" applyFont="1" applyAlignment="1">
      <alignment horizontal="center"/>
    </xf>
    <xf numFmtId="49" fontId="28" fillId="14" borderId="12" xfId="0" applyNumberFormat="1" applyFont="1" applyFill="1" applyBorder="1"/>
    <xf numFmtId="0" fontId="32" fillId="19" borderId="12" xfId="0" applyFont="1" applyFill="1" applyBorder="1" applyAlignment="1">
      <alignment horizontal="left"/>
    </xf>
    <xf numFmtId="0" fontId="28" fillId="19" borderId="12" xfId="0" applyFont="1" applyFill="1" applyBorder="1"/>
    <xf numFmtId="0" fontId="28" fillId="25" borderId="2" xfId="0" quotePrefix="1" applyFont="1" applyFill="1" applyBorder="1"/>
    <xf numFmtId="15" fontId="28" fillId="2" borderId="2" xfId="0" applyNumberFormat="1" applyFont="1" applyFill="1" applyBorder="1" applyAlignment="1">
      <alignment horizontal="center"/>
    </xf>
    <xf numFmtId="15" fontId="28" fillId="2" borderId="12" xfId="0" applyNumberFormat="1" applyFont="1" applyFill="1" applyBorder="1" applyAlignment="1">
      <alignment horizontal="center"/>
    </xf>
    <xf numFmtId="0" fontId="29" fillId="14" borderId="2" xfId="0" applyFont="1" applyFill="1" applyBorder="1" applyAlignment="1">
      <alignment horizontal="center"/>
    </xf>
    <xf numFmtId="0" fontId="29" fillId="14" borderId="13" xfId="0" applyFont="1" applyFill="1" applyBorder="1" applyAlignment="1">
      <alignment horizontal="center"/>
    </xf>
    <xf numFmtId="0" fontId="28" fillId="25" borderId="13" xfId="0" applyFont="1" applyFill="1" applyBorder="1"/>
    <xf numFmtId="0" fontId="28" fillId="0" borderId="5" xfId="0" applyFont="1" applyBorder="1" applyAlignment="1">
      <alignment horizontal="center"/>
    </xf>
    <xf numFmtId="0" fontId="3" fillId="14" borderId="2" xfId="0" applyFont="1" applyFill="1" applyBorder="1"/>
    <xf numFmtId="0" fontId="32" fillId="19" borderId="13" xfId="0" applyFont="1" applyFill="1" applyBorder="1" applyAlignment="1">
      <alignment horizontal="left"/>
    </xf>
    <xf numFmtId="0" fontId="3" fillId="0" borderId="2" xfId="0" applyFont="1" applyBorder="1"/>
    <xf numFmtId="0" fontId="28" fillId="14" borderId="27" xfId="0" applyFont="1" applyFill="1" applyBorder="1"/>
    <xf numFmtId="1" fontId="13" fillId="0" borderId="2" xfId="0" quotePrefix="1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28" fillId="25" borderId="2" xfId="0" applyFont="1" applyFill="1" applyBorder="1" applyAlignment="1">
      <alignment vertical="center"/>
    </xf>
    <xf numFmtId="0" fontId="36" fillId="0" borderId="2" xfId="0" applyFont="1" applyBorder="1" applyAlignment="1">
      <alignment horizontal="left" vertical="center" wrapText="1"/>
    </xf>
    <xf numFmtId="1" fontId="13" fillId="11" borderId="2" xfId="0" applyNumberFormat="1" applyFont="1" applyFill="1" applyBorder="1" applyAlignment="1">
      <alignment vertical="center"/>
    </xf>
    <xf numFmtId="0" fontId="3" fillId="14" borderId="12" xfId="0" applyFont="1" applyFill="1" applyBorder="1" applyAlignment="1">
      <alignment horizontal="center"/>
    </xf>
    <xf numFmtId="0" fontId="13" fillId="15" borderId="2" xfId="0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3" fontId="36" fillId="0" borderId="2" xfId="0" applyNumberFormat="1" applyFont="1" applyBorder="1" applyAlignment="1">
      <alignment horizontal="left" vertical="center" wrapText="1"/>
    </xf>
    <xf numFmtId="164" fontId="13" fillId="15" borderId="2" xfId="0" applyNumberFormat="1" applyFont="1" applyFill="1" applyBorder="1" applyAlignment="1">
      <alignment horizontal="center" vertical="center"/>
    </xf>
    <xf numFmtId="164" fontId="13" fillId="15" borderId="2" xfId="0" applyNumberFormat="1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vertical="center"/>
    </xf>
    <xf numFmtId="0" fontId="3" fillId="0" borderId="0" xfId="0" applyFont="1" applyAlignment="1">
      <alignment horizontal="left"/>
    </xf>
    <xf numFmtId="0" fontId="37" fillId="25" borderId="2" xfId="0" applyFont="1" applyFill="1" applyBorder="1" applyAlignment="1">
      <alignment vertical="top"/>
    </xf>
    <xf numFmtId="0" fontId="37" fillId="29" borderId="2" xfId="0" applyFont="1" applyFill="1" applyBorder="1" applyAlignment="1">
      <alignment vertical="top"/>
    </xf>
    <xf numFmtId="0" fontId="37" fillId="14" borderId="2" xfId="0" applyFont="1" applyFill="1" applyBorder="1"/>
    <xf numFmtId="0" fontId="3" fillId="14" borderId="2" xfId="0" quotePrefix="1" applyFont="1" applyFill="1" applyBorder="1"/>
    <xf numFmtId="0" fontId="3" fillId="0" borderId="2" xfId="0" applyFont="1" applyBorder="1" applyAlignment="1">
      <alignment horizontal="left"/>
    </xf>
    <xf numFmtId="0" fontId="3" fillId="0" borderId="2" xfId="0" quotePrefix="1" applyFont="1" applyBorder="1" applyAlignment="1">
      <alignment horizontal="center"/>
    </xf>
    <xf numFmtId="0" fontId="37" fillId="3" borderId="2" xfId="0" applyFont="1" applyFill="1" applyBorder="1"/>
    <xf numFmtId="0" fontId="13" fillId="0" borderId="2" xfId="0" applyFont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4" fillId="33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horizontal="left" vertical="center" wrapText="1"/>
    </xf>
    <xf numFmtId="164" fontId="4" fillId="15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/>
    </xf>
    <xf numFmtId="1" fontId="4" fillId="9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165" fontId="4" fillId="9" borderId="2" xfId="0" applyNumberFormat="1" applyFont="1" applyFill="1" applyBorder="1" applyAlignment="1">
      <alignment horizontal="center" vertical="center" wrapText="1"/>
    </xf>
    <xf numFmtId="164" fontId="4" fillId="9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34" borderId="2" xfId="0" applyFont="1" applyFill="1" applyBorder="1" applyAlignment="1">
      <alignment horizontal="left" vertical="center"/>
    </xf>
    <xf numFmtId="1" fontId="4" fillId="34" borderId="2" xfId="0" applyNumberFormat="1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left" vertical="center" wrapText="1"/>
    </xf>
    <xf numFmtId="0" fontId="4" fillId="34" borderId="2" xfId="0" applyFont="1" applyFill="1" applyBorder="1" applyAlignment="1">
      <alignment horizontal="center" vertical="center" wrapText="1"/>
    </xf>
    <xf numFmtId="0" fontId="4" fillId="34" borderId="2" xfId="0" applyFont="1" applyFill="1" applyBorder="1" applyAlignment="1">
      <alignment horizontal="center" vertical="center"/>
    </xf>
    <xf numFmtId="165" fontId="4" fillId="34" borderId="2" xfId="0" applyNumberFormat="1" applyFont="1" applyFill="1" applyBorder="1" applyAlignment="1">
      <alignment horizontal="center" vertical="center" wrapText="1"/>
    </xf>
    <xf numFmtId="0" fontId="4" fillId="34" borderId="2" xfId="0" applyFont="1" applyFill="1" applyBorder="1" applyAlignment="1">
      <alignment horizontal="center" vertical="center"/>
    </xf>
    <xf numFmtId="164" fontId="4" fillId="34" borderId="2" xfId="0" applyNumberFormat="1" applyFont="1" applyFill="1" applyBorder="1" applyAlignment="1">
      <alignment horizontal="center" vertical="center" wrapText="1"/>
    </xf>
    <xf numFmtId="164" fontId="4" fillId="34" borderId="2" xfId="0" applyNumberFormat="1" applyFont="1" applyFill="1" applyBorder="1" applyAlignment="1">
      <alignment horizontal="center" vertical="center" wrapText="1"/>
    </xf>
    <xf numFmtId="3" fontId="4" fillId="34" borderId="2" xfId="0" applyNumberFormat="1" applyFont="1" applyFill="1" applyBorder="1" applyAlignment="1">
      <alignment horizontal="left" vertical="center" wrapText="1"/>
    </xf>
    <xf numFmtId="3" fontId="4" fillId="34" borderId="2" xfId="0" applyNumberFormat="1" applyFont="1" applyFill="1" applyBorder="1" applyAlignment="1">
      <alignment horizontal="center" vertical="center" wrapText="1"/>
    </xf>
    <xf numFmtId="0" fontId="4" fillId="34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4" fillId="35" borderId="2" xfId="0" applyFont="1" applyFill="1" applyBorder="1" applyAlignment="1">
      <alignment horizontal="center" vertical="center"/>
    </xf>
    <xf numFmtId="0" fontId="4" fillId="35" borderId="2" xfId="0" applyFont="1" applyFill="1" applyBorder="1" applyAlignment="1">
      <alignment horizontal="left" vertical="center"/>
    </xf>
    <xf numFmtId="0" fontId="4" fillId="35" borderId="2" xfId="0" applyFont="1" applyFill="1" applyBorder="1" applyAlignment="1">
      <alignment horizontal="center" vertical="center"/>
    </xf>
    <xf numFmtId="0" fontId="4" fillId="35" borderId="2" xfId="0" applyFont="1" applyFill="1" applyBorder="1" applyAlignment="1">
      <alignment horizontal="left" vertical="center" wrapText="1"/>
    </xf>
    <xf numFmtId="3" fontId="4" fillId="35" borderId="2" xfId="0" applyNumberFormat="1" applyFont="1" applyFill="1" applyBorder="1" applyAlignment="1">
      <alignment horizontal="center" vertical="center" wrapText="1"/>
    </xf>
    <xf numFmtId="0" fontId="4" fillId="35" borderId="2" xfId="0" applyFont="1" applyFill="1" applyBorder="1" applyAlignment="1">
      <alignment horizontal="center" vertical="center" wrapText="1"/>
    </xf>
    <xf numFmtId="0" fontId="4" fillId="35" borderId="2" xfId="0" applyFont="1" applyFill="1" applyBorder="1" applyAlignment="1">
      <alignment horizontal="left" vertical="center" wrapText="1"/>
    </xf>
    <xf numFmtId="0" fontId="4" fillId="35" borderId="2" xfId="0" applyFont="1" applyFill="1" applyBorder="1" applyAlignment="1">
      <alignment horizontal="center" vertical="center" wrapText="1"/>
    </xf>
    <xf numFmtId="3" fontId="13" fillId="4" borderId="2" xfId="0" applyNumberFormat="1" applyFont="1" applyFill="1" applyBorder="1" applyAlignment="1">
      <alignment horizontal="left" vertical="center" wrapText="1"/>
    </xf>
    <xf numFmtId="165" fontId="4" fillId="35" borderId="2" xfId="0" applyNumberFormat="1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6" borderId="2" xfId="0" applyFont="1" applyFill="1" applyBorder="1" applyAlignment="1">
      <alignment horizontal="center" vertical="center"/>
    </xf>
    <xf numFmtId="0" fontId="4" fillId="37" borderId="2" xfId="0" applyFont="1" applyFill="1" applyBorder="1" applyAlignment="1">
      <alignment horizontal="center" vertical="center"/>
    </xf>
    <xf numFmtId="3" fontId="13" fillId="0" borderId="2" xfId="0" applyNumberFormat="1" applyFont="1" applyBorder="1" applyAlignment="1">
      <alignment horizontal="left" vertical="center" wrapText="1"/>
    </xf>
    <xf numFmtId="3" fontId="13" fillId="0" borderId="2" xfId="0" applyNumberFormat="1" applyFont="1" applyBorder="1" applyAlignment="1">
      <alignment horizontal="left" vertical="center" wrapText="1"/>
    </xf>
    <xf numFmtId="0" fontId="38" fillId="0" borderId="0" xfId="0" applyFont="1"/>
    <xf numFmtId="0" fontId="38" fillId="0" borderId="0" xfId="0" applyFont="1" applyAlignment="1">
      <alignment horizontal="center"/>
    </xf>
    <xf numFmtId="0" fontId="1" fillId="0" borderId="0" xfId="0" applyFont="1"/>
    <xf numFmtId="164" fontId="38" fillId="0" borderId="0" xfId="0" applyNumberFormat="1" applyFont="1" applyAlignment="1">
      <alignment horizontal="center"/>
    </xf>
    <xf numFmtId="0" fontId="39" fillId="0" borderId="2" xfId="0" applyFont="1" applyBorder="1" applyAlignment="1">
      <alignment horizontal="center"/>
    </xf>
    <xf numFmtId="164" fontId="39" fillId="0" borderId="2" xfId="0" applyNumberFormat="1" applyFont="1" applyBorder="1" applyAlignment="1">
      <alignment horizontal="center"/>
    </xf>
    <xf numFmtId="0" fontId="38" fillId="0" borderId="2" xfId="0" applyFont="1" applyBorder="1"/>
    <xf numFmtId="0" fontId="40" fillId="0" borderId="2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164" fontId="38" fillId="0" borderId="2" xfId="0" applyNumberFormat="1" applyFont="1" applyBorder="1"/>
    <xf numFmtId="173" fontId="1" fillId="0" borderId="0" xfId="0" applyNumberFormat="1" applyFont="1"/>
    <xf numFmtId="0" fontId="41" fillId="0" borderId="3" xfId="0" applyFont="1" applyBorder="1" applyAlignment="1">
      <alignment vertical="center"/>
    </xf>
    <xf numFmtId="0" fontId="41" fillId="0" borderId="2" xfId="0" applyFont="1" applyBorder="1" applyAlignment="1">
      <alignment horizontal="center" vertical="center"/>
    </xf>
    <xf numFmtId="173" fontId="41" fillId="0" borderId="2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vertical="center"/>
    </xf>
    <xf numFmtId="0" fontId="42" fillId="0" borderId="2" xfId="0" applyFont="1" applyBorder="1" applyAlignment="1">
      <alignment vertical="center"/>
    </xf>
    <xf numFmtId="0" fontId="42" fillId="0" borderId="2" xfId="0" applyFont="1" applyBorder="1" applyAlignment="1">
      <alignment horizontal="center" vertical="center"/>
    </xf>
    <xf numFmtId="173" fontId="42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vertical="center"/>
    </xf>
    <xf numFmtId="0" fontId="43" fillId="0" borderId="3" xfId="0" applyFont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42" fillId="0" borderId="0" xfId="0" applyFont="1" applyAlignment="1">
      <alignment horizontal="center" vertical="center"/>
    </xf>
    <xf numFmtId="0" fontId="42" fillId="0" borderId="4" xfId="0" applyFont="1" applyBorder="1" applyAlignment="1">
      <alignment vertical="center"/>
    </xf>
    <xf numFmtId="0" fontId="42" fillId="0" borderId="4" xfId="0" applyFont="1" applyBorder="1" applyAlignment="1">
      <alignment vertical="center"/>
    </xf>
    <xf numFmtId="0" fontId="41" fillId="0" borderId="28" xfId="0" applyFont="1" applyBorder="1" applyAlignment="1">
      <alignment vertical="center"/>
    </xf>
    <xf numFmtId="0" fontId="41" fillId="0" borderId="29" xfId="0" applyFont="1" applyBorder="1" applyAlignment="1">
      <alignment horizontal="center" vertical="center"/>
    </xf>
    <xf numFmtId="173" fontId="41" fillId="0" borderId="29" xfId="0" applyNumberFormat="1" applyFont="1" applyBorder="1" applyAlignment="1">
      <alignment horizontal="center" vertical="center"/>
    </xf>
    <xf numFmtId="0" fontId="41" fillId="0" borderId="29" xfId="0" applyFont="1" applyBorder="1" applyAlignment="1">
      <alignment vertical="center"/>
    </xf>
    <xf numFmtId="0" fontId="41" fillId="0" borderId="6" xfId="0" applyFont="1" applyBorder="1" applyAlignment="1">
      <alignment horizontal="left" vertical="center"/>
    </xf>
    <xf numFmtId="0" fontId="41" fillId="0" borderId="6" xfId="0" applyFont="1" applyBorder="1" applyAlignment="1">
      <alignment horizontal="center" vertical="center"/>
    </xf>
    <xf numFmtId="0" fontId="42" fillId="2" borderId="30" xfId="0" applyFont="1" applyFill="1" applyBorder="1" applyAlignment="1">
      <alignment vertical="center"/>
    </xf>
    <xf numFmtId="0" fontId="42" fillId="2" borderId="29" xfId="0" applyFont="1" applyFill="1" applyBorder="1" applyAlignment="1">
      <alignment horizontal="center" vertical="center"/>
    </xf>
    <xf numFmtId="173" fontId="42" fillId="2" borderId="29" xfId="0" applyNumberFormat="1" applyFont="1" applyFill="1" applyBorder="1" applyAlignment="1">
      <alignment horizontal="center" vertical="center"/>
    </xf>
    <xf numFmtId="0" fontId="42" fillId="2" borderId="29" xfId="0" applyFont="1" applyFill="1" applyBorder="1" applyAlignment="1">
      <alignment vertical="center"/>
    </xf>
    <xf numFmtId="0" fontId="42" fillId="2" borderId="31" xfId="0" applyFont="1" applyFill="1" applyBorder="1" applyAlignment="1">
      <alignment horizontal="left" vertical="center"/>
    </xf>
    <xf numFmtId="0" fontId="42" fillId="2" borderId="31" xfId="0" applyFont="1" applyFill="1" applyBorder="1" applyAlignment="1">
      <alignment horizontal="center" vertical="center"/>
    </xf>
    <xf numFmtId="0" fontId="42" fillId="2" borderId="30" xfId="0" applyFont="1" applyFill="1" applyBorder="1" applyAlignment="1">
      <alignment vertical="center"/>
    </xf>
    <xf numFmtId="0" fontId="41" fillId="0" borderId="28" xfId="0" applyFont="1" applyBorder="1" applyAlignment="1">
      <alignment vertical="center"/>
    </xf>
    <xf numFmtId="0" fontId="41" fillId="0" borderId="29" xfId="0" applyFont="1" applyBorder="1" applyAlignment="1">
      <alignment horizontal="center"/>
    </xf>
    <xf numFmtId="0" fontId="41" fillId="0" borderId="29" xfId="0" applyFont="1" applyBorder="1"/>
    <xf numFmtId="0" fontId="41" fillId="0" borderId="32" xfId="0" applyFont="1" applyBorder="1"/>
    <xf numFmtId="0" fontId="41" fillId="0" borderId="32" xfId="0" applyFont="1" applyBorder="1" applyAlignment="1">
      <alignment horizontal="center"/>
    </xf>
    <xf numFmtId="0" fontId="41" fillId="0" borderId="0" xfId="0" applyFont="1"/>
    <xf numFmtId="0" fontId="42" fillId="3" borderId="2" xfId="0" applyFont="1" applyFill="1" applyBorder="1" applyAlignment="1">
      <alignment vertical="center"/>
    </xf>
    <xf numFmtId="0" fontId="42" fillId="3" borderId="2" xfId="0" applyFont="1" applyFill="1" applyBorder="1" applyAlignment="1">
      <alignment horizontal="center" vertical="center"/>
    </xf>
    <xf numFmtId="173" fontId="42" fillId="3" borderId="2" xfId="0" applyNumberFormat="1" applyFont="1" applyFill="1" applyBorder="1" applyAlignment="1">
      <alignment horizontal="center" vertical="center"/>
    </xf>
    <xf numFmtId="0" fontId="42" fillId="3" borderId="31" xfId="0" applyFont="1" applyFill="1" applyBorder="1" applyAlignment="1">
      <alignment horizontal="center" vertical="center"/>
    </xf>
    <xf numFmtId="0" fontId="1" fillId="3" borderId="12" xfId="0" applyFont="1" applyFill="1" applyBorder="1"/>
    <xf numFmtId="0" fontId="41" fillId="0" borderId="33" xfId="0" applyFont="1" applyBorder="1" applyAlignment="1">
      <alignment vertical="center"/>
    </xf>
    <xf numFmtId="0" fontId="41" fillId="0" borderId="34" xfId="0" applyFont="1" applyBorder="1" applyAlignment="1">
      <alignment vertical="center"/>
    </xf>
    <xf numFmtId="0" fontId="41" fillId="0" borderId="35" xfId="0" applyFont="1" applyBorder="1" applyAlignment="1">
      <alignment vertical="center"/>
    </xf>
    <xf numFmtId="0" fontId="41" fillId="0" borderId="35" xfId="0" applyFont="1" applyBorder="1" applyAlignment="1">
      <alignment horizontal="center" vertical="center"/>
    </xf>
    <xf numFmtId="173" fontId="41" fillId="0" borderId="35" xfId="0" applyNumberFormat="1" applyFont="1" applyBorder="1" applyAlignment="1">
      <alignment horizontal="center" vertical="center"/>
    </xf>
    <xf numFmtId="0" fontId="41" fillId="0" borderId="33" xfId="0" applyFont="1" applyBorder="1" applyAlignment="1">
      <alignment vertical="center"/>
    </xf>
    <xf numFmtId="0" fontId="41" fillId="0" borderId="36" xfId="0" applyFont="1" applyBorder="1" applyAlignment="1">
      <alignment horizont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2" xfId="0" applyFont="1" applyBorder="1" applyAlignment="1">
      <alignment vertical="center"/>
    </xf>
    <xf numFmtId="0" fontId="41" fillId="0" borderId="2" xfId="0" applyFont="1" applyBorder="1"/>
    <xf numFmtId="164" fontId="41" fillId="0" borderId="2" xfId="0" applyNumberFormat="1" applyFont="1" applyBorder="1"/>
    <xf numFmtId="0" fontId="41" fillId="0" borderId="2" xfId="0" applyFont="1" applyBorder="1" applyAlignment="1">
      <alignment horizontal="center"/>
    </xf>
    <xf numFmtId="15" fontId="38" fillId="0" borderId="0" xfId="0" applyNumberFormat="1" applyFont="1"/>
    <xf numFmtId="15" fontId="41" fillId="0" borderId="2" xfId="0" applyNumberFormat="1" applyFont="1" applyBorder="1"/>
    <xf numFmtId="0" fontId="41" fillId="0" borderId="0" xfId="0" applyFont="1" applyAlignment="1">
      <alignment horizontal="center" vertical="center"/>
    </xf>
    <xf numFmtId="14" fontId="41" fillId="0" borderId="2" xfId="0" applyNumberFormat="1" applyFont="1" applyBorder="1"/>
    <xf numFmtId="0" fontId="13" fillId="0" borderId="3" xfId="0" applyFont="1" applyBorder="1" applyAlignment="1">
      <alignment horizontal="left" vertical="center"/>
    </xf>
    <xf numFmtId="0" fontId="41" fillId="0" borderId="2" xfId="0" applyFont="1" applyBorder="1" applyAlignment="1">
      <alignment horizontal="left" vertical="center"/>
    </xf>
    <xf numFmtId="0" fontId="41" fillId="3" borderId="2" xfId="0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horizontal="center"/>
    </xf>
    <xf numFmtId="0" fontId="41" fillId="0" borderId="0" xfId="0" applyFont="1" applyAlignment="1">
      <alignment horizontal="left" vertical="center"/>
    </xf>
    <xf numFmtId="3" fontId="13" fillId="0" borderId="7" xfId="0" applyNumberFormat="1" applyFont="1" applyBorder="1" applyAlignment="1">
      <alignment horizontal="left" vertical="center" wrapText="1"/>
    </xf>
    <xf numFmtId="0" fontId="41" fillId="0" borderId="2" xfId="0" applyFont="1" applyBorder="1" applyAlignment="1">
      <alignment horizontal="left"/>
    </xf>
    <xf numFmtId="173" fontId="41" fillId="0" borderId="2" xfId="0" applyNumberFormat="1" applyFont="1" applyBorder="1" applyAlignment="1">
      <alignment horizontal="center"/>
    </xf>
    <xf numFmtId="15" fontId="41" fillId="0" borderId="2" xfId="0" applyNumberFormat="1" applyFont="1" applyBorder="1" applyAlignment="1">
      <alignment horizontal="center"/>
    </xf>
    <xf numFmtId="164" fontId="41" fillId="0" borderId="2" xfId="0" applyNumberFormat="1" applyFont="1" applyBorder="1" applyAlignment="1">
      <alignment horizontal="center"/>
    </xf>
    <xf numFmtId="0" fontId="4" fillId="15" borderId="2" xfId="0" applyFont="1" applyFill="1" applyBorder="1" applyAlignment="1">
      <alignment horizontal="center" vertical="center" wrapText="1"/>
    </xf>
    <xf numFmtId="164" fontId="41" fillId="0" borderId="2" xfId="0" applyNumberFormat="1" applyFont="1" applyBorder="1" applyAlignment="1">
      <alignment horizontal="center" vertical="center"/>
    </xf>
    <xf numFmtId="16" fontId="41" fillId="0" borderId="2" xfId="0" applyNumberFormat="1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0" fontId="41" fillId="0" borderId="2" xfId="0" quotePrefix="1" applyFont="1" applyBorder="1" applyAlignment="1">
      <alignment horizontal="center"/>
    </xf>
    <xf numFmtId="164" fontId="41" fillId="0" borderId="2" xfId="0" applyNumberFormat="1" applyFont="1" applyBorder="1" applyAlignment="1">
      <alignment horizontal="left" vertical="center"/>
    </xf>
    <xf numFmtId="0" fontId="4" fillId="38" borderId="2" xfId="0" applyFont="1" applyFill="1" applyBorder="1" applyAlignment="1">
      <alignment horizontal="center" vertical="center"/>
    </xf>
    <xf numFmtId="164" fontId="41" fillId="0" borderId="2" xfId="0" quotePrefix="1" applyNumberFormat="1" applyFont="1" applyBorder="1" applyAlignment="1">
      <alignment horizontal="center" vertical="center"/>
    </xf>
    <xf numFmtId="0" fontId="41" fillId="0" borderId="2" xfId="0" quotePrefix="1" applyFont="1" applyBorder="1" applyAlignment="1">
      <alignment horizontal="center" vertical="center"/>
    </xf>
    <xf numFmtId="0" fontId="41" fillId="21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1" fillId="0" borderId="7" xfId="0" applyFont="1" applyBorder="1" applyAlignment="1">
      <alignment horizontal="center" vertical="center"/>
    </xf>
    <xf numFmtId="0" fontId="41" fillId="0" borderId="7" xfId="0" applyFont="1" applyBorder="1" applyAlignment="1">
      <alignment vertical="center"/>
    </xf>
    <xf numFmtId="173" fontId="41" fillId="0" borderId="7" xfId="0" applyNumberFormat="1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38" fillId="0" borderId="9" xfId="0" applyFont="1" applyBorder="1"/>
    <xf numFmtId="0" fontId="41" fillId="0" borderId="37" xfId="0" applyFont="1" applyBorder="1" applyAlignment="1">
      <alignment horizontal="center" vertical="center"/>
    </xf>
    <xf numFmtId="0" fontId="41" fillId="0" borderId="37" xfId="0" applyFont="1" applyBorder="1" applyAlignment="1">
      <alignment vertical="center"/>
    </xf>
    <xf numFmtId="173" fontId="41" fillId="0" borderId="37" xfId="0" applyNumberFormat="1" applyFont="1" applyBorder="1" applyAlignment="1">
      <alignment horizontal="center" vertical="center"/>
    </xf>
    <xf numFmtId="0" fontId="41" fillId="0" borderId="37" xfId="0" applyFont="1" applyBorder="1" applyAlignment="1">
      <alignment horizontal="center"/>
    </xf>
    <xf numFmtId="0" fontId="41" fillId="0" borderId="37" xfId="0" quotePrefix="1" applyFont="1" applyBorder="1" applyAlignment="1">
      <alignment horizontal="center" vertical="center"/>
    </xf>
    <xf numFmtId="0" fontId="41" fillId="0" borderId="37" xfId="0" applyFont="1" applyBorder="1"/>
    <xf numFmtId="0" fontId="41" fillId="14" borderId="12" xfId="0" applyFont="1" applyFill="1" applyBorder="1"/>
    <xf numFmtId="0" fontId="41" fillId="14" borderId="2" xfId="0" applyFont="1" applyFill="1" applyBorder="1" applyAlignment="1">
      <alignment horizontal="center"/>
    </xf>
    <xf numFmtId="0" fontId="41" fillId="14" borderId="2" xfId="0" applyFont="1" applyFill="1" applyBorder="1"/>
    <xf numFmtId="0" fontId="41" fillId="14" borderId="2" xfId="0" applyFont="1" applyFill="1" applyBorder="1" applyAlignment="1">
      <alignment horizontal="center" vertical="center"/>
    </xf>
    <xf numFmtId="0" fontId="13" fillId="39" borderId="2" xfId="0" applyFont="1" applyFill="1" applyBorder="1" applyAlignment="1">
      <alignment horizontal="center" vertical="center"/>
    </xf>
    <xf numFmtId="0" fontId="13" fillId="40" borderId="2" xfId="0" applyFont="1" applyFill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1" fillId="0" borderId="38" xfId="0" applyFont="1" applyBorder="1"/>
    <xf numFmtId="0" fontId="41" fillId="0" borderId="4" xfId="0" applyFont="1" applyBorder="1" applyAlignment="1">
      <alignment horizontal="center"/>
    </xf>
    <xf numFmtId="0" fontId="41" fillId="0" borderId="2" xfId="0" applyFont="1" applyBorder="1" applyAlignment="1"/>
    <xf numFmtId="3" fontId="13" fillId="0" borderId="2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left" vertical="center"/>
    </xf>
    <xf numFmtId="170" fontId="13" fillId="0" borderId="2" xfId="0" applyNumberFormat="1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11" borderId="2" xfId="0" applyFont="1" applyFill="1" applyBorder="1" applyAlignment="1">
      <alignment vertical="center"/>
    </xf>
    <xf numFmtId="173" fontId="41" fillId="0" borderId="2" xfId="0" quotePrefix="1" applyNumberFormat="1" applyFont="1" applyBorder="1" applyAlignment="1">
      <alignment horizontal="center" vertical="center"/>
    </xf>
    <xf numFmtId="0" fontId="41" fillId="0" borderId="39" xfId="0" quotePrefix="1" applyFont="1" applyBorder="1" applyAlignment="1">
      <alignment horizontal="center" vertical="center"/>
    </xf>
    <xf numFmtId="16" fontId="41" fillId="0" borderId="29" xfId="0" applyNumberFormat="1" applyFont="1" applyBorder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0" fontId="41" fillId="0" borderId="29" xfId="0" quotePrefix="1" applyFont="1" applyBorder="1" applyAlignment="1">
      <alignment horizontal="center" vertical="center"/>
    </xf>
    <xf numFmtId="15" fontId="41" fillId="0" borderId="2" xfId="0" applyNumberFormat="1" applyFont="1" applyBorder="1" applyAlignment="1">
      <alignment horizontal="center"/>
    </xf>
    <xf numFmtId="173" fontId="41" fillId="3" borderId="2" xfId="0" applyNumberFormat="1" applyFont="1" applyFill="1" applyBorder="1" applyAlignment="1">
      <alignment horizontal="center" vertical="center"/>
    </xf>
    <xf numFmtId="0" fontId="41" fillId="0" borderId="40" xfId="0" quotePrefix="1" applyFont="1" applyBorder="1" applyAlignment="1">
      <alignment horizontal="center" vertical="center"/>
    </xf>
    <xf numFmtId="0" fontId="41" fillId="0" borderId="40" xfId="0" applyFont="1" applyBorder="1" applyAlignment="1">
      <alignment vertical="center"/>
    </xf>
    <xf numFmtId="0" fontId="41" fillId="0" borderId="36" xfId="0" applyFont="1" applyBorder="1" applyAlignment="1">
      <alignment vertical="center"/>
    </xf>
    <xf numFmtId="0" fontId="41" fillId="0" borderId="40" xfId="0" applyFont="1" applyBorder="1" applyAlignment="1">
      <alignment horizontal="center" vertical="center"/>
    </xf>
    <xf numFmtId="0" fontId="41" fillId="0" borderId="36" xfId="0" applyFont="1" applyBorder="1" applyAlignment="1">
      <alignment horizontal="center" vertical="center"/>
    </xf>
    <xf numFmtId="0" fontId="41" fillId="0" borderId="41" xfId="0" applyFont="1" applyBorder="1" applyAlignment="1">
      <alignment horizontal="center" vertical="center"/>
    </xf>
    <xf numFmtId="173" fontId="41" fillId="0" borderId="36" xfId="0" applyNumberFormat="1" applyFont="1" applyBorder="1" applyAlignment="1">
      <alignment horizontal="center" vertical="center"/>
    </xf>
    <xf numFmtId="0" fontId="41" fillId="0" borderId="36" xfId="0" quotePrefix="1" applyFont="1" applyBorder="1" applyAlignment="1">
      <alignment horizontal="center" vertical="center"/>
    </xf>
    <xf numFmtId="0" fontId="41" fillId="0" borderId="32" xfId="0" quotePrefix="1" applyFont="1" applyBorder="1" applyAlignment="1">
      <alignment horizontal="center" vertical="center"/>
    </xf>
    <xf numFmtId="0" fontId="41" fillId="0" borderId="32" xfId="0" applyFont="1" applyBorder="1" applyAlignment="1">
      <alignment vertical="center"/>
    </xf>
    <xf numFmtId="0" fontId="41" fillId="0" borderId="32" xfId="0" applyFont="1" applyBorder="1" applyAlignment="1">
      <alignment horizontal="center" vertical="center"/>
    </xf>
    <xf numFmtId="0" fontId="41" fillId="3" borderId="32" xfId="0" applyFont="1" applyFill="1" applyBorder="1" applyAlignment="1">
      <alignment horizontal="center"/>
    </xf>
    <xf numFmtId="0" fontId="41" fillId="0" borderId="28" xfId="0" quotePrefix="1" applyFont="1" applyBorder="1" applyAlignment="1">
      <alignment horizontal="center" vertical="center"/>
    </xf>
    <xf numFmtId="0" fontId="41" fillId="0" borderId="42" xfId="0" quotePrefix="1" applyFont="1" applyBorder="1" applyAlignment="1">
      <alignment horizontal="center" vertical="center"/>
    </xf>
    <xf numFmtId="0" fontId="41" fillId="0" borderId="41" xfId="0" applyFont="1" applyBorder="1" applyAlignment="1">
      <alignment vertical="center"/>
    </xf>
    <xf numFmtId="0" fontId="41" fillId="0" borderId="42" xfId="0" quotePrefix="1" applyFont="1" applyBorder="1" applyAlignment="1">
      <alignment horizontal="center"/>
    </xf>
    <xf numFmtId="0" fontId="41" fillId="0" borderId="43" xfId="0" quotePrefix="1" applyFont="1" applyBorder="1" applyAlignment="1">
      <alignment horizontal="center"/>
    </xf>
    <xf numFmtId="0" fontId="41" fillId="0" borderId="29" xfId="0" quotePrefix="1" applyFont="1" applyBorder="1" applyAlignment="1">
      <alignment horizontal="center"/>
    </xf>
    <xf numFmtId="15" fontId="41" fillId="0" borderId="29" xfId="0" applyNumberFormat="1" applyFont="1" applyBorder="1" applyAlignment="1">
      <alignment horizontal="center"/>
    </xf>
    <xf numFmtId="0" fontId="41" fillId="0" borderId="44" xfId="0" quotePrefix="1" applyFont="1" applyBorder="1" applyAlignment="1">
      <alignment horizontal="center"/>
    </xf>
    <xf numFmtId="0" fontId="41" fillId="3" borderId="29" xfId="0" applyFont="1" applyFill="1" applyBorder="1" applyAlignment="1">
      <alignment horizontal="center"/>
    </xf>
    <xf numFmtId="0" fontId="38" fillId="0" borderId="29" xfId="0" applyFont="1" applyBorder="1"/>
    <xf numFmtId="0" fontId="41" fillId="0" borderId="45" xfId="0" applyFont="1" applyBorder="1" applyAlignment="1">
      <alignment horizontal="center" vertical="center"/>
    </xf>
    <xf numFmtId="164" fontId="38" fillId="0" borderId="2" xfId="0" applyNumberFormat="1" applyFont="1" applyBorder="1" applyAlignment="1">
      <alignment horizontal="center"/>
    </xf>
    <xf numFmtId="0" fontId="41" fillId="0" borderId="32" xfId="0" quotePrefix="1" applyFont="1" applyBorder="1" applyAlignment="1">
      <alignment horizontal="center"/>
    </xf>
    <xf numFmtId="0" fontId="41" fillId="0" borderId="39" xfId="0" applyFont="1" applyBorder="1" applyAlignment="1">
      <alignment horizontal="center"/>
    </xf>
    <xf numFmtId="0" fontId="41" fillId="0" borderId="28" xfId="0" applyFont="1" applyBorder="1"/>
    <xf numFmtId="0" fontId="41" fillId="3" borderId="46" xfId="0" quotePrefix="1" applyFont="1" applyFill="1" applyBorder="1" applyAlignment="1">
      <alignment horizontal="center"/>
    </xf>
    <xf numFmtId="0" fontId="41" fillId="0" borderId="39" xfId="0" quotePrefix="1" applyFont="1" applyBorder="1" applyAlignment="1">
      <alignment horizontal="center"/>
    </xf>
    <xf numFmtId="164" fontId="13" fillId="41" borderId="2" xfId="0" applyNumberFormat="1" applyFont="1" applyFill="1" applyBorder="1" applyAlignment="1">
      <alignment horizontal="center" vertical="center"/>
    </xf>
    <xf numFmtId="0" fontId="41" fillId="0" borderId="43" xfId="0" quotePrefix="1" applyFont="1" applyBorder="1" applyAlignment="1">
      <alignment horizontal="center" vertical="center"/>
    </xf>
    <xf numFmtId="0" fontId="41" fillId="3" borderId="29" xfId="0" quotePrefix="1" applyFont="1" applyFill="1" applyBorder="1" applyAlignment="1">
      <alignment horizontal="center"/>
    </xf>
    <xf numFmtId="0" fontId="41" fillId="3" borderId="43" xfId="0" quotePrefix="1" applyFont="1" applyFill="1" applyBorder="1" applyAlignment="1">
      <alignment horizontal="center"/>
    </xf>
    <xf numFmtId="0" fontId="41" fillId="0" borderId="29" xfId="0" quotePrefix="1" applyFont="1" applyBorder="1"/>
    <xf numFmtId="14" fontId="41" fillId="0" borderId="29" xfId="0" applyNumberFormat="1" applyFont="1" applyBorder="1" applyAlignment="1">
      <alignment horizontal="center"/>
    </xf>
    <xf numFmtId="0" fontId="41" fillId="0" borderId="43" xfId="0" applyFont="1" applyBorder="1" applyAlignment="1">
      <alignment horizontal="center"/>
    </xf>
    <xf numFmtId="0" fontId="41" fillId="0" borderId="36" xfId="0" applyFont="1" applyBorder="1"/>
    <xf numFmtId="0" fontId="41" fillId="0" borderId="36" xfId="0" quotePrefix="1" applyFont="1" applyBorder="1" applyAlignment="1">
      <alignment horizontal="center"/>
    </xf>
    <xf numFmtId="14" fontId="41" fillId="0" borderId="29" xfId="0" applyNumberFormat="1" applyFont="1" applyBorder="1" applyAlignment="1">
      <alignment vertical="center"/>
    </xf>
    <xf numFmtId="0" fontId="41" fillId="0" borderId="47" xfId="0" quotePrefix="1" applyFont="1" applyBorder="1" applyAlignment="1">
      <alignment horizontal="center"/>
    </xf>
    <xf numFmtId="0" fontId="41" fillId="0" borderId="48" xfId="0" quotePrefix="1" applyFont="1" applyBorder="1" applyAlignment="1">
      <alignment horizontal="center"/>
    </xf>
    <xf numFmtId="0" fontId="41" fillId="0" borderId="49" xfId="0" quotePrefix="1" applyFont="1" applyBorder="1" applyAlignment="1">
      <alignment horizontal="center"/>
    </xf>
    <xf numFmtId="0" fontId="41" fillId="0" borderId="34" xfId="0" quotePrefix="1" applyFont="1" applyBorder="1" applyAlignment="1">
      <alignment horizontal="center" vertical="center"/>
    </xf>
    <xf numFmtId="16" fontId="41" fillId="0" borderId="35" xfId="0" applyNumberFormat="1" applyFont="1" applyBorder="1" applyAlignment="1">
      <alignment horizontal="center" vertical="center"/>
    </xf>
    <xf numFmtId="0" fontId="41" fillId="0" borderId="35" xfId="0" quotePrefix="1" applyFont="1" applyBorder="1" applyAlignment="1">
      <alignment horizontal="center" vertical="center"/>
    </xf>
    <xf numFmtId="0" fontId="38" fillId="0" borderId="36" xfId="0" applyFont="1" applyBorder="1"/>
    <xf numFmtId="0" fontId="41" fillId="19" borderId="29" xfId="0" quotePrefix="1" applyFont="1" applyFill="1" applyBorder="1" applyAlignment="1">
      <alignment horizontal="center"/>
    </xf>
    <xf numFmtId="0" fontId="41" fillId="0" borderId="35" xfId="0" applyFont="1" applyBorder="1" applyAlignment="1">
      <alignment horizontal="center"/>
    </xf>
    <xf numFmtId="0" fontId="41" fillId="0" borderId="35" xfId="0" applyFont="1" applyBorder="1"/>
    <xf numFmtId="0" fontId="41" fillId="0" borderId="35" xfId="0" quotePrefix="1" applyFont="1" applyBorder="1" applyAlignment="1">
      <alignment horizontal="center"/>
    </xf>
    <xf numFmtId="173" fontId="41" fillId="0" borderId="32" xfId="0" applyNumberFormat="1" applyFont="1" applyBorder="1" applyAlignment="1">
      <alignment horizontal="center" vertical="center"/>
    </xf>
    <xf numFmtId="0" fontId="41" fillId="21" borderId="29" xfId="0" applyFont="1" applyFill="1" applyBorder="1" applyAlignment="1">
      <alignment horizontal="center"/>
    </xf>
    <xf numFmtId="0" fontId="41" fillId="21" borderId="29" xfId="0" quotePrefix="1" applyFont="1" applyFill="1" applyBorder="1" applyAlignment="1">
      <alignment horizontal="center"/>
    </xf>
    <xf numFmtId="14" fontId="41" fillId="0" borderId="36" xfId="0" applyNumberFormat="1" applyFont="1" applyBorder="1" applyAlignment="1">
      <alignment horizontal="center"/>
    </xf>
    <xf numFmtId="0" fontId="41" fillId="0" borderId="50" xfId="0" quotePrefix="1" applyFont="1" applyBorder="1" applyAlignment="1">
      <alignment horizontal="center" vertical="center"/>
    </xf>
    <xf numFmtId="0" fontId="41" fillId="0" borderId="51" xfId="0" applyFont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41" fillId="0" borderId="1" xfId="0" applyFont="1" applyBorder="1" applyAlignment="1">
      <alignment horizontal="center" vertical="center"/>
    </xf>
    <xf numFmtId="173" fontId="41" fillId="0" borderId="1" xfId="0" applyNumberFormat="1" applyFont="1" applyBorder="1" applyAlignment="1">
      <alignment horizontal="center" vertical="center"/>
    </xf>
    <xf numFmtId="14" fontId="41" fillId="0" borderId="1" xfId="0" applyNumberFormat="1" applyFont="1" applyBorder="1" applyAlignment="1">
      <alignment horizontal="center" vertical="center"/>
    </xf>
    <xf numFmtId="0" fontId="41" fillId="0" borderId="52" xfId="0" quotePrefix="1" applyFont="1" applyBorder="1" applyAlignment="1">
      <alignment horizontal="center"/>
    </xf>
    <xf numFmtId="0" fontId="41" fillId="0" borderId="39" xfId="0" applyFont="1" applyBorder="1" applyAlignment="1">
      <alignment horizontal="center" vertical="center"/>
    </xf>
    <xf numFmtId="14" fontId="41" fillId="0" borderId="36" xfId="0" applyNumberFormat="1" applyFont="1" applyBorder="1" applyAlignment="1">
      <alignment horizontal="center" vertical="center"/>
    </xf>
    <xf numFmtId="0" fontId="41" fillId="0" borderId="53" xfId="0" applyFont="1" applyBorder="1" applyAlignment="1">
      <alignment horizontal="center" vertical="center"/>
    </xf>
    <xf numFmtId="0" fontId="41" fillId="0" borderId="54" xfId="0" quotePrefix="1" applyFont="1" applyBorder="1" applyAlignment="1">
      <alignment horizontal="center" vertical="center"/>
    </xf>
    <xf numFmtId="0" fontId="41" fillId="0" borderId="55" xfId="0" applyFont="1" applyBorder="1" applyAlignment="1">
      <alignment vertical="center"/>
    </xf>
    <xf numFmtId="0" fontId="41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/>
    </xf>
    <xf numFmtId="173" fontId="41" fillId="0" borderId="55" xfId="0" applyNumberFormat="1" applyFont="1" applyBorder="1" applyAlignment="1">
      <alignment horizontal="center" vertical="center"/>
    </xf>
    <xf numFmtId="0" fontId="41" fillId="0" borderId="55" xfId="0" applyFont="1" applyBorder="1"/>
    <xf numFmtId="14" fontId="41" fillId="0" borderId="55" xfId="0" applyNumberFormat="1" applyFont="1" applyBorder="1" applyAlignment="1">
      <alignment horizontal="center"/>
    </xf>
    <xf numFmtId="14" fontId="41" fillId="0" borderId="29" xfId="0" applyNumberFormat="1" applyFont="1" applyBorder="1" applyAlignment="1">
      <alignment horizontal="center" vertical="center"/>
    </xf>
    <xf numFmtId="174" fontId="41" fillId="0" borderId="29" xfId="0" applyNumberFormat="1" applyFont="1" applyBorder="1" applyAlignment="1">
      <alignment horizontal="center"/>
    </xf>
    <xf numFmtId="0" fontId="13" fillId="0" borderId="2" xfId="0" quotePrefix="1" applyFont="1" applyBorder="1" applyAlignment="1">
      <alignment horizontal="center" vertical="center"/>
    </xf>
    <xf numFmtId="174" fontId="41" fillId="0" borderId="37" xfId="0" applyNumberFormat="1" applyFont="1" applyBorder="1" applyAlignment="1">
      <alignment horizontal="center"/>
    </xf>
    <xf numFmtId="0" fontId="41" fillId="0" borderId="37" xfId="0" quotePrefix="1" applyFont="1" applyBorder="1" applyAlignment="1">
      <alignment horizontal="center"/>
    </xf>
    <xf numFmtId="0" fontId="13" fillId="9" borderId="2" xfId="0" applyFont="1" applyFill="1" applyBorder="1" applyAlignment="1">
      <alignment vertical="center"/>
    </xf>
    <xf numFmtId="174" fontId="41" fillId="0" borderId="29" xfId="0" applyNumberFormat="1" applyFont="1" applyBorder="1" applyAlignment="1">
      <alignment horizontal="center" vertical="center"/>
    </xf>
    <xf numFmtId="174" fontId="41" fillId="0" borderId="36" xfId="0" applyNumberFormat="1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1" fillId="0" borderId="63" xfId="0" applyFont="1" applyBorder="1" applyAlignment="1">
      <alignment horizontal="center"/>
    </xf>
    <xf numFmtId="0" fontId="41" fillId="0" borderId="64" xfId="0" applyFont="1" applyBorder="1" applyAlignment="1">
      <alignment horizontal="center" vertical="center"/>
    </xf>
    <xf numFmtId="0" fontId="41" fillId="3" borderId="35" xfId="0" applyFont="1" applyFill="1" applyBorder="1" applyAlignment="1">
      <alignment horizontal="center"/>
    </xf>
    <xf numFmtId="174" fontId="41" fillId="0" borderId="35" xfId="0" applyNumberFormat="1" applyFont="1" applyBorder="1" applyAlignment="1">
      <alignment horizontal="center"/>
    </xf>
    <xf numFmtId="0" fontId="38" fillId="0" borderId="65" xfId="0" applyFont="1" applyBorder="1"/>
    <xf numFmtId="0" fontId="41" fillId="3" borderId="29" xfId="0" applyFont="1" applyFill="1" applyBorder="1" applyAlignment="1">
      <alignment horizontal="center" vertical="center"/>
    </xf>
    <xf numFmtId="0" fontId="45" fillId="0" borderId="0" xfId="0" applyFont="1"/>
    <xf numFmtId="0" fontId="45" fillId="0" borderId="29" xfId="0" applyFont="1" applyBorder="1" applyAlignment="1">
      <alignment horizontal="center" vertical="center"/>
    </xf>
    <xf numFmtId="0" fontId="45" fillId="0" borderId="29" xfId="0" quotePrefix="1" applyFont="1" applyBorder="1" applyAlignment="1">
      <alignment horizontal="center" vertical="center"/>
    </xf>
    <xf numFmtId="0" fontId="45" fillId="0" borderId="29" xfId="0" applyFont="1" applyBorder="1" applyAlignment="1">
      <alignment vertical="center"/>
    </xf>
    <xf numFmtId="0" fontId="45" fillId="0" borderId="29" xfId="0" applyFont="1" applyBorder="1" applyAlignment="1">
      <alignment vertical="center"/>
    </xf>
    <xf numFmtId="0" fontId="45" fillId="0" borderId="29" xfId="0" applyFont="1" applyBorder="1" applyAlignment="1">
      <alignment horizontal="center"/>
    </xf>
    <xf numFmtId="173" fontId="45" fillId="0" borderId="29" xfId="0" applyNumberFormat="1" applyFont="1" applyBorder="1" applyAlignment="1">
      <alignment horizontal="center" vertical="center"/>
    </xf>
    <xf numFmtId="0" fontId="45" fillId="0" borderId="29" xfId="0" applyFont="1" applyBorder="1"/>
    <xf numFmtId="174" fontId="45" fillId="0" borderId="29" xfId="0" applyNumberFormat="1" applyFont="1" applyBorder="1" applyAlignment="1">
      <alignment horizontal="center"/>
    </xf>
    <xf numFmtId="0" fontId="45" fillId="21" borderId="29" xfId="0" applyFont="1" applyFill="1" applyBorder="1" applyAlignment="1">
      <alignment horizontal="center"/>
    </xf>
    <xf numFmtId="0" fontId="45" fillId="0" borderId="32" xfId="0" applyFont="1" applyBorder="1" applyAlignment="1">
      <alignment horizontal="center"/>
    </xf>
    <xf numFmtId="0" fontId="45" fillId="0" borderId="45" xfId="0" applyFont="1" applyBorder="1" applyAlignment="1">
      <alignment horizontal="center" vertical="center"/>
    </xf>
    <xf numFmtId="0" fontId="45" fillId="0" borderId="39" xfId="0" quotePrefix="1" applyFont="1" applyBorder="1" applyAlignment="1">
      <alignment horizontal="center" vertical="center"/>
    </xf>
    <xf numFmtId="0" fontId="45" fillId="0" borderId="28" xfId="0" applyFont="1" applyBorder="1" applyAlignment="1">
      <alignment vertical="center"/>
    </xf>
    <xf numFmtId="0" fontId="45" fillId="0" borderId="28" xfId="0" applyFont="1" applyBorder="1" applyAlignment="1">
      <alignment horizontal="center" vertical="center"/>
    </xf>
    <xf numFmtId="0" fontId="45" fillId="29" borderId="66" xfId="0" applyFont="1" applyFill="1" applyBorder="1" applyAlignment="1">
      <alignment horizontal="center"/>
    </xf>
    <xf numFmtId="174" fontId="45" fillId="0" borderId="29" xfId="0" applyNumberFormat="1" applyFont="1" applyBorder="1" applyAlignment="1">
      <alignment horizontal="center" vertical="center"/>
    </xf>
    <xf numFmtId="0" fontId="46" fillId="0" borderId="0" xfId="0" applyFont="1"/>
    <xf numFmtId="0" fontId="41" fillId="0" borderId="45" xfId="0" applyFont="1" applyBorder="1" applyAlignment="1">
      <alignment horizontal="center"/>
    </xf>
    <xf numFmtId="174" fontId="41" fillId="0" borderId="36" xfId="0" applyNumberFormat="1" applyFont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left" vertical="center" wrapText="1"/>
    </xf>
    <xf numFmtId="0" fontId="13" fillId="9" borderId="2" xfId="0" quotePrefix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164" fontId="13" fillId="9" borderId="2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164" fontId="13" fillId="7" borderId="0" xfId="0" applyNumberFormat="1" applyFont="1" applyFill="1" applyAlignment="1">
      <alignment horizontal="center" vertical="center"/>
    </xf>
    <xf numFmtId="165" fontId="13" fillId="9" borderId="2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/>
    </xf>
    <xf numFmtId="164" fontId="13" fillId="9" borderId="2" xfId="0" applyNumberFormat="1" applyFont="1" applyFill="1" applyBorder="1" applyAlignment="1">
      <alignment horizontal="center" vertical="center" wrapText="1"/>
    </xf>
    <xf numFmtId="1" fontId="13" fillId="9" borderId="2" xfId="0" applyNumberFormat="1" applyFont="1" applyFill="1" applyBorder="1" applyAlignment="1">
      <alignment horizontal="center" vertical="center"/>
    </xf>
    <xf numFmtId="164" fontId="13" fillId="9" borderId="2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47" fillId="0" borderId="0" xfId="0" applyFont="1" applyAlignment="1">
      <alignment horizontal="left" vertical="center"/>
    </xf>
    <xf numFmtId="0" fontId="47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14" fontId="47" fillId="0" borderId="0" xfId="0" applyNumberFormat="1" applyFont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164" fontId="48" fillId="0" borderId="1" xfId="0" applyNumberFormat="1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164" fontId="48" fillId="0" borderId="2" xfId="0" applyNumberFormat="1" applyFont="1" applyBorder="1" applyAlignment="1">
      <alignment horizontal="center" vertical="center"/>
    </xf>
    <xf numFmtId="165" fontId="44" fillId="0" borderId="0" xfId="0" applyNumberFormat="1" applyFont="1" applyAlignment="1">
      <alignment horizontal="center" vertical="center" wrapText="1"/>
    </xf>
    <xf numFmtId="0" fontId="48" fillId="0" borderId="5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 wrapText="1"/>
    </xf>
    <xf numFmtId="0" fontId="42" fillId="0" borderId="37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165" fontId="42" fillId="0" borderId="37" xfId="0" quotePrefix="1" applyNumberFormat="1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 wrapText="1"/>
    </xf>
    <xf numFmtId="174" fontId="42" fillId="0" borderId="37" xfId="0" applyNumberFormat="1" applyFont="1" applyBorder="1" applyAlignment="1">
      <alignment horizontal="center" vertical="center"/>
    </xf>
    <xf numFmtId="164" fontId="47" fillId="0" borderId="2" xfId="0" applyNumberFormat="1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42" fillId="0" borderId="37" xfId="0" applyFont="1" applyBorder="1" applyAlignment="1">
      <alignment vertical="center"/>
    </xf>
    <xf numFmtId="0" fontId="42" fillId="0" borderId="6" xfId="0" applyFont="1" applyBorder="1" applyAlignment="1">
      <alignment horizontal="center" vertical="center"/>
    </xf>
    <xf numFmtId="0" fontId="48" fillId="0" borderId="2" xfId="0" applyFont="1" applyBorder="1" applyAlignment="1">
      <alignment vertical="center"/>
    </xf>
    <xf numFmtId="14" fontId="48" fillId="0" borderId="1" xfId="0" applyNumberFormat="1" applyFont="1" applyBorder="1" applyAlignment="1">
      <alignment vertical="center"/>
    </xf>
    <xf numFmtId="0" fontId="48" fillId="0" borderId="2" xfId="0" applyFont="1" applyBorder="1" applyAlignment="1">
      <alignment vertical="center" wrapText="1"/>
    </xf>
    <xf numFmtId="165" fontId="47" fillId="0" borderId="2" xfId="0" applyNumberFormat="1" applyFont="1" applyBorder="1" applyAlignment="1">
      <alignment horizontal="center" vertical="center"/>
    </xf>
    <xf numFmtId="0" fontId="48" fillId="42" borderId="12" xfId="0" applyFont="1" applyFill="1" applyBorder="1" applyAlignment="1">
      <alignment horizontal="center" vertical="center" wrapText="1"/>
    </xf>
    <xf numFmtId="0" fontId="47" fillId="42" borderId="12" xfId="0" applyFont="1" applyFill="1" applyBorder="1" applyAlignment="1">
      <alignment horizontal="center" vertical="center"/>
    </xf>
    <xf numFmtId="0" fontId="48" fillId="42" borderId="12" xfId="0" applyFont="1" applyFill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165" fontId="42" fillId="0" borderId="29" xfId="0" applyNumberFormat="1" applyFont="1" applyBorder="1" applyAlignment="1">
      <alignment horizontal="center" vertical="center"/>
    </xf>
    <xf numFmtId="174" fontId="42" fillId="0" borderId="29" xfId="0" applyNumberFormat="1" applyFont="1" applyBorder="1" applyAlignment="1">
      <alignment horizontal="center" vertical="center"/>
    </xf>
    <xf numFmtId="0" fontId="42" fillId="0" borderId="29" xfId="0" applyFont="1" applyBorder="1" applyAlignment="1">
      <alignment vertical="center"/>
    </xf>
    <xf numFmtId="0" fontId="42" fillId="0" borderId="29" xfId="0" applyFont="1" applyBorder="1" applyAlignment="1">
      <alignment horizontal="center" vertical="center"/>
    </xf>
    <xf numFmtId="0" fontId="47" fillId="0" borderId="2" xfId="0" applyFont="1" applyBorder="1" applyAlignment="1">
      <alignment vertical="center"/>
    </xf>
    <xf numFmtId="14" fontId="47" fillId="0" borderId="2" xfId="0" applyNumberFormat="1" applyFont="1" applyBorder="1" applyAlignment="1">
      <alignment horizontal="center" vertical="center"/>
    </xf>
    <xf numFmtId="165" fontId="49" fillId="0" borderId="29" xfId="0" applyNumberFormat="1" applyFont="1" applyBorder="1" applyAlignment="1">
      <alignment horizontal="center" vertical="center" wrapText="1"/>
    </xf>
    <xf numFmtId="174" fontId="1" fillId="0" borderId="29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9" fillId="0" borderId="29" xfId="0" applyFont="1" applyBorder="1" applyAlignment="1">
      <alignment horizontal="left" vertical="center"/>
    </xf>
    <xf numFmtId="165" fontId="49" fillId="0" borderId="29" xfId="0" quotePrefix="1" applyNumberFormat="1" applyFont="1" applyBorder="1" applyAlignment="1">
      <alignment horizontal="center" vertical="center"/>
    </xf>
    <xf numFmtId="174" fontId="49" fillId="0" borderId="29" xfId="0" applyNumberFormat="1" applyFont="1" applyBorder="1" applyAlignment="1">
      <alignment horizontal="center" vertical="center"/>
    </xf>
    <xf numFmtId="0" fontId="49" fillId="0" borderId="29" xfId="0" applyFont="1" applyBorder="1" applyAlignment="1">
      <alignment vertical="center"/>
    </xf>
    <xf numFmtId="0" fontId="49" fillId="0" borderId="29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3" fillId="0" borderId="29" xfId="0" applyFont="1" applyBorder="1" applyAlignment="1">
      <alignment horizontal="left" vertical="center"/>
    </xf>
    <xf numFmtId="165" fontId="43" fillId="0" borderId="29" xfId="0" quotePrefix="1" applyNumberFormat="1" applyFont="1" applyBorder="1" applyAlignment="1">
      <alignment horizontal="center" vertical="center"/>
    </xf>
    <xf numFmtId="174" fontId="43" fillId="0" borderId="29" xfId="0" applyNumberFormat="1" applyFont="1" applyBorder="1" applyAlignment="1">
      <alignment horizontal="center" vertical="center"/>
    </xf>
    <xf numFmtId="0" fontId="43" fillId="0" borderId="29" xfId="0" applyFont="1" applyBorder="1" applyAlignment="1">
      <alignment vertical="center"/>
    </xf>
    <xf numFmtId="0" fontId="43" fillId="0" borderId="29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50" fillId="0" borderId="29" xfId="0" applyFont="1" applyBorder="1" applyAlignment="1">
      <alignment horizontal="left" vertical="center"/>
    </xf>
    <xf numFmtId="165" fontId="43" fillId="0" borderId="29" xfId="0" quotePrefix="1" applyNumberFormat="1" applyFont="1" applyBorder="1" applyAlignment="1">
      <alignment horizontal="center" vertical="center" wrapText="1"/>
    </xf>
    <xf numFmtId="174" fontId="50" fillId="0" borderId="29" xfId="0" applyNumberFormat="1" applyFont="1" applyBorder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48" fillId="42" borderId="12" xfId="0" applyFont="1" applyFill="1" applyBorder="1" applyAlignment="1">
      <alignment horizontal="center" vertical="center"/>
    </xf>
    <xf numFmtId="165" fontId="43" fillId="0" borderId="29" xfId="0" applyNumberFormat="1" applyFont="1" applyBorder="1" applyAlignment="1">
      <alignment horizontal="center" vertical="center" wrapText="1"/>
    </xf>
    <xf numFmtId="0" fontId="50" fillId="0" borderId="32" xfId="0" applyFont="1" applyBorder="1" applyAlignment="1">
      <alignment horizontal="left" vertical="center"/>
    </xf>
    <xf numFmtId="165" fontId="43" fillId="0" borderId="32" xfId="0" applyNumberFormat="1" applyFont="1" applyBorder="1" applyAlignment="1">
      <alignment horizontal="center" vertical="center" wrapText="1"/>
    </xf>
    <xf numFmtId="174" fontId="50" fillId="0" borderId="32" xfId="0" applyNumberFormat="1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51" fillId="32" borderId="12" xfId="0" applyFont="1" applyFill="1" applyBorder="1" applyAlignment="1">
      <alignment horizontal="center" vertical="center"/>
    </xf>
    <xf numFmtId="165" fontId="49" fillId="0" borderId="0" xfId="0" applyNumberFormat="1" applyFont="1" applyAlignment="1">
      <alignment horizontal="center" vertical="center" wrapText="1"/>
    </xf>
    <xf numFmtId="174" fontId="1" fillId="0" borderId="0" xfId="0" applyNumberFormat="1" applyFont="1" applyAlignment="1">
      <alignment horizontal="center" vertical="center"/>
    </xf>
    <xf numFmtId="0" fontId="52" fillId="0" borderId="67" xfId="0" applyFont="1" applyBorder="1" applyAlignment="1">
      <alignment horizontal="left" vertical="center"/>
    </xf>
    <xf numFmtId="165" fontId="53" fillId="0" borderId="67" xfId="0" applyNumberFormat="1" applyFont="1" applyBorder="1" applyAlignment="1">
      <alignment vertical="center"/>
    </xf>
    <xf numFmtId="174" fontId="1" fillId="0" borderId="67" xfId="0" applyNumberFormat="1" applyFont="1" applyBorder="1" applyAlignment="1">
      <alignment horizontal="center" vertical="center"/>
    </xf>
    <xf numFmtId="0" fontId="1" fillId="0" borderId="67" xfId="0" applyFont="1" applyBorder="1" applyAlignment="1">
      <alignment vertical="center"/>
    </xf>
    <xf numFmtId="0" fontId="52" fillId="0" borderId="67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42" fillId="0" borderId="68" xfId="0" applyFont="1" applyBorder="1" applyAlignment="1">
      <alignment horizontal="left" vertical="center"/>
    </xf>
    <xf numFmtId="165" fontId="42" fillId="0" borderId="69" xfId="0" quotePrefix="1" applyNumberFormat="1" applyFont="1" applyBorder="1" applyAlignment="1">
      <alignment horizontal="center" vertical="center"/>
    </xf>
    <xf numFmtId="0" fontId="42" fillId="0" borderId="68" xfId="0" applyFont="1" applyBorder="1" applyAlignment="1">
      <alignment horizontal="center" vertical="center"/>
    </xf>
    <xf numFmtId="0" fontId="42" fillId="0" borderId="28" xfId="0" applyFont="1" applyBorder="1" applyAlignment="1">
      <alignment horizontal="left" vertical="center"/>
    </xf>
    <xf numFmtId="165" fontId="42" fillId="0" borderId="39" xfId="0" quotePrefix="1" applyNumberFormat="1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quotePrefix="1" applyFont="1" applyBorder="1" applyAlignment="1">
      <alignment horizontal="center" vertical="center"/>
    </xf>
    <xf numFmtId="0" fontId="49" fillId="0" borderId="28" xfId="0" applyFont="1" applyBorder="1" applyAlignment="1">
      <alignment horizontal="left" vertical="center"/>
    </xf>
    <xf numFmtId="165" fontId="49" fillId="0" borderId="39" xfId="0" quotePrefix="1" applyNumberFormat="1" applyFont="1" applyBorder="1" applyAlignment="1">
      <alignment horizontal="center" vertical="center"/>
    </xf>
    <xf numFmtId="0" fontId="49" fillId="0" borderId="28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3" fillId="0" borderId="36" xfId="0" applyFont="1" applyBorder="1" applyAlignment="1">
      <alignment horizontal="left" vertical="center"/>
    </xf>
    <xf numFmtId="165" fontId="43" fillId="0" borderId="48" xfId="0" quotePrefix="1" applyNumberFormat="1" applyFont="1" applyBorder="1" applyAlignment="1">
      <alignment horizontal="center" vertical="center"/>
    </xf>
    <xf numFmtId="174" fontId="43" fillId="0" borderId="36" xfId="0" applyNumberFormat="1" applyFont="1" applyBorder="1" applyAlignment="1">
      <alignment horizontal="center" vertical="center"/>
    </xf>
    <xf numFmtId="0" fontId="43" fillId="0" borderId="36" xfId="0" applyFont="1" applyBorder="1" applyAlignment="1">
      <alignment vertical="center"/>
    </xf>
    <xf numFmtId="0" fontId="43" fillId="0" borderId="40" xfId="0" applyFont="1" applyBorder="1" applyAlignment="1">
      <alignment horizontal="left" vertical="center"/>
    </xf>
    <xf numFmtId="0" fontId="43" fillId="25" borderId="70" xfId="0" applyFont="1" applyFill="1" applyBorder="1" applyAlignment="1">
      <alignment horizontal="left" vertical="center"/>
    </xf>
    <xf numFmtId="0" fontId="43" fillId="25" borderId="71" xfId="0" applyFont="1" applyFill="1" applyBorder="1" applyAlignment="1">
      <alignment horizontal="left" vertical="center"/>
    </xf>
    <xf numFmtId="165" fontId="43" fillId="0" borderId="0" xfId="0" quotePrefix="1" applyNumberFormat="1" applyFont="1" applyAlignment="1">
      <alignment horizontal="center" vertical="center"/>
    </xf>
    <xf numFmtId="174" fontId="43" fillId="0" borderId="0" xfId="0" applyNumberFormat="1" applyFont="1" applyAlignment="1">
      <alignment horizontal="center" vertical="center"/>
    </xf>
    <xf numFmtId="0" fontId="43" fillId="0" borderId="0" xfId="0" applyFont="1" applyAlignment="1">
      <alignment vertical="center"/>
    </xf>
    <xf numFmtId="165" fontId="49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50" fillId="0" borderId="72" xfId="0" applyFont="1" applyBorder="1" applyAlignment="1">
      <alignment horizontal="left" vertical="center"/>
    </xf>
    <xf numFmtId="174" fontId="50" fillId="0" borderId="72" xfId="0" applyNumberFormat="1" applyFont="1" applyBorder="1" applyAlignment="1">
      <alignment horizontal="center" vertical="center"/>
    </xf>
    <xf numFmtId="0" fontId="50" fillId="0" borderId="72" xfId="0" applyFont="1" applyBorder="1" applyAlignment="1">
      <alignment vertical="center"/>
    </xf>
    <xf numFmtId="0" fontId="50" fillId="0" borderId="72" xfId="0" applyFont="1" applyBorder="1" applyAlignment="1">
      <alignment horizontal="center" vertical="center"/>
    </xf>
    <xf numFmtId="0" fontId="42" fillId="0" borderId="29" xfId="0" applyFont="1" applyBorder="1" applyAlignment="1">
      <alignment horizontal="left" vertical="center"/>
    </xf>
    <xf numFmtId="165" fontId="49" fillId="0" borderId="42" xfId="0" quotePrefix="1" applyNumberFormat="1" applyFont="1" applyBorder="1" applyAlignment="1">
      <alignment horizontal="center" vertical="center"/>
    </xf>
    <xf numFmtId="0" fontId="43" fillId="0" borderId="28" xfId="0" applyFont="1" applyBorder="1" applyAlignment="1">
      <alignment horizontal="left" vertical="center"/>
    </xf>
    <xf numFmtId="165" fontId="43" fillId="0" borderId="39" xfId="0" quotePrefix="1" applyNumberFormat="1" applyFont="1" applyBorder="1" applyAlignment="1">
      <alignment horizontal="center" vertical="center"/>
    </xf>
    <xf numFmtId="0" fontId="49" fillId="0" borderId="36" xfId="0" applyFont="1" applyBorder="1" applyAlignment="1">
      <alignment horizontal="left" vertical="center"/>
    </xf>
    <xf numFmtId="165" fontId="49" fillId="0" borderId="48" xfId="0" quotePrefix="1" applyNumberFormat="1" applyFont="1" applyBorder="1" applyAlignment="1">
      <alignment horizontal="center" vertical="center"/>
    </xf>
    <xf numFmtId="174" fontId="49" fillId="0" borderId="36" xfId="0" applyNumberFormat="1" applyFont="1" applyBorder="1" applyAlignment="1">
      <alignment horizontal="center" vertical="center"/>
    </xf>
    <xf numFmtId="0" fontId="49" fillId="0" borderId="36" xfId="0" applyFont="1" applyBorder="1" applyAlignment="1">
      <alignment vertical="center"/>
    </xf>
    <xf numFmtId="0" fontId="43" fillId="0" borderId="6" xfId="0" applyFont="1" applyBorder="1" applyAlignment="1">
      <alignment horizontal="left" vertical="center"/>
    </xf>
    <xf numFmtId="0" fontId="47" fillId="0" borderId="2" xfId="0" applyFont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48" fillId="0" borderId="2" xfId="0" applyFont="1" applyBorder="1" applyAlignment="1">
      <alignment horizontal="left" vertical="center"/>
    </xf>
    <xf numFmtId="165" fontId="43" fillId="0" borderId="0" xfId="0" applyNumberFormat="1" applyFont="1" applyAlignment="1">
      <alignment horizontal="center" vertical="center"/>
    </xf>
    <xf numFmtId="174" fontId="43" fillId="0" borderId="6" xfId="0" applyNumberFormat="1" applyFont="1" applyBorder="1" applyAlignment="1">
      <alignment horizontal="center" vertical="center"/>
    </xf>
    <xf numFmtId="0" fontId="43" fillId="0" borderId="6" xfId="0" applyFont="1" applyBorder="1" applyAlignment="1">
      <alignment vertical="center"/>
    </xf>
    <xf numFmtId="165" fontId="49" fillId="0" borderId="73" xfId="0" quotePrefix="1" applyNumberFormat="1" applyFont="1" applyBorder="1" applyAlignment="1">
      <alignment horizontal="center" vertical="center"/>
    </xf>
    <xf numFmtId="165" fontId="43" fillId="0" borderId="74" xfId="0" quotePrefix="1" applyNumberFormat="1" applyFont="1" applyBorder="1" applyAlignment="1">
      <alignment horizontal="center" vertical="center"/>
    </xf>
    <xf numFmtId="165" fontId="43" fillId="0" borderId="75" xfId="0" applyNumberFormat="1" applyFont="1" applyBorder="1" applyAlignment="1">
      <alignment horizontal="center" vertical="center"/>
    </xf>
    <xf numFmtId="0" fontId="43" fillId="0" borderId="28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165" fontId="43" fillId="0" borderId="36" xfId="0" quotePrefix="1" applyNumberFormat="1" applyFont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165" fontId="49" fillId="0" borderId="0" xfId="0" applyNumberFormat="1" applyFont="1" applyAlignment="1">
      <alignment horizontal="center" vertical="center"/>
    </xf>
    <xf numFmtId="174" fontId="49" fillId="0" borderId="0" xfId="0" applyNumberFormat="1" applyFont="1" applyAlignment="1">
      <alignment horizontal="center" vertical="center"/>
    </xf>
    <xf numFmtId="0" fontId="49" fillId="0" borderId="0" xfId="0" applyFont="1" applyAlignment="1">
      <alignment vertical="center"/>
    </xf>
    <xf numFmtId="0" fontId="42" fillId="0" borderId="4" xfId="0" applyFont="1" applyBorder="1" applyAlignment="1">
      <alignment horizontal="left" vertical="center"/>
    </xf>
    <xf numFmtId="165" fontId="53" fillId="0" borderId="4" xfId="0" applyNumberFormat="1" applyFont="1" applyBorder="1" applyAlignment="1">
      <alignment vertical="center"/>
    </xf>
    <xf numFmtId="17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42" fillId="0" borderId="4" xfId="0" applyFont="1" applyBorder="1" applyAlignment="1">
      <alignment horizontal="center" vertical="center"/>
    </xf>
    <xf numFmtId="165" fontId="43" fillId="0" borderId="28" xfId="0" quotePrefix="1" applyNumberFormat="1" applyFont="1" applyBorder="1" applyAlignment="1">
      <alignment horizontal="center" vertical="center"/>
    </xf>
    <xf numFmtId="165" fontId="43" fillId="0" borderId="32" xfId="0" quotePrefix="1" applyNumberFormat="1" applyFont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165" fontId="43" fillId="0" borderId="18" xfId="0" quotePrefix="1" applyNumberFormat="1" applyFont="1" applyBorder="1" applyAlignment="1">
      <alignment horizontal="center" vertical="center"/>
    </xf>
    <xf numFmtId="165" fontId="43" fillId="0" borderId="18" xfId="0" applyNumberFormat="1" applyFont="1" applyBorder="1" applyAlignment="1">
      <alignment horizontal="center" vertical="center"/>
    </xf>
    <xf numFmtId="0" fontId="52" fillId="0" borderId="4" xfId="0" applyFont="1" applyBorder="1" applyAlignment="1">
      <alignment horizontal="left" vertical="center"/>
    </xf>
    <xf numFmtId="0" fontId="52" fillId="0" borderId="4" xfId="0" applyFont="1" applyBorder="1" applyAlignment="1">
      <alignment horizontal="center" vertical="center"/>
    </xf>
    <xf numFmtId="0" fontId="50" fillId="0" borderId="0" xfId="0" applyFont="1" applyAlignment="1">
      <alignment vertical="center"/>
    </xf>
    <xf numFmtId="0" fontId="43" fillId="25" borderId="30" xfId="0" applyFont="1" applyFill="1" applyBorder="1" applyAlignment="1">
      <alignment horizontal="left" vertical="center"/>
    </xf>
    <xf numFmtId="165" fontId="43" fillId="0" borderId="39" xfId="0" applyNumberFormat="1" applyFont="1" applyBorder="1" applyAlignment="1">
      <alignment horizontal="center" vertical="center"/>
    </xf>
    <xf numFmtId="164" fontId="13" fillId="10" borderId="2" xfId="0" applyNumberFormat="1" applyFont="1" applyFill="1" applyBorder="1" applyAlignment="1">
      <alignment horizontal="center" vertical="center"/>
    </xf>
    <xf numFmtId="0" fontId="43" fillId="3" borderId="29" xfId="0" applyFont="1" applyFill="1" applyBorder="1" applyAlignment="1">
      <alignment horizontal="center" vertical="center"/>
    </xf>
    <xf numFmtId="0" fontId="43" fillId="3" borderId="12" xfId="0" applyFont="1" applyFill="1" applyBorder="1" applyAlignment="1">
      <alignment horizontal="center" vertical="center"/>
    </xf>
    <xf numFmtId="0" fontId="43" fillId="0" borderId="32" xfId="0" applyFont="1" applyBorder="1" applyAlignment="1">
      <alignment horizontal="left" vertical="center"/>
    </xf>
    <xf numFmtId="165" fontId="43" fillId="0" borderId="32" xfId="0" applyNumberFormat="1" applyFont="1" applyBorder="1" applyAlignment="1">
      <alignment horizontal="center" vertical="center"/>
    </xf>
    <xf numFmtId="174" fontId="43" fillId="0" borderId="32" xfId="0" applyNumberFormat="1" applyFont="1" applyBorder="1" applyAlignment="1">
      <alignment horizontal="center" vertical="center"/>
    </xf>
    <xf numFmtId="0" fontId="43" fillId="0" borderId="32" xfId="0" applyFont="1" applyBorder="1" applyAlignment="1">
      <alignment vertical="center"/>
    </xf>
    <xf numFmtId="0" fontId="43" fillId="0" borderId="32" xfId="0" applyFont="1" applyBorder="1" applyAlignment="1">
      <alignment horizontal="center" vertical="center"/>
    </xf>
    <xf numFmtId="0" fontId="41" fillId="0" borderId="18" xfId="0" applyFont="1" applyBorder="1" applyAlignment="1">
      <alignment horizontal="left" vertical="center"/>
    </xf>
    <xf numFmtId="165" fontId="41" fillId="0" borderId="18" xfId="0" applyNumberFormat="1" applyFont="1" applyBorder="1" applyAlignment="1">
      <alignment horizontal="center" vertical="center"/>
    </xf>
    <xf numFmtId="174" fontId="41" fillId="0" borderId="18" xfId="0" applyNumberFormat="1" applyFont="1" applyBorder="1" applyAlignment="1">
      <alignment horizontal="center" vertical="center"/>
    </xf>
    <xf numFmtId="0" fontId="41" fillId="0" borderId="18" xfId="0" applyFont="1" applyBorder="1" applyAlignment="1">
      <alignment vertical="center"/>
    </xf>
    <xf numFmtId="0" fontId="41" fillId="0" borderId="18" xfId="0" applyFont="1" applyBorder="1" applyAlignment="1">
      <alignment horizontal="center" vertical="center"/>
    </xf>
    <xf numFmtId="0" fontId="42" fillId="0" borderId="35" xfId="0" applyFont="1" applyBorder="1" applyAlignment="1">
      <alignment horizontal="left" vertical="center"/>
    </xf>
    <xf numFmtId="165" fontId="42" fillId="0" borderId="35" xfId="0" quotePrefix="1" applyNumberFormat="1" applyFont="1" applyBorder="1" applyAlignment="1">
      <alignment horizontal="center" vertical="center"/>
    </xf>
    <xf numFmtId="174" fontId="42" fillId="0" borderId="35" xfId="0" applyNumberFormat="1" applyFont="1" applyBorder="1" applyAlignment="1">
      <alignment horizontal="center" vertical="center"/>
    </xf>
    <xf numFmtId="0" fontId="42" fillId="0" borderId="35" xfId="0" applyFont="1" applyBorder="1" applyAlignment="1">
      <alignment vertical="center"/>
    </xf>
    <xf numFmtId="0" fontId="42" fillId="0" borderId="35" xfId="0" applyFont="1" applyBorder="1" applyAlignment="1">
      <alignment horizontal="center" vertical="center"/>
    </xf>
    <xf numFmtId="0" fontId="54" fillId="0" borderId="29" xfId="0" applyFont="1" applyBorder="1" applyAlignment="1">
      <alignment horizontal="left" vertical="center"/>
    </xf>
    <xf numFmtId="165" fontId="54" fillId="0" borderId="29" xfId="0" quotePrefix="1" applyNumberFormat="1" applyFont="1" applyBorder="1" applyAlignment="1">
      <alignment horizontal="center" vertical="center"/>
    </xf>
    <xf numFmtId="0" fontId="54" fillId="0" borderId="29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65" fontId="54" fillId="0" borderId="36" xfId="0" quotePrefix="1" applyNumberFormat="1" applyFont="1" applyBorder="1" applyAlignment="1">
      <alignment horizontal="center" vertical="center"/>
    </xf>
    <xf numFmtId="0" fontId="54" fillId="0" borderId="18" xfId="0" applyFont="1" applyBorder="1" applyAlignment="1">
      <alignment horizontal="left" vertical="center"/>
    </xf>
    <xf numFmtId="165" fontId="54" fillId="0" borderId="18" xfId="0" applyNumberFormat="1" applyFont="1" applyBorder="1" applyAlignment="1">
      <alignment horizontal="center" vertical="center"/>
    </xf>
    <xf numFmtId="174" fontId="43" fillId="0" borderId="18" xfId="0" applyNumberFormat="1" applyFont="1" applyBorder="1" applyAlignment="1">
      <alignment horizontal="center" vertical="center"/>
    </xf>
    <xf numFmtId="0" fontId="43" fillId="0" borderId="18" xfId="0" applyFont="1" applyBorder="1" applyAlignment="1">
      <alignment vertical="center"/>
    </xf>
    <xf numFmtId="0" fontId="54" fillId="0" borderId="18" xfId="0" applyFont="1" applyBorder="1" applyAlignment="1">
      <alignment horizontal="center" vertical="center"/>
    </xf>
    <xf numFmtId="0" fontId="42" fillId="0" borderId="2" xfId="0" applyFont="1" applyBorder="1" applyAlignment="1">
      <alignment horizontal="left" vertical="center"/>
    </xf>
    <xf numFmtId="165" fontId="53" fillId="0" borderId="2" xfId="0" applyNumberFormat="1" applyFont="1" applyBorder="1" applyAlignment="1">
      <alignment vertical="center"/>
    </xf>
    <xf numFmtId="17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55" fillId="0" borderId="29" xfId="0" applyFont="1" applyBorder="1" applyAlignment="1">
      <alignment horizontal="left" vertical="center"/>
    </xf>
    <xf numFmtId="165" fontId="55" fillId="0" borderId="29" xfId="0" quotePrefix="1" applyNumberFormat="1" applyFont="1" applyBorder="1" applyAlignment="1">
      <alignment horizontal="center" vertical="center"/>
    </xf>
    <xf numFmtId="174" fontId="55" fillId="0" borderId="29" xfId="0" applyNumberFormat="1" applyFont="1" applyBorder="1" applyAlignment="1">
      <alignment horizontal="center" vertical="center"/>
    </xf>
    <xf numFmtId="0" fontId="55" fillId="0" borderId="29" xfId="0" applyFont="1" applyBorder="1" applyAlignment="1">
      <alignment vertical="center"/>
    </xf>
    <xf numFmtId="0" fontId="55" fillId="0" borderId="29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3" fontId="47" fillId="0" borderId="2" xfId="0" applyNumberFormat="1" applyFont="1" applyBorder="1" applyAlignment="1">
      <alignment vertical="center"/>
    </xf>
    <xf numFmtId="0" fontId="43" fillId="0" borderId="37" xfId="0" applyFont="1" applyBorder="1" applyAlignment="1">
      <alignment horizontal="left" vertical="center"/>
    </xf>
    <xf numFmtId="165" fontId="43" fillId="0" borderId="76" xfId="0" quotePrefix="1" applyNumberFormat="1" applyFont="1" applyBorder="1" applyAlignment="1">
      <alignment horizontal="center" vertical="center"/>
    </xf>
    <xf numFmtId="174" fontId="43" fillId="0" borderId="37" xfId="0" applyNumberFormat="1" applyFont="1" applyBorder="1" applyAlignment="1">
      <alignment horizontal="center" vertical="center"/>
    </xf>
    <xf numFmtId="0" fontId="43" fillId="0" borderId="37" xfId="0" applyFont="1" applyBorder="1" applyAlignment="1">
      <alignment vertical="center"/>
    </xf>
    <xf numFmtId="0" fontId="43" fillId="0" borderId="37" xfId="0" applyFont="1" applyBorder="1" applyAlignment="1">
      <alignment horizontal="center" vertical="center"/>
    </xf>
    <xf numFmtId="0" fontId="43" fillId="0" borderId="33" xfId="0" applyFont="1" applyBorder="1" applyAlignment="1">
      <alignment horizontal="left" vertical="center"/>
    </xf>
    <xf numFmtId="165" fontId="43" fillId="0" borderId="33" xfId="0" quotePrefix="1" applyNumberFormat="1" applyFont="1" applyBorder="1" applyAlignment="1">
      <alignment horizontal="center" vertical="center"/>
    </xf>
    <xf numFmtId="0" fontId="43" fillId="0" borderId="18" xfId="0" applyFont="1" applyBorder="1" applyAlignment="1">
      <alignment horizontal="left" vertical="center"/>
    </xf>
    <xf numFmtId="0" fontId="43" fillId="0" borderId="18" xfId="0" applyFont="1" applyBorder="1" applyAlignment="1">
      <alignment horizontal="center" vertical="center"/>
    </xf>
    <xf numFmtId="165" fontId="49" fillId="0" borderId="29" xfId="0" quotePrefix="1" applyNumberFormat="1" applyFont="1" applyBorder="1" applyAlignment="1">
      <alignment vertical="center"/>
    </xf>
    <xf numFmtId="165" fontId="43" fillId="0" borderId="0" xfId="0" quotePrefix="1" applyNumberFormat="1" applyFont="1" applyAlignment="1">
      <alignment vertical="center"/>
    </xf>
    <xf numFmtId="0" fontId="55" fillId="0" borderId="28" xfId="0" applyFont="1" applyBorder="1" applyAlignment="1">
      <alignment horizontal="left" vertical="center"/>
    </xf>
    <xf numFmtId="165" fontId="55" fillId="0" borderId="39" xfId="0" quotePrefix="1" applyNumberFormat="1" applyFont="1" applyBorder="1" applyAlignment="1">
      <alignment horizontal="center" vertical="center"/>
    </xf>
    <xf numFmtId="0" fontId="55" fillId="0" borderId="28" xfId="0" applyFont="1" applyBorder="1" applyAlignment="1">
      <alignment horizontal="center" vertical="center"/>
    </xf>
    <xf numFmtId="0" fontId="43" fillId="0" borderId="7" xfId="0" applyFont="1" applyBorder="1" applyAlignment="1">
      <alignment horizontal="left" vertical="center"/>
    </xf>
    <xf numFmtId="165" fontId="43" fillId="0" borderId="7" xfId="0" quotePrefix="1" applyNumberFormat="1" applyFont="1" applyBorder="1" applyAlignment="1">
      <alignment horizontal="center" vertical="center"/>
    </xf>
    <xf numFmtId="174" fontId="43" fillId="0" borderId="7" xfId="0" applyNumberFormat="1" applyFont="1" applyBorder="1" applyAlignment="1">
      <alignment horizontal="center" vertical="center"/>
    </xf>
    <xf numFmtId="0" fontId="43" fillId="0" borderId="7" xfId="0" applyFont="1" applyBorder="1" applyAlignment="1">
      <alignment vertical="center"/>
    </xf>
    <xf numFmtId="0" fontId="43" fillId="0" borderId="7" xfId="0" applyFont="1" applyBorder="1" applyAlignment="1">
      <alignment horizontal="center" vertical="center"/>
    </xf>
    <xf numFmtId="165" fontId="42" fillId="0" borderId="76" xfId="0" quotePrefix="1" applyNumberFormat="1" applyFont="1" applyBorder="1" applyAlignment="1">
      <alignment horizontal="center" vertical="center"/>
    </xf>
    <xf numFmtId="165" fontId="42" fillId="0" borderId="42" xfId="0" quotePrefix="1" applyNumberFormat="1" applyFont="1" applyBorder="1" applyAlignment="1">
      <alignment horizontal="center" vertical="center"/>
    </xf>
    <xf numFmtId="165" fontId="43" fillId="0" borderId="42" xfId="0" quotePrefix="1" applyNumberFormat="1" applyFont="1" applyBorder="1" applyAlignment="1">
      <alignment horizontal="center" vertical="center"/>
    </xf>
    <xf numFmtId="0" fontId="41" fillId="0" borderId="29" xfId="0" applyFont="1" applyBorder="1" applyAlignment="1">
      <alignment horizontal="left" vertical="center"/>
    </xf>
    <xf numFmtId="165" fontId="41" fillId="0" borderId="42" xfId="0" quotePrefix="1" applyNumberFormat="1" applyFont="1" applyBorder="1" applyAlignment="1">
      <alignment horizontal="center" vertical="center"/>
    </xf>
    <xf numFmtId="0" fontId="49" fillId="0" borderId="55" xfId="0" applyFont="1" applyBorder="1" applyAlignment="1">
      <alignment horizontal="left" vertical="center"/>
    </xf>
    <xf numFmtId="165" fontId="49" fillId="0" borderId="54" xfId="0" quotePrefix="1" applyNumberFormat="1" applyFont="1" applyBorder="1" applyAlignment="1">
      <alignment horizontal="center" vertical="center"/>
    </xf>
    <xf numFmtId="174" fontId="49" fillId="0" borderId="55" xfId="0" applyNumberFormat="1" applyFont="1" applyBorder="1" applyAlignment="1">
      <alignment horizontal="center" vertical="center"/>
    </xf>
    <xf numFmtId="0" fontId="49" fillId="0" borderId="55" xfId="0" applyFont="1" applyBorder="1" applyAlignment="1">
      <alignment vertical="center"/>
    </xf>
    <xf numFmtId="0" fontId="49" fillId="0" borderId="55" xfId="0" applyFont="1" applyBorder="1" applyAlignment="1">
      <alignment horizontal="center" vertical="center"/>
    </xf>
    <xf numFmtId="14" fontId="43" fillId="0" borderId="32" xfId="0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164" fontId="48" fillId="0" borderId="0" xfId="0" applyNumberFormat="1" applyFont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47" fillId="0" borderId="29" xfId="0" applyFont="1" applyBorder="1" applyAlignment="1">
      <alignment horizontal="center" vertical="center"/>
    </xf>
    <xf numFmtId="0" fontId="47" fillId="0" borderId="29" xfId="0" applyFont="1" applyBorder="1" applyAlignment="1">
      <alignment horizontal="left" vertical="center"/>
    </xf>
    <xf numFmtId="165" fontId="47" fillId="0" borderId="29" xfId="0" applyNumberFormat="1" applyFont="1" applyBorder="1" applyAlignment="1">
      <alignment horizontal="center" vertical="center"/>
    </xf>
    <xf numFmtId="0" fontId="47" fillId="0" borderId="29" xfId="0" applyFont="1" applyBorder="1" applyAlignment="1">
      <alignment horizontal="center" vertical="center" wrapText="1"/>
    </xf>
    <xf numFmtId="164" fontId="47" fillId="0" borderId="29" xfId="0" applyNumberFormat="1" applyFont="1" applyBorder="1" applyAlignment="1">
      <alignment horizontal="center" vertical="center"/>
    </xf>
    <xf numFmtId="0" fontId="47" fillId="0" borderId="29" xfId="0" applyFont="1" applyBorder="1" applyAlignment="1">
      <alignment horizontal="center" vertical="center"/>
    </xf>
    <xf numFmtId="0" fontId="48" fillId="0" borderId="29" xfId="0" applyFont="1" applyBorder="1" applyAlignment="1">
      <alignment horizontal="center" vertical="center" wrapText="1"/>
    </xf>
    <xf numFmtId="0" fontId="47" fillId="0" borderId="29" xfId="0" quotePrefix="1" applyFont="1" applyBorder="1" applyAlignment="1">
      <alignment horizontal="center" vertical="center"/>
    </xf>
    <xf numFmtId="0" fontId="47" fillId="0" borderId="36" xfId="0" applyFont="1" applyBorder="1" applyAlignment="1">
      <alignment horizontal="center" vertical="center" wrapText="1"/>
    </xf>
    <xf numFmtId="0" fontId="47" fillId="0" borderId="32" xfId="0" applyFont="1" applyBorder="1" applyAlignment="1">
      <alignment horizontal="center" vertical="center"/>
    </xf>
    <xf numFmtId="0" fontId="48" fillId="0" borderId="32" xfId="0" applyFont="1" applyBorder="1" applyAlignment="1">
      <alignment horizontal="center" vertical="center" wrapText="1"/>
    </xf>
    <xf numFmtId="0" fontId="47" fillId="0" borderId="32" xfId="0" applyFont="1" applyBorder="1" applyAlignment="1">
      <alignment horizontal="left" vertical="center"/>
    </xf>
    <xf numFmtId="165" fontId="47" fillId="0" borderId="32" xfId="0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center" vertical="center" wrapText="1"/>
    </xf>
    <xf numFmtId="0" fontId="48" fillId="0" borderId="32" xfId="0" applyFont="1" applyBorder="1" applyAlignment="1">
      <alignment horizontal="center" vertical="center"/>
    </xf>
    <xf numFmtId="164" fontId="47" fillId="0" borderId="32" xfId="0" applyNumberFormat="1" applyFont="1" applyBorder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5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" fontId="13" fillId="9" borderId="2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vertical="center"/>
    </xf>
    <xf numFmtId="0" fontId="57" fillId="0" borderId="2" xfId="0" applyFont="1" applyBorder="1" applyAlignment="1">
      <alignment horizontal="left" vertical="center"/>
    </xf>
    <xf numFmtId="1" fontId="13" fillId="11" borderId="2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vertical="center"/>
    </xf>
    <xf numFmtId="0" fontId="19" fillId="0" borderId="6" xfId="0" quotePrefix="1" applyFont="1" applyBorder="1" applyAlignment="1">
      <alignment horizontal="center" vertical="center"/>
    </xf>
    <xf numFmtId="0" fontId="58" fillId="0" borderId="6" xfId="0" applyFont="1" applyBorder="1" applyAlignment="1">
      <alignment horizontal="left" vertical="center"/>
    </xf>
    <xf numFmtId="3" fontId="13" fillId="5" borderId="2" xfId="0" applyNumberFormat="1" applyFont="1" applyFill="1" applyBorder="1" applyAlignment="1">
      <alignment horizontal="left" vertical="center" wrapText="1"/>
    </xf>
    <xf numFmtId="167" fontId="13" fillId="7" borderId="2" xfId="0" applyNumberFormat="1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19" fillId="0" borderId="7" xfId="0" quotePrefix="1" applyFont="1" applyBorder="1" applyAlignment="1">
      <alignment horizontal="center" vertical="center"/>
    </xf>
    <xf numFmtId="0" fontId="58" fillId="0" borderId="7" xfId="0" applyFont="1" applyBorder="1" applyAlignment="1">
      <alignment horizontal="left" vertical="center"/>
    </xf>
    <xf numFmtId="164" fontId="13" fillId="7" borderId="2" xfId="0" applyNumberFormat="1" applyFont="1" applyFill="1" applyBorder="1" applyAlignment="1">
      <alignment horizontal="left" vertical="center"/>
    </xf>
    <xf numFmtId="0" fontId="13" fillId="9" borderId="2" xfId="0" applyFont="1" applyFill="1" applyBorder="1" applyAlignment="1">
      <alignment vertical="center"/>
    </xf>
    <xf numFmtId="0" fontId="13" fillId="11" borderId="2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3" fillId="5" borderId="0" xfId="0" applyFont="1" applyFill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164" fontId="13" fillId="7" borderId="0" xfId="0" applyNumberFormat="1" applyFont="1" applyFill="1" applyAlignment="1">
      <alignment horizontal="center" vertical="center" wrapText="1"/>
    </xf>
    <xf numFmtId="165" fontId="13" fillId="7" borderId="0" xfId="0" applyNumberFormat="1" applyFont="1" applyFill="1" applyAlignment="1">
      <alignment horizontal="center" vertical="center" wrapText="1"/>
    </xf>
    <xf numFmtId="164" fontId="13" fillId="7" borderId="0" xfId="0" applyNumberFormat="1" applyFont="1" applyFill="1" applyAlignment="1">
      <alignment horizontal="center" vertical="center"/>
    </xf>
    <xf numFmtId="165" fontId="13" fillId="7" borderId="0" xfId="0" applyNumberFormat="1" applyFont="1" applyFill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5" fillId="0" borderId="1" xfId="0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2" fillId="0" borderId="3" xfId="0" applyFont="1" applyBorder="1" applyAlignment="1">
      <alignment horizontal="center" vertical="top"/>
    </xf>
    <xf numFmtId="0" fontId="7" fillId="0" borderId="4" xfId="0" applyFont="1" applyBorder="1"/>
    <xf numFmtId="0" fontId="7" fillId="0" borderId="5" xfId="0" applyFont="1" applyBorder="1"/>
    <xf numFmtId="0" fontId="26" fillId="0" borderId="0" xfId="0" applyFont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164" fontId="27" fillId="0" borderId="3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7" borderId="10" xfId="0" applyNumberFormat="1" applyFont="1" applyFill="1" applyBorder="1" applyAlignment="1">
      <alignment horizontal="center" vertical="center"/>
    </xf>
    <xf numFmtId="0" fontId="7" fillId="0" borderId="1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1" fillId="14" borderId="14" xfId="0" applyFont="1" applyFill="1" applyBorder="1" applyAlignment="1">
      <alignment horizontal="left" vertical="center" wrapText="1"/>
    </xf>
    <xf numFmtId="0" fontId="7" fillId="0" borderId="15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0" fontId="32" fillId="14" borderId="3" xfId="0" applyFont="1" applyFill="1" applyBorder="1" applyAlignment="1">
      <alignment horizontal="center"/>
    </xf>
    <xf numFmtId="0" fontId="34" fillId="14" borderId="10" xfId="0" applyFont="1" applyFill="1" applyBorder="1" applyAlignment="1">
      <alignment horizontal="center"/>
    </xf>
    <xf numFmtId="0" fontId="7" fillId="0" borderId="26" xfId="0" applyFont="1" applyBorder="1"/>
    <xf numFmtId="0" fontId="15" fillId="0" borderId="1" xfId="0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164" fontId="15" fillId="0" borderId="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/>
    </xf>
    <xf numFmtId="0" fontId="7" fillId="0" borderId="62" xfId="0" applyFont="1" applyBorder="1"/>
    <xf numFmtId="0" fontId="2" fillId="0" borderId="58" xfId="0" applyFont="1" applyBorder="1" applyAlignment="1">
      <alignment horizontal="center" vertical="center"/>
    </xf>
    <xf numFmtId="0" fontId="7" fillId="0" borderId="61" xfId="0" applyFont="1" applyBorder="1"/>
    <xf numFmtId="174" fontId="2" fillId="0" borderId="58" xfId="0" applyNumberFormat="1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 wrapText="1"/>
    </xf>
    <xf numFmtId="173" fontId="2" fillId="0" borderId="58" xfId="0" applyNumberFormat="1" applyFont="1" applyBorder="1" applyAlignment="1">
      <alignment horizontal="center" vertical="center"/>
    </xf>
    <xf numFmtId="0" fontId="44" fillId="0" borderId="58" xfId="0" applyFont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/>
    </xf>
    <xf numFmtId="0" fontId="44" fillId="0" borderId="56" xfId="0" applyFont="1" applyBorder="1" applyAlignment="1">
      <alignment horizontal="center" vertical="center" wrapText="1"/>
    </xf>
    <xf numFmtId="0" fontId="7" fillId="0" borderId="60" xfId="0" applyFont="1" applyBorder="1"/>
    <xf numFmtId="0" fontId="2" fillId="0" borderId="57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48" fillId="0" borderId="0" xfId="0" applyFont="1" applyAlignment="1">
      <alignment horizontal="left" vertical="center" wrapText="1"/>
    </xf>
    <xf numFmtId="0" fontId="48" fillId="0" borderId="0" xfId="0" applyFont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164" fontId="48" fillId="0" borderId="1" xfId="0" applyNumberFormat="1" applyFont="1" applyBorder="1" applyAlignment="1">
      <alignment horizontal="center" vertical="center"/>
    </xf>
    <xf numFmtId="0" fontId="48" fillId="0" borderId="36" xfId="0" applyFont="1" applyBorder="1" applyAlignment="1">
      <alignment horizontal="center" vertical="center" wrapText="1"/>
    </xf>
    <xf numFmtId="0" fontId="7" fillId="0" borderId="37" xfId="0" applyFont="1" applyBorder="1"/>
    <xf numFmtId="0" fontId="48" fillId="0" borderId="0" xfId="0" applyFont="1" applyAlignment="1">
      <alignment horizontal="center" vertical="center" wrapText="1"/>
    </xf>
    <xf numFmtId="0" fontId="48" fillId="0" borderId="34" xfId="0" applyFont="1" applyBorder="1" applyAlignment="1">
      <alignment horizontal="center" vertical="center"/>
    </xf>
    <xf numFmtId="0" fontId="7" fillId="0" borderId="77" xfId="0" applyFont="1" applyBorder="1"/>
    <xf numFmtId="1" fontId="60" fillId="0" borderId="2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105"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name="HRIS-style" pivot="0" count="4" xr9:uid="{00000000-0011-0000-FFFF-FFFF00000000}">
      <tableStyleElement type="wholeTable" size="0" dxfId="104"/>
      <tableStyleElement type="headerRow" dxfId="103"/>
      <tableStyleElement type="firstRowStripe" dxfId="102"/>
      <tableStyleElement type="secondRowStripe" dxfId="101"/>
    </tableStyle>
    <tableStyle name="Resign belum fix-style" pivot="0" count="4" xr9:uid="{00000000-0011-0000-FFFF-FFFF01000000}">
      <tableStyleElement type="wholeTable" size="0" dxfId="100"/>
      <tableStyleElement type="headerRow" dxfId="99"/>
      <tableStyleElement type="firstRowStripe" dxfId="98"/>
      <tableStyleElement type="secondRowStripe" dxfId="97"/>
    </tableStyle>
    <tableStyle name="Resign belum fix-style 2" pivot="0" count="2" xr9:uid="{00000000-0011-0000-FFFF-FFFF02000000}">
      <tableStyleElement type="firstRowStripe" dxfId="96"/>
      <tableStyleElement type="secondRowStripe" dxfId="95"/>
    </tableStyle>
    <tableStyle name="Resign belum fix-style 3" pivot="0" count="2" xr9:uid="{00000000-0011-0000-FFFF-FFFF03000000}">
      <tableStyleElement type="firstRowStripe" dxfId="94"/>
      <tableStyleElement type="secondRowStripe" dxfId="93"/>
    </tableStyle>
    <tableStyle name="Resign belum fix-style 4" pivot="0" count="2" xr9:uid="{00000000-0011-0000-FFFF-FFFF04000000}">
      <tableStyleElement type="firstRowStripe" dxfId="92"/>
      <tableStyleElement type="secondRowStripe" dxfId="91"/>
    </tableStyle>
    <tableStyle name="Resign belum fix-style 5" pivot="0" count="2" xr9:uid="{00000000-0011-0000-FFFF-FFFF05000000}">
      <tableStyleElement type="firstRowStripe" dxfId="90"/>
      <tableStyleElement type="secondRowStripe" dxfId="89"/>
    </tableStyle>
    <tableStyle name="September-style" pivot="0" count="2" xr9:uid="{00000000-0011-0000-FFFF-FFFF06000000}">
      <tableStyleElement type="firstRowStripe" dxfId="88"/>
      <tableStyleElement type="secondRowStripe" dxfId="87"/>
    </tableStyle>
    <tableStyle name="Oktober-style" pivot="0" count="2" xr9:uid="{00000000-0011-0000-FFFF-FFFF07000000}">
      <tableStyleElement type="firstRowStripe" dxfId="86"/>
      <tableStyleElement type="secondRowStripe" dxfId="85"/>
    </tableStyle>
    <tableStyle name="Resign-style" pivot="0" count="2" xr9:uid="{00000000-0011-0000-FFFF-FFFF08000000}">
      <tableStyleElement type="firstRowStripe" dxfId="84"/>
      <tableStyleElement type="secondRowStripe" dxfId="83"/>
    </tableStyle>
    <tableStyle name="Resign-style 2" pivot="0" count="2" xr9:uid="{00000000-0011-0000-FFFF-FFFF09000000}">
      <tableStyleElement type="firstRowStripe" dxfId="82"/>
      <tableStyleElement type="secondRowStripe" dxfId="81"/>
    </tableStyle>
    <tableStyle name="Resign-style 3" pivot="0" count="2" xr9:uid="{00000000-0011-0000-FFFF-FFFF0A000000}">
      <tableStyleElement type="firstRowStripe" dxfId="80"/>
      <tableStyleElement type="secondRowStripe" dxfId="79"/>
    </tableStyle>
    <tableStyle name="Resign-style 4" pivot="0" count="2" xr9:uid="{00000000-0011-0000-FFFF-FFFF0B000000}">
      <tableStyleElement type="firstRowStripe" dxfId="78"/>
      <tableStyleElement type="secondRowStripe" dxfId="7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30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2:BG260">
  <autoFilter ref="A2:BG260" xr:uid="{00000000-0009-0000-0100-000001000000}">
    <filterColumn colId="6">
      <filters>
        <filter val="Kontrak I"/>
        <filter val="Kontrak II"/>
        <filter val="Kontrak III"/>
        <filter val="Kontrak IV"/>
        <filter val="Kontrak V"/>
        <filter val="Kontrak VI"/>
        <filter val="Tetap"/>
      </filters>
    </filterColumn>
  </autoFilter>
  <tableColumns count="59">
    <tableColumn id="1" xr3:uid="{00000000-0010-0000-0000-000001000000}" name="NO"/>
    <tableColumn id="2" xr3:uid="{00000000-0010-0000-0000-000002000000}" name="PIN"/>
    <tableColumn id="3" xr3:uid="{00000000-0010-0000-0000-000003000000}" name="NIK"/>
    <tableColumn id="4" xr3:uid="{00000000-0010-0000-0000-000004000000}" name="Area"/>
    <tableColumn id="5" xr3:uid="{00000000-0010-0000-0000-000005000000}" name="Nama"/>
    <tableColumn id="6" xr3:uid="{00000000-0010-0000-0000-000006000000}" name="Jabatan"/>
    <tableColumn id="7" xr3:uid="{00000000-0010-0000-0000-000007000000}" name="Status Pekerjaan"/>
    <tableColumn id="8" xr3:uid="{00000000-0010-0000-0000-000008000000}" name="Habis Kontrak"/>
    <tableColumn id="9" xr3:uid="{00000000-0010-0000-0000-000009000000}" name="Kategori"/>
    <tableColumn id="10" xr3:uid="{00000000-0010-0000-0000-00000A000000}" name="Level"/>
    <tableColumn id="12" xr3:uid="{00000000-0010-0000-0000-00000C000000}" name="Area Rekrut"/>
    <tableColumn id="13" xr3:uid="{00000000-0010-0000-0000-00000D000000}" name="NIK KTP"/>
    <tableColumn id="14" xr3:uid="{00000000-0010-0000-0000-00000E000000}" name="No KK"/>
    <tableColumn id="15" xr3:uid="{00000000-0010-0000-0000-00000F000000}" name="Agama"/>
    <tableColumn id="16" xr3:uid="{00000000-0010-0000-0000-000010000000}" name="Tempat Lahir"/>
    <tableColumn id="17" xr3:uid="{00000000-0010-0000-0000-000011000000}" name="Tanggal Lahir"/>
    <tableColumn id="18" xr3:uid="{00000000-0010-0000-0000-000012000000}" name="Umur"/>
    <tableColumn id="19" xr3:uid="{00000000-0010-0000-0000-000013000000}" name="Alamat"/>
    <tableColumn id="20" xr3:uid="{00000000-0010-0000-0000-000014000000}" name="Jenis Kelamin"/>
    <tableColumn id="21" xr3:uid="{00000000-0010-0000-0000-000015000000}" name="Status Kawin"/>
    <tableColumn id="22" xr3:uid="{00000000-0010-0000-0000-000016000000}" name="Jumlah Anak"/>
    <tableColumn id="23" xr3:uid="{00000000-0010-0000-0000-000017000000}" name="Pendidikan"/>
    <tableColumn id="24" xr3:uid="{00000000-0010-0000-0000-000018000000}" name="BPJS TK"/>
    <tableColumn id="25" xr3:uid="{00000000-0010-0000-0000-000019000000}" name="BPJS KESEHATAN"/>
    <tableColumn id="26" xr3:uid="{00000000-0010-0000-0000-00001A000000}" name="No HP"/>
    <tableColumn id="27" xr3:uid="{00000000-0010-0000-0000-00001B000000}" name="No Rek BNI"/>
    <tableColumn id="28" xr3:uid="{00000000-0010-0000-0000-00001C000000}" name="NPWP"/>
    <tableColumn id="29" xr3:uid="{00000000-0010-0000-0000-00001D000000}" name="Email"/>
    <tableColumn id="32" xr3:uid="{00000000-0010-0000-0000-000020000000}" name="1"/>
    <tableColumn id="33" xr3:uid="{00000000-0010-0000-0000-000021000000}" name="2"/>
    <tableColumn id="34" xr3:uid="{00000000-0010-0000-0000-000022000000}" name="3"/>
    <tableColumn id="35" xr3:uid="{00000000-0010-0000-0000-000023000000}" name="4"/>
    <tableColumn id="36" xr3:uid="{00000000-0010-0000-0000-000024000000}" name="5"/>
    <tableColumn id="37" xr3:uid="{00000000-0010-0000-0000-000025000000}" name="6"/>
    <tableColumn id="40" xr3:uid="{00000000-0010-0000-0000-000028000000}" name="PK 1 Awal"/>
    <tableColumn id="41" xr3:uid="{00000000-0010-0000-0000-000029000000}" name="PK 1 Akhir"/>
    <tableColumn id="42" xr3:uid="{00000000-0010-0000-0000-00002A000000}" name="GT 1"/>
    <tableColumn id="45" xr3:uid="{00000000-0010-0000-0000-00002D000000}" name="PK 2 Awal"/>
    <tableColumn id="46" xr3:uid="{00000000-0010-0000-0000-00002E000000}" name="PK 2 Akhir"/>
    <tableColumn id="47" xr3:uid="{00000000-0010-0000-0000-00002F000000}" name="GT 2"/>
    <tableColumn id="50" xr3:uid="{00000000-0010-0000-0000-000032000000}" name="PK 3 Awal"/>
    <tableColumn id="51" xr3:uid="{00000000-0010-0000-0000-000033000000}" name="PK 3 Akhir"/>
    <tableColumn id="52" xr3:uid="{00000000-0010-0000-0000-000034000000}" name="GT 3"/>
    <tableColumn id="55" xr3:uid="{00000000-0010-0000-0000-000037000000}" name="PK 4 Awal"/>
    <tableColumn id="56" xr3:uid="{00000000-0010-0000-0000-000038000000}" name="PK 4 Akhir"/>
    <tableColumn id="57" xr3:uid="{00000000-0010-0000-0000-000039000000}" name="GT 4"/>
    <tableColumn id="60" xr3:uid="{00000000-0010-0000-0000-00003C000000}" name="PK 5 Awal"/>
    <tableColumn id="61" xr3:uid="{00000000-0010-0000-0000-00003D000000}" name="PK 5 Akhir"/>
    <tableColumn id="62" xr3:uid="{00000000-0010-0000-0000-00003E000000}" name="GT 5"/>
    <tableColumn id="65" xr3:uid="{00000000-0010-0000-0000-000041000000}" name="PK 6 Awal"/>
    <tableColumn id="66" xr3:uid="{00000000-0010-0000-0000-000042000000}" name="PK 6 Akhir"/>
    <tableColumn id="67" xr3:uid="{00000000-0010-0000-0000-000043000000}" name="GT 6"/>
    <tableColumn id="70" xr3:uid="{00000000-0010-0000-0000-000046000000}" name="PK 7 Awal"/>
    <tableColumn id="71" xr3:uid="{00000000-0010-0000-0000-000047000000}" name="PK 7 Akhir"/>
    <tableColumn id="72" xr3:uid="{00000000-0010-0000-0000-000048000000}" name="GT 7"/>
    <tableColumn id="73" xr3:uid="{00000000-0010-0000-0000-000049000000}" name="Awal Kontrak berlaku"/>
    <tableColumn id="74" xr3:uid="{00000000-0010-0000-0000-00004A000000}" name="YY"/>
    <tableColumn id="75" xr3:uid="{00000000-0010-0000-0000-00004B000000}" name="MM"/>
    <tableColumn id="76" xr3:uid="{00000000-0010-0000-0000-00004C000000}" name="DD"/>
  </tableColumns>
  <tableStyleInfo name="HRI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yoppyprayugo824@gmail.com" TargetMode="External"/><Relationship Id="rId13" Type="http://schemas.openxmlformats.org/officeDocument/2006/relationships/hyperlink" Target="mailto:samsulriall699@gmail.com" TargetMode="External"/><Relationship Id="rId18" Type="http://schemas.openxmlformats.org/officeDocument/2006/relationships/hyperlink" Target="mailto:antika.andriyanti99@gmail.com" TargetMode="External"/><Relationship Id="rId3" Type="http://schemas.openxmlformats.org/officeDocument/2006/relationships/hyperlink" Target="mailto:seger8520@g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tonik1246@gmail.com" TargetMode="External"/><Relationship Id="rId12" Type="http://schemas.openxmlformats.org/officeDocument/2006/relationships/hyperlink" Target="mailto:supriyadibemz@gmail.com" TargetMode="External"/><Relationship Id="rId17" Type="http://schemas.openxmlformats.org/officeDocument/2006/relationships/hyperlink" Target="mailto:jeanry.keintjem@gmail.com" TargetMode="External"/><Relationship Id="rId2" Type="http://schemas.openxmlformats.org/officeDocument/2006/relationships/hyperlink" Target="mailto:dimasseto77153@gmail.com" TargetMode="External"/><Relationship Id="rId16" Type="http://schemas.openxmlformats.org/officeDocument/2006/relationships/hyperlink" Target="mailto:zembrong1985@gmail.com" TargetMode="External"/><Relationship Id="rId20" Type="http://schemas.openxmlformats.org/officeDocument/2006/relationships/hyperlink" Target="mailto:sandryrumokoy@gmail.com" TargetMode="External"/><Relationship Id="rId1" Type="http://schemas.openxmlformats.org/officeDocument/2006/relationships/hyperlink" Target="mailto:erwin17011974@gmail.com" TargetMode="External"/><Relationship Id="rId6" Type="http://schemas.openxmlformats.org/officeDocument/2006/relationships/hyperlink" Target="mailto:sriwahyuniutomo@yahoo.com" TargetMode="External"/><Relationship Id="rId11" Type="http://schemas.openxmlformats.org/officeDocument/2006/relationships/hyperlink" Target="mailto:iqhbaldwipangga73@gmail.com" TargetMode="External"/><Relationship Id="rId24" Type="http://schemas.openxmlformats.org/officeDocument/2006/relationships/comments" Target="../comments1.xml"/><Relationship Id="rId5" Type="http://schemas.openxmlformats.org/officeDocument/2006/relationships/hyperlink" Target="mailto:datasilalahi22@gmail.com" TargetMode="External"/><Relationship Id="rId15" Type="http://schemas.openxmlformats.org/officeDocument/2006/relationships/hyperlink" Target="mailto:andi.renaldi79@gmail.com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mailto:rayhanerlia7@gmail.com" TargetMode="External"/><Relationship Id="rId19" Type="http://schemas.openxmlformats.org/officeDocument/2006/relationships/hyperlink" Target="mailto:rivohapendatu@gmail.com" TargetMode="External"/><Relationship Id="rId4" Type="http://schemas.openxmlformats.org/officeDocument/2006/relationships/hyperlink" Target="mailto:hermansyahsiregar302@gmail.com" TargetMode="External"/><Relationship Id="rId9" Type="http://schemas.openxmlformats.org/officeDocument/2006/relationships/hyperlink" Target="mailto:ardiankangebet@gmail.com" TargetMode="External"/><Relationship Id="rId14" Type="http://schemas.openxmlformats.org/officeDocument/2006/relationships/hyperlink" Target="mailto:sembiringimansyahsembiring@gmail.com" TargetMode="External"/><Relationship Id="rId22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epolabuhanbatu1@gmail.com" TargetMode="External"/><Relationship Id="rId13" Type="http://schemas.openxmlformats.org/officeDocument/2006/relationships/hyperlink" Target="mailto:batukarangalor@gmail.com" TargetMode="External"/><Relationship Id="rId18" Type="http://schemas.openxmlformats.org/officeDocument/2006/relationships/hyperlink" Target="mailto:minahasatondano.0025@gmail.com" TargetMode="External"/><Relationship Id="rId3" Type="http://schemas.openxmlformats.org/officeDocument/2006/relationships/hyperlink" Target="mailto:divpenjualanasahan1@gmail.com" TargetMode="External"/><Relationship Id="rId7" Type="http://schemas.openxmlformats.org/officeDocument/2006/relationships/hyperlink" Target="mailto:bkrtobasa@gmail.com" TargetMode="External"/><Relationship Id="rId12" Type="http://schemas.openxmlformats.org/officeDocument/2006/relationships/hyperlink" Target="mailto:bkrntt2@gmail.com" TargetMode="External"/><Relationship Id="rId17" Type="http://schemas.openxmlformats.org/officeDocument/2006/relationships/hyperlink" Target="mailto:bkrsulawesiutara@yahoo.com" TargetMode="External"/><Relationship Id="rId2" Type="http://schemas.openxmlformats.org/officeDocument/2006/relationships/hyperlink" Target="mailto:erwin_deposiantar@yahoo.co.id" TargetMode="External"/><Relationship Id="rId16" Type="http://schemas.openxmlformats.org/officeDocument/2006/relationships/hyperlink" Target="mailto:bkrnttvii@gmail.com" TargetMode="External"/><Relationship Id="rId1" Type="http://schemas.openxmlformats.org/officeDocument/2006/relationships/hyperlink" Target="mailto:batukarang153.id@gmail.com" TargetMode="External"/><Relationship Id="rId6" Type="http://schemas.openxmlformats.org/officeDocument/2006/relationships/hyperlink" Target="mailto:divpenjualanlb2@gmail.com" TargetMode="External"/><Relationship Id="rId11" Type="http://schemas.openxmlformats.org/officeDocument/2006/relationships/hyperlink" Target="mailto:bkrbiereun@gmail.com" TargetMode="External"/><Relationship Id="rId5" Type="http://schemas.openxmlformats.org/officeDocument/2006/relationships/hyperlink" Target="mailto:labuhanbatu1@yahoo.com" TargetMode="External"/><Relationship Id="rId15" Type="http://schemas.openxmlformats.org/officeDocument/2006/relationships/hyperlink" Target="mailto:kabupatenkupang@yahoo.com" TargetMode="External"/><Relationship Id="rId10" Type="http://schemas.openxmlformats.org/officeDocument/2006/relationships/hyperlink" Target="mailto:subagiyo45@yahoo.co.id" TargetMode="External"/><Relationship Id="rId19" Type="http://schemas.openxmlformats.org/officeDocument/2006/relationships/hyperlink" Target="mailto:bkbolmong2026@gmail.com" TargetMode="External"/><Relationship Id="rId4" Type="http://schemas.openxmlformats.org/officeDocument/2006/relationships/hyperlink" Target="mailto:areamedan0105@gmail.com" TargetMode="External"/><Relationship Id="rId9" Type="http://schemas.openxmlformats.org/officeDocument/2006/relationships/hyperlink" Target="mailto:batukarangcablampung@gmail.com" TargetMode="External"/><Relationship Id="rId14" Type="http://schemas.openxmlformats.org/officeDocument/2006/relationships/hyperlink" Target="mailto:bkrlembatanttntt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4.140625" customWidth="1"/>
    <col min="2" max="2" width="21.85546875" customWidth="1"/>
    <col min="3" max="3" width="41.42578125" customWidth="1"/>
    <col min="4" max="4" width="28.5703125" customWidth="1"/>
    <col min="5" max="5" width="15.7109375" customWidth="1"/>
    <col min="6" max="26" width="9.140625" customWidth="1"/>
  </cols>
  <sheetData>
    <row r="1" spans="1:26" ht="15.75">
      <c r="A1" s="1" t="s">
        <v>0</v>
      </c>
      <c r="B1" s="1" t="s">
        <v>2</v>
      </c>
      <c r="C1" s="2" t="s">
        <v>3</v>
      </c>
      <c r="D1" s="2" t="s">
        <v>4</v>
      </c>
      <c r="E1" s="3" t="s">
        <v>8</v>
      </c>
      <c r="F1" s="4" t="s">
        <v>9</v>
      </c>
      <c r="G1" s="4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>
      <c r="A2" s="1">
        <v>1</v>
      </c>
      <c r="B2" s="6" t="s">
        <v>21</v>
      </c>
      <c r="C2" s="7" t="s">
        <v>23</v>
      </c>
      <c r="D2" s="7" t="s">
        <v>28</v>
      </c>
      <c r="E2" s="3">
        <v>46143</v>
      </c>
      <c r="F2" s="4">
        <v>7</v>
      </c>
      <c r="G2" s="4" t="s">
        <v>30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>
      <c r="A3" s="1">
        <v>2</v>
      </c>
      <c r="B3" s="6" t="s">
        <v>21</v>
      </c>
      <c r="C3" s="7" t="s">
        <v>23</v>
      </c>
      <c r="D3" s="7" t="s">
        <v>31</v>
      </c>
      <c r="E3" s="3">
        <v>46143</v>
      </c>
      <c r="F3" s="4">
        <v>7</v>
      </c>
      <c r="G3" s="4" t="s">
        <v>30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>
      <c r="A4" s="1">
        <v>3</v>
      </c>
      <c r="B4" s="6" t="s">
        <v>21</v>
      </c>
      <c r="C4" s="7" t="s">
        <v>23</v>
      </c>
      <c r="D4" s="7" t="s">
        <v>32</v>
      </c>
      <c r="E4" s="8">
        <v>46146</v>
      </c>
      <c r="F4" s="4">
        <v>7</v>
      </c>
      <c r="G4" s="4" t="s">
        <v>30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>
      <c r="A5" s="1">
        <v>4</v>
      </c>
      <c r="B5" s="6" t="s">
        <v>21</v>
      </c>
      <c r="C5" s="7" t="s">
        <v>23</v>
      </c>
      <c r="D5" s="7" t="s">
        <v>36</v>
      </c>
      <c r="E5" s="3">
        <v>46143</v>
      </c>
      <c r="F5" s="4">
        <v>7</v>
      </c>
      <c r="G5" s="4" t="s">
        <v>30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>
      <c r="A6" s="1">
        <v>5</v>
      </c>
      <c r="B6" s="6" t="s">
        <v>21</v>
      </c>
      <c r="C6" s="7" t="s">
        <v>23</v>
      </c>
      <c r="D6" s="7" t="s">
        <v>37</v>
      </c>
      <c r="E6" s="3">
        <v>46143</v>
      </c>
      <c r="F6" s="4">
        <v>7</v>
      </c>
      <c r="G6" s="4" t="s">
        <v>30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>
      <c r="A7" s="1">
        <v>6</v>
      </c>
      <c r="B7" s="6" t="s">
        <v>21</v>
      </c>
      <c r="C7" s="7" t="s">
        <v>23</v>
      </c>
      <c r="D7" s="7" t="s">
        <v>43</v>
      </c>
      <c r="E7" s="3">
        <v>46143</v>
      </c>
      <c r="F7" s="4">
        <v>7</v>
      </c>
      <c r="G7" s="4" t="s">
        <v>30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>
      <c r="A8" s="1">
        <v>7</v>
      </c>
      <c r="B8" s="6" t="s">
        <v>21</v>
      </c>
      <c r="C8" s="7" t="s">
        <v>23</v>
      </c>
      <c r="D8" s="7" t="s">
        <v>45</v>
      </c>
      <c r="E8" s="3">
        <v>46143</v>
      </c>
      <c r="F8" s="4">
        <v>7</v>
      </c>
      <c r="G8" s="4" t="s">
        <v>30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>
      <c r="A9" s="1">
        <v>8</v>
      </c>
      <c r="B9" s="6" t="s">
        <v>21</v>
      </c>
      <c r="C9" s="7" t="s">
        <v>23</v>
      </c>
      <c r="D9" s="7" t="s">
        <v>46</v>
      </c>
      <c r="E9" s="3">
        <v>46143</v>
      </c>
      <c r="F9" s="4">
        <v>9</v>
      </c>
      <c r="G9" s="4" t="s">
        <v>47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1.5">
      <c r="A10" s="1">
        <v>9</v>
      </c>
      <c r="B10" s="6" t="s">
        <v>48</v>
      </c>
      <c r="C10" s="7" t="s">
        <v>49</v>
      </c>
      <c r="D10" s="7" t="s">
        <v>50</v>
      </c>
      <c r="E10" s="3">
        <v>46143</v>
      </c>
      <c r="F10" s="4">
        <v>7</v>
      </c>
      <c r="G10" s="4" t="s">
        <v>30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1.5">
      <c r="A11" s="1">
        <v>10</v>
      </c>
      <c r="B11" s="6" t="s">
        <v>48</v>
      </c>
      <c r="C11" s="7" t="s">
        <v>49</v>
      </c>
      <c r="D11" s="7" t="s">
        <v>52</v>
      </c>
      <c r="E11" s="3">
        <v>46143</v>
      </c>
      <c r="F11" s="4">
        <v>11</v>
      </c>
      <c r="G11" s="4" t="s">
        <v>30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>
      <c r="A12" s="1">
        <v>11</v>
      </c>
      <c r="B12" s="6" t="s">
        <v>48</v>
      </c>
      <c r="C12" s="7" t="s">
        <v>53</v>
      </c>
      <c r="D12" s="7" t="s">
        <v>54</v>
      </c>
      <c r="E12" s="3">
        <v>46143</v>
      </c>
      <c r="F12" s="4">
        <v>11</v>
      </c>
      <c r="G12" s="4" t="s">
        <v>30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>
      <c r="A13" s="1">
        <v>12</v>
      </c>
      <c r="B13" s="6" t="s">
        <v>48</v>
      </c>
      <c r="C13" s="7" t="s">
        <v>53</v>
      </c>
      <c r="D13" s="7" t="s">
        <v>57</v>
      </c>
      <c r="E13" s="3">
        <v>46143</v>
      </c>
      <c r="F13" s="4">
        <v>13</v>
      </c>
      <c r="G13" s="4" t="s">
        <v>30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>
      <c r="A14" s="1">
        <v>13</v>
      </c>
      <c r="B14" s="6" t="s">
        <v>48</v>
      </c>
      <c r="C14" s="7" t="s">
        <v>53</v>
      </c>
      <c r="D14" s="7" t="s">
        <v>60</v>
      </c>
      <c r="E14" s="3">
        <v>46143</v>
      </c>
      <c r="F14" s="4">
        <v>11</v>
      </c>
      <c r="G14" s="4" t="s">
        <v>30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>
      <c r="A15" s="1">
        <v>14</v>
      </c>
      <c r="B15" s="6" t="s">
        <v>48</v>
      </c>
      <c r="C15" s="7" t="s">
        <v>53</v>
      </c>
      <c r="D15" s="7" t="s">
        <v>61</v>
      </c>
      <c r="E15" s="3">
        <v>46143</v>
      </c>
      <c r="F15" s="4">
        <v>13</v>
      </c>
      <c r="G15" s="4" t="s">
        <v>30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>
      <c r="A16" s="1">
        <v>15</v>
      </c>
      <c r="B16" s="6" t="s">
        <v>48</v>
      </c>
      <c r="C16" s="7" t="s">
        <v>53</v>
      </c>
      <c r="D16" s="7" t="s">
        <v>62</v>
      </c>
      <c r="E16" s="3">
        <v>46143</v>
      </c>
      <c r="F16" s="4">
        <v>13</v>
      </c>
      <c r="G16" s="4" t="s">
        <v>30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1.5">
      <c r="A17" s="1">
        <v>16</v>
      </c>
      <c r="B17" s="6" t="s">
        <v>48</v>
      </c>
      <c r="C17" s="7" t="s">
        <v>53</v>
      </c>
      <c r="D17" s="7" t="s">
        <v>63</v>
      </c>
      <c r="E17" s="3">
        <v>46143</v>
      </c>
      <c r="F17" s="4">
        <v>9</v>
      </c>
      <c r="G17" s="4" t="s">
        <v>30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>
      <c r="A18" s="1">
        <v>17</v>
      </c>
      <c r="B18" s="6" t="s">
        <v>48</v>
      </c>
      <c r="C18" s="7" t="s">
        <v>53</v>
      </c>
      <c r="D18" s="7" t="s">
        <v>64</v>
      </c>
      <c r="E18" s="3">
        <v>46143</v>
      </c>
      <c r="F18" s="4">
        <v>11</v>
      </c>
      <c r="G18" s="4" t="s">
        <v>30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>
      <c r="A19" s="1">
        <v>18</v>
      </c>
      <c r="B19" s="6" t="s">
        <v>48</v>
      </c>
      <c r="C19" s="7" t="s">
        <v>65</v>
      </c>
      <c r="D19" s="7" t="s">
        <v>66</v>
      </c>
      <c r="E19" s="3">
        <v>46143</v>
      </c>
      <c r="F19" s="4">
        <v>9</v>
      </c>
      <c r="G19" s="4" t="s">
        <v>47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>
      <c r="A20" s="1">
        <v>19</v>
      </c>
      <c r="B20" s="6" t="s">
        <v>48</v>
      </c>
      <c r="C20" s="7" t="s">
        <v>65</v>
      </c>
      <c r="D20" s="7" t="s">
        <v>68</v>
      </c>
      <c r="E20" s="3">
        <v>46143</v>
      </c>
      <c r="F20" s="4">
        <v>9</v>
      </c>
      <c r="G20" s="4" t="s">
        <v>47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1">
        <v>20</v>
      </c>
      <c r="B21" s="6" t="s">
        <v>48</v>
      </c>
      <c r="C21" s="7" t="s">
        <v>65</v>
      </c>
      <c r="D21" s="7" t="s">
        <v>72</v>
      </c>
      <c r="E21" s="3">
        <v>46143</v>
      </c>
      <c r="F21" s="4">
        <v>11</v>
      </c>
      <c r="G21" s="4" t="s">
        <v>73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1">
        <v>21</v>
      </c>
      <c r="B22" s="6" t="s">
        <v>48</v>
      </c>
      <c r="C22" s="7" t="s">
        <v>65</v>
      </c>
      <c r="D22" s="7" t="s">
        <v>75</v>
      </c>
      <c r="E22" s="3">
        <v>46143</v>
      </c>
      <c r="F22" s="4">
        <v>9</v>
      </c>
      <c r="G22" s="4" t="s">
        <v>47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1">
        <v>22</v>
      </c>
      <c r="B23" s="6" t="s">
        <v>48</v>
      </c>
      <c r="C23" s="7" t="s">
        <v>65</v>
      </c>
      <c r="D23" s="7" t="s">
        <v>78</v>
      </c>
      <c r="E23" s="3">
        <v>46143</v>
      </c>
      <c r="F23" s="4">
        <v>9</v>
      </c>
      <c r="G23" s="4" t="s">
        <v>47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1">
        <v>23</v>
      </c>
      <c r="B24" s="6" t="s">
        <v>48</v>
      </c>
      <c r="C24" s="7" t="s">
        <v>65</v>
      </c>
      <c r="D24" s="7" t="s">
        <v>79</v>
      </c>
      <c r="E24" s="3">
        <v>46143</v>
      </c>
      <c r="F24" s="4">
        <v>9</v>
      </c>
      <c r="G24" s="4" t="s">
        <v>47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1">
        <v>24</v>
      </c>
      <c r="B25" s="6" t="s">
        <v>48</v>
      </c>
      <c r="C25" s="7" t="s">
        <v>65</v>
      </c>
      <c r="D25" s="7" t="s">
        <v>80</v>
      </c>
      <c r="E25" s="3">
        <v>46143</v>
      </c>
      <c r="F25" s="4">
        <v>9</v>
      </c>
      <c r="G25" s="4" t="s">
        <v>47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1">
        <v>25</v>
      </c>
      <c r="B26" s="6" t="s">
        <v>48</v>
      </c>
      <c r="C26" s="7" t="s">
        <v>65</v>
      </c>
      <c r="D26" s="7" t="s">
        <v>84</v>
      </c>
      <c r="E26" s="3">
        <v>46143</v>
      </c>
      <c r="F26" s="4">
        <v>9</v>
      </c>
      <c r="G26" s="4" t="s">
        <v>47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1">
        <v>26</v>
      </c>
      <c r="B27" s="6" t="s">
        <v>48</v>
      </c>
      <c r="C27" s="7" t="s">
        <v>65</v>
      </c>
      <c r="D27" s="7" t="s">
        <v>86</v>
      </c>
      <c r="E27" s="3">
        <v>46143</v>
      </c>
      <c r="F27" s="4">
        <v>9</v>
      </c>
      <c r="G27" s="4" t="s">
        <v>47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1">
        <v>27</v>
      </c>
      <c r="B28" s="6" t="s">
        <v>48</v>
      </c>
      <c r="C28" s="7" t="s">
        <v>65</v>
      </c>
      <c r="D28" s="7" t="s">
        <v>87</v>
      </c>
      <c r="E28" s="3">
        <v>46143</v>
      </c>
      <c r="F28" s="4">
        <v>9</v>
      </c>
      <c r="G28" s="4" t="s">
        <v>47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1">
        <v>28</v>
      </c>
      <c r="B29" s="6" t="s">
        <v>48</v>
      </c>
      <c r="C29" s="7" t="s">
        <v>65</v>
      </c>
      <c r="D29" s="7" t="s">
        <v>88</v>
      </c>
      <c r="E29" s="3">
        <v>46143</v>
      </c>
      <c r="F29" s="4">
        <v>9</v>
      </c>
      <c r="G29" s="4" t="s">
        <v>47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1">
        <v>29</v>
      </c>
      <c r="B30" s="6" t="s">
        <v>48</v>
      </c>
      <c r="C30" s="7" t="s">
        <v>65</v>
      </c>
      <c r="D30" s="7" t="s">
        <v>90</v>
      </c>
      <c r="E30" s="3">
        <v>46143</v>
      </c>
      <c r="F30" s="4">
        <v>9</v>
      </c>
      <c r="G30" s="4" t="s">
        <v>47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1">
        <v>30</v>
      </c>
      <c r="B31" s="6" t="s">
        <v>48</v>
      </c>
      <c r="C31" s="7" t="s">
        <v>65</v>
      </c>
      <c r="D31" s="7" t="s">
        <v>91</v>
      </c>
      <c r="E31" s="3">
        <v>46143</v>
      </c>
      <c r="F31" s="4">
        <v>9</v>
      </c>
      <c r="G31" s="4" t="s">
        <v>47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1">
        <v>31</v>
      </c>
      <c r="B32" s="6" t="s">
        <v>48</v>
      </c>
      <c r="C32" s="7" t="s">
        <v>65</v>
      </c>
      <c r="D32" s="7" t="s">
        <v>93</v>
      </c>
      <c r="E32" s="3">
        <v>46143</v>
      </c>
      <c r="F32" s="4">
        <v>9</v>
      </c>
      <c r="G32" s="4" t="s">
        <v>47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1">
        <v>32</v>
      </c>
      <c r="B33" s="6" t="s">
        <v>48</v>
      </c>
      <c r="C33" s="7" t="s">
        <v>65</v>
      </c>
      <c r="D33" s="7" t="s">
        <v>95</v>
      </c>
      <c r="E33" s="3">
        <v>46143</v>
      </c>
      <c r="F33" s="4">
        <v>9</v>
      </c>
      <c r="G33" s="4" t="s">
        <v>47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1">
        <v>33</v>
      </c>
      <c r="B34" s="6" t="s">
        <v>48</v>
      </c>
      <c r="C34" s="7" t="s">
        <v>65</v>
      </c>
      <c r="D34" s="7" t="s">
        <v>96</v>
      </c>
      <c r="E34" s="3">
        <v>46143</v>
      </c>
      <c r="F34" s="4">
        <v>9</v>
      </c>
      <c r="G34" s="4" t="s">
        <v>47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1">
        <v>34</v>
      </c>
      <c r="B35" s="6" t="s">
        <v>48</v>
      </c>
      <c r="C35" s="7" t="s">
        <v>65</v>
      </c>
      <c r="D35" s="7" t="s">
        <v>98</v>
      </c>
      <c r="E35" s="3">
        <v>46143</v>
      </c>
      <c r="F35" s="4">
        <v>9</v>
      </c>
      <c r="G35" s="4" t="s">
        <v>47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1">
        <v>35</v>
      </c>
      <c r="B36" s="6" t="s">
        <v>48</v>
      </c>
      <c r="C36" s="7" t="s">
        <v>65</v>
      </c>
      <c r="D36" s="7" t="s">
        <v>99</v>
      </c>
      <c r="E36" s="3">
        <v>46143</v>
      </c>
      <c r="F36" s="4">
        <v>13</v>
      </c>
      <c r="G36" s="4" t="s">
        <v>30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1">
        <v>36</v>
      </c>
      <c r="B37" s="6" t="s">
        <v>48</v>
      </c>
      <c r="C37" s="7" t="s">
        <v>65</v>
      </c>
      <c r="D37" s="7" t="s">
        <v>102</v>
      </c>
      <c r="E37" s="3">
        <v>46143</v>
      </c>
      <c r="F37" s="4">
        <v>7</v>
      </c>
      <c r="G37" s="4" t="s">
        <v>30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1">
        <v>37</v>
      </c>
      <c r="B38" s="6" t="s">
        <v>48</v>
      </c>
      <c r="C38" s="7" t="s">
        <v>65</v>
      </c>
      <c r="D38" s="7" t="s">
        <v>104</v>
      </c>
      <c r="E38" s="3">
        <v>46143</v>
      </c>
      <c r="F38" s="4">
        <v>9</v>
      </c>
      <c r="G38" s="4" t="s">
        <v>47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1">
        <v>38</v>
      </c>
      <c r="B39" s="6" t="s">
        <v>48</v>
      </c>
      <c r="C39" s="7" t="s">
        <v>65</v>
      </c>
      <c r="D39" s="7" t="s">
        <v>105</v>
      </c>
      <c r="E39" s="3">
        <v>46143</v>
      </c>
      <c r="F39" s="4">
        <v>11</v>
      </c>
      <c r="G39" s="4" t="s">
        <v>73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1">
        <v>39</v>
      </c>
      <c r="B40" s="6" t="s">
        <v>48</v>
      </c>
      <c r="C40" s="7" t="s">
        <v>65</v>
      </c>
      <c r="D40" s="7" t="s">
        <v>108</v>
      </c>
      <c r="E40" s="3">
        <v>46143</v>
      </c>
      <c r="F40" s="4">
        <v>9</v>
      </c>
      <c r="G40" s="4" t="s">
        <v>47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1">
        <v>40</v>
      </c>
      <c r="B41" s="6" t="s">
        <v>48</v>
      </c>
      <c r="C41" s="7" t="s">
        <v>65</v>
      </c>
      <c r="D41" s="7" t="s">
        <v>109</v>
      </c>
      <c r="E41" s="3">
        <v>46143</v>
      </c>
      <c r="F41" s="4">
        <v>11</v>
      </c>
      <c r="G41" s="4" t="s">
        <v>73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1">
        <v>41</v>
      </c>
      <c r="B42" s="6" t="s">
        <v>48</v>
      </c>
      <c r="C42" s="7" t="s">
        <v>65</v>
      </c>
      <c r="D42" s="7" t="s">
        <v>110</v>
      </c>
      <c r="E42" s="3">
        <v>46143</v>
      </c>
      <c r="F42" s="4">
        <v>11</v>
      </c>
      <c r="G42" s="4" t="s">
        <v>73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1">
        <v>42</v>
      </c>
      <c r="B43" s="6" t="s">
        <v>48</v>
      </c>
      <c r="C43" s="7" t="s">
        <v>65</v>
      </c>
      <c r="D43" s="7" t="s">
        <v>112</v>
      </c>
      <c r="E43" s="3">
        <v>46143</v>
      </c>
      <c r="F43" s="4">
        <v>7</v>
      </c>
      <c r="G43" s="4" t="s">
        <v>47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4"/>
      <c r="B44" s="5"/>
      <c r="C44" s="16"/>
      <c r="D44" s="16"/>
      <c r="E44" s="17"/>
      <c r="F44" s="4"/>
      <c r="G44" s="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4"/>
      <c r="B45" s="5"/>
      <c r="C45" s="16"/>
      <c r="D45" s="16"/>
      <c r="E45" s="17"/>
      <c r="F45" s="4"/>
      <c r="G45" s="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4"/>
      <c r="B46" s="5"/>
      <c r="C46" s="16"/>
      <c r="D46" s="16"/>
      <c r="E46" s="17"/>
      <c r="F46" s="4"/>
      <c r="G46" s="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4"/>
      <c r="B47" s="5"/>
      <c r="C47" s="16"/>
      <c r="D47" s="16"/>
      <c r="E47" s="17"/>
      <c r="F47" s="4"/>
      <c r="G47" s="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4"/>
      <c r="B48" s="5"/>
      <c r="C48" s="16"/>
      <c r="D48" s="16"/>
      <c r="E48" s="17"/>
      <c r="F48" s="4"/>
      <c r="G48" s="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4"/>
      <c r="B49" s="5"/>
      <c r="C49" s="16"/>
      <c r="D49" s="16"/>
      <c r="E49" s="17"/>
      <c r="F49" s="4"/>
      <c r="G49" s="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4"/>
      <c r="B50" s="5"/>
      <c r="C50" s="16"/>
      <c r="D50" s="16"/>
      <c r="E50" s="17"/>
      <c r="F50" s="4"/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4"/>
      <c r="B51" s="5"/>
      <c r="C51" s="16"/>
      <c r="D51" s="16"/>
      <c r="E51" s="17"/>
      <c r="F51" s="4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4"/>
      <c r="B52" s="5"/>
      <c r="C52" s="16"/>
      <c r="D52" s="16"/>
      <c r="E52" s="17"/>
      <c r="F52" s="4"/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4"/>
      <c r="B53" s="5"/>
      <c r="C53" s="16"/>
      <c r="D53" s="16"/>
      <c r="E53" s="17"/>
      <c r="F53" s="4"/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4"/>
      <c r="B54" s="5"/>
      <c r="C54" s="16"/>
      <c r="D54" s="16"/>
      <c r="E54" s="17"/>
      <c r="F54" s="4"/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4"/>
      <c r="B55" s="5"/>
      <c r="C55" s="16"/>
      <c r="D55" s="16"/>
      <c r="E55" s="17"/>
      <c r="F55" s="4"/>
      <c r="G55" s="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4"/>
      <c r="B56" s="5"/>
      <c r="C56" s="16"/>
      <c r="D56" s="16"/>
      <c r="E56" s="17"/>
      <c r="F56" s="4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4"/>
      <c r="B57" s="5"/>
      <c r="C57" s="16"/>
      <c r="D57" s="16"/>
      <c r="E57" s="17"/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4"/>
      <c r="B58" s="5"/>
      <c r="C58" s="16"/>
      <c r="D58" s="16"/>
      <c r="E58" s="17"/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4"/>
      <c r="B59" s="5"/>
      <c r="C59" s="16"/>
      <c r="D59" s="16"/>
      <c r="E59" s="17"/>
      <c r="F59" s="4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4"/>
      <c r="B60" s="5"/>
      <c r="C60" s="16"/>
      <c r="D60" s="16"/>
      <c r="E60" s="17"/>
      <c r="F60" s="4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4"/>
      <c r="B61" s="5"/>
      <c r="C61" s="16"/>
      <c r="D61" s="16"/>
      <c r="E61" s="17"/>
      <c r="F61" s="4"/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4"/>
      <c r="B62" s="5"/>
      <c r="C62" s="16"/>
      <c r="D62" s="16"/>
      <c r="E62" s="17"/>
      <c r="F62" s="4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4"/>
      <c r="B63" s="5"/>
      <c r="C63" s="16"/>
      <c r="D63" s="16"/>
      <c r="E63" s="17"/>
      <c r="F63" s="4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4"/>
      <c r="B64" s="5"/>
      <c r="C64" s="16"/>
      <c r="D64" s="16"/>
      <c r="E64" s="17"/>
      <c r="F64" s="4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4"/>
      <c r="B65" s="5"/>
      <c r="C65" s="16"/>
      <c r="D65" s="16"/>
      <c r="E65" s="17"/>
      <c r="F65" s="4"/>
      <c r="G65" s="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4"/>
      <c r="B66" s="5"/>
      <c r="C66" s="16"/>
      <c r="D66" s="16"/>
      <c r="E66" s="17"/>
      <c r="F66" s="4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4"/>
      <c r="B67" s="5"/>
      <c r="C67" s="16"/>
      <c r="D67" s="16"/>
      <c r="E67" s="17"/>
      <c r="F67" s="4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4"/>
      <c r="B68" s="5"/>
      <c r="C68" s="16"/>
      <c r="D68" s="16"/>
      <c r="E68" s="17"/>
      <c r="F68" s="4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4"/>
      <c r="B69" s="5"/>
      <c r="C69" s="16"/>
      <c r="D69" s="16"/>
      <c r="E69" s="17"/>
      <c r="F69" s="4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4"/>
      <c r="B70" s="5"/>
      <c r="C70" s="16"/>
      <c r="D70" s="16"/>
      <c r="E70" s="17"/>
      <c r="F70" s="4"/>
      <c r="G70" s="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4"/>
      <c r="B71" s="5"/>
      <c r="C71" s="16"/>
      <c r="D71" s="16"/>
      <c r="E71" s="17"/>
      <c r="F71" s="4"/>
      <c r="G71" s="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4"/>
      <c r="B72" s="5"/>
      <c r="C72" s="16"/>
      <c r="D72" s="16"/>
      <c r="E72" s="17"/>
      <c r="F72" s="4"/>
      <c r="G72" s="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4"/>
      <c r="B73" s="5"/>
      <c r="C73" s="16"/>
      <c r="D73" s="16"/>
      <c r="E73" s="17"/>
      <c r="F73" s="4"/>
      <c r="G73" s="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4"/>
      <c r="B74" s="5"/>
      <c r="C74" s="16"/>
      <c r="D74" s="16"/>
      <c r="E74" s="17"/>
      <c r="F74" s="4"/>
      <c r="G74" s="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4"/>
      <c r="B75" s="5"/>
      <c r="C75" s="16"/>
      <c r="D75" s="16"/>
      <c r="E75" s="17"/>
      <c r="F75" s="4"/>
      <c r="G75" s="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4"/>
      <c r="B76" s="5"/>
      <c r="C76" s="16"/>
      <c r="D76" s="16"/>
      <c r="E76" s="17"/>
      <c r="F76" s="4"/>
      <c r="G76" s="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4"/>
      <c r="B77" s="5"/>
      <c r="C77" s="16"/>
      <c r="D77" s="16"/>
      <c r="E77" s="17"/>
      <c r="F77" s="4"/>
      <c r="G77" s="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4"/>
      <c r="B78" s="5"/>
      <c r="C78" s="16"/>
      <c r="D78" s="16"/>
      <c r="E78" s="17"/>
      <c r="F78" s="4"/>
      <c r="G78" s="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4"/>
      <c r="B79" s="5"/>
      <c r="C79" s="16"/>
      <c r="D79" s="16"/>
      <c r="E79" s="17"/>
      <c r="F79" s="4"/>
      <c r="G79" s="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4"/>
      <c r="B80" s="5"/>
      <c r="C80" s="16"/>
      <c r="D80" s="16"/>
      <c r="E80" s="17"/>
      <c r="F80" s="4"/>
      <c r="G80" s="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4"/>
      <c r="B81" s="5"/>
      <c r="C81" s="16"/>
      <c r="D81" s="16"/>
      <c r="E81" s="17"/>
      <c r="F81" s="4"/>
      <c r="G81" s="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4"/>
      <c r="B82" s="5"/>
      <c r="C82" s="16"/>
      <c r="D82" s="16"/>
      <c r="E82" s="17"/>
      <c r="F82" s="4"/>
      <c r="G82" s="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4"/>
      <c r="B83" s="5"/>
      <c r="C83" s="16"/>
      <c r="D83" s="16"/>
      <c r="E83" s="17"/>
      <c r="F83" s="4"/>
      <c r="G83" s="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4"/>
      <c r="B84" s="5"/>
      <c r="C84" s="16"/>
      <c r="D84" s="16"/>
      <c r="E84" s="17"/>
      <c r="F84" s="4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4"/>
      <c r="B85" s="5"/>
      <c r="C85" s="16"/>
      <c r="D85" s="16"/>
      <c r="E85" s="17"/>
      <c r="F85" s="4"/>
      <c r="G85" s="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4"/>
      <c r="B86" s="5"/>
      <c r="C86" s="16"/>
      <c r="D86" s="16"/>
      <c r="E86" s="17"/>
      <c r="F86" s="4"/>
      <c r="G86" s="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4"/>
      <c r="B87" s="5"/>
      <c r="C87" s="16"/>
      <c r="D87" s="16"/>
      <c r="E87" s="17"/>
      <c r="F87" s="4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4"/>
      <c r="B88" s="5"/>
      <c r="C88" s="16"/>
      <c r="D88" s="16"/>
      <c r="E88" s="17"/>
      <c r="F88" s="4"/>
      <c r="G88" s="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4"/>
      <c r="B89" s="5"/>
      <c r="C89" s="16"/>
      <c r="D89" s="16"/>
      <c r="E89" s="17"/>
      <c r="F89" s="4"/>
      <c r="G89" s="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4"/>
      <c r="B90" s="5"/>
      <c r="C90" s="16"/>
      <c r="D90" s="16"/>
      <c r="E90" s="17"/>
      <c r="F90" s="4"/>
      <c r="G90" s="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4"/>
      <c r="B91" s="5"/>
      <c r="C91" s="16"/>
      <c r="D91" s="16"/>
      <c r="E91" s="17"/>
      <c r="F91" s="4"/>
      <c r="G91" s="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4"/>
      <c r="B92" s="5"/>
      <c r="C92" s="16"/>
      <c r="D92" s="16"/>
      <c r="E92" s="17"/>
      <c r="F92" s="4"/>
      <c r="G92" s="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4"/>
      <c r="B93" s="5"/>
      <c r="C93" s="16"/>
      <c r="D93" s="16"/>
      <c r="E93" s="17"/>
      <c r="F93" s="4"/>
      <c r="G93" s="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4"/>
      <c r="B94" s="5"/>
      <c r="C94" s="16"/>
      <c r="D94" s="16"/>
      <c r="E94" s="17"/>
      <c r="F94" s="4"/>
      <c r="G94" s="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4"/>
      <c r="B95" s="5"/>
      <c r="C95" s="16"/>
      <c r="D95" s="16"/>
      <c r="E95" s="17"/>
      <c r="F95" s="4"/>
      <c r="G95" s="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4"/>
      <c r="B96" s="5"/>
      <c r="C96" s="16"/>
      <c r="D96" s="16"/>
      <c r="E96" s="17"/>
      <c r="F96" s="4"/>
      <c r="G96" s="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4"/>
      <c r="B97" s="5"/>
      <c r="C97" s="16"/>
      <c r="D97" s="16"/>
      <c r="E97" s="17"/>
      <c r="F97" s="4"/>
      <c r="G97" s="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4"/>
      <c r="B98" s="5"/>
      <c r="C98" s="16"/>
      <c r="D98" s="16"/>
      <c r="E98" s="17"/>
      <c r="F98" s="4"/>
      <c r="G98" s="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4"/>
      <c r="B99" s="5"/>
      <c r="C99" s="16"/>
      <c r="D99" s="16"/>
      <c r="E99" s="17"/>
      <c r="F99" s="4"/>
      <c r="G99" s="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4"/>
      <c r="B100" s="5"/>
      <c r="C100" s="16"/>
      <c r="D100" s="16"/>
      <c r="E100" s="17"/>
      <c r="F100" s="4"/>
      <c r="G100" s="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4"/>
      <c r="B101" s="5"/>
      <c r="C101" s="16"/>
      <c r="D101" s="16"/>
      <c r="E101" s="17"/>
      <c r="F101" s="4"/>
      <c r="G101" s="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4"/>
      <c r="B102" s="5"/>
      <c r="C102" s="16"/>
      <c r="D102" s="16"/>
      <c r="E102" s="17"/>
      <c r="F102" s="4"/>
      <c r="G102" s="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4"/>
      <c r="B103" s="5"/>
      <c r="C103" s="16"/>
      <c r="D103" s="16"/>
      <c r="E103" s="17"/>
      <c r="F103" s="4"/>
      <c r="G103" s="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4"/>
      <c r="B104" s="5"/>
      <c r="C104" s="16"/>
      <c r="D104" s="16"/>
      <c r="E104" s="17"/>
      <c r="F104" s="4"/>
      <c r="G104" s="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4"/>
      <c r="B105" s="5"/>
      <c r="C105" s="16"/>
      <c r="D105" s="16"/>
      <c r="E105" s="17"/>
      <c r="F105" s="4"/>
      <c r="G105" s="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4"/>
      <c r="B106" s="5"/>
      <c r="C106" s="16"/>
      <c r="D106" s="16"/>
      <c r="E106" s="17"/>
      <c r="F106" s="4"/>
      <c r="G106" s="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4"/>
      <c r="B107" s="5"/>
      <c r="C107" s="16"/>
      <c r="D107" s="16"/>
      <c r="E107" s="17"/>
      <c r="F107" s="4"/>
      <c r="G107" s="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4"/>
      <c r="B108" s="5"/>
      <c r="C108" s="16"/>
      <c r="D108" s="16"/>
      <c r="E108" s="17"/>
      <c r="F108" s="4"/>
      <c r="G108" s="4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4"/>
      <c r="B109" s="5"/>
      <c r="C109" s="16"/>
      <c r="D109" s="16"/>
      <c r="E109" s="17"/>
      <c r="F109" s="4"/>
      <c r="G109" s="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4"/>
      <c r="B110" s="5"/>
      <c r="C110" s="16"/>
      <c r="D110" s="16"/>
      <c r="E110" s="17"/>
      <c r="F110" s="4"/>
      <c r="G110" s="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4"/>
      <c r="B111" s="5"/>
      <c r="C111" s="16"/>
      <c r="D111" s="16"/>
      <c r="E111" s="17"/>
      <c r="F111" s="4"/>
      <c r="G111" s="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4"/>
      <c r="B112" s="5"/>
      <c r="C112" s="16"/>
      <c r="D112" s="16"/>
      <c r="E112" s="17"/>
      <c r="F112" s="4"/>
      <c r="G112" s="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4"/>
      <c r="B113" s="5"/>
      <c r="C113" s="16"/>
      <c r="D113" s="16"/>
      <c r="E113" s="17"/>
      <c r="F113" s="4"/>
      <c r="G113" s="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4"/>
      <c r="B114" s="5"/>
      <c r="C114" s="16"/>
      <c r="D114" s="16"/>
      <c r="E114" s="17"/>
      <c r="F114" s="4"/>
      <c r="G114" s="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4"/>
      <c r="B115" s="5"/>
      <c r="C115" s="16"/>
      <c r="D115" s="16"/>
      <c r="E115" s="17"/>
      <c r="F115" s="4"/>
      <c r="G115" s="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4"/>
      <c r="B116" s="5"/>
      <c r="C116" s="16"/>
      <c r="D116" s="16"/>
      <c r="E116" s="17"/>
      <c r="F116" s="4"/>
      <c r="G116" s="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4"/>
      <c r="B117" s="5"/>
      <c r="C117" s="16"/>
      <c r="D117" s="16"/>
      <c r="E117" s="17"/>
      <c r="F117" s="4"/>
      <c r="G117" s="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4"/>
      <c r="B118" s="5"/>
      <c r="C118" s="16"/>
      <c r="D118" s="16"/>
      <c r="E118" s="17"/>
      <c r="F118" s="4"/>
      <c r="G118" s="4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4"/>
      <c r="B119" s="5"/>
      <c r="C119" s="16"/>
      <c r="D119" s="16"/>
      <c r="E119" s="17"/>
      <c r="F119" s="4"/>
      <c r="G119" s="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4"/>
      <c r="B120" s="5"/>
      <c r="C120" s="16"/>
      <c r="D120" s="16"/>
      <c r="E120" s="17"/>
      <c r="F120" s="4"/>
      <c r="G120" s="4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4"/>
      <c r="B121" s="5"/>
      <c r="C121" s="16"/>
      <c r="D121" s="16"/>
      <c r="E121" s="17"/>
      <c r="F121" s="4"/>
      <c r="G121" s="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4"/>
      <c r="B122" s="5"/>
      <c r="C122" s="16"/>
      <c r="D122" s="16"/>
      <c r="E122" s="17"/>
      <c r="F122" s="4"/>
      <c r="G122" s="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4"/>
      <c r="B123" s="5"/>
      <c r="C123" s="16"/>
      <c r="D123" s="16"/>
      <c r="E123" s="17"/>
      <c r="F123" s="4"/>
      <c r="G123" s="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4"/>
      <c r="B124" s="5"/>
      <c r="C124" s="16"/>
      <c r="D124" s="16"/>
      <c r="E124" s="17"/>
      <c r="F124" s="4"/>
      <c r="G124" s="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4"/>
      <c r="B125" s="5"/>
      <c r="C125" s="16"/>
      <c r="D125" s="16"/>
      <c r="E125" s="17"/>
      <c r="F125" s="4"/>
      <c r="G125" s="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4"/>
      <c r="B126" s="5"/>
      <c r="C126" s="16"/>
      <c r="D126" s="16"/>
      <c r="E126" s="17"/>
      <c r="F126" s="4"/>
      <c r="G126" s="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4"/>
      <c r="B127" s="5"/>
      <c r="C127" s="16"/>
      <c r="D127" s="16"/>
      <c r="E127" s="17"/>
      <c r="F127" s="4"/>
      <c r="G127" s="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4"/>
      <c r="B128" s="5"/>
      <c r="C128" s="16"/>
      <c r="D128" s="16"/>
      <c r="E128" s="17"/>
      <c r="F128" s="4"/>
      <c r="G128" s="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4"/>
      <c r="B129" s="5"/>
      <c r="C129" s="16"/>
      <c r="D129" s="16"/>
      <c r="E129" s="17"/>
      <c r="F129" s="4"/>
      <c r="G129" s="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4"/>
      <c r="B130" s="5"/>
      <c r="C130" s="16"/>
      <c r="D130" s="16"/>
      <c r="E130" s="17"/>
      <c r="F130" s="4"/>
      <c r="G130" s="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4"/>
      <c r="B131" s="5"/>
      <c r="C131" s="16"/>
      <c r="D131" s="16"/>
      <c r="E131" s="17"/>
      <c r="F131" s="4"/>
      <c r="G131" s="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4"/>
      <c r="B132" s="5"/>
      <c r="C132" s="16"/>
      <c r="D132" s="16"/>
      <c r="E132" s="17"/>
      <c r="F132" s="4"/>
      <c r="G132" s="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4"/>
      <c r="B133" s="5"/>
      <c r="C133" s="16"/>
      <c r="D133" s="16"/>
      <c r="E133" s="17"/>
      <c r="F133" s="4"/>
      <c r="G133" s="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4"/>
      <c r="B134" s="5"/>
      <c r="C134" s="16"/>
      <c r="D134" s="16"/>
      <c r="E134" s="17"/>
      <c r="F134" s="4"/>
      <c r="G134" s="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4"/>
      <c r="B135" s="5"/>
      <c r="C135" s="16"/>
      <c r="D135" s="16"/>
      <c r="E135" s="17"/>
      <c r="F135" s="4"/>
      <c r="G135" s="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4"/>
      <c r="B136" s="5"/>
      <c r="C136" s="16"/>
      <c r="D136" s="16"/>
      <c r="E136" s="17"/>
      <c r="F136" s="4"/>
      <c r="G136" s="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4"/>
      <c r="B137" s="5"/>
      <c r="C137" s="16"/>
      <c r="D137" s="16"/>
      <c r="E137" s="17"/>
      <c r="F137" s="4"/>
      <c r="G137" s="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4"/>
      <c r="B138" s="5"/>
      <c r="C138" s="16"/>
      <c r="D138" s="16"/>
      <c r="E138" s="17"/>
      <c r="F138" s="4"/>
      <c r="G138" s="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4"/>
      <c r="B139" s="5"/>
      <c r="C139" s="16"/>
      <c r="D139" s="16"/>
      <c r="E139" s="17"/>
      <c r="F139" s="4"/>
      <c r="G139" s="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4"/>
      <c r="B140" s="5"/>
      <c r="C140" s="16"/>
      <c r="D140" s="16"/>
      <c r="E140" s="17"/>
      <c r="F140" s="4"/>
      <c r="G140" s="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4"/>
      <c r="B141" s="5"/>
      <c r="C141" s="16"/>
      <c r="D141" s="16"/>
      <c r="E141" s="17"/>
      <c r="F141" s="4"/>
      <c r="G141" s="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4"/>
      <c r="B142" s="5"/>
      <c r="C142" s="16"/>
      <c r="D142" s="16"/>
      <c r="E142" s="17"/>
      <c r="F142" s="4"/>
      <c r="G142" s="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4"/>
      <c r="B143" s="5"/>
      <c r="C143" s="16"/>
      <c r="D143" s="16"/>
      <c r="E143" s="17"/>
      <c r="F143" s="4"/>
      <c r="G143" s="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4"/>
      <c r="B144" s="5"/>
      <c r="C144" s="16"/>
      <c r="D144" s="16"/>
      <c r="E144" s="17"/>
      <c r="F144" s="4"/>
      <c r="G144" s="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4"/>
      <c r="B145" s="5"/>
      <c r="C145" s="16"/>
      <c r="D145" s="16"/>
      <c r="E145" s="17"/>
      <c r="F145" s="4"/>
      <c r="G145" s="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4"/>
      <c r="B146" s="5"/>
      <c r="C146" s="16"/>
      <c r="D146" s="16"/>
      <c r="E146" s="17"/>
      <c r="F146" s="4"/>
      <c r="G146" s="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4"/>
      <c r="B147" s="5"/>
      <c r="C147" s="16"/>
      <c r="D147" s="16"/>
      <c r="E147" s="17"/>
      <c r="F147" s="4"/>
      <c r="G147" s="4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4"/>
      <c r="B148" s="5"/>
      <c r="C148" s="16"/>
      <c r="D148" s="16"/>
      <c r="E148" s="17"/>
      <c r="F148" s="4"/>
      <c r="G148" s="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4"/>
      <c r="B149" s="5"/>
      <c r="C149" s="16"/>
      <c r="D149" s="16"/>
      <c r="E149" s="17"/>
      <c r="F149" s="4"/>
      <c r="G149" s="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4"/>
      <c r="B150" s="5"/>
      <c r="C150" s="16"/>
      <c r="D150" s="16"/>
      <c r="E150" s="17"/>
      <c r="F150" s="4"/>
      <c r="G150" s="4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4"/>
      <c r="B151" s="5"/>
      <c r="C151" s="16"/>
      <c r="D151" s="16"/>
      <c r="E151" s="17"/>
      <c r="F151" s="4"/>
      <c r="G151" s="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4"/>
      <c r="B152" s="5"/>
      <c r="C152" s="16"/>
      <c r="D152" s="16"/>
      <c r="E152" s="17"/>
      <c r="F152" s="4"/>
      <c r="G152" s="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4"/>
      <c r="B153" s="5"/>
      <c r="C153" s="16"/>
      <c r="D153" s="16"/>
      <c r="E153" s="17"/>
      <c r="F153" s="4"/>
      <c r="G153" s="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4"/>
      <c r="B154" s="5"/>
      <c r="C154" s="16"/>
      <c r="D154" s="16"/>
      <c r="E154" s="17"/>
      <c r="F154" s="4"/>
      <c r="G154" s="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4"/>
      <c r="B155" s="5"/>
      <c r="C155" s="16"/>
      <c r="D155" s="16"/>
      <c r="E155" s="17"/>
      <c r="F155" s="4"/>
      <c r="G155" s="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4"/>
      <c r="B156" s="5"/>
      <c r="C156" s="16"/>
      <c r="D156" s="16"/>
      <c r="E156" s="17"/>
      <c r="F156" s="4"/>
      <c r="G156" s="4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4"/>
      <c r="B157" s="5"/>
      <c r="C157" s="16"/>
      <c r="D157" s="16"/>
      <c r="E157" s="17"/>
      <c r="F157" s="4"/>
      <c r="G157" s="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4"/>
      <c r="B158" s="5"/>
      <c r="C158" s="16"/>
      <c r="D158" s="16"/>
      <c r="E158" s="17"/>
      <c r="F158" s="4"/>
      <c r="G158" s="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4"/>
      <c r="B159" s="5"/>
      <c r="C159" s="16"/>
      <c r="D159" s="16"/>
      <c r="E159" s="17"/>
      <c r="F159" s="4"/>
      <c r="G159" s="4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4"/>
      <c r="B160" s="5"/>
      <c r="C160" s="16"/>
      <c r="D160" s="16"/>
      <c r="E160" s="17"/>
      <c r="F160" s="4"/>
      <c r="G160" s="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4"/>
      <c r="B161" s="5"/>
      <c r="C161" s="16"/>
      <c r="D161" s="16"/>
      <c r="E161" s="17"/>
      <c r="F161" s="4"/>
      <c r="G161" s="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4"/>
      <c r="B162" s="5"/>
      <c r="C162" s="16"/>
      <c r="D162" s="16"/>
      <c r="E162" s="17"/>
      <c r="F162" s="4"/>
      <c r="G162" s="4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4"/>
      <c r="B163" s="5"/>
      <c r="C163" s="16"/>
      <c r="D163" s="16"/>
      <c r="E163" s="17"/>
      <c r="F163" s="4"/>
      <c r="G163" s="4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4"/>
      <c r="B164" s="5"/>
      <c r="C164" s="16"/>
      <c r="D164" s="16"/>
      <c r="E164" s="17"/>
      <c r="F164" s="4"/>
      <c r="G164" s="4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4"/>
      <c r="B165" s="5"/>
      <c r="C165" s="16"/>
      <c r="D165" s="16"/>
      <c r="E165" s="17"/>
      <c r="F165" s="4"/>
      <c r="G165" s="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4"/>
      <c r="B166" s="5"/>
      <c r="C166" s="16"/>
      <c r="D166" s="16"/>
      <c r="E166" s="17"/>
      <c r="F166" s="4"/>
      <c r="G166" s="4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4"/>
      <c r="B167" s="5"/>
      <c r="C167" s="16"/>
      <c r="D167" s="16"/>
      <c r="E167" s="17"/>
      <c r="F167" s="4"/>
      <c r="G167" s="4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4"/>
      <c r="B168" s="5"/>
      <c r="C168" s="16"/>
      <c r="D168" s="16"/>
      <c r="E168" s="17"/>
      <c r="F168" s="4"/>
      <c r="G168" s="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4"/>
      <c r="B169" s="5"/>
      <c r="C169" s="16"/>
      <c r="D169" s="16"/>
      <c r="E169" s="17"/>
      <c r="F169" s="4"/>
      <c r="G169" s="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4"/>
      <c r="B170" s="5"/>
      <c r="C170" s="16"/>
      <c r="D170" s="16"/>
      <c r="E170" s="17"/>
      <c r="F170" s="4"/>
      <c r="G170" s="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4"/>
      <c r="B171" s="5"/>
      <c r="C171" s="16"/>
      <c r="D171" s="16"/>
      <c r="E171" s="17"/>
      <c r="F171" s="4"/>
      <c r="G171" s="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4"/>
      <c r="B172" s="5"/>
      <c r="C172" s="16"/>
      <c r="D172" s="16"/>
      <c r="E172" s="17"/>
      <c r="F172" s="4"/>
      <c r="G172" s="4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4"/>
      <c r="B173" s="5"/>
      <c r="C173" s="16"/>
      <c r="D173" s="16"/>
      <c r="E173" s="17"/>
      <c r="F173" s="4"/>
      <c r="G173" s="4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4"/>
      <c r="B174" s="5"/>
      <c r="C174" s="16"/>
      <c r="D174" s="16"/>
      <c r="E174" s="17"/>
      <c r="F174" s="4"/>
      <c r="G174" s="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4"/>
      <c r="B175" s="5"/>
      <c r="C175" s="16"/>
      <c r="D175" s="16"/>
      <c r="E175" s="17"/>
      <c r="F175" s="4"/>
      <c r="G175" s="4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4"/>
      <c r="B176" s="5"/>
      <c r="C176" s="16"/>
      <c r="D176" s="16"/>
      <c r="E176" s="17"/>
      <c r="F176" s="4"/>
      <c r="G176" s="4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4"/>
      <c r="B177" s="5"/>
      <c r="C177" s="16"/>
      <c r="D177" s="16"/>
      <c r="E177" s="17"/>
      <c r="F177" s="4"/>
      <c r="G177" s="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4"/>
      <c r="B178" s="5"/>
      <c r="C178" s="16"/>
      <c r="D178" s="16"/>
      <c r="E178" s="17"/>
      <c r="F178" s="4"/>
      <c r="G178" s="4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4"/>
      <c r="B179" s="5"/>
      <c r="C179" s="16"/>
      <c r="D179" s="16"/>
      <c r="E179" s="17"/>
      <c r="F179" s="4"/>
      <c r="G179" s="4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4"/>
      <c r="B180" s="5"/>
      <c r="C180" s="16"/>
      <c r="D180" s="16"/>
      <c r="E180" s="17"/>
      <c r="F180" s="4"/>
      <c r="G180" s="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4"/>
      <c r="B181" s="5"/>
      <c r="C181" s="16"/>
      <c r="D181" s="16"/>
      <c r="E181" s="17"/>
      <c r="F181" s="4"/>
      <c r="G181" s="4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4"/>
      <c r="B182" s="5"/>
      <c r="C182" s="16"/>
      <c r="D182" s="16"/>
      <c r="E182" s="17"/>
      <c r="F182" s="4"/>
      <c r="G182" s="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4"/>
      <c r="B183" s="5"/>
      <c r="C183" s="16"/>
      <c r="D183" s="16"/>
      <c r="E183" s="17"/>
      <c r="F183" s="4"/>
      <c r="G183" s="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4"/>
      <c r="B184" s="5"/>
      <c r="C184" s="16"/>
      <c r="D184" s="16"/>
      <c r="E184" s="17"/>
      <c r="F184" s="4"/>
      <c r="G184" s="4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4"/>
      <c r="B185" s="5"/>
      <c r="C185" s="16"/>
      <c r="D185" s="16"/>
      <c r="E185" s="17"/>
      <c r="F185" s="4"/>
      <c r="G185" s="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4"/>
      <c r="B186" s="5"/>
      <c r="C186" s="16"/>
      <c r="D186" s="16"/>
      <c r="E186" s="17"/>
      <c r="F186" s="4"/>
      <c r="G186" s="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4"/>
      <c r="B187" s="5"/>
      <c r="C187" s="16"/>
      <c r="D187" s="16"/>
      <c r="E187" s="17"/>
      <c r="F187" s="4"/>
      <c r="G187" s="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4"/>
      <c r="B188" s="5"/>
      <c r="C188" s="16"/>
      <c r="D188" s="16"/>
      <c r="E188" s="17"/>
      <c r="F188" s="4"/>
      <c r="G188" s="4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4"/>
      <c r="B189" s="5"/>
      <c r="C189" s="16"/>
      <c r="D189" s="16"/>
      <c r="E189" s="17"/>
      <c r="F189" s="4"/>
      <c r="G189" s="4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4"/>
      <c r="B190" s="5"/>
      <c r="C190" s="16"/>
      <c r="D190" s="16"/>
      <c r="E190" s="17"/>
      <c r="F190" s="4"/>
      <c r="G190" s="4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4"/>
      <c r="B191" s="5"/>
      <c r="C191" s="16"/>
      <c r="D191" s="16"/>
      <c r="E191" s="17"/>
      <c r="F191" s="4"/>
      <c r="G191" s="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4"/>
      <c r="B192" s="5"/>
      <c r="C192" s="16"/>
      <c r="D192" s="16"/>
      <c r="E192" s="17"/>
      <c r="F192" s="4"/>
      <c r="G192" s="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4"/>
      <c r="B193" s="5"/>
      <c r="C193" s="16"/>
      <c r="D193" s="16"/>
      <c r="E193" s="17"/>
      <c r="F193" s="4"/>
      <c r="G193" s="4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4"/>
      <c r="B194" s="5"/>
      <c r="C194" s="16"/>
      <c r="D194" s="16"/>
      <c r="E194" s="17"/>
      <c r="F194" s="4"/>
      <c r="G194" s="4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4"/>
      <c r="B195" s="5"/>
      <c r="C195" s="16"/>
      <c r="D195" s="16"/>
      <c r="E195" s="17"/>
      <c r="F195" s="4"/>
      <c r="G195" s="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4"/>
      <c r="B196" s="5"/>
      <c r="C196" s="16"/>
      <c r="D196" s="16"/>
      <c r="E196" s="17"/>
      <c r="F196" s="4"/>
      <c r="G196" s="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4"/>
      <c r="B197" s="5"/>
      <c r="C197" s="16"/>
      <c r="D197" s="16"/>
      <c r="E197" s="17"/>
      <c r="F197" s="4"/>
      <c r="G197" s="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4"/>
      <c r="B198" s="5"/>
      <c r="C198" s="16"/>
      <c r="D198" s="16"/>
      <c r="E198" s="17"/>
      <c r="F198" s="4"/>
      <c r="G198" s="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4"/>
      <c r="B199" s="5"/>
      <c r="C199" s="16"/>
      <c r="D199" s="16"/>
      <c r="E199" s="17"/>
      <c r="F199" s="4"/>
      <c r="G199" s="4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4"/>
      <c r="B200" s="5"/>
      <c r="C200" s="16"/>
      <c r="D200" s="16"/>
      <c r="E200" s="17"/>
      <c r="F200" s="4"/>
      <c r="G200" s="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4"/>
      <c r="B201" s="5"/>
      <c r="C201" s="16"/>
      <c r="D201" s="16"/>
      <c r="E201" s="17"/>
      <c r="F201" s="4"/>
      <c r="G201" s="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4"/>
      <c r="B202" s="5"/>
      <c r="C202" s="16"/>
      <c r="D202" s="16"/>
      <c r="E202" s="17"/>
      <c r="F202" s="4"/>
      <c r="G202" s="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4"/>
      <c r="B203" s="5"/>
      <c r="C203" s="16"/>
      <c r="D203" s="16"/>
      <c r="E203" s="17"/>
      <c r="F203" s="4"/>
      <c r="G203" s="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4"/>
      <c r="B204" s="5"/>
      <c r="C204" s="16"/>
      <c r="D204" s="16"/>
      <c r="E204" s="17"/>
      <c r="F204" s="4"/>
      <c r="G204" s="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4"/>
      <c r="B205" s="5"/>
      <c r="C205" s="16"/>
      <c r="D205" s="16"/>
      <c r="E205" s="17"/>
      <c r="F205" s="4"/>
      <c r="G205" s="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4"/>
      <c r="B206" s="5"/>
      <c r="C206" s="16"/>
      <c r="D206" s="16"/>
      <c r="E206" s="17"/>
      <c r="F206" s="4"/>
      <c r="G206" s="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4"/>
      <c r="B207" s="5"/>
      <c r="C207" s="16"/>
      <c r="D207" s="16"/>
      <c r="E207" s="17"/>
      <c r="F207" s="4"/>
      <c r="G207" s="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4"/>
      <c r="B208" s="5"/>
      <c r="C208" s="16"/>
      <c r="D208" s="16"/>
      <c r="E208" s="17"/>
      <c r="F208" s="4"/>
      <c r="G208" s="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4"/>
      <c r="B209" s="5"/>
      <c r="C209" s="16"/>
      <c r="D209" s="16"/>
      <c r="E209" s="17"/>
      <c r="F209" s="4"/>
      <c r="G209" s="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4"/>
      <c r="B210" s="5"/>
      <c r="C210" s="16"/>
      <c r="D210" s="16"/>
      <c r="E210" s="17"/>
      <c r="F210" s="4"/>
      <c r="G210" s="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4"/>
      <c r="B211" s="5"/>
      <c r="C211" s="16"/>
      <c r="D211" s="16"/>
      <c r="E211" s="17"/>
      <c r="F211" s="4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4"/>
      <c r="B212" s="5"/>
      <c r="C212" s="16"/>
      <c r="D212" s="16"/>
      <c r="E212" s="17"/>
      <c r="F212" s="4"/>
      <c r="G212" s="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4"/>
      <c r="B213" s="5"/>
      <c r="C213" s="16"/>
      <c r="D213" s="16"/>
      <c r="E213" s="17"/>
      <c r="F213" s="4"/>
      <c r="G213" s="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4"/>
      <c r="B214" s="5"/>
      <c r="C214" s="16"/>
      <c r="D214" s="16"/>
      <c r="E214" s="17"/>
      <c r="F214" s="4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4"/>
      <c r="B215" s="5"/>
      <c r="C215" s="16"/>
      <c r="D215" s="16"/>
      <c r="E215" s="17"/>
      <c r="F215" s="4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4"/>
      <c r="B216" s="5"/>
      <c r="C216" s="16"/>
      <c r="D216" s="16"/>
      <c r="E216" s="17"/>
      <c r="F216" s="4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4"/>
      <c r="B217" s="5"/>
      <c r="C217" s="16"/>
      <c r="D217" s="16"/>
      <c r="E217" s="17"/>
      <c r="F217" s="4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4"/>
      <c r="B218" s="5"/>
      <c r="C218" s="16"/>
      <c r="D218" s="16"/>
      <c r="E218" s="17"/>
      <c r="F218" s="4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4"/>
      <c r="B219" s="5"/>
      <c r="C219" s="16"/>
      <c r="D219" s="16"/>
      <c r="E219" s="17"/>
      <c r="F219" s="4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4"/>
      <c r="B220" s="5"/>
      <c r="C220" s="16"/>
      <c r="D220" s="16"/>
      <c r="E220" s="17"/>
      <c r="F220" s="4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4"/>
      <c r="B221" s="5"/>
      <c r="C221" s="16"/>
      <c r="D221" s="16"/>
      <c r="E221" s="17"/>
      <c r="F221" s="4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4"/>
      <c r="B222" s="5"/>
      <c r="C222" s="16"/>
      <c r="D222" s="16"/>
      <c r="E222" s="17"/>
      <c r="F222" s="4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4"/>
      <c r="B223" s="5"/>
      <c r="C223" s="16"/>
      <c r="D223" s="16"/>
      <c r="E223" s="17"/>
      <c r="F223" s="4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4"/>
      <c r="B224" s="5"/>
      <c r="C224" s="16"/>
      <c r="D224" s="16"/>
      <c r="E224" s="17"/>
      <c r="F224" s="4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4"/>
      <c r="B225" s="5"/>
      <c r="C225" s="16"/>
      <c r="D225" s="16"/>
      <c r="E225" s="17"/>
      <c r="F225" s="4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4"/>
      <c r="B226" s="5"/>
      <c r="C226" s="16"/>
      <c r="D226" s="16"/>
      <c r="E226" s="17"/>
      <c r="F226" s="4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4"/>
      <c r="B227" s="5"/>
      <c r="C227" s="16"/>
      <c r="D227" s="16"/>
      <c r="E227" s="17"/>
      <c r="F227" s="4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4"/>
      <c r="B228" s="5"/>
      <c r="C228" s="16"/>
      <c r="D228" s="16"/>
      <c r="E228" s="17"/>
      <c r="F228" s="4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4"/>
      <c r="B229" s="5"/>
      <c r="C229" s="16"/>
      <c r="D229" s="16"/>
      <c r="E229" s="17"/>
      <c r="F229" s="4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4"/>
      <c r="B230" s="5"/>
      <c r="C230" s="16"/>
      <c r="D230" s="16"/>
      <c r="E230" s="17"/>
      <c r="F230" s="4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4"/>
      <c r="B231" s="5"/>
      <c r="C231" s="16"/>
      <c r="D231" s="16"/>
      <c r="E231" s="17"/>
      <c r="F231" s="4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4"/>
      <c r="B232" s="5"/>
      <c r="C232" s="16"/>
      <c r="D232" s="16"/>
      <c r="E232" s="17"/>
      <c r="F232" s="4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4"/>
      <c r="B233" s="5"/>
      <c r="C233" s="16"/>
      <c r="D233" s="16"/>
      <c r="E233" s="17"/>
      <c r="F233" s="4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4"/>
      <c r="B234" s="5"/>
      <c r="C234" s="16"/>
      <c r="D234" s="16"/>
      <c r="E234" s="17"/>
      <c r="F234" s="4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4"/>
      <c r="B235" s="5"/>
      <c r="C235" s="16"/>
      <c r="D235" s="16"/>
      <c r="E235" s="17"/>
      <c r="F235" s="4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4"/>
      <c r="B236" s="5"/>
      <c r="C236" s="16"/>
      <c r="D236" s="16"/>
      <c r="E236" s="17"/>
      <c r="F236" s="4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4"/>
      <c r="B237" s="5"/>
      <c r="C237" s="16"/>
      <c r="D237" s="16"/>
      <c r="E237" s="17"/>
      <c r="F237" s="4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4"/>
      <c r="B238" s="5"/>
      <c r="C238" s="16"/>
      <c r="D238" s="16"/>
      <c r="E238" s="17"/>
      <c r="F238" s="4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4"/>
      <c r="B239" s="5"/>
      <c r="C239" s="16"/>
      <c r="D239" s="16"/>
      <c r="E239" s="17"/>
      <c r="F239" s="4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4"/>
      <c r="B240" s="5"/>
      <c r="C240" s="16"/>
      <c r="D240" s="16"/>
      <c r="E240" s="17"/>
      <c r="F240" s="4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4"/>
      <c r="B241" s="5"/>
      <c r="C241" s="16"/>
      <c r="D241" s="16"/>
      <c r="E241" s="17"/>
      <c r="F241" s="4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4"/>
      <c r="B242" s="5"/>
      <c r="C242" s="16"/>
      <c r="D242" s="16"/>
      <c r="E242" s="17"/>
      <c r="F242" s="4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4"/>
      <c r="B243" s="5"/>
      <c r="C243" s="16"/>
      <c r="D243" s="16"/>
      <c r="E243" s="17"/>
      <c r="F243" s="4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4"/>
      <c r="B244" s="5"/>
      <c r="C244" s="16"/>
      <c r="D244" s="16"/>
      <c r="E244" s="17"/>
      <c r="F244" s="4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4"/>
      <c r="B245" s="5"/>
      <c r="C245" s="16"/>
      <c r="D245" s="16"/>
      <c r="E245" s="17"/>
      <c r="F245" s="4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4"/>
      <c r="B246" s="5"/>
      <c r="C246" s="16"/>
      <c r="D246" s="16"/>
      <c r="E246" s="17"/>
      <c r="F246" s="4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4"/>
      <c r="B247" s="5"/>
      <c r="C247" s="16"/>
      <c r="D247" s="16"/>
      <c r="E247" s="17"/>
      <c r="F247" s="4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4"/>
      <c r="B248" s="5"/>
      <c r="C248" s="16"/>
      <c r="D248" s="16"/>
      <c r="E248" s="17"/>
      <c r="F248" s="4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4"/>
      <c r="B249" s="5"/>
      <c r="C249" s="16"/>
      <c r="D249" s="16"/>
      <c r="E249" s="17"/>
      <c r="F249" s="4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4"/>
      <c r="B250" s="5"/>
      <c r="C250" s="16"/>
      <c r="D250" s="16"/>
      <c r="E250" s="17"/>
      <c r="F250" s="4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4"/>
      <c r="B251" s="5"/>
      <c r="C251" s="16"/>
      <c r="D251" s="16"/>
      <c r="E251" s="17"/>
      <c r="F251" s="4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4"/>
      <c r="B252" s="5"/>
      <c r="C252" s="16"/>
      <c r="D252" s="16"/>
      <c r="E252" s="17"/>
      <c r="F252" s="4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4"/>
      <c r="B253" s="5"/>
      <c r="C253" s="16"/>
      <c r="D253" s="16"/>
      <c r="E253" s="17"/>
      <c r="F253" s="4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4"/>
      <c r="B254" s="5"/>
      <c r="C254" s="16"/>
      <c r="D254" s="16"/>
      <c r="E254" s="17"/>
      <c r="F254" s="4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4"/>
      <c r="B255" s="5"/>
      <c r="C255" s="16"/>
      <c r="D255" s="16"/>
      <c r="E255" s="17"/>
      <c r="F255" s="4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4"/>
      <c r="B256" s="5"/>
      <c r="C256" s="16"/>
      <c r="D256" s="16"/>
      <c r="E256" s="17"/>
      <c r="F256" s="4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4"/>
      <c r="B257" s="5"/>
      <c r="C257" s="16"/>
      <c r="D257" s="16"/>
      <c r="E257" s="17"/>
      <c r="F257" s="4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4"/>
      <c r="B258" s="5"/>
      <c r="C258" s="16"/>
      <c r="D258" s="16"/>
      <c r="E258" s="17"/>
      <c r="F258" s="4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4"/>
      <c r="B259" s="5"/>
      <c r="C259" s="16"/>
      <c r="D259" s="16"/>
      <c r="E259" s="17"/>
      <c r="F259" s="4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4"/>
      <c r="B260" s="5"/>
      <c r="C260" s="16"/>
      <c r="D260" s="16"/>
      <c r="E260" s="17"/>
      <c r="F260" s="4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4"/>
      <c r="B261" s="5"/>
      <c r="C261" s="16"/>
      <c r="D261" s="16"/>
      <c r="E261" s="17"/>
      <c r="F261" s="4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4"/>
      <c r="B262" s="5"/>
      <c r="C262" s="16"/>
      <c r="D262" s="16"/>
      <c r="E262" s="17"/>
      <c r="F262" s="4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4"/>
      <c r="B263" s="5"/>
      <c r="C263" s="16"/>
      <c r="D263" s="16"/>
      <c r="E263" s="17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4"/>
      <c r="B264" s="5"/>
      <c r="C264" s="16"/>
      <c r="D264" s="16"/>
      <c r="E264" s="17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4"/>
      <c r="B265" s="5"/>
      <c r="C265" s="16"/>
      <c r="D265" s="16"/>
      <c r="E265" s="17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4"/>
      <c r="B266" s="5"/>
      <c r="C266" s="16"/>
      <c r="D266" s="16"/>
      <c r="E266" s="17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4"/>
      <c r="B267" s="5"/>
      <c r="C267" s="16"/>
      <c r="D267" s="16"/>
      <c r="E267" s="17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4"/>
      <c r="B268" s="5"/>
      <c r="C268" s="16"/>
      <c r="D268" s="16"/>
      <c r="E268" s="17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4"/>
      <c r="B269" s="5"/>
      <c r="C269" s="16"/>
      <c r="D269" s="16"/>
      <c r="E269" s="17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4"/>
      <c r="B270" s="5"/>
      <c r="C270" s="16"/>
      <c r="D270" s="16"/>
      <c r="E270" s="17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4"/>
      <c r="B271" s="5"/>
      <c r="C271" s="16"/>
      <c r="D271" s="16"/>
      <c r="E271" s="17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4"/>
      <c r="B272" s="5"/>
      <c r="C272" s="16"/>
      <c r="D272" s="16"/>
      <c r="E272" s="17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4"/>
      <c r="B273" s="5"/>
      <c r="C273" s="16"/>
      <c r="D273" s="16"/>
      <c r="E273" s="17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4"/>
      <c r="B274" s="5"/>
      <c r="C274" s="16"/>
      <c r="D274" s="16"/>
      <c r="E274" s="17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4"/>
      <c r="B275" s="5"/>
      <c r="C275" s="16"/>
      <c r="D275" s="16"/>
      <c r="E275" s="17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4"/>
      <c r="B276" s="5"/>
      <c r="C276" s="16"/>
      <c r="D276" s="16"/>
      <c r="E276" s="17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4"/>
      <c r="B277" s="5"/>
      <c r="C277" s="16"/>
      <c r="D277" s="16"/>
      <c r="E277" s="17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4"/>
      <c r="B278" s="5"/>
      <c r="C278" s="16"/>
      <c r="D278" s="16"/>
      <c r="E278" s="17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4"/>
      <c r="B279" s="5"/>
      <c r="C279" s="16"/>
      <c r="D279" s="16"/>
      <c r="E279" s="17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4"/>
      <c r="B280" s="5"/>
      <c r="C280" s="16"/>
      <c r="D280" s="16"/>
      <c r="E280" s="17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4"/>
      <c r="B281" s="5"/>
      <c r="C281" s="16"/>
      <c r="D281" s="16"/>
      <c r="E281" s="17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4"/>
      <c r="B282" s="5"/>
      <c r="C282" s="16"/>
      <c r="D282" s="16"/>
      <c r="E282" s="17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4"/>
      <c r="B283" s="5"/>
      <c r="C283" s="16"/>
      <c r="D283" s="16"/>
      <c r="E283" s="17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4"/>
      <c r="B284" s="5"/>
      <c r="C284" s="16"/>
      <c r="D284" s="16"/>
      <c r="E284" s="17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4"/>
      <c r="B285" s="5"/>
      <c r="C285" s="16"/>
      <c r="D285" s="16"/>
      <c r="E285" s="17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4"/>
      <c r="B286" s="5"/>
      <c r="C286" s="16"/>
      <c r="D286" s="16"/>
      <c r="E286" s="17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4"/>
      <c r="B287" s="5"/>
      <c r="C287" s="16"/>
      <c r="D287" s="16"/>
      <c r="E287" s="17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4"/>
      <c r="B288" s="5"/>
      <c r="C288" s="16"/>
      <c r="D288" s="16"/>
      <c r="E288" s="17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4"/>
      <c r="B289" s="5"/>
      <c r="C289" s="16"/>
      <c r="D289" s="16"/>
      <c r="E289" s="17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4"/>
      <c r="B290" s="5"/>
      <c r="C290" s="16"/>
      <c r="D290" s="16"/>
      <c r="E290" s="17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4"/>
      <c r="B291" s="5"/>
      <c r="C291" s="16"/>
      <c r="D291" s="16"/>
      <c r="E291" s="17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4"/>
      <c r="B292" s="5"/>
      <c r="C292" s="16"/>
      <c r="D292" s="16"/>
      <c r="E292" s="17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4"/>
      <c r="B293" s="5"/>
      <c r="C293" s="16"/>
      <c r="D293" s="16"/>
      <c r="E293" s="17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4"/>
      <c r="B294" s="5"/>
      <c r="C294" s="16"/>
      <c r="D294" s="16"/>
      <c r="E294" s="17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4"/>
      <c r="B295" s="5"/>
      <c r="C295" s="16"/>
      <c r="D295" s="16"/>
      <c r="E295" s="17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4"/>
      <c r="B296" s="5"/>
      <c r="C296" s="16"/>
      <c r="D296" s="16"/>
      <c r="E296" s="17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4"/>
      <c r="B297" s="5"/>
      <c r="C297" s="16"/>
      <c r="D297" s="16"/>
      <c r="E297" s="17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4"/>
      <c r="B298" s="5"/>
      <c r="C298" s="16"/>
      <c r="D298" s="16"/>
      <c r="E298" s="17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4"/>
      <c r="B299" s="5"/>
      <c r="C299" s="16"/>
      <c r="D299" s="16"/>
      <c r="E299" s="17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4"/>
      <c r="B300" s="5"/>
      <c r="C300" s="16"/>
      <c r="D300" s="16"/>
      <c r="E300" s="17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4"/>
      <c r="B301" s="5"/>
      <c r="C301" s="16"/>
      <c r="D301" s="16"/>
      <c r="E301" s="17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4"/>
      <c r="B302" s="5"/>
      <c r="C302" s="16"/>
      <c r="D302" s="16"/>
      <c r="E302" s="17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4"/>
      <c r="B303" s="5"/>
      <c r="C303" s="16"/>
      <c r="D303" s="16"/>
      <c r="E303" s="17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4"/>
      <c r="B304" s="5"/>
      <c r="C304" s="16"/>
      <c r="D304" s="16"/>
      <c r="E304" s="17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4"/>
      <c r="B305" s="5"/>
      <c r="C305" s="16"/>
      <c r="D305" s="16"/>
      <c r="E305" s="17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4"/>
      <c r="B306" s="5"/>
      <c r="C306" s="16"/>
      <c r="D306" s="16"/>
      <c r="E306" s="17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4"/>
      <c r="B307" s="5"/>
      <c r="C307" s="16"/>
      <c r="D307" s="16"/>
      <c r="E307" s="17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4"/>
      <c r="B308" s="5"/>
      <c r="C308" s="16"/>
      <c r="D308" s="16"/>
      <c r="E308" s="17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4"/>
      <c r="B309" s="5"/>
      <c r="C309" s="16"/>
      <c r="D309" s="16"/>
      <c r="E309" s="17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4"/>
      <c r="B310" s="5"/>
      <c r="C310" s="16"/>
      <c r="D310" s="16"/>
      <c r="E310" s="17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4"/>
      <c r="B311" s="5"/>
      <c r="C311" s="16"/>
      <c r="D311" s="16"/>
      <c r="E311" s="17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4"/>
      <c r="B312" s="5"/>
      <c r="C312" s="16"/>
      <c r="D312" s="16"/>
      <c r="E312" s="17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4"/>
      <c r="B313" s="5"/>
      <c r="C313" s="16"/>
      <c r="D313" s="16"/>
      <c r="E313" s="17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4"/>
      <c r="B314" s="5"/>
      <c r="C314" s="16"/>
      <c r="D314" s="16"/>
      <c r="E314" s="17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4"/>
      <c r="B315" s="5"/>
      <c r="C315" s="16"/>
      <c r="D315" s="16"/>
      <c r="E315" s="17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4"/>
      <c r="B316" s="5"/>
      <c r="C316" s="16"/>
      <c r="D316" s="16"/>
      <c r="E316" s="17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4"/>
      <c r="B317" s="5"/>
      <c r="C317" s="16"/>
      <c r="D317" s="16"/>
      <c r="E317" s="17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4"/>
      <c r="B318" s="5"/>
      <c r="C318" s="16"/>
      <c r="D318" s="16"/>
      <c r="E318" s="17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4"/>
      <c r="B319" s="5"/>
      <c r="C319" s="16"/>
      <c r="D319" s="16"/>
      <c r="E319" s="17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4"/>
      <c r="B320" s="5"/>
      <c r="C320" s="16"/>
      <c r="D320" s="16"/>
      <c r="E320" s="17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4"/>
      <c r="B321" s="5"/>
      <c r="C321" s="16"/>
      <c r="D321" s="16"/>
      <c r="E321" s="17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4"/>
      <c r="B322" s="5"/>
      <c r="C322" s="16"/>
      <c r="D322" s="16"/>
      <c r="E322" s="17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4"/>
      <c r="B323" s="5"/>
      <c r="C323" s="16"/>
      <c r="D323" s="16"/>
      <c r="E323" s="17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4"/>
      <c r="B324" s="5"/>
      <c r="C324" s="16"/>
      <c r="D324" s="16"/>
      <c r="E324" s="17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4"/>
      <c r="B325" s="5"/>
      <c r="C325" s="16"/>
      <c r="D325" s="16"/>
      <c r="E325" s="17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4"/>
      <c r="B326" s="5"/>
      <c r="C326" s="16"/>
      <c r="D326" s="16"/>
      <c r="E326" s="17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4"/>
      <c r="B327" s="5"/>
      <c r="C327" s="16"/>
      <c r="D327" s="16"/>
      <c r="E327" s="17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4"/>
      <c r="B328" s="5"/>
      <c r="C328" s="16"/>
      <c r="D328" s="16"/>
      <c r="E328" s="17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4"/>
      <c r="B329" s="5"/>
      <c r="C329" s="16"/>
      <c r="D329" s="16"/>
      <c r="E329" s="17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4"/>
      <c r="B330" s="5"/>
      <c r="C330" s="16"/>
      <c r="D330" s="16"/>
      <c r="E330" s="17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4"/>
      <c r="B331" s="5"/>
      <c r="C331" s="16"/>
      <c r="D331" s="16"/>
      <c r="E331" s="17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4"/>
      <c r="B332" s="5"/>
      <c r="C332" s="16"/>
      <c r="D332" s="16"/>
      <c r="E332" s="17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4"/>
      <c r="B333" s="5"/>
      <c r="C333" s="16"/>
      <c r="D333" s="16"/>
      <c r="E333" s="17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4"/>
      <c r="B334" s="5"/>
      <c r="C334" s="16"/>
      <c r="D334" s="16"/>
      <c r="E334" s="17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4"/>
      <c r="B335" s="5"/>
      <c r="C335" s="16"/>
      <c r="D335" s="16"/>
      <c r="E335" s="17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4"/>
      <c r="B336" s="5"/>
      <c r="C336" s="16"/>
      <c r="D336" s="16"/>
      <c r="E336" s="17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4"/>
      <c r="B337" s="5"/>
      <c r="C337" s="16"/>
      <c r="D337" s="16"/>
      <c r="E337" s="17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4"/>
      <c r="B338" s="5"/>
      <c r="C338" s="16"/>
      <c r="D338" s="16"/>
      <c r="E338" s="17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4"/>
      <c r="B339" s="5"/>
      <c r="C339" s="16"/>
      <c r="D339" s="16"/>
      <c r="E339" s="17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4"/>
      <c r="B340" s="5"/>
      <c r="C340" s="16"/>
      <c r="D340" s="16"/>
      <c r="E340" s="17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4"/>
      <c r="B341" s="5"/>
      <c r="C341" s="16"/>
      <c r="D341" s="16"/>
      <c r="E341" s="17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4"/>
      <c r="B342" s="5"/>
      <c r="C342" s="16"/>
      <c r="D342" s="16"/>
      <c r="E342" s="17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4"/>
      <c r="B343" s="5"/>
      <c r="C343" s="16"/>
      <c r="D343" s="16"/>
      <c r="E343" s="17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4"/>
      <c r="B344" s="5"/>
      <c r="C344" s="16"/>
      <c r="D344" s="16"/>
      <c r="E344" s="17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4"/>
      <c r="B345" s="5"/>
      <c r="C345" s="16"/>
      <c r="D345" s="16"/>
      <c r="E345" s="17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4"/>
      <c r="B346" s="5"/>
      <c r="C346" s="16"/>
      <c r="D346" s="16"/>
      <c r="E346" s="17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4"/>
      <c r="B347" s="5"/>
      <c r="C347" s="16"/>
      <c r="D347" s="16"/>
      <c r="E347" s="17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4"/>
      <c r="B348" s="5"/>
      <c r="C348" s="16"/>
      <c r="D348" s="16"/>
      <c r="E348" s="17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4"/>
      <c r="B349" s="5"/>
      <c r="C349" s="16"/>
      <c r="D349" s="16"/>
      <c r="E349" s="17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4"/>
      <c r="B350" s="5"/>
      <c r="C350" s="16"/>
      <c r="D350" s="16"/>
      <c r="E350" s="17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4"/>
      <c r="B351" s="5"/>
      <c r="C351" s="16"/>
      <c r="D351" s="16"/>
      <c r="E351" s="17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4"/>
      <c r="B352" s="5"/>
      <c r="C352" s="16"/>
      <c r="D352" s="16"/>
      <c r="E352" s="17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4"/>
      <c r="B353" s="5"/>
      <c r="C353" s="16"/>
      <c r="D353" s="16"/>
      <c r="E353" s="17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4"/>
      <c r="B354" s="5"/>
      <c r="C354" s="16"/>
      <c r="D354" s="16"/>
      <c r="E354" s="17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4"/>
      <c r="B355" s="5"/>
      <c r="C355" s="16"/>
      <c r="D355" s="16"/>
      <c r="E355" s="17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4"/>
      <c r="B356" s="5"/>
      <c r="C356" s="16"/>
      <c r="D356" s="16"/>
      <c r="E356" s="17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4"/>
      <c r="B357" s="5"/>
      <c r="C357" s="16"/>
      <c r="D357" s="16"/>
      <c r="E357" s="17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4"/>
      <c r="B358" s="5"/>
      <c r="C358" s="16"/>
      <c r="D358" s="16"/>
      <c r="E358" s="17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4"/>
      <c r="B359" s="5"/>
      <c r="C359" s="16"/>
      <c r="D359" s="16"/>
      <c r="E359" s="17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4"/>
      <c r="B360" s="5"/>
      <c r="C360" s="16"/>
      <c r="D360" s="16"/>
      <c r="E360" s="17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4"/>
      <c r="B361" s="5"/>
      <c r="C361" s="16"/>
      <c r="D361" s="16"/>
      <c r="E361" s="17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4"/>
      <c r="B362" s="5"/>
      <c r="C362" s="16"/>
      <c r="D362" s="16"/>
      <c r="E362" s="17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4"/>
      <c r="B363" s="5"/>
      <c r="C363" s="16"/>
      <c r="D363" s="16"/>
      <c r="E363" s="17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4"/>
      <c r="B364" s="5"/>
      <c r="C364" s="16"/>
      <c r="D364" s="16"/>
      <c r="E364" s="17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4"/>
      <c r="B365" s="5"/>
      <c r="C365" s="16"/>
      <c r="D365" s="16"/>
      <c r="E365" s="17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4"/>
      <c r="B366" s="5"/>
      <c r="C366" s="16"/>
      <c r="D366" s="16"/>
      <c r="E366" s="17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4"/>
      <c r="B367" s="5"/>
      <c r="C367" s="16"/>
      <c r="D367" s="16"/>
      <c r="E367" s="17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4"/>
      <c r="B368" s="5"/>
      <c r="C368" s="16"/>
      <c r="D368" s="16"/>
      <c r="E368" s="17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4"/>
      <c r="B369" s="5"/>
      <c r="C369" s="16"/>
      <c r="D369" s="16"/>
      <c r="E369" s="17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4"/>
      <c r="B370" s="5"/>
      <c r="C370" s="16"/>
      <c r="D370" s="16"/>
      <c r="E370" s="17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4"/>
      <c r="B371" s="5"/>
      <c r="C371" s="16"/>
      <c r="D371" s="16"/>
      <c r="E371" s="17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4"/>
      <c r="B372" s="5"/>
      <c r="C372" s="16"/>
      <c r="D372" s="16"/>
      <c r="E372" s="17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4"/>
      <c r="B373" s="5"/>
      <c r="C373" s="16"/>
      <c r="D373" s="16"/>
      <c r="E373" s="17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4"/>
      <c r="B374" s="5"/>
      <c r="C374" s="16"/>
      <c r="D374" s="16"/>
      <c r="E374" s="17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4"/>
      <c r="B375" s="5"/>
      <c r="C375" s="16"/>
      <c r="D375" s="16"/>
      <c r="E375" s="17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4"/>
      <c r="B376" s="5"/>
      <c r="C376" s="16"/>
      <c r="D376" s="16"/>
      <c r="E376" s="17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4"/>
      <c r="B377" s="5"/>
      <c r="C377" s="16"/>
      <c r="D377" s="16"/>
      <c r="E377" s="17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4"/>
      <c r="B378" s="5"/>
      <c r="C378" s="16"/>
      <c r="D378" s="16"/>
      <c r="E378" s="17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4"/>
      <c r="B379" s="5"/>
      <c r="C379" s="16"/>
      <c r="D379" s="16"/>
      <c r="E379" s="17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4"/>
      <c r="B380" s="5"/>
      <c r="C380" s="16"/>
      <c r="D380" s="16"/>
      <c r="E380" s="17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4"/>
      <c r="B381" s="5"/>
      <c r="C381" s="16"/>
      <c r="D381" s="16"/>
      <c r="E381" s="17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4"/>
      <c r="B382" s="5"/>
      <c r="C382" s="16"/>
      <c r="D382" s="16"/>
      <c r="E382" s="17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4"/>
      <c r="B383" s="5"/>
      <c r="C383" s="16"/>
      <c r="D383" s="16"/>
      <c r="E383" s="17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4"/>
      <c r="B384" s="5"/>
      <c r="C384" s="16"/>
      <c r="D384" s="16"/>
      <c r="E384" s="17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4"/>
      <c r="B385" s="5"/>
      <c r="C385" s="16"/>
      <c r="D385" s="16"/>
      <c r="E385" s="17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4"/>
      <c r="B386" s="5"/>
      <c r="C386" s="16"/>
      <c r="D386" s="16"/>
      <c r="E386" s="17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4"/>
      <c r="B387" s="5"/>
      <c r="C387" s="16"/>
      <c r="D387" s="16"/>
      <c r="E387" s="17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4"/>
      <c r="B388" s="5"/>
      <c r="C388" s="16"/>
      <c r="D388" s="16"/>
      <c r="E388" s="17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4"/>
      <c r="B389" s="5"/>
      <c r="C389" s="16"/>
      <c r="D389" s="16"/>
      <c r="E389" s="17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4"/>
      <c r="B390" s="5"/>
      <c r="C390" s="16"/>
      <c r="D390" s="16"/>
      <c r="E390" s="17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4"/>
      <c r="B391" s="5"/>
      <c r="C391" s="16"/>
      <c r="D391" s="16"/>
      <c r="E391" s="17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4"/>
      <c r="B392" s="5"/>
      <c r="C392" s="16"/>
      <c r="D392" s="16"/>
      <c r="E392" s="17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4"/>
      <c r="B393" s="5"/>
      <c r="C393" s="16"/>
      <c r="D393" s="16"/>
      <c r="E393" s="17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4"/>
      <c r="B394" s="5"/>
      <c r="C394" s="16"/>
      <c r="D394" s="16"/>
      <c r="E394" s="17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4"/>
      <c r="B395" s="5"/>
      <c r="C395" s="16"/>
      <c r="D395" s="16"/>
      <c r="E395" s="17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4"/>
      <c r="B396" s="5"/>
      <c r="C396" s="16"/>
      <c r="D396" s="16"/>
      <c r="E396" s="17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4"/>
      <c r="B397" s="5"/>
      <c r="C397" s="16"/>
      <c r="D397" s="16"/>
      <c r="E397" s="17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4"/>
      <c r="B398" s="5"/>
      <c r="C398" s="16"/>
      <c r="D398" s="16"/>
      <c r="E398" s="17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4"/>
      <c r="B399" s="5"/>
      <c r="C399" s="16"/>
      <c r="D399" s="16"/>
      <c r="E399" s="17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4"/>
      <c r="B400" s="5"/>
      <c r="C400" s="16"/>
      <c r="D400" s="16"/>
      <c r="E400" s="17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4"/>
      <c r="B401" s="5"/>
      <c r="C401" s="16"/>
      <c r="D401" s="16"/>
      <c r="E401" s="17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4"/>
      <c r="B402" s="5"/>
      <c r="C402" s="16"/>
      <c r="D402" s="16"/>
      <c r="E402" s="17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4"/>
      <c r="B403" s="5"/>
      <c r="C403" s="16"/>
      <c r="D403" s="16"/>
      <c r="E403" s="17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4"/>
      <c r="B404" s="5"/>
      <c r="C404" s="16"/>
      <c r="D404" s="16"/>
      <c r="E404" s="17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4"/>
      <c r="B405" s="5"/>
      <c r="C405" s="16"/>
      <c r="D405" s="16"/>
      <c r="E405" s="17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4"/>
      <c r="B406" s="5"/>
      <c r="C406" s="16"/>
      <c r="D406" s="16"/>
      <c r="E406" s="17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4"/>
      <c r="B407" s="5"/>
      <c r="C407" s="16"/>
      <c r="D407" s="16"/>
      <c r="E407" s="17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4"/>
      <c r="B408" s="5"/>
      <c r="C408" s="16"/>
      <c r="D408" s="16"/>
      <c r="E408" s="17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4"/>
      <c r="B409" s="5"/>
      <c r="C409" s="16"/>
      <c r="D409" s="16"/>
      <c r="E409" s="17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4"/>
      <c r="B410" s="5"/>
      <c r="C410" s="16"/>
      <c r="D410" s="16"/>
      <c r="E410" s="17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4"/>
      <c r="B411" s="5"/>
      <c r="C411" s="16"/>
      <c r="D411" s="16"/>
      <c r="E411" s="17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4"/>
      <c r="B412" s="5"/>
      <c r="C412" s="16"/>
      <c r="D412" s="16"/>
      <c r="E412" s="17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4"/>
      <c r="B413" s="5"/>
      <c r="C413" s="16"/>
      <c r="D413" s="16"/>
      <c r="E413" s="17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4"/>
      <c r="B414" s="5"/>
      <c r="C414" s="16"/>
      <c r="D414" s="16"/>
      <c r="E414" s="17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4"/>
      <c r="B415" s="5"/>
      <c r="C415" s="16"/>
      <c r="D415" s="16"/>
      <c r="E415" s="17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4"/>
      <c r="B416" s="5"/>
      <c r="C416" s="16"/>
      <c r="D416" s="16"/>
      <c r="E416" s="17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4"/>
      <c r="B417" s="5"/>
      <c r="C417" s="16"/>
      <c r="D417" s="16"/>
      <c r="E417" s="17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4"/>
      <c r="B418" s="5"/>
      <c r="C418" s="16"/>
      <c r="D418" s="16"/>
      <c r="E418" s="17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4"/>
      <c r="B419" s="5"/>
      <c r="C419" s="16"/>
      <c r="D419" s="16"/>
      <c r="E419" s="17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4"/>
      <c r="B420" s="5"/>
      <c r="C420" s="16"/>
      <c r="D420" s="16"/>
      <c r="E420" s="17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4"/>
      <c r="B421" s="5"/>
      <c r="C421" s="16"/>
      <c r="D421" s="16"/>
      <c r="E421" s="17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4"/>
      <c r="B422" s="5"/>
      <c r="C422" s="16"/>
      <c r="D422" s="16"/>
      <c r="E422" s="17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4"/>
      <c r="B423" s="5"/>
      <c r="C423" s="16"/>
      <c r="D423" s="16"/>
      <c r="E423" s="17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4"/>
      <c r="B424" s="5"/>
      <c r="C424" s="16"/>
      <c r="D424" s="16"/>
      <c r="E424" s="17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4"/>
      <c r="B425" s="5"/>
      <c r="C425" s="16"/>
      <c r="D425" s="16"/>
      <c r="E425" s="17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4"/>
      <c r="B426" s="5"/>
      <c r="C426" s="16"/>
      <c r="D426" s="16"/>
      <c r="E426" s="17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4"/>
      <c r="B427" s="5"/>
      <c r="C427" s="16"/>
      <c r="D427" s="16"/>
      <c r="E427" s="17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4"/>
      <c r="B428" s="5"/>
      <c r="C428" s="16"/>
      <c r="D428" s="16"/>
      <c r="E428" s="17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4"/>
      <c r="B429" s="5"/>
      <c r="C429" s="16"/>
      <c r="D429" s="16"/>
      <c r="E429" s="17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4"/>
      <c r="B430" s="5"/>
      <c r="C430" s="16"/>
      <c r="D430" s="16"/>
      <c r="E430" s="17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4"/>
      <c r="B431" s="5"/>
      <c r="C431" s="16"/>
      <c r="D431" s="16"/>
      <c r="E431" s="17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4"/>
      <c r="B432" s="5"/>
      <c r="C432" s="16"/>
      <c r="D432" s="16"/>
      <c r="E432" s="17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4"/>
      <c r="B433" s="5"/>
      <c r="C433" s="16"/>
      <c r="D433" s="16"/>
      <c r="E433" s="17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4"/>
      <c r="B434" s="5"/>
      <c r="C434" s="16"/>
      <c r="D434" s="16"/>
      <c r="E434" s="17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4"/>
      <c r="B435" s="5"/>
      <c r="C435" s="16"/>
      <c r="D435" s="16"/>
      <c r="E435" s="17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4"/>
      <c r="B436" s="5"/>
      <c r="C436" s="16"/>
      <c r="D436" s="16"/>
      <c r="E436" s="17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4"/>
      <c r="B437" s="5"/>
      <c r="C437" s="16"/>
      <c r="D437" s="16"/>
      <c r="E437" s="17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4"/>
      <c r="B438" s="5"/>
      <c r="C438" s="16"/>
      <c r="D438" s="16"/>
      <c r="E438" s="17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4"/>
      <c r="B439" s="5"/>
      <c r="C439" s="16"/>
      <c r="D439" s="16"/>
      <c r="E439" s="17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4"/>
      <c r="B440" s="5"/>
      <c r="C440" s="16"/>
      <c r="D440" s="16"/>
      <c r="E440" s="17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4"/>
      <c r="B441" s="5"/>
      <c r="C441" s="16"/>
      <c r="D441" s="16"/>
      <c r="E441" s="17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4"/>
      <c r="B442" s="5"/>
      <c r="C442" s="16"/>
      <c r="D442" s="16"/>
      <c r="E442" s="17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4"/>
      <c r="B443" s="5"/>
      <c r="C443" s="16"/>
      <c r="D443" s="16"/>
      <c r="E443" s="17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4"/>
      <c r="B444" s="5"/>
      <c r="C444" s="16"/>
      <c r="D444" s="16"/>
      <c r="E444" s="17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4"/>
      <c r="B445" s="5"/>
      <c r="C445" s="16"/>
      <c r="D445" s="16"/>
      <c r="E445" s="17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4"/>
      <c r="B446" s="5"/>
      <c r="C446" s="16"/>
      <c r="D446" s="16"/>
      <c r="E446" s="17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4"/>
      <c r="B447" s="5"/>
      <c r="C447" s="16"/>
      <c r="D447" s="16"/>
      <c r="E447" s="17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4"/>
      <c r="B448" s="5"/>
      <c r="C448" s="16"/>
      <c r="D448" s="16"/>
      <c r="E448" s="17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4"/>
      <c r="B449" s="5"/>
      <c r="C449" s="16"/>
      <c r="D449" s="16"/>
      <c r="E449" s="17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4"/>
      <c r="B450" s="5"/>
      <c r="C450" s="16"/>
      <c r="D450" s="16"/>
      <c r="E450" s="17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4"/>
      <c r="B451" s="5"/>
      <c r="C451" s="16"/>
      <c r="D451" s="16"/>
      <c r="E451" s="17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4"/>
      <c r="B452" s="5"/>
      <c r="C452" s="16"/>
      <c r="D452" s="16"/>
      <c r="E452" s="17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4"/>
      <c r="B453" s="5"/>
      <c r="C453" s="16"/>
      <c r="D453" s="16"/>
      <c r="E453" s="17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4"/>
      <c r="B454" s="5"/>
      <c r="C454" s="16"/>
      <c r="D454" s="16"/>
      <c r="E454" s="17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4"/>
      <c r="B455" s="5"/>
      <c r="C455" s="16"/>
      <c r="D455" s="16"/>
      <c r="E455" s="17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4"/>
      <c r="B456" s="5"/>
      <c r="C456" s="16"/>
      <c r="D456" s="16"/>
      <c r="E456" s="17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4"/>
      <c r="B457" s="5"/>
      <c r="C457" s="16"/>
      <c r="D457" s="16"/>
      <c r="E457" s="17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4"/>
      <c r="B458" s="5"/>
      <c r="C458" s="16"/>
      <c r="D458" s="16"/>
      <c r="E458" s="17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4"/>
      <c r="B459" s="5"/>
      <c r="C459" s="16"/>
      <c r="D459" s="16"/>
      <c r="E459" s="17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4"/>
      <c r="B460" s="5"/>
      <c r="C460" s="16"/>
      <c r="D460" s="16"/>
      <c r="E460" s="17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4"/>
      <c r="B461" s="5"/>
      <c r="C461" s="16"/>
      <c r="D461" s="16"/>
      <c r="E461" s="17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4"/>
      <c r="B462" s="5"/>
      <c r="C462" s="16"/>
      <c r="D462" s="16"/>
      <c r="E462" s="17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4"/>
      <c r="B463" s="5"/>
      <c r="C463" s="16"/>
      <c r="D463" s="16"/>
      <c r="E463" s="17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4"/>
      <c r="B464" s="5"/>
      <c r="C464" s="16"/>
      <c r="D464" s="16"/>
      <c r="E464" s="17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4"/>
      <c r="B465" s="5"/>
      <c r="C465" s="16"/>
      <c r="D465" s="16"/>
      <c r="E465" s="17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4"/>
      <c r="B466" s="5"/>
      <c r="C466" s="16"/>
      <c r="D466" s="16"/>
      <c r="E466" s="17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4"/>
      <c r="B467" s="5"/>
      <c r="C467" s="16"/>
      <c r="D467" s="16"/>
      <c r="E467" s="17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4"/>
      <c r="B468" s="5"/>
      <c r="C468" s="16"/>
      <c r="D468" s="16"/>
      <c r="E468" s="17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4"/>
      <c r="B469" s="5"/>
      <c r="C469" s="16"/>
      <c r="D469" s="16"/>
      <c r="E469" s="17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4"/>
      <c r="B470" s="5"/>
      <c r="C470" s="16"/>
      <c r="D470" s="16"/>
      <c r="E470" s="17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4"/>
      <c r="B471" s="5"/>
      <c r="C471" s="16"/>
      <c r="D471" s="16"/>
      <c r="E471" s="17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4"/>
      <c r="B472" s="5"/>
      <c r="C472" s="16"/>
      <c r="D472" s="16"/>
      <c r="E472" s="17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4"/>
      <c r="B473" s="5"/>
      <c r="C473" s="16"/>
      <c r="D473" s="16"/>
      <c r="E473" s="17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4"/>
      <c r="B474" s="5"/>
      <c r="C474" s="16"/>
      <c r="D474" s="16"/>
      <c r="E474" s="17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4"/>
      <c r="B475" s="5"/>
      <c r="C475" s="16"/>
      <c r="D475" s="16"/>
      <c r="E475" s="17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4"/>
      <c r="B476" s="5"/>
      <c r="C476" s="16"/>
      <c r="D476" s="16"/>
      <c r="E476" s="17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4"/>
      <c r="B477" s="5"/>
      <c r="C477" s="16"/>
      <c r="D477" s="16"/>
      <c r="E477" s="17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4"/>
      <c r="B478" s="5"/>
      <c r="C478" s="16"/>
      <c r="D478" s="16"/>
      <c r="E478" s="17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4"/>
      <c r="B479" s="5"/>
      <c r="C479" s="16"/>
      <c r="D479" s="16"/>
      <c r="E479" s="17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4"/>
      <c r="B480" s="5"/>
      <c r="C480" s="16"/>
      <c r="D480" s="16"/>
      <c r="E480" s="17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4"/>
      <c r="B481" s="5"/>
      <c r="C481" s="16"/>
      <c r="D481" s="16"/>
      <c r="E481" s="17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4"/>
      <c r="B482" s="5"/>
      <c r="C482" s="16"/>
      <c r="D482" s="16"/>
      <c r="E482" s="17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4"/>
      <c r="B483" s="5"/>
      <c r="C483" s="16"/>
      <c r="D483" s="16"/>
      <c r="E483" s="17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4"/>
      <c r="B484" s="5"/>
      <c r="C484" s="16"/>
      <c r="D484" s="16"/>
      <c r="E484" s="17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4"/>
      <c r="B485" s="5"/>
      <c r="C485" s="16"/>
      <c r="D485" s="16"/>
      <c r="E485" s="17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4"/>
      <c r="B486" s="5"/>
      <c r="C486" s="16"/>
      <c r="D486" s="16"/>
      <c r="E486" s="17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4"/>
      <c r="B487" s="5"/>
      <c r="C487" s="16"/>
      <c r="D487" s="16"/>
      <c r="E487" s="17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4"/>
      <c r="B488" s="5"/>
      <c r="C488" s="16"/>
      <c r="D488" s="16"/>
      <c r="E488" s="17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4"/>
      <c r="B489" s="5"/>
      <c r="C489" s="16"/>
      <c r="D489" s="16"/>
      <c r="E489" s="17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4"/>
      <c r="B490" s="5"/>
      <c r="C490" s="16"/>
      <c r="D490" s="16"/>
      <c r="E490" s="17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4"/>
      <c r="B491" s="5"/>
      <c r="C491" s="16"/>
      <c r="D491" s="16"/>
      <c r="E491" s="17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4"/>
      <c r="B492" s="5"/>
      <c r="C492" s="16"/>
      <c r="D492" s="16"/>
      <c r="E492" s="17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4"/>
      <c r="B493" s="5"/>
      <c r="C493" s="16"/>
      <c r="D493" s="16"/>
      <c r="E493" s="17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4"/>
      <c r="B494" s="5"/>
      <c r="C494" s="16"/>
      <c r="D494" s="16"/>
      <c r="E494" s="17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4"/>
      <c r="B495" s="5"/>
      <c r="C495" s="16"/>
      <c r="D495" s="16"/>
      <c r="E495" s="17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4"/>
      <c r="B496" s="5"/>
      <c r="C496" s="16"/>
      <c r="D496" s="16"/>
      <c r="E496" s="17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4"/>
      <c r="B497" s="5"/>
      <c r="C497" s="16"/>
      <c r="D497" s="16"/>
      <c r="E497" s="17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4"/>
      <c r="B498" s="5"/>
      <c r="C498" s="16"/>
      <c r="D498" s="16"/>
      <c r="E498" s="17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4"/>
      <c r="B499" s="5"/>
      <c r="C499" s="16"/>
      <c r="D499" s="16"/>
      <c r="E499" s="17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4"/>
      <c r="B500" s="5"/>
      <c r="C500" s="16"/>
      <c r="D500" s="16"/>
      <c r="E500" s="17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4"/>
      <c r="B501" s="5"/>
      <c r="C501" s="16"/>
      <c r="D501" s="16"/>
      <c r="E501" s="17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4"/>
      <c r="B502" s="5"/>
      <c r="C502" s="16"/>
      <c r="D502" s="16"/>
      <c r="E502" s="17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4"/>
      <c r="B503" s="5"/>
      <c r="C503" s="16"/>
      <c r="D503" s="16"/>
      <c r="E503" s="17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4"/>
      <c r="B504" s="5"/>
      <c r="C504" s="16"/>
      <c r="D504" s="16"/>
      <c r="E504" s="17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4"/>
      <c r="B505" s="5"/>
      <c r="C505" s="16"/>
      <c r="D505" s="16"/>
      <c r="E505" s="17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4"/>
      <c r="B506" s="5"/>
      <c r="C506" s="16"/>
      <c r="D506" s="16"/>
      <c r="E506" s="17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4"/>
      <c r="B507" s="5"/>
      <c r="C507" s="16"/>
      <c r="D507" s="16"/>
      <c r="E507" s="17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4"/>
      <c r="B508" s="5"/>
      <c r="C508" s="16"/>
      <c r="D508" s="16"/>
      <c r="E508" s="17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4"/>
      <c r="B509" s="5"/>
      <c r="C509" s="16"/>
      <c r="D509" s="16"/>
      <c r="E509" s="17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4"/>
      <c r="B510" s="5"/>
      <c r="C510" s="16"/>
      <c r="D510" s="16"/>
      <c r="E510" s="17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4"/>
      <c r="B511" s="5"/>
      <c r="C511" s="16"/>
      <c r="D511" s="16"/>
      <c r="E511" s="17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4"/>
      <c r="B512" s="5"/>
      <c r="C512" s="16"/>
      <c r="D512" s="16"/>
      <c r="E512" s="17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4"/>
      <c r="B513" s="5"/>
      <c r="C513" s="16"/>
      <c r="D513" s="16"/>
      <c r="E513" s="17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4"/>
      <c r="B514" s="5"/>
      <c r="C514" s="16"/>
      <c r="D514" s="16"/>
      <c r="E514" s="17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4"/>
      <c r="B515" s="5"/>
      <c r="C515" s="16"/>
      <c r="D515" s="16"/>
      <c r="E515" s="17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4"/>
      <c r="B516" s="5"/>
      <c r="C516" s="16"/>
      <c r="D516" s="16"/>
      <c r="E516" s="17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4"/>
      <c r="B517" s="5"/>
      <c r="C517" s="16"/>
      <c r="D517" s="16"/>
      <c r="E517" s="17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4"/>
      <c r="B518" s="5"/>
      <c r="C518" s="16"/>
      <c r="D518" s="16"/>
      <c r="E518" s="17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4"/>
      <c r="B519" s="5"/>
      <c r="C519" s="16"/>
      <c r="D519" s="16"/>
      <c r="E519" s="17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4"/>
      <c r="B520" s="5"/>
      <c r="C520" s="16"/>
      <c r="D520" s="16"/>
      <c r="E520" s="17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4"/>
      <c r="B521" s="5"/>
      <c r="C521" s="16"/>
      <c r="D521" s="16"/>
      <c r="E521" s="17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4"/>
      <c r="B522" s="5"/>
      <c r="C522" s="16"/>
      <c r="D522" s="16"/>
      <c r="E522" s="17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4"/>
      <c r="B523" s="5"/>
      <c r="C523" s="16"/>
      <c r="D523" s="16"/>
      <c r="E523" s="17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4"/>
      <c r="B524" s="5"/>
      <c r="C524" s="16"/>
      <c r="D524" s="16"/>
      <c r="E524" s="17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4"/>
      <c r="B525" s="5"/>
      <c r="C525" s="16"/>
      <c r="D525" s="16"/>
      <c r="E525" s="17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4"/>
      <c r="B526" s="5"/>
      <c r="C526" s="16"/>
      <c r="D526" s="16"/>
      <c r="E526" s="17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4"/>
      <c r="B527" s="5"/>
      <c r="C527" s="16"/>
      <c r="D527" s="16"/>
      <c r="E527" s="17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4"/>
      <c r="B528" s="5"/>
      <c r="C528" s="16"/>
      <c r="D528" s="16"/>
      <c r="E528" s="17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4"/>
      <c r="B529" s="5"/>
      <c r="C529" s="16"/>
      <c r="D529" s="16"/>
      <c r="E529" s="17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4"/>
      <c r="B530" s="5"/>
      <c r="C530" s="16"/>
      <c r="D530" s="16"/>
      <c r="E530" s="17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4"/>
      <c r="B531" s="5"/>
      <c r="C531" s="16"/>
      <c r="D531" s="16"/>
      <c r="E531" s="17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4"/>
      <c r="B532" s="5"/>
      <c r="C532" s="16"/>
      <c r="D532" s="16"/>
      <c r="E532" s="17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4"/>
      <c r="B533" s="5"/>
      <c r="C533" s="16"/>
      <c r="D533" s="16"/>
      <c r="E533" s="17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4"/>
      <c r="B534" s="5"/>
      <c r="C534" s="16"/>
      <c r="D534" s="16"/>
      <c r="E534" s="17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4"/>
      <c r="B535" s="5"/>
      <c r="C535" s="16"/>
      <c r="D535" s="16"/>
      <c r="E535" s="17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4"/>
      <c r="B536" s="5"/>
      <c r="C536" s="16"/>
      <c r="D536" s="16"/>
      <c r="E536" s="17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4"/>
      <c r="B537" s="5"/>
      <c r="C537" s="16"/>
      <c r="D537" s="16"/>
      <c r="E537" s="17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4"/>
      <c r="B538" s="5"/>
      <c r="C538" s="16"/>
      <c r="D538" s="16"/>
      <c r="E538" s="17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4"/>
      <c r="B539" s="5"/>
      <c r="C539" s="16"/>
      <c r="D539" s="16"/>
      <c r="E539" s="17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4"/>
      <c r="B540" s="5"/>
      <c r="C540" s="16"/>
      <c r="D540" s="16"/>
      <c r="E540" s="17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4"/>
      <c r="B541" s="5"/>
      <c r="C541" s="16"/>
      <c r="D541" s="16"/>
      <c r="E541" s="17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4"/>
      <c r="B542" s="5"/>
      <c r="C542" s="16"/>
      <c r="D542" s="16"/>
      <c r="E542" s="17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4"/>
      <c r="B543" s="5"/>
      <c r="C543" s="16"/>
      <c r="D543" s="16"/>
      <c r="E543" s="17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4"/>
      <c r="B544" s="5"/>
      <c r="C544" s="16"/>
      <c r="D544" s="16"/>
      <c r="E544" s="17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4"/>
      <c r="B545" s="5"/>
      <c r="C545" s="16"/>
      <c r="D545" s="16"/>
      <c r="E545" s="17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4"/>
      <c r="B546" s="5"/>
      <c r="C546" s="16"/>
      <c r="D546" s="16"/>
      <c r="E546" s="17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4"/>
      <c r="B547" s="5"/>
      <c r="C547" s="16"/>
      <c r="D547" s="16"/>
      <c r="E547" s="17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4"/>
      <c r="B548" s="5"/>
      <c r="C548" s="16"/>
      <c r="D548" s="16"/>
      <c r="E548" s="17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4"/>
      <c r="B549" s="5"/>
      <c r="C549" s="16"/>
      <c r="D549" s="16"/>
      <c r="E549" s="17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4"/>
      <c r="B550" s="5"/>
      <c r="C550" s="16"/>
      <c r="D550" s="16"/>
      <c r="E550" s="17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4"/>
      <c r="B551" s="5"/>
      <c r="C551" s="16"/>
      <c r="D551" s="16"/>
      <c r="E551" s="17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4"/>
      <c r="B552" s="5"/>
      <c r="C552" s="16"/>
      <c r="D552" s="16"/>
      <c r="E552" s="17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4"/>
      <c r="B553" s="5"/>
      <c r="C553" s="16"/>
      <c r="D553" s="16"/>
      <c r="E553" s="17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4"/>
      <c r="B554" s="5"/>
      <c r="C554" s="16"/>
      <c r="D554" s="16"/>
      <c r="E554" s="17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4"/>
      <c r="B555" s="5"/>
      <c r="C555" s="16"/>
      <c r="D555" s="16"/>
      <c r="E555" s="17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4"/>
      <c r="B556" s="5"/>
      <c r="C556" s="16"/>
      <c r="D556" s="16"/>
      <c r="E556" s="17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4"/>
      <c r="B557" s="5"/>
      <c r="C557" s="16"/>
      <c r="D557" s="16"/>
      <c r="E557" s="17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4"/>
      <c r="B558" s="5"/>
      <c r="C558" s="16"/>
      <c r="D558" s="16"/>
      <c r="E558" s="17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4"/>
      <c r="B559" s="5"/>
      <c r="C559" s="16"/>
      <c r="D559" s="16"/>
      <c r="E559" s="17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4"/>
      <c r="B560" s="5"/>
      <c r="C560" s="16"/>
      <c r="D560" s="16"/>
      <c r="E560" s="17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4"/>
      <c r="B561" s="5"/>
      <c r="C561" s="16"/>
      <c r="D561" s="16"/>
      <c r="E561" s="17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4"/>
      <c r="B562" s="5"/>
      <c r="C562" s="16"/>
      <c r="D562" s="16"/>
      <c r="E562" s="17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4"/>
      <c r="B563" s="5"/>
      <c r="C563" s="16"/>
      <c r="D563" s="16"/>
      <c r="E563" s="17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4"/>
      <c r="B564" s="5"/>
      <c r="C564" s="16"/>
      <c r="D564" s="16"/>
      <c r="E564" s="17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4"/>
      <c r="B565" s="5"/>
      <c r="C565" s="16"/>
      <c r="D565" s="16"/>
      <c r="E565" s="17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4"/>
      <c r="B566" s="5"/>
      <c r="C566" s="16"/>
      <c r="D566" s="16"/>
      <c r="E566" s="17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4"/>
      <c r="B567" s="5"/>
      <c r="C567" s="16"/>
      <c r="D567" s="16"/>
      <c r="E567" s="17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4"/>
      <c r="B568" s="5"/>
      <c r="C568" s="16"/>
      <c r="D568" s="16"/>
      <c r="E568" s="17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4"/>
      <c r="B569" s="5"/>
      <c r="C569" s="16"/>
      <c r="D569" s="16"/>
      <c r="E569" s="17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4"/>
      <c r="B570" s="5"/>
      <c r="C570" s="16"/>
      <c r="D570" s="16"/>
      <c r="E570" s="17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4"/>
      <c r="B571" s="5"/>
      <c r="C571" s="16"/>
      <c r="D571" s="16"/>
      <c r="E571" s="17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4"/>
      <c r="B572" s="5"/>
      <c r="C572" s="16"/>
      <c r="D572" s="16"/>
      <c r="E572" s="17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4"/>
      <c r="B573" s="5"/>
      <c r="C573" s="16"/>
      <c r="D573" s="16"/>
      <c r="E573" s="17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4"/>
      <c r="B574" s="5"/>
      <c r="C574" s="16"/>
      <c r="D574" s="16"/>
      <c r="E574" s="17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4"/>
      <c r="B575" s="5"/>
      <c r="C575" s="16"/>
      <c r="D575" s="16"/>
      <c r="E575" s="17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4"/>
      <c r="B576" s="5"/>
      <c r="C576" s="16"/>
      <c r="D576" s="16"/>
      <c r="E576" s="17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4"/>
      <c r="B577" s="5"/>
      <c r="C577" s="16"/>
      <c r="D577" s="16"/>
      <c r="E577" s="17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4"/>
      <c r="B578" s="5"/>
      <c r="C578" s="16"/>
      <c r="D578" s="16"/>
      <c r="E578" s="17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4"/>
      <c r="B579" s="5"/>
      <c r="C579" s="16"/>
      <c r="D579" s="16"/>
      <c r="E579" s="17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4"/>
      <c r="B580" s="5"/>
      <c r="C580" s="16"/>
      <c r="D580" s="16"/>
      <c r="E580" s="17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4"/>
      <c r="B581" s="5"/>
      <c r="C581" s="16"/>
      <c r="D581" s="16"/>
      <c r="E581" s="17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4"/>
      <c r="B582" s="5"/>
      <c r="C582" s="16"/>
      <c r="D582" s="16"/>
      <c r="E582" s="17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4"/>
      <c r="B583" s="5"/>
      <c r="C583" s="16"/>
      <c r="D583" s="16"/>
      <c r="E583" s="17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4"/>
      <c r="B584" s="5"/>
      <c r="C584" s="16"/>
      <c r="D584" s="16"/>
      <c r="E584" s="17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4"/>
      <c r="B585" s="5"/>
      <c r="C585" s="16"/>
      <c r="D585" s="16"/>
      <c r="E585" s="17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4"/>
      <c r="B586" s="5"/>
      <c r="C586" s="16"/>
      <c r="D586" s="16"/>
      <c r="E586" s="17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4"/>
      <c r="B587" s="5"/>
      <c r="C587" s="16"/>
      <c r="D587" s="16"/>
      <c r="E587" s="17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4"/>
      <c r="B588" s="5"/>
      <c r="C588" s="16"/>
      <c r="D588" s="16"/>
      <c r="E588" s="17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4"/>
      <c r="B589" s="5"/>
      <c r="C589" s="16"/>
      <c r="D589" s="16"/>
      <c r="E589" s="17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4"/>
      <c r="B590" s="5"/>
      <c r="C590" s="16"/>
      <c r="D590" s="16"/>
      <c r="E590" s="17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4"/>
      <c r="B591" s="5"/>
      <c r="C591" s="16"/>
      <c r="D591" s="16"/>
      <c r="E591" s="17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4"/>
      <c r="B592" s="5"/>
      <c r="C592" s="16"/>
      <c r="D592" s="16"/>
      <c r="E592" s="17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4"/>
      <c r="B593" s="5"/>
      <c r="C593" s="16"/>
      <c r="D593" s="16"/>
      <c r="E593" s="17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4"/>
      <c r="B594" s="5"/>
      <c r="C594" s="16"/>
      <c r="D594" s="16"/>
      <c r="E594" s="17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4"/>
      <c r="B595" s="5"/>
      <c r="C595" s="16"/>
      <c r="D595" s="16"/>
      <c r="E595" s="17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4"/>
      <c r="B596" s="5"/>
      <c r="C596" s="16"/>
      <c r="D596" s="16"/>
      <c r="E596" s="17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4"/>
      <c r="B597" s="5"/>
      <c r="C597" s="16"/>
      <c r="D597" s="16"/>
      <c r="E597" s="17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4"/>
      <c r="B598" s="5"/>
      <c r="C598" s="16"/>
      <c r="D598" s="16"/>
      <c r="E598" s="17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4"/>
      <c r="B599" s="5"/>
      <c r="C599" s="16"/>
      <c r="D599" s="16"/>
      <c r="E599" s="17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4"/>
      <c r="B600" s="5"/>
      <c r="C600" s="16"/>
      <c r="D600" s="16"/>
      <c r="E600" s="17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4"/>
      <c r="B601" s="5"/>
      <c r="C601" s="16"/>
      <c r="D601" s="16"/>
      <c r="E601" s="17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4"/>
      <c r="B602" s="5"/>
      <c r="C602" s="16"/>
      <c r="D602" s="16"/>
      <c r="E602" s="17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4"/>
      <c r="B603" s="5"/>
      <c r="C603" s="16"/>
      <c r="D603" s="16"/>
      <c r="E603" s="17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4"/>
      <c r="B604" s="5"/>
      <c r="C604" s="16"/>
      <c r="D604" s="16"/>
      <c r="E604" s="17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4"/>
      <c r="B605" s="5"/>
      <c r="C605" s="16"/>
      <c r="D605" s="16"/>
      <c r="E605" s="17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4"/>
      <c r="B606" s="5"/>
      <c r="C606" s="16"/>
      <c r="D606" s="16"/>
      <c r="E606" s="17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4"/>
      <c r="B607" s="5"/>
      <c r="C607" s="16"/>
      <c r="D607" s="16"/>
      <c r="E607" s="17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4"/>
      <c r="B608" s="5"/>
      <c r="C608" s="16"/>
      <c r="D608" s="16"/>
      <c r="E608" s="17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4"/>
      <c r="B609" s="5"/>
      <c r="C609" s="16"/>
      <c r="D609" s="16"/>
      <c r="E609" s="17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4"/>
      <c r="B610" s="5"/>
      <c r="C610" s="16"/>
      <c r="D610" s="16"/>
      <c r="E610" s="17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4"/>
      <c r="B611" s="5"/>
      <c r="C611" s="16"/>
      <c r="D611" s="16"/>
      <c r="E611" s="17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4"/>
      <c r="B612" s="5"/>
      <c r="C612" s="16"/>
      <c r="D612" s="16"/>
      <c r="E612" s="17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4"/>
      <c r="B613" s="5"/>
      <c r="C613" s="16"/>
      <c r="D613" s="16"/>
      <c r="E613" s="17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4"/>
      <c r="B614" s="5"/>
      <c r="C614" s="16"/>
      <c r="D614" s="16"/>
      <c r="E614" s="17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4"/>
      <c r="B615" s="5"/>
      <c r="C615" s="16"/>
      <c r="D615" s="16"/>
      <c r="E615" s="17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4"/>
      <c r="B616" s="5"/>
      <c r="C616" s="16"/>
      <c r="D616" s="16"/>
      <c r="E616" s="17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4"/>
      <c r="B617" s="5"/>
      <c r="C617" s="16"/>
      <c r="D617" s="16"/>
      <c r="E617" s="17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4"/>
      <c r="B618" s="5"/>
      <c r="C618" s="16"/>
      <c r="D618" s="16"/>
      <c r="E618" s="17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4"/>
      <c r="B619" s="5"/>
      <c r="C619" s="16"/>
      <c r="D619" s="16"/>
      <c r="E619" s="17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4"/>
      <c r="B620" s="5"/>
      <c r="C620" s="16"/>
      <c r="D620" s="16"/>
      <c r="E620" s="17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4"/>
      <c r="B621" s="5"/>
      <c r="C621" s="16"/>
      <c r="D621" s="16"/>
      <c r="E621" s="17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4"/>
      <c r="B622" s="5"/>
      <c r="C622" s="16"/>
      <c r="D622" s="16"/>
      <c r="E622" s="17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4"/>
      <c r="B623" s="5"/>
      <c r="C623" s="16"/>
      <c r="D623" s="16"/>
      <c r="E623" s="17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4"/>
      <c r="B624" s="5"/>
      <c r="C624" s="16"/>
      <c r="D624" s="16"/>
      <c r="E624" s="17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4"/>
      <c r="B625" s="5"/>
      <c r="C625" s="16"/>
      <c r="D625" s="16"/>
      <c r="E625" s="17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4"/>
      <c r="B626" s="5"/>
      <c r="C626" s="16"/>
      <c r="D626" s="16"/>
      <c r="E626" s="17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4"/>
      <c r="B627" s="5"/>
      <c r="C627" s="16"/>
      <c r="D627" s="16"/>
      <c r="E627" s="17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4"/>
      <c r="B628" s="5"/>
      <c r="C628" s="16"/>
      <c r="D628" s="16"/>
      <c r="E628" s="17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4"/>
      <c r="B629" s="5"/>
      <c r="C629" s="16"/>
      <c r="D629" s="16"/>
      <c r="E629" s="17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4"/>
      <c r="B630" s="5"/>
      <c r="C630" s="16"/>
      <c r="D630" s="16"/>
      <c r="E630" s="17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4"/>
      <c r="B631" s="5"/>
      <c r="C631" s="16"/>
      <c r="D631" s="16"/>
      <c r="E631" s="17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4"/>
      <c r="B632" s="5"/>
      <c r="C632" s="16"/>
      <c r="D632" s="16"/>
      <c r="E632" s="17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4"/>
      <c r="B633" s="5"/>
      <c r="C633" s="16"/>
      <c r="D633" s="16"/>
      <c r="E633" s="17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4"/>
      <c r="B634" s="5"/>
      <c r="C634" s="16"/>
      <c r="D634" s="16"/>
      <c r="E634" s="17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4"/>
      <c r="B635" s="5"/>
      <c r="C635" s="16"/>
      <c r="D635" s="16"/>
      <c r="E635" s="17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4"/>
      <c r="B636" s="5"/>
      <c r="C636" s="16"/>
      <c r="D636" s="16"/>
      <c r="E636" s="17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4"/>
      <c r="B637" s="5"/>
      <c r="C637" s="16"/>
      <c r="D637" s="16"/>
      <c r="E637" s="17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4"/>
      <c r="B638" s="5"/>
      <c r="C638" s="16"/>
      <c r="D638" s="16"/>
      <c r="E638" s="17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4"/>
      <c r="B639" s="5"/>
      <c r="C639" s="16"/>
      <c r="D639" s="16"/>
      <c r="E639" s="17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4"/>
      <c r="B640" s="5"/>
      <c r="C640" s="16"/>
      <c r="D640" s="16"/>
      <c r="E640" s="17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4"/>
      <c r="B641" s="5"/>
      <c r="C641" s="16"/>
      <c r="D641" s="16"/>
      <c r="E641" s="17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4"/>
      <c r="B642" s="5"/>
      <c r="C642" s="16"/>
      <c r="D642" s="16"/>
      <c r="E642" s="17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4"/>
      <c r="B643" s="5"/>
      <c r="C643" s="16"/>
      <c r="D643" s="16"/>
      <c r="E643" s="17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4"/>
      <c r="B644" s="5"/>
      <c r="C644" s="16"/>
      <c r="D644" s="16"/>
      <c r="E644" s="17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4"/>
      <c r="B645" s="5"/>
      <c r="C645" s="16"/>
      <c r="D645" s="16"/>
      <c r="E645" s="17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4"/>
      <c r="B646" s="5"/>
      <c r="C646" s="16"/>
      <c r="D646" s="16"/>
      <c r="E646" s="17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4"/>
      <c r="B647" s="5"/>
      <c r="C647" s="16"/>
      <c r="D647" s="16"/>
      <c r="E647" s="17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4"/>
      <c r="B648" s="5"/>
      <c r="C648" s="16"/>
      <c r="D648" s="16"/>
      <c r="E648" s="17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4"/>
      <c r="B649" s="5"/>
      <c r="C649" s="16"/>
      <c r="D649" s="16"/>
      <c r="E649" s="17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4"/>
      <c r="B650" s="5"/>
      <c r="C650" s="16"/>
      <c r="D650" s="16"/>
      <c r="E650" s="17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4"/>
      <c r="B651" s="5"/>
      <c r="C651" s="16"/>
      <c r="D651" s="16"/>
      <c r="E651" s="17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4"/>
      <c r="B652" s="5"/>
      <c r="C652" s="16"/>
      <c r="D652" s="16"/>
      <c r="E652" s="17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4"/>
      <c r="B653" s="5"/>
      <c r="C653" s="16"/>
      <c r="D653" s="16"/>
      <c r="E653" s="17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4"/>
      <c r="B654" s="5"/>
      <c r="C654" s="16"/>
      <c r="D654" s="16"/>
      <c r="E654" s="17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4"/>
      <c r="B655" s="5"/>
      <c r="C655" s="16"/>
      <c r="D655" s="16"/>
      <c r="E655" s="17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4"/>
      <c r="B656" s="5"/>
      <c r="C656" s="16"/>
      <c r="D656" s="16"/>
      <c r="E656" s="17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4"/>
      <c r="B657" s="5"/>
      <c r="C657" s="16"/>
      <c r="D657" s="16"/>
      <c r="E657" s="17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4"/>
      <c r="B658" s="5"/>
      <c r="C658" s="16"/>
      <c r="D658" s="16"/>
      <c r="E658" s="17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4"/>
      <c r="B659" s="5"/>
      <c r="C659" s="16"/>
      <c r="D659" s="16"/>
      <c r="E659" s="17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4"/>
      <c r="B660" s="5"/>
      <c r="C660" s="16"/>
      <c r="D660" s="16"/>
      <c r="E660" s="17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4"/>
      <c r="B661" s="5"/>
      <c r="C661" s="16"/>
      <c r="D661" s="16"/>
      <c r="E661" s="17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4"/>
      <c r="B662" s="5"/>
      <c r="C662" s="16"/>
      <c r="D662" s="16"/>
      <c r="E662" s="17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4"/>
      <c r="B663" s="5"/>
      <c r="C663" s="16"/>
      <c r="D663" s="16"/>
      <c r="E663" s="17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4"/>
      <c r="B664" s="5"/>
      <c r="C664" s="16"/>
      <c r="D664" s="16"/>
      <c r="E664" s="17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4"/>
      <c r="B665" s="5"/>
      <c r="C665" s="16"/>
      <c r="D665" s="16"/>
      <c r="E665" s="17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4"/>
      <c r="B666" s="5"/>
      <c r="C666" s="16"/>
      <c r="D666" s="16"/>
      <c r="E666" s="17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4"/>
      <c r="B667" s="5"/>
      <c r="C667" s="16"/>
      <c r="D667" s="16"/>
      <c r="E667" s="17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4"/>
      <c r="B668" s="5"/>
      <c r="C668" s="16"/>
      <c r="D668" s="16"/>
      <c r="E668" s="17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4"/>
      <c r="B669" s="5"/>
      <c r="C669" s="16"/>
      <c r="D669" s="16"/>
      <c r="E669" s="17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4"/>
      <c r="B670" s="5"/>
      <c r="C670" s="16"/>
      <c r="D670" s="16"/>
      <c r="E670" s="17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4"/>
      <c r="B671" s="5"/>
      <c r="C671" s="16"/>
      <c r="D671" s="16"/>
      <c r="E671" s="17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4"/>
      <c r="B672" s="5"/>
      <c r="C672" s="16"/>
      <c r="D672" s="16"/>
      <c r="E672" s="17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4"/>
      <c r="B673" s="5"/>
      <c r="C673" s="16"/>
      <c r="D673" s="16"/>
      <c r="E673" s="17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4"/>
      <c r="B674" s="5"/>
      <c r="C674" s="16"/>
      <c r="D674" s="16"/>
      <c r="E674" s="17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4"/>
      <c r="B675" s="5"/>
      <c r="C675" s="16"/>
      <c r="D675" s="16"/>
      <c r="E675" s="17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4"/>
      <c r="B676" s="5"/>
      <c r="C676" s="16"/>
      <c r="D676" s="16"/>
      <c r="E676" s="17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4"/>
      <c r="B677" s="5"/>
      <c r="C677" s="16"/>
      <c r="D677" s="16"/>
      <c r="E677" s="17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4"/>
      <c r="B678" s="5"/>
      <c r="C678" s="16"/>
      <c r="D678" s="16"/>
      <c r="E678" s="17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4"/>
      <c r="B679" s="5"/>
      <c r="C679" s="16"/>
      <c r="D679" s="16"/>
      <c r="E679" s="17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4"/>
      <c r="B680" s="5"/>
      <c r="C680" s="16"/>
      <c r="D680" s="16"/>
      <c r="E680" s="17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4"/>
      <c r="B681" s="5"/>
      <c r="C681" s="16"/>
      <c r="D681" s="16"/>
      <c r="E681" s="17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4"/>
      <c r="B682" s="5"/>
      <c r="C682" s="16"/>
      <c r="D682" s="16"/>
      <c r="E682" s="17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4"/>
      <c r="B683" s="5"/>
      <c r="C683" s="16"/>
      <c r="D683" s="16"/>
      <c r="E683" s="17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4"/>
      <c r="B684" s="5"/>
      <c r="C684" s="16"/>
      <c r="D684" s="16"/>
      <c r="E684" s="17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4"/>
      <c r="B685" s="5"/>
      <c r="C685" s="16"/>
      <c r="D685" s="16"/>
      <c r="E685" s="17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4"/>
      <c r="B686" s="5"/>
      <c r="C686" s="16"/>
      <c r="D686" s="16"/>
      <c r="E686" s="17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4"/>
      <c r="B687" s="5"/>
      <c r="C687" s="16"/>
      <c r="D687" s="16"/>
      <c r="E687" s="17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4"/>
      <c r="B688" s="5"/>
      <c r="C688" s="16"/>
      <c r="D688" s="16"/>
      <c r="E688" s="17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4"/>
      <c r="B689" s="5"/>
      <c r="C689" s="16"/>
      <c r="D689" s="16"/>
      <c r="E689" s="17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4"/>
      <c r="B690" s="5"/>
      <c r="C690" s="16"/>
      <c r="D690" s="16"/>
      <c r="E690" s="17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4"/>
      <c r="B691" s="5"/>
      <c r="C691" s="16"/>
      <c r="D691" s="16"/>
      <c r="E691" s="17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4"/>
      <c r="B692" s="5"/>
      <c r="C692" s="16"/>
      <c r="D692" s="16"/>
      <c r="E692" s="17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4"/>
      <c r="B693" s="5"/>
      <c r="C693" s="16"/>
      <c r="D693" s="16"/>
      <c r="E693" s="17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4"/>
      <c r="B694" s="5"/>
      <c r="C694" s="16"/>
      <c r="D694" s="16"/>
      <c r="E694" s="17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4"/>
      <c r="B695" s="5"/>
      <c r="C695" s="16"/>
      <c r="D695" s="16"/>
      <c r="E695" s="17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4"/>
      <c r="B696" s="5"/>
      <c r="C696" s="16"/>
      <c r="D696" s="16"/>
      <c r="E696" s="17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4"/>
      <c r="B697" s="5"/>
      <c r="C697" s="16"/>
      <c r="D697" s="16"/>
      <c r="E697" s="17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4"/>
      <c r="B698" s="5"/>
      <c r="C698" s="16"/>
      <c r="D698" s="16"/>
      <c r="E698" s="17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4"/>
      <c r="B699" s="5"/>
      <c r="C699" s="16"/>
      <c r="D699" s="16"/>
      <c r="E699" s="17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4"/>
      <c r="B700" s="5"/>
      <c r="C700" s="16"/>
      <c r="D700" s="16"/>
      <c r="E700" s="17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4"/>
      <c r="B701" s="5"/>
      <c r="C701" s="16"/>
      <c r="D701" s="16"/>
      <c r="E701" s="17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4"/>
      <c r="B702" s="5"/>
      <c r="C702" s="16"/>
      <c r="D702" s="16"/>
      <c r="E702" s="17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4"/>
      <c r="B703" s="5"/>
      <c r="C703" s="16"/>
      <c r="D703" s="16"/>
      <c r="E703" s="17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4"/>
      <c r="B704" s="5"/>
      <c r="C704" s="16"/>
      <c r="D704" s="16"/>
      <c r="E704" s="17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4"/>
      <c r="B705" s="5"/>
      <c r="C705" s="16"/>
      <c r="D705" s="16"/>
      <c r="E705" s="17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4"/>
      <c r="B706" s="5"/>
      <c r="C706" s="16"/>
      <c r="D706" s="16"/>
      <c r="E706" s="17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4"/>
      <c r="B707" s="5"/>
      <c r="C707" s="16"/>
      <c r="D707" s="16"/>
      <c r="E707" s="17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4"/>
      <c r="B708" s="5"/>
      <c r="C708" s="16"/>
      <c r="D708" s="16"/>
      <c r="E708" s="17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4"/>
      <c r="B709" s="5"/>
      <c r="C709" s="16"/>
      <c r="D709" s="16"/>
      <c r="E709" s="17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4"/>
      <c r="B710" s="5"/>
      <c r="C710" s="16"/>
      <c r="D710" s="16"/>
      <c r="E710" s="17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4"/>
      <c r="B711" s="5"/>
      <c r="C711" s="16"/>
      <c r="D711" s="16"/>
      <c r="E711" s="17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4"/>
      <c r="B712" s="5"/>
      <c r="C712" s="16"/>
      <c r="D712" s="16"/>
      <c r="E712" s="17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4"/>
      <c r="B713" s="5"/>
      <c r="C713" s="16"/>
      <c r="D713" s="16"/>
      <c r="E713" s="17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4"/>
      <c r="B714" s="5"/>
      <c r="C714" s="16"/>
      <c r="D714" s="16"/>
      <c r="E714" s="17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4"/>
      <c r="B715" s="5"/>
      <c r="C715" s="16"/>
      <c r="D715" s="16"/>
      <c r="E715" s="17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4"/>
      <c r="B716" s="5"/>
      <c r="C716" s="16"/>
      <c r="D716" s="16"/>
      <c r="E716" s="17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4"/>
      <c r="B717" s="5"/>
      <c r="C717" s="16"/>
      <c r="D717" s="16"/>
      <c r="E717" s="17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4"/>
      <c r="B718" s="5"/>
      <c r="C718" s="16"/>
      <c r="D718" s="16"/>
      <c r="E718" s="17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4"/>
      <c r="B719" s="5"/>
      <c r="C719" s="16"/>
      <c r="D719" s="16"/>
      <c r="E719" s="17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4"/>
      <c r="B720" s="5"/>
      <c r="C720" s="16"/>
      <c r="D720" s="16"/>
      <c r="E720" s="17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4"/>
      <c r="B721" s="5"/>
      <c r="C721" s="16"/>
      <c r="D721" s="16"/>
      <c r="E721" s="17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4"/>
      <c r="B722" s="5"/>
      <c r="C722" s="16"/>
      <c r="D722" s="16"/>
      <c r="E722" s="17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4"/>
      <c r="B723" s="5"/>
      <c r="C723" s="16"/>
      <c r="D723" s="16"/>
      <c r="E723" s="17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4"/>
      <c r="B724" s="5"/>
      <c r="C724" s="16"/>
      <c r="D724" s="16"/>
      <c r="E724" s="17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4"/>
      <c r="B725" s="5"/>
      <c r="C725" s="16"/>
      <c r="D725" s="16"/>
      <c r="E725" s="17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4"/>
      <c r="B726" s="5"/>
      <c r="C726" s="16"/>
      <c r="D726" s="16"/>
      <c r="E726" s="17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4"/>
      <c r="B727" s="5"/>
      <c r="C727" s="16"/>
      <c r="D727" s="16"/>
      <c r="E727" s="17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4"/>
      <c r="B728" s="5"/>
      <c r="C728" s="16"/>
      <c r="D728" s="16"/>
      <c r="E728" s="17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4"/>
      <c r="B729" s="5"/>
      <c r="C729" s="16"/>
      <c r="D729" s="16"/>
      <c r="E729" s="17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4"/>
      <c r="B730" s="5"/>
      <c r="C730" s="16"/>
      <c r="D730" s="16"/>
      <c r="E730" s="17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4"/>
      <c r="B731" s="5"/>
      <c r="C731" s="16"/>
      <c r="D731" s="16"/>
      <c r="E731" s="17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4"/>
      <c r="B732" s="5"/>
      <c r="C732" s="16"/>
      <c r="D732" s="16"/>
      <c r="E732" s="17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4"/>
      <c r="B733" s="5"/>
      <c r="C733" s="16"/>
      <c r="D733" s="16"/>
      <c r="E733" s="17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4"/>
      <c r="B734" s="5"/>
      <c r="C734" s="16"/>
      <c r="D734" s="16"/>
      <c r="E734" s="17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4"/>
      <c r="B735" s="5"/>
      <c r="C735" s="16"/>
      <c r="D735" s="16"/>
      <c r="E735" s="17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4"/>
      <c r="B736" s="5"/>
      <c r="C736" s="16"/>
      <c r="D736" s="16"/>
      <c r="E736" s="17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4"/>
      <c r="B737" s="5"/>
      <c r="C737" s="16"/>
      <c r="D737" s="16"/>
      <c r="E737" s="17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4"/>
      <c r="B738" s="5"/>
      <c r="C738" s="16"/>
      <c r="D738" s="16"/>
      <c r="E738" s="17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4"/>
      <c r="B739" s="5"/>
      <c r="C739" s="16"/>
      <c r="D739" s="16"/>
      <c r="E739" s="17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4"/>
      <c r="B740" s="5"/>
      <c r="C740" s="16"/>
      <c r="D740" s="16"/>
      <c r="E740" s="17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4"/>
      <c r="B741" s="5"/>
      <c r="C741" s="16"/>
      <c r="D741" s="16"/>
      <c r="E741" s="17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4"/>
      <c r="B742" s="5"/>
      <c r="C742" s="16"/>
      <c r="D742" s="16"/>
      <c r="E742" s="17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4"/>
      <c r="B743" s="5"/>
      <c r="C743" s="16"/>
      <c r="D743" s="16"/>
      <c r="E743" s="17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4"/>
      <c r="B744" s="5"/>
      <c r="C744" s="16"/>
      <c r="D744" s="16"/>
      <c r="E744" s="17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4"/>
      <c r="B745" s="5"/>
      <c r="C745" s="16"/>
      <c r="D745" s="16"/>
      <c r="E745" s="17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4"/>
      <c r="B746" s="5"/>
      <c r="C746" s="16"/>
      <c r="D746" s="16"/>
      <c r="E746" s="17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4"/>
      <c r="B747" s="5"/>
      <c r="C747" s="16"/>
      <c r="D747" s="16"/>
      <c r="E747" s="17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4"/>
      <c r="B748" s="5"/>
      <c r="C748" s="16"/>
      <c r="D748" s="16"/>
      <c r="E748" s="17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4"/>
      <c r="B749" s="5"/>
      <c r="C749" s="16"/>
      <c r="D749" s="16"/>
      <c r="E749" s="17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4"/>
      <c r="B750" s="5"/>
      <c r="C750" s="16"/>
      <c r="D750" s="16"/>
      <c r="E750" s="17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4"/>
      <c r="B751" s="5"/>
      <c r="C751" s="16"/>
      <c r="D751" s="16"/>
      <c r="E751" s="17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4"/>
      <c r="B752" s="5"/>
      <c r="C752" s="16"/>
      <c r="D752" s="16"/>
      <c r="E752" s="17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4"/>
      <c r="B753" s="5"/>
      <c r="C753" s="16"/>
      <c r="D753" s="16"/>
      <c r="E753" s="17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4"/>
      <c r="B754" s="5"/>
      <c r="C754" s="16"/>
      <c r="D754" s="16"/>
      <c r="E754" s="17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4"/>
      <c r="B755" s="5"/>
      <c r="C755" s="16"/>
      <c r="D755" s="16"/>
      <c r="E755" s="17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4"/>
      <c r="B756" s="5"/>
      <c r="C756" s="16"/>
      <c r="D756" s="16"/>
      <c r="E756" s="17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4"/>
      <c r="B757" s="5"/>
      <c r="C757" s="16"/>
      <c r="D757" s="16"/>
      <c r="E757" s="17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4"/>
      <c r="B758" s="5"/>
      <c r="C758" s="16"/>
      <c r="D758" s="16"/>
      <c r="E758" s="17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4"/>
      <c r="B759" s="5"/>
      <c r="C759" s="16"/>
      <c r="D759" s="16"/>
      <c r="E759" s="17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4"/>
      <c r="B760" s="5"/>
      <c r="C760" s="16"/>
      <c r="D760" s="16"/>
      <c r="E760" s="17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4"/>
      <c r="B761" s="5"/>
      <c r="C761" s="16"/>
      <c r="D761" s="16"/>
      <c r="E761" s="17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4"/>
      <c r="B762" s="5"/>
      <c r="C762" s="16"/>
      <c r="D762" s="16"/>
      <c r="E762" s="17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4"/>
      <c r="B763" s="5"/>
      <c r="C763" s="16"/>
      <c r="D763" s="16"/>
      <c r="E763" s="17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4"/>
      <c r="B764" s="5"/>
      <c r="C764" s="16"/>
      <c r="D764" s="16"/>
      <c r="E764" s="17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4"/>
      <c r="B765" s="5"/>
      <c r="C765" s="16"/>
      <c r="D765" s="16"/>
      <c r="E765" s="17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4"/>
      <c r="B766" s="5"/>
      <c r="C766" s="16"/>
      <c r="D766" s="16"/>
      <c r="E766" s="17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4"/>
      <c r="B767" s="5"/>
      <c r="C767" s="16"/>
      <c r="D767" s="16"/>
      <c r="E767" s="17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4"/>
      <c r="B768" s="5"/>
      <c r="C768" s="16"/>
      <c r="D768" s="16"/>
      <c r="E768" s="17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4"/>
      <c r="B769" s="5"/>
      <c r="C769" s="16"/>
      <c r="D769" s="16"/>
      <c r="E769" s="17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4"/>
      <c r="B770" s="5"/>
      <c r="C770" s="16"/>
      <c r="D770" s="16"/>
      <c r="E770" s="17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4"/>
      <c r="B771" s="5"/>
      <c r="C771" s="16"/>
      <c r="D771" s="16"/>
      <c r="E771" s="17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4"/>
      <c r="B772" s="5"/>
      <c r="C772" s="16"/>
      <c r="D772" s="16"/>
      <c r="E772" s="17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4"/>
      <c r="B773" s="5"/>
      <c r="C773" s="16"/>
      <c r="D773" s="16"/>
      <c r="E773" s="17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4"/>
      <c r="B774" s="5"/>
      <c r="C774" s="16"/>
      <c r="D774" s="16"/>
      <c r="E774" s="17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4"/>
      <c r="B775" s="5"/>
      <c r="C775" s="16"/>
      <c r="D775" s="16"/>
      <c r="E775" s="17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4"/>
      <c r="B776" s="5"/>
      <c r="C776" s="16"/>
      <c r="D776" s="16"/>
      <c r="E776" s="17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4"/>
      <c r="B777" s="5"/>
      <c r="C777" s="16"/>
      <c r="D777" s="16"/>
      <c r="E777" s="17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4"/>
      <c r="B778" s="5"/>
      <c r="C778" s="16"/>
      <c r="D778" s="16"/>
      <c r="E778" s="17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4"/>
      <c r="B779" s="5"/>
      <c r="C779" s="16"/>
      <c r="D779" s="16"/>
      <c r="E779" s="17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4"/>
      <c r="B780" s="5"/>
      <c r="C780" s="16"/>
      <c r="D780" s="16"/>
      <c r="E780" s="17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4"/>
      <c r="B781" s="5"/>
      <c r="C781" s="16"/>
      <c r="D781" s="16"/>
      <c r="E781" s="17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4"/>
      <c r="B782" s="5"/>
      <c r="C782" s="16"/>
      <c r="D782" s="16"/>
      <c r="E782" s="17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4"/>
      <c r="B783" s="5"/>
      <c r="C783" s="16"/>
      <c r="D783" s="16"/>
      <c r="E783" s="17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4"/>
      <c r="B784" s="5"/>
      <c r="C784" s="16"/>
      <c r="D784" s="16"/>
      <c r="E784" s="17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4"/>
      <c r="B785" s="5"/>
      <c r="C785" s="16"/>
      <c r="D785" s="16"/>
      <c r="E785" s="17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4"/>
      <c r="B786" s="5"/>
      <c r="C786" s="16"/>
      <c r="D786" s="16"/>
      <c r="E786" s="17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4"/>
      <c r="B787" s="5"/>
      <c r="C787" s="16"/>
      <c r="D787" s="16"/>
      <c r="E787" s="17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4"/>
      <c r="B788" s="5"/>
      <c r="C788" s="16"/>
      <c r="D788" s="16"/>
      <c r="E788" s="17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4"/>
      <c r="B789" s="5"/>
      <c r="C789" s="16"/>
      <c r="D789" s="16"/>
      <c r="E789" s="17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4"/>
      <c r="B790" s="5"/>
      <c r="C790" s="16"/>
      <c r="D790" s="16"/>
      <c r="E790" s="17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4"/>
      <c r="B791" s="5"/>
      <c r="C791" s="16"/>
      <c r="D791" s="16"/>
      <c r="E791" s="17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4"/>
      <c r="B792" s="5"/>
      <c r="C792" s="16"/>
      <c r="D792" s="16"/>
      <c r="E792" s="17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4"/>
      <c r="B793" s="5"/>
      <c r="C793" s="16"/>
      <c r="D793" s="16"/>
      <c r="E793" s="17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4"/>
      <c r="B794" s="5"/>
      <c r="C794" s="16"/>
      <c r="D794" s="16"/>
      <c r="E794" s="17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4"/>
      <c r="B795" s="5"/>
      <c r="C795" s="16"/>
      <c r="D795" s="16"/>
      <c r="E795" s="17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4"/>
      <c r="B796" s="5"/>
      <c r="C796" s="16"/>
      <c r="D796" s="16"/>
      <c r="E796" s="17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4"/>
      <c r="B797" s="5"/>
      <c r="C797" s="16"/>
      <c r="D797" s="16"/>
      <c r="E797" s="17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4"/>
      <c r="B798" s="5"/>
      <c r="C798" s="16"/>
      <c r="D798" s="16"/>
      <c r="E798" s="17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4"/>
      <c r="B799" s="5"/>
      <c r="C799" s="16"/>
      <c r="D799" s="16"/>
      <c r="E799" s="17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4"/>
      <c r="B800" s="5"/>
      <c r="C800" s="16"/>
      <c r="D800" s="16"/>
      <c r="E800" s="17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4"/>
      <c r="B801" s="5"/>
      <c r="C801" s="16"/>
      <c r="D801" s="16"/>
      <c r="E801" s="17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4"/>
      <c r="B802" s="5"/>
      <c r="C802" s="16"/>
      <c r="D802" s="16"/>
      <c r="E802" s="17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4"/>
      <c r="B803" s="5"/>
      <c r="C803" s="16"/>
      <c r="D803" s="16"/>
      <c r="E803" s="17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4"/>
      <c r="B804" s="5"/>
      <c r="C804" s="16"/>
      <c r="D804" s="16"/>
      <c r="E804" s="17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4"/>
      <c r="B805" s="5"/>
      <c r="C805" s="16"/>
      <c r="D805" s="16"/>
      <c r="E805" s="17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4"/>
      <c r="B806" s="5"/>
      <c r="C806" s="16"/>
      <c r="D806" s="16"/>
      <c r="E806" s="17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4"/>
      <c r="B807" s="5"/>
      <c r="C807" s="16"/>
      <c r="D807" s="16"/>
      <c r="E807" s="17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4"/>
      <c r="B808" s="5"/>
      <c r="C808" s="16"/>
      <c r="D808" s="16"/>
      <c r="E808" s="17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4"/>
      <c r="B809" s="5"/>
      <c r="C809" s="16"/>
      <c r="D809" s="16"/>
      <c r="E809" s="17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4"/>
      <c r="B810" s="5"/>
      <c r="C810" s="16"/>
      <c r="D810" s="16"/>
      <c r="E810" s="17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4"/>
      <c r="B811" s="5"/>
      <c r="C811" s="16"/>
      <c r="D811" s="16"/>
      <c r="E811" s="17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4"/>
      <c r="B812" s="5"/>
      <c r="C812" s="16"/>
      <c r="D812" s="16"/>
      <c r="E812" s="17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4"/>
      <c r="B813" s="5"/>
      <c r="C813" s="16"/>
      <c r="D813" s="16"/>
      <c r="E813" s="17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4"/>
      <c r="B814" s="5"/>
      <c r="C814" s="16"/>
      <c r="D814" s="16"/>
      <c r="E814" s="17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4"/>
      <c r="B815" s="5"/>
      <c r="C815" s="16"/>
      <c r="D815" s="16"/>
      <c r="E815" s="17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4"/>
      <c r="B816" s="5"/>
      <c r="C816" s="16"/>
      <c r="D816" s="16"/>
      <c r="E816" s="17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4"/>
      <c r="B817" s="5"/>
      <c r="C817" s="16"/>
      <c r="D817" s="16"/>
      <c r="E817" s="17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4"/>
      <c r="B818" s="5"/>
      <c r="C818" s="16"/>
      <c r="D818" s="16"/>
      <c r="E818" s="17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4"/>
      <c r="B819" s="5"/>
      <c r="C819" s="16"/>
      <c r="D819" s="16"/>
      <c r="E819" s="17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4"/>
      <c r="B820" s="5"/>
      <c r="C820" s="16"/>
      <c r="D820" s="16"/>
      <c r="E820" s="17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4"/>
      <c r="B821" s="5"/>
      <c r="C821" s="16"/>
      <c r="D821" s="16"/>
      <c r="E821" s="17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4"/>
      <c r="B822" s="5"/>
      <c r="C822" s="16"/>
      <c r="D822" s="16"/>
      <c r="E822" s="17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4"/>
      <c r="B823" s="5"/>
      <c r="C823" s="16"/>
      <c r="D823" s="16"/>
      <c r="E823" s="17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4"/>
      <c r="B824" s="5"/>
      <c r="C824" s="16"/>
      <c r="D824" s="16"/>
      <c r="E824" s="17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4"/>
      <c r="B825" s="5"/>
      <c r="C825" s="16"/>
      <c r="D825" s="16"/>
      <c r="E825" s="17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4"/>
      <c r="B826" s="5"/>
      <c r="C826" s="16"/>
      <c r="D826" s="16"/>
      <c r="E826" s="17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4"/>
      <c r="B827" s="5"/>
      <c r="C827" s="16"/>
      <c r="D827" s="16"/>
      <c r="E827" s="17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4"/>
      <c r="B828" s="5"/>
      <c r="C828" s="16"/>
      <c r="D828" s="16"/>
      <c r="E828" s="17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4"/>
      <c r="B829" s="5"/>
      <c r="C829" s="16"/>
      <c r="D829" s="16"/>
      <c r="E829" s="17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4"/>
      <c r="B830" s="5"/>
      <c r="C830" s="16"/>
      <c r="D830" s="16"/>
      <c r="E830" s="17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4"/>
      <c r="B831" s="5"/>
      <c r="C831" s="16"/>
      <c r="D831" s="16"/>
      <c r="E831" s="17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4"/>
      <c r="B832" s="5"/>
      <c r="C832" s="16"/>
      <c r="D832" s="16"/>
      <c r="E832" s="17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4"/>
      <c r="B833" s="5"/>
      <c r="C833" s="16"/>
      <c r="D833" s="16"/>
      <c r="E833" s="17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4"/>
      <c r="B834" s="5"/>
      <c r="C834" s="16"/>
      <c r="D834" s="16"/>
      <c r="E834" s="17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4"/>
      <c r="B835" s="5"/>
      <c r="C835" s="16"/>
      <c r="D835" s="16"/>
      <c r="E835" s="17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4"/>
      <c r="B836" s="5"/>
      <c r="C836" s="16"/>
      <c r="D836" s="16"/>
      <c r="E836" s="17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4"/>
      <c r="B837" s="5"/>
      <c r="C837" s="16"/>
      <c r="D837" s="16"/>
      <c r="E837" s="17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4"/>
      <c r="B838" s="5"/>
      <c r="C838" s="16"/>
      <c r="D838" s="16"/>
      <c r="E838" s="17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4"/>
      <c r="B839" s="5"/>
      <c r="C839" s="16"/>
      <c r="D839" s="16"/>
      <c r="E839" s="17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4"/>
      <c r="B840" s="5"/>
      <c r="C840" s="16"/>
      <c r="D840" s="16"/>
      <c r="E840" s="17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4"/>
      <c r="B841" s="5"/>
      <c r="C841" s="16"/>
      <c r="D841" s="16"/>
      <c r="E841" s="17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4"/>
      <c r="B842" s="5"/>
      <c r="C842" s="16"/>
      <c r="D842" s="16"/>
      <c r="E842" s="17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4"/>
      <c r="B843" s="5"/>
      <c r="C843" s="16"/>
      <c r="D843" s="16"/>
      <c r="E843" s="17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4"/>
      <c r="B844" s="5"/>
      <c r="C844" s="16"/>
      <c r="D844" s="16"/>
      <c r="E844" s="17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4"/>
      <c r="B845" s="5"/>
      <c r="C845" s="16"/>
      <c r="D845" s="16"/>
      <c r="E845" s="17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4"/>
      <c r="B846" s="5"/>
      <c r="C846" s="16"/>
      <c r="D846" s="16"/>
      <c r="E846" s="17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4"/>
      <c r="B847" s="5"/>
      <c r="C847" s="16"/>
      <c r="D847" s="16"/>
      <c r="E847" s="17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4"/>
      <c r="B848" s="5"/>
      <c r="C848" s="16"/>
      <c r="D848" s="16"/>
      <c r="E848" s="17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4"/>
      <c r="B849" s="5"/>
      <c r="C849" s="16"/>
      <c r="D849" s="16"/>
      <c r="E849" s="17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4"/>
      <c r="B850" s="5"/>
      <c r="C850" s="16"/>
      <c r="D850" s="16"/>
      <c r="E850" s="17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4"/>
      <c r="B851" s="5"/>
      <c r="C851" s="16"/>
      <c r="D851" s="16"/>
      <c r="E851" s="17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4"/>
      <c r="B852" s="5"/>
      <c r="C852" s="16"/>
      <c r="D852" s="16"/>
      <c r="E852" s="17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4"/>
      <c r="B853" s="5"/>
      <c r="C853" s="16"/>
      <c r="D853" s="16"/>
      <c r="E853" s="17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4"/>
      <c r="B854" s="5"/>
      <c r="C854" s="16"/>
      <c r="D854" s="16"/>
      <c r="E854" s="17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4"/>
      <c r="B855" s="5"/>
      <c r="C855" s="16"/>
      <c r="D855" s="16"/>
      <c r="E855" s="17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4"/>
      <c r="B856" s="5"/>
      <c r="C856" s="16"/>
      <c r="D856" s="16"/>
      <c r="E856" s="17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4"/>
      <c r="B857" s="5"/>
      <c r="C857" s="16"/>
      <c r="D857" s="16"/>
      <c r="E857" s="17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4"/>
      <c r="B858" s="5"/>
      <c r="C858" s="16"/>
      <c r="D858" s="16"/>
      <c r="E858" s="17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4"/>
      <c r="B859" s="5"/>
      <c r="C859" s="16"/>
      <c r="D859" s="16"/>
      <c r="E859" s="17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4"/>
      <c r="B860" s="5"/>
      <c r="C860" s="16"/>
      <c r="D860" s="16"/>
      <c r="E860" s="17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4"/>
      <c r="B861" s="5"/>
      <c r="C861" s="16"/>
      <c r="D861" s="16"/>
      <c r="E861" s="17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4"/>
      <c r="B862" s="5"/>
      <c r="C862" s="16"/>
      <c r="D862" s="16"/>
      <c r="E862" s="17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4"/>
      <c r="B863" s="5"/>
      <c r="C863" s="16"/>
      <c r="D863" s="16"/>
      <c r="E863" s="17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4"/>
      <c r="B864" s="5"/>
      <c r="C864" s="16"/>
      <c r="D864" s="16"/>
      <c r="E864" s="17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4"/>
      <c r="B865" s="5"/>
      <c r="C865" s="16"/>
      <c r="D865" s="16"/>
      <c r="E865" s="17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4"/>
      <c r="B866" s="5"/>
      <c r="C866" s="16"/>
      <c r="D866" s="16"/>
      <c r="E866" s="17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4"/>
      <c r="B867" s="5"/>
      <c r="C867" s="16"/>
      <c r="D867" s="16"/>
      <c r="E867" s="17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4"/>
      <c r="B868" s="5"/>
      <c r="C868" s="16"/>
      <c r="D868" s="16"/>
      <c r="E868" s="17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4"/>
      <c r="B869" s="5"/>
      <c r="C869" s="16"/>
      <c r="D869" s="16"/>
      <c r="E869" s="17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4"/>
      <c r="B870" s="5"/>
      <c r="C870" s="16"/>
      <c r="D870" s="16"/>
      <c r="E870" s="17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4"/>
      <c r="B871" s="5"/>
      <c r="C871" s="16"/>
      <c r="D871" s="16"/>
      <c r="E871" s="17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4"/>
      <c r="B872" s="5"/>
      <c r="C872" s="16"/>
      <c r="D872" s="16"/>
      <c r="E872" s="17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4"/>
      <c r="B873" s="5"/>
      <c r="C873" s="16"/>
      <c r="D873" s="16"/>
      <c r="E873" s="17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4"/>
      <c r="B874" s="5"/>
      <c r="C874" s="16"/>
      <c r="D874" s="16"/>
      <c r="E874" s="17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4"/>
      <c r="B875" s="5"/>
      <c r="C875" s="16"/>
      <c r="D875" s="16"/>
      <c r="E875" s="17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4"/>
      <c r="B876" s="5"/>
      <c r="C876" s="16"/>
      <c r="D876" s="16"/>
      <c r="E876" s="17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4"/>
      <c r="B877" s="5"/>
      <c r="C877" s="16"/>
      <c r="D877" s="16"/>
      <c r="E877" s="17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4"/>
      <c r="B878" s="5"/>
      <c r="C878" s="16"/>
      <c r="D878" s="16"/>
      <c r="E878" s="17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4"/>
      <c r="B879" s="5"/>
      <c r="C879" s="16"/>
      <c r="D879" s="16"/>
      <c r="E879" s="17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4"/>
      <c r="B880" s="5"/>
      <c r="C880" s="16"/>
      <c r="D880" s="16"/>
      <c r="E880" s="17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4"/>
      <c r="B881" s="5"/>
      <c r="C881" s="16"/>
      <c r="D881" s="16"/>
      <c r="E881" s="17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4"/>
      <c r="B882" s="5"/>
      <c r="C882" s="16"/>
      <c r="D882" s="16"/>
      <c r="E882" s="17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4"/>
      <c r="B883" s="5"/>
      <c r="C883" s="16"/>
      <c r="D883" s="16"/>
      <c r="E883" s="17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4"/>
      <c r="B884" s="5"/>
      <c r="C884" s="16"/>
      <c r="D884" s="16"/>
      <c r="E884" s="17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4"/>
      <c r="B885" s="5"/>
      <c r="C885" s="16"/>
      <c r="D885" s="16"/>
      <c r="E885" s="17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4"/>
      <c r="B886" s="5"/>
      <c r="C886" s="16"/>
      <c r="D886" s="16"/>
      <c r="E886" s="17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4"/>
      <c r="B887" s="5"/>
      <c r="C887" s="16"/>
      <c r="D887" s="16"/>
      <c r="E887" s="17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4"/>
      <c r="B888" s="5"/>
      <c r="C888" s="16"/>
      <c r="D888" s="16"/>
      <c r="E888" s="17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4"/>
      <c r="B889" s="5"/>
      <c r="C889" s="16"/>
      <c r="D889" s="16"/>
      <c r="E889" s="17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4"/>
      <c r="B890" s="5"/>
      <c r="C890" s="16"/>
      <c r="D890" s="16"/>
      <c r="E890" s="17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4"/>
      <c r="B891" s="5"/>
      <c r="C891" s="16"/>
      <c r="D891" s="16"/>
      <c r="E891" s="17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4"/>
      <c r="B892" s="5"/>
      <c r="C892" s="16"/>
      <c r="D892" s="16"/>
      <c r="E892" s="17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4"/>
      <c r="B893" s="5"/>
      <c r="C893" s="16"/>
      <c r="D893" s="16"/>
      <c r="E893" s="17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4"/>
      <c r="B894" s="5"/>
      <c r="C894" s="16"/>
      <c r="D894" s="16"/>
      <c r="E894" s="17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4"/>
      <c r="B895" s="5"/>
      <c r="C895" s="16"/>
      <c r="D895" s="16"/>
      <c r="E895" s="17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4"/>
      <c r="B896" s="5"/>
      <c r="C896" s="16"/>
      <c r="D896" s="16"/>
      <c r="E896" s="17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4"/>
      <c r="B897" s="5"/>
      <c r="C897" s="16"/>
      <c r="D897" s="16"/>
      <c r="E897" s="17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4"/>
      <c r="B898" s="5"/>
      <c r="C898" s="16"/>
      <c r="D898" s="16"/>
      <c r="E898" s="17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4"/>
      <c r="B899" s="5"/>
      <c r="C899" s="16"/>
      <c r="D899" s="16"/>
      <c r="E899" s="17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4"/>
      <c r="B900" s="5"/>
      <c r="C900" s="16"/>
      <c r="D900" s="16"/>
      <c r="E900" s="17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4"/>
      <c r="B901" s="5"/>
      <c r="C901" s="16"/>
      <c r="D901" s="16"/>
      <c r="E901" s="17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4"/>
      <c r="B902" s="5"/>
      <c r="C902" s="16"/>
      <c r="D902" s="16"/>
      <c r="E902" s="17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4"/>
      <c r="B903" s="5"/>
      <c r="C903" s="16"/>
      <c r="D903" s="16"/>
      <c r="E903" s="17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4"/>
      <c r="B904" s="5"/>
      <c r="C904" s="16"/>
      <c r="D904" s="16"/>
      <c r="E904" s="17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4"/>
      <c r="B905" s="5"/>
      <c r="C905" s="16"/>
      <c r="D905" s="16"/>
      <c r="E905" s="17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4"/>
      <c r="B906" s="5"/>
      <c r="C906" s="16"/>
      <c r="D906" s="16"/>
      <c r="E906" s="17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4"/>
      <c r="B907" s="5"/>
      <c r="C907" s="16"/>
      <c r="D907" s="16"/>
      <c r="E907" s="17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4"/>
      <c r="B908" s="5"/>
      <c r="C908" s="16"/>
      <c r="D908" s="16"/>
      <c r="E908" s="17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4"/>
      <c r="B909" s="5"/>
      <c r="C909" s="16"/>
      <c r="D909" s="16"/>
      <c r="E909" s="17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4"/>
      <c r="B910" s="5"/>
      <c r="C910" s="16"/>
      <c r="D910" s="16"/>
      <c r="E910" s="17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4"/>
      <c r="B911" s="5"/>
      <c r="C911" s="16"/>
      <c r="D911" s="16"/>
      <c r="E911" s="17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4"/>
      <c r="B912" s="5"/>
      <c r="C912" s="16"/>
      <c r="D912" s="16"/>
      <c r="E912" s="17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4"/>
      <c r="B913" s="5"/>
      <c r="C913" s="16"/>
      <c r="D913" s="16"/>
      <c r="E913" s="17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4"/>
      <c r="B914" s="5"/>
      <c r="C914" s="16"/>
      <c r="D914" s="16"/>
      <c r="E914" s="17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4"/>
      <c r="B915" s="5"/>
      <c r="C915" s="16"/>
      <c r="D915" s="16"/>
      <c r="E915" s="17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4"/>
      <c r="B916" s="5"/>
      <c r="C916" s="16"/>
      <c r="D916" s="16"/>
      <c r="E916" s="17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4"/>
      <c r="B917" s="5"/>
      <c r="C917" s="16"/>
      <c r="D917" s="16"/>
      <c r="E917" s="17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4"/>
      <c r="B918" s="5"/>
      <c r="C918" s="16"/>
      <c r="D918" s="16"/>
      <c r="E918" s="17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4"/>
      <c r="B919" s="5"/>
      <c r="C919" s="16"/>
      <c r="D919" s="16"/>
      <c r="E919" s="17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4"/>
      <c r="B920" s="5"/>
      <c r="C920" s="16"/>
      <c r="D920" s="16"/>
      <c r="E920" s="17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4"/>
      <c r="B921" s="5"/>
      <c r="C921" s="16"/>
      <c r="D921" s="16"/>
      <c r="E921" s="17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4"/>
      <c r="B922" s="5"/>
      <c r="C922" s="16"/>
      <c r="D922" s="16"/>
      <c r="E922" s="17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4"/>
      <c r="B923" s="5"/>
      <c r="C923" s="16"/>
      <c r="D923" s="16"/>
      <c r="E923" s="17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4"/>
      <c r="B924" s="5"/>
      <c r="C924" s="16"/>
      <c r="D924" s="16"/>
      <c r="E924" s="17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4"/>
      <c r="B925" s="5"/>
      <c r="C925" s="16"/>
      <c r="D925" s="16"/>
      <c r="E925" s="17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4"/>
      <c r="B926" s="5"/>
      <c r="C926" s="16"/>
      <c r="D926" s="16"/>
      <c r="E926" s="17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4"/>
      <c r="B927" s="5"/>
      <c r="C927" s="16"/>
      <c r="D927" s="16"/>
      <c r="E927" s="17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4"/>
      <c r="B928" s="5"/>
      <c r="C928" s="16"/>
      <c r="D928" s="16"/>
      <c r="E928" s="17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4"/>
      <c r="B929" s="5"/>
      <c r="C929" s="16"/>
      <c r="D929" s="16"/>
      <c r="E929" s="17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4"/>
      <c r="B930" s="5"/>
      <c r="C930" s="16"/>
      <c r="D930" s="16"/>
      <c r="E930" s="17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4"/>
      <c r="B931" s="5"/>
      <c r="C931" s="16"/>
      <c r="D931" s="16"/>
      <c r="E931" s="17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4"/>
      <c r="B932" s="5"/>
      <c r="C932" s="16"/>
      <c r="D932" s="16"/>
      <c r="E932" s="17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4"/>
      <c r="B933" s="5"/>
      <c r="C933" s="16"/>
      <c r="D933" s="16"/>
      <c r="E933" s="17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4"/>
      <c r="B934" s="5"/>
      <c r="C934" s="16"/>
      <c r="D934" s="16"/>
      <c r="E934" s="17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4"/>
      <c r="B935" s="5"/>
      <c r="C935" s="16"/>
      <c r="D935" s="16"/>
      <c r="E935" s="17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4"/>
      <c r="B936" s="5"/>
      <c r="C936" s="16"/>
      <c r="D936" s="16"/>
      <c r="E936" s="17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4"/>
      <c r="B937" s="5"/>
      <c r="C937" s="16"/>
      <c r="D937" s="16"/>
      <c r="E937" s="17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4"/>
      <c r="B938" s="5"/>
      <c r="C938" s="16"/>
      <c r="D938" s="16"/>
      <c r="E938" s="17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4"/>
      <c r="B939" s="5"/>
      <c r="C939" s="16"/>
      <c r="D939" s="16"/>
      <c r="E939" s="17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4"/>
      <c r="B940" s="5"/>
      <c r="C940" s="16"/>
      <c r="D940" s="16"/>
      <c r="E940" s="17"/>
      <c r="F940" s="4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4"/>
      <c r="B941" s="5"/>
      <c r="C941" s="16"/>
      <c r="D941" s="16"/>
      <c r="E941" s="17"/>
      <c r="F941" s="4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4"/>
      <c r="B942" s="5"/>
      <c r="C942" s="16"/>
      <c r="D942" s="16"/>
      <c r="E942" s="17"/>
      <c r="F942" s="4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4"/>
      <c r="B943" s="5"/>
      <c r="C943" s="16"/>
      <c r="D943" s="16"/>
      <c r="E943" s="17"/>
      <c r="F943" s="4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4"/>
      <c r="B944" s="5"/>
      <c r="C944" s="16"/>
      <c r="D944" s="16"/>
      <c r="E944" s="17"/>
      <c r="F944" s="4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4"/>
      <c r="B945" s="5"/>
      <c r="C945" s="16"/>
      <c r="D945" s="16"/>
      <c r="E945" s="17"/>
      <c r="F945" s="4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4"/>
      <c r="B946" s="5"/>
      <c r="C946" s="16"/>
      <c r="D946" s="16"/>
      <c r="E946" s="17"/>
      <c r="F946" s="4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4"/>
      <c r="B947" s="5"/>
      <c r="C947" s="16"/>
      <c r="D947" s="16"/>
      <c r="E947" s="17"/>
      <c r="F947" s="4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4"/>
      <c r="B948" s="5"/>
      <c r="C948" s="16"/>
      <c r="D948" s="16"/>
      <c r="E948" s="17"/>
      <c r="F948" s="4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4"/>
      <c r="B949" s="5"/>
      <c r="C949" s="16"/>
      <c r="D949" s="16"/>
      <c r="E949" s="17"/>
      <c r="F949" s="4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4"/>
      <c r="B950" s="5"/>
      <c r="C950" s="16"/>
      <c r="D950" s="16"/>
      <c r="E950" s="17"/>
      <c r="F950" s="4"/>
      <c r="G950" s="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4"/>
      <c r="B951" s="5"/>
      <c r="C951" s="16"/>
      <c r="D951" s="16"/>
      <c r="E951" s="17"/>
      <c r="F951" s="4"/>
      <c r="G951" s="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4"/>
      <c r="B952" s="5"/>
      <c r="C952" s="16"/>
      <c r="D952" s="16"/>
      <c r="E952" s="17"/>
      <c r="F952" s="4"/>
      <c r="G952" s="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4"/>
      <c r="B953" s="5"/>
      <c r="C953" s="16"/>
      <c r="D953" s="16"/>
      <c r="E953" s="17"/>
      <c r="F953" s="4"/>
      <c r="G953" s="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4"/>
      <c r="B954" s="5"/>
      <c r="C954" s="16"/>
      <c r="D954" s="16"/>
      <c r="E954" s="17"/>
      <c r="F954" s="4"/>
      <c r="G954" s="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4"/>
      <c r="B955" s="5"/>
      <c r="C955" s="16"/>
      <c r="D955" s="16"/>
      <c r="E955" s="17"/>
      <c r="F955" s="4"/>
      <c r="G955" s="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4"/>
      <c r="B956" s="5"/>
      <c r="C956" s="16"/>
      <c r="D956" s="16"/>
      <c r="E956" s="17"/>
      <c r="F956" s="4"/>
      <c r="G956" s="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4"/>
      <c r="B957" s="5"/>
      <c r="C957" s="16"/>
      <c r="D957" s="16"/>
      <c r="E957" s="17"/>
      <c r="F957" s="4"/>
      <c r="G957" s="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4"/>
      <c r="B958" s="5"/>
      <c r="C958" s="16"/>
      <c r="D958" s="16"/>
      <c r="E958" s="17"/>
      <c r="F958" s="4"/>
      <c r="G958" s="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4"/>
      <c r="B959" s="5"/>
      <c r="C959" s="16"/>
      <c r="D959" s="16"/>
      <c r="E959" s="17"/>
      <c r="F959" s="4"/>
      <c r="G959" s="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4"/>
      <c r="B960" s="5"/>
      <c r="C960" s="16"/>
      <c r="D960" s="16"/>
      <c r="E960" s="17"/>
      <c r="F960" s="4"/>
      <c r="G960" s="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4"/>
      <c r="B961" s="5"/>
      <c r="C961" s="16"/>
      <c r="D961" s="16"/>
      <c r="E961" s="17"/>
      <c r="F961" s="4"/>
      <c r="G961" s="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4"/>
      <c r="B962" s="5"/>
      <c r="C962" s="16"/>
      <c r="D962" s="16"/>
      <c r="E962" s="17"/>
      <c r="F962" s="4"/>
      <c r="G962" s="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4"/>
      <c r="B963" s="5"/>
      <c r="C963" s="16"/>
      <c r="D963" s="16"/>
      <c r="E963" s="17"/>
      <c r="F963" s="4"/>
      <c r="G963" s="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4"/>
      <c r="B964" s="5"/>
      <c r="C964" s="16"/>
      <c r="D964" s="16"/>
      <c r="E964" s="17"/>
      <c r="F964" s="4"/>
      <c r="G964" s="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4"/>
      <c r="B965" s="5"/>
      <c r="C965" s="16"/>
      <c r="D965" s="16"/>
      <c r="E965" s="17"/>
      <c r="F965" s="4"/>
      <c r="G965" s="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4"/>
      <c r="B966" s="5"/>
      <c r="C966" s="16"/>
      <c r="D966" s="16"/>
      <c r="E966" s="17"/>
      <c r="F966" s="4"/>
      <c r="G966" s="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4"/>
      <c r="B967" s="5"/>
      <c r="C967" s="16"/>
      <c r="D967" s="16"/>
      <c r="E967" s="17"/>
      <c r="F967" s="4"/>
      <c r="G967" s="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4"/>
      <c r="B968" s="5"/>
      <c r="C968" s="16"/>
      <c r="D968" s="16"/>
      <c r="E968" s="17"/>
      <c r="F968" s="4"/>
      <c r="G968" s="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4"/>
      <c r="B969" s="5"/>
      <c r="C969" s="16"/>
      <c r="D969" s="16"/>
      <c r="E969" s="17"/>
      <c r="F969" s="4"/>
      <c r="G969" s="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4"/>
      <c r="B970" s="5"/>
      <c r="C970" s="16"/>
      <c r="D970" s="16"/>
      <c r="E970" s="17"/>
      <c r="F970" s="4"/>
      <c r="G970" s="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4"/>
      <c r="B971" s="5"/>
      <c r="C971" s="16"/>
      <c r="D971" s="16"/>
      <c r="E971" s="17"/>
      <c r="F971" s="4"/>
      <c r="G971" s="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4"/>
      <c r="B972" s="5"/>
      <c r="C972" s="16"/>
      <c r="D972" s="16"/>
      <c r="E972" s="17"/>
      <c r="F972" s="4"/>
      <c r="G972" s="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4"/>
      <c r="B973" s="5"/>
      <c r="C973" s="16"/>
      <c r="D973" s="16"/>
      <c r="E973" s="17"/>
      <c r="F973" s="4"/>
      <c r="G973" s="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4"/>
      <c r="B974" s="5"/>
      <c r="C974" s="16"/>
      <c r="D974" s="16"/>
      <c r="E974" s="17"/>
      <c r="F974" s="4"/>
      <c r="G974" s="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4"/>
      <c r="B975" s="5"/>
      <c r="C975" s="16"/>
      <c r="D975" s="16"/>
      <c r="E975" s="17"/>
      <c r="F975" s="4"/>
      <c r="G975" s="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4"/>
      <c r="B976" s="5"/>
      <c r="C976" s="16"/>
      <c r="D976" s="16"/>
      <c r="E976" s="17"/>
      <c r="F976" s="4"/>
      <c r="G976" s="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4"/>
      <c r="B977" s="5"/>
      <c r="C977" s="16"/>
      <c r="D977" s="16"/>
      <c r="E977" s="17"/>
      <c r="F977" s="4"/>
      <c r="G977" s="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4"/>
      <c r="B978" s="5"/>
      <c r="C978" s="16"/>
      <c r="D978" s="16"/>
      <c r="E978" s="17"/>
      <c r="F978" s="4"/>
      <c r="G978" s="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4"/>
      <c r="B979" s="5"/>
      <c r="C979" s="16"/>
      <c r="D979" s="16"/>
      <c r="E979" s="17"/>
      <c r="F979" s="4"/>
      <c r="G979" s="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4"/>
      <c r="B980" s="5"/>
      <c r="C980" s="16"/>
      <c r="D980" s="16"/>
      <c r="E980" s="17"/>
      <c r="F980" s="4"/>
      <c r="G980" s="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4"/>
      <c r="B981" s="5"/>
      <c r="C981" s="16"/>
      <c r="D981" s="16"/>
      <c r="E981" s="17"/>
      <c r="F981" s="4"/>
      <c r="G981" s="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4"/>
      <c r="B982" s="5"/>
      <c r="C982" s="16"/>
      <c r="D982" s="16"/>
      <c r="E982" s="17"/>
      <c r="F982" s="4"/>
      <c r="G982" s="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4"/>
      <c r="B983" s="5"/>
      <c r="C983" s="16"/>
      <c r="D983" s="16"/>
      <c r="E983" s="17"/>
      <c r="F983" s="4"/>
      <c r="G983" s="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4"/>
      <c r="B984" s="5"/>
      <c r="C984" s="16"/>
      <c r="D984" s="16"/>
      <c r="E984" s="17"/>
      <c r="F984" s="4"/>
      <c r="G984" s="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4"/>
      <c r="B985" s="5"/>
      <c r="C985" s="16"/>
      <c r="D985" s="16"/>
      <c r="E985" s="17"/>
      <c r="F985" s="4"/>
      <c r="G985" s="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4"/>
      <c r="B986" s="5"/>
      <c r="C986" s="16"/>
      <c r="D986" s="16"/>
      <c r="E986" s="17"/>
      <c r="F986" s="4"/>
      <c r="G986" s="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4"/>
      <c r="B987" s="5"/>
      <c r="C987" s="16"/>
      <c r="D987" s="16"/>
      <c r="E987" s="17"/>
      <c r="F987" s="4"/>
      <c r="G987" s="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4"/>
      <c r="B988" s="5"/>
      <c r="C988" s="16"/>
      <c r="D988" s="16"/>
      <c r="E988" s="17"/>
      <c r="F988" s="4"/>
      <c r="G988" s="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4"/>
      <c r="B989" s="5"/>
      <c r="C989" s="16"/>
      <c r="D989" s="16"/>
      <c r="E989" s="17"/>
      <c r="F989" s="4"/>
      <c r="G989" s="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4"/>
      <c r="B990" s="5"/>
      <c r="C990" s="16"/>
      <c r="D990" s="16"/>
      <c r="E990" s="17"/>
      <c r="F990" s="4"/>
      <c r="G990" s="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4"/>
      <c r="B991" s="5"/>
      <c r="C991" s="16"/>
      <c r="D991" s="16"/>
      <c r="E991" s="17"/>
      <c r="F991" s="4"/>
      <c r="G991" s="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4"/>
      <c r="B992" s="5"/>
      <c r="C992" s="16"/>
      <c r="D992" s="16"/>
      <c r="E992" s="17"/>
      <c r="F992" s="4"/>
      <c r="G992" s="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4"/>
      <c r="B993" s="5"/>
      <c r="C993" s="16"/>
      <c r="D993" s="16"/>
      <c r="E993" s="17"/>
      <c r="F993" s="4"/>
      <c r="G993" s="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4"/>
      <c r="B994" s="5"/>
      <c r="C994" s="16"/>
      <c r="D994" s="16"/>
      <c r="E994" s="17"/>
      <c r="F994" s="4"/>
      <c r="G994" s="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4"/>
      <c r="B995" s="5"/>
      <c r="C995" s="16"/>
      <c r="D995" s="16"/>
      <c r="E995" s="17"/>
      <c r="F995" s="4"/>
      <c r="G995" s="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4"/>
      <c r="B996" s="5"/>
      <c r="C996" s="16"/>
      <c r="D996" s="16"/>
      <c r="E996" s="17"/>
      <c r="F996" s="4"/>
      <c r="G996" s="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4"/>
      <c r="B997" s="5"/>
      <c r="C997" s="16"/>
      <c r="D997" s="16"/>
      <c r="E997" s="17"/>
      <c r="F997" s="4"/>
      <c r="G997" s="4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4"/>
      <c r="B998" s="5"/>
      <c r="C998" s="16"/>
      <c r="D998" s="16"/>
      <c r="E998" s="17"/>
      <c r="F998" s="4"/>
      <c r="G998" s="4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4"/>
      <c r="B999" s="5"/>
      <c r="C999" s="16"/>
      <c r="D999" s="16"/>
      <c r="E999" s="17"/>
      <c r="F999" s="4"/>
      <c r="G999" s="4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4"/>
      <c r="B1000" s="5"/>
      <c r="C1000" s="16"/>
      <c r="D1000" s="16"/>
      <c r="E1000" s="17"/>
      <c r="F1000" s="4"/>
      <c r="G1000" s="4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paperSize="5" scale="7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G260"/>
  <sheetViews>
    <sheetView tabSelected="1" zoomScale="55" zoomScaleNormal="5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L127" sqref="L127"/>
    </sheetView>
  </sheetViews>
  <sheetFormatPr defaultColWidth="14.42578125" defaultRowHeight="15" customHeight="1"/>
  <cols>
    <col min="1" max="1" width="6.7109375" customWidth="1"/>
    <col min="2" max="3" width="13.28515625" customWidth="1"/>
    <col min="4" max="4" width="11" customWidth="1"/>
    <col min="5" max="5" width="21.7109375" customWidth="1"/>
    <col min="6" max="6" width="17.28515625" customWidth="1"/>
    <col min="7" max="7" width="16.85546875" customWidth="1"/>
    <col min="8" max="8" width="19.42578125" customWidth="1"/>
    <col min="9" max="9" width="8.7109375" customWidth="1"/>
    <col min="10" max="10" width="8" customWidth="1"/>
    <col min="11" max="11" width="17.28515625" customWidth="1"/>
    <col min="12" max="12" width="20.5703125" customWidth="1"/>
    <col min="13" max="13" width="25.5703125" customWidth="1"/>
    <col min="15" max="15" width="13.7109375" customWidth="1"/>
    <col min="16" max="16" width="19.28515625" customWidth="1"/>
    <col min="17" max="17" width="9.42578125" customWidth="1"/>
    <col min="18" max="18" width="22.140625" customWidth="1"/>
    <col min="19" max="20" width="13.7109375" customWidth="1"/>
    <col min="21" max="21" width="9.140625" customWidth="1"/>
    <col min="22" max="22" width="16.85546875" customWidth="1"/>
    <col min="23" max="25" width="18.28515625" customWidth="1"/>
    <col min="26" max="26" width="13" customWidth="1"/>
    <col min="27" max="28" width="26" customWidth="1"/>
    <col min="29" max="31" width="27" customWidth="1"/>
    <col min="32" max="33" width="0.42578125" customWidth="1"/>
    <col min="34" max="34" width="27" customWidth="1"/>
    <col min="35" max="35" width="19.28515625" customWidth="1"/>
    <col min="36" max="36" width="18.7109375" customWidth="1"/>
    <col min="37" max="37" width="6.28515625" customWidth="1"/>
    <col min="38" max="38" width="18.5703125" customWidth="1"/>
    <col min="39" max="39" width="19.28515625" customWidth="1"/>
    <col min="40" max="40" width="6.85546875" customWidth="1"/>
    <col min="41" max="41" width="18.28515625" customWidth="1"/>
    <col min="42" max="42" width="19.28515625" customWidth="1"/>
    <col min="43" max="43" width="7.140625" customWidth="1"/>
    <col min="44" max="44" width="18.28515625" customWidth="1"/>
    <col min="45" max="45" width="17.5703125" customWidth="1"/>
    <col min="46" max="46" width="7.140625" customWidth="1"/>
    <col min="47" max="47" width="17.7109375" customWidth="1"/>
    <col min="48" max="48" width="18.42578125" customWidth="1"/>
    <col min="49" max="49" width="6.42578125" customWidth="1"/>
    <col min="50" max="51" width="16.5703125" customWidth="1"/>
    <col min="52" max="52" width="6.42578125" customWidth="1"/>
    <col min="55" max="55" width="6.42578125" customWidth="1"/>
    <col min="56" max="56" width="17.85546875" customWidth="1"/>
    <col min="57" max="59" width="6.42578125" customWidth="1"/>
  </cols>
  <sheetData>
    <row r="1" spans="1:59">
      <c r="A1" s="10"/>
      <c r="B1" s="11"/>
      <c r="C1" s="12"/>
      <c r="D1" s="10"/>
      <c r="E1" s="10"/>
      <c r="F1" s="10"/>
      <c r="G1" s="10"/>
      <c r="H1" s="13"/>
      <c r="I1" s="10"/>
      <c r="J1" s="14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8"/>
      <c r="AC1" s="1118" t="s">
        <v>120</v>
      </c>
      <c r="AD1" s="1119"/>
      <c r="AE1" s="1119"/>
      <c r="AF1" s="1118" t="s">
        <v>120</v>
      </c>
      <c r="AG1" s="1119"/>
      <c r="AH1" s="1119"/>
      <c r="AI1" s="1119"/>
      <c r="AJ1" s="1119"/>
      <c r="AK1" s="1119"/>
      <c r="AL1" s="1119"/>
      <c r="AM1" s="1119"/>
      <c r="AN1" s="1119"/>
      <c r="AO1" s="1118" t="s">
        <v>123</v>
      </c>
      <c r="AP1" s="1119"/>
      <c r="AQ1" s="1119"/>
      <c r="AR1" s="1119"/>
      <c r="AS1" s="1119"/>
      <c r="AT1" s="1119"/>
      <c r="AU1" s="1119"/>
      <c r="AV1" s="1119"/>
      <c r="AW1" s="1119"/>
      <c r="AX1" s="1119"/>
      <c r="AY1" s="1119"/>
      <c r="AZ1" s="1119"/>
      <c r="BA1" s="1119"/>
      <c r="BB1" s="1119"/>
      <c r="BC1" s="1119"/>
      <c r="BD1" s="19"/>
      <c r="BE1" s="1118" t="s">
        <v>126</v>
      </c>
      <c r="BF1" s="1119"/>
      <c r="BG1" s="1119"/>
    </row>
    <row r="2" spans="1:59" ht="43.5" customHeight="1">
      <c r="A2" s="20" t="s">
        <v>0</v>
      </c>
      <c r="B2" s="21" t="s">
        <v>131</v>
      </c>
      <c r="C2" s="22" t="s">
        <v>13</v>
      </c>
      <c r="D2" s="20" t="s">
        <v>1</v>
      </c>
      <c r="E2" s="20" t="s">
        <v>135</v>
      </c>
      <c r="F2" s="20" t="s">
        <v>137</v>
      </c>
      <c r="G2" s="20" t="s">
        <v>138</v>
      </c>
      <c r="H2" s="23" t="s">
        <v>140</v>
      </c>
      <c r="I2" s="20" t="s">
        <v>143</v>
      </c>
      <c r="J2" s="20" t="s">
        <v>144</v>
      </c>
      <c r="K2" s="23" t="s">
        <v>148</v>
      </c>
      <c r="L2" s="24" t="s">
        <v>149</v>
      </c>
      <c r="M2" s="23" t="s">
        <v>151</v>
      </c>
      <c r="N2" s="24" t="s">
        <v>154</v>
      </c>
      <c r="O2" s="24" t="s">
        <v>155</v>
      </c>
      <c r="P2" s="24" t="s">
        <v>157</v>
      </c>
      <c r="Q2" s="24" t="s">
        <v>158</v>
      </c>
      <c r="R2" s="24" t="s">
        <v>161</v>
      </c>
      <c r="S2" s="23" t="s">
        <v>165</v>
      </c>
      <c r="T2" s="24" t="s">
        <v>166</v>
      </c>
      <c r="U2" s="24" t="s">
        <v>168</v>
      </c>
      <c r="V2" s="24" t="s">
        <v>174</v>
      </c>
      <c r="W2" s="23" t="s">
        <v>178</v>
      </c>
      <c r="X2" s="23" t="s">
        <v>180</v>
      </c>
      <c r="Y2" s="24" t="s">
        <v>181</v>
      </c>
      <c r="Z2" s="24" t="s">
        <v>182</v>
      </c>
      <c r="AA2" s="23" t="s">
        <v>185</v>
      </c>
      <c r="AB2" s="23" t="s">
        <v>186</v>
      </c>
      <c r="AC2" s="24" t="s">
        <v>188</v>
      </c>
      <c r="AD2" s="24" t="s">
        <v>189</v>
      </c>
      <c r="AE2" s="24" t="s">
        <v>191</v>
      </c>
      <c r="AF2" s="24" t="s">
        <v>195</v>
      </c>
      <c r="AG2" s="24" t="s">
        <v>200</v>
      </c>
      <c r="AH2" s="24" t="s">
        <v>204</v>
      </c>
      <c r="AI2" s="24" t="s">
        <v>209</v>
      </c>
      <c r="AJ2" s="24" t="s">
        <v>210</v>
      </c>
      <c r="AK2" s="24" t="s">
        <v>213</v>
      </c>
      <c r="AL2" s="24" t="s">
        <v>224</v>
      </c>
      <c r="AM2" s="24" t="s">
        <v>225</v>
      </c>
      <c r="AN2" s="24" t="s">
        <v>226</v>
      </c>
      <c r="AO2" s="24" t="s">
        <v>230</v>
      </c>
      <c r="AP2" s="24" t="s">
        <v>231</v>
      </c>
      <c r="AQ2" s="24" t="s">
        <v>240</v>
      </c>
      <c r="AR2" s="24" t="s">
        <v>242</v>
      </c>
      <c r="AS2" s="24" t="s">
        <v>243</v>
      </c>
      <c r="AT2" s="24" t="s">
        <v>247</v>
      </c>
      <c r="AU2" s="24" t="s">
        <v>257</v>
      </c>
      <c r="AV2" s="24" t="s">
        <v>258</v>
      </c>
      <c r="AW2" s="24" t="s">
        <v>259</v>
      </c>
      <c r="AX2" s="24" t="s">
        <v>266</v>
      </c>
      <c r="AY2" s="24" t="s">
        <v>270</v>
      </c>
      <c r="AZ2" s="24" t="s">
        <v>271</v>
      </c>
      <c r="BA2" s="24" t="s">
        <v>275</v>
      </c>
      <c r="BB2" s="24" t="s">
        <v>282</v>
      </c>
      <c r="BC2" s="24" t="s">
        <v>283</v>
      </c>
      <c r="BD2" s="23" t="s">
        <v>284</v>
      </c>
      <c r="BE2" s="24" t="s">
        <v>285</v>
      </c>
      <c r="BF2" s="24" t="s">
        <v>286</v>
      </c>
      <c r="BG2" s="24" t="s">
        <v>287</v>
      </c>
    </row>
    <row r="3" spans="1:59" ht="22.5" customHeight="1">
      <c r="A3" s="28">
        <v>1</v>
      </c>
      <c r="B3" s="29">
        <v>55001</v>
      </c>
      <c r="C3" s="30" t="s">
        <v>292</v>
      </c>
      <c r="D3" s="31" t="s">
        <v>82</v>
      </c>
      <c r="E3" s="32" t="s">
        <v>83</v>
      </c>
      <c r="F3" s="32" t="s">
        <v>85</v>
      </c>
      <c r="G3" s="33" t="str">
        <f ca="1">IF(AI3="","Perekrutan",IF(BE3&gt;4,"Tetap",IF(BA3&lt;&gt;"","Kontrak VII",IF(AX3&lt;&gt;"","Kontrak VI",IF(AU3&lt;&gt;"","Kontrak V",IF(AR3&lt;&gt;"","Kontrak IV",IF(AO3&lt;&gt;"","Kontrak III",IF(AL3&lt;&gt;"","Kontrak II",IF(AI3&lt;&gt;"","Kontrak I","")))))))))</f>
        <v>Tetap</v>
      </c>
      <c r="H3" s="34" t="str">
        <f ca="1">IF(G3="Tetap","",IF(BA3&lt;&gt;"",BB3,IF(AX3&lt;&gt;"",AY3,IF(AU3&lt;&gt;"",AV3,IF(AR3&lt;&gt;"",AS3,IF(AO3&lt;&gt;"",AP3,IF(AL3&lt;&gt;"",AM3,IF(AI3&lt;&gt;"",AJ3,""))))))))</f>
        <v/>
      </c>
      <c r="I3" s="35" t="s">
        <v>97</v>
      </c>
      <c r="J3" s="36" t="s">
        <v>97</v>
      </c>
      <c r="K3" s="31" t="s">
        <v>100</v>
      </c>
      <c r="L3" s="37" t="s">
        <v>101</v>
      </c>
      <c r="M3" s="36"/>
      <c r="N3" s="36" t="s">
        <v>103</v>
      </c>
      <c r="O3" s="31" t="s">
        <v>100</v>
      </c>
      <c r="P3" s="38">
        <v>30336</v>
      </c>
      <c r="Q3" s="39">
        <f t="shared" ref="Q3:Q67" ca="1" si="0">IF(P3="","",(DATEDIF(P3,TODAY(),"Y")))</f>
        <v>43</v>
      </c>
      <c r="R3" s="31" t="s">
        <v>113</v>
      </c>
      <c r="S3" s="28" t="s">
        <v>345</v>
      </c>
      <c r="T3" s="36" t="s">
        <v>114</v>
      </c>
      <c r="U3" s="36" t="s">
        <v>116</v>
      </c>
      <c r="V3" s="40" t="s">
        <v>97</v>
      </c>
      <c r="W3" s="36"/>
      <c r="X3" s="36"/>
      <c r="Y3" s="36"/>
      <c r="Z3" s="41">
        <v>1654056600</v>
      </c>
      <c r="AA3" s="41" t="s">
        <v>353</v>
      </c>
      <c r="AB3" s="36"/>
      <c r="AC3" s="42" t="s">
        <v>97</v>
      </c>
      <c r="AD3" s="42"/>
      <c r="AE3" s="42"/>
      <c r="AF3" s="42"/>
      <c r="AG3" s="42"/>
      <c r="AH3" s="43"/>
      <c r="AI3" s="44">
        <v>39896</v>
      </c>
      <c r="AJ3" s="44">
        <v>40080</v>
      </c>
      <c r="AK3" s="45">
        <f t="shared" ref="AK3:AK67" si="1">IF(AJ3="","",(DATEDIF(AI3,AJ3,"M")+1))</f>
        <v>7</v>
      </c>
      <c r="AL3" s="46">
        <v>40081</v>
      </c>
      <c r="AM3" s="47">
        <v>40446</v>
      </c>
      <c r="AN3" s="39">
        <f t="shared" ref="AN3:AN12" si="2">IF(AM3="","",(DATEDIF(AL3,AM3,"M")+1))</f>
        <v>13</v>
      </c>
      <c r="AO3" s="44" t="s">
        <v>97</v>
      </c>
      <c r="AP3" s="44"/>
      <c r="AQ3" s="48" t="str">
        <f t="shared" ref="AQ3:AQ67" si="3">IF(AP3="","",(DATEDIF(AO3,AP3,"M")+1))</f>
        <v/>
      </c>
      <c r="AR3" s="38" t="s">
        <v>97</v>
      </c>
      <c r="AS3" s="38"/>
      <c r="AT3" s="39" t="str">
        <f t="shared" ref="AT3:AT67" si="4">IF(AS3="","",(DATEDIF(AR3,AS3,"M")+1))</f>
        <v/>
      </c>
      <c r="AU3" s="44" t="s">
        <v>97</v>
      </c>
      <c r="AV3" s="49"/>
      <c r="AW3" s="48"/>
      <c r="AX3" s="38"/>
      <c r="AY3" s="38"/>
      <c r="AZ3" s="39" t="str">
        <f t="shared" ref="AZ3:AZ147" si="5">IF(AY3="","",(DATEDIF(AX3,AY3,"M")+1))</f>
        <v/>
      </c>
      <c r="BA3" s="44"/>
      <c r="BB3" s="49"/>
      <c r="BC3" s="50" t="str">
        <f t="shared" ref="BC3:BC222" si="6">IF(BB3="","",(DATEDIF(BA3,BB3,"M")+1))</f>
        <v/>
      </c>
      <c r="BD3" s="51" t="str">
        <f ca="1">IF(G3="Tetap","",IF(BA3&lt;&gt;"",BA3,IF(AX3&lt;&gt;"",AX3,IF(AU3&lt;&gt;"",AU3,IF(AR3&lt;&gt;"",AR3,IF(AO3&lt;&gt;"",AO3,IF(AL3&lt;&gt;"",AL3,IF(AI3&lt;&gt;"",AI3,""))))))))</f>
        <v/>
      </c>
      <c r="BE3" s="51">
        <f t="shared" ref="BE3:BE222" ca="1" si="7">IF($AI3="","0",(DATEDIF($AI3,TODAY(),"Y")))</f>
        <v>17</v>
      </c>
      <c r="BF3" s="36">
        <f t="shared" ref="BF3:BF222" ca="1" si="8">IF($AI3="","",(DATEDIF($AI3,TODAY(),"YM")))</f>
        <v>6</v>
      </c>
      <c r="BG3" s="36">
        <f t="shared" ref="BG3:BG222" ca="1" si="9">IF($AI3="","",(DATEDIF($AI3,TODAY(),"MD")))</f>
        <v>9</v>
      </c>
    </row>
    <row r="4" spans="1:59" ht="22.5" customHeight="1">
      <c r="A4" s="36">
        <f t="shared" ref="A4:A7" si="10">A3+1</f>
        <v>2</v>
      </c>
      <c r="B4" s="52">
        <v>55003</v>
      </c>
      <c r="C4" s="30" t="s">
        <v>466</v>
      </c>
      <c r="D4" s="31" t="s">
        <v>82</v>
      </c>
      <c r="E4" s="32" t="s">
        <v>193</v>
      </c>
      <c r="F4" s="32" t="s">
        <v>194</v>
      </c>
      <c r="G4" s="33" t="str">
        <f ca="1">IF(AI4="","Perekrutan",IF(BE4&gt;4,"Tetap",IF(BA4&lt;&gt;"","Kontrak VII",IF(AX4&lt;&gt;"","Kontrak VI",IF(AU4&lt;&gt;"","Kontrak V",IF(AR4&lt;&gt;"","Kontrak IV",IF(AO4&lt;&gt;"","Kontrak III",IF(AL4&lt;&gt;"","Kontrak II",IF(AI4&lt;&gt;"","Kontrak I","")))))))))</f>
        <v>Tetap</v>
      </c>
      <c r="H4" s="42" t="str">
        <f ca="1">IF(G4="Tetap","",IF(BA4&lt;&gt;"",BB4,IF(AX4&lt;&gt;"",AY4,IF(AU4&lt;&gt;"",AV4,IF(AR4&lt;&gt;"",AS4,IF(AO4&lt;&gt;"",AP4,IF(AL4&lt;&gt;"",AM4,IF(AI4&lt;&gt;"",AJ4,""))))))))</f>
        <v/>
      </c>
      <c r="I4" s="35" t="s">
        <v>73</v>
      </c>
      <c r="J4" s="36">
        <v>7</v>
      </c>
      <c r="K4" s="31" t="s">
        <v>197</v>
      </c>
      <c r="L4" s="37" t="s">
        <v>198</v>
      </c>
      <c r="M4" s="36"/>
      <c r="N4" s="36" t="s">
        <v>172</v>
      </c>
      <c r="O4" s="31" t="s">
        <v>199</v>
      </c>
      <c r="P4" s="38">
        <v>35060</v>
      </c>
      <c r="Q4" s="39">
        <f t="shared" ca="1" si="0"/>
        <v>30</v>
      </c>
      <c r="R4" s="31" t="s">
        <v>201</v>
      </c>
      <c r="S4" s="28" t="s">
        <v>488</v>
      </c>
      <c r="T4" s="36" t="s">
        <v>114</v>
      </c>
      <c r="U4" s="36" t="s">
        <v>116</v>
      </c>
      <c r="V4" s="40" t="s">
        <v>202</v>
      </c>
      <c r="W4" s="36"/>
      <c r="X4" s="36"/>
      <c r="Y4" s="36"/>
      <c r="Z4" s="41">
        <v>341235821</v>
      </c>
      <c r="AA4" s="53" t="s">
        <v>496</v>
      </c>
      <c r="AB4" s="36"/>
      <c r="AC4" s="42" t="s">
        <v>205</v>
      </c>
      <c r="AD4" s="42"/>
      <c r="AE4" s="42"/>
      <c r="AF4" s="42"/>
      <c r="AG4" s="42"/>
      <c r="AH4" s="43"/>
      <c r="AI4" s="44">
        <v>43626</v>
      </c>
      <c r="AJ4" s="44">
        <v>43809</v>
      </c>
      <c r="AK4" s="48">
        <f t="shared" si="1"/>
        <v>7</v>
      </c>
      <c r="AL4" s="54">
        <v>43810</v>
      </c>
      <c r="AM4" s="54">
        <v>43993</v>
      </c>
      <c r="AN4" s="39">
        <f t="shared" si="2"/>
        <v>7</v>
      </c>
      <c r="AO4" s="55">
        <v>43994</v>
      </c>
      <c r="AP4" s="55">
        <v>44724</v>
      </c>
      <c r="AQ4" s="48">
        <f t="shared" si="3"/>
        <v>25</v>
      </c>
      <c r="AR4" s="54">
        <v>44725</v>
      </c>
      <c r="AS4" s="54">
        <v>45473</v>
      </c>
      <c r="AT4" s="39">
        <f t="shared" si="4"/>
        <v>25</v>
      </c>
      <c r="AU4" s="44" t="s">
        <v>97</v>
      </c>
      <c r="AV4" s="44"/>
      <c r="AW4" s="48" t="str">
        <f t="shared" ref="AW4:AW12" si="11">IF(AV4="","",(DATEDIF(AU4,AV4,"M")+1))</f>
        <v/>
      </c>
      <c r="AX4" s="38"/>
      <c r="AY4" s="38"/>
      <c r="AZ4" s="39" t="str">
        <f t="shared" si="5"/>
        <v/>
      </c>
      <c r="BA4" s="44"/>
      <c r="BB4" s="44"/>
      <c r="BC4" s="50" t="str">
        <f t="shared" si="6"/>
        <v/>
      </c>
      <c r="BD4" s="51" t="str">
        <f ca="1">IF(G4="Tetap","",IF(BA4&lt;&gt;"",BA4,IF(AX4&lt;&gt;"",AX4,IF(AU4&lt;&gt;"",AU4,IF(AR4&lt;&gt;"",AR4,IF(AO4&lt;&gt;"",AO4,IF(AL4&lt;&gt;"",AL4,IF(AI4&lt;&gt;"",AI4,""))))))))</f>
        <v/>
      </c>
      <c r="BE4" s="51">
        <f t="shared" ca="1" si="7"/>
        <v>7</v>
      </c>
      <c r="BF4" s="36">
        <f t="shared" ca="1" si="8"/>
        <v>3</v>
      </c>
      <c r="BG4" s="36">
        <f t="shared" ca="1" si="9"/>
        <v>23</v>
      </c>
    </row>
    <row r="5" spans="1:59" ht="22.5" customHeight="1">
      <c r="A5" s="36">
        <f t="shared" si="10"/>
        <v>3</v>
      </c>
      <c r="B5" s="56">
        <v>55004</v>
      </c>
      <c r="C5" s="57" t="s">
        <v>562</v>
      </c>
      <c r="D5" s="31" t="s">
        <v>82</v>
      </c>
      <c r="E5" s="40" t="s">
        <v>211</v>
      </c>
      <c r="F5" s="58" t="s">
        <v>568</v>
      </c>
      <c r="G5" s="33" t="str">
        <f ca="1">IF(AI5="","Perekrutan",IF(BE5&gt;4,"Tetap",IF(BA5&lt;&gt;"","Kontrak VII",IF(AX5&lt;&gt;"","Kontrak VI",IF(AU5&lt;&gt;"","Kontrak V",IF(AR5&lt;&gt;"","Kontrak IV",IF(AO5&lt;&gt;"","Kontrak III",IF(AL5&lt;&gt;"","Kontrak II",IF(AI5&lt;&gt;"","Kontrak I","")))))))))</f>
        <v>Kontrak IV</v>
      </c>
      <c r="H5" s="59">
        <f ca="1">IF(G5="Tetap","",IF(BA5&lt;&gt;"",BB5,IF(AX5&lt;&gt;"",AY5,IF(AU5&lt;&gt;"",AV5,IF(AR5&lt;&gt;"",AS5,IF(AO5&lt;&gt;"",AP5,IF(AL5&lt;&gt;"",AM5,IF(AI5&lt;&gt;"",AJ5,""))))))))</f>
        <v>46356</v>
      </c>
      <c r="I5" s="35" t="s">
        <v>47</v>
      </c>
      <c r="J5" s="36">
        <v>3</v>
      </c>
      <c r="K5" s="31" t="s">
        <v>215</v>
      </c>
      <c r="L5" s="37" t="s">
        <v>216</v>
      </c>
      <c r="M5" s="36"/>
      <c r="N5" s="36" t="s">
        <v>172</v>
      </c>
      <c r="O5" s="31" t="s">
        <v>217</v>
      </c>
      <c r="P5" s="38">
        <v>36303</v>
      </c>
      <c r="Q5" s="39">
        <f t="shared" ca="1" si="0"/>
        <v>27</v>
      </c>
      <c r="R5" s="31" t="s">
        <v>218</v>
      </c>
      <c r="S5" s="28" t="s">
        <v>488</v>
      </c>
      <c r="T5" s="28" t="s">
        <v>233</v>
      </c>
      <c r="U5" s="36" t="s">
        <v>30</v>
      </c>
      <c r="V5" s="40" t="s">
        <v>220</v>
      </c>
      <c r="W5" s="36"/>
      <c r="X5" s="36"/>
      <c r="Y5" s="36"/>
      <c r="Z5" s="41">
        <v>1888997073</v>
      </c>
      <c r="AA5" s="41" t="s">
        <v>216</v>
      </c>
      <c r="AB5" s="36"/>
      <c r="AC5" s="42" t="s">
        <v>222</v>
      </c>
      <c r="AD5" s="42"/>
      <c r="AE5" s="42"/>
      <c r="AF5" s="42"/>
      <c r="AG5" s="42"/>
      <c r="AH5" s="43"/>
      <c r="AI5" s="44">
        <v>45609</v>
      </c>
      <c r="AJ5" s="60">
        <v>45747</v>
      </c>
      <c r="AK5" s="45">
        <f t="shared" si="1"/>
        <v>5</v>
      </c>
      <c r="AL5" s="54">
        <v>45748</v>
      </c>
      <c r="AM5" s="54">
        <v>45869</v>
      </c>
      <c r="AN5" s="39">
        <f t="shared" si="2"/>
        <v>4</v>
      </c>
      <c r="AO5" s="55">
        <v>45870</v>
      </c>
      <c r="AP5" s="55">
        <v>45991</v>
      </c>
      <c r="AQ5" s="48">
        <f t="shared" si="3"/>
        <v>4</v>
      </c>
      <c r="AR5" s="38">
        <v>45992</v>
      </c>
      <c r="AS5" s="38">
        <v>46356</v>
      </c>
      <c r="AT5" s="39">
        <f t="shared" si="4"/>
        <v>12</v>
      </c>
      <c r="AU5" s="44" t="s">
        <v>97</v>
      </c>
      <c r="AV5" s="44"/>
      <c r="AW5" s="48" t="str">
        <f t="shared" si="11"/>
        <v/>
      </c>
      <c r="AX5" s="38"/>
      <c r="AY5" s="38"/>
      <c r="AZ5" s="39" t="str">
        <f t="shared" si="5"/>
        <v/>
      </c>
      <c r="BA5" s="44"/>
      <c r="BB5" s="44"/>
      <c r="BC5" s="50" t="str">
        <f t="shared" si="6"/>
        <v/>
      </c>
      <c r="BD5" s="61">
        <f ca="1">IF(G5="Tetap","",IF(BA5&lt;&gt;"",BA5,IF(AX5&lt;&gt;"",AX5,IF(AU5&lt;&gt;"",AU5,IF(AR5&lt;&gt;"",AR5,IF(AO5&lt;&gt;"",AO5,IF(AL5&lt;&gt;"",AL5,IF(AI5&lt;&gt;"",AI5,""))))))))</f>
        <v>45992</v>
      </c>
      <c r="BE5" s="51">
        <f t="shared" ca="1" si="7"/>
        <v>1</v>
      </c>
      <c r="BF5" s="36">
        <f t="shared" ca="1" si="8"/>
        <v>10</v>
      </c>
      <c r="BG5" s="36">
        <f t="shared" ca="1" si="9"/>
        <v>20</v>
      </c>
    </row>
    <row r="6" spans="1:59" ht="22.5" customHeight="1">
      <c r="A6" s="36">
        <f t="shared" si="10"/>
        <v>4</v>
      </c>
      <c r="B6" s="62"/>
      <c r="C6" s="63"/>
      <c r="D6" s="31" t="s">
        <v>82</v>
      </c>
      <c r="E6" s="40" t="s">
        <v>227</v>
      </c>
      <c r="F6" s="58" t="s">
        <v>228</v>
      </c>
      <c r="G6" s="33" t="str">
        <f ca="1">IF(AI6="","Perekrutan",IF(BE6&gt;4,"Tetap",IF(BA6&lt;&gt;"","Kontrak VII",IF(AX6&lt;&gt;"","Kontrak VI",IF(AU6&lt;&gt;"","Kontrak V",IF(AR6&lt;&gt;"","Kontrak IV",IF(AO6&lt;&gt;"","Kontrak III",IF(AL6&lt;&gt;"","Kontrak II",IF(AI6&lt;&gt;"","Kontrak I","")))))))))</f>
        <v>Kontrak I</v>
      </c>
      <c r="H6" s="59">
        <f ca="1">IF(G6="Tetap","",IF(BA6&lt;&gt;"",BB6,IF(AX6&lt;&gt;"",AY6,IF(AU6&lt;&gt;"",AV6,IF(AR6&lt;&gt;"",AS6,IF(AO6&lt;&gt;"",AP6,IF(AL6&lt;&gt;"",AM6,IF(AI6&lt;&gt;"",AJ6,""))))))))</f>
        <v>46326</v>
      </c>
      <c r="I6" s="35" t="s">
        <v>97</v>
      </c>
      <c r="J6" s="36" t="s">
        <v>97</v>
      </c>
      <c r="K6" s="31" t="s">
        <v>170</v>
      </c>
      <c r="L6" s="64" t="s">
        <v>229</v>
      </c>
      <c r="M6" s="36"/>
      <c r="N6" s="36" t="s">
        <v>172</v>
      </c>
      <c r="O6" s="31" t="s">
        <v>199</v>
      </c>
      <c r="P6" s="38">
        <v>36973</v>
      </c>
      <c r="Q6" s="39">
        <f t="shared" ca="1" si="0"/>
        <v>25</v>
      </c>
      <c r="R6" s="31" t="s">
        <v>232</v>
      </c>
      <c r="S6" s="28" t="s">
        <v>345</v>
      </c>
      <c r="T6" s="36" t="s">
        <v>233</v>
      </c>
      <c r="U6" s="36" t="s">
        <v>30</v>
      </c>
      <c r="V6" s="40" t="s">
        <v>234</v>
      </c>
      <c r="W6" s="36"/>
      <c r="X6" s="36"/>
      <c r="Y6" s="36"/>
      <c r="Z6" s="65">
        <v>1933247453</v>
      </c>
      <c r="AA6" s="41"/>
      <c r="AB6" s="36"/>
      <c r="AC6" s="42" t="s">
        <v>236</v>
      </c>
      <c r="AD6" s="42" t="s">
        <v>237</v>
      </c>
      <c r="AE6" s="42" t="s">
        <v>238</v>
      </c>
      <c r="AF6" s="42"/>
      <c r="AG6" s="42"/>
      <c r="AH6" s="43"/>
      <c r="AI6" s="44">
        <v>46204</v>
      </c>
      <c r="AJ6" s="44">
        <v>46326</v>
      </c>
      <c r="AK6" s="48">
        <f t="shared" si="1"/>
        <v>4</v>
      </c>
      <c r="AL6" s="38" t="s">
        <v>97</v>
      </c>
      <c r="AM6" s="66"/>
      <c r="AN6" s="39" t="str">
        <f t="shared" si="2"/>
        <v/>
      </c>
      <c r="AO6" s="44" t="s">
        <v>97</v>
      </c>
      <c r="AP6" s="44"/>
      <c r="AQ6" s="48" t="str">
        <f t="shared" si="3"/>
        <v/>
      </c>
      <c r="AR6" s="38" t="s">
        <v>97</v>
      </c>
      <c r="AS6" s="38"/>
      <c r="AT6" s="39" t="str">
        <f t="shared" si="4"/>
        <v/>
      </c>
      <c r="AU6" s="44" t="s">
        <v>97</v>
      </c>
      <c r="AV6" s="44"/>
      <c r="AW6" s="48" t="str">
        <f t="shared" si="11"/>
        <v/>
      </c>
      <c r="AX6" s="38"/>
      <c r="AY6" s="38"/>
      <c r="AZ6" s="39" t="str">
        <f t="shared" si="5"/>
        <v/>
      </c>
      <c r="BA6" s="44"/>
      <c r="BB6" s="44"/>
      <c r="BC6" s="50" t="str">
        <f t="shared" si="6"/>
        <v/>
      </c>
      <c r="BD6" s="61">
        <f ca="1">IF(G6="Tetap","",IF(BA6&lt;&gt;"",BA6,IF(AX6&lt;&gt;"",AX6,IF(AU6&lt;&gt;"",AU6,IF(AR6&lt;&gt;"",AR6,IF(AO6&lt;&gt;"",AO6,IF(AL6&lt;&gt;"",AL6,IF(AI6&lt;&gt;"",AI6,""))))))))</f>
        <v>46204</v>
      </c>
      <c r="BE6" s="51">
        <f t="shared" ca="1" si="7"/>
        <v>0</v>
      </c>
      <c r="BF6" s="36">
        <f t="shared" ca="1" si="8"/>
        <v>3</v>
      </c>
      <c r="BG6" s="36">
        <f t="shared" ca="1" si="9"/>
        <v>2</v>
      </c>
    </row>
    <row r="7" spans="1:59" ht="22.5" customHeight="1">
      <c r="A7" s="36">
        <f t="shared" si="10"/>
        <v>5</v>
      </c>
      <c r="B7" s="67">
        <v>55005</v>
      </c>
      <c r="C7" s="57" t="s">
        <v>746</v>
      </c>
      <c r="D7" s="31" t="s">
        <v>82</v>
      </c>
      <c r="E7" s="40" t="s">
        <v>245</v>
      </c>
      <c r="F7" s="58" t="s">
        <v>246</v>
      </c>
      <c r="G7" s="33" t="str">
        <f ca="1">IF(AI7="","Perekrutan",IF(BE7&gt;4,"Tetap",IF(BA7&lt;&gt;"","Kontrak VII",IF(AX7&lt;&gt;"","Kontrak VI",IF(AU7&lt;&gt;"","Kontrak V",IF(AR7&lt;&gt;"","Kontrak IV",IF(AO7&lt;&gt;"","Kontrak III",IF(AL7&lt;&gt;"","Kontrak II",IF(AI7&lt;&gt;"","Kontrak I","")))))))))</f>
        <v>Kontrak IV</v>
      </c>
      <c r="H7" s="68">
        <f ca="1">IF(G7="Tetap","",IF(BA7&lt;&gt;"",BB7,IF(AX7&lt;&gt;"",AY7,IF(AU7&lt;&gt;"",AV7,IF(AR7&lt;&gt;"",AS7,IF(AO7&lt;&gt;"",AP7,IF(AL7&lt;&gt;"",AM7,IF(AI7&lt;&gt;"",AJ7,""))))))))</f>
        <v>46660</v>
      </c>
      <c r="I7" s="35" t="s">
        <v>30</v>
      </c>
      <c r="J7" s="36" t="s">
        <v>30</v>
      </c>
      <c r="K7" s="31" t="s">
        <v>170</v>
      </c>
      <c r="L7" s="37" t="s">
        <v>248</v>
      </c>
      <c r="M7" s="36"/>
      <c r="N7" s="36" t="s">
        <v>172</v>
      </c>
      <c r="O7" s="31" t="s">
        <v>199</v>
      </c>
      <c r="P7" s="38">
        <v>37505</v>
      </c>
      <c r="Q7" s="39">
        <f t="shared" ca="1" si="0"/>
        <v>24</v>
      </c>
      <c r="R7" s="31" t="s">
        <v>249</v>
      </c>
      <c r="S7" s="28" t="s">
        <v>345</v>
      </c>
      <c r="T7" s="36" t="s">
        <v>233</v>
      </c>
      <c r="U7" s="36" t="s">
        <v>30</v>
      </c>
      <c r="V7" s="40" t="s">
        <v>250</v>
      </c>
      <c r="W7" s="36"/>
      <c r="X7" s="36"/>
      <c r="Y7" s="36"/>
      <c r="Z7" s="41">
        <v>1917230787</v>
      </c>
      <c r="AA7" s="69" t="s">
        <v>776</v>
      </c>
      <c r="AB7" s="36"/>
      <c r="AC7" s="43" t="s">
        <v>252</v>
      </c>
      <c r="AD7" s="42"/>
      <c r="AE7" s="42"/>
      <c r="AF7" s="42"/>
      <c r="AG7" s="42"/>
      <c r="AH7" s="43"/>
      <c r="AI7" s="44">
        <v>45916</v>
      </c>
      <c r="AJ7" s="60">
        <v>46053</v>
      </c>
      <c r="AK7" s="45">
        <f t="shared" si="1"/>
        <v>5</v>
      </c>
      <c r="AL7" s="54">
        <v>46054</v>
      </c>
      <c r="AM7" s="70">
        <v>46173</v>
      </c>
      <c r="AN7" s="39">
        <f t="shared" si="2"/>
        <v>4</v>
      </c>
      <c r="AO7" s="44">
        <v>46174</v>
      </c>
      <c r="AP7" s="44">
        <v>46295</v>
      </c>
      <c r="AQ7" s="48">
        <f t="shared" si="3"/>
        <v>4</v>
      </c>
      <c r="AR7" s="54">
        <v>46296</v>
      </c>
      <c r="AS7" s="54">
        <v>46660</v>
      </c>
      <c r="AT7" s="39">
        <f t="shared" si="4"/>
        <v>12</v>
      </c>
      <c r="AU7" s="44" t="s">
        <v>97</v>
      </c>
      <c r="AV7" s="44"/>
      <c r="AW7" s="48" t="str">
        <f t="shared" si="11"/>
        <v/>
      </c>
      <c r="AX7" s="38"/>
      <c r="AY7" s="38"/>
      <c r="AZ7" s="39" t="str">
        <f t="shared" si="5"/>
        <v/>
      </c>
      <c r="BA7" s="44"/>
      <c r="BB7" s="44"/>
      <c r="BC7" s="50" t="str">
        <f t="shared" si="6"/>
        <v/>
      </c>
      <c r="BD7" s="61">
        <f ca="1">IF(G7="Tetap","",IF(BA7&lt;&gt;"",BA7,IF(AX7&lt;&gt;"",AX7,IF(AU7&lt;&gt;"",AU7,IF(AR7&lt;&gt;"",AR7,IF(AO7&lt;&gt;"",AO7,IF(AL7&lt;&gt;"",AL7,IF(AI7&lt;&gt;"",AI7,""))))))))</f>
        <v>46296</v>
      </c>
      <c r="BE7" s="51">
        <f t="shared" ca="1" si="7"/>
        <v>1</v>
      </c>
      <c r="BF7" s="36">
        <f t="shared" ca="1" si="8"/>
        <v>0</v>
      </c>
      <c r="BG7" s="36">
        <f t="shared" ca="1" si="9"/>
        <v>17</v>
      </c>
    </row>
    <row r="8" spans="1:59" ht="22.5" customHeight="1">
      <c r="A8" s="28">
        <v>1</v>
      </c>
      <c r="B8" s="67">
        <v>55007</v>
      </c>
      <c r="C8" s="57" t="s">
        <v>830</v>
      </c>
      <c r="D8" s="71" t="s">
        <v>51</v>
      </c>
      <c r="E8" s="40" t="s">
        <v>273</v>
      </c>
      <c r="F8" s="40" t="s">
        <v>274</v>
      </c>
      <c r="G8" s="33" t="str">
        <f ca="1">IF(AI8="","Perekrutan",IF(BE8&gt;4,"Tetap",IF(BA8&lt;&gt;"","Kontrak VII",IF(AX8&lt;&gt;"","Kontrak VI",IF(AU8&lt;&gt;"","Kontrak V",IF(AR8&lt;&gt;"","Kontrak IV",IF(AO8&lt;&gt;"","Kontrak III",IF(AL8&lt;&gt;"","Kontrak II",IF(AI8&lt;&gt;"","Kontrak I","")))))))))</f>
        <v>Kontrak IV</v>
      </c>
      <c r="H8" s="59">
        <f ca="1">IF(G8="Tetap","",IF(BA8&lt;&gt;"",BB8,IF(AX8&lt;&gt;"",AY8,IF(AU8&lt;&gt;"",AV8,IF(AR8&lt;&gt;"",AS8,IF(AO8&lt;&gt;"",AP8,IF(AL8&lt;&gt;"",AM8,IF(AI8&lt;&gt;"",AJ8,""))))))))</f>
        <v>46387</v>
      </c>
      <c r="I8" s="35" t="s">
        <v>30</v>
      </c>
      <c r="J8" s="36">
        <v>11</v>
      </c>
      <c r="K8" s="31" t="s">
        <v>276</v>
      </c>
      <c r="L8" s="1175" t="s">
        <v>277</v>
      </c>
      <c r="M8" s="1175" t="s">
        <v>7583</v>
      </c>
      <c r="N8" s="36" t="s">
        <v>172</v>
      </c>
      <c r="O8" s="31" t="s">
        <v>278</v>
      </c>
      <c r="P8" s="38">
        <v>29770</v>
      </c>
      <c r="Q8" s="39">
        <f t="shared" ca="1" si="0"/>
        <v>45</v>
      </c>
      <c r="R8" s="71" t="s">
        <v>853</v>
      </c>
      <c r="S8" s="28" t="s">
        <v>345</v>
      </c>
      <c r="T8" s="36" t="s">
        <v>114</v>
      </c>
      <c r="U8" s="36" t="s">
        <v>176</v>
      </c>
      <c r="V8" s="40" t="s">
        <v>280</v>
      </c>
      <c r="W8" s="36"/>
      <c r="X8" s="36"/>
      <c r="Y8" s="928" t="s">
        <v>281</v>
      </c>
      <c r="Z8" s="41">
        <v>1918046458</v>
      </c>
      <c r="AA8" s="41" t="s">
        <v>277</v>
      </c>
      <c r="AB8" s="928" t="s">
        <v>7592</v>
      </c>
      <c r="AC8" s="42" t="s">
        <v>120</v>
      </c>
      <c r="AD8" s="42"/>
      <c r="AE8" s="42"/>
      <c r="AF8" s="42"/>
      <c r="AG8" s="42"/>
      <c r="AH8" s="43"/>
      <c r="AI8" s="44">
        <v>45659</v>
      </c>
      <c r="AJ8" s="60">
        <v>45777</v>
      </c>
      <c r="AK8" s="45">
        <f t="shared" si="1"/>
        <v>4</v>
      </c>
      <c r="AL8" s="54">
        <v>45778</v>
      </c>
      <c r="AM8" s="54">
        <v>45900</v>
      </c>
      <c r="AN8" s="39">
        <f t="shared" si="2"/>
        <v>4</v>
      </c>
      <c r="AO8" s="55">
        <v>45901</v>
      </c>
      <c r="AP8" s="55">
        <v>46022</v>
      </c>
      <c r="AQ8" s="48">
        <f t="shared" si="3"/>
        <v>4</v>
      </c>
      <c r="AR8" s="38">
        <v>46023</v>
      </c>
      <c r="AS8" s="38">
        <v>46387</v>
      </c>
      <c r="AT8" s="39">
        <f t="shared" si="4"/>
        <v>12</v>
      </c>
      <c r="AU8" s="44" t="s">
        <v>97</v>
      </c>
      <c r="AV8" s="44"/>
      <c r="AW8" s="48" t="str">
        <f t="shared" si="11"/>
        <v/>
      </c>
      <c r="AX8" s="38"/>
      <c r="AY8" s="38"/>
      <c r="AZ8" s="39" t="str">
        <f t="shared" si="5"/>
        <v/>
      </c>
      <c r="BA8" s="44"/>
      <c r="BB8" s="44"/>
      <c r="BC8" s="50" t="str">
        <f t="shared" si="6"/>
        <v/>
      </c>
      <c r="BD8" s="61">
        <f ca="1">IF(G8="Tetap","",IF(BA8&lt;&gt;"",BA8,IF(AX8&lt;&gt;"",AX8,IF(AU8&lt;&gt;"",AU8,IF(AR8&lt;&gt;"",AR8,IF(AO8&lt;&gt;"",AO8,IF(AL8&lt;&gt;"",AL8,IF(AI8&lt;&gt;"",AI8,""))))))))</f>
        <v>46023</v>
      </c>
      <c r="BE8" s="51">
        <f t="shared" ca="1" si="7"/>
        <v>1</v>
      </c>
      <c r="BF8" s="36">
        <f t="shared" ca="1" si="8"/>
        <v>9</v>
      </c>
      <c r="BG8" s="36">
        <f t="shared" ca="1" si="9"/>
        <v>1</v>
      </c>
    </row>
    <row r="9" spans="1:59" ht="22.5" customHeight="1">
      <c r="A9" s="36">
        <f t="shared" ref="A9:A13" si="12">A8+1</f>
        <v>2</v>
      </c>
      <c r="B9" s="67">
        <v>55008</v>
      </c>
      <c r="C9" s="57" t="s">
        <v>925</v>
      </c>
      <c r="D9" s="71" t="s">
        <v>51</v>
      </c>
      <c r="E9" s="32" t="s">
        <v>288</v>
      </c>
      <c r="F9" s="72" t="s">
        <v>289</v>
      </c>
      <c r="G9" s="33" t="str">
        <f ca="1">IF(AI9="","Perekrutan",IF(BE9&gt;4,"Tetap",IF(BA9&lt;&gt;"","Kontrak VII",IF(AX9&lt;&gt;"","Kontrak VI",IF(AU9&lt;&gt;"","Kontrak V",IF(AR9&lt;&gt;"","Kontrak IV",IF(AO9&lt;&gt;"","Kontrak III",IF(AL9&lt;&gt;"","Kontrak II",IF(AI9&lt;&gt;"","Kontrak I","")))))))))</f>
        <v>Tetap</v>
      </c>
      <c r="H9" s="42" t="str">
        <f ca="1">IF(G9="Tetap","",IF(BA9&lt;&gt;"",BB9,IF(AX9&lt;&gt;"",AY9,IF(AU9&lt;&gt;"",AV9,IF(AR9&lt;&gt;"",AS9,IF(AO9&lt;&gt;"",AP9,IF(AL9&lt;&gt;"",AM9,IF(AI9&lt;&gt;"",AJ9,""))))))))</f>
        <v/>
      </c>
      <c r="I9" s="35" t="s">
        <v>47</v>
      </c>
      <c r="J9" s="36">
        <v>9</v>
      </c>
      <c r="K9" s="31" t="s">
        <v>170</v>
      </c>
      <c r="L9" s="1175" t="s">
        <v>290</v>
      </c>
      <c r="M9" s="1175" t="s">
        <v>7584</v>
      </c>
      <c r="N9" s="36" t="s">
        <v>172</v>
      </c>
      <c r="O9" s="71" t="s">
        <v>941</v>
      </c>
      <c r="P9" s="38">
        <v>31792</v>
      </c>
      <c r="Q9" s="39">
        <f t="shared" ca="1" si="0"/>
        <v>39</v>
      </c>
      <c r="R9" s="71" t="s">
        <v>942</v>
      </c>
      <c r="S9" s="28" t="s">
        <v>345</v>
      </c>
      <c r="T9" s="36" t="s">
        <v>294</v>
      </c>
      <c r="U9" s="73" t="s">
        <v>295</v>
      </c>
      <c r="V9" s="40" t="s">
        <v>97</v>
      </c>
      <c r="W9" s="36"/>
      <c r="X9" s="36"/>
      <c r="Y9" s="928" t="s">
        <v>7589</v>
      </c>
      <c r="Z9" s="41">
        <v>1815077867</v>
      </c>
      <c r="AA9" s="41" t="s">
        <v>290</v>
      </c>
      <c r="AB9" s="928" t="s">
        <v>7593</v>
      </c>
      <c r="AC9" s="42" t="s">
        <v>298</v>
      </c>
      <c r="AD9" s="42"/>
      <c r="AE9" s="42"/>
      <c r="AF9" s="42"/>
      <c r="AG9" s="42"/>
      <c r="AH9" s="43"/>
      <c r="AI9" s="44">
        <v>43664</v>
      </c>
      <c r="AJ9" s="44">
        <v>43848</v>
      </c>
      <c r="AK9" s="48">
        <f t="shared" si="1"/>
        <v>7</v>
      </c>
      <c r="AL9" s="54">
        <v>43850</v>
      </c>
      <c r="AM9" s="54">
        <v>44032</v>
      </c>
      <c r="AN9" s="39">
        <f t="shared" si="2"/>
        <v>7</v>
      </c>
      <c r="AO9" s="55">
        <v>44033</v>
      </c>
      <c r="AP9" s="55">
        <v>44763</v>
      </c>
      <c r="AQ9" s="48">
        <f t="shared" si="3"/>
        <v>25</v>
      </c>
      <c r="AR9" s="54">
        <v>44764</v>
      </c>
      <c r="AS9" s="54">
        <v>45504</v>
      </c>
      <c r="AT9" s="39">
        <f t="shared" si="4"/>
        <v>25</v>
      </c>
      <c r="AU9" s="44" t="s">
        <v>97</v>
      </c>
      <c r="AV9" s="44"/>
      <c r="AW9" s="48" t="str">
        <f t="shared" si="11"/>
        <v/>
      </c>
      <c r="AX9" s="38"/>
      <c r="AY9" s="38"/>
      <c r="AZ9" s="39" t="str">
        <f t="shared" si="5"/>
        <v/>
      </c>
      <c r="BA9" s="44"/>
      <c r="BB9" s="44"/>
      <c r="BC9" s="50" t="str">
        <f t="shared" si="6"/>
        <v/>
      </c>
      <c r="BD9" s="51" t="str">
        <f ca="1">IF(G9="Tetap","",IF(BA9&lt;&gt;"",BA9,IF(AX9&lt;&gt;"",AX9,IF(AU9&lt;&gt;"",AU9,IF(AR9&lt;&gt;"",AR9,IF(AO9&lt;&gt;"",AO9,IF(AL9&lt;&gt;"",AL9,IF(AI9&lt;&gt;"",AI9,""))))))))</f>
        <v/>
      </c>
      <c r="BE9" s="51">
        <f t="shared" ca="1" si="7"/>
        <v>7</v>
      </c>
      <c r="BF9" s="36">
        <f t="shared" ca="1" si="8"/>
        <v>2</v>
      </c>
      <c r="BG9" s="36">
        <f t="shared" ca="1" si="9"/>
        <v>15</v>
      </c>
    </row>
    <row r="10" spans="1:59" ht="22.5" customHeight="1">
      <c r="A10" s="36">
        <f t="shared" si="12"/>
        <v>3</v>
      </c>
      <c r="B10" s="52">
        <v>55009</v>
      </c>
      <c r="C10" s="57" t="s">
        <v>1010</v>
      </c>
      <c r="D10" s="71" t="s">
        <v>51</v>
      </c>
      <c r="E10" s="74" t="s">
        <v>299</v>
      </c>
      <c r="F10" s="72" t="s">
        <v>289</v>
      </c>
      <c r="G10" s="33" t="str">
        <f ca="1">IF(AI10="","Perekrutan",IF(BE10&gt;4,"Tetap",IF(BA10&lt;&gt;"","Kontrak VII",IF(AX10&lt;&gt;"","Kontrak VI",IF(AU10&lt;&gt;"","Kontrak V",IF(AR10&lt;&gt;"","Kontrak IV",IF(AO10&lt;&gt;"","Kontrak III",IF(AL10&lt;&gt;"","Kontrak II",IF(AI10&lt;&gt;"","Kontrak I","")))))))))</f>
        <v>Tetap</v>
      </c>
      <c r="H10" s="42" t="str">
        <f ca="1">IF(G10="Tetap","",IF(BA10&lt;&gt;"",BB10,IF(AX10&lt;&gt;"",AY10,IF(AU10&lt;&gt;"",AV10,IF(AR10&lt;&gt;"",AS10,IF(AO10&lt;&gt;"",AP10,IF(AL10&lt;&gt;"",AM10,IF(AI10&lt;&gt;"",AJ10,""))))))))</f>
        <v/>
      </c>
      <c r="I10" s="35" t="s">
        <v>47</v>
      </c>
      <c r="J10" s="36">
        <v>9</v>
      </c>
      <c r="K10" s="31" t="s">
        <v>300</v>
      </c>
      <c r="L10" s="1175" t="s">
        <v>301</v>
      </c>
      <c r="M10" s="1175" t="s">
        <v>7585</v>
      </c>
      <c r="N10" s="36" t="s">
        <v>302</v>
      </c>
      <c r="O10" s="31" t="s">
        <v>303</v>
      </c>
      <c r="P10" s="38">
        <v>33249</v>
      </c>
      <c r="Q10" s="39">
        <f t="shared" ca="1" si="0"/>
        <v>35</v>
      </c>
      <c r="R10" s="71" t="s">
        <v>1033</v>
      </c>
      <c r="S10" s="28" t="s">
        <v>345</v>
      </c>
      <c r="T10" s="36" t="s">
        <v>114</v>
      </c>
      <c r="U10" s="36" t="s">
        <v>349</v>
      </c>
      <c r="V10" s="40" t="s">
        <v>97</v>
      </c>
      <c r="W10" s="36"/>
      <c r="X10" s="36"/>
      <c r="Y10" s="928" t="s">
        <v>305</v>
      </c>
      <c r="Z10" s="41">
        <v>834382809</v>
      </c>
      <c r="AA10" s="41" t="s">
        <v>301</v>
      </c>
      <c r="AB10" s="928" t="s">
        <v>7594</v>
      </c>
      <c r="AC10" s="42" t="s">
        <v>307</v>
      </c>
      <c r="AD10" s="42"/>
      <c r="AE10" s="42"/>
      <c r="AF10" s="42"/>
      <c r="AG10" s="42"/>
      <c r="AH10" s="43"/>
      <c r="AI10" s="44">
        <v>40819</v>
      </c>
      <c r="AJ10" s="44">
        <v>40911</v>
      </c>
      <c r="AK10" s="48">
        <f t="shared" si="1"/>
        <v>4</v>
      </c>
      <c r="AL10" s="54">
        <v>40912</v>
      </c>
      <c r="AM10" s="54">
        <v>41429</v>
      </c>
      <c r="AN10" s="39">
        <f t="shared" si="2"/>
        <v>18</v>
      </c>
      <c r="AO10" s="44" t="s">
        <v>97</v>
      </c>
      <c r="AP10" s="44"/>
      <c r="AQ10" s="48" t="str">
        <f t="shared" si="3"/>
        <v/>
      </c>
      <c r="AR10" s="38" t="s">
        <v>97</v>
      </c>
      <c r="AS10" s="38"/>
      <c r="AT10" s="39" t="str">
        <f t="shared" si="4"/>
        <v/>
      </c>
      <c r="AU10" s="44" t="s">
        <v>97</v>
      </c>
      <c r="AV10" s="44"/>
      <c r="AW10" s="48" t="str">
        <f t="shared" si="11"/>
        <v/>
      </c>
      <c r="AX10" s="38"/>
      <c r="AY10" s="38"/>
      <c r="AZ10" s="39" t="str">
        <f t="shared" si="5"/>
        <v/>
      </c>
      <c r="BA10" s="44"/>
      <c r="BB10" s="44"/>
      <c r="BC10" s="50" t="str">
        <f t="shared" si="6"/>
        <v/>
      </c>
      <c r="BD10" s="51" t="str">
        <f ca="1">IF(G10="Tetap","",IF(BA10&lt;&gt;"",BA10,IF(AX10&lt;&gt;"",AX10,IF(AU10&lt;&gt;"",AU10,IF(AR10&lt;&gt;"",AR10,IF(AO10&lt;&gt;"",AO10,IF(AL10&lt;&gt;"",AL10,IF(AI10&lt;&gt;"",AI10,""))))))))</f>
        <v/>
      </c>
      <c r="BE10" s="51">
        <f t="shared" ca="1" si="7"/>
        <v>15</v>
      </c>
      <c r="BF10" s="36">
        <f t="shared" ca="1" si="8"/>
        <v>0</v>
      </c>
      <c r="BG10" s="36">
        <f t="shared" ca="1" si="9"/>
        <v>0</v>
      </c>
    </row>
    <row r="11" spans="1:59" ht="22.5" customHeight="1">
      <c r="A11" s="36">
        <f t="shared" si="12"/>
        <v>4</v>
      </c>
      <c r="B11" s="67">
        <v>55010</v>
      </c>
      <c r="C11" s="57" t="s">
        <v>1099</v>
      </c>
      <c r="D11" s="71" t="s">
        <v>51</v>
      </c>
      <c r="E11" s="40" t="s">
        <v>308</v>
      </c>
      <c r="F11" s="58" t="s">
        <v>289</v>
      </c>
      <c r="G11" s="33" t="str">
        <f ca="1">IF(AI11="","Perekrutan",IF(BE11&gt;4,"Tetap",IF(BA11&lt;&gt;"","Kontrak VII",IF(AX11&lt;&gt;"","Kontrak VI",IF(AU11&lt;&gt;"","Kontrak V",IF(AR11&lt;&gt;"","Kontrak IV",IF(AO11&lt;&gt;"","Kontrak III",IF(AL11&lt;&gt;"","Kontrak II",IF(AI11&lt;&gt;"","Kontrak I","")))))))))</f>
        <v>Kontrak IV</v>
      </c>
      <c r="H11" s="59">
        <f ca="1">IF(G11="Tetap","",IF(BA11&lt;&gt;"",BB11,IF(AX11&lt;&gt;"",AY11,IF(AU11&lt;&gt;"",AV11,IF(AR11&lt;&gt;"",AS11,IF(AO11&lt;&gt;"",AP11,IF(AL11&lt;&gt;"",AM11,IF(AI11&lt;&gt;"",AJ11,""))))))))</f>
        <v>46598</v>
      </c>
      <c r="I11" s="35" t="s">
        <v>30</v>
      </c>
      <c r="J11" s="36">
        <v>7</v>
      </c>
      <c r="K11" s="31" t="s">
        <v>309</v>
      </c>
      <c r="L11" s="1175" t="s">
        <v>7581</v>
      </c>
      <c r="M11" s="1175" t="s">
        <v>7586</v>
      </c>
      <c r="N11" s="36" t="s">
        <v>172</v>
      </c>
      <c r="O11" s="31" t="s">
        <v>311</v>
      </c>
      <c r="P11" s="38">
        <v>30372</v>
      </c>
      <c r="Q11" s="39">
        <f t="shared" ca="1" si="0"/>
        <v>43</v>
      </c>
      <c r="R11" s="71" t="s">
        <v>1117</v>
      </c>
      <c r="S11" s="28" t="s">
        <v>345</v>
      </c>
      <c r="T11" s="36" t="s">
        <v>294</v>
      </c>
      <c r="U11" s="36" t="s">
        <v>295</v>
      </c>
      <c r="V11" s="40" t="s">
        <v>97</v>
      </c>
      <c r="W11" s="36"/>
      <c r="X11" s="36"/>
      <c r="Y11" s="928" t="s">
        <v>313</v>
      </c>
      <c r="Z11" s="41">
        <v>1411581796</v>
      </c>
      <c r="AA11" s="53" t="s">
        <v>1123</v>
      </c>
      <c r="AB11" s="928" t="s">
        <v>7595</v>
      </c>
      <c r="AC11" s="42" t="s">
        <v>120</v>
      </c>
      <c r="AD11" s="42"/>
      <c r="AE11" s="42"/>
      <c r="AF11" s="42"/>
      <c r="AG11" s="42"/>
      <c r="AH11" s="43"/>
      <c r="AI11" s="44">
        <v>44726</v>
      </c>
      <c r="AJ11" s="60">
        <v>44865</v>
      </c>
      <c r="AK11" s="45">
        <f t="shared" si="1"/>
        <v>5</v>
      </c>
      <c r="AL11" s="54">
        <v>44866</v>
      </c>
      <c r="AM11" s="54">
        <v>45230</v>
      </c>
      <c r="AN11" s="39">
        <f t="shared" si="2"/>
        <v>12</v>
      </c>
      <c r="AO11" s="55">
        <v>45231</v>
      </c>
      <c r="AP11" s="55">
        <v>45596</v>
      </c>
      <c r="AQ11" s="48">
        <f t="shared" si="3"/>
        <v>12</v>
      </c>
      <c r="AR11" s="38">
        <v>45597</v>
      </c>
      <c r="AS11" s="38">
        <v>46598</v>
      </c>
      <c r="AT11" s="39">
        <f t="shared" si="4"/>
        <v>33</v>
      </c>
      <c r="AU11" s="44" t="s">
        <v>97</v>
      </c>
      <c r="AV11" s="44"/>
      <c r="AW11" s="48" t="str">
        <f t="shared" si="11"/>
        <v/>
      </c>
      <c r="AX11" s="38"/>
      <c r="AY11" s="38"/>
      <c r="AZ11" s="39" t="str">
        <f t="shared" si="5"/>
        <v/>
      </c>
      <c r="BA11" s="44"/>
      <c r="BB11" s="44"/>
      <c r="BC11" s="50" t="str">
        <f t="shared" si="6"/>
        <v/>
      </c>
      <c r="BD11" s="61">
        <f ca="1">IF(G11="Tetap","",IF(BA11&lt;&gt;"",BA11,IF(AX11&lt;&gt;"",AX11,IF(AU11&lt;&gt;"",AU11,IF(AR11&lt;&gt;"",AR11,IF(AO11&lt;&gt;"",AO11,IF(AL11&lt;&gt;"",AL11,IF(AI11&lt;&gt;"",AI11,""))))))))</f>
        <v>45597</v>
      </c>
      <c r="BE11" s="51">
        <f t="shared" ca="1" si="7"/>
        <v>4</v>
      </c>
      <c r="BF11" s="36">
        <f t="shared" ca="1" si="8"/>
        <v>3</v>
      </c>
      <c r="BG11" s="36">
        <f t="shared" ca="1" si="9"/>
        <v>19</v>
      </c>
    </row>
    <row r="12" spans="1:59" ht="22.5" customHeight="1">
      <c r="A12" s="36">
        <f t="shared" si="12"/>
        <v>5</v>
      </c>
      <c r="B12" s="67">
        <v>55011</v>
      </c>
      <c r="C12" s="57" t="s">
        <v>1184</v>
      </c>
      <c r="D12" s="71" t="s">
        <v>51</v>
      </c>
      <c r="E12" s="40" t="s">
        <v>314</v>
      </c>
      <c r="F12" s="58" t="s">
        <v>246</v>
      </c>
      <c r="G12" s="33" t="str">
        <f ca="1">IF(AI12="","Perekrutan",IF(BE12&gt;4,"Tetap",IF(BA12&lt;&gt;"","Kontrak VII",IF(AX12&lt;&gt;"","Kontrak VI",IF(AU12&lt;&gt;"","Kontrak V",IF(AR12&lt;&gt;"","Kontrak IV",IF(AO12&lt;&gt;"","Kontrak III",IF(AL12&lt;&gt;"","Kontrak II",IF(AI12&lt;&gt;"","Kontrak I","")))))))))</f>
        <v>Kontrak I</v>
      </c>
      <c r="H12" s="59">
        <f ca="1">IF(G12="Tetap","",IF(BA12&lt;&gt;"",BB12,IF(AX12&lt;&gt;"",AY12,IF(AU12&lt;&gt;"",AV12,IF(AR12&lt;&gt;"",AS12,IF(AO12&lt;&gt;"",AP12,IF(AL12&lt;&gt;"",AM12,IF(AI12&lt;&gt;"",AJ12,""))))))))</f>
        <v>46356</v>
      </c>
      <c r="I12" s="75" t="s">
        <v>47</v>
      </c>
      <c r="J12" s="36" t="s">
        <v>30</v>
      </c>
      <c r="K12" s="31" t="s">
        <v>315</v>
      </c>
      <c r="L12" s="1175" t="s">
        <v>7582</v>
      </c>
      <c r="M12" s="1175" t="s">
        <v>7587</v>
      </c>
      <c r="N12" s="36" t="s">
        <v>172</v>
      </c>
      <c r="O12" s="31" t="s">
        <v>318</v>
      </c>
      <c r="P12" s="38">
        <v>29442</v>
      </c>
      <c r="Q12" s="39">
        <f t="shared" ca="1" si="0"/>
        <v>46</v>
      </c>
      <c r="R12" s="71" t="s">
        <v>1214</v>
      </c>
      <c r="S12" s="28" t="s">
        <v>345</v>
      </c>
      <c r="T12" s="36" t="s">
        <v>114</v>
      </c>
      <c r="U12" s="36" t="s">
        <v>176</v>
      </c>
      <c r="V12" s="40" t="s">
        <v>320</v>
      </c>
      <c r="W12" s="36"/>
      <c r="X12" s="36"/>
      <c r="Y12" s="928" t="s">
        <v>7590</v>
      </c>
      <c r="Z12" s="41">
        <v>2055837542</v>
      </c>
      <c r="AA12" s="41" t="s">
        <v>1218</v>
      </c>
      <c r="AB12" s="928" t="s">
        <v>7596</v>
      </c>
      <c r="AC12" s="42" t="s">
        <v>321</v>
      </c>
      <c r="AD12" s="42" t="s">
        <v>322</v>
      </c>
      <c r="AE12" s="42" t="s">
        <v>323</v>
      </c>
      <c r="AF12" s="42"/>
      <c r="AG12" s="42"/>
      <c r="AH12" s="43"/>
      <c r="AI12" s="55">
        <v>46220</v>
      </c>
      <c r="AJ12" s="55">
        <v>46356</v>
      </c>
      <c r="AK12" s="48">
        <f t="shared" si="1"/>
        <v>5</v>
      </c>
      <c r="AL12" s="38"/>
      <c r="AM12" s="66"/>
      <c r="AN12" s="39" t="str">
        <f t="shared" si="2"/>
        <v/>
      </c>
      <c r="AO12" s="44"/>
      <c r="AP12" s="44"/>
      <c r="AQ12" s="48" t="str">
        <f t="shared" si="3"/>
        <v/>
      </c>
      <c r="AR12" s="38"/>
      <c r="AS12" s="38"/>
      <c r="AT12" s="39" t="str">
        <f t="shared" si="4"/>
        <v/>
      </c>
      <c r="AU12" s="44"/>
      <c r="AV12" s="44"/>
      <c r="AW12" s="48" t="str">
        <f t="shared" si="11"/>
        <v/>
      </c>
      <c r="AX12" s="38"/>
      <c r="AY12" s="38"/>
      <c r="AZ12" s="39" t="str">
        <f t="shared" si="5"/>
        <v/>
      </c>
      <c r="BA12" s="44"/>
      <c r="BB12" s="44"/>
      <c r="BC12" s="50" t="str">
        <f t="shared" si="6"/>
        <v/>
      </c>
      <c r="BD12" s="61">
        <f ca="1">IF(G12="Tetap","",IF(BA12&lt;&gt;"",BA12,IF(AX12&lt;&gt;"",AX12,IF(AU12&lt;&gt;"",AU12,IF(AR12&lt;&gt;"",AR12,IF(AO12&lt;&gt;"",AO12,IF(AL12&lt;&gt;"",AL12,IF(AI12&lt;&gt;"",AI12,""))))))))</f>
        <v>46220</v>
      </c>
      <c r="BE12" s="51">
        <f t="shared" ca="1" si="7"/>
        <v>0</v>
      </c>
      <c r="BF12" s="36">
        <f t="shared" ca="1" si="8"/>
        <v>2</v>
      </c>
      <c r="BG12" s="36">
        <f t="shared" ca="1" si="9"/>
        <v>16</v>
      </c>
    </row>
    <row r="13" spans="1:59" ht="22.5" customHeight="1">
      <c r="A13" s="36">
        <f t="shared" si="12"/>
        <v>6</v>
      </c>
      <c r="B13" s="52">
        <v>55012</v>
      </c>
      <c r="C13" s="57" t="s">
        <v>1296</v>
      </c>
      <c r="D13" s="71" t="s">
        <v>51</v>
      </c>
      <c r="E13" s="40" t="s">
        <v>324</v>
      </c>
      <c r="F13" s="58" t="s">
        <v>246</v>
      </c>
      <c r="G13" s="33" t="str">
        <f ca="1">IF(AI13="","Perekrutan",IF(BE13&gt;4,"Tetap",IF(BA13&lt;&gt;"","Kontrak VII",IF(AX13&lt;&gt;"","Kontrak VI",IF(AU13&lt;&gt;"","Kontrak V",IF(AR13&lt;&gt;"","Kontrak IV",IF(AO13&lt;&gt;"","Kontrak III",IF(AL13&lt;&gt;"","Kontrak II",IF(AI13&lt;&gt;"","Kontrak I","")))))))))</f>
        <v>Kontrak I</v>
      </c>
      <c r="H13" s="59">
        <f ca="1">IF(G13="Tetap","",IF(BA13&lt;&gt;"",BB13,IF(AX13&lt;&gt;"",AY13,IF(AU13&lt;&gt;"",AV13,IF(AR13&lt;&gt;"",AS13,IF(AO13&lt;&gt;"",AP13,IF(AL13&lt;&gt;"",AM13,IF(AI13&lt;&gt;"",AJ13,""))))))))</f>
        <v>46387</v>
      </c>
      <c r="I13" s="75" t="s">
        <v>47</v>
      </c>
      <c r="J13" s="36" t="s">
        <v>30</v>
      </c>
      <c r="K13" s="31" t="s">
        <v>315</v>
      </c>
      <c r="L13" s="1175" t="s">
        <v>7580</v>
      </c>
      <c r="M13" s="1175" t="s">
        <v>7588</v>
      </c>
      <c r="N13" s="36" t="s">
        <v>172</v>
      </c>
      <c r="O13" s="71" t="s">
        <v>326</v>
      </c>
      <c r="P13" s="38">
        <v>26746</v>
      </c>
      <c r="Q13" s="39">
        <f t="shared" ca="1" si="0"/>
        <v>53</v>
      </c>
      <c r="R13" s="71" t="s">
        <v>1313</v>
      </c>
      <c r="S13" s="28" t="s">
        <v>345</v>
      </c>
      <c r="T13" s="36" t="s">
        <v>114</v>
      </c>
      <c r="U13" s="36" t="s">
        <v>176</v>
      </c>
      <c r="V13" s="40" t="s">
        <v>250</v>
      </c>
      <c r="W13" s="36"/>
      <c r="X13" s="36"/>
      <c r="Y13" s="928" t="s">
        <v>7591</v>
      </c>
      <c r="Z13" s="84" t="s">
        <v>1326</v>
      </c>
      <c r="AA13" s="41"/>
      <c r="AB13" s="928" t="s">
        <v>7597</v>
      </c>
      <c r="AC13" s="42" t="s">
        <v>328</v>
      </c>
      <c r="AD13" s="42" t="s">
        <v>329</v>
      </c>
      <c r="AE13" s="42" t="s">
        <v>330</v>
      </c>
      <c r="AF13" s="42"/>
      <c r="AG13" s="42"/>
      <c r="AH13" s="43"/>
      <c r="AI13" s="55">
        <v>46249</v>
      </c>
      <c r="AJ13" s="55">
        <v>46387</v>
      </c>
      <c r="AK13" s="48">
        <f t="shared" si="1"/>
        <v>5</v>
      </c>
      <c r="AL13" s="38"/>
      <c r="AM13" s="38"/>
      <c r="AN13" s="39"/>
      <c r="AO13" s="44"/>
      <c r="AP13" s="44"/>
      <c r="AQ13" s="48" t="str">
        <f t="shared" si="3"/>
        <v/>
      </c>
      <c r="AR13" s="38"/>
      <c r="AS13" s="38"/>
      <c r="AT13" s="39" t="str">
        <f t="shared" si="4"/>
        <v/>
      </c>
      <c r="AU13" s="44"/>
      <c r="AV13" s="44"/>
      <c r="AW13" s="48"/>
      <c r="AX13" s="38"/>
      <c r="AY13" s="38"/>
      <c r="AZ13" s="39" t="str">
        <f t="shared" si="5"/>
        <v/>
      </c>
      <c r="BA13" s="44"/>
      <c r="BB13" s="44"/>
      <c r="BC13" s="50" t="str">
        <f t="shared" si="6"/>
        <v/>
      </c>
      <c r="BD13" s="61">
        <f ca="1">IF(G13="Tetap","",IF(BA13&lt;&gt;"",BA13,IF(AX13&lt;&gt;"",AX13,IF(AU13&lt;&gt;"",AU13,IF(AR13&lt;&gt;"",AR13,IF(AO13&lt;&gt;"",AO13,IF(AL13&lt;&gt;"",AL13,IF(AI13&lt;&gt;"",AI13,""))))))))</f>
        <v>46249</v>
      </c>
      <c r="BE13" s="51">
        <f t="shared" ca="1" si="7"/>
        <v>0</v>
      </c>
      <c r="BF13" s="36">
        <f t="shared" ca="1" si="8"/>
        <v>1</v>
      </c>
      <c r="BG13" s="36">
        <f t="shared" ca="1" si="9"/>
        <v>18</v>
      </c>
    </row>
    <row r="14" spans="1:59" ht="22.5" customHeight="1">
      <c r="A14" s="28">
        <v>1</v>
      </c>
      <c r="B14" s="67">
        <v>55013</v>
      </c>
      <c r="C14" s="102" t="s">
        <v>1421</v>
      </c>
      <c r="D14" s="31" t="s">
        <v>331</v>
      </c>
      <c r="E14" s="32" t="s">
        <v>332</v>
      </c>
      <c r="F14" s="32" t="s">
        <v>333</v>
      </c>
      <c r="G14" s="33" t="str">
        <f ca="1">IF(AI14="","Perekrutan",IF(BE14&gt;4,"Tetap",IF(BA14&lt;&gt;"","Kontrak VII",IF(AX14&lt;&gt;"","Kontrak VI",IF(AU14&lt;&gt;"","Kontrak V",IF(AR14&lt;&gt;"","Kontrak IV",IF(AO14&lt;&gt;"","Kontrak III",IF(AL14&lt;&gt;"","Kontrak II",IF(AI14&lt;&gt;"","Kontrak I","")))))))))</f>
        <v>Tetap</v>
      </c>
      <c r="H14" s="42" t="str">
        <f ca="1">IF(G14="Tetap","",IF(BA14&lt;&gt;"",BB14,IF(AX14&lt;&gt;"",AY14,IF(AU14&lt;&gt;"",AV14,IF(AR14&lt;&gt;"",AS14,IF(AO14&lt;&gt;"",AP14,IF(AL14&lt;&gt;"",AM14,IF(AI14&lt;&gt;"",AJ14,""))))))))</f>
        <v/>
      </c>
      <c r="I14" s="35" t="s">
        <v>97</v>
      </c>
      <c r="J14" s="36" t="s">
        <v>97</v>
      </c>
      <c r="K14" s="31" t="s">
        <v>300</v>
      </c>
      <c r="L14" s="103" t="s">
        <v>334</v>
      </c>
      <c r="M14" s="28" t="s">
        <v>1441</v>
      </c>
      <c r="N14" s="36" t="s">
        <v>172</v>
      </c>
      <c r="O14" s="31" t="s">
        <v>335</v>
      </c>
      <c r="P14" s="38">
        <v>27046</v>
      </c>
      <c r="Q14" s="39">
        <f t="shared" ca="1" si="0"/>
        <v>52</v>
      </c>
      <c r="R14" s="71" t="s">
        <v>1445</v>
      </c>
      <c r="S14" s="28" t="s">
        <v>345</v>
      </c>
      <c r="T14" s="36" t="s">
        <v>114</v>
      </c>
      <c r="U14" s="28" t="s">
        <v>176</v>
      </c>
      <c r="V14" s="40" t="s">
        <v>97</v>
      </c>
      <c r="W14" s="36"/>
      <c r="X14" s="36"/>
      <c r="Y14" s="28" t="s">
        <v>1452</v>
      </c>
      <c r="Z14" s="41">
        <v>155390231</v>
      </c>
      <c r="AA14" s="104" t="s">
        <v>1453</v>
      </c>
      <c r="AB14" s="105" t="s">
        <v>1454</v>
      </c>
      <c r="AC14" s="42" t="s">
        <v>97</v>
      </c>
      <c r="AD14" s="43"/>
      <c r="AE14" s="42"/>
      <c r="AF14" s="42"/>
      <c r="AG14" s="42"/>
      <c r="AH14" s="42"/>
      <c r="AI14" s="55">
        <v>36017</v>
      </c>
      <c r="AJ14" s="44"/>
      <c r="AK14" s="48" t="str">
        <f t="shared" si="1"/>
        <v/>
      </c>
      <c r="AL14" s="38" t="s">
        <v>97</v>
      </c>
      <c r="AM14" s="38"/>
      <c r="AN14" s="39" t="str">
        <f t="shared" ref="AN14:AN40" si="13">IF(AM14="","",(DATEDIF(AL14,AM14,"M")+1))</f>
        <v/>
      </c>
      <c r="AO14" s="44" t="s">
        <v>97</v>
      </c>
      <c r="AP14" s="44"/>
      <c r="AQ14" s="44" t="str">
        <f t="shared" si="3"/>
        <v/>
      </c>
      <c r="AR14" s="38" t="s">
        <v>97</v>
      </c>
      <c r="AS14" s="38"/>
      <c r="AT14" s="39" t="str">
        <f t="shared" si="4"/>
        <v/>
      </c>
      <c r="AU14" s="44" t="s">
        <v>97</v>
      </c>
      <c r="AV14" s="44"/>
      <c r="AW14" s="48" t="str">
        <f t="shared" ref="AW14:AW40" si="14">IF(AV14="","",(DATEDIF(AU14,AV14,"M")+1))</f>
        <v/>
      </c>
      <c r="AX14" s="38"/>
      <c r="AY14" s="38"/>
      <c r="AZ14" s="39" t="str">
        <f t="shared" si="5"/>
        <v/>
      </c>
      <c r="BA14" s="44"/>
      <c r="BB14" s="44"/>
      <c r="BC14" s="50" t="str">
        <f t="shared" si="6"/>
        <v/>
      </c>
      <c r="BD14" s="51" t="str">
        <f ca="1">IF(G14="Tetap","",IF(BA14&lt;&gt;"",BA14,IF(AX14&lt;&gt;"",AX14,IF(AU14&lt;&gt;"",AU14,IF(AR14&lt;&gt;"",AR14,IF(AO14&lt;&gt;"",AO14,IF(AL14&lt;&gt;"",AL14,IF(AI14&lt;&gt;"",AI14,""))))))))</f>
        <v/>
      </c>
      <c r="BE14" s="51">
        <f t="shared" ca="1" si="7"/>
        <v>28</v>
      </c>
      <c r="BF14" s="36">
        <f t="shared" ca="1" si="8"/>
        <v>1</v>
      </c>
      <c r="BG14" s="36">
        <f t="shared" ca="1" si="9"/>
        <v>23</v>
      </c>
    </row>
    <row r="15" spans="1:59" ht="22.5" customHeight="1">
      <c r="A15" s="36">
        <f t="shared" ref="A15:A29" si="15">A14+1</f>
        <v>2</v>
      </c>
      <c r="B15" s="67">
        <v>55014</v>
      </c>
      <c r="C15" s="102" t="s">
        <v>1514</v>
      </c>
      <c r="D15" s="31" t="s">
        <v>331</v>
      </c>
      <c r="E15" s="32" t="s">
        <v>339</v>
      </c>
      <c r="F15" s="72" t="s">
        <v>289</v>
      </c>
      <c r="G15" s="33" t="str">
        <f ca="1">IF(AI15="","Perekrutan",IF(BE15&gt;4,"Tetap",IF(BA15&lt;&gt;"","Kontrak VII",IF(AX15&lt;&gt;"","Kontrak VI",IF(AU15&lt;&gt;"","Kontrak V",IF(AR15&lt;&gt;"","Kontrak IV",IF(AO15&lt;&gt;"","Kontrak III",IF(AL15&lt;&gt;"","Kontrak II",IF(AI15&lt;&gt;"","Kontrak I","")))))))))</f>
        <v>Tetap</v>
      </c>
      <c r="H15" s="42" t="str">
        <f ca="1">IF(G15="Tetap","",IF(BA15&lt;&gt;"",BB15,IF(AX15&lt;&gt;"",AY15,IF(AU15&lt;&gt;"",AV15,IF(AR15&lt;&gt;"",AS15,IF(AO15&lt;&gt;"",AP15,IF(AL15&lt;&gt;"",AM15,IF(AI15&lt;&gt;"",AJ15,""))))))))</f>
        <v/>
      </c>
      <c r="I15" s="35" t="s">
        <v>73</v>
      </c>
      <c r="J15" s="36">
        <v>11</v>
      </c>
      <c r="K15" s="31" t="s">
        <v>300</v>
      </c>
      <c r="L15" s="103" t="s">
        <v>340</v>
      </c>
      <c r="M15" s="28" t="s">
        <v>1531</v>
      </c>
      <c r="N15" s="36" t="s">
        <v>172</v>
      </c>
      <c r="O15" s="31" t="s">
        <v>341</v>
      </c>
      <c r="P15" s="38">
        <v>28412</v>
      </c>
      <c r="Q15" s="39">
        <f t="shared" ca="1" si="0"/>
        <v>48</v>
      </c>
      <c r="R15" s="71" t="s">
        <v>1540</v>
      </c>
      <c r="S15" s="28" t="s">
        <v>345</v>
      </c>
      <c r="T15" s="36" t="s">
        <v>114</v>
      </c>
      <c r="U15" s="28" t="s">
        <v>176</v>
      </c>
      <c r="V15" s="40" t="s">
        <v>97</v>
      </c>
      <c r="W15" s="36"/>
      <c r="X15" s="36"/>
      <c r="Y15" s="28" t="s">
        <v>343</v>
      </c>
      <c r="Z15" s="41">
        <v>834192240</v>
      </c>
      <c r="AA15" s="41" t="s">
        <v>1554</v>
      </c>
      <c r="AB15" s="105" t="s">
        <v>1555</v>
      </c>
      <c r="AC15" s="42" t="s">
        <v>97</v>
      </c>
      <c r="AD15" s="43"/>
      <c r="AE15" s="42"/>
      <c r="AF15" s="42"/>
      <c r="AG15" s="42"/>
      <c r="AH15" s="42"/>
      <c r="AI15" s="55">
        <v>38599</v>
      </c>
      <c r="AJ15" s="44"/>
      <c r="AK15" s="48" t="str">
        <f t="shared" si="1"/>
        <v/>
      </c>
      <c r="AL15" s="38" t="s">
        <v>97</v>
      </c>
      <c r="AM15" s="38"/>
      <c r="AN15" s="39" t="str">
        <f t="shared" si="13"/>
        <v/>
      </c>
      <c r="AO15" s="44" t="s">
        <v>97</v>
      </c>
      <c r="AP15" s="44"/>
      <c r="AQ15" s="44" t="str">
        <f t="shared" si="3"/>
        <v/>
      </c>
      <c r="AR15" s="38" t="s">
        <v>97</v>
      </c>
      <c r="AS15" s="38"/>
      <c r="AT15" s="39" t="str">
        <f t="shared" si="4"/>
        <v/>
      </c>
      <c r="AU15" s="44" t="s">
        <v>97</v>
      </c>
      <c r="AV15" s="44"/>
      <c r="AW15" s="48" t="str">
        <f t="shared" si="14"/>
        <v/>
      </c>
      <c r="AX15" s="38"/>
      <c r="AY15" s="38"/>
      <c r="AZ15" s="39" t="str">
        <f t="shared" si="5"/>
        <v/>
      </c>
      <c r="BA15" s="44"/>
      <c r="BB15" s="44"/>
      <c r="BC15" s="50" t="str">
        <f t="shared" si="6"/>
        <v/>
      </c>
      <c r="BD15" s="51" t="str">
        <f ca="1">IF(G15="Tetap","",IF(BA15&lt;&gt;"",BA15,IF(AX15&lt;&gt;"",AX15,IF(AU15&lt;&gt;"",AU15,IF(AR15&lt;&gt;"",AR15,IF(AO15&lt;&gt;"",AO15,IF(AL15&lt;&gt;"",AL15,IF(AI15&lt;&gt;"",AI15,""))))))))</f>
        <v/>
      </c>
      <c r="BE15" s="51">
        <f t="shared" ca="1" si="7"/>
        <v>21</v>
      </c>
      <c r="BF15" s="36">
        <f t="shared" ca="1" si="8"/>
        <v>0</v>
      </c>
      <c r="BG15" s="36">
        <f t="shared" ca="1" si="9"/>
        <v>29</v>
      </c>
    </row>
    <row r="16" spans="1:59" ht="22.5" customHeight="1">
      <c r="A16" s="36">
        <f t="shared" si="15"/>
        <v>3</v>
      </c>
      <c r="B16" s="52">
        <v>55015</v>
      </c>
      <c r="C16" s="102" t="s">
        <v>1587</v>
      </c>
      <c r="D16" s="31" t="s">
        <v>331</v>
      </c>
      <c r="E16" s="32" t="s">
        <v>346</v>
      </c>
      <c r="F16" s="72" t="s">
        <v>289</v>
      </c>
      <c r="G16" s="33" t="str">
        <f ca="1">IF(AI16="","Perekrutan",IF(BE16&gt;4,"Tetap",IF(BA16&lt;&gt;"","Kontrak VII",IF(AX16&lt;&gt;"","Kontrak VI",IF(AU16&lt;&gt;"","Kontrak V",IF(AR16&lt;&gt;"","Kontrak IV",IF(AO16&lt;&gt;"","Kontrak III",IF(AL16&lt;&gt;"","Kontrak II",IF(AI16&lt;&gt;"","Kontrak I","")))))))))</f>
        <v>Tetap</v>
      </c>
      <c r="H16" s="42" t="str">
        <f ca="1">IF(G16="Tetap","",IF(BA16&lt;&gt;"",BB16,IF(AX16&lt;&gt;"",AY16,IF(AU16&lt;&gt;"",AV16,IF(AR16&lt;&gt;"",AS16,IF(AO16&lt;&gt;"",AP16,IF(AL16&lt;&gt;"",AM16,IF(AI16&lt;&gt;"",AJ16,""))))))))</f>
        <v/>
      </c>
      <c r="I16" s="35" t="s">
        <v>47</v>
      </c>
      <c r="J16" s="36">
        <v>9</v>
      </c>
      <c r="K16" s="31" t="s">
        <v>300</v>
      </c>
      <c r="L16" s="103" t="s">
        <v>347</v>
      </c>
      <c r="M16" s="28" t="s">
        <v>1595</v>
      </c>
      <c r="N16" s="36" t="s">
        <v>172</v>
      </c>
      <c r="O16" s="31" t="s">
        <v>276</v>
      </c>
      <c r="P16" s="38">
        <v>27280</v>
      </c>
      <c r="Q16" s="39">
        <f t="shared" ca="1" si="0"/>
        <v>52</v>
      </c>
      <c r="R16" s="71" t="s">
        <v>1603</v>
      </c>
      <c r="S16" s="28" t="s">
        <v>345</v>
      </c>
      <c r="T16" s="36" t="s">
        <v>114</v>
      </c>
      <c r="U16" s="36" t="s">
        <v>349</v>
      </c>
      <c r="V16" s="40" t="s">
        <v>97</v>
      </c>
      <c r="W16" s="36"/>
      <c r="X16" s="36"/>
      <c r="Y16" s="28" t="s">
        <v>350</v>
      </c>
      <c r="Z16" s="41">
        <v>834351166</v>
      </c>
      <c r="AA16" s="41" t="s">
        <v>1610</v>
      </c>
      <c r="AB16" s="114" t="s">
        <v>1611</v>
      </c>
      <c r="AC16" s="42" t="s">
        <v>352</v>
      </c>
      <c r="AD16" s="43"/>
      <c r="AE16" s="42"/>
      <c r="AF16" s="42"/>
      <c r="AG16" s="42"/>
      <c r="AH16" s="42"/>
      <c r="AI16" s="44">
        <v>40609</v>
      </c>
      <c r="AJ16" s="44">
        <v>40700</v>
      </c>
      <c r="AK16" s="48">
        <f t="shared" si="1"/>
        <v>3</v>
      </c>
      <c r="AL16" s="54">
        <v>40701</v>
      </c>
      <c r="AM16" s="54">
        <v>41066</v>
      </c>
      <c r="AN16" s="39">
        <f t="shared" si="13"/>
        <v>12</v>
      </c>
      <c r="AO16" s="44" t="s">
        <v>97</v>
      </c>
      <c r="AP16" s="44"/>
      <c r="AQ16" s="44" t="str">
        <f t="shared" si="3"/>
        <v/>
      </c>
      <c r="AR16" s="38" t="s">
        <v>97</v>
      </c>
      <c r="AS16" s="38"/>
      <c r="AT16" s="39" t="str">
        <f t="shared" si="4"/>
        <v/>
      </c>
      <c r="AU16" s="44" t="s">
        <v>97</v>
      </c>
      <c r="AV16" s="44"/>
      <c r="AW16" s="48" t="str">
        <f t="shared" si="14"/>
        <v/>
      </c>
      <c r="AX16" s="38"/>
      <c r="AY16" s="38"/>
      <c r="AZ16" s="39" t="str">
        <f t="shared" si="5"/>
        <v/>
      </c>
      <c r="BA16" s="44"/>
      <c r="BB16" s="44"/>
      <c r="BC16" s="50" t="str">
        <f t="shared" si="6"/>
        <v/>
      </c>
      <c r="BD16" s="51" t="str">
        <f ca="1">IF(G16="Tetap","",IF(BA16&lt;&gt;"",BA16,IF(AX16&lt;&gt;"",AX16,IF(AU16&lt;&gt;"",AU16,IF(AR16&lt;&gt;"",AR16,IF(AO16&lt;&gt;"",AO16,IF(AL16&lt;&gt;"",AL16,IF(AI16&lt;&gt;"",AI16,""))))))))</f>
        <v/>
      </c>
      <c r="BE16" s="51">
        <f t="shared" ca="1" si="7"/>
        <v>15</v>
      </c>
      <c r="BF16" s="36">
        <f t="shared" ca="1" si="8"/>
        <v>6</v>
      </c>
      <c r="BG16" s="36">
        <f t="shared" ca="1" si="9"/>
        <v>26</v>
      </c>
    </row>
    <row r="17" spans="1:59" ht="22.5" customHeight="1">
      <c r="A17" s="36">
        <f t="shared" si="15"/>
        <v>4</v>
      </c>
      <c r="B17" s="67">
        <v>55016</v>
      </c>
      <c r="C17" s="102" t="s">
        <v>1626</v>
      </c>
      <c r="D17" s="31" t="s">
        <v>331</v>
      </c>
      <c r="E17" s="32" t="s">
        <v>354</v>
      </c>
      <c r="F17" s="72" t="s">
        <v>289</v>
      </c>
      <c r="G17" s="33" t="str">
        <f ca="1">IF(AI17="","Perekrutan",IF(BE17&gt;4,"Tetap",IF(BA17&lt;&gt;"","Kontrak VII",IF(AX17&lt;&gt;"","Kontrak VI",IF(AU17&lt;&gt;"","Kontrak V",IF(AR17&lt;&gt;"","Kontrak IV",IF(AO17&lt;&gt;"","Kontrak III",IF(AL17&lt;&gt;"","Kontrak II",IF(AI17&lt;&gt;"","Kontrak I","")))))))))</f>
        <v>Tetap</v>
      </c>
      <c r="H17" s="42" t="str">
        <f ca="1">IF(G17="Tetap","",IF(BA17&lt;&gt;"",BB17,IF(AX17&lt;&gt;"",AY17,IF(AU17&lt;&gt;"",AV17,IF(AR17&lt;&gt;"",AS17,IF(AO17&lt;&gt;"",AP17,IF(AL17&lt;&gt;"",AM17,IF(AI17&lt;&gt;"",AJ17,""))))))))</f>
        <v/>
      </c>
      <c r="I17" s="35" t="s">
        <v>47</v>
      </c>
      <c r="J17" s="36">
        <v>9</v>
      </c>
      <c r="K17" s="31" t="s">
        <v>300</v>
      </c>
      <c r="L17" s="103" t="s">
        <v>355</v>
      </c>
      <c r="M17" s="28" t="s">
        <v>1632</v>
      </c>
      <c r="N17" s="36" t="s">
        <v>172</v>
      </c>
      <c r="O17" s="31" t="s">
        <v>276</v>
      </c>
      <c r="P17" s="38">
        <v>28992</v>
      </c>
      <c r="Q17" s="39">
        <f t="shared" ca="1" si="0"/>
        <v>47</v>
      </c>
      <c r="R17" s="71" t="s">
        <v>1633</v>
      </c>
      <c r="S17" s="28" t="s">
        <v>345</v>
      </c>
      <c r="T17" s="36" t="s">
        <v>114</v>
      </c>
      <c r="U17" s="36" t="s">
        <v>176</v>
      </c>
      <c r="V17" s="40" t="s">
        <v>97</v>
      </c>
      <c r="W17" s="36"/>
      <c r="X17" s="36"/>
      <c r="Y17" s="28" t="s">
        <v>357</v>
      </c>
      <c r="Z17" s="41">
        <v>834344375</v>
      </c>
      <c r="AA17" s="41" t="s">
        <v>1634</v>
      </c>
      <c r="AB17" s="114" t="s">
        <v>1635</v>
      </c>
      <c r="AC17" s="42" t="s">
        <v>359</v>
      </c>
      <c r="AD17" s="43"/>
      <c r="AE17" s="42"/>
      <c r="AF17" s="42"/>
      <c r="AG17" s="42"/>
      <c r="AH17" s="42"/>
      <c r="AI17" s="55">
        <v>38364</v>
      </c>
      <c r="AJ17" s="44"/>
      <c r="AK17" s="48" t="str">
        <f t="shared" si="1"/>
        <v/>
      </c>
      <c r="AL17" s="38" t="s">
        <v>97</v>
      </c>
      <c r="AM17" s="38"/>
      <c r="AN17" s="39" t="str">
        <f t="shared" si="13"/>
        <v/>
      </c>
      <c r="AO17" s="44" t="s">
        <v>97</v>
      </c>
      <c r="AP17" s="44"/>
      <c r="AQ17" s="44" t="str">
        <f t="shared" si="3"/>
        <v/>
      </c>
      <c r="AR17" s="38" t="s">
        <v>97</v>
      </c>
      <c r="AS17" s="38"/>
      <c r="AT17" s="39" t="str">
        <f t="shared" si="4"/>
        <v/>
      </c>
      <c r="AU17" s="44" t="s">
        <v>97</v>
      </c>
      <c r="AV17" s="44"/>
      <c r="AW17" s="48" t="str">
        <f t="shared" si="14"/>
        <v/>
      </c>
      <c r="AX17" s="38"/>
      <c r="AY17" s="38"/>
      <c r="AZ17" s="39" t="str">
        <f t="shared" si="5"/>
        <v/>
      </c>
      <c r="BA17" s="44"/>
      <c r="BB17" s="44"/>
      <c r="BC17" s="50" t="str">
        <f t="shared" si="6"/>
        <v/>
      </c>
      <c r="BD17" s="51" t="str">
        <f ca="1">IF(G17="Tetap","",IF(BA17&lt;&gt;"",BA17,IF(AX17&lt;&gt;"",AX17,IF(AU17&lt;&gt;"",AU17,IF(AR17&lt;&gt;"",AR17,IF(AO17&lt;&gt;"",AO17,IF(AL17&lt;&gt;"",AL17,IF(AI17&lt;&gt;"",AI17,""))))))))</f>
        <v/>
      </c>
      <c r="BE17" s="51">
        <f t="shared" ca="1" si="7"/>
        <v>21</v>
      </c>
      <c r="BF17" s="36">
        <f t="shared" ca="1" si="8"/>
        <v>8</v>
      </c>
      <c r="BG17" s="36">
        <f t="shared" ca="1" si="9"/>
        <v>21</v>
      </c>
    </row>
    <row r="18" spans="1:59" ht="22.5" customHeight="1">
      <c r="A18" s="36">
        <f t="shared" si="15"/>
        <v>5</v>
      </c>
      <c r="B18" s="67">
        <v>55017</v>
      </c>
      <c r="C18" s="102" t="s">
        <v>1670</v>
      </c>
      <c r="D18" s="31" t="s">
        <v>331</v>
      </c>
      <c r="E18" s="40" t="s">
        <v>360</v>
      </c>
      <c r="F18" s="58" t="s">
        <v>289</v>
      </c>
      <c r="G18" s="33" t="str">
        <f ca="1">IF(AI18="","Perekrutan",IF(BE18&gt;4,"Tetap",IF(BA18&lt;&gt;"","Kontrak VII",IF(AX18&lt;&gt;"","Kontrak VI",IF(AU18&lt;&gt;"","Kontrak V",IF(AR18&lt;&gt;"","Kontrak IV",IF(AO18&lt;&gt;"","Kontrak III",IF(AL18&lt;&gt;"","Kontrak II",IF(AI18&lt;&gt;"","Kontrak I","")))))))))</f>
        <v>Kontrak IV</v>
      </c>
      <c r="H18" s="59">
        <f ca="1">IF(G18="Tetap","",IF(BA18&lt;&gt;"",BB18,IF(AX18&lt;&gt;"",AY18,IF(AU18&lt;&gt;"",AV18,IF(AR18&lt;&gt;"",AS18,IF(AO18&lt;&gt;"",AP18,IF(AL18&lt;&gt;"",AM18,IF(AI18&lt;&gt;"",AJ18,""))))))))</f>
        <v>46326</v>
      </c>
      <c r="I18" s="35" t="s">
        <v>47</v>
      </c>
      <c r="J18" s="36">
        <v>9</v>
      </c>
      <c r="K18" s="31" t="s">
        <v>361</v>
      </c>
      <c r="L18" s="103" t="s">
        <v>362</v>
      </c>
      <c r="M18" s="28" t="s">
        <v>1674</v>
      </c>
      <c r="N18" s="36" t="s">
        <v>172</v>
      </c>
      <c r="O18" s="31" t="s">
        <v>363</v>
      </c>
      <c r="P18" s="38">
        <v>36757</v>
      </c>
      <c r="Q18" s="39">
        <f t="shared" ca="1" si="0"/>
        <v>26</v>
      </c>
      <c r="R18" s="71" t="s">
        <v>1675</v>
      </c>
      <c r="S18" s="28" t="s">
        <v>345</v>
      </c>
      <c r="T18" s="28" t="s">
        <v>233</v>
      </c>
      <c r="U18" s="28" t="s">
        <v>1594</v>
      </c>
      <c r="V18" s="40" t="s">
        <v>177</v>
      </c>
      <c r="W18" s="36"/>
      <c r="X18" s="36"/>
      <c r="Y18" s="28" t="s">
        <v>1676</v>
      </c>
      <c r="Z18" s="41">
        <v>1513150286</v>
      </c>
      <c r="AA18" s="41" t="s">
        <v>362</v>
      </c>
      <c r="AB18" s="114" t="s">
        <v>1677</v>
      </c>
      <c r="AC18" s="42" t="s">
        <v>120</v>
      </c>
      <c r="AD18" s="43"/>
      <c r="AE18" s="42"/>
      <c r="AF18" s="42"/>
      <c r="AG18" s="42"/>
      <c r="AH18" s="42"/>
      <c r="AI18" s="44">
        <v>45576</v>
      </c>
      <c r="AJ18" s="60">
        <v>45716</v>
      </c>
      <c r="AK18" s="48">
        <f t="shared" si="1"/>
        <v>5</v>
      </c>
      <c r="AL18" s="54">
        <v>45717</v>
      </c>
      <c r="AM18" s="54">
        <v>45838</v>
      </c>
      <c r="AN18" s="39">
        <f t="shared" si="13"/>
        <v>4</v>
      </c>
      <c r="AO18" s="55">
        <v>45839</v>
      </c>
      <c r="AP18" s="55">
        <v>45961</v>
      </c>
      <c r="AQ18" s="48">
        <f t="shared" si="3"/>
        <v>4</v>
      </c>
      <c r="AR18" s="38">
        <v>45962</v>
      </c>
      <c r="AS18" s="38">
        <v>46326</v>
      </c>
      <c r="AT18" s="39">
        <f t="shared" si="4"/>
        <v>12</v>
      </c>
      <c r="AU18" s="44" t="s">
        <v>97</v>
      </c>
      <c r="AV18" s="44"/>
      <c r="AW18" s="48" t="str">
        <f t="shared" si="14"/>
        <v/>
      </c>
      <c r="AX18" s="38"/>
      <c r="AY18" s="38"/>
      <c r="AZ18" s="39" t="str">
        <f t="shared" si="5"/>
        <v/>
      </c>
      <c r="BA18" s="44"/>
      <c r="BB18" s="44"/>
      <c r="BC18" s="50" t="str">
        <f t="shared" si="6"/>
        <v/>
      </c>
      <c r="BD18" s="61">
        <f ca="1">IF(G18="Tetap","",IF(BA18&lt;&gt;"",BA18,IF(AX18&lt;&gt;"",AX18,IF(AU18&lt;&gt;"",AU18,IF(AR18&lt;&gt;"",AR18,IF(AO18&lt;&gt;"",AO18,IF(AL18&lt;&gt;"",AL18,IF(AI18&lt;&gt;"",AI18,""))))))))</f>
        <v>45962</v>
      </c>
      <c r="BE18" s="51">
        <f t="shared" ca="1" si="7"/>
        <v>1</v>
      </c>
      <c r="BF18" s="36">
        <f t="shared" ca="1" si="8"/>
        <v>11</v>
      </c>
      <c r="BG18" s="36">
        <f t="shared" ca="1" si="9"/>
        <v>22</v>
      </c>
    </row>
    <row r="19" spans="1:59" ht="22.5" customHeight="1">
      <c r="A19" s="36">
        <f t="shared" si="15"/>
        <v>6</v>
      </c>
      <c r="B19" s="52">
        <v>55018</v>
      </c>
      <c r="C19" s="102" t="s">
        <v>1681</v>
      </c>
      <c r="D19" s="31" t="s">
        <v>331</v>
      </c>
      <c r="E19" s="32" t="s">
        <v>367</v>
      </c>
      <c r="F19" s="122" t="s">
        <v>568</v>
      </c>
      <c r="G19" s="33" t="str">
        <f ca="1">IF(AI19="","Perekrutan",IF(BE19&gt;4,"Tetap",IF(BA19&lt;&gt;"","Kontrak VII",IF(AX19&lt;&gt;"","Kontrak VI",IF(AU19&lt;&gt;"","Kontrak V",IF(AR19&lt;&gt;"","Kontrak IV",IF(AO19&lt;&gt;"","Kontrak III",IF(AL19&lt;&gt;"","Kontrak II",IF(AI19&lt;&gt;"","Kontrak I","")))))))))</f>
        <v>Tetap</v>
      </c>
      <c r="H19" s="42" t="str">
        <f ca="1">IF(G19="Tetap","",IF(BA19&lt;&gt;"",BB19,IF(AX19&lt;&gt;"",AY19,IF(AU19&lt;&gt;"",AV19,IF(AR19&lt;&gt;"",AS19,IF(AO19&lt;&gt;"",AP19,IF(AL19&lt;&gt;"",AM19,IF(AI19&lt;&gt;"",AJ19,""))))))))</f>
        <v/>
      </c>
      <c r="I19" s="35" t="s">
        <v>369</v>
      </c>
      <c r="J19" s="36">
        <v>6</v>
      </c>
      <c r="K19" s="31" t="s">
        <v>300</v>
      </c>
      <c r="L19" s="103" t="s">
        <v>370</v>
      </c>
      <c r="M19" s="28" t="s">
        <v>1685</v>
      </c>
      <c r="N19" s="36" t="s">
        <v>172</v>
      </c>
      <c r="O19" s="31" t="s">
        <v>371</v>
      </c>
      <c r="P19" s="38">
        <v>32424</v>
      </c>
      <c r="Q19" s="39">
        <f t="shared" ca="1" si="0"/>
        <v>37</v>
      </c>
      <c r="R19" s="71" t="s">
        <v>1686</v>
      </c>
      <c r="S19" s="28" t="s">
        <v>488</v>
      </c>
      <c r="T19" s="36" t="s">
        <v>114</v>
      </c>
      <c r="U19" s="36" t="s">
        <v>176</v>
      </c>
      <c r="V19" s="40" t="s">
        <v>97</v>
      </c>
      <c r="W19" s="36"/>
      <c r="X19" s="36"/>
      <c r="Y19" s="28" t="s">
        <v>373</v>
      </c>
      <c r="Z19" s="41">
        <v>817291195</v>
      </c>
      <c r="AA19" s="41" t="s">
        <v>1687</v>
      </c>
      <c r="AB19" s="114" t="s">
        <v>1688</v>
      </c>
      <c r="AC19" s="42" t="s">
        <v>374</v>
      </c>
      <c r="AD19" s="43"/>
      <c r="AE19" s="42"/>
      <c r="AF19" s="42"/>
      <c r="AG19" s="42"/>
      <c r="AH19" s="42"/>
      <c r="AI19" s="55">
        <v>38935</v>
      </c>
      <c r="AJ19" s="44"/>
      <c r="AK19" s="48" t="str">
        <f t="shared" si="1"/>
        <v/>
      </c>
      <c r="AL19" s="38" t="s">
        <v>97</v>
      </c>
      <c r="AM19" s="38"/>
      <c r="AN19" s="39" t="str">
        <f t="shared" si="13"/>
        <v/>
      </c>
      <c r="AO19" s="44" t="s">
        <v>97</v>
      </c>
      <c r="AP19" s="44"/>
      <c r="AQ19" s="44" t="str">
        <f t="shared" si="3"/>
        <v/>
      </c>
      <c r="AR19" s="38" t="s">
        <v>97</v>
      </c>
      <c r="AS19" s="38"/>
      <c r="AT19" s="39" t="str">
        <f t="shared" si="4"/>
        <v/>
      </c>
      <c r="AU19" s="44" t="s">
        <v>97</v>
      </c>
      <c r="AV19" s="44"/>
      <c r="AW19" s="48" t="str">
        <f t="shared" si="14"/>
        <v/>
      </c>
      <c r="AX19" s="38"/>
      <c r="AY19" s="38"/>
      <c r="AZ19" s="39" t="str">
        <f t="shared" si="5"/>
        <v/>
      </c>
      <c r="BA19" s="44"/>
      <c r="BB19" s="44"/>
      <c r="BC19" s="50" t="str">
        <f t="shared" si="6"/>
        <v/>
      </c>
      <c r="BD19" s="51" t="str">
        <f ca="1">IF(G19="Tetap","",IF(BA19&lt;&gt;"",BA19,IF(AX19&lt;&gt;"",AX19,IF(AU19&lt;&gt;"",AU19,IF(AR19&lt;&gt;"",AR19,IF(AO19&lt;&gt;"",AO19,IF(AL19&lt;&gt;"",AL19,IF(AI19&lt;&gt;"",AI19,""))))))))</f>
        <v/>
      </c>
      <c r="BE19" s="51">
        <f t="shared" ca="1" si="7"/>
        <v>20</v>
      </c>
      <c r="BF19" s="36">
        <f t="shared" ca="1" si="8"/>
        <v>1</v>
      </c>
      <c r="BG19" s="36">
        <f t="shared" ca="1" si="9"/>
        <v>27</v>
      </c>
    </row>
    <row r="20" spans="1:59" ht="22.5" customHeight="1">
      <c r="A20" s="36">
        <f t="shared" si="15"/>
        <v>7</v>
      </c>
      <c r="B20" s="67">
        <v>55019</v>
      </c>
      <c r="C20" s="102" t="s">
        <v>1695</v>
      </c>
      <c r="D20" s="31" t="s">
        <v>331</v>
      </c>
      <c r="E20" s="32" t="s">
        <v>382</v>
      </c>
      <c r="F20" s="32" t="s">
        <v>376</v>
      </c>
      <c r="G20" s="33" t="str">
        <f ca="1">IF(AI20="","Perekrutan",IF(BE20&gt;4,"Tetap",IF(BA20&lt;&gt;"","Kontrak VII",IF(AX20&lt;&gt;"","Kontrak VI",IF(AU20&lt;&gt;"","Kontrak V",IF(AR20&lt;&gt;"","Kontrak IV",IF(AO20&lt;&gt;"","Kontrak III",IF(AL20&lt;&gt;"","Kontrak II",IF(AI20&lt;&gt;"","Kontrak I","")))))))))</f>
        <v>Tetap</v>
      </c>
      <c r="H20" s="42" t="str">
        <f ca="1">IF(G20="Tetap","",IF(BA20&lt;&gt;"",BB20,IF(AX20&lt;&gt;"",AY20,IF(AU20&lt;&gt;"",AV20,IF(AR20&lt;&gt;"",AS20,IF(AO20&lt;&gt;"",AP20,IF(AL20&lt;&gt;"",AM20,IF(AI20&lt;&gt;"",AJ20,""))))))))</f>
        <v/>
      </c>
      <c r="I20" s="35" t="s">
        <v>73</v>
      </c>
      <c r="J20" s="36">
        <v>5</v>
      </c>
      <c r="K20" s="31" t="s">
        <v>300</v>
      </c>
      <c r="L20" s="103" t="s">
        <v>383</v>
      </c>
      <c r="M20" s="28" t="s">
        <v>1696</v>
      </c>
      <c r="N20" s="36" t="s">
        <v>172</v>
      </c>
      <c r="O20" s="31" t="s">
        <v>276</v>
      </c>
      <c r="P20" s="38">
        <v>30194</v>
      </c>
      <c r="Q20" s="39">
        <f t="shared" ca="1" si="0"/>
        <v>44</v>
      </c>
      <c r="R20" s="71" t="s">
        <v>1697</v>
      </c>
      <c r="S20" s="28" t="s">
        <v>345</v>
      </c>
      <c r="T20" s="36" t="s">
        <v>114</v>
      </c>
      <c r="U20" s="28" t="s">
        <v>349</v>
      </c>
      <c r="V20" s="40" t="s">
        <v>97</v>
      </c>
      <c r="W20" s="36"/>
      <c r="X20" s="36"/>
      <c r="Y20" s="28" t="s">
        <v>385</v>
      </c>
      <c r="Z20" s="41">
        <v>248976739</v>
      </c>
      <c r="AA20" s="41" t="s">
        <v>1699</v>
      </c>
      <c r="AB20" s="114" t="s">
        <v>1700</v>
      </c>
      <c r="AC20" s="42" t="s">
        <v>386</v>
      </c>
      <c r="AD20" s="43"/>
      <c r="AE20" s="42"/>
      <c r="AF20" s="42"/>
      <c r="AG20" s="42"/>
      <c r="AH20" s="42"/>
      <c r="AI20" s="44">
        <v>41030</v>
      </c>
      <c r="AJ20" s="44">
        <v>41122</v>
      </c>
      <c r="AK20" s="48">
        <f t="shared" si="1"/>
        <v>4</v>
      </c>
      <c r="AL20" s="54">
        <v>41123</v>
      </c>
      <c r="AM20" s="54">
        <v>41488</v>
      </c>
      <c r="AN20" s="39">
        <f t="shared" si="13"/>
        <v>13</v>
      </c>
      <c r="AO20" s="44" t="s">
        <v>97</v>
      </c>
      <c r="AP20" s="44"/>
      <c r="AQ20" s="44" t="str">
        <f t="shared" si="3"/>
        <v/>
      </c>
      <c r="AR20" s="38" t="s">
        <v>97</v>
      </c>
      <c r="AS20" s="38"/>
      <c r="AT20" s="39" t="str">
        <f t="shared" si="4"/>
        <v/>
      </c>
      <c r="AU20" s="44" t="s">
        <v>97</v>
      </c>
      <c r="AV20" s="44"/>
      <c r="AW20" s="48" t="str">
        <f t="shared" si="14"/>
        <v/>
      </c>
      <c r="AX20" s="38"/>
      <c r="AY20" s="38"/>
      <c r="AZ20" s="39" t="str">
        <f t="shared" si="5"/>
        <v/>
      </c>
      <c r="BA20" s="44"/>
      <c r="BB20" s="44"/>
      <c r="BC20" s="50" t="str">
        <f t="shared" si="6"/>
        <v/>
      </c>
      <c r="BD20" s="51" t="str">
        <f ca="1">IF(G20="Tetap","",IF(BA20&lt;&gt;"",BA20,IF(AX20&lt;&gt;"",AX20,IF(AU20&lt;&gt;"",AU20,IF(AR20&lt;&gt;"",AR20,IF(AO20&lt;&gt;"",AO20,IF(AL20&lt;&gt;"",AL20,IF(AI20&lt;&gt;"",AI20,""))))))))</f>
        <v/>
      </c>
      <c r="BE20" s="51">
        <f t="shared" ca="1" si="7"/>
        <v>14</v>
      </c>
      <c r="BF20" s="36">
        <f t="shared" ca="1" si="8"/>
        <v>5</v>
      </c>
      <c r="BG20" s="36">
        <f t="shared" ca="1" si="9"/>
        <v>2</v>
      </c>
    </row>
    <row r="21" spans="1:59" ht="22.5" customHeight="1">
      <c r="A21" s="36">
        <f t="shared" si="15"/>
        <v>8</v>
      </c>
      <c r="B21" s="67">
        <v>55020</v>
      </c>
      <c r="C21" s="102" t="s">
        <v>1708</v>
      </c>
      <c r="D21" s="31" t="s">
        <v>331</v>
      </c>
      <c r="E21" s="40" t="s">
        <v>387</v>
      </c>
      <c r="F21" s="40" t="s">
        <v>388</v>
      </c>
      <c r="G21" s="33" t="str">
        <f ca="1">IF(AI21="","Perekrutan",IF(BE21&gt;4,"Tetap",IF(BA21&lt;&gt;"","Kontrak VII",IF(AX21&lt;&gt;"","Kontrak VI",IF(AU21&lt;&gt;"","Kontrak V",IF(AR21&lt;&gt;"","Kontrak IV",IF(AO21&lt;&gt;"","Kontrak III",IF(AL21&lt;&gt;"","Kontrak II",IF(AI21&lt;&gt;"","Kontrak I","")))))))))</f>
        <v>Kontrak IV</v>
      </c>
      <c r="H21" s="59">
        <f ca="1">IF(G21="Tetap","",IF(BA21&lt;&gt;"",BB21,IF(AX21&lt;&gt;"",AY21,IF(AU21&lt;&gt;"",AV21,IF(AR21&lt;&gt;"",AS21,IF(AO21&lt;&gt;"",AP21,IF(AL21&lt;&gt;"",AM21,IF(AI21&lt;&gt;"",AJ21,""))))))))</f>
        <v>46630</v>
      </c>
      <c r="I21" s="35" t="s">
        <v>47</v>
      </c>
      <c r="J21" s="36">
        <v>3</v>
      </c>
      <c r="K21" s="31" t="s">
        <v>276</v>
      </c>
      <c r="L21" s="103" t="s">
        <v>389</v>
      </c>
      <c r="M21" s="28" t="s">
        <v>1709</v>
      </c>
      <c r="N21" s="36" t="s">
        <v>172</v>
      </c>
      <c r="O21" s="31" t="s">
        <v>276</v>
      </c>
      <c r="P21" s="38">
        <v>30612</v>
      </c>
      <c r="Q21" s="39">
        <f t="shared" ca="1" si="0"/>
        <v>42</v>
      </c>
      <c r="R21" s="71" t="s">
        <v>1710</v>
      </c>
      <c r="S21" s="28" t="s">
        <v>345</v>
      </c>
      <c r="T21" s="36" t="s">
        <v>114</v>
      </c>
      <c r="U21" s="36" t="s">
        <v>391</v>
      </c>
      <c r="V21" s="40" t="s">
        <v>250</v>
      </c>
      <c r="W21" s="36"/>
      <c r="X21" s="36"/>
      <c r="Y21" s="28" t="s">
        <v>1712</v>
      </c>
      <c r="Z21" s="41">
        <v>1941771534</v>
      </c>
      <c r="AA21" s="41" t="s">
        <v>1713</v>
      </c>
      <c r="AB21" s="114" t="s">
        <v>1714</v>
      </c>
      <c r="AC21" s="42" t="s">
        <v>393</v>
      </c>
      <c r="AD21" s="42"/>
      <c r="AE21" s="42"/>
      <c r="AF21" s="42"/>
      <c r="AG21" s="42"/>
      <c r="AH21" s="42"/>
      <c r="AI21" s="44">
        <v>45901</v>
      </c>
      <c r="AJ21" s="60">
        <v>46022</v>
      </c>
      <c r="AK21" s="45">
        <f t="shared" si="1"/>
        <v>4</v>
      </c>
      <c r="AL21" s="38">
        <v>46023</v>
      </c>
      <c r="AM21" s="38">
        <v>46142</v>
      </c>
      <c r="AN21" s="39">
        <f t="shared" si="13"/>
        <v>4</v>
      </c>
      <c r="AO21" s="44">
        <v>46143</v>
      </c>
      <c r="AP21" s="44">
        <v>46265</v>
      </c>
      <c r="AQ21" s="48">
        <f t="shared" si="3"/>
        <v>4</v>
      </c>
      <c r="AR21" s="54">
        <v>46266</v>
      </c>
      <c r="AS21" s="54">
        <v>46630</v>
      </c>
      <c r="AT21" s="39">
        <f t="shared" si="4"/>
        <v>12</v>
      </c>
      <c r="AU21" s="44" t="s">
        <v>97</v>
      </c>
      <c r="AV21" s="44"/>
      <c r="AW21" s="48" t="str">
        <f t="shared" si="14"/>
        <v/>
      </c>
      <c r="AX21" s="38"/>
      <c r="AY21" s="38"/>
      <c r="AZ21" s="39" t="str">
        <f t="shared" si="5"/>
        <v/>
      </c>
      <c r="BA21" s="44"/>
      <c r="BB21" s="44"/>
      <c r="BC21" s="50" t="str">
        <f t="shared" si="6"/>
        <v/>
      </c>
      <c r="BD21" s="61">
        <f ca="1">IF(G21="Tetap","",IF(BA21&lt;&gt;"",BA21,IF(AX21&lt;&gt;"",AX21,IF(AU21&lt;&gt;"",AU21,IF(AR21&lt;&gt;"",AR21,IF(AO21&lt;&gt;"",AO21,IF(AL21&lt;&gt;"",AL21,IF(AI21&lt;&gt;"",AI21,""))))))))</f>
        <v>46266</v>
      </c>
      <c r="BE21" s="51">
        <f t="shared" ca="1" si="7"/>
        <v>1</v>
      </c>
      <c r="BF21" s="36">
        <f t="shared" ca="1" si="8"/>
        <v>1</v>
      </c>
      <c r="BG21" s="36">
        <f t="shared" ca="1" si="9"/>
        <v>2</v>
      </c>
    </row>
    <row r="22" spans="1:59" ht="22.5" customHeight="1">
      <c r="A22" s="36">
        <f t="shared" si="15"/>
        <v>9</v>
      </c>
      <c r="B22" s="52">
        <v>55021</v>
      </c>
      <c r="C22" s="102" t="s">
        <v>1715</v>
      </c>
      <c r="D22" s="31" t="s">
        <v>331</v>
      </c>
      <c r="E22" s="32" t="s">
        <v>394</v>
      </c>
      <c r="F22" s="32" t="s">
        <v>376</v>
      </c>
      <c r="G22" s="33" t="str">
        <f ca="1">IF(AI22="","Perekrutan",IF(BE22&gt;4,"Tetap",IF(BA22&lt;&gt;"","Kontrak VII",IF(AX22&lt;&gt;"","Kontrak VI",IF(AU22&lt;&gt;"","Kontrak V",IF(AR22&lt;&gt;"","Kontrak IV",IF(AO22&lt;&gt;"","Kontrak III",IF(AL22&lt;&gt;"","Kontrak II",IF(AI22&lt;&gt;"","Kontrak I","")))))))))</f>
        <v>Tetap</v>
      </c>
      <c r="H22" s="42" t="str">
        <f ca="1">IF(G22="Tetap","",IF(BA22&lt;&gt;"",BB22,IF(AX22&lt;&gt;"",AY22,IF(AU22&lt;&gt;"",AV22,IF(AR22&lt;&gt;"",AS22,IF(AO22&lt;&gt;"",AP22,IF(AL22&lt;&gt;"",AM22,IF(AI22&lt;&gt;"",AJ22,""))))))))</f>
        <v/>
      </c>
      <c r="I22" s="35" t="s">
        <v>47</v>
      </c>
      <c r="J22" s="36">
        <v>3</v>
      </c>
      <c r="K22" s="31" t="s">
        <v>300</v>
      </c>
      <c r="L22" s="103" t="s">
        <v>395</v>
      </c>
      <c r="M22" s="28" t="s">
        <v>1716</v>
      </c>
      <c r="N22" s="36" t="s">
        <v>172</v>
      </c>
      <c r="O22" s="31" t="s">
        <v>396</v>
      </c>
      <c r="P22" s="38">
        <v>29935</v>
      </c>
      <c r="Q22" s="39">
        <f t="shared" ca="1" si="0"/>
        <v>44</v>
      </c>
      <c r="R22" s="71" t="s">
        <v>1717</v>
      </c>
      <c r="S22" s="28" t="s">
        <v>345</v>
      </c>
      <c r="T22" s="36" t="s">
        <v>114</v>
      </c>
      <c r="U22" s="28" t="s">
        <v>349</v>
      </c>
      <c r="V22" s="40" t="s">
        <v>97</v>
      </c>
      <c r="W22" s="36"/>
      <c r="X22" s="36"/>
      <c r="Y22" s="28" t="s">
        <v>398</v>
      </c>
      <c r="Z22" s="41">
        <v>834361038</v>
      </c>
      <c r="AA22" s="41" t="s">
        <v>1718</v>
      </c>
      <c r="AB22" s="114" t="s">
        <v>1719</v>
      </c>
      <c r="AC22" s="42" t="s">
        <v>400</v>
      </c>
      <c r="AD22" s="43"/>
      <c r="AE22" s="42"/>
      <c r="AF22" s="42"/>
      <c r="AG22" s="42"/>
      <c r="AH22" s="42"/>
      <c r="AI22" s="44">
        <v>40940</v>
      </c>
      <c r="AJ22" s="44">
        <v>41030</v>
      </c>
      <c r="AK22" s="48">
        <f t="shared" si="1"/>
        <v>4</v>
      </c>
      <c r="AL22" s="54">
        <v>41031</v>
      </c>
      <c r="AM22" s="54">
        <v>41396</v>
      </c>
      <c r="AN22" s="39">
        <f t="shared" si="13"/>
        <v>13</v>
      </c>
      <c r="AO22" s="44" t="s">
        <v>97</v>
      </c>
      <c r="AP22" s="44"/>
      <c r="AQ22" s="44" t="str">
        <f t="shared" si="3"/>
        <v/>
      </c>
      <c r="AR22" s="38" t="s">
        <v>97</v>
      </c>
      <c r="AS22" s="38"/>
      <c r="AT22" s="39" t="str">
        <f t="shared" si="4"/>
        <v/>
      </c>
      <c r="AU22" s="44" t="s">
        <v>97</v>
      </c>
      <c r="AV22" s="44"/>
      <c r="AW22" s="48" t="str">
        <f t="shared" si="14"/>
        <v/>
      </c>
      <c r="AX22" s="38"/>
      <c r="AY22" s="38"/>
      <c r="AZ22" s="39" t="str">
        <f t="shared" si="5"/>
        <v/>
      </c>
      <c r="BA22" s="44"/>
      <c r="BB22" s="44"/>
      <c r="BC22" s="50" t="str">
        <f t="shared" si="6"/>
        <v/>
      </c>
      <c r="BD22" s="51" t="str">
        <f ca="1">IF(G22="Tetap","",IF(BA22&lt;&gt;"",BA22,IF(AX22&lt;&gt;"",AX22,IF(AU22&lt;&gt;"",AU22,IF(AR22&lt;&gt;"",AR22,IF(AO22&lt;&gt;"",AO22,IF(AL22&lt;&gt;"",AL22,IF(AI22&lt;&gt;"",AI22,""))))))))</f>
        <v/>
      </c>
      <c r="BE22" s="51">
        <f t="shared" ca="1" si="7"/>
        <v>14</v>
      </c>
      <c r="BF22" s="36">
        <f t="shared" ca="1" si="8"/>
        <v>8</v>
      </c>
      <c r="BG22" s="36">
        <f t="shared" ca="1" si="9"/>
        <v>2</v>
      </c>
    </row>
    <row r="23" spans="1:59" ht="22.5" customHeight="1">
      <c r="A23" s="36">
        <f t="shared" si="15"/>
        <v>10</v>
      </c>
      <c r="B23" s="67">
        <v>55022</v>
      </c>
      <c r="C23" s="102" t="s">
        <v>1720</v>
      </c>
      <c r="D23" s="31" t="s">
        <v>331</v>
      </c>
      <c r="E23" s="40" t="s">
        <v>401</v>
      </c>
      <c r="F23" s="40" t="s">
        <v>388</v>
      </c>
      <c r="G23" s="33" t="str">
        <f ca="1">IF(AI23="","Perekrutan",IF(BE23&gt;4,"Tetap",IF(BA23&lt;&gt;"","Kontrak VII",IF(AX23&lt;&gt;"","Kontrak VI",IF(AU23&lt;&gt;"","Kontrak V",IF(AR23&lt;&gt;"","Kontrak IV",IF(AO23&lt;&gt;"","Kontrak III",IF(AL23&lt;&gt;"","Kontrak II",IF(AI23&lt;&gt;"","Kontrak I","")))))))))</f>
        <v>Kontrak IV</v>
      </c>
      <c r="H23" s="59">
        <f ca="1">IF(G23="Tetap","",IF(BA23&lt;&gt;"",BB23,IF(AX23&lt;&gt;"",AY23,IF(AU23&lt;&gt;"",AV23,IF(AR23&lt;&gt;"",AS23,IF(AO23&lt;&gt;"",AP23,IF(AL23&lt;&gt;"",AM23,IF(AI23&lt;&gt;"",AJ23,""))))))))</f>
        <v>46599</v>
      </c>
      <c r="I23" s="35" t="s">
        <v>47</v>
      </c>
      <c r="J23" s="36">
        <v>3</v>
      </c>
      <c r="K23" s="31" t="s">
        <v>402</v>
      </c>
      <c r="L23" s="103" t="s">
        <v>403</v>
      </c>
      <c r="M23" s="28" t="s">
        <v>1441</v>
      </c>
      <c r="N23" s="36" t="s">
        <v>172</v>
      </c>
      <c r="O23" s="31" t="s">
        <v>404</v>
      </c>
      <c r="P23" s="38">
        <v>37469</v>
      </c>
      <c r="Q23" s="39">
        <f t="shared" ca="1" si="0"/>
        <v>24</v>
      </c>
      <c r="R23" s="71" t="s">
        <v>1721</v>
      </c>
      <c r="S23" s="28" t="s">
        <v>345</v>
      </c>
      <c r="T23" s="28" t="s">
        <v>233</v>
      </c>
      <c r="U23" s="36" t="s">
        <v>97</v>
      </c>
      <c r="V23" s="40" t="s">
        <v>250</v>
      </c>
      <c r="W23" s="36"/>
      <c r="X23" s="36"/>
      <c r="Y23" s="28" t="s">
        <v>1722</v>
      </c>
      <c r="Z23" s="41">
        <v>1822874207</v>
      </c>
      <c r="AA23" s="41" t="s">
        <v>403</v>
      </c>
      <c r="AB23" s="114" t="s">
        <v>1723</v>
      </c>
      <c r="AC23" s="42" t="s">
        <v>120</v>
      </c>
      <c r="AD23" s="43"/>
      <c r="AE23" s="42"/>
      <c r="AF23" s="42"/>
      <c r="AG23" s="42"/>
      <c r="AH23" s="42"/>
      <c r="AI23" s="44">
        <v>45871</v>
      </c>
      <c r="AJ23" s="60">
        <v>45991</v>
      </c>
      <c r="AK23" s="45">
        <f t="shared" si="1"/>
        <v>4</v>
      </c>
      <c r="AL23" s="54">
        <v>45992</v>
      </c>
      <c r="AM23" s="54">
        <v>46112</v>
      </c>
      <c r="AN23" s="39">
        <f t="shared" si="13"/>
        <v>4</v>
      </c>
      <c r="AO23" s="44">
        <v>46113</v>
      </c>
      <c r="AP23" s="44">
        <v>46234</v>
      </c>
      <c r="AQ23" s="48">
        <f t="shared" si="3"/>
        <v>4</v>
      </c>
      <c r="AR23" s="54">
        <v>46235</v>
      </c>
      <c r="AS23" s="54">
        <v>46599</v>
      </c>
      <c r="AT23" s="39">
        <f t="shared" si="4"/>
        <v>12</v>
      </c>
      <c r="AU23" s="44" t="s">
        <v>97</v>
      </c>
      <c r="AV23" s="44"/>
      <c r="AW23" s="48" t="str">
        <f t="shared" si="14"/>
        <v/>
      </c>
      <c r="AX23" s="38"/>
      <c r="AY23" s="38"/>
      <c r="AZ23" s="39" t="str">
        <f t="shared" si="5"/>
        <v/>
      </c>
      <c r="BA23" s="44"/>
      <c r="BB23" s="44"/>
      <c r="BC23" s="50" t="str">
        <f t="shared" si="6"/>
        <v/>
      </c>
      <c r="BD23" s="61">
        <f ca="1">IF(G23="Tetap","",IF(BA23&lt;&gt;"",BA23,IF(AX23&lt;&gt;"",AX23,IF(AU23&lt;&gt;"",AU23,IF(AR23&lt;&gt;"",AR23,IF(AO23&lt;&gt;"",AO23,IF(AL23&lt;&gt;"",AL23,IF(AI23&lt;&gt;"",AI23,""))))))))</f>
        <v>46235</v>
      </c>
      <c r="BE23" s="51">
        <f t="shared" ca="1" si="7"/>
        <v>1</v>
      </c>
      <c r="BF23" s="36">
        <f t="shared" ca="1" si="8"/>
        <v>2</v>
      </c>
      <c r="BG23" s="36">
        <f t="shared" ca="1" si="9"/>
        <v>1</v>
      </c>
    </row>
    <row r="24" spans="1:59" ht="22.5" customHeight="1">
      <c r="A24" s="36">
        <f t="shared" si="15"/>
        <v>11</v>
      </c>
      <c r="B24" s="67">
        <v>55023</v>
      </c>
      <c r="C24" s="102" t="s">
        <v>1724</v>
      </c>
      <c r="D24" s="31" t="s">
        <v>331</v>
      </c>
      <c r="E24" s="40" t="s">
        <v>407</v>
      </c>
      <c r="F24" s="40" t="s">
        <v>388</v>
      </c>
      <c r="G24" s="33" t="str">
        <f ca="1">IF(AI24="","Perekrutan",IF(BE24&gt;4,"Tetap",IF(BA24&lt;&gt;"","Kontrak VII",IF(AX24&lt;&gt;"","Kontrak VI",IF(AU24&lt;&gt;"","Kontrak V",IF(AR24&lt;&gt;"","Kontrak IV",IF(AO24&lt;&gt;"","Kontrak III",IF(AL24&lt;&gt;"","Kontrak II",IF(AI24&lt;&gt;"","Kontrak I","")))))))))</f>
        <v>Kontrak IV</v>
      </c>
      <c r="H24" s="59">
        <f ca="1">IF(G24="Tetap","",IF(BA24&lt;&gt;"",BB24,IF(AX24&lt;&gt;"",AY24,IF(AU24&lt;&gt;"",AV24,IF(AR24&lt;&gt;"",AS24,IF(AO24&lt;&gt;"",AP24,IF(AL24&lt;&gt;"",AM24,IF(AI24&lt;&gt;"",AJ24,""))))))))</f>
        <v>46599</v>
      </c>
      <c r="I24" s="35" t="s">
        <v>47</v>
      </c>
      <c r="J24" s="36">
        <v>3</v>
      </c>
      <c r="K24" s="31" t="s">
        <v>402</v>
      </c>
      <c r="L24" s="103" t="s">
        <v>408</v>
      </c>
      <c r="M24" s="28" t="s">
        <v>1725</v>
      </c>
      <c r="N24" s="36" t="s">
        <v>172</v>
      </c>
      <c r="O24" s="31" t="s">
        <v>409</v>
      </c>
      <c r="P24" s="38">
        <v>38273</v>
      </c>
      <c r="Q24" s="39">
        <f t="shared" ca="1" si="0"/>
        <v>21</v>
      </c>
      <c r="R24" s="71" t="s">
        <v>1726</v>
      </c>
      <c r="S24" s="28" t="s">
        <v>345</v>
      </c>
      <c r="T24" s="28" t="s">
        <v>233</v>
      </c>
      <c r="U24" s="36" t="s">
        <v>97</v>
      </c>
      <c r="V24" s="40" t="s">
        <v>250</v>
      </c>
      <c r="W24" s="36"/>
      <c r="X24" s="36"/>
      <c r="Y24" s="28" t="s">
        <v>411</v>
      </c>
      <c r="Z24" s="41">
        <v>1926734046</v>
      </c>
      <c r="AA24" s="41" t="s">
        <v>408</v>
      </c>
      <c r="AB24" s="114" t="s">
        <v>1727</v>
      </c>
      <c r="AC24" s="42" t="s">
        <v>120</v>
      </c>
      <c r="AD24" s="43"/>
      <c r="AE24" s="42"/>
      <c r="AF24" s="42"/>
      <c r="AG24" s="42"/>
      <c r="AH24" s="42"/>
      <c r="AI24" s="44">
        <v>45872</v>
      </c>
      <c r="AJ24" s="60">
        <v>45992</v>
      </c>
      <c r="AK24" s="45">
        <f t="shared" si="1"/>
        <v>4</v>
      </c>
      <c r="AL24" s="54">
        <v>45992</v>
      </c>
      <c r="AM24" s="54">
        <v>46112</v>
      </c>
      <c r="AN24" s="39">
        <f t="shared" si="13"/>
        <v>4</v>
      </c>
      <c r="AO24" s="44">
        <v>46113</v>
      </c>
      <c r="AP24" s="44">
        <v>46234</v>
      </c>
      <c r="AQ24" s="48">
        <f t="shared" si="3"/>
        <v>4</v>
      </c>
      <c r="AR24" s="54">
        <v>46235</v>
      </c>
      <c r="AS24" s="54">
        <v>46599</v>
      </c>
      <c r="AT24" s="39">
        <f t="shared" si="4"/>
        <v>12</v>
      </c>
      <c r="AU24" s="44" t="s">
        <v>97</v>
      </c>
      <c r="AV24" s="44"/>
      <c r="AW24" s="48" t="str">
        <f t="shared" si="14"/>
        <v/>
      </c>
      <c r="AX24" s="38"/>
      <c r="AY24" s="38"/>
      <c r="AZ24" s="39" t="str">
        <f t="shared" si="5"/>
        <v/>
      </c>
      <c r="BA24" s="44"/>
      <c r="BB24" s="44"/>
      <c r="BC24" s="50" t="str">
        <f t="shared" si="6"/>
        <v/>
      </c>
      <c r="BD24" s="61">
        <f ca="1">IF(G24="Tetap","",IF(BA24&lt;&gt;"",BA24,IF(AX24&lt;&gt;"",AX24,IF(AU24&lt;&gt;"",AU24,IF(AR24&lt;&gt;"",AR24,IF(AO24&lt;&gt;"",AO24,IF(AL24&lt;&gt;"",AL24,IF(AI24&lt;&gt;"",AI24,""))))))))</f>
        <v>46235</v>
      </c>
      <c r="BE24" s="51">
        <f t="shared" ca="1" si="7"/>
        <v>1</v>
      </c>
      <c r="BF24" s="36">
        <f t="shared" ca="1" si="8"/>
        <v>2</v>
      </c>
      <c r="BG24" s="36">
        <f t="shared" ca="1" si="9"/>
        <v>0</v>
      </c>
    </row>
    <row r="25" spans="1:59" ht="22.5" customHeight="1">
      <c r="A25" s="36">
        <f t="shared" si="15"/>
        <v>12</v>
      </c>
      <c r="B25" s="52">
        <v>55024</v>
      </c>
      <c r="C25" s="102" t="s">
        <v>1728</v>
      </c>
      <c r="D25" s="31" t="s">
        <v>331</v>
      </c>
      <c r="E25" s="32" t="s">
        <v>412</v>
      </c>
      <c r="F25" s="32" t="s">
        <v>388</v>
      </c>
      <c r="G25" s="33" t="str">
        <f ca="1">IF(AI25="","Perekrutan",IF(BE25&gt;4,"Tetap",IF(BA25&lt;&gt;"","Kontrak VII",IF(AX25&lt;&gt;"","Kontrak VI",IF(AU25&lt;&gt;"","Kontrak V",IF(AR25&lt;&gt;"","Kontrak IV",IF(AO25&lt;&gt;"","Kontrak III",IF(AL25&lt;&gt;"","Kontrak II",IF(AI25&lt;&gt;"","Kontrak I","")))))))))</f>
        <v>Tetap</v>
      </c>
      <c r="H25" s="42" t="str">
        <f ca="1">IF(G25="Tetap","",IF(BA25&lt;&gt;"",BB25,IF(AX25&lt;&gt;"",AY25,IF(AU25&lt;&gt;"",AV25,IF(AR25&lt;&gt;"",AS25,IF(AO25&lt;&gt;"",AP25,IF(AL25&lt;&gt;"",AM25,IF(AI25&lt;&gt;"",AJ25,""))))))))</f>
        <v/>
      </c>
      <c r="I25" s="35" t="s">
        <v>369</v>
      </c>
      <c r="J25" s="36">
        <v>6</v>
      </c>
      <c r="K25" s="31" t="s">
        <v>300</v>
      </c>
      <c r="L25" s="103" t="s">
        <v>413</v>
      </c>
      <c r="M25" s="28" t="s">
        <v>1729</v>
      </c>
      <c r="N25" s="36" t="s">
        <v>172</v>
      </c>
      <c r="O25" s="31" t="s">
        <v>276</v>
      </c>
      <c r="P25" s="38">
        <v>28618</v>
      </c>
      <c r="Q25" s="39">
        <f t="shared" ca="1" si="0"/>
        <v>48</v>
      </c>
      <c r="R25" s="71" t="s">
        <v>1730</v>
      </c>
      <c r="S25" s="28" t="s">
        <v>345</v>
      </c>
      <c r="T25" s="36" t="s">
        <v>114</v>
      </c>
      <c r="U25" s="36" t="s">
        <v>176</v>
      </c>
      <c r="V25" s="40" t="s">
        <v>97</v>
      </c>
      <c r="W25" s="36"/>
      <c r="X25" s="36"/>
      <c r="Y25" s="28" t="s">
        <v>415</v>
      </c>
      <c r="Z25" s="41">
        <v>834201165</v>
      </c>
      <c r="AA25" s="41" t="s">
        <v>1731</v>
      </c>
      <c r="AB25" s="114" t="s">
        <v>1732</v>
      </c>
      <c r="AC25" s="42" t="s">
        <v>97</v>
      </c>
      <c r="AD25" s="43"/>
      <c r="AE25" s="42"/>
      <c r="AF25" s="42"/>
      <c r="AG25" s="42"/>
      <c r="AH25" s="42"/>
      <c r="AI25" s="55">
        <v>39462</v>
      </c>
      <c r="AJ25" s="44"/>
      <c r="AK25" s="48" t="str">
        <f t="shared" si="1"/>
        <v/>
      </c>
      <c r="AL25" s="38" t="s">
        <v>97</v>
      </c>
      <c r="AM25" s="38"/>
      <c r="AN25" s="39" t="str">
        <f t="shared" si="13"/>
        <v/>
      </c>
      <c r="AO25" s="44" t="s">
        <v>97</v>
      </c>
      <c r="AP25" s="44"/>
      <c r="AQ25" s="44" t="str">
        <f t="shared" si="3"/>
        <v/>
      </c>
      <c r="AR25" s="38" t="s">
        <v>97</v>
      </c>
      <c r="AS25" s="38"/>
      <c r="AT25" s="38" t="str">
        <f t="shared" si="4"/>
        <v/>
      </c>
      <c r="AU25" s="44" t="s">
        <v>97</v>
      </c>
      <c r="AV25" s="44"/>
      <c r="AW25" s="48" t="str">
        <f t="shared" si="14"/>
        <v/>
      </c>
      <c r="AX25" s="38"/>
      <c r="AY25" s="38"/>
      <c r="AZ25" s="39" t="str">
        <f t="shared" si="5"/>
        <v/>
      </c>
      <c r="BA25" s="44"/>
      <c r="BB25" s="44"/>
      <c r="BC25" s="50" t="str">
        <f t="shared" si="6"/>
        <v/>
      </c>
      <c r="BD25" s="51" t="str">
        <f ca="1">IF(G25="Tetap","",IF(BA25&lt;&gt;"",BA25,IF(AX25&lt;&gt;"",AX25,IF(AU25&lt;&gt;"",AU25,IF(AR25&lt;&gt;"",AR25,IF(AO25&lt;&gt;"",AO25,IF(AL25&lt;&gt;"",AL25,IF(AI25&lt;&gt;"",AI25,""))))))))</f>
        <v/>
      </c>
      <c r="BE25" s="51">
        <f t="shared" ca="1" si="7"/>
        <v>18</v>
      </c>
      <c r="BF25" s="36">
        <f t="shared" ca="1" si="8"/>
        <v>8</v>
      </c>
      <c r="BG25" s="36">
        <f t="shared" ca="1" si="9"/>
        <v>18</v>
      </c>
    </row>
    <row r="26" spans="1:59" ht="22.5" customHeight="1">
      <c r="A26" s="36">
        <f t="shared" si="15"/>
        <v>13</v>
      </c>
      <c r="B26" s="67">
        <v>55025</v>
      </c>
      <c r="C26" s="102" t="s">
        <v>1733</v>
      </c>
      <c r="D26" s="31" t="s">
        <v>331</v>
      </c>
      <c r="E26" s="32" t="s">
        <v>416</v>
      </c>
      <c r="F26" s="32" t="s">
        <v>388</v>
      </c>
      <c r="G26" s="33" t="str">
        <f ca="1">IF(AI26="","Perekrutan",IF(BE26&gt;4,"Tetap",IF(BA26&lt;&gt;"","Kontrak VII",IF(AX26&lt;&gt;"","Kontrak VI",IF(AU26&lt;&gt;"","Kontrak V",IF(AR26&lt;&gt;"","Kontrak IV",IF(AO26&lt;&gt;"","Kontrak III",IF(AL26&lt;&gt;"","Kontrak II",IF(AI26&lt;&gt;"","Kontrak I","")))))))))</f>
        <v>Tetap</v>
      </c>
      <c r="H26" s="42" t="str">
        <f ca="1">IF(G26="Tetap","",IF(BA26&lt;&gt;"",BB26,IF(AX26&lt;&gt;"",AY26,IF(AU26&lt;&gt;"",AV26,IF(AR26&lt;&gt;"",AS26,IF(AO26&lt;&gt;"",AP26,IF(AL26&lt;&gt;"",AM26,IF(AI26&lt;&gt;"",AJ26,""))))))))</f>
        <v/>
      </c>
      <c r="I26" s="35" t="s">
        <v>73</v>
      </c>
      <c r="J26" s="36">
        <v>5</v>
      </c>
      <c r="K26" s="31" t="s">
        <v>300</v>
      </c>
      <c r="L26" s="103" t="s">
        <v>417</v>
      </c>
      <c r="M26" s="28" t="s">
        <v>1734</v>
      </c>
      <c r="N26" s="36" t="s">
        <v>172</v>
      </c>
      <c r="O26" s="31" t="s">
        <v>418</v>
      </c>
      <c r="P26" s="38">
        <v>25516</v>
      </c>
      <c r="Q26" s="39">
        <f t="shared" ca="1" si="0"/>
        <v>56</v>
      </c>
      <c r="R26" s="71" t="s">
        <v>1735</v>
      </c>
      <c r="S26" s="28" t="s">
        <v>345</v>
      </c>
      <c r="T26" s="36" t="s">
        <v>114</v>
      </c>
      <c r="U26" s="36" t="s">
        <v>349</v>
      </c>
      <c r="V26" s="40" t="s">
        <v>97</v>
      </c>
      <c r="W26" s="36"/>
      <c r="X26" s="36"/>
      <c r="Y26" s="28" t="s">
        <v>420</v>
      </c>
      <c r="Z26" s="41">
        <v>834520986</v>
      </c>
      <c r="AA26" s="41" t="s">
        <v>1736</v>
      </c>
      <c r="AB26" s="114" t="s">
        <v>1737</v>
      </c>
      <c r="AC26" s="42" t="s">
        <v>422</v>
      </c>
      <c r="AD26" s="43"/>
      <c r="AE26" s="42"/>
      <c r="AF26" s="42"/>
      <c r="AG26" s="42"/>
      <c r="AH26" s="42"/>
      <c r="AI26" s="44">
        <v>40940</v>
      </c>
      <c r="AJ26" s="44">
        <v>41030</v>
      </c>
      <c r="AK26" s="48">
        <f t="shared" si="1"/>
        <v>4</v>
      </c>
      <c r="AL26" s="54">
        <v>41031</v>
      </c>
      <c r="AM26" s="54">
        <v>41396</v>
      </c>
      <c r="AN26" s="39">
        <f t="shared" si="13"/>
        <v>13</v>
      </c>
      <c r="AO26" s="44" t="s">
        <v>97</v>
      </c>
      <c r="AP26" s="44"/>
      <c r="AQ26" s="44" t="str">
        <f t="shared" si="3"/>
        <v/>
      </c>
      <c r="AR26" s="38" t="s">
        <v>97</v>
      </c>
      <c r="AS26" s="38"/>
      <c r="AT26" s="38" t="str">
        <f t="shared" si="4"/>
        <v/>
      </c>
      <c r="AU26" s="44" t="s">
        <v>97</v>
      </c>
      <c r="AV26" s="44"/>
      <c r="AW26" s="48" t="str">
        <f t="shared" si="14"/>
        <v/>
      </c>
      <c r="AX26" s="38"/>
      <c r="AY26" s="38"/>
      <c r="AZ26" s="39" t="str">
        <f t="shared" si="5"/>
        <v/>
      </c>
      <c r="BA26" s="44"/>
      <c r="BB26" s="44"/>
      <c r="BC26" s="50" t="str">
        <f t="shared" si="6"/>
        <v/>
      </c>
      <c r="BD26" s="51" t="str">
        <f ca="1">IF(G26="Tetap","",IF(BA26&lt;&gt;"",BA26,IF(AX26&lt;&gt;"",AX26,IF(AU26&lt;&gt;"",AU26,IF(AR26&lt;&gt;"",AR26,IF(AO26&lt;&gt;"",AO26,IF(AL26&lt;&gt;"",AL26,IF(AI26&lt;&gt;"",AI26,""))))))))</f>
        <v/>
      </c>
      <c r="BE26" s="51">
        <f t="shared" ca="1" si="7"/>
        <v>14</v>
      </c>
      <c r="BF26" s="36">
        <f t="shared" ca="1" si="8"/>
        <v>8</v>
      </c>
      <c r="BG26" s="36">
        <f t="shared" ca="1" si="9"/>
        <v>2</v>
      </c>
    </row>
    <row r="27" spans="1:59" ht="22.5" customHeight="1">
      <c r="A27" s="36">
        <f t="shared" si="15"/>
        <v>14</v>
      </c>
      <c r="B27" s="67">
        <v>55026</v>
      </c>
      <c r="C27" s="102" t="s">
        <v>1738</v>
      </c>
      <c r="D27" s="31" t="s">
        <v>331</v>
      </c>
      <c r="E27" s="142" t="s">
        <v>1739</v>
      </c>
      <c r="F27" s="142" t="s">
        <v>246</v>
      </c>
      <c r="G27" s="33" t="str">
        <f ca="1">IF(AI27="","Perekrutan",IF(BE27&gt;4,"Tetap",IF(BA27&lt;&gt;"","Kontrak VII",IF(AX27&lt;&gt;"","Kontrak VI",IF(AU27&lt;&gt;"","Kontrak V",IF(AR27&lt;&gt;"","Kontrak IV",IF(AO27&lt;&gt;"","Kontrak III",IF(AL27&lt;&gt;"","Kontrak II",IF(AI27&lt;&gt;"","Kontrak I","")))))))))</f>
        <v>Tetap</v>
      </c>
      <c r="H27" s="42" t="str">
        <f ca="1">IF(G27="Tetap","",IF(BA27&lt;&gt;"",BB27,IF(AX27&lt;&gt;"",AY27,IF(AU27&lt;&gt;"",AV27,IF(AR27&lt;&gt;"",AS27,IF(AO27&lt;&gt;"",AP27,IF(AL27&lt;&gt;"",AM27,IF(AI27&lt;&gt;"",AJ27,""))))))))</f>
        <v/>
      </c>
      <c r="I27" s="35" t="s">
        <v>30</v>
      </c>
      <c r="J27" s="36" t="s">
        <v>30</v>
      </c>
      <c r="K27" s="31" t="s">
        <v>300</v>
      </c>
      <c r="L27" s="103" t="s">
        <v>424</v>
      </c>
      <c r="M27" s="28" t="s">
        <v>1740</v>
      </c>
      <c r="N27" s="36" t="s">
        <v>172</v>
      </c>
      <c r="O27" s="31" t="s">
        <v>278</v>
      </c>
      <c r="P27" s="38">
        <v>27681</v>
      </c>
      <c r="Q27" s="39">
        <f t="shared" ca="1" si="0"/>
        <v>50</v>
      </c>
      <c r="R27" s="71" t="s">
        <v>1741</v>
      </c>
      <c r="S27" s="28" t="s">
        <v>345</v>
      </c>
      <c r="T27" s="36" t="s">
        <v>114</v>
      </c>
      <c r="U27" s="36" t="s">
        <v>426</v>
      </c>
      <c r="V27" s="40" t="s">
        <v>97</v>
      </c>
      <c r="W27" s="36"/>
      <c r="X27" s="36"/>
      <c r="Y27" s="28" t="s">
        <v>427</v>
      </c>
      <c r="Z27" s="41">
        <v>834356324</v>
      </c>
      <c r="AA27" s="41" t="s">
        <v>1742</v>
      </c>
      <c r="AB27" s="114" t="s">
        <v>1743</v>
      </c>
      <c r="AC27" s="42" t="s">
        <v>428</v>
      </c>
      <c r="AD27" s="43"/>
      <c r="AE27" s="42"/>
      <c r="AF27" s="42"/>
      <c r="AG27" s="42"/>
      <c r="AH27" s="42"/>
      <c r="AI27" s="44">
        <v>41030</v>
      </c>
      <c r="AJ27" s="44">
        <v>41122</v>
      </c>
      <c r="AK27" s="48">
        <f t="shared" si="1"/>
        <v>4</v>
      </c>
      <c r="AL27" s="54">
        <v>41123</v>
      </c>
      <c r="AM27" s="54">
        <v>41488</v>
      </c>
      <c r="AN27" s="39">
        <f t="shared" si="13"/>
        <v>13</v>
      </c>
      <c r="AO27" s="44" t="s">
        <v>97</v>
      </c>
      <c r="AP27" s="44"/>
      <c r="AQ27" s="44" t="str">
        <f t="shared" si="3"/>
        <v/>
      </c>
      <c r="AR27" s="38" t="s">
        <v>97</v>
      </c>
      <c r="AS27" s="38"/>
      <c r="AT27" s="38" t="str">
        <f t="shared" si="4"/>
        <v/>
      </c>
      <c r="AU27" s="44" t="s">
        <v>97</v>
      </c>
      <c r="AV27" s="44"/>
      <c r="AW27" s="48" t="str">
        <f t="shared" si="14"/>
        <v/>
      </c>
      <c r="AX27" s="38"/>
      <c r="AY27" s="38"/>
      <c r="AZ27" s="39" t="str">
        <f t="shared" si="5"/>
        <v/>
      </c>
      <c r="BA27" s="44"/>
      <c r="BB27" s="44"/>
      <c r="BC27" s="50" t="str">
        <f t="shared" si="6"/>
        <v/>
      </c>
      <c r="BD27" s="51" t="str">
        <f ca="1">IF(G27="Tetap","",IF(BA27&lt;&gt;"",BA27,IF(AX27&lt;&gt;"",AX27,IF(AU27&lt;&gt;"",AU27,IF(AR27&lt;&gt;"",AR27,IF(AO27&lt;&gt;"",AO27,IF(AL27&lt;&gt;"",AL27,IF(AI27&lt;&gt;"",AI27,""))))))))</f>
        <v/>
      </c>
      <c r="BE27" s="51">
        <f t="shared" ca="1" si="7"/>
        <v>14</v>
      </c>
      <c r="BF27" s="36">
        <f t="shared" ca="1" si="8"/>
        <v>5</v>
      </c>
      <c r="BG27" s="36">
        <f t="shared" ca="1" si="9"/>
        <v>2</v>
      </c>
    </row>
    <row r="28" spans="1:59" ht="22.5" customHeight="1">
      <c r="A28" s="36">
        <f t="shared" si="15"/>
        <v>15</v>
      </c>
      <c r="B28" s="52">
        <v>55027</v>
      </c>
      <c r="C28" s="102" t="s">
        <v>1744</v>
      </c>
      <c r="D28" s="31" t="s">
        <v>331</v>
      </c>
      <c r="E28" s="32" t="s">
        <v>429</v>
      </c>
      <c r="F28" s="142" t="s">
        <v>246</v>
      </c>
      <c r="G28" s="33" t="str">
        <f ca="1">IF(AI28="","Perekrutan",IF(BE28&gt;4,"Tetap",IF(BA28&lt;&gt;"","Kontrak VII",IF(AX28&lt;&gt;"","Kontrak VI",IF(AU28&lt;&gt;"","Kontrak V",IF(AR28&lt;&gt;"","Kontrak IV",IF(AO28&lt;&gt;"","Kontrak III",IF(AL28&lt;&gt;"","Kontrak II",IF(AI28&lt;&gt;"","Kontrak I","")))))))))</f>
        <v>Tetap</v>
      </c>
      <c r="H28" s="42" t="str">
        <f ca="1">IF(G28="Tetap","",IF(BA28&lt;&gt;"",BB28,IF(AX28&lt;&gt;"",AY28,IF(AU28&lt;&gt;"",AV28,IF(AR28&lt;&gt;"",AS28,IF(AO28&lt;&gt;"",AP28,IF(AL28&lt;&gt;"",AM28,IF(AI28&lt;&gt;"",AJ28,""))))))))</f>
        <v/>
      </c>
      <c r="I28" s="35" t="s">
        <v>30</v>
      </c>
      <c r="J28" s="36" t="s">
        <v>30</v>
      </c>
      <c r="K28" s="31" t="s">
        <v>300</v>
      </c>
      <c r="L28" s="103" t="s">
        <v>430</v>
      </c>
      <c r="M28" s="28" t="s">
        <v>1745</v>
      </c>
      <c r="N28" s="36" t="s">
        <v>172</v>
      </c>
      <c r="O28" s="31" t="s">
        <v>276</v>
      </c>
      <c r="P28" s="38">
        <v>28943</v>
      </c>
      <c r="Q28" s="39">
        <f t="shared" ca="1" si="0"/>
        <v>47</v>
      </c>
      <c r="R28" s="71" t="s">
        <v>1746</v>
      </c>
      <c r="S28" s="28" t="s">
        <v>345</v>
      </c>
      <c r="T28" s="28" t="s">
        <v>233</v>
      </c>
      <c r="U28" s="36" t="s">
        <v>97</v>
      </c>
      <c r="V28" s="40" t="s">
        <v>97</v>
      </c>
      <c r="W28" s="36"/>
      <c r="X28" s="36"/>
      <c r="Y28" s="28" t="s">
        <v>432</v>
      </c>
      <c r="Z28" s="41">
        <v>834524562</v>
      </c>
      <c r="AA28" s="41" t="s">
        <v>1747</v>
      </c>
      <c r="AB28" s="114" t="s">
        <v>1748</v>
      </c>
      <c r="AC28" s="42" t="s">
        <v>97</v>
      </c>
      <c r="AD28" s="43"/>
      <c r="AE28" s="42"/>
      <c r="AF28" s="42"/>
      <c r="AG28" s="42"/>
      <c r="AH28" s="42"/>
      <c r="AI28" s="55">
        <v>41122</v>
      </c>
      <c r="AJ28" s="55">
        <v>41221</v>
      </c>
      <c r="AK28" s="48">
        <f t="shared" si="1"/>
        <v>4</v>
      </c>
      <c r="AL28" s="54">
        <v>41222</v>
      </c>
      <c r="AM28" s="54">
        <v>41586</v>
      </c>
      <c r="AN28" s="39">
        <f t="shared" si="13"/>
        <v>12</v>
      </c>
      <c r="AO28" s="44" t="s">
        <v>97</v>
      </c>
      <c r="AP28" s="44"/>
      <c r="AQ28" s="44" t="str">
        <f t="shared" si="3"/>
        <v/>
      </c>
      <c r="AR28" s="38" t="s">
        <v>97</v>
      </c>
      <c r="AS28" s="38"/>
      <c r="AT28" s="38" t="str">
        <f t="shared" si="4"/>
        <v/>
      </c>
      <c r="AU28" s="44" t="s">
        <v>97</v>
      </c>
      <c r="AV28" s="44"/>
      <c r="AW28" s="48" t="str">
        <f t="shared" si="14"/>
        <v/>
      </c>
      <c r="AX28" s="38"/>
      <c r="AY28" s="38"/>
      <c r="AZ28" s="39" t="str">
        <f t="shared" si="5"/>
        <v/>
      </c>
      <c r="BA28" s="44"/>
      <c r="BB28" s="44"/>
      <c r="BC28" s="50" t="str">
        <f t="shared" si="6"/>
        <v/>
      </c>
      <c r="BD28" s="51" t="str">
        <f ca="1">IF(G28="Tetap","",IF(BA28&lt;&gt;"",BA28,IF(AX28&lt;&gt;"",AX28,IF(AU28&lt;&gt;"",AU28,IF(AR28&lt;&gt;"",AR28,IF(AO28&lt;&gt;"",AO28,IF(AL28&lt;&gt;"",AL28,IF(AI28&lt;&gt;"",AI28,""))))))))</f>
        <v/>
      </c>
      <c r="BE28" s="51">
        <f t="shared" ca="1" si="7"/>
        <v>14</v>
      </c>
      <c r="BF28" s="36">
        <f t="shared" ca="1" si="8"/>
        <v>2</v>
      </c>
      <c r="BG28" s="36">
        <f t="shared" ca="1" si="9"/>
        <v>2</v>
      </c>
    </row>
    <row r="29" spans="1:59" ht="22.5" customHeight="1">
      <c r="A29" s="36">
        <f t="shared" si="15"/>
        <v>16</v>
      </c>
      <c r="B29" s="67">
        <v>55028</v>
      </c>
      <c r="C29" s="102" t="s">
        <v>1749</v>
      </c>
      <c r="D29" s="31" t="s">
        <v>331</v>
      </c>
      <c r="E29" s="40" t="s">
        <v>434</v>
      </c>
      <c r="F29" s="58" t="s">
        <v>246</v>
      </c>
      <c r="G29" s="33" t="str">
        <f ca="1">IF(AI29="","Perekrutan",IF(BE29&gt;4,"Tetap",IF(BA29&lt;&gt;"","Kontrak VII",IF(AX29&lt;&gt;"","Kontrak VI",IF(AU29&lt;&gt;"","Kontrak V",IF(AR29&lt;&gt;"","Kontrak IV",IF(AO29&lt;&gt;"","Kontrak III",IF(AL29&lt;&gt;"","Kontrak II",IF(AI29&lt;&gt;"","Kontrak I","")))))))))</f>
        <v>Kontrak IV</v>
      </c>
      <c r="H29" s="68">
        <f ca="1">IF(G29="Tetap","",IF(BA29&lt;&gt;"",BB29,IF(AX29&lt;&gt;"",AY29,IF(AU29&lt;&gt;"",AV29,IF(AR29&lt;&gt;"",AS29,IF(AO29&lt;&gt;"",AP29,IF(AL29&lt;&gt;"",AM29,IF(AI29&lt;&gt;"",AJ29,""))))))))</f>
        <v>46660</v>
      </c>
      <c r="I29" s="35" t="s">
        <v>30</v>
      </c>
      <c r="J29" s="36" t="s">
        <v>30</v>
      </c>
      <c r="K29" s="31" t="s">
        <v>361</v>
      </c>
      <c r="L29" s="103" t="s">
        <v>435</v>
      </c>
      <c r="M29" s="28" t="s">
        <v>1750</v>
      </c>
      <c r="N29" s="36" t="s">
        <v>172</v>
      </c>
      <c r="O29" s="31" t="s">
        <v>363</v>
      </c>
      <c r="P29" s="38">
        <v>31850</v>
      </c>
      <c r="Q29" s="39">
        <f t="shared" ca="1" si="0"/>
        <v>39</v>
      </c>
      <c r="R29" s="71" t="s">
        <v>1751</v>
      </c>
      <c r="S29" s="28" t="s">
        <v>345</v>
      </c>
      <c r="T29" s="36" t="s">
        <v>114</v>
      </c>
      <c r="U29" s="36" t="s">
        <v>116</v>
      </c>
      <c r="V29" s="40" t="s">
        <v>250</v>
      </c>
      <c r="W29" s="36"/>
      <c r="X29" s="36"/>
      <c r="Y29" s="28" t="s">
        <v>437</v>
      </c>
      <c r="Z29" s="41">
        <v>1919655889</v>
      </c>
      <c r="AA29" s="41" t="s">
        <v>1752</v>
      </c>
      <c r="AB29" s="114" t="s">
        <v>1753</v>
      </c>
      <c r="AC29" s="43" t="s">
        <v>252</v>
      </c>
      <c r="AD29" s="43"/>
      <c r="AE29" s="42"/>
      <c r="AF29" s="42"/>
      <c r="AG29" s="42"/>
      <c r="AH29" s="42"/>
      <c r="AI29" s="44">
        <v>45916</v>
      </c>
      <c r="AJ29" s="60">
        <v>46053</v>
      </c>
      <c r="AK29" s="45">
        <f t="shared" si="1"/>
        <v>5</v>
      </c>
      <c r="AL29" s="54">
        <v>46054</v>
      </c>
      <c r="AM29" s="54">
        <v>46173</v>
      </c>
      <c r="AN29" s="39">
        <f t="shared" si="13"/>
        <v>4</v>
      </c>
      <c r="AO29" s="44">
        <v>46174</v>
      </c>
      <c r="AP29" s="44">
        <v>46295</v>
      </c>
      <c r="AQ29" s="48">
        <f t="shared" si="3"/>
        <v>4</v>
      </c>
      <c r="AR29" s="54">
        <v>46296</v>
      </c>
      <c r="AS29" s="54">
        <v>46660</v>
      </c>
      <c r="AT29" s="39">
        <f t="shared" si="4"/>
        <v>12</v>
      </c>
      <c r="AU29" s="44" t="s">
        <v>97</v>
      </c>
      <c r="AV29" s="44"/>
      <c r="AW29" s="48" t="str">
        <f t="shared" si="14"/>
        <v/>
      </c>
      <c r="AX29" s="38"/>
      <c r="AY29" s="38"/>
      <c r="AZ29" s="39" t="str">
        <f t="shared" si="5"/>
        <v/>
      </c>
      <c r="BA29" s="44"/>
      <c r="BB29" s="44"/>
      <c r="BC29" s="50" t="str">
        <f t="shared" si="6"/>
        <v/>
      </c>
      <c r="BD29" s="61">
        <f ca="1">IF(G29="Tetap","",IF(BA29&lt;&gt;"",BA29,IF(AX29&lt;&gt;"",AX29,IF(AU29&lt;&gt;"",AU29,IF(AR29&lt;&gt;"",AR29,IF(AO29&lt;&gt;"",AO29,IF(AL29&lt;&gt;"",AL29,IF(AI29&lt;&gt;"",AI29,""))))))))</f>
        <v>46296</v>
      </c>
      <c r="BE29" s="51">
        <f t="shared" ca="1" si="7"/>
        <v>1</v>
      </c>
      <c r="BF29" s="36">
        <f t="shared" ca="1" si="8"/>
        <v>0</v>
      </c>
      <c r="BG29" s="36">
        <f t="shared" ca="1" si="9"/>
        <v>17</v>
      </c>
    </row>
    <row r="30" spans="1:59" ht="22.5" customHeight="1">
      <c r="A30" s="28">
        <v>1</v>
      </c>
      <c r="B30" s="67">
        <v>55029</v>
      </c>
      <c r="C30" s="57" t="s">
        <v>1754</v>
      </c>
      <c r="D30" s="31" t="s">
        <v>438</v>
      </c>
      <c r="E30" s="32" t="s">
        <v>439</v>
      </c>
      <c r="F30" s="32" t="s">
        <v>440</v>
      </c>
      <c r="G30" s="33" t="str">
        <f ca="1">IF(AI30="","Perekrutan",IF(BE30&gt;4,"Tetap",IF(BA30&lt;&gt;"","Kontrak VII",IF(AX30&lt;&gt;"","Kontrak VI",IF(AU30&lt;&gt;"","Kontrak V",IF(AR30&lt;&gt;"","Kontrak IV",IF(AO30&lt;&gt;"","Kontrak III",IF(AL30&lt;&gt;"","Kontrak II",IF(AI30&lt;&gt;"","Kontrak I","")))))))))</f>
        <v>Tetap</v>
      </c>
      <c r="H30" s="42" t="str">
        <f ca="1">IF(G30="Tetap","",IF(BA30&lt;&gt;"",BB30,IF(AX30&lt;&gt;"",AY30,IF(AU30&lt;&gt;"",AV30,IF(AR30&lt;&gt;"",AS30,IF(AO30&lt;&gt;"",AP30,IF(AL30&lt;&gt;"",AM30,IF(AI30&lt;&gt;"",AJ30,""))))))))</f>
        <v/>
      </c>
      <c r="I30" s="35" t="s">
        <v>97</v>
      </c>
      <c r="J30" s="36" t="s">
        <v>97</v>
      </c>
      <c r="K30" s="31" t="s">
        <v>100</v>
      </c>
      <c r="L30" s="37" t="s">
        <v>441</v>
      </c>
      <c r="M30" s="36"/>
      <c r="N30" s="36" t="s">
        <v>172</v>
      </c>
      <c r="O30" s="31" t="s">
        <v>442</v>
      </c>
      <c r="P30" s="38">
        <v>25745</v>
      </c>
      <c r="Q30" s="39">
        <f t="shared" ca="1" si="0"/>
        <v>56</v>
      </c>
      <c r="R30" s="31" t="s">
        <v>443</v>
      </c>
      <c r="S30" s="28" t="s">
        <v>345</v>
      </c>
      <c r="T30" s="36" t="s">
        <v>114</v>
      </c>
      <c r="U30" s="36" t="s">
        <v>116</v>
      </c>
      <c r="V30" s="40" t="s">
        <v>97</v>
      </c>
      <c r="W30" s="36"/>
      <c r="X30" s="36"/>
      <c r="Y30" s="36"/>
      <c r="Z30" s="41">
        <v>1130012192</v>
      </c>
      <c r="AA30" s="41" t="s">
        <v>441</v>
      </c>
      <c r="AB30" s="36"/>
      <c r="AC30" s="42" t="s">
        <v>445</v>
      </c>
      <c r="AD30" s="42"/>
      <c r="AE30" s="42"/>
      <c r="AF30" s="42"/>
      <c r="AG30" s="42"/>
      <c r="AH30" s="43"/>
      <c r="AI30" s="44">
        <v>39286</v>
      </c>
      <c r="AJ30" s="44">
        <v>39469</v>
      </c>
      <c r="AK30" s="48">
        <f t="shared" si="1"/>
        <v>6</v>
      </c>
      <c r="AL30" s="54">
        <v>39470</v>
      </c>
      <c r="AM30" s="54">
        <v>39651</v>
      </c>
      <c r="AN30" s="39">
        <f t="shared" si="13"/>
        <v>6</v>
      </c>
      <c r="AO30" s="44" t="s">
        <v>97</v>
      </c>
      <c r="AP30" s="44"/>
      <c r="AQ30" s="44" t="str">
        <f t="shared" si="3"/>
        <v/>
      </c>
      <c r="AR30" s="38" t="s">
        <v>97</v>
      </c>
      <c r="AS30" s="38"/>
      <c r="AT30" s="38" t="str">
        <f t="shared" si="4"/>
        <v/>
      </c>
      <c r="AU30" s="44" t="s">
        <v>97</v>
      </c>
      <c r="AV30" s="44"/>
      <c r="AW30" s="48" t="str">
        <f t="shared" si="14"/>
        <v/>
      </c>
      <c r="AX30" s="38"/>
      <c r="AY30" s="38"/>
      <c r="AZ30" s="39" t="str">
        <f t="shared" si="5"/>
        <v/>
      </c>
      <c r="BA30" s="44"/>
      <c r="BB30" s="44"/>
      <c r="BC30" s="50" t="str">
        <f t="shared" si="6"/>
        <v/>
      </c>
      <c r="BD30" s="51" t="str">
        <f ca="1">IF(G30="Tetap","",IF(BA30&lt;&gt;"",BA30,IF(AX30&lt;&gt;"",AX30,IF(AU30&lt;&gt;"",AU30,IF(AR30&lt;&gt;"",AR30,IF(AO30&lt;&gt;"",AO30,IF(AL30&lt;&gt;"",AL30,IF(AI30&lt;&gt;"",AI30,""))))))))</f>
        <v/>
      </c>
      <c r="BE30" s="51">
        <f t="shared" ca="1" si="7"/>
        <v>19</v>
      </c>
      <c r="BF30" s="36">
        <f t="shared" ca="1" si="8"/>
        <v>2</v>
      </c>
      <c r="BG30" s="36">
        <f t="shared" ca="1" si="9"/>
        <v>10</v>
      </c>
    </row>
    <row r="31" spans="1:59" ht="22.5" customHeight="1">
      <c r="A31" s="36">
        <f t="shared" ref="A31:A41" si="16">A30+1</f>
        <v>2</v>
      </c>
      <c r="B31" s="67">
        <v>55002</v>
      </c>
      <c r="C31" s="57" t="s">
        <v>1755</v>
      </c>
      <c r="D31" s="31" t="s">
        <v>438</v>
      </c>
      <c r="E31" s="40" t="s">
        <v>162</v>
      </c>
      <c r="F31" s="58" t="s">
        <v>163</v>
      </c>
      <c r="G31" s="33" t="str">
        <f ca="1">IF(AI31="","Perekrutan",IF(BE31&gt;4,"Tetap",IF(BA31&lt;&gt;"","Kontrak VII",IF(AX31&lt;&gt;"","Kontrak VI",IF(AU31&lt;&gt;"","Kontrak V",IF(AR31&lt;&gt;"","Kontrak IV",IF(AO31&lt;&gt;"","Kontrak III",IF(AL31&lt;&gt;"","Kontrak II",IF(AI31&lt;&gt;"","Kontrak I","")))))))))</f>
        <v>Kontrak IV</v>
      </c>
      <c r="H31" s="59">
        <f ca="1">IF(G31="Tetap","",IF(BA31&lt;&gt;"",BB31,IF(AX31&lt;&gt;"",AY31,IF(AU31&lt;&gt;"",AV31,IF(AR31&lt;&gt;"",AS31,IF(AO31&lt;&gt;"",AP31,IF(AL31&lt;&gt;"",AM31,IF(AI31&lt;&gt;"",AJ31,""))))))))</f>
        <v>46477</v>
      </c>
      <c r="I31" s="35" t="s">
        <v>47</v>
      </c>
      <c r="J31" s="36">
        <v>9</v>
      </c>
      <c r="K31" s="31" t="s">
        <v>170</v>
      </c>
      <c r="L31" s="37" t="s">
        <v>171</v>
      </c>
      <c r="M31" s="36"/>
      <c r="N31" s="36" t="s">
        <v>172</v>
      </c>
      <c r="O31" s="31" t="s">
        <v>173</v>
      </c>
      <c r="P31" s="38">
        <v>31099</v>
      </c>
      <c r="Q31" s="39">
        <f t="shared" ca="1" si="0"/>
        <v>41</v>
      </c>
      <c r="R31" s="31" t="s">
        <v>175</v>
      </c>
      <c r="S31" s="28" t="s">
        <v>345</v>
      </c>
      <c r="T31" s="36" t="s">
        <v>114</v>
      </c>
      <c r="U31" s="36" t="s">
        <v>176</v>
      </c>
      <c r="V31" s="40" t="s">
        <v>177</v>
      </c>
      <c r="W31" s="36"/>
      <c r="X31" s="36"/>
      <c r="Y31" s="36"/>
      <c r="Z31" s="41">
        <v>1799827455</v>
      </c>
      <c r="AA31" s="41" t="s">
        <v>171</v>
      </c>
      <c r="AB31" s="36"/>
      <c r="AC31" s="42" t="s">
        <v>120</v>
      </c>
      <c r="AD31" s="42"/>
      <c r="AE31" s="42"/>
      <c r="AF31" s="42"/>
      <c r="AG31" s="42"/>
      <c r="AH31" s="43"/>
      <c r="AI31" s="44">
        <v>45505</v>
      </c>
      <c r="AJ31" s="60">
        <v>45626</v>
      </c>
      <c r="AK31" s="45">
        <f t="shared" si="1"/>
        <v>4</v>
      </c>
      <c r="AL31" s="54">
        <v>45627</v>
      </c>
      <c r="AM31" s="54">
        <v>45991</v>
      </c>
      <c r="AN31" s="39">
        <f t="shared" si="13"/>
        <v>12</v>
      </c>
      <c r="AO31" s="55">
        <v>45992</v>
      </c>
      <c r="AP31" s="55">
        <v>46112</v>
      </c>
      <c r="AQ31" s="48">
        <f t="shared" si="3"/>
        <v>4</v>
      </c>
      <c r="AR31" s="38">
        <v>46113</v>
      </c>
      <c r="AS31" s="38">
        <v>46477</v>
      </c>
      <c r="AT31" s="39">
        <f t="shared" si="4"/>
        <v>12</v>
      </c>
      <c r="AU31" s="44" t="s">
        <v>97</v>
      </c>
      <c r="AV31" s="49"/>
      <c r="AW31" s="48" t="str">
        <f t="shared" si="14"/>
        <v/>
      </c>
      <c r="AX31" s="38"/>
      <c r="AY31" s="38"/>
      <c r="AZ31" s="39" t="str">
        <f t="shared" si="5"/>
        <v/>
      </c>
      <c r="BA31" s="44"/>
      <c r="BB31" s="44"/>
      <c r="BC31" s="50" t="str">
        <f t="shared" si="6"/>
        <v/>
      </c>
      <c r="BD31" s="61">
        <f ca="1">IF(G31="Tetap","",IF(BA31&lt;&gt;"",BA31,IF(AX31&lt;&gt;"",AX31,IF(AU31&lt;&gt;"",AU31,IF(AR31&lt;&gt;"",AR31,IF(AO31&lt;&gt;"",AO31,IF(AL31&lt;&gt;"",AL31,IF(AI31&lt;&gt;"",AI31,""))))))))</f>
        <v>46113</v>
      </c>
      <c r="BE31" s="51">
        <f t="shared" ca="1" si="7"/>
        <v>2</v>
      </c>
      <c r="BF31" s="36">
        <f t="shared" ca="1" si="8"/>
        <v>2</v>
      </c>
      <c r="BG31" s="36">
        <f t="shared" ca="1" si="9"/>
        <v>2</v>
      </c>
    </row>
    <row r="32" spans="1:59" ht="22.5" customHeight="1">
      <c r="A32" s="36">
        <f t="shared" si="16"/>
        <v>3</v>
      </c>
      <c r="B32" s="52">
        <v>55030</v>
      </c>
      <c r="C32" s="57" t="s">
        <v>1756</v>
      </c>
      <c r="D32" s="31" t="s">
        <v>438</v>
      </c>
      <c r="E32" s="32" t="s">
        <v>446</v>
      </c>
      <c r="F32" s="72" t="s">
        <v>289</v>
      </c>
      <c r="G32" s="33" t="str">
        <f ca="1">IF(AI32="","Perekrutan",IF(BE32&gt;4,"Tetap",IF(BA32&lt;&gt;"","Kontrak VII",IF(AX32&lt;&gt;"","Kontrak VI",IF(AU32&lt;&gt;"","Kontrak V",IF(AR32&lt;&gt;"","Kontrak IV",IF(AO32&lt;&gt;"","Kontrak III",IF(AL32&lt;&gt;"","Kontrak II",IF(AI32&lt;&gt;"","Kontrak I","")))))))))</f>
        <v>Tetap</v>
      </c>
      <c r="H32" s="42" t="str">
        <f ca="1">IF(G32="Tetap","",IF(BA32&lt;&gt;"",BB32,IF(AX32&lt;&gt;"",AY32,IF(AU32&lt;&gt;"",AV32,IF(AR32&lt;&gt;"",AS32,IF(AO32&lt;&gt;"",AP32,IF(AL32&lt;&gt;"",AM32,IF(AI32&lt;&gt;"",AJ32,""))))))))</f>
        <v/>
      </c>
      <c r="I32" s="35" t="s">
        <v>47</v>
      </c>
      <c r="J32" s="36">
        <v>9</v>
      </c>
      <c r="K32" s="31" t="s">
        <v>170</v>
      </c>
      <c r="L32" s="37" t="s">
        <v>447</v>
      </c>
      <c r="M32" s="36"/>
      <c r="N32" s="36" t="s">
        <v>172</v>
      </c>
      <c r="O32" s="31" t="s">
        <v>448</v>
      </c>
      <c r="P32" s="38">
        <v>33492</v>
      </c>
      <c r="Q32" s="39">
        <f t="shared" ca="1" si="0"/>
        <v>35</v>
      </c>
      <c r="R32" s="31" t="s">
        <v>449</v>
      </c>
      <c r="S32" s="28" t="s">
        <v>345</v>
      </c>
      <c r="T32" s="36" t="s">
        <v>114</v>
      </c>
      <c r="U32" s="36" t="s">
        <v>176</v>
      </c>
      <c r="V32" s="40" t="s">
        <v>250</v>
      </c>
      <c r="W32" s="36"/>
      <c r="X32" s="36"/>
      <c r="Y32" s="36"/>
      <c r="Z32" s="41">
        <v>916091091</v>
      </c>
      <c r="AA32" s="41" t="s">
        <v>447</v>
      </c>
      <c r="AB32" s="36"/>
      <c r="AC32" s="42" t="s">
        <v>452</v>
      </c>
      <c r="AD32" s="42"/>
      <c r="AE32" s="42"/>
      <c r="AF32" s="42"/>
      <c r="AG32" s="42"/>
      <c r="AH32" s="43"/>
      <c r="AI32" s="144">
        <v>43899</v>
      </c>
      <c r="AJ32" s="145" t="s">
        <v>453</v>
      </c>
      <c r="AK32" s="48" t="e">
        <f t="shared" si="1"/>
        <v>#VALUE!</v>
      </c>
      <c r="AL32" s="54">
        <v>45689</v>
      </c>
      <c r="AM32" s="54">
        <v>45747</v>
      </c>
      <c r="AN32" s="39">
        <f t="shared" si="13"/>
        <v>2</v>
      </c>
      <c r="AO32" s="44" t="s">
        <v>97</v>
      </c>
      <c r="AP32" s="44"/>
      <c r="AQ32" s="44" t="str">
        <f t="shared" si="3"/>
        <v/>
      </c>
      <c r="AR32" s="38" t="s">
        <v>97</v>
      </c>
      <c r="AS32" s="38"/>
      <c r="AT32" s="38" t="str">
        <f t="shared" si="4"/>
        <v/>
      </c>
      <c r="AU32" s="44" t="s">
        <v>97</v>
      </c>
      <c r="AV32" s="44"/>
      <c r="AW32" s="48" t="str">
        <f t="shared" si="14"/>
        <v/>
      </c>
      <c r="AX32" s="38"/>
      <c r="AY32" s="38"/>
      <c r="AZ32" s="39" t="str">
        <f t="shared" si="5"/>
        <v/>
      </c>
      <c r="BA32" s="44"/>
      <c r="BB32" s="44"/>
      <c r="BC32" s="50" t="str">
        <f t="shared" si="6"/>
        <v/>
      </c>
      <c r="BD32" s="51" t="str">
        <f ca="1">IF(G32="Tetap","",IF(BA32&lt;&gt;"",BA32,IF(AX32&lt;&gt;"",AX32,IF(AU32&lt;&gt;"",AU32,IF(AR32&lt;&gt;"",AR32,IF(AO32&lt;&gt;"",AO32,IF(AL32&lt;&gt;"",AL32,IF(AI32&lt;&gt;"",AI32,""))))))))</f>
        <v/>
      </c>
      <c r="BE32" s="51">
        <f t="shared" ca="1" si="7"/>
        <v>6</v>
      </c>
      <c r="BF32" s="36">
        <f t="shared" ca="1" si="8"/>
        <v>6</v>
      </c>
      <c r="BG32" s="36">
        <f t="shared" ca="1" si="9"/>
        <v>24</v>
      </c>
    </row>
    <row r="33" spans="1:59" ht="22.5" customHeight="1">
      <c r="A33" s="36">
        <f t="shared" si="16"/>
        <v>4</v>
      </c>
      <c r="B33" s="67">
        <v>55031</v>
      </c>
      <c r="C33" s="57" t="s">
        <v>1757</v>
      </c>
      <c r="D33" s="31" t="s">
        <v>438</v>
      </c>
      <c r="E33" s="32" t="s">
        <v>454</v>
      </c>
      <c r="F33" s="58" t="s">
        <v>568</v>
      </c>
      <c r="G33" s="33" t="str">
        <f ca="1">IF(AI33="","Perekrutan",IF(BE33&gt;4,"Tetap",IF(BA33&lt;&gt;"","Kontrak VII",IF(AX33&lt;&gt;"","Kontrak VI",IF(AU33&lt;&gt;"","Kontrak V",IF(AR33&lt;&gt;"","Kontrak IV",IF(AO33&lt;&gt;"","Kontrak III",IF(AL33&lt;&gt;"","Kontrak II",IF(AI33&lt;&gt;"","Kontrak I","")))))))))</f>
        <v>Tetap</v>
      </c>
      <c r="H33" s="42" t="str">
        <f ca="1">IF(G33="Tetap","",IF(BA33&lt;&gt;"",BB33,IF(AX33&lt;&gt;"",AY33,IF(AU33&lt;&gt;"",AV33,IF(AR33&lt;&gt;"",AS33,IF(AO33&lt;&gt;"",AP33,IF(AL33&lt;&gt;"",AM33,IF(AI33&lt;&gt;"",AJ33,""))))))))</f>
        <v/>
      </c>
      <c r="I33" s="35" t="s">
        <v>47</v>
      </c>
      <c r="J33" s="36">
        <v>3</v>
      </c>
      <c r="K33" s="31" t="s">
        <v>170</v>
      </c>
      <c r="L33" s="37" t="s">
        <v>455</v>
      </c>
      <c r="M33" s="36"/>
      <c r="N33" s="36" t="s">
        <v>103</v>
      </c>
      <c r="O33" s="31" t="s">
        <v>199</v>
      </c>
      <c r="P33" s="38">
        <v>31576</v>
      </c>
      <c r="Q33" s="39">
        <f t="shared" ca="1" si="0"/>
        <v>40</v>
      </c>
      <c r="R33" s="31" t="s">
        <v>456</v>
      </c>
      <c r="S33" s="28" t="s">
        <v>488</v>
      </c>
      <c r="T33" s="36" t="s">
        <v>233</v>
      </c>
      <c r="U33" s="36" t="s">
        <v>30</v>
      </c>
      <c r="V33" s="40" t="s">
        <v>457</v>
      </c>
      <c r="W33" s="36"/>
      <c r="X33" s="36"/>
      <c r="Y33" s="36"/>
      <c r="Z33" s="41">
        <v>903257383</v>
      </c>
      <c r="AA33" s="41" t="s">
        <v>455</v>
      </c>
      <c r="AB33" s="36"/>
      <c r="AC33" s="42" t="s">
        <v>452</v>
      </c>
      <c r="AD33" s="42"/>
      <c r="AE33" s="42"/>
      <c r="AF33" s="42"/>
      <c r="AG33" s="42"/>
      <c r="AH33" s="43"/>
      <c r="AI33" s="144">
        <v>43862</v>
      </c>
      <c r="AJ33" s="145" t="s">
        <v>459</v>
      </c>
      <c r="AK33" s="48" t="e">
        <f t="shared" si="1"/>
        <v>#VALUE!</v>
      </c>
      <c r="AL33" s="38" t="s">
        <v>97</v>
      </c>
      <c r="AM33" s="38"/>
      <c r="AN33" s="39" t="str">
        <f t="shared" si="13"/>
        <v/>
      </c>
      <c r="AO33" s="44" t="s">
        <v>97</v>
      </c>
      <c r="AP33" s="44"/>
      <c r="AQ33" s="44" t="str">
        <f t="shared" si="3"/>
        <v/>
      </c>
      <c r="AR33" s="38" t="s">
        <v>97</v>
      </c>
      <c r="AS33" s="38"/>
      <c r="AT33" s="38" t="str">
        <f t="shared" si="4"/>
        <v/>
      </c>
      <c r="AU33" s="44" t="s">
        <v>97</v>
      </c>
      <c r="AV33" s="44"/>
      <c r="AW33" s="48" t="str">
        <f t="shared" si="14"/>
        <v/>
      </c>
      <c r="AX33" s="38"/>
      <c r="AY33" s="38"/>
      <c r="AZ33" s="39" t="str">
        <f t="shared" si="5"/>
        <v/>
      </c>
      <c r="BA33" s="44"/>
      <c r="BB33" s="44"/>
      <c r="BC33" s="50" t="str">
        <f t="shared" si="6"/>
        <v/>
      </c>
      <c r="BD33" s="51" t="str">
        <f ca="1">IF(G33="Tetap","",IF(BA33&lt;&gt;"",BA33,IF(AX33&lt;&gt;"",AX33,IF(AU33&lt;&gt;"",AU33,IF(AR33&lt;&gt;"",AR33,IF(AO33&lt;&gt;"",AO33,IF(AL33&lt;&gt;"",AL33,IF(AI33&lt;&gt;"",AI33,""))))))))</f>
        <v/>
      </c>
      <c r="BE33" s="51">
        <f t="shared" ca="1" si="7"/>
        <v>6</v>
      </c>
      <c r="BF33" s="36">
        <f t="shared" ca="1" si="8"/>
        <v>8</v>
      </c>
      <c r="BG33" s="36">
        <f t="shared" ca="1" si="9"/>
        <v>2</v>
      </c>
    </row>
    <row r="34" spans="1:59" ht="22.5" customHeight="1">
      <c r="A34" s="146">
        <f t="shared" si="16"/>
        <v>5</v>
      </c>
      <c r="B34" s="147">
        <v>55032</v>
      </c>
      <c r="C34" s="148" t="s">
        <v>1707</v>
      </c>
      <c r="D34" s="149" t="s">
        <v>438</v>
      </c>
      <c r="E34" s="150" t="s">
        <v>460</v>
      </c>
      <c r="F34" s="150" t="s">
        <v>376</v>
      </c>
      <c r="G34" s="151" t="str">
        <f ca="1">IF(AI34="","Perekrutan",IF(BE34&gt;4,"Tetap",IF(BA34&lt;&gt;"","Kontrak VII",IF(AX34&lt;&gt;"","Kontrak VI",IF(AU34&lt;&gt;"","Kontrak V",IF(AR34&lt;&gt;"","Kontrak IV",IF(AO34&lt;&gt;"","Kontrak III",IF(AL34&lt;&gt;"","Kontrak II",IF(AI34&lt;&gt;"","Kontrak I","")))))))))</f>
        <v>Kontrak V</v>
      </c>
      <c r="H34" s="152">
        <f ca="1">IF(G34="Tetap","",IF(BA34&lt;&gt;"",BB34,IF(AX34&lt;&gt;"",AY34,IF(AU34&lt;&gt;"",AV34,IF(AR34&lt;&gt;"",AS34,IF(AO34&lt;&gt;"",AP34,IF(AL34&lt;&gt;"",AM34,IF(AI34&lt;&gt;"",AJ34,""))))))))</f>
        <v>46568</v>
      </c>
      <c r="I34" s="153" t="s">
        <v>47</v>
      </c>
      <c r="J34" s="146">
        <v>3</v>
      </c>
      <c r="K34" s="149" t="s">
        <v>170</v>
      </c>
      <c r="L34" s="154" t="s">
        <v>461</v>
      </c>
      <c r="M34" s="146"/>
      <c r="N34" s="146" t="s">
        <v>172</v>
      </c>
      <c r="O34" s="149" t="s">
        <v>462</v>
      </c>
      <c r="P34" s="155">
        <v>37788</v>
      </c>
      <c r="Q34" s="156">
        <f t="shared" ca="1" si="0"/>
        <v>23</v>
      </c>
      <c r="R34" s="149" t="s">
        <v>463</v>
      </c>
      <c r="S34" s="157" t="s">
        <v>345</v>
      </c>
      <c r="T34" s="146" t="s">
        <v>464</v>
      </c>
      <c r="U34" s="146" t="s">
        <v>30</v>
      </c>
      <c r="V34" s="150" t="s">
        <v>250</v>
      </c>
      <c r="W34" s="146"/>
      <c r="X34" s="146"/>
      <c r="Y34" s="146"/>
      <c r="Z34" s="146">
        <v>1451370163</v>
      </c>
      <c r="AA34" s="146" t="s">
        <v>1711</v>
      </c>
      <c r="AB34" s="146"/>
      <c r="AC34" s="158" t="s">
        <v>120</v>
      </c>
      <c r="AD34" s="158"/>
      <c r="AE34" s="158"/>
      <c r="AF34" s="158"/>
      <c r="AG34" s="158"/>
      <c r="AH34" s="159"/>
      <c r="AI34" s="155">
        <v>44968</v>
      </c>
      <c r="AJ34" s="152">
        <v>45107</v>
      </c>
      <c r="AK34" s="160">
        <f t="shared" si="1"/>
        <v>5</v>
      </c>
      <c r="AL34" s="155">
        <v>45108</v>
      </c>
      <c r="AM34" s="155">
        <v>45473</v>
      </c>
      <c r="AN34" s="156">
        <f t="shared" si="13"/>
        <v>12</v>
      </c>
      <c r="AO34" s="155">
        <v>45474</v>
      </c>
      <c r="AP34" s="155">
        <v>45838</v>
      </c>
      <c r="AQ34" s="156">
        <f t="shared" si="3"/>
        <v>12</v>
      </c>
      <c r="AR34" s="155">
        <v>45839</v>
      </c>
      <c r="AS34" s="155">
        <v>46203</v>
      </c>
      <c r="AT34" s="156">
        <f t="shared" si="4"/>
        <v>12</v>
      </c>
      <c r="AU34" s="155">
        <v>46204</v>
      </c>
      <c r="AV34" s="155">
        <v>46568</v>
      </c>
      <c r="AW34" s="156">
        <f t="shared" si="14"/>
        <v>12</v>
      </c>
      <c r="AX34" s="155"/>
      <c r="AY34" s="155"/>
      <c r="AZ34" s="156" t="str">
        <f t="shared" si="5"/>
        <v/>
      </c>
      <c r="BA34" s="155"/>
      <c r="BB34" s="155"/>
      <c r="BC34" s="146" t="str">
        <f t="shared" si="6"/>
        <v/>
      </c>
      <c r="BD34" s="61">
        <f ca="1">IF(G34="Tetap","",IF(BA34&lt;&gt;"",BA34,IF(AX34&lt;&gt;"",AX34,IF(AU34&lt;&gt;"",AU34,IF(AR34&lt;&gt;"",AR34,IF(AO34&lt;&gt;"",AO34,IF(AL34&lt;&gt;"",AL34,IF(AI34&lt;&gt;"",AI34,""))))))))</f>
        <v>46204</v>
      </c>
      <c r="BE34" s="146">
        <f t="shared" ca="1" si="7"/>
        <v>3</v>
      </c>
      <c r="BF34" s="146">
        <f t="shared" ca="1" si="8"/>
        <v>7</v>
      </c>
      <c r="BG34" s="146">
        <f t="shared" ca="1" si="9"/>
        <v>22</v>
      </c>
    </row>
    <row r="35" spans="1:59" ht="22.5" customHeight="1">
      <c r="A35" s="36">
        <f t="shared" si="16"/>
        <v>6</v>
      </c>
      <c r="B35" s="52">
        <v>55033</v>
      </c>
      <c r="C35" s="57" t="s">
        <v>1758</v>
      </c>
      <c r="D35" s="31" t="s">
        <v>438</v>
      </c>
      <c r="E35" s="32" t="s">
        <v>467</v>
      </c>
      <c r="F35" s="32" t="s">
        <v>376</v>
      </c>
      <c r="G35" s="33" t="str">
        <f ca="1">IF(AI35="","Perekrutan",IF(BE35&gt;4,"Tetap",IF(BA35&lt;&gt;"","Kontrak VII",IF(AX35&lt;&gt;"","Kontrak VI",IF(AU35&lt;&gt;"","Kontrak V",IF(AR35&lt;&gt;"","Kontrak IV",IF(AO35&lt;&gt;"","Kontrak III",IF(AL35&lt;&gt;"","Kontrak II",IF(AI35&lt;&gt;"","Kontrak I","")))))))))</f>
        <v>Tetap</v>
      </c>
      <c r="H35" s="42" t="str">
        <f ca="1">IF(G35="Tetap","",IF(BA35&lt;&gt;"",BB35,IF(AX35&lt;&gt;"",AY35,IF(AU35&lt;&gt;"",AV35,IF(AR35&lt;&gt;"",AS35,IF(AO35&lt;&gt;"",AP35,IF(AL35&lt;&gt;"",AM35,IF(AI35&lt;&gt;"",AJ35,""))))))))</f>
        <v/>
      </c>
      <c r="I35" s="35" t="s">
        <v>47</v>
      </c>
      <c r="J35" s="36">
        <v>3</v>
      </c>
      <c r="K35" s="31" t="s">
        <v>170</v>
      </c>
      <c r="L35" s="37" t="s">
        <v>468</v>
      </c>
      <c r="M35" s="36"/>
      <c r="N35" s="36" t="s">
        <v>172</v>
      </c>
      <c r="O35" s="31" t="s">
        <v>199</v>
      </c>
      <c r="P35" s="38">
        <v>29996</v>
      </c>
      <c r="Q35" s="39">
        <f t="shared" ca="1" si="0"/>
        <v>44</v>
      </c>
      <c r="R35" s="31" t="s">
        <v>469</v>
      </c>
      <c r="S35" s="28" t="s">
        <v>345</v>
      </c>
      <c r="T35" s="36" t="s">
        <v>114</v>
      </c>
      <c r="U35" s="36" t="s">
        <v>349</v>
      </c>
      <c r="V35" s="40" t="s">
        <v>457</v>
      </c>
      <c r="W35" s="36"/>
      <c r="X35" s="36"/>
      <c r="Y35" s="36"/>
      <c r="Z35" s="41">
        <v>834480181</v>
      </c>
      <c r="AA35" s="41" t="s">
        <v>1759</v>
      </c>
      <c r="AB35" s="36"/>
      <c r="AC35" s="42" t="s">
        <v>452</v>
      </c>
      <c r="AD35" s="42"/>
      <c r="AE35" s="42"/>
      <c r="AF35" s="42"/>
      <c r="AG35" s="42"/>
      <c r="AH35" s="43"/>
      <c r="AI35" s="55">
        <v>43678</v>
      </c>
      <c r="AJ35" s="145" t="s">
        <v>472</v>
      </c>
      <c r="AK35" s="48" t="e">
        <f t="shared" si="1"/>
        <v>#VALUE!</v>
      </c>
      <c r="AL35" s="38" t="s">
        <v>97</v>
      </c>
      <c r="AM35" s="38"/>
      <c r="AN35" s="39" t="str">
        <f t="shared" si="13"/>
        <v/>
      </c>
      <c r="AO35" s="44" t="s">
        <v>97</v>
      </c>
      <c r="AP35" s="44"/>
      <c r="AQ35" s="44" t="str">
        <f t="shared" si="3"/>
        <v/>
      </c>
      <c r="AR35" s="38" t="s">
        <v>97</v>
      </c>
      <c r="AS35" s="38"/>
      <c r="AT35" s="38" t="str">
        <f t="shared" si="4"/>
        <v/>
      </c>
      <c r="AU35" s="44" t="s">
        <v>97</v>
      </c>
      <c r="AV35" s="44"/>
      <c r="AW35" s="48" t="str">
        <f t="shared" si="14"/>
        <v/>
      </c>
      <c r="AX35" s="38"/>
      <c r="AY35" s="38"/>
      <c r="AZ35" s="39" t="str">
        <f t="shared" si="5"/>
        <v/>
      </c>
      <c r="BA35" s="44"/>
      <c r="BB35" s="44"/>
      <c r="BC35" s="50" t="str">
        <f t="shared" si="6"/>
        <v/>
      </c>
      <c r="BD35" s="51" t="str">
        <f ca="1">IF(G35="Tetap","",IF(BA35&lt;&gt;"",BA35,IF(AX35&lt;&gt;"",AX35,IF(AU35&lt;&gt;"",AU35,IF(AR35&lt;&gt;"",AR35,IF(AO35&lt;&gt;"",AO35,IF(AL35&lt;&gt;"",AL35,IF(AI35&lt;&gt;"",AI35,""))))))))</f>
        <v/>
      </c>
      <c r="BE35" s="51">
        <f t="shared" ca="1" si="7"/>
        <v>7</v>
      </c>
      <c r="BF35" s="36">
        <f t="shared" ca="1" si="8"/>
        <v>2</v>
      </c>
      <c r="BG35" s="36">
        <f t="shared" ca="1" si="9"/>
        <v>2</v>
      </c>
    </row>
    <row r="36" spans="1:59" ht="22.5" customHeight="1">
      <c r="A36" s="36">
        <f t="shared" si="16"/>
        <v>7</v>
      </c>
      <c r="B36" s="67">
        <v>55034</v>
      </c>
      <c r="C36" s="57" t="s">
        <v>1760</v>
      </c>
      <c r="D36" s="31" t="s">
        <v>438</v>
      </c>
      <c r="E36" s="40" t="s">
        <v>473</v>
      </c>
      <c r="F36" s="40" t="s">
        <v>376</v>
      </c>
      <c r="G36" s="33" t="str">
        <f ca="1">IF(AI36="","Perekrutan",IF(BE36&gt;4,"Tetap",IF(BA36&lt;&gt;"","Kontrak VII",IF(AX36&lt;&gt;"","Kontrak VI",IF(AU36&lt;&gt;"","Kontrak V",IF(AR36&lt;&gt;"","Kontrak IV",IF(AO36&lt;&gt;"","Kontrak III",IF(AL36&lt;&gt;"","Kontrak II",IF(AI36&lt;&gt;"","Kontrak I","")))))))))</f>
        <v>Kontrak V</v>
      </c>
      <c r="H36" s="59">
        <f ca="1">IF(G36="Tetap","",IF(BA36&lt;&gt;"",BB36,IF(AX36&lt;&gt;"",AY36,IF(AU36&lt;&gt;"",AV36,IF(AR36&lt;&gt;"",AS36,IF(AO36&lt;&gt;"",AP36,IF(AL36&lt;&gt;"",AM36,IF(AI36&lt;&gt;"",AJ36,""))))))))</f>
        <v>46660</v>
      </c>
      <c r="I36" s="35" t="s">
        <v>47</v>
      </c>
      <c r="J36" s="36">
        <v>3</v>
      </c>
      <c r="K36" s="31" t="s">
        <v>170</v>
      </c>
      <c r="L36" s="37" t="s">
        <v>474</v>
      </c>
      <c r="M36" s="36"/>
      <c r="N36" s="36" t="s">
        <v>172</v>
      </c>
      <c r="O36" s="31" t="s">
        <v>199</v>
      </c>
      <c r="P36" s="38">
        <v>34392</v>
      </c>
      <c r="Q36" s="39">
        <f t="shared" ca="1" si="0"/>
        <v>32</v>
      </c>
      <c r="R36" s="71" t="s">
        <v>1761</v>
      </c>
      <c r="S36" s="28" t="s">
        <v>345</v>
      </c>
      <c r="T36" s="36" t="s">
        <v>114</v>
      </c>
      <c r="U36" s="36" t="s">
        <v>116</v>
      </c>
      <c r="V36" s="40" t="s">
        <v>177</v>
      </c>
      <c r="W36" s="36"/>
      <c r="X36" s="36"/>
      <c r="Y36" s="36"/>
      <c r="Z36" s="41">
        <v>1227812601</v>
      </c>
      <c r="AA36" s="41" t="s">
        <v>1762</v>
      </c>
      <c r="AB36" s="36"/>
      <c r="AC36" s="42" t="s">
        <v>452</v>
      </c>
      <c r="AD36" s="42"/>
      <c r="AE36" s="42"/>
      <c r="AF36" s="42"/>
      <c r="AG36" s="42"/>
      <c r="AH36" s="43"/>
      <c r="AI36" s="55">
        <v>45208</v>
      </c>
      <c r="AJ36" s="145" t="s">
        <v>478</v>
      </c>
      <c r="AK36" s="45" t="e">
        <f t="shared" si="1"/>
        <v>#VALUE!</v>
      </c>
      <c r="AL36" s="54">
        <v>45689</v>
      </c>
      <c r="AM36" s="54">
        <v>45808</v>
      </c>
      <c r="AN36" s="39">
        <f t="shared" si="13"/>
        <v>4</v>
      </c>
      <c r="AO36" s="55">
        <v>45809</v>
      </c>
      <c r="AP36" s="55">
        <v>45930</v>
      </c>
      <c r="AQ36" s="48">
        <f t="shared" si="3"/>
        <v>4</v>
      </c>
      <c r="AR36" s="38">
        <v>45931</v>
      </c>
      <c r="AS36" s="38">
        <v>46295</v>
      </c>
      <c r="AT36" s="39">
        <f t="shared" si="4"/>
        <v>12</v>
      </c>
      <c r="AU36" s="55">
        <v>46296</v>
      </c>
      <c r="AV36" s="55">
        <v>46660</v>
      </c>
      <c r="AW36" s="48">
        <f t="shared" si="14"/>
        <v>12</v>
      </c>
      <c r="AX36" s="38"/>
      <c r="AY36" s="38"/>
      <c r="AZ36" s="39" t="str">
        <f t="shared" si="5"/>
        <v/>
      </c>
      <c r="BA36" s="44"/>
      <c r="BB36" s="44"/>
      <c r="BC36" s="50" t="str">
        <f t="shared" si="6"/>
        <v/>
      </c>
      <c r="BD36" s="61">
        <f ca="1">IF(G36="Tetap","",IF(BA36&lt;&gt;"",BA36,IF(AX36&lt;&gt;"",AX36,IF(AU36&lt;&gt;"",AU36,IF(AR36&lt;&gt;"",AR36,IF(AO36&lt;&gt;"",AO36,IF(AL36&lt;&gt;"",AL36,IF(AI36&lt;&gt;"",AI36,""))))))))</f>
        <v>46296</v>
      </c>
      <c r="BE36" s="51">
        <f t="shared" ca="1" si="7"/>
        <v>2</v>
      </c>
      <c r="BF36" s="36">
        <f t="shared" ca="1" si="8"/>
        <v>11</v>
      </c>
      <c r="BG36" s="36">
        <f t="shared" ca="1" si="9"/>
        <v>24</v>
      </c>
    </row>
    <row r="37" spans="1:59" ht="22.5" customHeight="1">
      <c r="A37" s="36">
        <f t="shared" si="16"/>
        <v>8</v>
      </c>
      <c r="B37" s="67">
        <v>55035</v>
      </c>
      <c r="C37" s="57" t="s">
        <v>1763</v>
      </c>
      <c r="D37" s="31" t="s">
        <v>438</v>
      </c>
      <c r="E37" s="40" t="s">
        <v>479</v>
      </c>
      <c r="F37" s="40" t="s">
        <v>376</v>
      </c>
      <c r="G37" s="33" t="str">
        <f ca="1">IF(AI37="","Perekrutan",IF(BE37&gt;4,"Tetap",IF(BA37&lt;&gt;"","Kontrak VII",IF(AX37&lt;&gt;"","Kontrak VI",IF(AU37&lt;&gt;"","Kontrak V",IF(AR37&lt;&gt;"","Kontrak IV",IF(AO37&lt;&gt;"","Kontrak III",IF(AL37&lt;&gt;"","Kontrak II",IF(AI37&lt;&gt;"","Kontrak I","")))))))))</f>
        <v>Kontrak IV</v>
      </c>
      <c r="H37" s="59">
        <f ca="1">IF(G37="Tetap","",IF(BA37&lt;&gt;"",BB37,IF(AX37&lt;&gt;"",AY37,IF(AU37&lt;&gt;"",AV37,IF(AR37&lt;&gt;"",AS37,IF(AO37&lt;&gt;"",AP37,IF(AL37&lt;&gt;"",AM37,IF(AI37&lt;&gt;"",AJ37,""))))))))</f>
        <v>46477</v>
      </c>
      <c r="I37" s="35" t="s">
        <v>47</v>
      </c>
      <c r="J37" s="36">
        <v>3</v>
      </c>
      <c r="K37" s="31" t="s">
        <v>170</v>
      </c>
      <c r="L37" s="37" t="s">
        <v>480</v>
      </c>
      <c r="M37" s="36"/>
      <c r="N37" s="36" t="s">
        <v>172</v>
      </c>
      <c r="O37" s="31" t="s">
        <v>199</v>
      </c>
      <c r="P37" s="38">
        <v>32491</v>
      </c>
      <c r="Q37" s="39">
        <f t="shared" ca="1" si="0"/>
        <v>37</v>
      </c>
      <c r="R37" s="31" t="s">
        <v>469</v>
      </c>
      <c r="S37" s="28" t="s">
        <v>345</v>
      </c>
      <c r="T37" s="36" t="s">
        <v>114</v>
      </c>
      <c r="U37" s="36" t="s">
        <v>349</v>
      </c>
      <c r="V37" s="40" t="s">
        <v>202</v>
      </c>
      <c r="W37" s="36"/>
      <c r="X37" s="36"/>
      <c r="Y37" s="36"/>
      <c r="Z37" s="41">
        <v>1883837241</v>
      </c>
      <c r="AA37" s="41" t="s">
        <v>480</v>
      </c>
      <c r="AB37" s="36"/>
      <c r="AC37" s="42" t="s">
        <v>120</v>
      </c>
      <c r="AD37" s="42"/>
      <c r="AE37" s="42"/>
      <c r="AF37" s="42"/>
      <c r="AG37" s="42"/>
      <c r="AH37" s="43"/>
      <c r="AI37" s="44">
        <v>45756</v>
      </c>
      <c r="AJ37" s="161">
        <v>45869</v>
      </c>
      <c r="AK37" s="45">
        <f t="shared" si="1"/>
        <v>4</v>
      </c>
      <c r="AL37" s="54">
        <v>45870</v>
      </c>
      <c r="AM37" s="54">
        <v>45991</v>
      </c>
      <c r="AN37" s="39">
        <f t="shared" si="13"/>
        <v>4</v>
      </c>
      <c r="AO37" s="55">
        <v>45992</v>
      </c>
      <c r="AP37" s="55">
        <v>46112</v>
      </c>
      <c r="AQ37" s="48">
        <f t="shared" si="3"/>
        <v>4</v>
      </c>
      <c r="AR37" s="38">
        <v>46113</v>
      </c>
      <c r="AS37" s="38">
        <v>46477</v>
      </c>
      <c r="AT37" s="39">
        <f t="shared" si="4"/>
        <v>12</v>
      </c>
      <c r="AU37" s="44" t="s">
        <v>97</v>
      </c>
      <c r="AV37" s="44"/>
      <c r="AW37" s="48" t="str">
        <f t="shared" si="14"/>
        <v/>
      </c>
      <c r="AX37" s="38"/>
      <c r="AY37" s="38"/>
      <c r="AZ37" s="39" t="str">
        <f t="shared" si="5"/>
        <v/>
      </c>
      <c r="BA37" s="44"/>
      <c r="BB37" s="44"/>
      <c r="BC37" s="50" t="str">
        <f t="shared" si="6"/>
        <v/>
      </c>
      <c r="BD37" s="61">
        <f ca="1">IF(G37="Tetap","",IF(BA37&lt;&gt;"",BA37,IF(AX37&lt;&gt;"",AX37,IF(AU37&lt;&gt;"",AU37,IF(AR37&lt;&gt;"",AR37,IF(AO37&lt;&gt;"",AO37,IF(AL37&lt;&gt;"",AL37,IF(AI37&lt;&gt;"",AI37,""))))))))</f>
        <v>46113</v>
      </c>
      <c r="BE37" s="51">
        <f t="shared" ca="1" si="7"/>
        <v>1</v>
      </c>
      <c r="BF37" s="36">
        <f t="shared" ca="1" si="8"/>
        <v>5</v>
      </c>
      <c r="BG37" s="36">
        <f t="shared" ca="1" si="9"/>
        <v>24</v>
      </c>
    </row>
    <row r="38" spans="1:59" ht="22.5" customHeight="1">
      <c r="A38" s="36">
        <f t="shared" si="16"/>
        <v>9</v>
      </c>
      <c r="B38" s="52">
        <v>55036</v>
      </c>
      <c r="C38" s="57" t="s">
        <v>1764</v>
      </c>
      <c r="D38" s="31" t="s">
        <v>438</v>
      </c>
      <c r="E38" s="40" t="s">
        <v>483</v>
      </c>
      <c r="F38" s="40" t="s">
        <v>376</v>
      </c>
      <c r="G38" s="33" t="str">
        <f ca="1">IF(AI38="","Perekrutan",IF(BE38&gt;4,"Tetap",IF(BA38&lt;&gt;"","Kontrak VII",IF(AX38&lt;&gt;"","Kontrak VI",IF(AU38&lt;&gt;"","Kontrak V",IF(AR38&lt;&gt;"","Kontrak IV",IF(AO38&lt;&gt;"","Kontrak III",IF(AL38&lt;&gt;"","Kontrak II",IF(AI38&lt;&gt;"","Kontrak I","")))))))))</f>
        <v>Kontrak IV</v>
      </c>
      <c r="H38" s="59">
        <f ca="1">IF(G38="Tetap","",IF(BA38&lt;&gt;"",BB38,IF(AX38&lt;&gt;"",AY38,IF(AU38&lt;&gt;"",AV38,IF(AR38&lt;&gt;"",AS38,IF(AO38&lt;&gt;"",AP38,IF(AL38&lt;&gt;"",AM38,IF(AI38&lt;&gt;"",AJ38,""))))))))</f>
        <v>46630</v>
      </c>
      <c r="I38" s="35" t="s">
        <v>47</v>
      </c>
      <c r="J38" s="36">
        <v>3</v>
      </c>
      <c r="K38" s="31" t="s">
        <v>170</v>
      </c>
      <c r="L38" s="37" t="s">
        <v>484</v>
      </c>
      <c r="M38" s="36"/>
      <c r="N38" s="36" t="s">
        <v>172</v>
      </c>
      <c r="O38" s="31" t="s">
        <v>485</v>
      </c>
      <c r="P38" s="38">
        <v>36093</v>
      </c>
      <c r="Q38" s="39">
        <f t="shared" ca="1" si="0"/>
        <v>27</v>
      </c>
      <c r="R38" s="31" t="s">
        <v>486</v>
      </c>
      <c r="S38" s="28" t="s">
        <v>345</v>
      </c>
      <c r="T38" s="36" t="s">
        <v>114</v>
      </c>
      <c r="U38" s="36" t="s">
        <v>116</v>
      </c>
      <c r="V38" s="40" t="s">
        <v>177</v>
      </c>
      <c r="W38" s="36"/>
      <c r="X38" s="36"/>
      <c r="Y38" s="36"/>
      <c r="Z38" s="41" t="s">
        <v>1765</v>
      </c>
      <c r="AA38" s="41" t="s">
        <v>1766</v>
      </c>
      <c r="AB38" s="36"/>
      <c r="AC38" s="42" t="s">
        <v>393</v>
      </c>
      <c r="AD38" s="42"/>
      <c r="AE38" s="42"/>
      <c r="AF38" s="42"/>
      <c r="AG38" s="42"/>
      <c r="AH38" s="43"/>
      <c r="AI38" s="44">
        <v>45901</v>
      </c>
      <c r="AJ38" s="60">
        <v>46022</v>
      </c>
      <c r="AK38" s="45">
        <f t="shared" si="1"/>
        <v>4</v>
      </c>
      <c r="AL38" s="38">
        <v>46023</v>
      </c>
      <c r="AM38" s="38">
        <v>46142</v>
      </c>
      <c r="AN38" s="39">
        <f t="shared" si="13"/>
        <v>4</v>
      </c>
      <c r="AO38" s="44">
        <v>46143</v>
      </c>
      <c r="AP38" s="44">
        <v>46265</v>
      </c>
      <c r="AQ38" s="48">
        <f t="shared" si="3"/>
        <v>4</v>
      </c>
      <c r="AR38" s="54">
        <v>46266</v>
      </c>
      <c r="AS38" s="54">
        <v>46630</v>
      </c>
      <c r="AT38" s="39">
        <f t="shared" si="4"/>
        <v>12</v>
      </c>
      <c r="AU38" s="44" t="s">
        <v>97</v>
      </c>
      <c r="AV38" s="44"/>
      <c r="AW38" s="48" t="str">
        <f t="shared" si="14"/>
        <v/>
      </c>
      <c r="AX38" s="38"/>
      <c r="AY38" s="38"/>
      <c r="AZ38" s="39" t="str">
        <f t="shared" si="5"/>
        <v/>
      </c>
      <c r="BA38" s="44"/>
      <c r="BB38" s="44"/>
      <c r="BC38" s="50" t="str">
        <f t="shared" si="6"/>
        <v/>
      </c>
      <c r="BD38" s="61">
        <f ca="1">IF(G38="Tetap","",IF(BA38&lt;&gt;"",BA38,IF(AX38&lt;&gt;"",AX38,IF(AU38&lt;&gt;"",AU38,IF(AR38&lt;&gt;"",AR38,IF(AO38&lt;&gt;"",AO38,IF(AL38&lt;&gt;"",AL38,IF(AI38&lt;&gt;"",AI38,""))))))))</f>
        <v>46266</v>
      </c>
      <c r="BE38" s="51">
        <f t="shared" ca="1" si="7"/>
        <v>1</v>
      </c>
      <c r="BF38" s="36">
        <f t="shared" ca="1" si="8"/>
        <v>1</v>
      </c>
      <c r="BG38" s="36">
        <f t="shared" ca="1" si="9"/>
        <v>2</v>
      </c>
    </row>
    <row r="39" spans="1:59" ht="22.5" customHeight="1">
      <c r="A39" s="36">
        <f t="shared" si="16"/>
        <v>10</v>
      </c>
      <c r="B39" s="67">
        <v>55037</v>
      </c>
      <c r="C39" s="57" t="s">
        <v>1767</v>
      </c>
      <c r="D39" s="31" t="s">
        <v>438</v>
      </c>
      <c r="E39" s="40" t="s">
        <v>489</v>
      </c>
      <c r="F39" s="40" t="s">
        <v>376</v>
      </c>
      <c r="G39" s="33" t="str">
        <f ca="1">IF(AI39="","Perekrutan",IF(BE39&gt;4,"Tetap",IF(BA39&lt;&gt;"","Kontrak VII",IF(AX39&lt;&gt;"","Kontrak VI",IF(AU39&lt;&gt;"","Kontrak V",IF(AR39&lt;&gt;"","Kontrak IV",IF(AO39&lt;&gt;"","Kontrak III",IF(AL39&lt;&gt;"","Kontrak II",IF(AI39&lt;&gt;"","Kontrak I","")))))))))</f>
        <v>Kontrak IV</v>
      </c>
      <c r="H39" s="59">
        <f ca="1">IF(G39="Tetap","",IF(BA39&lt;&gt;"",BB39,IF(AX39&lt;&gt;"",AY39,IF(AU39&lt;&gt;"",AV39,IF(AR39&lt;&gt;"",AS39,IF(AO39&lt;&gt;"",AP39,IF(AL39&lt;&gt;"",AM39,IF(AI39&lt;&gt;"",AJ39,""))))))))</f>
        <v>46630</v>
      </c>
      <c r="I39" s="35" t="s">
        <v>47</v>
      </c>
      <c r="J39" s="36">
        <v>3</v>
      </c>
      <c r="K39" s="31" t="s">
        <v>170</v>
      </c>
      <c r="L39" s="37" t="s">
        <v>490</v>
      </c>
      <c r="M39" s="36"/>
      <c r="N39" s="36" t="s">
        <v>172</v>
      </c>
      <c r="O39" s="31" t="s">
        <v>491</v>
      </c>
      <c r="P39" s="38">
        <v>33758</v>
      </c>
      <c r="Q39" s="39">
        <f t="shared" ca="1" si="0"/>
        <v>34</v>
      </c>
      <c r="R39" s="31" t="s">
        <v>492</v>
      </c>
      <c r="S39" s="28" t="s">
        <v>345</v>
      </c>
      <c r="T39" s="36" t="s">
        <v>114</v>
      </c>
      <c r="U39" s="36" t="s">
        <v>176</v>
      </c>
      <c r="V39" s="40" t="s">
        <v>250</v>
      </c>
      <c r="W39" s="36"/>
      <c r="X39" s="36"/>
      <c r="Y39" s="36"/>
      <c r="Z39" s="41" t="s">
        <v>494</v>
      </c>
      <c r="AA39" s="41" t="s">
        <v>490</v>
      </c>
      <c r="AB39" s="36"/>
      <c r="AC39" s="42" t="s">
        <v>393</v>
      </c>
      <c r="AD39" s="42"/>
      <c r="AE39" s="42"/>
      <c r="AF39" s="42"/>
      <c r="AG39" s="42"/>
      <c r="AH39" s="43"/>
      <c r="AI39" s="44">
        <v>45901</v>
      </c>
      <c r="AJ39" s="60">
        <v>46022</v>
      </c>
      <c r="AK39" s="45">
        <f t="shared" si="1"/>
        <v>4</v>
      </c>
      <c r="AL39" s="38">
        <v>46023</v>
      </c>
      <c r="AM39" s="38">
        <v>46142</v>
      </c>
      <c r="AN39" s="39">
        <f t="shared" si="13"/>
        <v>4</v>
      </c>
      <c r="AO39" s="44">
        <v>46143</v>
      </c>
      <c r="AP39" s="44">
        <v>46265</v>
      </c>
      <c r="AQ39" s="48">
        <f t="shared" si="3"/>
        <v>4</v>
      </c>
      <c r="AR39" s="54">
        <v>46266</v>
      </c>
      <c r="AS39" s="54">
        <v>46630</v>
      </c>
      <c r="AT39" s="39">
        <f t="shared" si="4"/>
        <v>12</v>
      </c>
      <c r="AU39" s="44" t="s">
        <v>97</v>
      </c>
      <c r="AV39" s="44"/>
      <c r="AW39" s="48" t="str">
        <f t="shared" si="14"/>
        <v/>
      </c>
      <c r="AX39" s="38"/>
      <c r="AY39" s="38"/>
      <c r="AZ39" s="39" t="str">
        <f t="shared" si="5"/>
        <v/>
      </c>
      <c r="BA39" s="44"/>
      <c r="BB39" s="44"/>
      <c r="BC39" s="50" t="str">
        <f t="shared" si="6"/>
        <v/>
      </c>
      <c r="BD39" s="61">
        <f ca="1">IF(G39="Tetap","",IF(BA39&lt;&gt;"",BA39,IF(AX39&lt;&gt;"",AX39,IF(AU39&lt;&gt;"",AU39,IF(AR39&lt;&gt;"",AR39,IF(AO39&lt;&gt;"",AO39,IF(AL39&lt;&gt;"",AL39,IF(AI39&lt;&gt;"",AI39,""))))))))</f>
        <v>46266</v>
      </c>
      <c r="BE39" s="51">
        <f t="shared" ca="1" si="7"/>
        <v>1</v>
      </c>
      <c r="BF39" s="36">
        <f t="shared" ca="1" si="8"/>
        <v>1</v>
      </c>
      <c r="BG39" s="36">
        <f t="shared" ca="1" si="9"/>
        <v>2</v>
      </c>
    </row>
    <row r="40" spans="1:59" ht="22.5" customHeight="1">
      <c r="A40" s="36">
        <f t="shared" si="16"/>
        <v>11</v>
      </c>
      <c r="B40" s="67">
        <v>55038</v>
      </c>
      <c r="C40" s="57" t="s">
        <v>1768</v>
      </c>
      <c r="D40" s="31" t="s">
        <v>438</v>
      </c>
      <c r="E40" s="40" t="s">
        <v>495</v>
      </c>
      <c r="F40" s="58" t="s">
        <v>246</v>
      </c>
      <c r="G40" s="33" t="str">
        <f ca="1">IF(AI40="","Perekrutan",IF(BE40&gt;4,"Tetap",IF(BA40&lt;&gt;"","Kontrak VII",IF(AX40&lt;&gt;"","Kontrak VI",IF(AU40&lt;&gt;"","Kontrak V",IF(AR40&lt;&gt;"","Kontrak IV",IF(AO40&lt;&gt;"","Kontrak III",IF(AL40&lt;&gt;"","Kontrak II",IF(AI40&lt;&gt;"","Kontrak I","")))))))))</f>
        <v>Kontrak IV</v>
      </c>
      <c r="H40" s="59">
        <f ca="1">IF(G40="Tetap","",IF(BA40&lt;&gt;"",BB40,IF(AX40&lt;&gt;"",AY40,IF(AU40&lt;&gt;"",AV40,IF(AR40&lt;&gt;"",AS40,IF(AO40&lt;&gt;"",AP40,IF(AL40&lt;&gt;"",AM40,IF(AI40&lt;&gt;"",AJ40,""))))))))</f>
        <v>46477</v>
      </c>
      <c r="I40" s="35" t="s">
        <v>30</v>
      </c>
      <c r="J40" s="36" t="s">
        <v>30</v>
      </c>
      <c r="K40" s="31" t="s">
        <v>170</v>
      </c>
      <c r="L40" s="37" t="s">
        <v>497</v>
      </c>
      <c r="M40" s="36"/>
      <c r="N40" s="36" t="s">
        <v>172</v>
      </c>
      <c r="O40" s="31" t="s">
        <v>498</v>
      </c>
      <c r="P40" s="38">
        <v>32694</v>
      </c>
      <c r="Q40" s="39">
        <f t="shared" ca="1" si="0"/>
        <v>37</v>
      </c>
      <c r="R40" s="31" t="s">
        <v>499</v>
      </c>
      <c r="S40" s="28" t="s">
        <v>345</v>
      </c>
      <c r="T40" s="36" t="s">
        <v>114</v>
      </c>
      <c r="U40" s="36" t="s">
        <v>116</v>
      </c>
      <c r="V40" s="40" t="s">
        <v>97</v>
      </c>
      <c r="W40" s="36"/>
      <c r="X40" s="36"/>
      <c r="Y40" s="36"/>
      <c r="Z40" s="41">
        <v>1817578341</v>
      </c>
      <c r="AA40" s="41" t="s">
        <v>497</v>
      </c>
      <c r="AB40" s="36"/>
      <c r="AC40" s="42" t="s">
        <v>120</v>
      </c>
      <c r="AD40" s="42"/>
      <c r="AE40" s="42"/>
      <c r="AF40" s="42"/>
      <c r="AG40" s="42"/>
      <c r="AH40" s="43"/>
      <c r="AI40" s="44">
        <v>45505</v>
      </c>
      <c r="AJ40" s="60">
        <v>45626</v>
      </c>
      <c r="AK40" s="45">
        <f t="shared" si="1"/>
        <v>4</v>
      </c>
      <c r="AL40" s="54">
        <v>45627</v>
      </c>
      <c r="AM40" s="54">
        <v>45991</v>
      </c>
      <c r="AN40" s="39">
        <f t="shared" si="13"/>
        <v>12</v>
      </c>
      <c r="AO40" s="55">
        <v>45992</v>
      </c>
      <c r="AP40" s="55">
        <v>46112</v>
      </c>
      <c r="AQ40" s="48">
        <f t="shared" si="3"/>
        <v>4</v>
      </c>
      <c r="AR40" s="38">
        <v>46113</v>
      </c>
      <c r="AS40" s="38">
        <v>46477</v>
      </c>
      <c r="AT40" s="39">
        <f t="shared" si="4"/>
        <v>12</v>
      </c>
      <c r="AU40" s="44" t="s">
        <v>97</v>
      </c>
      <c r="AV40" s="44"/>
      <c r="AW40" s="48" t="str">
        <f t="shared" si="14"/>
        <v/>
      </c>
      <c r="AX40" s="38"/>
      <c r="AY40" s="38"/>
      <c r="AZ40" s="39" t="str">
        <f t="shared" si="5"/>
        <v/>
      </c>
      <c r="BA40" s="44"/>
      <c r="BB40" s="44"/>
      <c r="BC40" s="50" t="str">
        <f t="shared" si="6"/>
        <v/>
      </c>
      <c r="BD40" s="61">
        <f ca="1">IF(G40="Tetap","",IF(BA40&lt;&gt;"",BA40,IF(AX40&lt;&gt;"",AX40,IF(AU40&lt;&gt;"",AU40,IF(AR40&lt;&gt;"",AR40,IF(AO40&lt;&gt;"",AO40,IF(AL40&lt;&gt;"",AL40,IF(AI40&lt;&gt;"",AI40,""))))))))</f>
        <v>46113</v>
      </c>
      <c r="BE40" s="51">
        <f t="shared" ca="1" si="7"/>
        <v>2</v>
      </c>
      <c r="BF40" s="36">
        <f t="shared" ca="1" si="8"/>
        <v>2</v>
      </c>
      <c r="BG40" s="36">
        <f t="shared" ca="1" si="9"/>
        <v>2</v>
      </c>
    </row>
    <row r="41" spans="1:59" ht="22.5" customHeight="1">
      <c r="A41" s="36">
        <f t="shared" si="16"/>
        <v>12</v>
      </c>
      <c r="B41" s="52">
        <v>55006</v>
      </c>
      <c r="C41" s="30" t="s">
        <v>1769</v>
      </c>
      <c r="D41" s="31" t="s">
        <v>438</v>
      </c>
      <c r="E41" s="40" t="s">
        <v>260</v>
      </c>
      <c r="F41" s="58" t="s">
        <v>246</v>
      </c>
      <c r="G41" s="33" t="str">
        <f ca="1">IF(AI41="","Perekrutan",IF(BE41&gt;4,"Tetap",IF(BA41&lt;&gt;"","Kontrak VII",IF(AX41&lt;&gt;"","Kontrak VI",IF(AU41&lt;&gt;"","Kontrak V",IF(AR41&lt;&gt;"","Kontrak IV",IF(AO41&lt;&gt;"","Kontrak III",IF(AL41&lt;&gt;"","Kontrak II",IF(AI41&lt;&gt;"","Kontrak I","")))))))))</f>
        <v>Kontrak I</v>
      </c>
      <c r="H41" s="59">
        <f ca="1">IF(G41="Tetap","",IF(BA41&lt;&gt;"",BB41,IF(AX41&lt;&gt;"",AY41,IF(AU41&lt;&gt;"",AV41,IF(AR41&lt;&gt;"",AS41,IF(AO41&lt;&gt;"",AP41,IF(AL41&lt;&gt;"",AM41,IF(AI41&lt;&gt;"",AJ41,""))))))))</f>
        <v>46387</v>
      </c>
      <c r="I41" s="75" t="s">
        <v>47</v>
      </c>
      <c r="J41" s="36" t="s">
        <v>30</v>
      </c>
      <c r="K41" s="31" t="s">
        <v>170</v>
      </c>
      <c r="L41" s="64" t="s">
        <v>263</v>
      </c>
      <c r="M41" s="36"/>
      <c r="N41" s="36" t="s">
        <v>172</v>
      </c>
      <c r="O41" s="31" t="s">
        <v>264</v>
      </c>
      <c r="P41" s="38">
        <v>31452</v>
      </c>
      <c r="Q41" s="39">
        <f t="shared" ca="1" si="0"/>
        <v>40</v>
      </c>
      <c r="R41" s="31" t="s">
        <v>265</v>
      </c>
      <c r="S41" s="28" t="s">
        <v>345</v>
      </c>
      <c r="T41" s="36" t="s">
        <v>114</v>
      </c>
      <c r="U41" s="36" t="s">
        <v>176</v>
      </c>
      <c r="V41" s="40" t="s">
        <v>250</v>
      </c>
      <c r="W41" s="36"/>
      <c r="X41" s="36"/>
      <c r="Y41" s="36"/>
      <c r="Z41" s="84" t="s">
        <v>1770</v>
      </c>
      <c r="AA41" s="41"/>
      <c r="AB41" s="36"/>
      <c r="AC41" s="42" t="s">
        <v>267</v>
      </c>
      <c r="AD41" s="42" t="s">
        <v>268</v>
      </c>
      <c r="AE41" s="42" t="s">
        <v>269</v>
      </c>
      <c r="AF41" s="42"/>
      <c r="AG41" s="42"/>
      <c r="AH41" s="43"/>
      <c r="AI41" s="55">
        <v>46252</v>
      </c>
      <c r="AJ41" s="55">
        <v>46387</v>
      </c>
      <c r="AK41" s="45">
        <f t="shared" si="1"/>
        <v>5</v>
      </c>
      <c r="AL41" s="38"/>
      <c r="AM41" s="38"/>
      <c r="AN41" s="39"/>
      <c r="AO41" s="44"/>
      <c r="AP41" s="44"/>
      <c r="AQ41" s="48" t="str">
        <f t="shared" si="3"/>
        <v/>
      </c>
      <c r="AR41" s="38"/>
      <c r="AS41" s="38"/>
      <c r="AT41" s="39" t="str">
        <f t="shared" si="4"/>
        <v/>
      </c>
      <c r="AU41" s="44"/>
      <c r="AV41" s="44"/>
      <c r="AW41" s="48"/>
      <c r="AX41" s="38"/>
      <c r="AY41" s="38"/>
      <c r="AZ41" s="39" t="str">
        <f t="shared" si="5"/>
        <v/>
      </c>
      <c r="BA41" s="44"/>
      <c r="BB41" s="44"/>
      <c r="BC41" s="50" t="str">
        <f t="shared" si="6"/>
        <v/>
      </c>
      <c r="BD41" s="61">
        <f ca="1">IF(G41="Tetap","",IF(BA41&lt;&gt;"",BA41,IF(AX41&lt;&gt;"",AX41,IF(AU41&lt;&gt;"",AU41,IF(AR41&lt;&gt;"",AR41,IF(AO41&lt;&gt;"",AO41,IF(AL41&lt;&gt;"",AL41,IF(AI41&lt;&gt;"",AI41,""))))))))</f>
        <v>46252</v>
      </c>
      <c r="BE41" s="51">
        <f t="shared" ca="1" si="7"/>
        <v>0</v>
      </c>
      <c r="BF41" s="36">
        <f t="shared" ca="1" si="8"/>
        <v>1</v>
      </c>
      <c r="BG41" s="36">
        <f t="shared" ca="1" si="9"/>
        <v>15</v>
      </c>
    </row>
    <row r="42" spans="1:59" ht="22.5" customHeight="1">
      <c r="A42" s="28">
        <v>1</v>
      </c>
      <c r="B42" s="52">
        <v>55039</v>
      </c>
      <c r="C42" s="57" t="s">
        <v>1771</v>
      </c>
      <c r="D42" s="31" t="s">
        <v>501</v>
      </c>
      <c r="E42" s="32" t="s">
        <v>502</v>
      </c>
      <c r="F42" s="32" t="s">
        <v>440</v>
      </c>
      <c r="G42" s="33" t="str">
        <f ca="1">IF(AI42="","Perekrutan",IF(BE42&gt;4,"Tetap",IF(BA42&lt;&gt;"","Kontrak VII",IF(AX42&lt;&gt;"","Kontrak VI",IF(AU42&lt;&gt;"","Kontrak V",IF(AR42&lt;&gt;"","Kontrak IV",IF(AO42&lt;&gt;"","Kontrak III",IF(AL42&lt;&gt;"","Kontrak II",IF(AI42&lt;&gt;"","Kontrak I","")))))))))</f>
        <v>Tetap</v>
      </c>
      <c r="H42" s="42" t="str">
        <f ca="1">IF(G42="Tetap","",IF(BA42&lt;&gt;"",BB42,IF(AX42&lt;&gt;"",AY42,IF(AU42&lt;&gt;"",AV42,IF(AR42&lt;&gt;"",AS42,IF(AO42&lt;&gt;"",AP42,IF(AL42&lt;&gt;"",AM42,IF(AI42&lt;&gt;"",AJ42,""))))))))</f>
        <v/>
      </c>
      <c r="I42" s="35" t="s">
        <v>97</v>
      </c>
      <c r="J42" s="36" t="s">
        <v>97</v>
      </c>
      <c r="K42" s="31" t="s">
        <v>170</v>
      </c>
      <c r="L42" s="37" t="s">
        <v>503</v>
      </c>
      <c r="M42" s="36"/>
      <c r="N42" s="36" t="s">
        <v>172</v>
      </c>
      <c r="O42" s="31" t="s">
        <v>504</v>
      </c>
      <c r="P42" s="38">
        <v>34070</v>
      </c>
      <c r="Q42" s="39">
        <f t="shared" ca="1" si="0"/>
        <v>33</v>
      </c>
      <c r="R42" s="31" t="s">
        <v>505</v>
      </c>
      <c r="S42" s="28" t="s">
        <v>345</v>
      </c>
      <c r="T42" s="36" t="s">
        <v>114</v>
      </c>
      <c r="U42" s="36" t="s">
        <v>176</v>
      </c>
      <c r="V42" s="40" t="s">
        <v>97</v>
      </c>
      <c r="W42" s="36"/>
      <c r="X42" s="36"/>
      <c r="Y42" s="36"/>
      <c r="Z42" s="41">
        <v>896541620</v>
      </c>
      <c r="AA42" s="41" t="s">
        <v>1772</v>
      </c>
      <c r="AB42" s="36"/>
      <c r="AC42" s="42" t="s">
        <v>508</v>
      </c>
      <c r="AD42" s="42"/>
      <c r="AE42" s="42"/>
      <c r="AF42" s="42"/>
      <c r="AG42" s="42"/>
      <c r="AH42" s="42"/>
      <c r="AI42" s="44">
        <v>43808</v>
      </c>
      <c r="AJ42" s="44">
        <v>43899</v>
      </c>
      <c r="AK42" s="48">
        <f t="shared" si="1"/>
        <v>4</v>
      </c>
      <c r="AL42" s="54">
        <v>43900</v>
      </c>
      <c r="AM42" s="54">
        <v>44084</v>
      </c>
      <c r="AN42" s="39">
        <f t="shared" ref="AN42:AN67" si="17">IF(AM42="","",(DATEDIF(AL42,AM42,"M")+1))</f>
        <v>7</v>
      </c>
      <c r="AO42" s="55">
        <v>44085</v>
      </c>
      <c r="AP42" s="55">
        <v>44815</v>
      </c>
      <c r="AQ42" s="48">
        <f t="shared" si="3"/>
        <v>25</v>
      </c>
      <c r="AR42" s="54">
        <v>44816</v>
      </c>
      <c r="AS42" s="54">
        <v>45657</v>
      </c>
      <c r="AT42" s="39">
        <f t="shared" si="4"/>
        <v>28</v>
      </c>
      <c r="AU42" s="44" t="s">
        <v>97</v>
      </c>
      <c r="AV42" s="44"/>
      <c r="AW42" s="48" t="str">
        <f t="shared" ref="AW42:AW83" si="18">IF(AV42="","",(DATEDIF(AU42,AV42,"M")+1))</f>
        <v/>
      </c>
      <c r="AX42" s="38"/>
      <c r="AY42" s="38"/>
      <c r="AZ42" s="39" t="str">
        <f t="shared" si="5"/>
        <v/>
      </c>
      <c r="BA42" s="44"/>
      <c r="BB42" s="44"/>
      <c r="BC42" s="50" t="str">
        <f t="shared" si="6"/>
        <v/>
      </c>
      <c r="BD42" s="51" t="str">
        <f ca="1">IF(G42="Tetap","",IF(BA42&lt;&gt;"",BA42,IF(AX42&lt;&gt;"",AX42,IF(AU42&lt;&gt;"",AU42,IF(AR42&lt;&gt;"",AR42,IF(AO42&lt;&gt;"",AO42,IF(AL42&lt;&gt;"",AL42,IF(AI42&lt;&gt;"",AI42,""))))))))</f>
        <v/>
      </c>
      <c r="BE42" s="51">
        <f t="shared" ca="1" si="7"/>
        <v>6</v>
      </c>
      <c r="BF42" s="36">
        <f t="shared" ca="1" si="8"/>
        <v>9</v>
      </c>
      <c r="BG42" s="36">
        <f t="shared" ca="1" si="9"/>
        <v>24</v>
      </c>
    </row>
    <row r="43" spans="1:59" ht="22.5" customHeight="1">
      <c r="A43" s="36">
        <f t="shared" ref="A43:A48" si="19">A42+1</f>
        <v>2</v>
      </c>
      <c r="B43" s="67">
        <v>55040</v>
      </c>
      <c r="C43" s="57" t="s">
        <v>1841</v>
      </c>
      <c r="D43" s="31" t="s">
        <v>501</v>
      </c>
      <c r="E43" s="32" t="s">
        <v>509</v>
      </c>
      <c r="F43" s="72" t="s">
        <v>289</v>
      </c>
      <c r="G43" s="33" t="str">
        <f ca="1">IF(AI43="","Perekrutan",IF(BE43&gt;4,"Tetap",IF(BA43&lt;&gt;"","Kontrak VII",IF(AX43&lt;&gt;"","Kontrak VI",IF(AU43&lt;&gt;"","Kontrak V",IF(AR43&lt;&gt;"","Kontrak IV",IF(AO43&lt;&gt;"","Kontrak III",IF(AL43&lt;&gt;"","Kontrak II",IF(AI43&lt;&gt;"","Kontrak I","")))))))))</f>
        <v>Tetap</v>
      </c>
      <c r="H43" s="42" t="str">
        <f ca="1">IF(G43="Tetap","",IF(BA43&lt;&gt;"",BB43,IF(AX43&lt;&gt;"",AY43,IF(AU43&lt;&gt;"",AV43,IF(AR43&lt;&gt;"",AS43,IF(AO43&lt;&gt;"",AP43,IF(AL43&lt;&gt;"",AM43,IF(AI43&lt;&gt;"",AJ43,""))))))))</f>
        <v/>
      </c>
      <c r="I43" s="35" t="s">
        <v>47</v>
      </c>
      <c r="J43" s="36">
        <v>9</v>
      </c>
      <c r="K43" s="31" t="s">
        <v>170</v>
      </c>
      <c r="L43" s="37" t="s">
        <v>510</v>
      </c>
      <c r="M43" s="36"/>
      <c r="N43" s="36" t="s">
        <v>172</v>
      </c>
      <c r="O43" s="31" t="s">
        <v>199</v>
      </c>
      <c r="P43" s="38">
        <v>34389</v>
      </c>
      <c r="Q43" s="39">
        <f t="shared" ca="1" si="0"/>
        <v>32</v>
      </c>
      <c r="R43" s="31" t="s">
        <v>511</v>
      </c>
      <c r="S43" s="28" t="s">
        <v>345</v>
      </c>
      <c r="T43" s="36" t="s">
        <v>464</v>
      </c>
      <c r="U43" s="36" t="s">
        <v>30</v>
      </c>
      <c r="V43" s="40" t="s">
        <v>97</v>
      </c>
      <c r="W43" s="36"/>
      <c r="X43" s="36"/>
      <c r="Y43" s="36"/>
      <c r="Z43" s="41">
        <v>896567558</v>
      </c>
      <c r="AA43" s="41" t="s">
        <v>1861</v>
      </c>
      <c r="AB43" s="36"/>
      <c r="AC43" s="42" t="s">
        <v>508</v>
      </c>
      <c r="AD43" s="42"/>
      <c r="AE43" s="42"/>
      <c r="AF43" s="42"/>
      <c r="AG43" s="42"/>
      <c r="AH43" s="42"/>
      <c r="AI43" s="44">
        <v>43808</v>
      </c>
      <c r="AJ43" s="44">
        <v>43899</v>
      </c>
      <c r="AK43" s="48">
        <f t="shared" si="1"/>
        <v>4</v>
      </c>
      <c r="AL43" s="54">
        <v>43900</v>
      </c>
      <c r="AM43" s="54">
        <v>44084</v>
      </c>
      <c r="AN43" s="39">
        <f t="shared" si="17"/>
        <v>7</v>
      </c>
      <c r="AO43" s="162">
        <v>44085</v>
      </c>
      <c r="AP43" s="55">
        <v>44815</v>
      </c>
      <c r="AQ43" s="48">
        <f t="shared" si="3"/>
        <v>25</v>
      </c>
      <c r="AR43" s="54">
        <v>44816</v>
      </c>
      <c r="AS43" s="54">
        <v>45657</v>
      </c>
      <c r="AT43" s="39">
        <f t="shared" si="4"/>
        <v>28</v>
      </c>
      <c r="AU43" s="44" t="s">
        <v>97</v>
      </c>
      <c r="AV43" s="44"/>
      <c r="AW43" s="48" t="str">
        <f t="shared" si="18"/>
        <v/>
      </c>
      <c r="AX43" s="38"/>
      <c r="AY43" s="38"/>
      <c r="AZ43" s="39" t="str">
        <f t="shared" si="5"/>
        <v/>
      </c>
      <c r="BA43" s="44"/>
      <c r="BB43" s="44"/>
      <c r="BC43" s="50" t="str">
        <f t="shared" si="6"/>
        <v/>
      </c>
      <c r="BD43" s="51" t="str">
        <f ca="1">IF(G43="Tetap","",IF(BA43&lt;&gt;"",BA43,IF(AX43&lt;&gt;"",AX43,IF(AU43&lt;&gt;"",AU43,IF(AR43&lt;&gt;"",AR43,IF(AO43&lt;&gt;"",AO43,IF(AL43&lt;&gt;"",AL43,IF(AI43&lt;&gt;"",AI43,""))))))))</f>
        <v/>
      </c>
      <c r="BE43" s="51">
        <f t="shared" ca="1" si="7"/>
        <v>6</v>
      </c>
      <c r="BF43" s="36">
        <f t="shared" ca="1" si="8"/>
        <v>9</v>
      </c>
      <c r="BG43" s="36">
        <f t="shared" ca="1" si="9"/>
        <v>24</v>
      </c>
    </row>
    <row r="44" spans="1:59" ht="22.5" customHeight="1">
      <c r="A44" s="36">
        <f t="shared" si="19"/>
        <v>3</v>
      </c>
      <c r="B44" s="67">
        <v>55041</v>
      </c>
      <c r="C44" s="57" t="s">
        <v>1862</v>
      </c>
      <c r="D44" s="31" t="s">
        <v>501</v>
      </c>
      <c r="E44" s="40" t="s">
        <v>513</v>
      </c>
      <c r="F44" s="58" t="s">
        <v>568</v>
      </c>
      <c r="G44" s="33" t="str">
        <f ca="1">IF(AI44="","Perekrutan",IF(BE44&gt;4,"Tetap",IF(BA44&lt;&gt;"","Kontrak VII",IF(AX44&lt;&gt;"","Kontrak VI",IF(AU44&lt;&gt;"","Kontrak V",IF(AR44&lt;&gt;"","Kontrak IV",IF(AO44&lt;&gt;"","Kontrak III",IF(AL44&lt;&gt;"","Kontrak II",IF(AI44&lt;&gt;"","Kontrak I","")))))))))</f>
        <v>Kontrak IV</v>
      </c>
      <c r="H44" s="59">
        <f ca="1">IF(G44="Tetap","",IF(BA44&lt;&gt;"",BB44,IF(AX44&lt;&gt;"",AY44,IF(AU44&lt;&gt;"",AV44,IF(AR44&lt;&gt;"",AS44,IF(AO44&lt;&gt;"",AP44,IF(AL44&lt;&gt;"",AM44,IF(AI44&lt;&gt;"",AJ44,""))))))))</f>
        <v>46326</v>
      </c>
      <c r="I44" s="35" t="s">
        <v>47</v>
      </c>
      <c r="J44" s="36">
        <v>3</v>
      </c>
      <c r="K44" s="31" t="s">
        <v>514</v>
      </c>
      <c r="L44" s="37" t="s">
        <v>515</v>
      </c>
      <c r="M44" s="36"/>
      <c r="N44" s="36" t="s">
        <v>172</v>
      </c>
      <c r="O44" s="31" t="s">
        <v>516</v>
      </c>
      <c r="P44" s="38">
        <v>36369</v>
      </c>
      <c r="Q44" s="39">
        <f t="shared" ca="1" si="0"/>
        <v>27</v>
      </c>
      <c r="R44" s="31" t="s">
        <v>517</v>
      </c>
      <c r="S44" s="28" t="s">
        <v>488</v>
      </c>
      <c r="T44" s="28" t="s">
        <v>233</v>
      </c>
      <c r="U44" s="36" t="s">
        <v>30</v>
      </c>
      <c r="V44" s="40" t="s">
        <v>518</v>
      </c>
      <c r="W44" s="36"/>
      <c r="X44" s="36"/>
      <c r="Y44" s="36"/>
      <c r="Z44" s="41">
        <v>1883976579</v>
      </c>
      <c r="AA44" s="41" t="s">
        <v>515</v>
      </c>
      <c r="AB44" s="36"/>
      <c r="AC44" s="42" t="s">
        <v>520</v>
      </c>
      <c r="AD44" s="42"/>
      <c r="AE44" s="42"/>
      <c r="AF44" s="42"/>
      <c r="AG44" s="42"/>
      <c r="AH44" s="42"/>
      <c r="AI44" s="55">
        <v>45580</v>
      </c>
      <c r="AJ44" s="60">
        <v>45716</v>
      </c>
      <c r="AK44" s="45">
        <f t="shared" si="1"/>
        <v>5</v>
      </c>
      <c r="AL44" s="54">
        <v>45717</v>
      </c>
      <c r="AM44" s="54">
        <v>45838</v>
      </c>
      <c r="AN44" s="39">
        <f t="shared" si="17"/>
        <v>4</v>
      </c>
      <c r="AO44" s="55">
        <v>45839</v>
      </c>
      <c r="AP44" s="55">
        <v>45961</v>
      </c>
      <c r="AQ44" s="48">
        <f t="shared" si="3"/>
        <v>4</v>
      </c>
      <c r="AR44" s="38">
        <v>45962</v>
      </c>
      <c r="AS44" s="38">
        <v>46326</v>
      </c>
      <c r="AT44" s="39">
        <f t="shared" si="4"/>
        <v>12</v>
      </c>
      <c r="AU44" s="44" t="s">
        <v>97</v>
      </c>
      <c r="AV44" s="44"/>
      <c r="AW44" s="48" t="str">
        <f t="shared" si="18"/>
        <v/>
      </c>
      <c r="AX44" s="38"/>
      <c r="AY44" s="38"/>
      <c r="AZ44" s="39" t="str">
        <f t="shared" si="5"/>
        <v/>
      </c>
      <c r="BA44" s="44"/>
      <c r="BB44" s="44"/>
      <c r="BC44" s="50" t="str">
        <f t="shared" si="6"/>
        <v/>
      </c>
      <c r="BD44" s="61">
        <f ca="1">IF(G44="Tetap","",IF(BA44&lt;&gt;"",BA44,IF(AX44&lt;&gt;"",AX44,IF(AU44&lt;&gt;"",AU44,IF(AR44&lt;&gt;"",AR44,IF(AO44&lt;&gt;"",AO44,IF(AL44&lt;&gt;"",AL44,IF(AI44&lt;&gt;"",AI44,""))))))))</f>
        <v>45962</v>
      </c>
      <c r="BE44" s="51">
        <f t="shared" ca="1" si="7"/>
        <v>1</v>
      </c>
      <c r="BF44" s="36">
        <f t="shared" ca="1" si="8"/>
        <v>11</v>
      </c>
      <c r="BG44" s="36">
        <f t="shared" ca="1" si="9"/>
        <v>18</v>
      </c>
    </row>
    <row r="45" spans="1:59" ht="22.5" customHeight="1">
      <c r="A45" s="36">
        <f t="shared" si="19"/>
        <v>4</v>
      </c>
      <c r="B45" s="52">
        <v>55042</v>
      </c>
      <c r="C45" s="57" t="s">
        <v>1864</v>
      </c>
      <c r="D45" s="31" t="s">
        <v>501</v>
      </c>
      <c r="E45" s="32" t="s">
        <v>521</v>
      </c>
      <c r="F45" s="32" t="s">
        <v>376</v>
      </c>
      <c r="G45" s="33" t="str">
        <f ca="1">IF(AI45="","Perekrutan",IF(BE45&gt;4,"Tetap",IF(BA45&lt;&gt;"","Kontrak VII",IF(AX45&lt;&gt;"","Kontrak VI",IF(AU45&lt;&gt;"","Kontrak V",IF(AR45&lt;&gt;"","Kontrak IV",IF(AO45&lt;&gt;"","Kontrak III",IF(AL45&lt;&gt;"","Kontrak II",IF(AI45&lt;&gt;"","Kontrak I","")))))))))</f>
        <v>Tetap</v>
      </c>
      <c r="H45" s="42" t="str">
        <f ca="1">IF(G45="Tetap","",IF(BA45&lt;&gt;"",BB45,IF(AX45&lt;&gt;"",AY45,IF(AU45&lt;&gt;"",AV45,IF(AR45&lt;&gt;"",AS45,IF(AO45&lt;&gt;"",AP45,IF(AL45&lt;&gt;"",AM45,IF(AI45&lt;&gt;"",AJ45,""))))))))</f>
        <v/>
      </c>
      <c r="I45" s="35" t="s">
        <v>47</v>
      </c>
      <c r="J45" s="36">
        <v>3</v>
      </c>
      <c r="K45" s="31" t="s">
        <v>170</v>
      </c>
      <c r="L45" s="37" t="s">
        <v>522</v>
      </c>
      <c r="M45" s="36"/>
      <c r="N45" s="36" t="s">
        <v>172</v>
      </c>
      <c r="O45" s="31" t="s">
        <v>523</v>
      </c>
      <c r="P45" s="38">
        <v>31640</v>
      </c>
      <c r="Q45" s="39">
        <f t="shared" ca="1" si="0"/>
        <v>40</v>
      </c>
      <c r="R45" s="31" t="s">
        <v>524</v>
      </c>
      <c r="S45" s="28" t="s">
        <v>345</v>
      </c>
      <c r="T45" s="36" t="s">
        <v>114</v>
      </c>
      <c r="U45" s="36" t="s">
        <v>349</v>
      </c>
      <c r="V45" s="40" t="s">
        <v>250</v>
      </c>
      <c r="W45" s="36"/>
      <c r="X45" s="36"/>
      <c r="Y45" s="36"/>
      <c r="Z45" s="41">
        <v>845885436</v>
      </c>
      <c r="AA45" s="41" t="s">
        <v>1865</v>
      </c>
      <c r="AB45" s="36"/>
      <c r="AC45" s="42" t="s">
        <v>452</v>
      </c>
      <c r="AD45" s="42"/>
      <c r="AE45" s="42"/>
      <c r="AF45" s="42"/>
      <c r="AG45" s="42"/>
      <c r="AH45" s="42"/>
      <c r="AI45" s="55">
        <v>43684</v>
      </c>
      <c r="AJ45" s="145" t="s">
        <v>527</v>
      </c>
      <c r="AK45" s="48" t="e">
        <f t="shared" si="1"/>
        <v>#VALUE!</v>
      </c>
      <c r="AL45" s="38" t="s">
        <v>97</v>
      </c>
      <c r="AM45" s="38"/>
      <c r="AN45" s="39" t="str">
        <f t="shared" si="17"/>
        <v/>
      </c>
      <c r="AO45" s="44" t="s">
        <v>97</v>
      </c>
      <c r="AP45" s="44"/>
      <c r="AQ45" s="48" t="str">
        <f t="shared" si="3"/>
        <v/>
      </c>
      <c r="AR45" s="38" t="s">
        <v>97</v>
      </c>
      <c r="AS45" s="38"/>
      <c r="AT45" s="39" t="str">
        <f t="shared" si="4"/>
        <v/>
      </c>
      <c r="AU45" s="44" t="s">
        <v>97</v>
      </c>
      <c r="AV45" s="44"/>
      <c r="AW45" s="48" t="str">
        <f t="shared" si="18"/>
        <v/>
      </c>
      <c r="AX45" s="38"/>
      <c r="AY45" s="38"/>
      <c r="AZ45" s="39" t="str">
        <f t="shared" si="5"/>
        <v/>
      </c>
      <c r="BA45" s="44"/>
      <c r="BB45" s="44"/>
      <c r="BC45" s="50" t="str">
        <f t="shared" si="6"/>
        <v/>
      </c>
      <c r="BD45" s="51" t="str">
        <f ca="1">IF(G45="Tetap","",IF(BA45&lt;&gt;"",BA45,IF(AX45&lt;&gt;"",AX45,IF(AU45&lt;&gt;"",AU45,IF(AR45&lt;&gt;"",AR45,IF(AO45&lt;&gt;"",AO45,IF(AL45&lt;&gt;"",AL45,IF(AI45&lt;&gt;"",AI45,""))))))))</f>
        <v/>
      </c>
      <c r="BE45" s="51">
        <f t="shared" ca="1" si="7"/>
        <v>7</v>
      </c>
      <c r="BF45" s="36">
        <f t="shared" ca="1" si="8"/>
        <v>1</v>
      </c>
      <c r="BG45" s="36">
        <f t="shared" ca="1" si="9"/>
        <v>26</v>
      </c>
    </row>
    <row r="46" spans="1:59" ht="22.5" customHeight="1">
      <c r="A46" s="36">
        <f t="shared" si="19"/>
        <v>5</v>
      </c>
      <c r="B46" s="67">
        <v>55043</v>
      </c>
      <c r="C46" s="57" t="s">
        <v>1888</v>
      </c>
      <c r="D46" s="31" t="s">
        <v>501</v>
      </c>
      <c r="E46" s="40" t="s">
        <v>528</v>
      </c>
      <c r="F46" s="40" t="s">
        <v>388</v>
      </c>
      <c r="G46" s="33" t="str">
        <f ca="1">IF(AI46="","Perekrutan",IF(BE46&gt;4,"Tetap",IF(BA46&lt;&gt;"","Kontrak VII",IF(AX46&lt;&gt;"","Kontrak VI",IF(AU46&lt;&gt;"","Kontrak V",IF(AR46&lt;&gt;"","Kontrak IV",IF(AO46&lt;&gt;"","Kontrak III",IF(AL46&lt;&gt;"","Kontrak II",IF(AI46&lt;&gt;"","Kontrak I","")))))))))</f>
        <v>Kontrak IV</v>
      </c>
      <c r="H46" s="59">
        <f ca="1">IF(G46="Tetap","",IF(BA46&lt;&gt;"",BB46,IF(AX46&lt;&gt;"",AY46,IF(AU46&lt;&gt;"",AV46,IF(AR46&lt;&gt;"",AS46,IF(AO46&lt;&gt;"",AP46,IF(AL46&lt;&gt;"",AM46,IF(AI46&lt;&gt;"",AJ46,""))))))))</f>
        <v>46599</v>
      </c>
      <c r="I46" s="35" t="s">
        <v>47</v>
      </c>
      <c r="J46" s="36">
        <v>3</v>
      </c>
      <c r="K46" s="31" t="s">
        <v>514</v>
      </c>
      <c r="L46" s="37" t="s">
        <v>529</v>
      </c>
      <c r="M46" s="36"/>
      <c r="N46" s="36" t="s">
        <v>172</v>
      </c>
      <c r="O46" s="31" t="s">
        <v>199</v>
      </c>
      <c r="P46" s="38">
        <v>33950</v>
      </c>
      <c r="Q46" s="39">
        <f t="shared" ca="1" si="0"/>
        <v>33</v>
      </c>
      <c r="R46" s="31" t="s">
        <v>530</v>
      </c>
      <c r="S46" s="28" t="s">
        <v>345</v>
      </c>
      <c r="T46" s="36" t="s">
        <v>114</v>
      </c>
      <c r="U46" s="36" t="s">
        <v>176</v>
      </c>
      <c r="V46" s="40" t="s">
        <v>177</v>
      </c>
      <c r="W46" s="36"/>
      <c r="X46" s="36"/>
      <c r="Y46" s="36"/>
      <c r="Z46" s="41">
        <v>1883837728</v>
      </c>
      <c r="AA46" s="41" t="s">
        <v>1866</v>
      </c>
      <c r="AB46" s="36"/>
      <c r="AC46" s="42" t="s">
        <v>120</v>
      </c>
      <c r="AD46" s="42"/>
      <c r="AE46" s="42"/>
      <c r="AF46" s="42"/>
      <c r="AG46" s="42"/>
      <c r="AH46" s="42"/>
      <c r="AI46" s="44">
        <v>45871</v>
      </c>
      <c r="AJ46" s="60">
        <v>45991</v>
      </c>
      <c r="AK46" s="45">
        <f t="shared" si="1"/>
        <v>4</v>
      </c>
      <c r="AL46" s="54">
        <v>45992</v>
      </c>
      <c r="AM46" s="54">
        <v>46112</v>
      </c>
      <c r="AN46" s="39">
        <f t="shared" si="17"/>
        <v>4</v>
      </c>
      <c r="AO46" s="44">
        <v>46113</v>
      </c>
      <c r="AP46" s="44">
        <v>46234</v>
      </c>
      <c r="AQ46" s="48">
        <f t="shared" si="3"/>
        <v>4</v>
      </c>
      <c r="AR46" s="54">
        <v>46235</v>
      </c>
      <c r="AS46" s="54">
        <v>46599</v>
      </c>
      <c r="AT46" s="39">
        <f t="shared" si="4"/>
        <v>12</v>
      </c>
      <c r="AU46" s="44" t="s">
        <v>97</v>
      </c>
      <c r="AV46" s="44"/>
      <c r="AW46" s="48" t="str">
        <f t="shared" si="18"/>
        <v/>
      </c>
      <c r="AX46" s="38"/>
      <c r="AY46" s="38"/>
      <c r="AZ46" s="39" t="str">
        <f t="shared" si="5"/>
        <v/>
      </c>
      <c r="BA46" s="44"/>
      <c r="BB46" s="44"/>
      <c r="BC46" s="50" t="str">
        <f t="shared" si="6"/>
        <v/>
      </c>
      <c r="BD46" s="61">
        <f ca="1">IF(G46="Tetap","",IF(BA46&lt;&gt;"",BA46,IF(AX46&lt;&gt;"",AX46,IF(AU46&lt;&gt;"",AU46,IF(AR46&lt;&gt;"",AR46,IF(AO46&lt;&gt;"",AO46,IF(AL46&lt;&gt;"",AL46,IF(AI46&lt;&gt;"",AI46,""))))))))</f>
        <v>46235</v>
      </c>
      <c r="BE46" s="51">
        <f t="shared" ca="1" si="7"/>
        <v>1</v>
      </c>
      <c r="BF46" s="36">
        <f t="shared" ca="1" si="8"/>
        <v>2</v>
      </c>
      <c r="BG46" s="36">
        <f t="shared" ca="1" si="9"/>
        <v>1</v>
      </c>
    </row>
    <row r="47" spans="1:59" ht="22.5" customHeight="1">
      <c r="A47" s="36">
        <f t="shared" si="19"/>
        <v>6</v>
      </c>
      <c r="B47" s="67">
        <v>55044</v>
      </c>
      <c r="C47" s="57" t="s">
        <v>1947</v>
      </c>
      <c r="D47" s="31" t="s">
        <v>501</v>
      </c>
      <c r="E47" s="40" t="s">
        <v>533</v>
      </c>
      <c r="F47" s="40" t="s">
        <v>388</v>
      </c>
      <c r="G47" s="33" t="str">
        <f ca="1">IF(AI47="","Perekrutan",IF(BE47&gt;4,"Tetap",IF(BA47&lt;&gt;"","Kontrak VII",IF(AX47&lt;&gt;"","Kontrak VI",IF(AU47&lt;&gt;"","Kontrak V",IF(AR47&lt;&gt;"","Kontrak IV",IF(AO47&lt;&gt;"","Kontrak III",IF(AL47&lt;&gt;"","Kontrak II",IF(AI47&lt;&gt;"","Kontrak I","")))))))))</f>
        <v>Kontrak IV</v>
      </c>
      <c r="H47" s="59">
        <f ca="1">IF(G47="Tetap","",IF(BA47&lt;&gt;"",BB47,IF(AX47&lt;&gt;"",AY47,IF(AU47&lt;&gt;"",AV47,IF(AR47&lt;&gt;"",AS47,IF(AO47&lt;&gt;"",AP47,IF(AL47&lt;&gt;"",AM47,IF(AI47&lt;&gt;"",AJ47,""))))))))</f>
        <v>46630</v>
      </c>
      <c r="I47" s="35" t="s">
        <v>47</v>
      </c>
      <c r="J47" s="36">
        <v>3</v>
      </c>
      <c r="K47" s="31" t="s">
        <v>514</v>
      </c>
      <c r="L47" s="37" t="s">
        <v>534</v>
      </c>
      <c r="M47" s="36"/>
      <c r="N47" s="36" t="s">
        <v>172</v>
      </c>
      <c r="O47" s="31" t="s">
        <v>535</v>
      </c>
      <c r="P47" s="38">
        <v>33881</v>
      </c>
      <c r="Q47" s="39">
        <f t="shared" ca="1" si="0"/>
        <v>33</v>
      </c>
      <c r="R47" s="31" t="s">
        <v>536</v>
      </c>
      <c r="S47" s="28" t="s">
        <v>345</v>
      </c>
      <c r="T47" s="36" t="s">
        <v>114</v>
      </c>
      <c r="U47" s="36" t="s">
        <v>176</v>
      </c>
      <c r="V47" s="40" t="s">
        <v>250</v>
      </c>
      <c r="W47" s="36"/>
      <c r="X47" s="36"/>
      <c r="Y47" s="36"/>
      <c r="Z47" s="41">
        <v>1927211809</v>
      </c>
      <c r="AA47" s="41" t="s">
        <v>1867</v>
      </c>
      <c r="AB47" s="36"/>
      <c r="AC47" s="42" t="s">
        <v>393</v>
      </c>
      <c r="AD47" s="42"/>
      <c r="AE47" s="42"/>
      <c r="AF47" s="42"/>
      <c r="AG47" s="42"/>
      <c r="AH47" s="42"/>
      <c r="AI47" s="44">
        <v>45901</v>
      </c>
      <c r="AJ47" s="60">
        <v>46022</v>
      </c>
      <c r="AK47" s="45">
        <f t="shared" si="1"/>
        <v>4</v>
      </c>
      <c r="AL47" s="38">
        <v>46023</v>
      </c>
      <c r="AM47" s="38">
        <v>46142</v>
      </c>
      <c r="AN47" s="39">
        <f t="shared" si="17"/>
        <v>4</v>
      </c>
      <c r="AO47" s="44">
        <v>46143</v>
      </c>
      <c r="AP47" s="44">
        <v>46265</v>
      </c>
      <c r="AQ47" s="48">
        <f t="shared" si="3"/>
        <v>4</v>
      </c>
      <c r="AR47" s="54">
        <v>46266</v>
      </c>
      <c r="AS47" s="54">
        <v>46630</v>
      </c>
      <c r="AT47" s="39">
        <f t="shared" si="4"/>
        <v>12</v>
      </c>
      <c r="AU47" s="44" t="s">
        <v>97</v>
      </c>
      <c r="AV47" s="44"/>
      <c r="AW47" s="48" t="str">
        <f t="shared" si="18"/>
        <v/>
      </c>
      <c r="AX47" s="38"/>
      <c r="AY47" s="38"/>
      <c r="AZ47" s="39" t="str">
        <f t="shared" si="5"/>
        <v/>
      </c>
      <c r="BA47" s="44"/>
      <c r="BB47" s="44"/>
      <c r="BC47" s="50" t="str">
        <f t="shared" si="6"/>
        <v/>
      </c>
      <c r="BD47" s="61">
        <f ca="1">IF(G47="Tetap","",IF(BA47&lt;&gt;"",BA47,IF(AX47&lt;&gt;"",AX47,IF(AU47&lt;&gt;"",AU47,IF(AR47&lt;&gt;"",AR47,IF(AO47&lt;&gt;"",AO47,IF(AL47&lt;&gt;"",AL47,IF(AI47&lt;&gt;"",AI47,""))))))))</f>
        <v>46266</v>
      </c>
      <c r="BE47" s="51">
        <f t="shared" ca="1" si="7"/>
        <v>1</v>
      </c>
      <c r="BF47" s="36">
        <f t="shared" ca="1" si="8"/>
        <v>1</v>
      </c>
      <c r="BG47" s="36">
        <f t="shared" ca="1" si="9"/>
        <v>2</v>
      </c>
    </row>
    <row r="48" spans="1:59" ht="22.5" customHeight="1">
      <c r="A48" s="36">
        <f t="shared" si="19"/>
        <v>7</v>
      </c>
      <c r="B48" s="52">
        <v>55045</v>
      </c>
      <c r="C48" s="57" t="s">
        <v>1953</v>
      </c>
      <c r="D48" s="31" t="s">
        <v>501</v>
      </c>
      <c r="E48" s="40" t="s">
        <v>538</v>
      </c>
      <c r="F48" s="58" t="s">
        <v>246</v>
      </c>
      <c r="G48" s="33" t="str">
        <f ca="1">IF(AI48="","Perekrutan",IF(BE48&gt;4,"Tetap",IF(BA48&lt;&gt;"","Kontrak VII",IF(AX48&lt;&gt;"","Kontrak VI",IF(AU48&lt;&gt;"","Kontrak V",IF(AR48&lt;&gt;"","Kontrak IV",IF(AO48&lt;&gt;"","Kontrak III",IF(AL48&lt;&gt;"","Kontrak II",IF(AI48&lt;&gt;"","Kontrak I","")))))))))</f>
        <v>Kontrak IV</v>
      </c>
      <c r="H48" s="59">
        <f ca="1">IF(G48="Tetap","",IF(BA48&lt;&gt;"",BB48,IF(AX48&lt;&gt;"",AY48,IF(AU48&lt;&gt;"",AV48,IF(AR48&lt;&gt;"",AS48,IF(AO48&lt;&gt;"",AP48,IF(AL48&lt;&gt;"",AM48,IF(AI48&lt;&gt;"",AJ48,""))))))))</f>
        <v>46599</v>
      </c>
      <c r="I48" s="35" t="s">
        <v>30</v>
      </c>
      <c r="J48" s="36" t="s">
        <v>30</v>
      </c>
      <c r="K48" s="31" t="s">
        <v>514</v>
      </c>
      <c r="L48" s="37" t="s">
        <v>539</v>
      </c>
      <c r="M48" s="36"/>
      <c r="N48" s="36" t="s">
        <v>172</v>
      </c>
      <c r="O48" s="31" t="s">
        <v>540</v>
      </c>
      <c r="P48" s="38">
        <v>35016</v>
      </c>
      <c r="Q48" s="39">
        <f t="shared" ca="1" si="0"/>
        <v>30</v>
      </c>
      <c r="R48" s="31" t="s">
        <v>541</v>
      </c>
      <c r="S48" s="28" t="s">
        <v>345</v>
      </c>
      <c r="T48" s="28" t="s">
        <v>233</v>
      </c>
      <c r="U48" s="36" t="s">
        <v>30</v>
      </c>
      <c r="V48" s="40" t="s">
        <v>542</v>
      </c>
      <c r="W48" s="36"/>
      <c r="X48" s="36"/>
      <c r="Y48" s="36"/>
      <c r="Z48" s="41">
        <v>1233559783</v>
      </c>
      <c r="AA48" s="41" t="s">
        <v>1868</v>
      </c>
      <c r="AB48" s="36"/>
      <c r="AC48" s="42" t="s">
        <v>120</v>
      </c>
      <c r="AD48" s="42"/>
      <c r="AE48" s="42"/>
      <c r="AF48" s="42"/>
      <c r="AG48" s="42"/>
      <c r="AH48" s="42"/>
      <c r="AI48" s="44">
        <v>45871</v>
      </c>
      <c r="AJ48" s="60">
        <v>45991</v>
      </c>
      <c r="AK48" s="45">
        <f t="shared" si="1"/>
        <v>4</v>
      </c>
      <c r="AL48" s="54">
        <v>45992</v>
      </c>
      <c r="AM48" s="54">
        <v>46112</v>
      </c>
      <c r="AN48" s="39">
        <f t="shared" si="17"/>
        <v>4</v>
      </c>
      <c r="AO48" s="44">
        <v>46113</v>
      </c>
      <c r="AP48" s="44">
        <v>46234</v>
      </c>
      <c r="AQ48" s="48">
        <f t="shared" si="3"/>
        <v>4</v>
      </c>
      <c r="AR48" s="54">
        <v>46235</v>
      </c>
      <c r="AS48" s="54">
        <v>46599</v>
      </c>
      <c r="AT48" s="39">
        <f t="shared" si="4"/>
        <v>12</v>
      </c>
      <c r="AU48" s="44" t="s">
        <v>97</v>
      </c>
      <c r="AV48" s="44"/>
      <c r="AW48" s="48" t="str">
        <f t="shared" si="18"/>
        <v/>
      </c>
      <c r="AX48" s="38"/>
      <c r="AY48" s="38"/>
      <c r="AZ48" s="39" t="str">
        <f t="shared" si="5"/>
        <v/>
      </c>
      <c r="BA48" s="44"/>
      <c r="BB48" s="44"/>
      <c r="BC48" s="50" t="str">
        <f t="shared" si="6"/>
        <v/>
      </c>
      <c r="BD48" s="61">
        <f ca="1">IF(G48="Tetap","",IF(BA48&lt;&gt;"",BA48,IF(AX48&lt;&gt;"",AX48,IF(AU48&lt;&gt;"",AU48,IF(AR48&lt;&gt;"",AR48,IF(AO48&lt;&gt;"",AO48,IF(AL48&lt;&gt;"",AL48,IF(AI48&lt;&gt;"",AI48,""))))))))</f>
        <v>46235</v>
      </c>
      <c r="BE48" s="51">
        <f t="shared" ca="1" si="7"/>
        <v>1</v>
      </c>
      <c r="BF48" s="36">
        <f t="shared" ca="1" si="8"/>
        <v>2</v>
      </c>
      <c r="BG48" s="36">
        <f t="shared" ca="1" si="9"/>
        <v>1</v>
      </c>
    </row>
    <row r="49" spans="1:59" ht="22.5" customHeight="1">
      <c r="A49" s="28">
        <v>1</v>
      </c>
      <c r="B49" s="67">
        <v>55046</v>
      </c>
      <c r="C49" s="30" t="s">
        <v>1967</v>
      </c>
      <c r="D49" s="31" t="s">
        <v>106</v>
      </c>
      <c r="E49" s="32" t="s">
        <v>544</v>
      </c>
      <c r="F49" s="32" t="s">
        <v>440</v>
      </c>
      <c r="G49" s="33" t="str">
        <f ca="1">IF(AI49="","Perekrutan",IF(BE49&gt;4,"Tetap",IF(BA49&lt;&gt;"","Kontrak VII",IF(AX49&lt;&gt;"","Kontrak VI",IF(AU49&lt;&gt;"","Kontrak V",IF(AR49&lt;&gt;"","Kontrak IV",IF(AO49&lt;&gt;"","Kontrak III",IF(AL49&lt;&gt;"","Kontrak II",IF(AI49&lt;&gt;"","Kontrak I","")))))))))</f>
        <v>Tetap</v>
      </c>
      <c r="H49" s="42" t="str">
        <f ca="1">IF(G49="Tetap","",IF(BA49&lt;&gt;"",BB49,IF(AX49&lt;&gt;"",AY49,IF(AU49&lt;&gt;"",AV49,IF(AR49&lt;&gt;"",AS49,IF(AO49&lt;&gt;"",AP49,IF(AL49&lt;&gt;"",AM49,IF(AI49&lt;&gt;"",AJ49,""))))))))</f>
        <v/>
      </c>
      <c r="I49" s="35" t="s">
        <v>97</v>
      </c>
      <c r="J49" s="36" t="s">
        <v>97</v>
      </c>
      <c r="K49" s="31" t="s">
        <v>170</v>
      </c>
      <c r="L49" s="37" t="s">
        <v>545</v>
      </c>
      <c r="M49" s="36"/>
      <c r="N49" s="36" t="s">
        <v>172</v>
      </c>
      <c r="O49" s="31" t="s">
        <v>199</v>
      </c>
      <c r="P49" s="38">
        <v>28068</v>
      </c>
      <c r="Q49" s="39">
        <f t="shared" ca="1" si="0"/>
        <v>49</v>
      </c>
      <c r="R49" s="31" t="s">
        <v>546</v>
      </c>
      <c r="S49" s="28" t="s">
        <v>345</v>
      </c>
      <c r="T49" s="36" t="s">
        <v>114</v>
      </c>
      <c r="U49" s="28" t="s">
        <v>176</v>
      </c>
      <c r="V49" s="40" t="s">
        <v>97</v>
      </c>
      <c r="W49" s="36"/>
      <c r="X49" s="36"/>
      <c r="Y49" s="36"/>
      <c r="Z49" s="41">
        <v>834471868</v>
      </c>
      <c r="AA49" s="41" t="s">
        <v>1869</v>
      </c>
      <c r="AB49" s="36"/>
      <c r="AC49" s="42" t="s">
        <v>30</v>
      </c>
      <c r="AD49" s="42"/>
      <c r="AE49" s="42"/>
      <c r="AF49" s="42"/>
      <c r="AG49" s="42"/>
      <c r="AH49" s="42"/>
      <c r="AI49" s="44">
        <v>44200</v>
      </c>
      <c r="AJ49" s="44">
        <v>44320</v>
      </c>
      <c r="AK49" s="48">
        <f t="shared" si="1"/>
        <v>5</v>
      </c>
      <c r="AL49" s="54">
        <v>44321</v>
      </c>
      <c r="AM49" s="54">
        <v>44686</v>
      </c>
      <c r="AN49" s="39">
        <f t="shared" si="17"/>
        <v>13</v>
      </c>
      <c r="AO49" s="55">
        <v>44687</v>
      </c>
      <c r="AP49" s="55">
        <v>45443</v>
      </c>
      <c r="AQ49" s="48">
        <f t="shared" si="3"/>
        <v>25</v>
      </c>
      <c r="AR49" s="54">
        <v>45444</v>
      </c>
      <c r="AS49" s="54">
        <v>46053</v>
      </c>
      <c r="AT49" s="39">
        <f t="shared" si="4"/>
        <v>20</v>
      </c>
      <c r="AU49" s="44" t="s">
        <v>97</v>
      </c>
      <c r="AV49" s="44"/>
      <c r="AW49" s="48" t="str">
        <f t="shared" si="18"/>
        <v/>
      </c>
      <c r="AX49" s="38"/>
      <c r="AY49" s="38"/>
      <c r="AZ49" s="39" t="str">
        <f t="shared" si="5"/>
        <v/>
      </c>
      <c r="BA49" s="44"/>
      <c r="BB49" s="44"/>
      <c r="BC49" s="50" t="str">
        <f t="shared" si="6"/>
        <v/>
      </c>
      <c r="BD49" s="51" t="str">
        <f ca="1">IF(G49="Tetap","",IF(BA49&lt;&gt;"",BA49,IF(AX49&lt;&gt;"",AX49,IF(AU49&lt;&gt;"",AU49,IF(AR49&lt;&gt;"",AR49,IF(AO49&lt;&gt;"",AO49,IF(AL49&lt;&gt;"",AL49,IF(AI49&lt;&gt;"",AI49,""))))))))</f>
        <v/>
      </c>
      <c r="BE49" s="51">
        <f t="shared" ca="1" si="7"/>
        <v>5</v>
      </c>
      <c r="BF49" s="36">
        <f t="shared" ca="1" si="8"/>
        <v>8</v>
      </c>
      <c r="BG49" s="36">
        <f t="shared" ca="1" si="9"/>
        <v>29</v>
      </c>
    </row>
    <row r="50" spans="1:59" ht="22.5" customHeight="1">
      <c r="A50" s="36">
        <f t="shared" ref="A50:A56" si="20">A49+1</f>
        <v>2</v>
      </c>
      <c r="B50" s="67">
        <v>55047</v>
      </c>
      <c r="C50" s="30" t="s">
        <v>1972</v>
      </c>
      <c r="D50" s="31" t="s">
        <v>106</v>
      </c>
      <c r="E50" s="40" t="s">
        <v>548</v>
      </c>
      <c r="F50" s="58" t="s">
        <v>289</v>
      </c>
      <c r="G50" s="33" t="str">
        <f ca="1">IF(AI50="","Perekrutan",IF(BE50&gt;4,"Tetap",IF(BA50&lt;&gt;"","Kontrak VII",IF(AX50&lt;&gt;"","Kontrak VI",IF(AU50&lt;&gt;"","Kontrak V",IF(AR50&lt;&gt;"","Kontrak IV",IF(AO50&lt;&gt;"","Kontrak III",IF(AL50&lt;&gt;"","Kontrak II",IF(AI50&lt;&gt;"","Kontrak I","")))))))))</f>
        <v>Kontrak V</v>
      </c>
      <c r="H50" s="59">
        <f ca="1">IF(G50="Tetap","",IF(BA50&lt;&gt;"",BB50,IF(AX50&lt;&gt;"",AY50,IF(AU50&lt;&gt;"",AV50,IF(AR50&lt;&gt;"",AS50,IF(AO50&lt;&gt;"",AP50,IF(AL50&lt;&gt;"",AM50,IF(AI50&lt;&gt;"",AJ50,""))))))))</f>
        <v>46660</v>
      </c>
      <c r="I50" s="35" t="s">
        <v>47</v>
      </c>
      <c r="J50" s="36">
        <v>9</v>
      </c>
      <c r="K50" s="31" t="s">
        <v>215</v>
      </c>
      <c r="L50" s="37" t="s">
        <v>549</v>
      </c>
      <c r="M50" s="36"/>
      <c r="N50" s="36" t="s">
        <v>172</v>
      </c>
      <c r="O50" s="31" t="s">
        <v>550</v>
      </c>
      <c r="P50" s="38">
        <v>29989</v>
      </c>
      <c r="Q50" s="39">
        <f t="shared" ca="1" si="0"/>
        <v>44</v>
      </c>
      <c r="R50" s="31" t="s">
        <v>551</v>
      </c>
      <c r="S50" s="28" t="s">
        <v>345</v>
      </c>
      <c r="T50" s="36" t="s">
        <v>114</v>
      </c>
      <c r="U50" s="36" t="s">
        <v>116</v>
      </c>
      <c r="V50" s="40" t="s">
        <v>250</v>
      </c>
      <c r="W50" s="36"/>
      <c r="X50" s="36"/>
      <c r="Y50" s="36"/>
      <c r="Z50" s="41">
        <v>1666572463</v>
      </c>
      <c r="AA50" s="41" t="s">
        <v>549</v>
      </c>
      <c r="AB50" s="36"/>
      <c r="AC50" s="42" t="s">
        <v>452</v>
      </c>
      <c r="AD50" s="42"/>
      <c r="AE50" s="42"/>
      <c r="AF50" s="42"/>
      <c r="AG50" s="42"/>
      <c r="AH50" s="42"/>
      <c r="AI50" s="55">
        <v>44986</v>
      </c>
      <c r="AJ50" s="145" t="s">
        <v>554</v>
      </c>
      <c r="AK50" s="45" t="e">
        <f t="shared" si="1"/>
        <v>#VALUE!</v>
      </c>
      <c r="AL50" s="54">
        <v>45689</v>
      </c>
      <c r="AM50" s="54">
        <v>45808</v>
      </c>
      <c r="AN50" s="39">
        <f t="shared" si="17"/>
        <v>4</v>
      </c>
      <c r="AO50" s="55">
        <v>45809</v>
      </c>
      <c r="AP50" s="55">
        <v>45930</v>
      </c>
      <c r="AQ50" s="48">
        <f t="shared" si="3"/>
        <v>4</v>
      </c>
      <c r="AR50" s="38">
        <v>45931</v>
      </c>
      <c r="AS50" s="38">
        <v>46295</v>
      </c>
      <c r="AT50" s="39">
        <f t="shared" si="4"/>
        <v>12</v>
      </c>
      <c r="AU50" s="55">
        <v>46296</v>
      </c>
      <c r="AV50" s="55">
        <v>46660</v>
      </c>
      <c r="AW50" s="48">
        <f t="shared" si="18"/>
        <v>12</v>
      </c>
      <c r="AX50" s="38"/>
      <c r="AY50" s="38"/>
      <c r="AZ50" s="39" t="str">
        <f t="shared" si="5"/>
        <v/>
      </c>
      <c r="BA50" s="44"/>
      <c r="BB50" s="44"/>
      <c r="BC50" s="50" t="str">
        <f t="shared" si="6"/>
        <v/>
      </c>
      <c r="BD50" s="61">
        <f ca="1">IF(G50="Tetap","",IF(BA50&lt;&gt;"",BA50,IF(AX50&lt;&gt;"",AX50,IF(AU50&lt;&gt;"",AU50,IF(AR50&lt;&gt;"",AR50,IF(AO50&lt;&gt;"",AO50,IF(AL50&lt;&gt;"",AL50,IF(AI50&lt;&gt;"",AI50,""))))))))</f>
        <v>46296</v>
      </c>
      <c r="BE50" s="51">
        <f t="shared" ca="1" si="7"/>
        <v>3</v>
      </c>
      <c r="BF50" s="36">
        <f t="shared" ca="1" si="8"/>
        <v>7</v>
      </c>
      <c r="BG50" s="36">
        <f t="shared" ca="1" si="9"/>
        <v>2</v>
      </c>
    </row>
    <row r="51" spans="1:59" ht="22.5" customHeight="1">
      <c r="A51" s="36">
        <f t="shared" si="20"/>
        <v>3</v>
      </c>
      <c r="B51" s="52">
        <v>55048</v>
      </c>
      <c r="C51" s="30" t="s">
        <v>1979</v>
      </c>
      <c r="D51" s="31" t="s">
        <v>106</v>
      </c>
      <c r="E51" s="40" t="s">
        <v>555</v>
      </c>
      <c r="F51" s="58" t="s">
        <v>568</v>
      </c>
      <c r="G51" s="33" t="str">
        <f ca="1">IF(AI51="","Perekrutan",IF(BE51&gt;4,"Tetap",IF(BA51&lt;&gt;"","Kontrak VII",IF(AX51&lt;&gt;"","Kontrak VI",IF(AU51&lt;&gt;"","Kontrak V",IF(AR51&lt;&gt;"","Kontrak IV",IF(AO51&lt;&gt;"","Kontrak III",IF(AL51&lt;&gt;"","Kontrak II",IF(AI51&lt;&gt;"","Kontrak I","")))))))))</f>
        <v>Kontrak IV</v>
      </c>
      <c r="H51" s="59">
        <f ca="1">IF(G51="Tetap","",IF(BA51&lt;&gt;"",BB51,IF(AX51&lt;&gt;"",AY51,IF(AU51&lt;&gt;"",AV51,IF(AR51&lt;&gt;"",AS51,IF(AO51&lt;&gt;"",AP51,IF(AL51&lt;&gt;"",AM51,IF(AI51&lt;&gt;"",AJ51,""))))))))</f>
        <v>46326</v>
      </c>
      <c r="I51" s="35" t="s">
        <v>47</v>
      </c>
      <c r="J51" s="36">
        <v>3</v>
      </c>
      <c r="K51" s="31" t="s">
        <v>215</v>
      </c>
      <c r="L51" s="37" t="s">
        <v>556</v>
      </c>
      <c r="M51" s="36"/>
      <c r="N51" s="36" t="s">
        <v>172</v>
      </c>
      <c r="O51" s="31" t="s">
        <v>557</v>
      </c>
      <c r="P51" s="38">
        <v>37140</v>
      </c>
      <c r="Q51" s="39">
        <f t="shared" ca="1" si="0"/>
        <v>25</v>
      </c>
      <c r="R51" s="31" t="s">
        <v>558</v>
      </c>
      <c r="S51" s="28" t="s">
        <v>488</v>
      </c>
      <c r="T51" s="28" t="s">
        <v>233</v>
      </c>
      <c r="U51" s="36" t="s">
        <v>30</v>
      </c>
      <c r="V51" s="40" t="s">
        <v>559</v>
      </c>
      <c r="W51" s="36"/>
      <c r="X51" s="36"/>
      <c r="Y51" s="36"/>
      <c r="Z51" s="41">
        <v>1885534040</v>
      </c>
      <c r="AA51" s="41" t="s">
        <v>556</v>
      </c>
      <c r="AB51" s="36"/>
      <c r="AC51" s="42" t="s">
        <v>561</v>
      </c>
      <c r="AD51" s="42"/>
      <c r="AE51" s="42"/>
      <c r="AF51" s="42"/>
      <c r="AG51" s="42"/>
      <c r="AH51" s="42"/>
      <c r="AI51" s="44">
        <v>45574</v>
      </c>
      <c r="AJ51" s="60">
        <v>45716</v>
      </c>
      <c r="AK51" s="45">
        <f t="shared" si="1"/>
        <v>5</v>
      </c>
      <c r="AL51" s="54">
        <v>45717</v>
      </c>
      <c r="AM51" s="54">
        <v>45811</v>
      </c>
      <c r="AN51" s="39">
        <f t="shared" si="17"/>
        <v>4</v>
      </c>
      <c r="AO51" s="55">
        <v>45839</v>
      </c>
      <c r="AP51" s="55">
        <v>45961</v>
      </c>
      <c r="AQ51" s="48">
        <f t="shared" si="3"/>
        <v>4</v>
      </c>
      <c r="AR51" s="38">
        <v>45962</v>
      </c>
      <c r="AS51" s="38">
        <v>46326</v>
      </c>
      <c r="AT51" s="39">
        <f t="shared" si="4"/>
        <v>12</v>
      </c>
      <c r="AU51" s="44" t="s">
        <v>97</v>
      </c>
      <c r="AV51" s="44"/>
      <c r="AW51" s="48" t="str">
        <f t="shared" si="18"/>
        <v/>
      </c>
      <c r="AX51" s="38"/>
      <c r="AY51" s="38"/>
      <c r="AZ51" s="39" t="str">
        <f t="shared" si="5"/>
        <v/>
      </c>
      <c r="BA51" s="44"/>
      <c r="BB51" s="44"/>
      <c r="BC51" s="50" t="str">
        <f t="shared" si="6"/>
        <v/>
      </c>
      <c r="BD51" s="61">
        <f ca="1">IF(G51="Tetap","",IF(BA51&lt;&gt;"",BA51,IF(AX51&lt;&gt;"",AX51,IF(AU51&lt;&gt;"",AU51,IF(AR51&lt;&gt;"",AR51,IF(AO51&lt;&gt;"",AO51,IF(AL51&lt;&gt;"",AL51,IF(AI51&lt;&gt;"",AI51,""))))))))</f>
        <v>45962</v>
      </c>
      <c r="BE51" s="51">
        <f t="shared" ca="1" si="7"/>
        <v>1</v>
      </c>
      <c r="BF51" s="36">
        <f t="shared" ca="1" si="8"/>
        <v>11</v>
      </c>
      <c r="BG51" s="36">
        <f t="shared" ca="1" si="9"/>
        <v>24</v>
      </c>
    </row>
    <row r="52" spans="1:59" ht="22.5" customHeight="1">
      <c r="A52" s="36">
        <f t="shared" si="20"/>
        <v>4</v>
      </c>
      <c r="B52" s="67">
        <v>55049</v>
      </c>
      <c r="C52" s="30" t="s">
        <v>1980</v>
      </c>
      <c r="D52" s="31" t="s">
        <v>106</v>
      </c>
      <c r="E52" s="40" t="s">
        <v>563</v>
      </c>
      <c r="F52" s="40" t="s">
        <v>376</v>
      </c>
      <c r="G52" s="33" t="str">
        <f ca="1">IF(AI52="","Perekrutan",IF(BE52&gt;4,"Tetap",IF(BA52&lt;&gt;"","Kontrak VII",IF(AX52&lt;&gt;"","Kontrak VI",IF(AU52&lt;&gt;"","Kontrak V",IF(AR52&lt;&gt;"","Kontrak IV",IF(AO52&lt;&gt;"","Kontrak III",IF(AL52&lt;&gt;"","Kontrak II",IF(AI52&lt;&gt;"","Kontrak I","")))))))))</f>
        <v>Kontrak IV</v>
      </c>
      <c r="H52" s="59">
        <f ca="1">IF(G52="Tetap","",IF(BA52&lt;&gt;"",BB52,IF(AX52&lt;&gt;"",AY52,IF(AU52&lt;&gt;"",AV52,IF(AR52&lt;&gt;"",AS52,IF(AO52&lt;&gt;"",AP52,IF(AL52&lt;&gt;"",AM52,IF(AI52&lt;&gt;"",AJ52,""))))))))</f>
        <v>46477</v>
      </c>
      <c r="I52" s="35" t="s">
        <v>47</v>
      </c>
      <c r="J52" s="36">
        <v>3</v>
      </c>
      <c r="K52" s="31" t="s">
        <v>215</v>
      </c>
      <c r="L52" s="37" t="s">
        <v>564</v>
      </c>
      <c r="M52" s="36"/>
      <c r="N52" s="36" t="s">
        <v>172</v>
      </c>
      <c r="O52" s="31" t="s">
        <v>565</v>
      </c>
      <c r="P52" s="38">
        <v>29562</v>
      </c>
      <c r="Q52" s="39">
        <f t="shared" ca="1" si="0"/>
        <v>45</v>
      </c>
      <c r="R52" s="31" t="s">
        <v>566</v>
      </c>
      <c r="S52" s="28" t="s">
        <v>345</v>
      </c>
      <c r="T52" s="36" t="s">
        <v>114</v>
      </c>
      <c r="U52" s="36" t="s">
        <v>391</v>
      </c>
      <c r="V52" s="40" t="s">
        <v>220</v>
      </c>
      <c r="W52" s="36"/>
      <c r="X52" s="36"/>
      <c r="Y52" s="36"/>
      <c r="Z52" s="41">
        <v>1816025320</v>
      </c>
      <c r="AA52" s="41" t="s">
        <v>564</v>
      </c>
      <c r="AB52" s="36"/>
      <c r="AC52" s="42" t="s">
        <v>120</v>
      </c>
      <c r="AD52" s="42"/>
      <c r="AE52" s="42"/>
      <c r="AF52" s="42"/>
      <c r="AG52" s="42"/>
      <c r="AH52" s="42"/>
      <c r="AI52" s="44">
        <v>45505</v>
      </c>
      <c r="AJ52" s="60">
        <v>45626</v>
      </c>
      <c r="AK52" s="45">
        <f t="shared" si="1"/>
        <v>4</v>
      </c>
      <c r="AL52" s="54">
        <v>45627</v>
      </c>
      <c r="AM52" s="54">
        <v>45991</v>
      </c>
      <c r="AN52" s="39">
        <f t="shared" si="17"/>
        <v>12</v>
      </c>
      <c r="AO52" s="55">
        <v>45992</v>
      </c>
      <c r="AP52" s="55">
        <v>46112</v>
      </c>
      <c r="AQ52" s="48">
        <f t="shared" si="3"/>
        <v>4</v>
      </c>
      <c r="AR52" s="38">
        <v>46113</v>
      </c>
      <c r="AS52" s="38">
        <v>46477</v>
      </c>
      <c r="AT52" s="39">
        <f t="shared" si="4"/>
        <v>12</v>
      </c>
      <c r="AU52" s="44" t="s">
        <v>97</v>
      </c>
      <c r="AV52" s="44"/>
      <c r="AW52" s="48" t="str">
        <f t="shared" si="18"/>
        <v/>
      </c>
      <c r="AX52" s="38"/>
      <c r="AY52" s="38"/>
      <c r="AZ52" s="39" t="str">
        <f t="shared" si="5"/>
        <v/>
      </c>
      <c r="BA52" s="44"/>
      <c r="BB52" s="44"/>
      <c r="BC52" s="50" t="str">
        <f t="shared" si="6"/>
        <v/>
      </c>
      <c r="BD52" s="61">
        <f ca="1">IF(G52="Tetap","",IF(BA52&lt;&gt;"",BA52,IF(AX52&lt;&gt;"",AX52,IF(AU52&lt;&gt;"",AU52,IF(AR52&lt;&gt;"",AR52,IF(AO52&lt;&gt;"",AO52,IF(AL52&lt;&gt;"",AL52,IF(AI52&lt;&gt;"",AI52,""))))))))</f>
        <v>46113</v>
      </c>
      <c r="BE52" s="51">
        <f t="shared" ca="1" si="7"/>
        <v>2</v>
      </c>
      <c r="BF52" s="36">
        <f t="shared" ca="1" si="8"/>
        <v>2</v>
      </c>
      <c r="BG52" s="36">
        <f t="shared" ca="1" si="9"/>
        <v>2</v>
      </c>
    </row>
    <row r="53" spans="1:59" ht="22.5" customHeight="1">
      <c r="A53" s="36">
        <f t="shared" si="20"/>
        <v>5</v>
      </c>
      <c r="B53" s="67">
        <v>55050</v>
      </c>
      <c r="C53" s="30" t="s">
        <v>1981</v>
      </c>
      <c r="D53" s="31" t="s">
        <v>106</v>
      </c>
      <c r="E53" s="40" t="s">
        <v>569</v>
      </c>
      <c r="F53" s="40" t="s">
        <v>376</v>
      </c>
      <c r="G53" s="33" t="str">
        <f ca="1">IF(AI53="","Perekrutan",IF(BE53&gt;4,"Tetap",IF(BA53&lt;&gt;"","Kontrak VII",IF(AX53&lt;&gt;"","Kontrak VI",IF(AU53&lt;&gt;"","Kontrak V",IF(AR53&lt;&gt;"","Kontrak IV",IF(AO53&lt;&gt;"","Kontrak III",IF(AL53&lt;&gt;"","Kontrak II",IF(AI53&lt;&gt;"","Kontrak I","")))))))))</f>
        <v>Kontrak IV</v>
      </c>
      <c r="H53" s="59">
        <f ca="1">IF(G53="Tetap","",IF(BA53&lt;&gt;"",BB53,IF(AX53&lt;&gt;"",AY53,IF(AU53&lt;&gt;"",AV53,IF(AR53&lt;&gt;"",AS53,IF(AO53&lt;&gt;"",AP53,IF(AL53&lt;&gt;"",AM53,IF(AI53&lt;&gt;"",AJ53,""))))))))</f>
        <v>46387</v>
      </c>
      <c r="I53" s="35" t="s">
        <v>47</v>
      </c>
      <c r="J53" s="36">
        <v>3</v>
      </c>
      <c r="K53" s="31" t="s">
        <v>215</v>
      </c>
      <c r="L53" s="37" t="s">
        <v>570</v>
      </c>
      <c r="M53" s="36"/>
      <c r="N53" s="36" t="s">
        <v>172</v>
      </c>
      <c r="O53" s="31" t="s">
        <v>571</v>
      </c>
      <c r="P53" s="38">
        <v>30180</v>
      </c>
      <c r="Q53" s="39">
        <f t="shared" ca="1" si="0"/>
        <v>44</v>
      </c>
      <c r="R53" s="31" t="s">
        <v>572</v>
      </c>
      <c r="S53" s="28" t="s">
        <v>345</v>
      </c>
      <c r="T53" s="36" t="s">
        <v>114</v>
      </c>
      <c r="U53" s="36" t="s">
        <v>176</v>
      </c>
      <c r="V53" s="40" t="s">
        <v>177</v>
      </c>
      <c r="W53" s="36"/>
      <c r="X53" s="36"/>
      <c r="Y53" s="36"/>
      <c r="Z53" s="41">
        <v>1851143443</v>
      </c>
      <c r="AA53" s="41" t="s">
        <v>570</v>
      </c>
      <c r="AB53" s="36"/>
      <c r="AC53" s="42" t="s">
        <v>120</v>
      </c>
      <c r="AD53" s="42"/>
      <c r="AE53" s="42"/>
      <c r="AF53" s="42"/>
      <c r="AG53" s="42"/>
      <c r="AH53" s="42"/>
      <c r="AI53" s="44">
        <v>45659</v>
      </c>
      <c r="AJ53" s="60">
        <v>45777</v>
      </c>
      <c r="AK53" s="45">
        <f t="shared" si="1"/>
        <v>4</v>
      </c>
      <c r="AL53" s="54">
        <v>45778</v>
      </c>
      <c r="AM53" s="54">
        <v>45900</v>
      </c>
      <c r="AN53" s="39">
        <f t="shared" si="17"/>
        <v>4</v>
      </c>
      <c r="AO53" s="55">
        <v>45901</v>
      </c>
      <c r="AP53" s="55">
        <v>46022</v>
      </c>
      <c r="AQ53" s="48">
        <f t="shared" si="3"/>
        <v>4</v>
      </c>
      <c r="AR53" s="38">
        <v>46023</v>
      </c>
      <c r="AS53" s="38">
        <v>46387</v>
      </c>
      <c r="AT53" s="39">
        <f t="shared" si="4"/>
        <v>12</v>
      </c>
      <c r="AU53" s="44" t="s">
        <v>97</v>
      </c>
      <c r="AV53" s="44"/>
      <c r="AW53" s="48" t="str">
        <f t="shared" si="18"/>
        <v/>
      </c>
      <c r="AX53" s="38"/>
      <c r="AY53" s="38"/>
      <c r="AZ53" s="39" t="str">
        <f t="shared" si="5"/>
        <v/>
      </c>
      <c r="BA53" s="44"/>
      <c r="BB53" s="44"/>
      <c r="BC53" s="50" t="str">
        <f t="shared" si="6"/>
        <v/>
      </c>
      <c r="BD53" s="61">
        <f ca="1">IF(G53="Tetap","",IF(BA53&lt;&gt;"",BA53,IF(AX53&lt;&gt;"",AX53,IF(AU53&lt;&gt;"",AU53,IF(AR53&lt;&gt;"",AR53,IF(AO53&lt;&gt;"",AO53,IF(AL53&lt;&gt;"",AL53,IF(AI53&lt;&gt;"",AI53,""))))))))</f>
        <v>46023</v>
      </c>
      <c r="BE53" s="51">
        <f t="shared" ca="1" si="7"/>
        <v>1</v>
      </c>
      <c r="BF53" s="36">
        <f t="shared" ca="1" si="8"/>
        <v>9</v>
      </c>
      <c r="BG53" s="36">
        <f t="shared" ca="1" si="9"/>
        <v>1</v>
      </c>
    </row>
    <row r="54" spans="1:59" ht="22.5" customHeight="1">
      <c r="A54" s="36">
        <f t="shared" si="20"/>
        <v>6</v>
      </c>
      <c r="B54" s="52">
        <v>55051</v>
      </c>
      <c r="C54" s="30" t="s">
        <v>1982</v>
      </c>
      <c r="D54" s="31" t="s">
        <v>106</v>
      </c>
      <c r="E54" s="40" t="s">
        <v>574</v>
      </c>
      <c r="F54" s="40" t="s">
        <v>376</v>
      </c>
      <c r="G54" s="33" t="str">
        <f ca="1">IF(AI54="","Perekrutan",IF(BE54&gt;4,"Tetap",IF(BA54&lt;&gt;"","Kontrak VII",IF(AX54&lt;&gt;"","Kontrak VI",IF(AU54&lt;&gt;"","Kontrak V",IF(AR54&lt;&gt;"","Kontrak IV",IF(AO54&lt;&gt;"","Kontrak III",IF(AL54&lt;&gt;"","Kontrak II",IF(AI54&lt;&gt;"","Kontrak I","")))))))))</f>
        <v>Kontrak V</v>
      </c>
      <c r="H54" s="59">
        <f ca="1">IF(G54="Tetap","",IF(BA54&lt;&gt;"",BB54,IF(AX54&lt;&gt;"",AY54,IF(AU54&lt;&gt;"",AV54,IF(AR54&lt;&gt;"",AS54,IF(AO54&lt;&gt;"",AP54,IF(AL54&lt;&gt;"",AM54,IF(AI54&lt;&gt;"",AJ54,""))))))))</f>
        <v>46660</v>
      </c>
      <c r="I54" s="35" t="s">
        <v>47</v>
      </c>
      <c r="J54" s="36">
        <v>3</v>
      </c>
      <c r="K54" s="31" t="s">
        <v>215</v>
      </c>
      <c r="L54" s="37" t="s">
        <v>575</v>
      </c>
      <c r="M54" s="36"/>
      <c r="N54" s="36" t="s">
        <v>172</v>
      </c>
      <c r="O54" s="31" t="s">
        <v>576</v>
      </c>
      <c r="P54" s="38">
        <v>27851</v>
      </c>
      <c r="Q54" s="39">
        <f t="shared" ca="1" si="0"/>
        <v>50</v>
      </c>
      <c r="R54" s="31" t="s">
        <v>577</v>
      </c>
      <c r="S54" s="28" t="s">
        <v>345</v>
      </c>
      <c r="T54" s="36" t="s">
        <v>114</v>
      </c>
      <c r="U54" s="36" t="s">
        <v>116</v>
      </c>
      <c r="V54" s="40" t="s">
        <v>177</v>
      </c>
      <c r="W54" s="36"/>
      <c r="X54" s="36"/>
      <c r="Y54" s="36"/>
      <c r="Z54" s="41">
        <v>1883833086</v>
      </c>
      <c r="AA54" s="41" t="s">
        <v>1870</v>
      </c>
      <c r="AB54" s="36"/>
      <c r="AC54" s="42" t="s">
        <v>452</v>
      </c>
      <c r="AD54" s="42"/>
      <c r="AE54" s="42"/>
      <c r="AF54" s="42"/>
      <c r="AG54" s="42"/>
      <c r="AH54" s="42"/>
      <c r="AI54" s="44">
        <v>45544</v>
      </c>
      <c r="AJ54" s="60">
        <v>45688</v>
      </c>
      <c r="AK54" s="45">
        <f t="shared" si="1"/>
        <v>5</v>
      </c>
      <c r="AL54" s="54">
        <v>45689</v>
      </c>
      <c r="AM54" s="54">
        <v>45808</v>
      </c>
      <c r="AN54" s="39">
        <f t="shared" si="17"/>
        <v>4</v>
      </c>
      <c r="AO54" s="55">
        <v>45809</v>
      </c>
      <c r="AP54" s="55">
        <v>45930</v>
      </c>
      <c r="AQ54" s="48">
        <f t="shared" si="3"/>
        <v>4</v>
      </c>
      <c r="AR54" s="38">
        <v>45931</v>
      </c>
      <c r="AS54" s="38">
        <v>46295</v>
      </c>
      <c r="AT54" s="39">
        <f t="shared" si="4"/>
        <v>12</v>
      </c>
      <c r="AU54" s="55">
        <v>46296</v>
      </c>
      <c r="AV54" s="55">
        <v>46660</v>
      </c>
      <c r="AW54" s="48">
        <f t="shared" si="18"/>
        <v>12</v>
      </c>
      <c r="AX54" s="38"/>
      <c r="AY54" s="38"/>
      <c r="AZ54" s="39" t="str">
        <f t="shared" si="5"/>
        <v/>
      </c>
      <c r="BA54" s="44"/>
      <c r="BB54" s="44"/>
      <c r="BC54" s="50" t="str">
        <f t="shared" si="6"/>
        <v/>
      </c>
      <c r="BD54" s="61">
        <f ca="1">IF(G54="Tetap","",IF(BA54&lt;&gt;"",BA54,IF(AX54&lt;&gt;"",AX54,IF(AU54&lt;&gt;"",AU54,IF(AR54&lt;&gt;"",AR54,IF(AO54&lt;&gt;"",AO54,IF(AL54&lt;&gt;"",AL54,IF(AI54&lt;&gt;"",AI54,""))))))))</f>
        <v>46296</v>
      </c>
      <c r="BE54" s="51">
        <f t="shared" ca="1" si="7"/>
        <v>2</v>
      </c>
      <c r="BF54" s="36">
        <f t="shared" ca="1" si="8"/>
        <v>0</v>
      </c>
      <c r="BG54" s="36">
        <f t="shared" ca="1" si="9"/>
        <v>24</v>
      </c>
    </row>
    <row r="55" spans="1:59" ht="22.5" customHeight="1">
      <c r="A55" s="36">
        <f t="shared" si="20"/>
        <v>7</v>
      </c>
      <c r="B55" s="67">
        <v>55052</v>
      </c>
      <c r="C55" s="30" t="s">
        <v>1983</v>
      </c>
      <c r="D55" s="31" t="s">
        <v>106</v>
      </c>
      <c r="E55" s="40" t="s">
        <v>580</v>
      </c>
      <c r="F55" s="40" t="s">
        <v>376</v>
      </c>
      <c r="G55" s="33" t="str">
        <f ca="1">IF(AI55="","Perekrutan",IF(BE55&gt;4,"Tetap",IF(BA55&lt;&gt;"","Kontrak VII",IF(AX55&lt;&gt;"","Kontrak VI",IF(AU55&lt;&gt;"","Kontrak V",IF(AR55&lt;&gt;"","Kontrak IV",IF(AO55&lt;&gt;"","Kontrak III",IF(AL55&lt;&gt;"","Kontrak II",IF(AI55&lt;&gt;"","Kontrak I","")))))))))</f>
        <v>Kontrak IV</v>
      </c>
      <c r="H55" s="59">
        <f ca="1">IF(G55="Tetap","",IF(BA55&lt;&gt;"",BB55,IF(AX55&lt;&gt;"",AY55,IF(AU55&lt;&gt;"",AV55,IF(AR55&lt;&gt;"",AS55,IF(AO55&lt;&gt;"",AP55,IF(AL55&lt;&gt;"",AM55,IF(AI55&lt;&gt;"",AJ55,""))))))))</f>
        <v>46599</v>
      </c>
      <c r="I55" s="35" t="s">
        <v>47</v>
      </c>
      <c r="J55" s="36">
        <v>3</v>
      </c>
      <c r="K55" s="31" t="s">
        <v>215</v>
      </c>
      <c r="L55" s="37" t="s">
        <v>581</v>
      </c>
      <c r="M55" s="36"/>
      <c r="N55" s="36" t="s">
        <v>172</v>
      </c>
      <c r="O55" s="31" t="s">
        <v>582</v>
      </c>
      <c r="P55" s="38">
        <v>36583</v>
      </c>
      <c r="Q55" s="39">
        <f t="shared" ca="1" si="0"/>
        <v>26</v>
      </c>
      <c r="R55" s="31" t="s">
        <v>583</v>
      </c>
      <c r="S55" s="28" t="s">
        <v>345</v>
      </c>
      <c r="T55" s="28" t="s">
        <v>233</v>
      </c>
      <c r="U55" s="36" t="s">
        <v>30</v>
      </c>
      <c r="V55" s="40" t="s">
        <v>250</v>
      </c>
      <c r="W55" s="36"/>
      <c r="X55" s="36"/>
      <c r="Y55" s="36"/>
      <c r="Z55" s="41">
        <v>1883520233</v>
      </c>
      <c r="AA55" s="41" t="s">
        <v>581</v>
      </c>
      <c r="AB55" s="36"/>
      <c r="AC55" s="42" t="s">
        <v>120</v>
      </c>
      <c r="AD55" s="42"/>
      <c r="AE55" s="42"/>
      <c r="AF55" s="42"/>
      <c r="AG55" s="42"/>
      <c r="AH55" s="42"/>
      <c r="AI55" s="44">
        <v>45871</v>
      </c>
      <c r="AJ55" s="60">
        <v>45991</v>
      </c>
      <c r="AK55" s="45">
        <f t="shared" si="1"/>
        <v>4</v>
      </c>
      <c r="AL55" s="54">
        <v>45992</v>
      </c>
      <c r="AM55" s="54">
        <v>46112</v>
      </c>
      <c r="AN55" s="39">
        <f t="shared" si="17"/>
        <v>4</v>
      </c>
      <c r="AO55" s="44">
        <v>46113</v>
      </c>
      <c r="AP55" s="44">
        <v>46234</v>
      </c>
      <c r="AQ55" s="48">
        <f t="shared" si="3"/>
        <v>4</v>
      </c>
      <c r="AR55" s="54">
        <v>46235</v>
      </c>
      <c r="AS55" s="54">
        <v>46599</v>
      </c>
      <c r="AT55" s="39">
        <f t="shared" si="4"/>
        <v>12</v>
      </c>
      <c r="AU55" s="44" t="s">
        <v>97</v>
      </c>
      <c r="AV55" s="44"/>
      <c r="AW55" s="48" t="str">
        <f t="shared" si="18"/>
        <v/>
      </c>
      <c r="AX55" s="38"/>
      <c r="AY55" s="38"/>
      <c r="AZ55" s="39" t="str">
        <f t="shared" si="5"/>
        <v/>
      </c>
      <c r="BA55" s="44"/>
      <c r="BB55" s="44"/>
      <c r="BC55" s="50" t="str">
        <f t="shared" si="6"/>
        <v/>
      </c>
      <c r="BD55" s="61">
        <f ca="1">IF(G55="Tetap","",IF(BA55&lt;&gt;"",BA55,IF(AX55&lt;&gt;"",AX55,IF(AU55&lt;&gt;"",AU55,IF(AR55&lt;&gt;"",AR55,IF(AO55&lt;&gt;"",AO55,IF(AL55&lt;&gt;"",AL55,IF(AI55&lt;&gt;"",AI55,""))))))))</f>
        <v>46235</v>
      </c>
      <c r="BE55" s="51">
        <f t="shared" ca="1" si="7"/>
        <v>1</v>
      </c>
      <c r="BF55" s="36">
        <f t="shared" ca="1" si="8"/>
        <v>2</v>
      </c>
      <c r="BG55" s="36">
        <f t="shared" ca="1" si="9"/>
        <v>1</v>
      </c>
    </row>
    <row r="56" spans="1:59" ht="22.5" customHeight="1">
      <c r="A56" s="36">
        <f t="shared" si="20"/>
        <v>8</v>
      </c>
      <c r="B56" s="67">
        <v>55053</v>
      </c>
      <c r="C56" s="30" t="s">
        <v>1984</v>
      </c>
      <c r="D56" s="31" t="s">
        <v>106</v>
      </c>
      <c r="E56" s="40" t="s">
        <v>585</v>
      </c>
      <c r="F56" s="40" t="s">
        <v>376</v>
      </c>
      <c r="G56" s="33" t="str">
        <f ca="1">IF(AI56="","Perekrutan",IF(BE56&gt;4,"Tetap",IF(BA56&lt;&gt;"","Kontrak VII",IF(AX56&lt;&gt;"","Kontrak VI",IF(AU56&lt;&gt;"","Kontrak V",IF(AR56&lt;&gt;"","Kontrak IV",IF(AO56&lt;&gt;"","Kontrak III",IF(AL56&lt;&gt;"","Kontrak II",IF(AI56&lt;&gt;"","Kontrak I","")))))))))</f>
        <v>Kontrak IV</v>
      </c>
      <c r="H56" s="59">
        <f ca="1">IF(G56="Tetap","",IF(BA56&lt;&gt;"",BB56,IF(AX56&lt;&gt;"",AY56,IF(AU56&lt;&gt;"",AV56,IF(AR56&lt;&gt;"",AS56,IF(AO56&lt;&gt;"",AP56,IF(AL56&lt;&gt;"",AM56,IF(AI56&lt;&gt;"",AJ56,""))))))))</f>
        <v>46599</v>
      </c>
      <c r="I56" s="35" t="s">
        <v>47</v>
      </c>
      <c r="J56" s="36">
        <v>3</v>
      </c>
      <c r="K56" s="31" t="s">
        <v>215</v>
      </c>
      <c r="L56" s="37" t="s">
        <v>586</v>
      </c>
      <c r="M56" s="36"/>
      <c r="N56" s="36" t="s">
        <v>172</v>
      </c>
      <c r="O56" s="31" t="s">
        <v>587</v>
      </c>
      <c r="P56" s="38">
        <v>30240</v>
      </c>
      <c r="Q56" s="39">
        <f t="shared" ca="1" si="0"/>
        <v>43</v>
      </c>
      <c r="R56" s="31" t="s">
        <v>588</v>
      </c>
      <c r="S56" s="28" t="s">
        <v>345</v>
      </c>
      <c r="T56" s="36" t="s">
        <v>114</v>
      </c>
      <c r="U56" s="36" t="s">
        <v>176</v>
      </c>
      <c r="V56" s="40" t="s">
        <v>177</v>
      </c>
      <c r="W56" s="36"/>
      <c r="X56" s="36"/>
      <c r="Y56" s="36"/>
      <c r="Z56" s="41">
        <v>1308988084</v>
      </c>
      <c r="AA56" s="41" t="s">
        <v>586</v>
      </c>
      <c r="AB56" s="36"/>
      <c r="AC56" s="42" t="s">
        <v>120</v>
      </c>
      <c r="AD56" s="42"/>
      <c r="AE56" s="42"/>
      <c r="AF56" s="42"/>
      <c r="AG56" s="42"/>
      <c r="AH56" s="42"/>
      <c r="AI56" s="44">
        <v>45871</v>
      </c>
      <c r="AJ56" s="60">
        <v>45991</v>
      </c>
      <c r="AK56" s="45">
        <f t="shared" si="1"/>
        <v>4</v>
      </c>
      <c r="AL56" s="54">
        <v>45992</v>
      </c>
      <c r="AM56" s="54">
        <v>46112</v>
      </c>
      <c r="AN56" s="39">
        <f t="shared" si="17"/>
        <v>4</v>
      </c>
      <c r="AO56" s="44">
        <v>46113</v>
      </c>
      <c r="AP56" s="44">
        <v>46234</v>
      </c>
      <c r="AQ56" s="48">
        <f t="shared" si="3"/>
        <v>4</v>
      </c>
      <c r="AR56" s="54">
        <v>46235</v>
      </c>
      <c r="AS56" s="54">
        <v>46599</v>
      </c>
      <c r="AT56" s="39">
        <f t="shared" si="4"/>
        <v>12</v>
      </c>
      <c r="AU56" s="44" t="s">
        <v>97</v>
      </c>
      <c r="AV56" s="44"/>
      <c r="AW56" s="48" t="str">
        <f t="shared" si="18"/>
        <v/>
      </c>
      <c r="AX56" s="38"/>
      <c r="AY56" s="38"/>
      <c r="AZ56" s="39" t="str">
        <f t="shared" si="5"/>
        <v/>
      </c>
      <c r="BA56" s="44"/>
      <c r="BB56" s="44"/>
      <c r="BC56" s="50" t="str">
        <f t="shared" si="6"/>
        <v/>
      </c>
      <c r="BD56" s="61">
        <f ca="1">IF(G56="Tetap","",IF(BA56&lt;&gt;"",BA56,IF(AX56&lt;&gt;"",AX56,IF(AU56&lt;&gt;"",AU56,IF(AR56&lt;&gt;"",AR56,IF(AO56&lt;&gt;"",AO56,IF(AL56&lt;&gt;"",AL56,IF(AI56&lt;&gt;"",AI56,""))))))))</f>
        <v>46235</v>
      </c>
      <c r="BE56" s="51">
        <f t="shared" ca="1" si="7"/>
        <v>1</v>
      </c>
      <c r="BF56" s="36">
        <f t="shared" ca="1" si="8"/>
        <v>2</v>
      </c>
      <c r="BG56" s="36">
        <f t="shared" ca="1" si="9"/>
        <v>1</v>
      </c>
    </row>
    <row r="57" spans="1:59" ht="22.5" hidden="1" customHeight="1">
      <c r="A57" s="28">
        <v>1</v>
      </c>
      <c r="B57" s="67"/>
      <c r="C57" s="57"/>
      <c r="D57" s="31" t="s">
        <v>106</v>
      </c>
      <c r="E57" s="58" t="s">
        <v>2005</v>
      </c>
      <c r="F57" s="58" t="s">
        <v>1612</v>
      </c>
      <c r="G57" s="33" t="str">
        <f>IF(AI57="","Perekrutan",IF(BE57&gt;4,"Tetap",IF(BA57&lt;&gt;"","Kontrak VII",IF(AX57&lt;&gt;"","Kontrak VI",IF(AU57&lt;&gt;"","Kontrak V",IF(AR57&lt;&gt;"","Kontrak IV",IF(AO57&lt;&gt;"","Kontrak III",IF(AL57&lt;&gt;"","Kontrak II",IF(AI57&lt;&gt;"","Kontrak I","")))))))))</f>
        <v>Perekrutan</v>
      </c>
      <c r="H57" s="42" t="str">
        <f>IF(G57="Tetap","",IF(BA57&lt;&gt;"",BB57,IF(AX57&lt;&gt;"",AY57,IF(AU57&lt;&gt;"",AV57,IF(AR57&lt;&gt;"",AS57,IF(AO57&lt;&gt;"",AP57,IF(AL57&lt;&gt;"",AM57,IF(AI57&lt;&gt;"",AJ57,""))))))))</f>
        <v/>
      </c>
      <c r="I57" s="35"/>
      <c r="J57" s="36"/>
      <c r="K57" s="31" t="s">
        <v>215</v>
      </c>
      <c r="L57" s="198" t="s">
        <v>2011</v>
      </c>
      <c r="M57" s="36"/>
      <c r="N57" s="36" t="s">
        <v>172</v>
      </c>
      <c r="O57" s="71" t="s">
        <v>576</v>
      </c>
      <c r="P57" s="54">
        <v>33719</v>
      </c>
      <c r="Q57" s="39">
        <f t="shared" ca="1" si="0"/>
        <v>34</v>
      </c>
      <c r="R57" s="71" t="s">
        <v>2013</v>
      </c>
      <c r="S57" s="28" t="s">
        <v>345</v>
      </c>
      <c r="T57" s="28" t="s">
        <v>464</v>
      </c>
      <c r="U57" s="28" t="s">
        <v>426</v>
      </c>
      <c r="V57" s="58" t="s">
        <v>2015</v>
      </c>
      <c r="W57" s="36"/>
      <c r="X57" s="36"/>
      <c r="Y57" s="36"/>
      <c r="Z57" s="41"/>
      <c r="AA57" s="41"/>
      <c r="AB57" s="36"/>
      <c r="AC57" s="43" t="s">
        <v>2016</v>
      </c>
      <c r="AD57" s="43" t="s">
        <v>2017</v>
      </c>
      <c r="AE57" s="43" t="s">
        <v>2018</v>
      </c>
      <c r="AF57" s="42"/>
      <c r="AG57" s="42"/>
      <c r="AH57" s="42"/>
      <c r="AI57" s="44"/>
      <c r="AJ57" s="60"/>
      <c r="AK57" s="45" t="str">
        <f t="shared" si="1"/>
        <v/>
      </c>
      <c r="AL57" s="54"/>
      <c r="AM57" s="54"/>
      <c r="AN57" s="39" t="str">
        <f t="shared" si="17"/>
        <v/>
      </c>
      <c r="AO57" s="44"/>
      <c r="AP57" s="44"/>
      <c r="AQ57" s="48" t="str">
        <f t="shared" si="3"/>
        <v/>
      </c>
      <c r="AR57" s="54"/>
      <c r="AS57" s="54"/>
      <c r="AT57" s="39" t="str">
        <f t="shared" si="4"/>
        <v/>
      </c>
      <c r="AU57" s="44"/>
      <c r="AV57" s="44"/>
      <c r="AW57" s="48" t="str">
        <f t="shared" si="18"/>
        <v/>
      </c>
      <c r="AX57" s="38"/>
      <c r="AY57" s="38"/>
      <c r="AZ57" s="39" t="str">
        <f t="shared" si="5"/>
        <v/>
      </c>
      <c r="BA57" s="44"/>
      <c r="BB57" s="44"/>
      <c r="BC57" s="50" t="str">
        <f t="shared" si="6"/>
        <v/>
      </c>
      <c r="BD57" s="51" t="str">
        <f>IF(G57="Tetap","",IF(BA57&lt;&gt;"",BA57,IF(AX57&lt;&gt;"",AX57,IF(AU57&lt;&gt;"",AU57,IF(AR57&lt;&gt;"",AR57,IF(AO57&lt;&gt;"",AO57,IF(AL57&lt;&gt;"",AL57,IF(AI57&lt;&gt;"",AI57,""))))))))</f>
        <v/>
      </c>
      <c r="BE57" s="51" t="str">
        <f t="shared" ca="1" si="7"/>
        <v>0</v>
      </c>
      <c r="BF57" s="36" t="str">
        <f t="shared" ca="1" si="8"/>
        <v/>
      </c>
      <c r="BG57" s="36" t="str">
        <f t="shared" ca="1" si="9"/>
        <v/>
      </c>
    </row>
    <row r="58" spans="1:59" ht="22.5" hidden="1" customHeight="1">
      <c r="A58" s="36">
        <f t="shared" ref="A58:A61" si="21">A57+1</f>
        <v>2</v>
      </c>
      <c r="B58" s="67"/>
      <c r="C58" s="57"/>
      <c r="D58" s="31" t="s">
        <v>106</v>
      </c>
      <c r="E58" s="58" t="s">
        <v>2025</v>
      </c>
      <c r="F58" s="58" t="s">
        <v>1612</v>
      </c>
      <c r="G58" s="33" t="str">
        <f>IF(AI58="","Perekrutan",IF(BE58&gt;4,"Tetap",IF(BA58&lt;&gt;"","Kontrak VII",IF(AX58&lt;&gt;"","Kontrak VI",IF(AU58&lt;&gt;"","Kontrak V",IF(AR58&lt;&gt;"","Kontrak IV",IF(AO58&lt;&gt;"","Kontrak III",IF(AL58&lt;&gt;"","Kontrak II",IF(AI58&lt;&gt;"","Kontrak I","")))))))))</f>
        <v>Perekrutan</v>
      </c>
      <c r="H58" s="42" t="str">
        <f>IF(G58="Tetap","",IF(BA58&lt;&gt;"",BB58,IF(AX58&lt;&gt;"",AY58,IF(AU58&lt;&gt;"",AV58,IF(AR58&lt;&gt;"",AS58,IF(AO58&lt;&gt;"",AP58,IF(AL58&lt;&gt;"",AM58,IF(AI58&lt;&gt;"",AJ58,""))))))))</f>
        <v/>
      </c>
      <c r="I58" s="35"/>
      <c r="J58" s="36"/>
      <c r="K58" s="31" t="s">
        <v>215</v>
      </c>
      <c r="L58" s="198" t="s">
        <v>2029</v>
      </c>
      <c r="M58" s="28"/>
      <c r="N58" s="28" t="s">
        <v>172</v>
      </c>
      <c r="O58" s="71" t="s">
        <v>576</v>
      </c>
      <c r="P58" s="54">
        <v>31051</v>
      </c>
      <c r="Q58" s="39">
        <f t="shared" ca="1" si="0"/>
        <v>41</v>
      </c>
      <c r="R58" s="71" t="s">
        <v>2031</v>
      </c>
      <c r="S58" s="28" t="s">
        <v>345</v>
      </c>
      <c r="T58" s="28" t="s">
        <v>114</v>
      </c>
      <c r="U58" s="28" t="s">
        <v>176</v>
      </c>
      <c r="V58" s="58" t="s">
        <v>177</v>
      </c>
      <c r="W58" s="36"/>
      <c r="X58" s="36"/>
      <c r="Y58" s="36"/>
      <c r="Z58" s="41"/>
      <c r="AA58" s="41"/>
      <c r="AB58" s="36"/>
      <c r="AC58" s="43" t="s">
        <v>2016</v>
      </c>
      <c r="AD58" s="43" t="s">
        <v>2017</v>
      </c>
      <c r="AE58" s="43" t="s">
        <v>2018</v>
      </c>
      <c r="AF58" s="42"/>
      <c r="AG58" s="42"/>
      <c r="AH58" s="42"/>
      <c r="AI58" s="44"/>
      <c r="AJ58" s="60"/>
      <c r="AK58" s="45" t="str">
        <f t="shared" si="1"/>
        <v/>
      </c>
      <c r="AL58" s="54"/>
      <c r="AM58" s="54"/>
      <c r="AN58" s="39" t="str">
        <f t="shared" si="17"/>
        <v/>
      </c>
      <c r="AO58" s="44"/>
      <c r="AP58" s="44"/>
      <c r="AQ58" s="48" t="str">
        <f t="shared" si="3"/>
        <v/>
      </c>
      <c r="AR58" s="54"/>
      <c r="AS58" s="54"/>
      <c r="AT58" s="39" t="str">
        <f t="shared" si="4"/>
        <v/>
      </c>
      <c r="AU58" s="44"/>
      <c r="AV58" s="44"/>
      <c r="AW58" s="48" t="str">
        <f t="shared" si="18"/>
        <v/>
      </c>
      <c r="AX58" s="38"/>
      <c r="AY58" s="38"/>
      <c r="AZ58" s="39" t="str">
        <f t="shared" si="5"/>
        <v/>
      </c>
      <c r="BA58" s="44"/>
      <c r="BB58" s="44"/>
      <c r="BC58" s="50" t="str">
        <f t="shared" si="6"/>
        <v/>
      </c>
      <c r="BD58" s="51" t="str">
        <f>IF(G58="Tetap","",IF(BA58&lt;&gt;"",BA58,IF(AX58&lt;&gt;"",AX58,IF(AU58&lt;&gt;"",AU58,IF(AR58&lt;&gt;"",AR58,IF(AO58&lt;&gt;"",AO58,IF(AL58&lt;&gt;"",AL58,IF(AI58&lt;&gt;"",AI58,""))))))))</f>
        <v/>
      </c>
      <c r="BE58" s="51" t="str">
        <f t="shared" ca="1" si="7"/>
        <v>0</v>
      </c>
      <c r="BF58" s="36" t="str">
        <f t="shared" ca="1" si="8"/>
        <v/>
      </c>
      <c r="BG58" s="36" t="str">
        <f t="shared" ca="1" si="9"/>
        <v/>
      </c>
    </row>
    <row r="59" spans="1:59" ht="22.5" hidden="1" customHeight="1">
      <c r="A59" s="36">
        <f t="shared" si="21"/>
        <v>3</v>
      </c>
      <c r="B59" s="199"/>
      <c r="C59" s="199"/>
      <c r="D59" s="31" t="s">
        <v>106</v>
      </c>
      <c r="E59" s="58" t="s">
        <v>2053</v>
      </c>
      <c r="F59" s="58" t="s">
        <v>1612</v>
      </c>
      <c r="G59" s="33" t="str">
        <f>IF(AI59="","Perekrutan",IF(BE59&gt;4,"Tetap",IF(BA59&lt;&gt;"","Kontrak VII",IF(AX59&lt;&gt;"","Kontrak VI",IF(AU59&lt;&gt;"","Kontrak V",IF(AR59&lt;&gt;"","Kontrak IV",IF(AO59&lt;&gt;"","Kontrak III",IF(AL59&lt;&gt;"","Kontrak II",IF(AI59&lt;&gt;"","Kontrak I","")))))))))</f>
        <v>Perekrutan</v>
      </c>
      <c r="H59" s="42" t="str">
        <f>IF(G59="Tetap","",IF(BA59&lt;&gt;"",BB59,IF(AX59&lt;&gt;"",AY59,IF(AU59&lt;&gt;"",AV59,IF(AR59&lt;&gt;"",AS59,IF(AO59&lt;&gt;"",AP59,IF(AL59&lt;&gt;"",AM59,IF(AI59&lt;&gt;"",AJ59,""))))))))</f>
        <v/>
      </c>
      <c r="I59" s="35"/>
      <c r="J59" s="36"/>
      <c r="K59" s="31" t="s">
        <v>215</v>
      </c>
      <c r="L59" s="198" t="s">
        <v>2061</v>
      </c>
      <c r="M59" s="28"/>
      <c r="N59" s="28" t="s">
        <v>172</v>
      </c>
      <c r="O59" s="71" t="s">
        <v>576</v>
      </c>
      <c r="P59" s="54">
        <v>29339</v>
      </c>
      <c r="Q59" s="39">
        <f t="shared" ca="1" si="0"/>
        <v>46</v>
      </c>
      <c r="R59" s="71" t="s">
        <v>2066</v>
      </c>
      <c r="S59" s="28" t="s">
        <v>345</v>
      </c>
      <c r="T59" s="28" t="s">
        <v>294</v>
      </c>
      <c r="U59" s="28" t="s">
        <v>116</v>
      </c>
      <c r="V59" s="58" t="s">
        <v>2067</v>
      </c>
      <c r="W59" s="36"/>
      <c r="X59" s="36"/>
      <c r="Y59" s="36"/>
      <c r="Z59" s="41"/>
      <c r="AA59" s="41"/>
      <c r="AB59" s="36"/>
      <c r="AC59" s="43" t="s">
        <v>2016</v>
      </c>
      <c r="AD59" s="43" t="s">
        <v>2017</v>
      </c>
      <c r="AE59" s="43" t="s">
        <v>2018</v>
      </c>
      <c r="AF59" s="42"/>
      <c r="AG59" s="42"/>
      <c r="AH59" s="42"/>
      <c r="AI59" s="44"/>
      <c r="AJ59" s="60"/>
      <c r="AK59" s="45" t="str">
        <f t="shared" si="1"/>
        <v/>
      </c>
      <c r="AL59" s="54"/>
      <c r="AM59" s="54"/>
      <c r="AN59" s="39" t="str">
        <f t="shared" si="17"/>
        <v/>
      </c>
      <c r="AO59" s="44"/>
      <c r="AP59" s="44"/>
      <c r="AQ59" s="48" t="str">
        <f t="shared" si="3"/>
        <v/>
      </c>
      <c r="AR59" s="54"/>
      <c r="AS59" s="54"/>
      <c r="AT59" s="39" t="str">
        <f t="shared" si="4"/>
        <v/>
      </c>
      <c r="AU59" s="44"/>
      <c r="AV59" s="44"/>
      <c r="AW59" s="48" t="str">
        <f t="shared" si="18"/>
        <v/>
      </c>
      <c r="AX59" s="38"/>
      <c r="AY59" s="38"/>
      <c r="AZ59" s="39" t="str">
        <f t="shared" si="5"/>
        <v/>
      </c>
      <c r="BA59" s="44"/>
      <c r="BB59" s="44"/>
      <c r="BC59" s="50" t="str">
        <f t="shared" si="6"/>
        <v/>
      </c>
      <c r="BD59" s="51" t="str">
        <f>IF(G59="Tetap","",IF(BA59&lt;&gt;"",BA59,IF(AX59&lt;&gt;"",AX59,IF(AU59&lt;&gt;"",AU59,IF(AR59&lt;&gt;"",AR59,IF(AO59&lt;&gt;"",AO59,IF(AL59&lt;&gt;"",AL59,IF(AI59&lt;&gt;"",AI59,""))))))))</f>
        <v/>
      </c>
      <c r="BE59" s="51" t="str">
        <f t="shared" ca="1" si="7"/>
        <v>0</v>
      </c>
      <c r="BF59" s="36" t="str">
        <f t="shared" ca="1" si="8"/>
        <v/>
      </c>
      <c r="BG59" s="36" t="str">
        <f t="shared" ca="1" si="9"/>
        <v/>
      </c>
    </row>
    <row r="60" spans="1:59" ht="22.5" hidden="1" customHeight="1">
      <c r="A60" s="36">
        <f t="shared" si="21"/>
        <v>4</v>
      </c>
      <c r="B60" s="199"/>
      <c r="C60" s="199"/>
      <c r="D60" s="31" t="s">
        <v>106</v>
      </c>
      <c r="E60" s="58" t="s">
        <v>1190</v>
      </c>
      <c r="F60" s="58" t="s">
        <v>1612</v>
      </c>
      <c r="G60" s="33" t="str">
        <f>IF(AI60="","Perekrutan",IF(BE60&gt;4,"Tetap",IF(BA60&lt;&gt;"","Kontrak VII",IF(AX60&lt;&gt;"","Kontrak VI",IF(AU60&lt;&gt;"","Kontrak V",IF(AR60&lt;&gt;"","Kontrak IV",IF(AO60&lt;&gt;"","Kontrak III",IF(AL60&lt;&gt;"","Kontrak II",IF(AI60&lt;&gt;"","Kontrak I","")))))))))</f>
        <v>Perekrutan</v>
      </c>
      <c r="H60" s="42" t="str">
        <f>IF(G60="Tetap","",IF(BA60&lt;&gt;"",BB60,IF(AX60&lt;&gt;"",AY60,IF(AU60&lt;&gt;"",AV60,IF(AR60&lt;&gt;"",AS60,IF(AO60&lt;&gt;"",AP60,IF(AL60&lt;&gt;"",AM60,IF(AI60&lt;&gt;"",AJ60,""))))))))</f>
        <v/>
      </c>
      <c r="I60" s="35"/>
      <c r="J60" s="36"/>
      <c r="K60" s="31" t="s">
        <v>215</v>
      </c>
      <c r="L60" s="198" t="s">
        <v>2084</v>
      </c>
      <c r="M60" s="28"/>
      <c r="N60" s="28" t="s">
        <v>172</v>
      </c>
      <c r="O60" s="71" t="s">
        <v>576</v>
      </c>
      <c r="P60" s="54">
        <v>33651</v>
      </c>
      <c r="Q60" s="39">
        <f t="shared" ca="1" si="0"/>
        <v>34</v>
      </c>
      <c r="R60" s="71" t="s">
        <v>2085</v>
      </c>
      <c r="S60" s="28" t="s">
        <v>345</v>
      </c>
      <c r="T60" s="28" t="s">
        <v>114</v>
      </c>
      <c r="U60" s="28" t="s">
        <v>176</v>
      </c>
      <c r="V60" s="58" t="s">
        <v>177</v>
      </c>
      <c r="W60" s="36"/>
      <c r="X60" s="36"/>
      <c r="Y60" s="36"/>
      <c r="Z60" s="41"/>
      <c r="AA60" s="41"/>
      <c r="AB60" s="36"/>
      <c r="AC60" s="43" t="s">
        <v>2016</v>
      </c>
      <c r="AD60" s="43" t="s">
        <v>2017</v>
      </c>
      <c r="AE60" s="43" t="s">
        <v>2018</v>
      </c>
      <c r="AF60" s="42"/>
      <c r="AG60" s="42"/>
      <c r="AH60" s="42"/>
      <c r="AI60" s="44"/>
      <c r="AJ60" s="60"/>
      <c r="AK60" s="45" t="str">
        <f t="shared" si="1"/>
        <v/>
      </c>
      <c r="AL60" s="54"/>
      <c r="AM60" s="54"/>
      <c r="AN60" s="39" t="str">
        <f t="shared" si="17"/>
        <v/>
      </c>
      <c r="AO60" s="44"/>
      <c r="AP60" s="44"/>
      <c r="AQ60" s="48" t="str">
        <f t="shared" si="3"/>
        <v/>
      </c>
      <c r="AR60" s="54"/>
      <c r="AS60" s="54"/>
      <c r="AT60" s="39" t="str">
        <f t="shared" si="4"/>
        <v/>
      </c>
      <c r="AU60" s="44"/>
      <c r="AV60" s="44"/>
      <c r="AW60" s="48" t="str">
        <f t="shared" si="18"/>
        <v/>
      </c>
      <c r="AX60" s="38"/>
      <c r="AY60" s="38"/>
      <c r="AZ60" s="39" t="str">
        <f t="shared" si="5"/>
        <v/>
      </c>
      <c r="BA60" s="44"/>
      <c r="BB60" s="44"/>
      <c r="BC60" s="50" t="str">
        <f t="shared" si="6"/>
        <v/>
      </c>
      <c r="BD60" s="51" t="str">
        <f>IF(G60="Tetap","",IF(BA60&lt;&gt;"",BA60,IF(AX60&lt;&gt;"",AX60,IF(AU60&lt;&gt;"",AU60,IF(AR60&lt;&gt;"",AR60,IF(AO60&lt;&gt;"",AO60,IF(AL60&lt;&gt;"",AL60,IF(AI60&lt;&gt;"",AI60,""))))))))</f>
        <v/>
      </c>
      <c r="BE60" s="51" t="str">
        <f t="shared" ca="1" si="7"/>
        <v>0</v>
      </c>
      <c r="BF60" s="36" t="str">
        <f t="shared" ca="1" si="8"/>
        <v/>
      </c>
      <c r="BG60" s="36" t="str">
        <f t="shared" ca="1" si="9"/>
        <v/>
      </c>
    </row>
    <row r="61" spans="1:59" ht="22.5" hidden="1" customHeight="1">
      <c r="A61" s="36">
        <f t="shared" si="21"/>
        <v>5</v>
      </c>
      <c r="B61" s="199"/>
      <c r="C61" s="199"/>
      <c r="D61" s="31" t="s">
        <v>106</v>
      </c>
      <c r="E61" s="58" t="s">
        <v>2106</v>
      </c>
      <c r="F61" s="58" t="s">
        <v>1612</v>
      </c>
      <c r="G61" s="33" t="str">
        <f>IF(AI61="","Perekrutan",IF(BE61&gt;4,"Tetap",IF(BA61&lt;&gt;"","Kontrak VII",IF(AX61&lt;&gt;"","Kontrak VI",IF(AU61&lt;&gt;"","Kontrak V",IF(AR61&lt;&gt;"","Kontrak IV",IF(AO61&lt;&gt;"","Kontrak III",IF(AL61&lt;&gt;"","Kontrak II",IF(AI61&lt;&gt;"","Kontrak I","")))))))))</f>
        <v>Perekrutan</v>
      </c>
      <c r="H61" s="42" t="str">
        <f>IF(G61="Tetap","",IF(BA61&lt;&gt;"",BB61,IF(AX61&lt;&gt;"",AY61,IF(AU61&lt;&gt;"",AV61,IF(AR61&lt;&gt;"",AS61,IF(AO61&lt;&gt;"",AP61,IF(AL61&lt;&gt;"",AM61,IF(AI61&lt;&gt;"",AJ61,""))))))))</f>
        <v/>
      </c>
      <c r="I61" s="35"/>
      <c r="J61" s="36"/>
      <c r="K61" s="31" t="s">
        <v>215</v>
      </c>
      <c r="L61" s="198" t="s">
        <v>2109</v>
      </c>
      <c r="M61" s="28"/>
      <c r="N61" s="28" t="s">
        <v>172</v>
      </c>
      <c r="O61" s="71" t="s">
        <v>278</v>
      </c>
      <c r="P61" s="54">
        <v>33454</v>
      </c>
      <c r="Q61" s="39">
        <f t="shared" ca="1" si="0"/>
        <v>35</v>
      </c>
      <c r="R61" s="71" t="s">
        <v>2110</v>
      </c>
      <c r="S61" s="28" t="s">
        <v>345</v>
      </c>
      <c r="T61" s="36" t="s">
        <v>114</v>
      </c>
      <c r="U61" s="28" t="s">
        <v>176</v>
      </c>
      <c r="V61" s="58" t="s">
        <v>177</v>
      </c>
      <c r="W61" s="36"/>
      <c r="X61" s="36"/>
      <c r="Y61" s="36"/>
      <c r="Z61" s="41"/>
      <c r="AA61" s="41"/>
      <c r="AB61" s="36"/>
      <c r="AC61" s="43" t="s">
        <v>2016</v>
      </c>
      <c r="AD61" s="43" t="s">
        <v>2017</v>
      </c>
      <c r="AE61" s="43" t="s">
        <v>2018</v>
      </c>
      <c r="AF61" s="42"/>
      <c r="AG61" s="42"/>
      <c r="AH61" s="42"/>
      <c r="AI61" s="44"/>
      <c r="AJ61" s="60"/>
      <c r="AK61" s="45" t="str">
        <f t="shared" si="1"/>
        <v/>
      </c>
      <c r="AL61" s="54"/>
      <c r="AM61" s="54"/>
      <c r="AN61" s="39" t="str">
        <f t="shared" si="17"/>
        <v/>
      </c>
      <c r="AO61" s="44"/>
      <c r="AP61" s="44"/>
      <c r="AQ61" s="48" t="str">
        <f t="shared" si="3"/>
        <v/>
      </c>
      <c r="AR61" s="54"/>
      <c r="AS61" s="54"/>
      <c r="AT61" s="39" t="str">
        <f t="shared" si="4"/>
        <v/>
      </c>
      <c r="AU61" s="44"/>
      <c r="AV61" s="44"/>
      <c r="AW61" s="48" t="str">
        <f t="shared" si="18"/>
        <v/>
      </c>
      <c r="AX61" s="38"/>
      <c r="AY61" s="38"/>
      <c r="AZ61" s="39" t="str">
        <f t="shared" si="5"/>
        <v/>
      </c>
      <c r="BA61" s="44"/>
      <c r="BB61" s="44"/>
      <c r="BC61" s="50" t="str">
        <f t="shared" si="6"/>
        <v/>
      </c>
      <c r="BD61" s="51" t="str">
        <f>IF(G61="Tetap","",IF(BA61&lt;&gt;"",BA61,IF(AX61&lt;&gt;"",AX61,IF(AU61&lt;&gt;"",AU61,IF(AR61&lt;&gt;"",AR61,IF(AO61&lt;&gt;"",AO61,IF(AL61&lt;&gt;"",AL61,IF(AI61&lt;&gt;"",AI61,""))))))))</f>
        <v/>
      </c>
      <c r="BE61" s="51" t="str">
        <f t="shared" ca="1" si="7"/>
        <v>0</v>
      </c>
      <c r="BF61" s="36" t="str">
        <f t="shared" ca="1" si="8"/>
        <v/>
      </c>
      <c r="BG61" s="36" t="str">
        <f t="shared" ca="1" si="9"/>
        <v/>
      </c>
    </row>
    <row r="62" spans="1:59" ht="22.5" customHeight="1">
      <c r="A62" s="28">
        <v>1</v>
      </c>
      <c r="B62" s="52">
        <v>55054</v>
      </c>
      <c r="C62" s="30" t="s">
        <v>2126</v>
      </c>
      <c r="D62" s="31" t="s">
        <v>590</v>
      </c>
      <c r="E62" s="32" t="s">
        <v>591</v>
      </c>
      <c r="F62" s="32" t="s">
        <v>592</v>
      </c>
      <c r="G62" s="33" t="str">
        <f ca="1">IF(AI62="","Perekrutan",IF(BE62&gt;4,"Tetap",IF(BA62&lt;&gt;"","Kontrak VII",IF(AX62&lt;&gt;"","Kontrak VI",IF(AU62&lt;&gt;"","Kontrak V",IF(AR62&lt;&gt;"","Kontrak IV",IF(AO62&lt;&gt;"","Kontrak III",IF(AL62&lt;&gt;"","Kontrak II",IF(AI62&lt;&gt;"","Kontrak I","")))))))))</f>
        <v>Tetap</v>
      </c>
      <c r="H62" s="42" t="str">
        <f ca="1">IF(G62="Tetap","",IF(BA62&lt;&gt;"",BB62,IF(AX62&lt;&gt;"",AY62,IF(AU62&lt;&gt;"",AV62,IF(AR62&lt;&gt;"",AS62,IF(AO62&lt;&gt;"",AP62,IF(AL62&lt;&gt;"",AM62,IF(AI62&lt;&gt;"",AJ62,""))))))))</f>
        <v/>
      </c>
      <c r="I62" s="35" t="s">
        <v>97</v>
      </c>
      <c r="J62" s="36" t="s">
        <v>97</v>
      </c>
      <c r="K62" s="31" t="s">
        <v>215</v>
      </c>
      <c r="L62" s="36" t="s">
        <v>593</v>
      </c>
      <c r="M62" s="36" t="s">
        <v>1827</v>
      </c>
      <c r="N62" s="36" t="s">
        <v>172</v>
      </c>
      <c r="O62" s="31" t="s">
        <v>594</v>
      </c>
      <c r="P62" s="38">
        <v>26358</v>
      </c>
      <c r="Q62" s="39">
        <f t="shared" ca="1" si="0"/>
        <v>54</v>
      </c>
      <c r="R62" s="71" t="s">
        <v>2131</v>
      </c>
      <c r="S62" s="28" t="s">
        <v>345</v>
      </c>
      <c r="T62" s="36" t="s">
        <v>114</v>
      </c>
      <c r="U62" s="28" t="s">
        <v>349</v>
      </c>
      <c r="V62" s="40" t="s">
        <v>177</v>
      </c>
      <c r="W62" s="36"/>
      <c r="X62" s="36"/>
      <c r="Y62" s="36" t="s">
        <v>596</v>
      </c>
      <c r="Z62" s="41">
        <v>588065593</v>
      </c>
      <c r="AA62" s="41" t="s">
        <v>593</v>
      </c>
      <c r="AB62" s="36" t="s">
        <v>1828</v>
      </c>
      <c r="AC62" s="42" t="s">
        <v>452</v>
      </c>
      <c r="AD62" s="42"/>
      <c r="AE62" s="42"/>
      <c r="AF62" s="42"/>
      <c r="AG62" s="42"/>
      <c r="AH62" s="42"/>
      <c r="AI62" s="55">
        <v>43080</v>
      </c>
      <c r="AJ62" s="44"/>
      <c r="AK62" s="48" t="str">
        <f t="shared" si="1"/>
        <v/>
      </c>
      <c r="AL62" s="38" t="s">
        <v>97</v>
      </c>
      <c r="AM62" s="38"/>
      <c r="AN62" s="39" t="str">
        <f t="shared" si="17"/>
        <v/>
      </c>
      <c r="AO62" s="44" t="s">
        <v>97</v>
      </c>
      <c r="AP62" s="44"/>
      <c r="AQ62" s="44" t="str">
        <f t="shared" si="3"/>
        <v/>
      </c>
      <c r="AR62" s="38" t="s">
        <v>97</v>
      </c>
      <c r="AS62" s="38"/>
      <c r="AT62" s="38" t="str">
        <f t="shared" si="4"/>
        <v/>
      </c>
      <c r="AU62" s="44" t="s">
        <v>97</v>
      </c>
      <c r="AV62" s="44"/>
      <c r="AW62" s="48" t="str">
        <f t="shared" si="18"/>
        <v/>
      </c>
      <c r="AX62" s="38"/>
      <c r="AY62" s="38"/>
      <c r="AZ62" s="39" t="str">
        <f t="shared" si="5"/>
        <v/>
      </c>
      <c r="BA62" s="44"/>
      <c r="BB62" s="44"/>
      <c r="BC62" s="50" t="str">
        <f t="shared" si="6"/>
        <v/>
      </c>
      <c r="BD62" s="51" t="str">
        <f ca="1">IF(G62="Tetap","",IF(BA62&lt;&gt;"",BA62,IF(AX62&lt;&gt;"",AX62,IF(AU62&lt;&gt;"",AU62,IF(AR62&lt;&gt;"",AR62,IF(AO62&lt;&gt;"",AO62,IF(AL62&lt;&gt;"",AL62,IF(AI62&lt;&gt;"",AI62,""))))))))</f>
        <v/>
      </c>
      <c r="BE62" s="51">
        <f t="shared" ca="1" si="7"/>
        <v>8</v>
      </c>
      <c r="BF62" s="36">
        <f t="shared" ca="1" si="8"/>
        <v>9</v>
      </c>
      <c r="BG62" s="36">
        <f t="shared" ca="1" si="9"/>
        <v>22</v>
      </c>
    </row>
    <row r="63" spans="1:59" ht="22.5" customHeight="1">
      <c r="A63" s="36">
        <f t="shared" ref="A63:A73" si="22">A62+1</f>
        <v>2</v>
      </c>
      <c r="B63" s="67">
        <v>55055</v>
      </c>
      <c r="C63" s="30" t="s">
        <v>2166</v>
      </c>
      <c r="D63" s="31" t="s">
        <v>590</v>
      </c>
      <c r="E63" s="32" t="s">
        <v>598</v>
      </c>
      <c r="F63" s="72" t="s">
        <v>289</v>
      </c>
      <c r="G63" s="33" t="str">
        <f ca="1">IF(AI63="","Perekrutan",IF(BE63&gt;4,"Tetap",IF(BA63&lt;&gt;"","Kontrak VII",IF(AX63&lt;&gt;"","Kontrak VI",IF(AU63&lt;&gt;"","Kontrak V",IF(AR63&lt;&gt;"","Kontrak IV",IF(AO63&lt;&gt;"","Kontrak III",IF(AL63&lt;&gt;"","Kontrak II",IF(AI63&lt;&gt;"","Kontrak I","")))))))))</f>
        <v>Tetap</v>
      </c>
      <c r="H63" s="42" t="str">
        <f ca="1">IF(G63="Tetap","",IF(BA63&lt;&gt;"",BB63,IF(AX63&lt;&gt;"",AY63,IF(AU63&lt;&gt;"",AV63,IF(AR63&lt;&gt;"",AS63,IF(AO63&lt;&gt;"",AP63,IF(AL63&lt;&gt;"",AM63,IF(AI63&lt;&gt;"",AJ63,""))))))))</f>
        <v/>
      </c>
      <c r="I63" s="35" t="s">
        <v>47</v>
      </c>
      <c r="J63" s="36">
        <v>9</v>
      </c>
      <c r="K63" s="31" t="s">
        <v>276</v>
      </c>
      <c r="L63" s="36" t="s">
        <v>599</v>
      </c>
      <c r="M63" s="36" t="s">
        <v>1832</v>
      </c>
      <c r="N63" s="36" t="s">
        <v>172</v>
      </c>
      <c r="O63" s="31" t="s">
        <v>600</v>
      </c>
      <c r="P63" s="38">
        <v>30682</v>
      </c>
      <c r="Q63" s="39">
        <f t="shared" ca="1" si="0"/>
        <v>42</v>
      </c>
      <c r="R63" s="71" t="s">
        <v>2185</v>
      </c>
      <c r="S63" s="28" t="s">
        <v>345</v>
      </c>
      <c r="T63" s="36" t="s">
        <v>114</v>
      </c>
      <c r="U63" s="28" t="s">
        <v>176</v>
      </c>
      <c r="V63" s="58" t="s">
        <v>250</v>
      </c>
      <c r="W63" s="36"/>
      <c r="X63" s="36"/>
      <c r="Y63" s="36" t="s">
        <v>602</v>
      </c>
      <c r="Z63" s="41">
        <v>834410645</v>
      </c>
      <c r="AA63" s="41" t="s">
        <v>599</v>
      </c>
      <c r="AB63" s="36" t="s">
        <v>1833</v>
      </c>
      <c r="AC63" s="42" t="s">
        <v>604</v>
      </c>
      <c r="AD63" s="42" t="s">
        <v>605</v>
      </c>
      <c r="AE63" s="42"/>
      <c r="AF63" s="42"/>
      <c r="AG63" s="42"/>
      <c r="AH63" s="42"/>
      <c r="AI63" s="44">
        <v>40665</v>
      </c>
      <c r="AJ63" s="44">
        <v>40757</v>
      </c>
      <c r="AK63" s="48">
        <f t="shared" si="1"/>
        <v>4</v>
      </c>
      <c r="AL63" s="38" t="s">
        <v>606</v>
      </c>
      <c r="AM63" s="38"/>
      <c r="AN63" s="39" t="str">
        <f t="shared" si="17"/>
        <v/>
      </c>
      <c r="AO63" s="44" t="s">
        <v>97</v>
      </c>
      <c r="AP63" s="44"/>
      <c r="AQ63" s="44" t="str">
        <f t="shared" si="3"/>
        <v/>
      </c>
      <c r="AR63" s="38" t="s">
        <v>97</v>
      </c>
      <c r="AS63" s="38"/>
      <c r="AT63" s="38" t="str">
        <f t="shared" si="4"/>
        <v/>
      </c>
      <c r="AU63" s="44" t="s">
        <v>97</v>
      </c>
      <c r="AV63" s="44"/>
      <c r="AW63" s="48" t="str">
        <f t="shared" si="18"/>
        <v/>
      </c>
      <c r="AX63" s="38"/>
      <c r="AY63" s="38"/>
      <c r="AZ63" s="39" t="str">
        <f t="shared" si="5"/>
        <v/>
      </c>
      <c r="BA63" s="44"/>
      <c r="BB63" s="44"/>
      <c r="BC63" s="50" t="str">
        <f t="shared" si="6"/>
        <v/>
      </c>
      <c r="BD63" s="51" t="str">
        <f ca="1">IF(G63="Tetap","",IF(BA63&lt;&gt;"",BA63,IF(AX63&lt;&gt;"",AX63,IF(AU63&lt;&gt;"",AU63,IF(AR63&lt;&gt;"",AR63,IF(AO63&lt;&gt;"",AO63,IF(AL63&lt;&gt;"",AL63,IF(AI63&lt;&gt;"",AI63,""))))))))</f>
        <v/>
      </c>
      <c r="BE63" s="51">
        <f t="shared" ca="1" si="7"/>
        <v>15</v>
      </c>
      <c r="BF63" s="36">
        <f t="shared" ca="1" si="8"/>
        <v>5</v>
      </c>
      <c r="BG63" s="36">
        <f t="shared" ca="1" si="9"/>
        <v>1</v>
      </c>
    </row>
    <row r="64" spans="1:59" ht="22.5" customHeight="1">
      <c r="A64" s="36">
        <f t="shared" si="22"/>
        <v>3</v>
      </c>
      <c r="B64" s="52">
        <v>55056</v>
      </c>
      <c r="C64" s="30" t="s">
        <v>2210</v>
      </c>
      <c r="D64" s="31" t="s">
        <v>590</v>
      </c>
      <c r="E64" s="40" t="s">
        <v>607</v>
      </c>
      <c r="F64" s="58" t="s">
        <v>289</v>
      </c>
      <c r="G64" s="33" t="str">
        <f ca="1">IF(AI64="","Perekrutan",IF(BE64&gt;4,"Tetap",IF(BA64&lt;&gt;"","Kontrak VII",IF(AX64&lt;&gt;"","Kontrak VI",IF(AU64&lt;&gt;"","Kontrak V",IF(AR64&lt;&gt;"","Kontrak IV",IF(AO64&lt;&gt;"","Kontrak III",IF(AL64&lt;&gt;"","Kontrak II",IF(AI64&lt;&gt;"","Kontrak I","")))))))))</f>
        <v>Kontrak IV</v>
      </c>
      <c r="H64" s="59">
        <f ca="1">IF(G64="Tetap","",IF(BA64&lt;&gt;"",BB64,IF(AX64&lt;&gt;"",AY64,IF(AU64&lt;&gt;"",AV64,IF(AR64&lt;&gt;"",AS64,IF(AO64&lt;&gt;"",AP64,IF(AL64&lt;&gt;"",AM64,IF(AI64&lt;&gt;"",AJ64,""))))))))</f>
        <v>46418</v>
      </c>
      <c r="I64" s="35" t="s">
        <v>47</v>
      </c>
      <c r="J64" s="36">
        <v>9</v>
      </c>
      <c r="K64" s="31" t="s">
        <v>276</v>
      </c>
      <c r="L64" s="36" t="s">
        <v>608</v>
      </c>
      <c r="M64" s="36" t="s">
        <v>1834</v>
      </c>
      <c r="N64" s="36" t="s">
        <v>172</v>
      </c>
      <c r="O64" s="31" t="s">
        <v>540</v>
      </c>
      <c r="P64" s="38">
        <v>34820</v>
      </c>
      <c r="Q64" s="39">
        <f t="shared" ca="1" si="0"/>
        <v>31</v>
      </c>
      <c r="R64" s="71" t="s">
        <v>2214</v>
      </c>
      <c r="S64" s="28" t="s">
        <v>345</v>
      </c>
      <c r="T64" s="28" t="s">
        <v>233</v>
      </c>
      <c r="U64" s="28" t="s">
        <v>1599</v>
      </c>
      <c r="V64" s="40" t="s">
        <v>250</v>
      </c>
      <c r="W64" s="36"/>
      <c r="X64" s="36"/>
      <c r="Y64" s="36" t="s">
        <v>1836</v>
      </c>
      <c r="Z64" s="41">
        <v>1856367026</v>
      </c>
      <c r="AA64" s="41" t="s">
        <v>608</v>
      </c>
      <c r="AB64" s="36" t="s">
        <v>1835</v>
      </c>
      <c r="AC64" s="42" t="s">
        <v>120</v>
      </c>
      <c r="AD64" s="42"/>
      <c r="AE64" s="42"/>
      <c r="AF64" s="42"/>
      <c r="AG64" s="42"/>
      <c r="AH64" s="42"/>
      <c r="AI64" s="44">
        <v>45689</v>
      </c>
      <c r="AJ64" s="60">
        <v>45808</v>
      </c>
      <c r="AK64" s="45">
        <f t="shared" si="1"/>
        <v>4</v>
      </c>
      <c r="AL64" s="54">
        <v>45809</v>
      </c>
      <c r="AM64" s="54">
        <v>45930</v>
      </c>
      <c r="AN64" s="39">
        <f t="shared" si="17"/>
        <v>4</v>
      </c>
      <c r="AO64" s="55">
        <v>45931</v>
      </c>
      <c r="AP64" s="55">
        <v>46053</v>
      </c>
      <c r="AQ64" s="48">
        <f t="shared" si="3"/>
        <v>4</v>
      </c>
      <c r="AR64" s="38">
        <v>46054</v>
      </c>
      <c r="AS64" s="38">
        <v>46418</v>
      </c>
      <c r="AT64" s="39">
        <f t="shared" si="4"/>
        <v>12</v>
      </c>
      <c r="AU64" s="44" t="s">
        <v>97</v>
      </c>
      <c r="AV64" s="44"/>
      <c r="AW64" s="48" t="str">
        <f t="shared" si="18"/>
        <v/>
      </c>
      <c r="AX64" s="38"/>
      <c r="AY64" s="38"/>
      <c r="AZ64" s="39" t="str">
        <f t="shared" si="5"/>
        <v/>
      </c>
      <c r="BA64" s="44"/>
      <c r="BB64" s="44"/>
      <c r="BC64" s="50" t="str">
        <f t="shared" si="6"/>
        <v/>
      </c>
      <c r="BD64" s="61">
        <f ca="1">IF(G64="Tetap","",IF(BA64&lt;&gt;"",BA64,IF(AX64&lt;&gt;"",AX64,IF(AU64&lt;&gt;"",AU64,IF(AR64&lt;&gt;"",AR64,IF(AO64&lt;&gt;"",AO64,IF(AL64&lt;&gt;"",AL64,IF(AI64&lt;&gt;"",AI64,""))))))))</f>
        <v>46054</v>
      </c>
      <c r="BE64" s="51">
        <f t="shared" ca="1" si="7"/>
        <v>1</v>
      </c>
      <c r="BF64" s="36">
        <f t="shared" ca="1" si="8"/>
        <v>8</v>
      </c>
      <c r="BG64" s="36">
        <f t="shared" ca="1" si="9"/>
        <v>2</v>
      </c>
    </row>
    <row r="65" spans="1:59" ht="22.5" customHeight="1">
      <c r="A65" s="36">
        <f t="shared" si="22"/>
        <v>4</v>
      </c>
      <c r="B65" s="52">
        <v>55057</v>
      </c>
      <c r="C65" s="30" t="s">
        <v>2223</v>
      </c>
      <c r="D65" s="31" t="s">
        <v>590</v>
      </c>
      <c r="E65" s="40" t="s">
        <v>612</v>
      </c>
      <c r="F65" s="58" t="s">
        <v>568</v>
      </c>
      <c r="G65" s="33" t="str">
        <f ca="1">IF(AI65="","Perekrutan",IF(BE65&gt;4,"Tetap",IF(BA65&lt;&gt;"","Kontrak VII",IF(AX65&lt;&gt;"","Kontrak VI",IF(AU65&lt;&gt;"","Kontrak V",IF(AR65&lt;&gt;"","Kontrak IV",IF(AO65&lt;&gt;"","Kontrak III",IF(AL65&lt;&gt;"","Kontrak II",IF(AI65&lt;&gt;"","Kontrak I","")))))))))</f>
        <v>Kontrak IV</v>
      </c>
      <c r="H65" s="59">
        <f ca="1">IF(G65="Tetap","",IF(BA65&lt;&gt;"",BB65,IF(AX65&lt;&gt;"",AY65,IF(AU65&lt;&gt;"",AV65,IF(AR65&lt;&gt;"",AS65,IF(AO65&lt;&gt;"",AP65,IF(AL65&lt;&gt;"",AM65,IF(AI65&lt;&gt;"",AJ65,""))))))))</f>
        <v>46477</v>
      </c>
      <c r="I65" s="35" t="s">
        <v>47</v>
      </c>
      <c r="J65" s="36">
        <v>3</v>
      </c>
      <c r="K65" s="31" t="s">
        <v>613</v>
      </c>
      <c r="L65" s="36" t="s">
        <v>614</v>
      </c>
      <c r="M65" s="36" t="s">
        <v>1830</v>
      </c>
      <c r="N65" s="36" t="s">
        <v>172</v>
      </c>
      <c r="O65" s="31" t="s">
        <v>615</v>
      </c>
      <c r="P65" s="38">
        <v>33912</v>
      </c>
      <c r="Q65" s="39">
        <f t="shared" ca="1" si="0"/>
        <v>33</v>
      </c>
      <c r="R65" s="71" t="s">
        <v>2236</v>
      </c>
      <c r="S65" s="28" t="s">
        <v>488</v>
      </c>
      <c r="T65" s="36" t="s">
        <v>114</v>
      </c>
      <c r="U65" s="36" t="s">
        <v>176</v>
      </c>
      <c r="V65" s="40" t="s">
        <v>177</v>
      </c>
      <c r="W65" s="36"/>
      <c r="X65" s="36"/>
      <c r="Y65" s="36" t="s">
        <v>617</v>
      </c>
      <c r="Z65" s="41">
        <v>1924095180</v>
      </c>
      <c r="AA65" s="41" t="s">
        <v>614</v>
      </c>
      <c r="AB65" s="36" t="s">
        <v>1831</v>
      </c>
      <c r="AC65" s="42" t="s">
        <v>618</v>
      </c>
      <c r="AD65" s="42"/>
      <c r="AE65" s="42"/>
      <c r="AF65" s="42"/>
      <c r="AG65" s="42"/>
      <c r="AH65" s="42"/>
      <c r="AI65" s="44">
        <v>45778</v>
      </c>
      <c r="AJ65" s="60">
        <v>45900</v>
      </c>
      <c r="AK65" s="45">
        <f t="shared" si="1"/>
        <v>4</v>
      </c>
      <c r="AL65" s="54">
        <v>45901</v>
      </c>
      <c r="AM65" s="54">
        <v>46022</v>
      </c>
      <c r="AN65" s="39">
        <f t="shared" si="17"/>
        <v>4</v>
      </c>
      <c r="AO65" s="55">
        <v>45992</v>
      </c>
      <c r="AP65" s="55">
        <v>46112</v>
      </c>
      <c r="AQ65" s="48">
        <f t="shared" si="3"/>
        <v>4</v>
      </c>
      <c r="AR65" s="38">
        <v>46113</v>
      </c>
      <c r="AS65" s="38">
        <v>46477</v>
      </c>
      <c r="AT65" s="39">
        <f t="shared" si="4"/>
        <v>12</v>
      </c>
      <c r="AU65" s="44" t="s">
        <v>97</v>
      </c>
      <c r="AV65" s="44"/>
      <c r="AW65" s="48" t="str">
        <f t="shared" si="18"/>
        <v/>
      </c>
      <c r="AX65" s="38"/>
      <c r="AY65" s="38"/>
      <c r="AZ65" s="39" t="str">
        <f t="shared" si="5"/>
        <v/>
      </c>
      <c r="BA65" s="44"/>
      <c r="BB65" s="44"/>
      <c r="BC65" s="50" t="str">
        <f t="shared" si="6"/>
        <v/>
      </c>
      <c r="BD65" s="61">
        <f ca="1">IF(G65="Tetap","",IF(BA65&lt;&gt;"",BA65,IF(AX65&lt;&gt;"",AX65,IF(AU65&lt;&gt;"",AU65,IF(AR65&lt;&gt;"",AR65,IF(AO65&lt;&gt;"",AO65,IF(AL65&lt;&gt;"",AL65,IF(AI65&lt;&gt;"",AI65,""))))))))</f>
        <v>46113</v>
      </c>
      <c r="BE65" s="51">
        <f t="shared" ca="1" si="7"/>
        <v>1</v>
      </c>
      <c r="BF65" s="36">
        <f t="shared" ca="1" si="8"/>
        <v>5</v>
      </c>
      <c r="BG65" s="36">
        <f t="shared" ca="1" si="9"/>
        <v>2</v>
      </c>
    </row>
    <row r="66" spans="1:59" ht="22.5" customHeight="1">
      <c r="A66" s="36">
        <f t="shared" si="22"/>
        <v>5</v>
      </c>
      <c r="B66" s="67">
        <v>55058</v>
      </c>
      <c r="C66" s="30" t="s">
        <v>2257</v>
      </c>
      <c r="D66" s="31" t="s">
        <v>590</v>
      </c>
      <c r="E66" s="32" t="s">
        <v>619</v>
      </c>
      <c r="F66" s="32" t="s">
        <v>376</v>
      </c>
      <c r="G66" s="33" t="str">
        <f ca="1">IF(AI66="","Perekrutan",IF(BE66&gt;4,"Tetap",IF(BA66&lt;&gt;"","Kontrak VII",IF(AX66&lt;&gt;"","Kontrak VI",IF(AU66&lt;&gt;"","Kontrak V",IF(AR66&lt;&gt;"","Kontrak IV",IF(AO66&lt;&gt;"","Kontrak III",IF(AL66&lt;&gt;"","Kontrak II",IF(AI66&lt;&gt;"","Kontrak I","")))))))))</f>
        <v>Tetap</v>
      </c>
      <c r="H66" s="42" t="str">
        <f ca="1">IF(G66="Tetap","",IF(BA66&lt;&gt;"",BB66,IF(AX66&lt;&gt;"",AY66,IF(AU66&lt;&gt;"",AV66,IF(AR66&lt;&gt;"",AS66,IF(AO66&lt;&gt;"",AP66,IF(AL66&lt;&gt;"",AM66,IF(AI66&lt;&gt;"",AJ66,""))))))))</f>
        <v/>
      </c>
      <c r="I66" s="35" t="s">
        <v>47</v>
      </c>
      <c r="J66" s="36">
        <v>3</v>
      </c>
      <c r="K66" s="31" t="s">
        <v>613</v>
      </c>
      <c r="L66" s="28" t="s">
        <v>620</v>
      </c>
      <c r="M66" s="36" t="s">
        <v>1847</v>
      </c>
      <c r="N66" s="36" t="s">
        <v>172</v>
      </c>
      <c r="O66" s="31" t="s">
        <v>300</v>
      </c>
      <c r="P66" s="38">
        <v>29439</v>
      </c>
      <c r="Q66" s="39">
        <f t="shared" ca="1" si="0"/>
        <v>46</v>
      </c>
      <c r="R66" s="71" t="s">
        <v>2270</v>
      </c>
      <c r="S66" s="28" t="s">
        <v>345</v>
      </c>
      <c r="T66" s="36" t="s">
        <v>114</v>
      </c>
      <c r="U66" s="28" t="s">
        <v>176</v>
      </c>
      <c r="V66" s="40" t="s">
        <v>622</v>
      </c>
      <c r="W66" s="36"/>
      <c r="X66" s="36"/>
      <c r="Y66" s="36" t="s">
        <v>623</v>
      </c>
      <c r="Z66" s="41">
        <v>700026182</v>
      </c>
      <c r="AA66" s="41" t="s">
        <v>620</v>
      </c>
      <c r="AB66" s="36" t="s">
        <v>1848</v>
      </c>
      <c r="AC66" s="42" t="s">
        <v>625</v>
      </c>
      <c r="AD66" s="42"/>
      <c r="AE66" s="42"/>
      <c r="AF66" s="42"/>
      <c r="AG66" s="42"/>
      <c r="AH66" s="42"/>
      <c r="AI66" s="55">
        <v>43230</v>
      </c>
      <c r="AJ66" s="44"/>
      <c r="AK66" s="48" t="str">
        <f t="shared" si="1"/>
        <v/>
      </c>
      <c r="AL66" s="38" t="s">
        <v>97</v>
      </c>
      <c r="AM66" s="38"/>
      <c r="AN66" s="39" t="str">
        <f t="shared" si="17"/>
        <v/>
      </c>
      <c r="AO66" s="44" t="s">
        <v>97</v>
      </c>
      <c r="AP66" s="44"/>
      <c r="AQ66" s="44" t="str">
        <f t="shared" si="3"/>
        <v/>
      </c>
      <c r="AR66" s="38" t="s">
        <v>97</v>
      </c>
      <c r="AS66" s="38"/>
      <c r="AT66" s="38" t="str">
        <f t="shared" si="4"/>
        <v/>
      </c>
      <c r="AU66" s="44" t="s">
        <v>97</v>
      </c>
      <c r="AV66" s="44"/>
      <c r="AW66" s="48" t="str">
        <f t="shared" si="18"/>
        <v/>
      </c>
      <c r="AX66" s="38"/>
      <c r="AY66" s="38"/>
      <c r="AZ66" s="39" t="str">
        <f t="shared" si="5"/>
        <v/>
      </c>
      <c r="BA66" s="44"/>
      <c r="BB66" s="44"/>
      <c r="BC66" s="50" t="str">
        <f t="shared" si="6"/>
        <v/>
      </c>
      <c r="BD66" s="51" t="str">
        <f ca="1">IF(G66="Tetap","",IF(BA66&lt;&gt;"",BA66,IF(AX66&lt;&gt;"",AX66,IF(AU66&lt;&gt;"",AU66,IF(AR66&lt;&gt;"",AR66,IF(AO66&lt;&gt;"",AO66,IF(AL66&lt;&gt;"",AL66,IF(AI66&lt;&gt;"",AI66,""))))))))</f>
        <v/>
      </c>
      <c r="BE66" s="51">
        <f t="shared" ca="1" si="7"/>
        <v>8</v>
      </c>
      <c r="BF66" s="36">
        <f t="shared" ca="1" si="8"/>
        <v>4</v>
      </c>
      <c r="BG66" s="36">
        <f t="shared" ca="1" si="9"/>
        <v>23</v>
      </c>
    </row>
    <row r="67" spans="1:59" ht="22.5" customHeight="1">
      <c r="A67" s="36">
        <f t="shared" si="22"/>
        <v>6</v>
      </c>
      <c r="B67" s="52">
        <v>55059</v>
      </c>
      <c r="C67" s="30" t="s">
        <v>2291</v>
      </c>
      <c r="D67" s="31" t="s">
        <v>590</v>
      </c>
      <c r="E67" s="40" t="s">
        <v>626</v>
      </c>
      <c r="F67" s="40" t="s">
        <v>376</v>
      </c>
      <c r="G67" s="33" t="str">
        <f ca="1">IF(AI67="","Perekrutan",IF(BE67&gt;4,"Tetap",IF(BA67&lt;&gt;"","Kontrak VII",IF(AX67&lt;&gt;"","Kontrak VI",IF(AU67&lt;&gt;"","Kontrak V",IF(AR67&lt;&gt;"","Kontrak IV",IF(AO67&lt;&gt;"","Kontrak III",IF(AL67&lt;&gt;"","Kontrak II",IF(AI67&lt;&gt;"","Kontrak I","")))))))))</f>
        <v>Kontrak IV</v>
      </c>
      <c r="H67" s="59">
        <f ca="1">IF(G67="Tetap","",IF(BA67&lt;&gt;"",BB67,IF(AX67&lt;&gt;"",AY67,IF(AU67&lt;&gt;"",AV67,IF(AR67&lt;&gt;"",AS67,IF(AO67&lt;&gt;"",AP67,IF(AL67&lt;&gt;"",AM67,IF(AI67&lt;&gt;"",AJ67,""))))))))</f>
        <v>46599</v>
      </c>
      <c r="I67" s="35" t="s">
        <v>47</v>
      </c>
      <c r="J67" s="36">
        <v>3</v>
      </c>
      <c r="K67" s="31" t="s">
        <v>613</v>
      </c>
      <c r="L67" s="36" t="s">
        <v>627</v>
      </c>
      <c r="M67" s="36">
        <v>120806061060002</v>
      </c>
      <c r="N67" s="36" t="s">
        <v>172</v>
      </c>
      <c r="O67" s="31" t="s">
        <v>278</v>
      </c>
      <c r="P67" s="38">
        <v>38642</v>
      </c>
      <c r="Q67" s="39">
        <f t="shared" ca="1" si="0"/>
        <v>20</v>
      </c>
      <c r="R67" s="71" t="s">
        <v>2298</v>
      </c>
      <c r="S67" s="28" t="s">
        <v>345</v>
      </c>
      <c r="T67" s="28" t="s">
        <v>233</v>
      </c>
      <c r="U67" s="28" t="s">
        <v>1599</v>
      </c>
      <c r="V67" s="40" t="s">
        <v>250</v>
      </c>
      <c r="W67" s="36"/>
      <c r="X67" s="36"/>
      <c r="Y67" s="36" t="s">
        <v>1839</v>
      </c>
      <c r="Z67" s="41">
        <v>1921840651</v>
      </c>
      <c r="AA67" s="41" t="s">
        <v>627</v>
      </c>
      <c r="AB67" s="36" t="s">
        <v>1838</v>
      </c>
      <c r="AC67" s="42" t="s">
        <v>120</v>
      </c>
      <c r="AD67" s="42"/>
      <c r="AE67" s="42"/>
      <c r="AF67" s="42"/>
      <c r="AG67" s="42"/>
      <c r="AH67" s="42"/>
      <c r="AI67" s="44">
        <v>45871</v>
      </c>
      <c r="AJ67" s="60">
        <v>45991</v>
      </c>
      <c r="AK67" s="45">
        <f t="shared" si="1"/>
        <v>4</v>
      </c>
      <c r="AL67" s="54">
        <v>45992</v>
      </c>
      <c r="AM67" s="54">
        <v>46112</v>
      </c>
      <c r="AN67" s="39">
        <f t="shared" si="17"/>
        <v>4</v>
      </c>
      <c r="AO67" s="44">
        <v>46113</v>
      </c>
      <c r="AP67" s="44">
        <v>46234</v>
      </c>
      <c r="AQ67" s="48">
        <f t="shared" si="3"/>
        <v>4</v>
      </c>
      <c r="AR67" s="54">
        <v>46235</v>
      </c>
      <c r="AS67" s="54">
        <v>46599</v>
      </c>
      <c r="AT67" s="39">
        <f t="shared" si="4"/>
        <v>12</v>
      </c>
      <c r="AU67" s="44" t="s">
        <v>97</v>
      </c>
      <c r="AV67" s="44"/>
      <c r="AW67" s="48" t="str">
        <f t="shared" si="18"/>
        <v/>
      </c>
      <c r="AX67" s="38"/>
      <c r="AY67" s="38"/>
      <c r="AZ67" s="39" t="str">
        <f t="shared" si="5"/>
        <v/>
      </c>
      <c r="BA67" s="44"/>
      <c r="BB67" s="44"/>
      <c r="BC67" s="50" t="str">
        <f t="shared" si="6"/>
        <v/>
      </c>
      <c r="BD67" s="61">
        <f ca="1">IF(G67="Tetap","",IF(BA67&lt;&gt;"",BA67,IF(AX67&lt;&gt;"",AX67,IF(AU67&lt;&gt;"",AU67,IF(AR67&lt;&gt;"",AR67,IF(AO67&lt;&gt;"",AO67,IF(AL67&lt;&gt;"",AL67,IF(AI67&lt;&gt;"",AI67,""))))))))</f>
        <v>46235</v>
      </c>
      <c r="BE67" s="51">
        <f t="shared" ca="1" si="7"/>
        <v>1</v>
      </c>
      <c r="BF67" s="36">
        <f t="shared" ca="1" si="8"/>
        <v>2</v>
      </c>
      <c r="BG67" s="36">
        <f t="shared" ca="1" si="9"/>
        <v>1</v>
      </c>
    </row>
    <row r="68" spans="1:59" ht="22.5" customHeight="1">
      <c r="A68" s="146">
        <f t="shared" si="22"/>
        <v>7</v>
      </c>
      <c r="B68" s="147"/>
      <c r="C68" s="148"/>
      <c r="D68" s="150" t="s">
        <v>590</v>
      </c>
      <c r="E68" s="252" t="s">
        <v>644</v>
      </c>
      <c r="F68" s="252" t="s">
        <v>376</v>
      </c>
      <c r="G68" s="107" t="s">
        <v>1164</v>
      </c>
      <c r="H68" s="253">
        <v>46295</v>
      </c>
      <c r="I68" s="107" t="s">
        <v>47</v>
      </c>
      <c r="J68" s="254">
        <v>3</v>
      </c>
      <c r="K68" s="252" t="s">
        <v>613</v>
      </c>
      <c r="L68" s="254" t="s">
        <v>645</v>
      </c>
      <c r="M68" s="254" t="s">
        <v>1701</v>
      </c>
      <c r="N68" s="254" t="s">
        <v>172</v>
      </c>
      <c r="O68" s="255" t="s">
        <v>404</v>
      </c>
      <c r="P68" s="253">
        <v>28794</v>
      </c>
      <c r="Q68" s="257">
        <v>47</v>
      </c>
      <c r="R68" s="259" t="s">
        <v>1702</v>
      </c>
      <c r="S68" s="260" t="s">
        <v>345</v>
      </c>
      <c r="T68" s="254" t="s">
        <v>294</v>
      </c>
      <c r="U68" s="254" t="s">
        <v>116</v>
      </c>
      <c r="V68" s="252" t="s">
        <v>542</v>
      </c>
      <c r="W68" s="252"/>
      <c r="X68" s="252"/>
      <c r="Y68" s="254" t="s">
        <v>1703</v>
      </c>
      <c r="Z68" s="254">
        <v>1947052309</v>
      </c>
      <c r="AA68" s="254" t="s">
        <v>645</v>
      </c>
      <c r="AB68" s="254" t="s">
        <v>1704</v>
      </c>
      <c r="AC68" s="254" t="s">
        <v>393</v>
      </c>
      <c r="AD68" s="254"/>
      <c r="AE68" s="254"/>
      <c r="AF68" s="254"/>
      <c r="AG68" s="254"/>
      <c r="AH68" s="254"/>
      <c r="AI68" s="253">
        <v>45922</v>
      </c>
      <c r="AJ68" s="253">
        <v>46053</v>
      </c>
      <c r="AK68" s="257">
        <v>5</v>
      </c>
      <c r="AL68" s="261">
        <v>46054</v>
      </c>
      <c r="AM68" s="261">
        <v>46173</v>
      </c>
      <c r="AN68" s="257">
        <v>4</v>
      </c>
      <c r="AO68" s="253">
        <v>46174</v>
      </c>
      <c r="AP68" s="253">
        <v>46295</v>
      </c>
      <c r="AQ68" s="257">
        <v>4</v>
      </c>
      <c r="AR68" s="253" t="s">
        <v>97</v>
      </c>
      <c r="AS68" s="253"/>
      <c r="AT68" s="257" t="s">
        <v>97</v>
      </c>
      <c r="AU68" s="155" t="s">
        <v>97</v>
      </c>
      <c r="AV68" s="155"/>
      <c r="AW68" s="156" t="str">
        <f t="shared" si="18"/>
        <v/>
      </c>
      <c r="AX68" s="155"/>
      <c r="AY68" s="155"/>
      <c r="AZ68" s="156" t="str">
        <f t="shared" si="5"/>
        <v/>
      </c>
      <c r="BA68" s="155"/>
      <c r="BB68" s="155"/>
      <c r="BC68" s="146" t="str">
        <f t="shared" si="6"/>
        <v/>
      </c>
      <c r="BD68" s="61">
        <f>IF(G68="Tetap","",IF(BA68&lt;&gt;"",BA68,IF(AX68&lt;&gt;"",AX68,IF(AU68&lt;&gt;"",AU68,IF(AR68&lt;&gt;"",AR68,IF(AO68&lt;&gt;"",AO68,IF(AL68&lt;&gt;"",AL68,IF(AI68&lt;&gt;"",AI68,""))))))))</f>
        <v>46174</v>
      </c>
      <c r="BE68" s="146">
        <f t="shared" ca="1" si="7"/>
        <v>1</v>
      </c>
      <c r="BF68" s="146">
        <f t="shared" ca="1" si="8"/>
        <v>0</v>
      </c>
      <c r="BG68" s="146">
        <f t="shared" ca="1" si="9"/>
        <v>11</v>
      </c>
    </row>
    <row r="69" spans="1:59" ht="22.5" customHeight="1">
      <c r="A69" s="36">
        <f t="shared" si="22"/>
        <v>8</v>
      </c>
      <c r="B69" s="52">
        <v>55060</v>
      </c>
      <c r="C69" s="30" t="s">
        <v>2336</v>
      </c>
      <c r="D69" s="31" t="s">
        <v>590</v>
      </c>
      <c r="E69" s="40" t="s">
        <v>630</v>
      </c>
      <c r="F69" s="40" t="s">
        <v>376</v>
      </c>
      <c r="G69" s="33" t="str">
        <f ca="1">IF(AI69="","Perekrutan",IF(BE69&gt;4,"Tetap",IF(BA69&lt;&gt;"","Kontrak VII",IF(AX69&lt;&gt;"","Kontrak VI",IF(AU69&lt;&gt;"","Kontrak V",IF(AR69&lt;&gt;"","Kontrak IV",IF(AO69&lt;&gt;"","Kontrak III",IF(AL69&lt;&gt;"","Kontrak II",IF(AI69&lt;&gt;"","Kontrak I","")))))))))</f>
        <v>Kontrak IV</v>
      </c>
      <c r="H69" s="59">
        <f ca="1">IF(G69="Tetap","",IF(BA69&lt;&gt;"",BB69,IF(AX69&lt;&gt;"",AY69,IF(AU69&lt;&gt;"",AV69,IF(AR69&lt;&gt;"",AS69,IF(AO69&lt;&gt;"",AP69,IF(AL69&lt;&gt;"",AM69,IF(AI69&lt;&gt;"",AJ69,""))))))))</f>
        <v>46599</v>
      </c>
      <c r="I69" s="35" t="s">
        <v>47</v>
      </c>
      <c r="J69" s="36">
        <v>3</v>
      </c>
      <c r="K69" s="31" t="s">
        <v>613</v>
      </c>
      <c r="L69" s="36" t="s">
        <v>631</v>
      </c>
      <c r="M69" s="36" t="s">
        <v>1842</v>
      </c>
      <c r="N69" s="36" t="s">
        <v>172</v>
      </c>
      <c r="O69" s="71" t="s">
        <v>404</v>
      </c>
      <c r="P69" s="38">
        <v>28181</v>
      </c>
      <c r="Q69" s="39">
        <f t="shared" ref="Q69:Q138" ca="1" si="23">IF(P69="","",(DATEDIF(P69,TODAY(),"Y")))</f>
        <v>49</v>
      </c>
      <c r="R69" s="71" t="s">
        <v>2353</v>
      </c>
      <c r="S69" s="28" t="s">
        <v>345</v>
      </c>
      <c r="T69" s="36" t="s">
        <v>114</v>
      </c>
      <c r="U69" s="28" t="s">
        <v>391</v>
      </c>
      <c r="V69" s="40" t="s">
        <v>177</v>
      </c>
      <c r="W69" s="36"/>
      <c r="X69" s="36"/>
      <c r="Y69" s="36" t="s">
        <v>633</v>
      </c>
      <c r="Z69" s="41">
        <v>1924542696</v>
      </c>
      <c r="AA69" s="41" t="s">
        <v>631</v>
      </c>
      <c r="AB69" s="36" t="s">
        <v>1843</v>
      </c>
      <c r="AC69" s="42" t="s">
        <v>120</v>
      </c>
      <c r="AD69" s="42"/>
      <c r="AE69" s="42"/>
      <c r="AF69" s="42"/>
      <c r="AG69" s="42"/>
      <c r="AH69" s="42"/>
      <c r="AI69" s="44">
        <v>45871</v>
      </c>
      <c r="AJ69" s="60">
        <v>45991</v>
      </c>
      <c r="AK69" s="45">
        <f t="shared" ref="AK69:AK90" si="24">IF(AJ69="","",(DATEDIF(AI69,AJ69,"M")+1))</f>
        <v>4</v>
      </c>
      <c r="AL69" s="54">
        <v>45992</v>
      </c>
      <c r="AM69" s="54">
        <v>46112</v>
      </c>
      <c r="AN69" s="39">
        <f t="shared" ref="AN69:AN72" si="25">IF(AM69="","",(DATEDIF(AL69,AM69,"M")+1))</f>
        <v>4</v>
      </c>
      <c r="AO69" s="44">
        <v>46113</v>
      </c>
      <c r="AP69" s="44">
        <v>46234</v>
      </c>
      <c r="AQ69" s="48">
        <f t="shared" ref="AQ69:AQ72" si="26">IF(AP69="","",(DATEDIF(AO69,AP69,"M")+1))</f>
        <v>4</v>
      </c>
      <c r="AR69" s="54">
        <v>46235</v>
      </c>
      <c r="AS69" s="54">
        <v>46599</v>
      </c>
      <c r="AT69" s="39">
        <f t="shared" ref="AT69:AT72" si="27">IF(AS69="","",(DATEDIF(AR69,AS69,"M")+1))</f>
        <v>12</v>
      </c>
      <c r="AU69" s="44" t="s">
        <v>97</v>
      </c>
      <c r="AV69" s="44"/>
      <c r="AW69" s="48" t="str">
        <f t="shared" si="18"/>
        <v/>
      </c>
      <c r="AX69" s="38"/>
      <c r="AY69" s="38"/>
      <c r="AZ69" s="39" t="str">
        <f t="shared" si="5"/>
        <v/>
      </c>
      <c r="BA69" s="44"/>
      <c r="BB69" s="44"/>
      <c r="BC69" s="50" t="str">
        <f t="shared" si="6"/>
        <v/>
      </c>
      <c r="BD69" s="61">
        <f ca="1">IF(G69="Tetap","",IF(BA69&lt;&gt;"",BA69,IF(AX69&lt;&gt;"",AX69,IF(AU69&lt;&gt;"",AU69,IF(AR69&lt;&gt;"",AR69,IF(AO69&lt;&gt;"",AO69,IF(AL69&lt;&gt;"",AL69,IF(AI69&lt;&gt;"",AI69,""))))))))</f>
        <v>46235</v>
      </c>
      <c r="BE69" s="51">
        <f t="shared" ca="1" si="7"/>
        <v>1</v>
      </c>
      <c r="BF69" s="36">
        <f t="shared" ca="1" si="8"/>
        <v>2</v>
      </c>
      <c r="BG69" s="36">
        <f t="shared" ca="1" si="9"/>
        <v>1</v>
      </c>
    </row>
    <row r="70" spans="1:59" ht="22.5" customHeight="1">
      <c r="A70" s="36">
        <f t="shared" si="22"/>
        <v>9</v>
      </c>
      <c r="B70" s="67">
        <v>55061</v>
      </c>
      <c r="C70" s="30" t="s">
        <v>2398</v>
      </c>
      <c r="D70" s="31" t="s">
        <v>590</v>
      </c>
      <c r="E70" s="40" t="s">
        <v>634</v>
      </c>
      <c r="F70" s="40" t="s">
        <v>376</v>
      </c>
      <c r="G70" s="33" t="str">
        <f ca="1">IF(AI70="","Perekrutan",IF(BE70&gt;4,"Tetap",IF(BA70&lt;&gt;"","Kontrak VII",IF(AX70&lt;&gt;"","Kontrak VI",IF(AU70&lt;&gt;"","Kontrak V",IF(AR70&lt;&gt;"","Kontrak IV",IF(AO70&lt;&gt;"","Kontrak III",IF(AL70&lt;&gt;"","Kontrak II",IF(AI70&lt;&gt;"","Kontrak I","")))))))))</f>
        <v>Kontrak IV</v>
      </c>
      <c r="H70" s="59">
        <f ca="1">IF(G70="Tetap","",IF(BA70&lt;&gt;"",BB70,IF(AX70&lt;&gt;"",AY70,IF(AU70&lt;&gt;"",AV70,IF(AR70&lt;&gt;"",AS70,IF(AO70&lt;&gt;"",AP70,IF(AL70&lt;&gt;"",AM70,IF(AI70&lt;&gt;"",AJ70,""))))))))</f>
        <v>46660</v>
      </c>
      <c r="I70" s="35" t="s">
        <v>47</v>
      </c>
      <c r="J70" s="36">
        <v>3</v>
      </c>
      <c r="K70" s="31" t="s">
        <v>613</v>
      </c>
      <c r="L70" s="36" t="s">
        <v>635</v>
      </c>
      <c r="M70" s="28" t="s">
        <v>2407</v>
      </c>
      <c r="N70" s="36" t="s">
        <v>172</v>
      </c>
      <c r="O70" s="31" t="s">
        <v>636</v>
      </c>
      <c r="P70" s="38">
        <v>33512</v>
      </c>
      <c r="Q70" s="39">
        <f t="shared" ca="1" si="23"/>
        <v>35</v>
      </c>
      <c r="R70" s="71" t="s">
        <v>2413</v>
      </c>
      <c r="S70" s="28" t="s">
        <v>345</v>
      </c>
      <c r="T70" s="36" t="s">
        <v>114</v>
      </c>
      <c r="U70" s="36" t="s">
        <v>116</v>
      </c>
      <c r="V70" s="40" t="s">
        <v>250</v>
      </c>
      <c r="W70" s="36"/>
      <c r="X70" s="36"/>
      <c r="Y70" s="36" t="s">
        <v>638</v>
      </c>
      <c r="Z70" s="41">
        <v>1918431337</v>
      </c>
      <c r="AA70" s="41" t="s">
        <v>635</v>
      </c>
      <c r="AB70" s="36" t="s">
        <v>1845</v>
      </c>
      <c r="AC70" s="42" t="s">
        <v>393</v>
      </c>
      <c r="AD70" s="42"/>
      <c r="AE70" s="42"/>
      <c r="AF70" s="42"/>
      <c r="AG70" s="42"/>
      <c r="AH70" s="42"/>
      <c r="AI70" s="44">
        <v>45916</v>
      </c>
      <c r="AJ70" s="60">
        <v>46053</v>
      </c>
      <c r="AK70" s="45">
        <f t="shared" si="24"/>
        <v>5</v>
      </c>
      <c r="AL70" s="54">
        <v>46054</v>
      </c>
      <c r="AM70" s="54">
        <v>46173</v>
      </c>
      <c r="AN70" s="39">
        <f t="shared" si="25"/>
        <v>4</v>
      </c>
      <c r="AO70" s="44">
        <v>46174</v>
      </c>
      <c r="AP70" s="44">
        <v>46295</v>
      </c>
      <c r="AQ70" s="48">
        <f t="shared" si="26"/>
        <v>4</v>
      </c>
      <c r="AR70" s="54">
        <v>46296</v>
      </c>
      <c r="AS70" s="54">
        <v>46660</v>
      </c>
      <c r="AT70" s="39">
        <f t="shared" si="27"/>
        <v>12</v>
      </c>
      <c r="AU70" s="44" t="s">
        <v>97</v>
      </c>
      <c r="AV70" s="44"/>
      <c r="AW70" s="48" t="str">
        <f t="shared" si="18"/>
        <v/>
      </c>
      <c r="AX70" s="38"/>
      <c r="AY70" s="38"/>
      <c r="AZ70" s="39" t="str">
        <f t="shared" si="5"/>
        <v/>
      </c>
      <c r="BA70" s="44"/>
      <c r="BB70" s="44"/>
      <c r="BC70" s="50" t="str">
        <f t="shared" si="6"/>
        <v/>
      </c>
      <c r="BD70" s="61">
        <f ca="1">IF(G70="Tetap","",IF(BA70&lt;&gt;"",BA70,IF(AX70&lt;&gt;"",AX70,IF(AU70&lt;&gt;"",AU70,IF(AR70&lt;&gt;"",AR70,IF(AO70&lt;&gt;"",AO70,IF(AL70&lt;&gt;"",AL70,IF(AI70&lt;&gt;"",AI70,""))))))))</f>
        <v>46296</v>
      </c>
      <c r="BE70" s="51">
        <f t="shared" ca="1" si="7"/>
        <v>1</v>
      </c>
      <c r="BF70" s="36">
        <f t="shared" ca="1" si="8"/>
        <v>0</v>
      </c>
      <c r="BG70" s="36">
        <f t="shared" ca="1" si="9"/>
        <v>17</v>
      </c>
    </row>
    <row r="71" spans="1:59" ht="22.5" customHeight="1">
      <c r="A71" s="36">
        <f t="shared" si="22"/>
        <v>10</v>
      </c>
      <c r="B71" s="52">
        <v>55062</v>
      </c>
      <c r="C71" s="30" t="s">
        <v>2437</v>
      </c>
      <c r="D71" s="31" t="s">
        <v>590</v>
      </c>
      <c r="E71" s="40" t="s">
        <v>639</v>
      </c>
      <c r="F71" s="40" t="s">
        <v>376</v>
      </c>
      <c r="G71" s="33" t="str">
        <f ca="1">IF(AI71="","Perekrutan",IF(BE71&gt;4,"Tetap",IF(BA71&lt;&gt;"","Kontrak VII",IF(AX71&lt;&gt;"","Kontrak VI",IF(AU71&lt;&gt;"","Kontrak V",IF(AR71&lt;&gt;"","Kontrak IV",IF(AO71&lt;&gt;"","Kontrak III",IF(AL71&lt;&gt;"","Kontrak II",IF(AI71&lt;&gt;"","Kontrak I","")))))))))</f>
        <v>Kontrak IV</v>
      </c>
      <c r="H71" s="59">
        <f ca="1">IF(G71="Tetap","",IF(BA71&lt;&gt;"",BB71,IF(AX71&lt;&gt;"",AY71,IF(AU71&lt;&gt;"",AV71,IF(AR71&lt;&gt;"",AS71,IF(AO71&lt;&gt;"",AP71,IF(AL71&lt;&gt;"",AM71,IF(AI71&lt;&gt;"",AJ71,""))))))))</f>
        <v>46660</v>
      </c>
      <c r="I71" s="35" t="s">
        <v>47</v>
      </c>
      <c r="J71" s="36">
        <v>3</v>
      </c>
      <c r="K71" s="31" t="s">
        <v>613</v>
      </c>
      <c r="L71" s="28" t="s">
        <v>640</v>
      </c>
      <c r="M71" s="36" t="s">
        <v>1851</v>
      </c>
      <c r="N71" s="36" t="s">
        <v>172</v>
      </c>
      <c r="O71" s="31" t="s">
        <v>278</v>
      </c>
      <c r="P71" s="38">
        <v>32895</v>
      </c>
      <c r="Q71" s="39">
        <f t="shared" ca="1" si="23"/>
        <v>36</v>
      </c>
      <c r="R71" s="71" t="s">
        <v>2443</v>
      </c>
      <c r="S71" s="28" t="s">
        <v>345</v>
      </c>
      <c r="T71" s="36" t="s">
        <v>114</v>
      </c>
      <c r="U71" s="28" t="s">
        <v>176</v>
      </c>
      <c r="V71" s="40" t="s">
        <v>642</v>
      </c>
      <c r="W71" s="36"/>
      <c r="X71" s="36"/>
      <c r="Y71" s="36" t="s">
        <v>1853</v>
      </c>
      <c r="Z71" s="41">
        <v>1921054395</v>
      </c>
      <c r="AA71" s="41" t="s">
        <v>640</v>
      </c>
      <c r="AB71" s="36" t="s">
        <v>1852</v>
      </c>
      <c r="AC71" s="42" t="s">
        <v>393</v>
      </c>
      <c r="AD71" s="42"/>
      <c r="AE71" s="42"/>
      <c r="AF71" s="42"/>
      <c r="AG71" s="42"/>
      <c r="AH71" s="42"/>
      <c r="AI71" s="44">
        <v>45916</v>
      </c>
      <c r="AJ71" s="60">
        <v>46053</v>
      </c>
      <c r="AK71" s="45">
        <f t="shared" si="24"/>
        <v>5</v>
      </c>
      <c r="AL71" s="54">
        <v>46054</v>
      </c>
      <c r="AM71" s="54">
        <v>46173</v>
      </c>
      <c r="AN71" s="39">
        <f t="shared" si="25"/>
        <v>4</v>
      </c>
      <c r="AO71" s="44">
        <v>46174</v>
      </c>
      <c r="AP71" s="44">
        <v>46295</v>
      </c>
      <c r="AQ71" s="48">
        <f t="shared" si="26"/>
        <v>4</v>
      </c>
      <c r="AR71" s="54">
        <v>46296</v>
      </c>
      <c r="AS71" s="54">
        <v>46660</v>
      </c>
      <c r="AT71" s="39">
        <f t="shared" si="27"/>
        <v>12</v>
      </c>
      <c r="AU71" s="44" t="s">
        <v>97</v>
      </c>
      <c r="AV71" s="44"/>
      <c r="AW71" s="48" t="str">
        <f t="shared" si="18"/>
        <v/>
      </c>
      <c r="AX71" s="38"/>
      <c r="AY71" s="38"/>
      <c r="AZ71" s="39" t="str">
        <f t="shared" si="5"/>
        <v/>
      </c>
      <c r="BA71" s="44"/>
      <c r="BB71" s="44"/>
      <c r="BC71" s="50" t="str">
        <f t="shared" si="6"/>
        <v/>
      </c>
      <c r="BD71" s="61">
        <f ca="1">IF(G71="Tetap","",IF(BA71&lt;&gt;"",BA71,IF(AX71&lt;&gt;"",AX71,IF(AU71&lt;&gt;"",AU71,IF(AR71&lt;&gt;"",AR71,IF(AO71&lt;&gt;"",AO71,IF(AL71&lt;&gt;"",AL71,IF(AI71&lt;&gt;"",AI71,""))))))))</f>
        <v>46296</v>
      </c>
      <c r="BE71" s="51">
        <f t="shared" ca="1" si="7"/>
        <v>1</v>
      </c>
      <c r="BF71" s="36">
        <f t="shared" ca="1" si="8"/>
        <v>0</v>
      </c>
      <c r="BG71" s="36">
        <f t="shared" ca="1" si="9"/>
        <v>17</v>
      </c>
    </row>
    <row r="72" spans="1:59" ht="22.5" customHeight="1">
      <c r="A72" s="36">
        <f t="shared" si="22"/>
        <v>11</v>
      </c>
      <c r="B72" s="67">
        <v>55064</v>
      </c>
      <c r="C72" s="30" t="s">
        <v>2464</v>
      </c>
      <c r="D72" s="31" t="s">
        <v>590</v>
      </c>
      <c r="E72" s="32" t="s">
        <v>648</v>
      </c>
      <c r="F72" s="142" t="s">
        <v>246</v>
      </c>
      <c r="G72" s="33" t="str">
        <f ca="1">IF(AI72="","Perekrutan",IF(BE72&gt;4,"Tetap",IF(BA72&lt;&gt;"","Kontrak VII",IF(AX72&lt;&gt;"","Kontrak VI",IF(AU72&lt;&gt;"","Kontrak V",IF(AR72&lt;&gt;"","Kontrak IV",IF(AO72&lt;&gt;"","Kontrak III",IF(AL72&lt;&gt;"","Kontrak II",IF(AI72&lt;&gt;"","Kontrak I","")))))))))</f>
        <v>Tetap</v>
      </c>
      <c r="H72" s="42" t="str">
        <f ca="1">IF(G72="Tetap","",IF(BA72&lt;&gt;"",BB72,IF(AX72&lt;&gt;"",AY72,IF(AU72&lt;&gt;"",AV72,IF(AR72&lt;&gt;"",AS72,IF(AO72&lt;&gt;"",AP72,IF(AL72&lt;&gt;"",AM72,IF(AI72&lt;&gt;"",AJ72,""))))))))</f>
        <v/>
      </c>
      <c r="I72" s="35" t="s">
        <v>30</v>
      </c>
      <c r="J72" s="36" t="s">
        <v>30</v>
      </c>
      <c r="K72" s="31" t="s">
        <v>613</v>
      </c>
      <c r="L72" s="36" t="s">
        <v>649</v>
      </c>
      <c r="M72" s="36" t="s">
        <v>1855</v>
      </c>
      <c r="N72" s="36" t="s">
        <v>172</v>
      </c>
      <c r="O72" s="31" t="s">
        <v>650</v>
      </c>
      <c r="P72" s="38">
        <v>29168</v>
      </c>
      <c r="Q72" s="39">
        <f t="shared" ca="1" si="23"/>
        <v>46</v>
      </c>
      <c r="R72" s="71" t="s">
        <v>2471</v>
      </c>
      <c r="S72" s="28" t="s">
        <v>345</v>
      </c>
      <c r="T72" s="36" t="s">
        <v>114</v>
      </c>
      <c r="U72" s="36" t="s">
        <v>176</v>
      </c>
      <c r="V72" s="58" t="s">
        <v>622</v>
      </c>
      <c r="W72" s="36"/>
      <c r="X72" s="36"/>
      <c r="Y72" s="36" t="s">
        <v>652</v>
      </c>
      <c r="Z72" s="41">
        <v>450106311</v>
      </c>
      <c r="AA72" s="41" t="s">
        <v>649</v>
      </c>
      <c r="AB72" s="36" t="s">
        <v>1856</v>
      </c>
      <c r="AC72" s="42" t="s">
        <v>625</v>
      </c>
      <c r="AD72" s="42"/>
      <c r="AE72" s="42"/>
      <c r="AF72" s="42"/>
      <c r="AG72" s="42"/>
      <c r="AH72" s="42"/>
      <c r="AI72" s="55">
        <v>41961</v>
      </c>
      <c r="AJ72" s="44"/>
      <c r="AK72" s="45" t="str">
        <f t="shared" si="24"/>
        <v/>
      </c>
      <c r="AL72" s="38" t="s">
        <v>97</v>
      </c>
      <c r="AM72" s="38"/>
      <c r="AN72" s="39" t="str">
        <f t="shared" si="25"/>
        <v/>
      </c>
      <c r="AO72" s="44" t="s">
        <v>97</v>
      </c>
      <c r="AP72" s="44"/>
      <c r="AQ72" s="44" t="str">
        <f t="shared" si="26"/>
        <v/>
      </c>
      <c r="AR72" s="38" t="s">
        <v>97</v>
      </c>
      <c r="AS72" s="38"/>
      <c r="AT72" s="38" t="str">
        <f t="shared" si="27"/>
        <v/>
      </c>
      <c r="AU72" s="44" t="s">
        <v>97</v>
      </c>
      <c r="AV72" s="44"/>
      <c r="AW72" s="48" t="str">
        <f t="shared" si="18"/>
        <v/>
      </c>
      <c r="AX72" s="38"/>
      <c r="AY72" s="38"/>
      <c r="AZ72" s="39" t="str">
        <f t="shared" si="5"/>
        <v/>
      </c>
      <c r="BA72" s="44"/>
      <c r="BB72" s="44"/>
      <c r="BC72" s="50" t="str">
        <f t="shared" si="6"/>
        <v/>
      </c>
      <c r="BD72" s="51" t="str">
        <f ca="1">IF(G72="Tetap","",IF(BA72&lt;&gt;"",BA72,IF(AX72&lt;&gt;"",AX72,IF(AU72&lt;&gt;"",AU72,IF(AR72&lt;&gt;"",AR72,IF(AO72&lt;&gt;"",AO72,IF(AL72&lt;&gt;"",AL72,IF(AI72&lt;&gt;"",AI72,""))))))))</f>
        <v/>
      </c>
      <c r="BE72" s="51">
        <f t="shared" ca="1" si="7"/>
        <v>11</v>
      </c>
      <c r="BF72" s="36">
        <f t="shared" ca="1" si="8"/>
        <v>10</v>
      </c>
      <c r="BG72" s="36">
        <f t="shared" ca="1" si="9"/>
        <v>15</v>
      </c>
    </row>
    <row r="73" spans="1:59" ht="22.5" customHeight="1">
      <c r="A73" s="36">
        <f t="shared" si="22"/>
        <v>12</v>
      </c>
      <c r="B73" s="52">
        <v>55065</v>
      </c>
      <c r="C73" s="30" t="s">
        <v>2589</v>
      </c>
      <c r="D73" s="31" t="s">
        <v>590</v>
      </c>
      <c r="E73" s="40" t="s">
        <v>654</v>
      </c>
      <c r="F73" s="58" t="s">
        <v>246</v>
      </c>
      <c r="G73" s="33" t="str">
        <f ca="1">IF(AI73="","Perekrutan",IF(BE73&gt;4,"Tetap",IF(BA73&lt;&gt;"","Kontrak VII",IF(AX73&lt;&gt;"","Kontrak VI",IF(AU73&lt;&gt;"","Kontrak V",IF(AR73&lt;&gt;"","Kontrak IV",IF(AO73&lt;&gt;"","Kontrak III",IF(AL73&lt;&gt;"","Kontrak II",IF(AI73&lt;&gt;"","Kontrak I","")))))))))</f>
        <v>Kontrak I</v>
      </c>
      <c r="H73" s="59">
        <f ca="1">IF(G73="Tetap","",IF(BA73&lt;&gt;"",BB73,IF(AX73&lt;&gt;"",AY73,IF(AU73&lt;&gt;"",AV73,IF(AR73&lt;&gt;"",AS73,IF(AO73&lt;&gt;"",AP73,IF(AL73&lt;&gt;"",AM73,IF(AI73&lt;&gt;"",AJ73,""))))))))</f>
        <v>46387</v>
      </c>
      <c r="I73" s="75" t="s">
        <v>47</v>
      </c>
      <c r="J73" s="28" t="s">
        <v>30</v>
      </c>
      <c r="K73" s="31" t="s">
        <v>655</v>
      </c>
      <c r="L73" s="36" t="s">
        <v>656</v>
      </c>
      <c r="M73" s="36" t="s">
        <v>1858</v>
      </c>
      <c r="N73" s="36" t="s">
        <v>172</v>
      </c>
      <c r="O73" s="31" t="s">
        <v>600</v>
      </c>
      <c r="P73" s="38">
        <v>30560</v>
      </c>
      <c r="Q73" s="39">
        <f t="shared" ca="1" si="23"/>
        <v>43</v>
      </c>
      <c r="R73" s="71" t="s">
        <v>2632</v>
      </c>
      <c r="S73" s="28" t="s">
        <v>345</v>
      </c>
      <c r="T73" s="36" t="s">
        <v>114</v>
      </c>
      <c r="U73" s="36" t="s">
        <v>176</v>
      </c>
      <c r="V73" s="40" t="s">
        <v>250</v>
      </c>
      <c r="W73" s="36"/>
      <c r="X73" s="36"/>
      <c r="Y73" s="36" t="s">
        <v>1860</v>
      </c>
      <c r="Z73" s="84" t="s">
        <v>658</v>
      </c>
      <c r="AA73" s="41"/>
      <c r="AB73" s="36" t="s">
        <v>1859</v>
      </c>
      <c r="AC73" s="42" t="s">
        <v>328</v>
      </c>
      <c r="AD73" s="42" t="s">
        <v>329</v>
      </c>
      <c r="AE73" s="42" t="s">
        <v>330</v>
      </c>
      <c r="AF73" s="42"/>
      <c r="AG73" s="42"/>
      <c r="AH73" s="42"/>
      <c r="AI73" s="55">
        <v>46252</v>
      </c>
      <c r="AJ73" s="55">
        <v>46387</v>
      </c>
      <c r="AK73" s="45">
        <f t="shared" si="24"/>
        <v>5</v>
      </c>
      <c r="AL73" s="38"/>
      <c r="AM73" s="38"/>
      <c r="AN73" s="39"/>
      <c r="AO73" s="44"/>
      <c r="AP73" s="44"/>
      <c r="AQ73" s="44"/>
      <c r="AR73" s="38"/>
      <c r="AS73" s="38"/>
      <c r="AT73" s="38"/>
      <c r="AU73" s="44" t="s">
        <v>97</v>
      </c>
      <c r="AV73" s="44"/>
      <c r="AW73" s="48" t="str">
        <f t="shared" si="18"/>
        <v/>
      </c>
      <c r="AX73" s="38"/>
      <c r="AY73" s="38"/>
      <c r="AZ73" s="39" t="str">
        <f t="shared" si="5"/>
        <v/>
      </c>
      <c r="BA73" s="44"/>
      <c r="BB73" s="44"/>
      <c r="BC73" s="50" t="str">
        <f t="shared" si="6"/>
        <v/>
      </c>
      <c r="BD73" s="61">
        <f ca="1">IF(G73="Tetap","",IF(BA73&lt;&gt;"",BA73,IF(AX73&lt;&gt;"",AX73,IF(AU73&lt;&gt;"",AU73,IF(AR73&lt;&gt;"",AR73,IF(AO73&lt;&gt;"",AO73,IF(AL73&lt;&gt;"",AL73,IF(AI73&lt;&gt;"",AI73,""))))))))</f>
        <v>46252</v>
      </c>
      <c r="BE73" s="51">
        <f t="shared" ca="1" si="7"/>
        <v>0</v>
      </c>
      <c r="BF73" s="36">
        <f t="shared" ca="1" si="8"/>
        <v>1</v>
      </c>
      <c r="BG73" s="36">
        <f t="shared" ca="1" si="9"/>
        <v>15</v>
      </c>
    </row>
    <row r="74" spans="1:59" ht="22.5" customHeight="1">
      <c r="A74" s="28">
        <v>1</v>
      </c>
      <c r="B74" s="52">
        <v>55066</v>
      </c>
      <c r="C74" s="30" t="s">
        <v>2765</v>
      </c>
      <c r="D74" s="31" t="s">
        <v>659</v>
      </c>
      <c r="E74" s="32" t="s">
        <v>660</v>
      </c>
      <c r="F74" s="32" t="s">
        <v>592</v>
      </c>
      <c r="G74" s="33" t="str">
        <f ca="1">IF(AI74="","Perekrutan",IF(BE74&gt;4,"Tetap",IF(BA74&lt;&gt;"","Kontrak VII",IF(AX74&lt;&gt;"","Kontrak VI",IF(AU74&lt;&gt;"","Kontrak V",IF(AR74&lt;&gt;"","Kontrak IV",IF(AO74&lt;&gt;"","Kontrak III",IF(AL74&lt;&gt;"","Kontrak II",IF(AI74&lt;&gt;"","Kontrak I","")))))))))</f>
        <v>Tetap</v>
      </c>
      <c r="H74" s="42" t="str">
        <f ca="1">IF(G74="Tetap","",IF(BA74&lt;&gt;"",BB74,IF(AX74&lt;&gt;"",AY74,IF(AU74&lt;&gt;"",AV74,IF(AR74&lt;&gt;"",AS74,IF(AO74&lt;&gt;"",AP74,IF(AL74&lt;&gt;"",AM74,IF(AI74&lt;&gt;"",AJ74,""))))))))</f>
        <v/>
      </c>
      <c r="I74" s="35" t="s">
        <v>97</v>
      </c>
      <c r="J74" s="36" t="s">
        <v>97</v>
      </c>
      <c r="K74" s="31" t="s">
        <v>170</v>
      </c>
      <c r="L74" s="37" t="s">
        <v>661</v>
      </c>
      <c r="M74" s="36"/>
      <c r="N74" s="36" t="s">
        <v>172</v>
      </c>
      <c r="O74" s="31" t="s">
        <v>662</v>
      </c>
      <c r="P74" s="38">
        <v>30962</v>
      </c>
      <c r="Q74" s="39">
        <f t="shared" ca="1" si="23"/>
        <v>41</v>
      </c>
      <c r="R74" s="31" t="s">
        <v>663</v>
      </c>
      <c r="S74" s="28" t="s">
        <v>345</v>
      </c>
      <c r="T74" s="36" t="s">
        <v>114</v>
      </c>
      <c r="U74" s="36" t="s">
        <v>349</v>
      </c>
      <c r="V74" s="40" t="s">
        <v>664</v>
      </c>
      <c r="W74" s="36"/>
      <c r="X74" s="36"/>
      <c r="Y74" s="36"/>
      <c r="Z74" s="41">
        <v>839937030</v>
      </c>
      <c r="AA74" s="41" t="s">
        <v>1871</v>
      </c>
      <c r="AB74" s="36"/>
      <c r="AC74" s="42" t="s">
        <v>452</v>
      </c>
      <c r="AD74" s="42"/>
      <c r="AE74" s="42"/>
      <c r="AF74" s="42"/>
      <c r="AG74" s="42"/>
      <c r="AH74" s="42"/>
      <c r="AI74" s="55">
        <v>43675</v>
      </c>
      <c r="AJ74" s="321" t="s">
        <v>667</v>
      </c>
      <c r="AK74" s="48" t="e">
        <f t="shared" si="24"/>
        <v>#VALUE!</v>
      </c>
      <c r="AL74" s="38" t="s">
        <v>97</v>
      </c>
      <c r="AM74" s="38"/>
      <c r="AN74" s="39" t="str">
        <f t="shared" ref="AN74:AN83" si="28">IF(AM74="","",(DATEDIF(AL74,AM74,"M")+1))</f>
        <v/>
      </c>
      <c r="AO74" s="44" t="s">
        <v>97</v>
      </c>
      <c r="AP74" s="44"/>
      <c r="AQ74" s="44" t="str">
        <f t="shared" ref="AQ74:AQ83" si="29">IF(AP74="","",(DATEDIF(AO74,AP74,"M")+1))</f>
        <v/>
      </c>
      <c r="AR74" s="38" t="s">
        <v>97</v>
      </c>
      <c r="AS74" s="38"/>
      <c r="AT74" s="38" t="str">
        <f t="shared" ref="AT74:AT83" si="30">IF(AS74="","",(DATEDIF(AR74,AS74,"M")+1))</f>
        <v/>
      </c>
      <c r="AU74" s="44" t="s">
        <v>97</v>
      </c>
      <c r="AV74" s="44"/>
      <c r="AW74" s="48" t="str">
        <f t="shared" si="18"/>
        <v/>
      </c>
      <c r="AX74" s="38"/>
      <c r="AY74" s="38"/>
      <c r="AZ74" s="39" t="str">
        <f t="shared" si="5"/>
        <v/>
      </c>
      <c r="BA74" s="44"/>
      <c r="BB74" s="44"/>
      <c r="BC74" s="50" t="str">
        <f t="shared" si="6"/>
        <v/>
      </c>
      <c r="BD74" s="51" t="str">
        <f ca="1">IF(G74="Tetap","",IF(BA74&lt;&gt;"",BA74,IF(AX74&lt;&gt;"",AX74,IF(AU74&lt;&gt;"",AU74,IF(AR74&lt;&gt;"",AR74,IF(AO74&lt;&gt;"",AO74,IF(AL74&lt;&gt;"",AL74,IF(AI74&lt;&gt;"",AI74,""))))))))</f>
        <v/>
      </c>
      <c r="BE74" s="51">
        <f t="shared" ca="1" si="7"/>
        <v>7</v>
      </c>
      <c r="BF74" s="36">
        <f t="shared" ca="1" si="8"/>
        <v>2</v>
      </c>
      <c r="BG74" s="36">
        <f t="shared" ca="1" si="9"/>
        <v>4</v>
      </c>
    </row>
    <row r="75" spans="1:59" ht="22.5" customHeight="1">
      <c r="A75" s="36">
        <f t="shared" ref="A75:A80" si="31">A74+1</f>
        <v>2</v>
      </c>
      <c r="B75" s="67">
        <v>55067</v>
      </c>
      <c r="C75" s="30" t="s">
        <v>2898</v>
      </c>
      <c r="D75" s="31" t="s">
        <v>659</v>
      </c>
      <c r="E75" s="40" t="s">
        <v>668</v>
      </c>
      <c r="F75" s="58" t="s">
        <v>568</v>
      </c>
      <c r="G75" s="33" t="str">
        <f ca="1">IF(AI75="","Perekrutan",IF(BE75&gt;4,"Tetap",IF(BA75&lt;&gt;"","Kontrak VII",IF(AX75&lt;&gt;"","Kontrak VI",IF(AU75&lt;&gt;"","Kontrak V",IF(AR75&lt;&gt;"","Kontrak IV",IF(AO75&lt;&gt;"","Kontrak III",IF(AL75&lt;&gt;"","Kontrak II",IF(AI75&lt;&gt;"","Kontrak I","")))))))))</f>
        <v>Kontrak V</v>
      </c>
      <c r="H75" s="59">
        <f ca="1">IF(G75="Tetap","",IF(BA75&lt;&gt;"",BB75,IF(AX75&lt;&gt;"",AY75,IF(AU75&lt;&gt;"",AV75,IF(AR75&lt;&gt;"",AS75,IF(AO75&lt;&gt;"",AP75,IF(AL75&lt;&gt;"",AM75,IF(AI75&lt;&gt;"",AJ75,""))))))))</f>
        <v>46568</v>
      </c>
      <c r="I75" s="35" t="s">
        <v>47</v>
      </c>
      <c r="J75" s="36">
        <v>3</v>
      </c>
      <c r="K75" s="71" t="s">
        <v>119</v>
      </c>
      <c r="L75" s="37" t="s">
        <v>670</v>
      </c>
      <c r="M75" s="36"/>
      <c r="N75" s="36" t="s">
        <v>103</v>
      </c>
      <c r="O75" s="31" t="s">
        <v>671</v>
      </c>
      <c r="P75" s="38">
        <v>35650</v>
      </c>
      <c r="Q75" s="39">
        <f t="shared" ca="1" si="23"/>
        <v>29</v>
      </c>
      <c r="R75" s="31" t="s">
        <v>672</v>
      </c>
      <c r="S75" s="28" t="s">
        <v>488</v>
      </c>
      <c r="T75" s="28" t="s">
        <v>233</v>
      </c>
      <c r="U75" s="36" t="s">
        <v>30</v>
      </c>
      <c r="V75" s="40" t="s">
        <v>202</v>
      </c>
      <c r="W75" s="36"/>
      <c r="X75" s="36"/>
      <c r="Y75" s="36"/>
      <c r="Z75" s="41">
        <v>1640736986</v>
      </c>
      <c r="AA75" s="41" t="s">
        <v>1872</v>
      </c>
      <c r="AB75" s="36"/>
      <c r="AC75" s="42" t="s">
        <v>120</v>
      </c>
      <c r="AD75" s="42"/>
      <c r="AE75" s="42"/>
      <c r="AF75" s="42"/>
      <c r="AG75" s="42"/>
      <c r="AH75" s="42"/>
      <c r="AI75" s="44">
        <v>44986</v>
      </c>
      <c r="AJ75" s="60">
        <v>45107</v>
      </c>
      <c r="AK75" s="45">
        <f t="shared" si="24"/>
        <v>4</v>
      </c>
      <c r="AL75" s="38">
        <v>45108</v>
      </c>
      <c r="AM75" s="38">
        <v>45473</v>
      </c>
      <c r="AN75" s="39">
        <f t="shared" si="28"/>
        <v>12</v>
      </c>
      <c r="AO75" s="44">
        <v>45474</v>
      </c>
      <c r="AP75" s="44">
        <v>45838</v>
      </c>
      <c r="AQ75" s="48">
        <f t="shared" si="29"/>
        <v>12</v>
      </c>
      <c r="AR75" s="38">
        <v>45839</v>
      </c>
      <c r="AS75" s="38">
        <v>46203</v>
      </c>
      <c r="AT75" s="39">
        <f t="shared" si="30"/>
        <v>12</v>
      </c>
      <c r="AU75" s="44">
        <v>46204</v>
      </c>
      <c r="AV75" s="44">
        <v>46568</v>
      </c>
      <c r="AW75" s="48">
        <f t="shared" si="18"/>
        <v>12</v>
      </c>
      <c r="AX75" s="38"/>
      <c r="AY75" s="38"/>
      <c r="AZ75" s="39" t="str">
        <f t="shared" si="5"/>
        <v/>
      </c>
      <c r="BA75" s="44"/>
      <c r="BB75" s="44"/>
      <c r="BC75" s="50" t="str">
        <f t="shared" si="6"/>
        <v/>
      </c>
      <c r="BD75" s="61">
        <f ca="1">IF(G75="Tetap","",IF(BA75&lt;&gt;"",BA75,IF(AX75&lt;&gt;"",AX75,IF(AU75&lt;&gt;"",AU75,IF(AR75&lt;&gt;"",AR75,IF(AO75&lt;&gt;"",AO75,IF(AL75&lt;&gt;"",AL75,IF(AI75&lt;&gt;"",AI75,""))))))))</f>
        <v>46204</v>
      </c>
      <c r="BE75" s="51">
        <f t="shared" ca="1" si="7"/>
        <v>3</v>
      </c>
      <c r="BF75" s="36">
        <f t="shared" ca="1" si="8"/>
        <v>7</v>
      </c>
      <c r="BG75" s="36">
        <f t="shared" ca="1" si="9"/>
        <v>2</v>
      </c>
    </row>
    <row r="76" spans="1:59" ht="22.5" customHeight="1">
      <c r="A76" s="36">
        <f t="shared" si="31"/>
        <v>3</v>
      </c>
      <c r="B76" s="52">
        <v>55068</v>
      </c>
      <c r="C76" s="30" t="s">
        <v>3078</v>
      </c>
      <c r="D76" s="31" t="s">
        <v>659</v>
      </c>
      <c r="E76" s="58" t="s">
        <v>3085</v>
      </c>
      <c r="F76" s="40" t="s">
        <v>376</v>
      </c>
      <c r="G76" s="33" t="str">
        <f ca="1">IF(AI76="","Perekrutan",IF(BE76&gt;4,"Tetap",IF(BA76&lt;&gt;"","Kontrak VII",IF(AX76&lt;&gt;"","Kontrak VI",IF(AU76&lt;&gt;"","Kontrak V",IF(AR76&lt;&gt;"","Kontrak IV",IF(AO76&lt;&gt;"","Kontrak III",IF(AL76&lt;&gt;"","Kontrak II",IF(AI76&lt;&gt;"","Kontrak I","")))))))))</f>
        <v>Kontrak V</v>
      </c>
      <c r="H76" s="59">
        <f ca="1">IF(G76="Tetap","",IF(BA76&lt;&gt;"",BB76,IF(AX76&lt;&gt;"",AY76,IF(AU76&lt;&gt;"",AV76,IF(AR76&lt;&gt;"",AS76,IF(AO76&lt;&gt;"",AP76,IF(AL76&lt;&gt;"",AM76,IF(AI76&lt;&gt;"",AJ76,""))))))))</f>
        <v>46660</v>
      </c>
      <c r="I76" s="35" t="s">
        <v>47</v>
      </c>
      <c r="J76" s="36">
        <v>3</v>
      </c>
      <c r="K76" s="71" t="s">
        <v>119</v>
      </c>
      <c r="L76" s="37" t="s">
        <v>676</v>
      </c>
      <c r="M76" s="36"/>
      <c r="N76" s="36" t="s">
        <v>103</v>
      </c>
      <c r="O76" s="31" t="s">
        <v>378</v>
      </c>
      <c r="P76" s="38">
        <v>30776</v>
      </c>
      <c r="Q76" s="39">
        <f t="shared" ca="1" si="23"/>
        <v>42</v>
      </c>
      <c r="R76" s="71" t="s">
        <v>3120</v>
      </c>
      <c r="S76" s="28" t="s">
        <v>345</v>
      </c>
      <c r="T76" s="36" t="s">
        <v>114</v>
      </c>
      <c r="U76" s="36" t="s">
        <v>116</v>
      </c>
      <c r="V76" s="40" t="s">
        <v>678</v>
      </c>
      <c r="W76" s="36"/>
      <c r="X76" s="36"/>
      <c r="Y76" s="36"/>
      <c r="Z76" s="41">
        <v>1825341378</v>
      </c>
      <c r="AA76" s="41" t="s">
        <v>1873</v>
      </c>
      <c r="AB76" s="36"/>
      <c r="AC76" s="42" t="s">
        <v>120</v>
      </c>
      <c r="AD76" s="42"/>
      <c r="AE76" s="42"/>
      <c r="AF76" s="42"/>
      <c r="AG76" s="42"/>
      <c r="AH76" s="42"/>
      <c r="AI76" s="44">
        <v>45048</v>
      </c>
      <c r="AJ76" s="60">
        <v>45199</v>
      </c>
      <c r="AK76" s="45">
        <f t="shared" si="24"/>
        <v>5</v>
      </c>
      <c r="AL76" s="54">
        <v>45200</v>
      </c>
      <c r="AM76" s="54">
        <v>45565</v>
      </c>
      <c r="AN76" s="39">
        <f t="shared" si="28"/>
        <v>12</v>
      </c>
      <c r="AO76" s="55">
        <v>45566</v>
      </c>
      <c r="AP76" s="55">
        <v>45930</v>
      </c>
      <c r="AQ76" s="48">
        <f t="shared" si="29"/>
        <v>12</v>
      </c>
      <c r="AR76" s="38">
        <v>45931</v>
      </c>
      <c r="AS76" s="38">
        <v>46295</v>
      </c>
      <c r="AT76" s="39">
        <f t="shared" si="30"/>
        <v>12</v>
      </c>
      <c r="AU76" s="55">
        <v>46296</v>
      </c>
      <c r="AV76" s="55">
        <v>46660</v>
      </c>
      <c r="AW76" s="48">
        <f t="shared" si="18"/>
        <v>12</v>
      </c>
      <c r="AX76" s="38"/>
      <c r="AY76" s="38"/>
      <c r="AZ76" s="39" t="str">
        <f t="shared" si="5"/>
        <v/>
      </c>
      <c r="BA76" s="44"/>
      <c r="BB76" s="44"/>
      <c r="BC76" s="50" t="str">
        <f t="shared" si="6"/>
        <v/>
      </c>
      <c r="BD76" s="61">
        <f ca="1">IF(G76="Tetap","",IF(BA76&lt;&gt;"",BA76,IF(AX76&lt;&gt;"",AX76,IF(AU76&lt;&gt;"",AU76,IF(AR76&lt;&gt;"",AR76,IF(AO76&lt;&gt;"",AO76,IF(AL76&lt;&gt;"",AL76,IF(AI76&lt;&gt;"",AI76,""))))))))</f>
        <v>46296</v>
      </c>
      <c r="BE76" s="51">
        <f t="shared" ca="1" si="7"/>
        <v>3</v>
      </c>
      <c r="BF76" s="36">
        <f t="shared" ca="1" si="8"/>
        <v>5</v>
      </c>
      <c r="BG76" s="36">
        <f t="shared" ca="1" si="9"/>
        <v>1</v>
      </c>
    </row>
    <row r="77" spans="1:59" ht="22.5" customHeight="1">
      <c r="A77" s="36">
        <f t="shared" si="31"/>
        <v>4</v>
      </c>
      <c r="B77" s="52">
        <v>55069</v>
      </c>
      <c r="C77" s="30" t="s">
        <v>3247</v>
      </c>
      <c r="D77" s="31" t="s">
        <v>659</v>
      </c>
      <c r="E77" s="40" t="s">
        <v>681</v>
      </c>
      <c r="F77" s="40" t="s">
        <v>376</v>
      </c>
      <c r="G77" s="33" t="str">
        <f ca="1">IF(AI77="","Perekrutan",IF(BE77&gt;4,"Tetap",IF(BA77&lt;&gt;"","Kontrak VII",IF(AX77&lt;&gt;"","Kontrak VI",IF(AU77&lt;&gt;"","Kontrak V",IF(AR77&lt;&gt;"","Kontrak IV",IF(AO77&lt;&gt;"","Kontrak III",IF(AL77&lt;&gt;"","Kontrak II",IF(AI77&lt;&gt;"","Kontrak I","")))))))))</f>
        <v>Kontrak IV</v>
      </c>
      <c r="H77" s="59">
        <f ca="1">IF(G77="Tetap","",IF(BA77&lt;&gt;"",BB77,IF(AX77&lt;&gt;"",AY77,IF(AU77&lt;&gt;"",AV77,IF(AR77&lt;&gt;"",AS77,IF(AO77&lt;&gt;"",AP77,IF(AL77&lt;&gt;"",AM77,IF(AI77&lt;&gt;"",AJ77,""))))))))</f>
        <v>46630</v>
      </c>
      <c r="I77" s="35" t="s">
        <v>47</v>
      </c>
      <c r="J77" s="36">
        <v>3</v>
      </c>
      <c r="K77" s="71" t="s">
        <v>119</v>
      </c>
      <c r="L77" s="37" t="s">
        <v>682</v>
      </c>
      <c r="M77" s="36"/>
      <c r="N77" s="36" t="s">
        <v>172</v>
      </c>
      <c r="O77" s="31" t="s">
        <v>378</v>
      </c>
      <c r="P77" s="38">
        <v>36366</v>
      </c>
      <c r="Q77" s="39">
        <f t="shared" ca="1" si="23"/>
        <v>27</v>
      </c>
      <c r="R77" s="31" t="s">
        <v>683</v>
      </c>
      <c r="S77" s="28" t="s">
        <v>345</v>
      </c>
      <c r="T77" s="28" t="s">
        <v>233</v>
      </c>
      <c r="U77" s="36" t="s">
        <v>30</v>
      </c>
      <c r="V77" s="40" t="s">
        <v>177</v>
      </c>
      <c r="W77" s="36"/>
      <c r="X77" s="36"/>
      <c r="Y77" s="36"/>
      <c r="Z77" s="41">
        <v>1928640815</v>
      </c>
      <c r="AA77" s="41" t="s">
        <v>682</v>
      </c>
      <c r="AB77" s="36"/>
      <c r="AC77" s="42" t="s">
        <v>393</v>
      </c>
      <c r="AD77" s="42"/>
      <c r="AE77" s="42"/>
      <c r="AF77" s="42"/>
      <c r="AG77" s="42"/>
      <c r="AH77" s="42"/>
      <c r="AI77" s="44">
        <v>45902</v>
      </c>
      <c r="AJ77" s="60">
        <v>46022</v>
      </c>
      <c r="AK77" s="45">
        <f t="shared" si="24"/>
        <v>4</v>
      </c>
      <c r="AL77" s="54">
        <v>46023</v>
      </c>
      <c r="AM77" s="54">
        <v>46142</v>
      </c>
      <c r="AN77" s="39">
        <f t="shared" si="28"/>
        <v>4</v>
      </c>
      <c r="AO77" s="44">
        <v>46143</v>
      </c>
      <c r="AP77" s="44">
        <v>46265</v>
      </c>
      <c r="AQ77" s="48">
        <f t="shared" si="29"/>
        <v>4</v>
      </c>
      <c r="AR77" s="54">
        <v>46266</v>
      </c>
      <c r="AS77" s="54">
        <v>46630</v>
      </c>
      <c r="AT77" s="39">
        <f t="shared" si="30"/>
        <v>12</v>
      </c>
      <c r="AU77" s="44" t="s">
        <v>97</v>
      </c>
      <c r="AV77" s="44"/>
      <c r="AW77" s="48" t="str">
        <f t="shared" si="18"/>
        <v/>
      </c>
      <c r="AX77" s="38"/>
      <c r="AY77" s="38"/>
      <c r="AZ77" s="39" t="str">
        <f t="shared" si="5"/>
        <v/>
      </c>
      <c r="BA77" s="44"/>
      <c r="BB77" s="44"/>
      <c r="BC77" s="50" t="str">
        <f t="shared" si="6"/>
        <v/>
      </c>
      <c r="BD77" s="61">
        <f ca="1">IF(G77="Tetap","",IF(BA77&lt;&gt;"",BA77,IF(AX77&lt;&gt;"",AX77,IF(AU77&lt;&gt;"",AU77,IF(AR77&lt;&gt;"",AR77,IF(AO77&lt;&gt;"",AO77,IF(AL77&lt;&gt;"",AL77,IF(AI77&lt;&gt;"",AI77,""))))))))</f>
        <v>46266</v>
      </c>
      <c r="BE77" s="51">
        <f t="shared" ca="1" si="7"/>
        <v>1</v>
      </c>
      <c r="BF77" s="36">
        <f t="shared" ca="1" si="8"/>
        <v>1</v>
      </c>
      <c r="BG77" s="36">
        <f t="shared" ca="1" si="9"/>
        <v>1</v>
      </c>
    </row>
    <row r="78" spans="1:59" ht="22.5" customHeight="1">
      <c r="A78" s="36">
        <f t="shared" si="31"/>
        <v>5</v>
      </c>
      <c r="B78" s="67">
        <v>55070</v>
      </c>
      <c r="C78" s="30" t="s">
        <v>3394</v>
      </c>
      <c r="D78" s="31" t="s">
        <v>659</v>
      </c>
      <c r="E78" s="40" t="s">
        <v>685</v>
      </c>
      <c r="F78" s="40" t="s">
        <v>376</v>
      </c>
      <c r="G78" s="33" t="str">
        <f ca="1">IF(AI78="","Perekrutan",IF(BE78&gt;4,"Tetap",IF(BA78&lt;&gt;"","Kontrak VII",IF(AX78&lt;&gt;"","Kontrak VI",IF(AU78&lt;&gt;"","Kontrak V",IF(AR78&lt;&gt;"","Kontrak IV",IF(AO78&lt;&gt;"","Kontrak III",IF(AL78&lt;&gt;"","Kontrak II",IF(AI78&lt;&gt;"","Kontrak I","")))))))))</f>
        <v>Kontrak IV</v>
      </c>
      <c r="H78" s="59">
        <f ca="1">IF(G78="Tetap","",IF(BA78&lt;&gt;"",BB78,IF(AX78&lt;&gt;"",AY78,IF(AU78&lt;&gt;"",AV78,IF(AR78&lt;&gt;"",AS78,IF(AO78&lt;&gt;"",AP78,IF(AL78&lt;&gt;"",AM78,IF(AI78&lt;&gt;"",AJ78,""))))))))</f>
        <v>46387</v>
      </c>
      <c r="I78" s="35" t="s">
        <v>47</v>
      </c>
      <c r="J78" s="36">
        <v>3</v>
      </c>
      <c r="K78" s="71" t="s">
        <v>119</v>
      </c>
      <c r="L78" s="37" t="s">
        <v>687</v>
      </c>
      <c r="M78" s="36"/>
      <c r="N78" s="36" t="s">
        <v>103</v>
      </c>
      <c r="O78" s="31" t="s">
        <v>688</v>
      </c>
      <c r="P78" s="38">
        <v>34321</v>
      </c>
      <c r="Q78" s="39">
        <f t="shared" ca="1" si="23"/>
        <v>32</v>
      </c>
      <c r="R78" s="31" t="s">
        <v>689</v>
      </c>
      <c r="S78" s="28" t="s">
        <v>345</v>
      </c>
      <c r="T78" s="28" t="s">
        <v>233</v>
      </c>
      <c r="U78" s="36" t="s">
        <v>30</v>
      </c>
      <c r="V78" s="40" t="s">
        <v>177</v>
      </c>
      <c r="W78" s="36"/>
      <c r="X78" s="36"/>
      <c r="Y78" s="36"/>
      <c r="Z78" s="41">
        <v>1822826117</v>
      </c>
      <c r="AA78" s="41" t="s">
        <v>1874</v>
      </c>
      <c r="AB78" s="36"/>
      <c r="AC78" s="42" t="s">
        <v>120</v>
      </c>
      <c r="AD78" s="42"/>
      <c r="AE78" s="42"/>
      <c r="AF78" s="42"/>
      <c r="AG78" s="42"/>
      <c r="AH78" s="42"/>
      <c r="AI78" s="44">
        <v>45659</v>
      </c>
      <c r="AJ78" s="60">
        <v>45777</v>
      </c>
      <c r="AK78" s="45">
        <f t="shared" si="24"/>
        <v>4</v>
      </c>
      <c r="AL78" s="54">
        <v>45778</v>
      </c>
      <c r="AM78" s="54">
        <v>45900</v>
      </c>
      <c r="AN78" s="39">
        <f t="shared" si="28"/>
        <v>4</v>
      </c>
      <c r="AO78" s="55">
        <v>45901</v>
      </c>
      <c r="AP78" s="55">
        <v>46022</v>
      </c>
      <c r="AQ78" s="48">
        <f t="shared" si="29"/>
        <v>4</v>
      </c>
      <c r="AR78" s="38">
        <v>46023</v>
      </c>
      <c r="AS78" s="38">
        <v>46387</v>
      </c>
      <c r="AT78" s="39">
        <f t="shared" si="30"/>
        <v>12</v>
      </c>
      <c r="AU78" s="44" t="s">
        <v>97</v>
      </c>
      <c r="AV78" s="44"/>
      <c r="AW78" s="48" t="str">
        <f t="shared" si="18"/>
        <v/>
      </c>
      <c r="AX78" s="38"/>
      <c r="AY78" s="38"/>
      <c r="AZ78" s="39" t="str">
        <f t="shared" si="5"/>
        <v/>
      </c>
      <c r="BA78" s="44"/>
      <c r="BB78" s="44"/>
      <c r="BC78" s="50" t="str">
        <f t="shared" si="6"/>
        <v/>
      </c>
      <c r="BD78" s="61">
        <f ca="1">IF(G78="Tetap","",IF(BA78&lt;&gt;"",BA78,IF(AX78&lt;&gt;"",AX78,IF(AU78&lt;&gt;"",AU78,IF(AR78&lt;&gt;"",AR78,IF(AO78&lt;&gt;"",AO78,IF(AL78&lt;&gt;"",AL78,IF(AI78&lt;&gt;"",AI78,""))))))))</f>
        <v>46023</v>
      </c>
      <c r="BE78" s="51">
        <f t="shared" ca="1" si="7"/>
        <v>1</v>
      </c>
      <c r="BF78" s="36">
        <f t="shared" ca="1" si="8"/>
        <v>9</v>
      </c>
      <c r="BG78" s="36">
        <f t="shared" ca="1" si="9"/>
        <v>1</v>
      </c>
    </row>
    <row r="79" spans="1:59" ht="22.5" hidden="1" customHeight="1">
      <c r="A79" s="36">
        <f t="shared" si="31"/>
        <v>6</v>
      </c>
      <c r="B79" s="29"/>
      <c r="C79" s="30"/>
      <c r="D79" s="31" t="s">
        <v>659</v>
      </c>
      <c r="E79" s="58" t="s">
        <v>3551</v>
      </c>
      <c r="F79" s="58" t="s">
        <v>944</v>
      </c>
      <c r="G79" s="33" t="str">
        <f>IF(AI79="","Perekrutan",IF(BE79&gt;4,"Tetap",IF(BA79&lt;&gt;"","Kontrak VII",IF(AX79&lt;&gt;"","Kontrak VI",IF(AU79&lt;&gt;"","Kontrak V",IF(AR79&lt;&gt;"","Kontrak IV",IF(AO79&lt;&gt;"","Kontrak III",IF(AL79&lt;&gt;"","Kontrak II",IF(AI79&lt;&gt;"","Kontrak I","")))))))))</f>
        <v>Perekrutan</v>
      </c>
      <c r="H79" s="42" t="str">
        <f>IF(G79="Tetap","",IF(BA79&lt;&gt;"",BB79,IF(AX79&lt;&gt;"",AY79,IF(AU79&lt;&gt;"",AV79,IF(AR79&lt;&gt;"",AS79,IF(AO79&lt;&gt;"",AP79,IF(AL79&lt;&gt;"",AM79,IF(AI79&lt;&gt;"",AJ79,""))))))))</f>
        <v/>
      </c>
      <c r="I79" s="35"/>
      <c r="J79" s="36"/>
      <c r="K79" s="71" t="s">
        <v>1468</v>
      </c>
      <c r="L79" s="103" t="s">
        <v>3563</v>
      </c>
      <c r="M79" s="28"/>
      <c r="N79" s="28" t="s">
        <v>172</v>
      </c>
      <c r="O79" s="71" t="s">
        <v>1698</v>
      </c>
      <c r="P79" s="54">
        <v>38913</v>
      </c>
      <c r="Q79" s="39">
        <f t="shared" ca="1" si="23"/>
        <v>20</v>
      </c>
      <c r="R79" s="71" t="s">
        <v>3576</v>
      </c>
      <c r="S79" s="28" t="s">
        <v>345</v>
      </c>
      <c r="T79" s="28" t="s">
        <v>233</v>
      </c>
      <c r="U79" s="28" t="s">
        <v>30</v>
      </c>
      <c r="V79" s="58" t="s">
        <v>177</v>
      </c>
      <c r="W79" s="36"/>
      <c r="X79" s="36"/>
      <c r="Y79" s="36"/>
      <c r="Z79" s="41"/>
      <c r="AA79" s="41"/>
      <c r="AB79" s="36"/>
      <c r="AC79" s="43" t="s">
        <v>3594</v>
      </c>
      <c r="AD79" s="43" t="s">
        <v>3595</v>
      </c>
      <c r="AE79" s="43" t="s">
        <v>3596</v>
      </c>
      <c r="AF79" s="42"/>
      <c r="AG79" s="42"/>
      <c r="AH79" s="42"/>
      <c r="AI79" s="44"/>
      <c r="AJ79" s="60"/>
      <c r="AK79" s="45" t="str">
        <f t="shared" si="24"/>
        <v/>
      </c>
      <c r="AL79" s="54"/>
      <c r="AM79" s="54"/>
      <c r="AN79" s="39" t="str">
        <f t="shared" si="28"/>
        <v/>
      </c>
      <c r="AO79" s="55"/>
      <c r="AP79" s="55"/>
      <c r="AQ79" s="48" t="str">
        <f t="shared" si="29"/>
        <v/>
      </c>
      <c r="AR79" s="38"/>
      <c r="AS79" s="38"/>
      <c r="AT79" s="39" t="str">
        <f t="shared" si="30"/>
        <v/>
      </c>
      <c r="AU79" s="44"/>
      <c r="AV79" s="44"/>
      <c r="AW79" s="48" t="str">
        <f t="shared" si="18"/>
        <v/>
      </c>
      <c r="AX79" s="38"/>
      <c r="AY79" s="38"/>
      <c r="AZ79" s="39" t="str">
        <f t="shared" si="5"/>
        <v/>
      </c>
      <c r="BA79" s="44"/>
      <c r="BB79" s="44"/>
      <c r="BC79" s="50" t="str">
        <f t="shared" si="6"/>
        <v/>
      </c>
      <c r="BD79" s="51" t="str">
        <f>IF(G79="Tetap","",IF(BA79&lt;&gt;"",BA79,IF(AX79&lt;&gt;"",AX79,IF(AU79&lt;&gt;"",AU79,IF(AR79&lt;&gt;"",AR79,IF(AO79&lt;&gt;"",AO79,IF(AL79&lt;&gt;"",AL79,IF(AI79&lt;&gt;"",AI79,""))))))))</f>
        <v/>
      </c>
      <c r="BE79" s="51" t="str">
        <f t="shared" ca="1" si="7"/>
        <v>0</v>
      </c>
      <c r="BF79" s="36" t="str">
        <f t="shared" ca="1" si="8"/>
        <v/>
      </c>
      <c r="BG79" s="36" t="str">
        <f t="shared" ca="1" si="9"/>
        <v/>
      </c>
    </row>
    <row r="80" spans="1:59" ht="22.5" customHeight="1">
      <c r="A80" s="36">
        <f t="shared" si="31"/>
        <v>7</v>
      </c>
      <c r="B80" s="67">
        <v>55071</v>
      </c>
      <c r="C80" s="57" t="s">
        <v>3684</v>
      </c>
      <c r="D80" s="31" t="s">
        <v>659</v>
      </c>
      <c r="E80" s="40" t="s">
        <v>691</v>
      </c>
      <c r="F80" s="58" t="s">
        <v>246</v>
      </c>
      <c r="G80" s="33" t="str">
        <f ca="1">IF(AI80="","Perekrutan",IF(BE80&gt;4,"Tetap",IF(BA80&lt;&gt;"","Kontrak VII",IF(AX80&lt;&gt;"","Kontrak VI",IF(AU80&lt;&gt;"","Kontrak V",IF(AR80&lt;&gt;"","Kontrak IV",IF(AO80&lt;&gt;"","Kontrak III",IF(AL80&lt;&gt;"","Kontrak II",IF(AI80&lt;&gt;"","Kontrak I","")))))))))</f>
        <v>Kontrak II</v>
      </c>
      <c r="H80" s="413">
        <f ca="1">IF(G80="Tetap","",IF(BA80&lt;&gt;"",BB80,IF(AX80&lt;&gt;"",AY80,IF(AU80&lt;&gt;"",AV80,IF(AR80&lt;&gt;"",AS80,IF(AO80&lt;&gt;"",AP80,IF(AL80&lt;&gt;"",AM80,IF(AI80&lt;&gt;"",AJ80,""))))))))</f>
        <v>46387</v>
      </c>
      <c r="I80" s="35" t="s">
        <v>47</v>
      </c>
      <c r="J80" s="36" t="s">
        <v>30</v>
      </c>
      <c r="K80" s="71" t="s">
        <v>119</v>
      </c>
      <c r="L80" s="64" t="s">
        <v>692</v>
      </c>
      <c r="M80" s="36"/>
      <c r="N80" s="36" t="s">
        <v>103</v>
      </c>
      <c r="O80" s="31" t="s">
        <v>693</v>
      </c>
      <c r="P80" s="38">
        <v>33723</v>
      </c>
      <c r="Q80" s="39">
        <f t="shared" ca="1" si="23"/>
        <v>34</v>
      </c>
      <c r="R80" s="31" t="s">
        <v>694</v>
      </c>
      <c r="S80" s="28" t="s">
        <v>345</v>
      </c>
      <c r="T80" s="28" t="s">
        <v>233</v>
      </c>
      <c r="U80" s="36" t="s">
        <v>30</v>
      </c>
      <c r="V80" s="40" t="s">
        <v>695</v>
      </c>
      <c r="W80" s="36"/>
      <c r="X80" s="36"/>
      <c r="Y80" s="36"/>
      <c r="Z80" s="41">
        <v>2026307202</v>
      </c>
      <c r="AA80" s="41" t="s">
        <v>692</v>
      </c>
      <c r="AB80" s="36"/>
      <c r="AC80" s="42" t="s">
        <v>120</v>
      </c>
      <c r="AD80" s="42"/>
      <c r="AE80" s="42"/>
      <c r="AF80" s="42"/>
      <c r="AG80" s="42"/>
      <c r="AH80" s="42"/>
      <c r="AI80" s="44">
        <v>46135</v>
      </c>
      <c r="AJ80" s="60">
        <v>46265</v>
      </c>
      <c r="AK80" s="45">
        <f t="shared" si="24"/>
        <v>5</v>
      </c>
      <c r="AL80" s="54">
        <v>46266</v>
      </c>
      <c r="AM80" s="70">
        <v>46387</v>
      </c>
      <c r="AN80" s="39">
        <f t="shared" si="28"/>
        <v>4</v>
      </c>
      <c r="AO80" s="44"/>
      <c r="AP80" s="44"/>
      <c r="AQ80" s="48" t="str">
        <f t="shared" si="29"/>
        <v/>
      </c>
      <c r="AR80" s="38"/>
      <c r="AS80" s="38"/>
      <c r="AT80" s="39" t="str">
        <f t="shared" si="30"/>
        <v/>
      </c>
      <c r="AU80" s="44"/>
      <c r="AV80" s="44"/>
      <c r="AW80" s="48" t="str">
        <f t="shared" si="18"/>
        <v/>
      </c>
      <c r="AX80" s="38"/>
      <c r="AY80" s="38"/>
      <c r="AZ80" s="39" t="str">
        <f t="shared" si="5"/>
        <v/>
      </c>
      <c r="BA80" s="44"/>
      <c r="BB80" s="44"/>
      <c r="BC80" s="50" t="str">
        <f t="shared" si="6"/>
        <v/>
      </c>
      <c r="BD80" s="61">
        <f ca="1">IF(G80="Tetap","",IF(BA80&lt;&gt;"",BA80,IF(AX80&lt;&gt;"",AX80,IF(AU80&lt;&gt;"",AU80,IF(AR80&lt;&gt;"",AR80,IF(AO80&lt;&gt;"",AO80,IF(AL80&lt;&gt;"",AL80,IF(AI80&lt;&gt;"",AI80,""))))))))</f>
        <v>46266</v>
      </c>
      <c r="BE80" s="51">
        <f t="shared" ca="1" si="7"/>
        <v>0</v>
      </c>
      <c r="BF80" s="36">
        <f t="shared" ca="1" si="8"/>
        <v>5</v>
      </c>
      <c r="BG80" s="36">
        <f t="shared" ca="1" si="9"/>
        <v>10</v>
      </c>
    </row>
    <row r="81" spans="1:59" ht="22.5" customHeight="1">
      <c r="A81" s="28">
        <v>1</v>
      </c>
      <c r="B81" s="52">
        <v>55072</v>
      </c>
      <c r="C81" s="30" t="s">
        <v>3773</v>
      </c>
      <c r="D81" s="31" t="s">
        <v>696</v>
      </c>
      <c r="E81" s="40" t="s">
        <v>697</v>
      </c>
      <c r="F81" s="40" t="s">
        <v>592</v>
      </c>
      <c r="G81" s="33" t="str">
        <f ca="1">IF(AI81="","Perekrutan",IF(BE81&gt;4,"Tetap",IF(BA81&lt;&gt;"","Kontrak VII",IF(AX81&lt;&gt;"","Kontrak VI",IF(AU81&lt;&gt;"","Kontrak V",IF(AR81&lt;&gt;"","Kontrak IV",IF(AO81&lt;&gt;"","Kontrak III",IF(AL81&lt;&gt;"","Kontrak II",IF(AI81&lt;&gt;"","Kontrak I","")))))))))</f>
        <v>Kontrak II</v>
      </c>
      <c r="H81" s="413">
        <f ca="1">IF(G81="Tetap","",IF(BA81&lt;&gt;"",BB81,IF(AX81&lt;&gt;"",AY81,IF(AU81&lt;&gt;"",AV81,IF(AR81&lt;&gt;"",AS81,IF(AO81&lt;&gt;"",AP81,IF(AL81&lt;&gt;"",AM81,IF(AI81&lt;&gt;"",AJ81,""))))))))</f>
        <v>46326</v>
      </c>
      <c r="I81" s="35"/>
      <c r="J81" s="36"/>
      <c r="K81" s="31" t="s">
        <v>698</v>
      </c>
      <c r="L81" s="37" t="s">
        <v>699</v>
      </c>
      <c r="M81" s="36"/>
      <c r="N81" s="36" t="s">
        <v>103</v>
      </c>
      <c r="O81" s="31" t="s">
        <v>700</v>
      </c>
      <c r="P81" s="38">
        <v>32571</v>
      </c>
      <c r="Q81" s="39">
        <f t="shared" ca="1" si="23"/>
        <v>37</v>
      </c>
      <c r="R81" s="429" t="s">
        <v>701</v>
      </c>
      <c r="S81" s="28" t="s">
        <v>345</v>
      </c>
      <c r="T81" s="36" t="s">
        <v>114</v>
      </c>
      <c r="U81" s="36" t="s">
        <v>349</v>
      </c>
      <c r="V81" s="40" t="s">
        <v>702</v>
      </c>
      <c r="W81" s="36"/>
      <c r="X81" s="36"/>
      <c r="Y81" s="36"/>
      <c r="Z81" s="41">
        <v>407189030</v>
      </c>
      <c r="AA81" s="41" t="s">
        <v>1875</v>
      </c>
      <c r="AB81" s="36"/>
      <c r="AC81" s="42"/>
      <c r="AD81" s="42"/>
      <c r="AE81" s="42"/>
      <c r="AF81" s="42"/>
      <c r="AG81" s="42"/>
      <c r="AH81" s="42"/>
      <c r="AI81" s="44">
        <v>46069</v>
      </c>
      <c r="AJ81" s="60">
        <v>46188</v>
      </c>
      <c r="AK81" s="45">
        <f t="shared" si="24"/>
        <v>4</v>
      </c>
      <c r="AL81" s="38">
        <v>46188</v>
      </c>
      <c r="AM81" s="66">
        <v>46326</v>
      </c>
      <c r="AN81" s="39">
        <f t="shared" si="28"/>
        <v>5</v>
      </c>
      <c r="AO81" s="44"/>
      <c r="AP81" s="44"/>
      <c r="AQ81" s="48" t="str">
        <f t="shared" si="29"/>
        <v/>
      </c>
      <c r="AR81" s="38"/>
      <c r="AS81" s="38"/>
      <c r="AT81" s="39" t="str">
        <f t="shared" si="30"/>
        <v/>
      </c>
      <c r="AU81" s="44"/>
      <c r="AV81" s="44"/>
      <c r="AW81" s="48" t="str">
        <f t="shared" si="18"/>
        <v/>
      </c>
      <c r="AX81" s="38"/>
      <c r="AY81" s="38"/>
      <c r="AZ81" s="39" t="str">
        <f t="shared" si="5"/>
        <v/>
      </c>
      <c r="BA81" s="44"/>
      <c r="BB81" s="44"/>
      <c r="BC81" s="50" t="str">
        <f t="shared" si="6"/>
        <v/>
      </c>
      <c r="BD81" s="61">
        <f ca="1">IF(G81="Tetap","",IF(BA81&lt;&gt;"",BA81,IF(AX81&lt;&gt;"",AX81,IF(AU81&lt;&gt;"",AU81,IF(AR81&lt;&gt;"",AR81,IF(AO81&lt;&gt;"",AO81,IF(AL81&lt;&gt;"",AL81,IF(AI81&lt;&gt;"",AI81,""))))))))</f>
        <v>46188</v>
      </c>
      <c r="BE81" s="51">
        <f t="shared" ca="1" si="7"/>
        <v>0</v>
      </c>
      <c r="BF81" s="36">
        <f t="shared" ca="1" si="8"/>
        <v>7</v>
      </c>
      <c r="BG81" s="36">
        <f t="shared" ca="1" si="9"/>
        <v>17</v>
      </c>
    </row>
    <row r="82" spans="1:59" ht="22.5" customHeight="1">
      <c r="A82" s="36">
        <f t="shared" ref="A82:A90" si="32">A81+1</f>
        <v>2</v>
      </c>
      <c r="B82" s="67">
        <v>55073</v>
      </c>
      <c r="C82" s="30" t="s">
        <v>3898</v>
      </c>
      <c r="D82" s="31" t="s">
        <v>696</v>
      </c>
      <c r="E82" s="40" t="s">
        <v>705</v>
      </c>
      <c r="F82" s="58" t="s">
        <v>289</v>
      </c>
      <c r="G82" s="33" t="str">
        <f ca="1">IF(AI82="","Perekrutan",IF(BE82&gt;4,"Tetap",IF(BA82&lt;&gt;"","Kontrak VII",IF(AX82&lt;&gt;"","Kontrak VI",IF(AU82&lt;&gt;"","Kontrak V",IF(AR82&lt;&gt;"","Kontrak IV",IF(AO82&lt;&gt;"","Kontrak III",IF(AL82&lt;&gt;"","Kontrak II",IF(AI82&lt;&gt;"","Kontrak I","")))))))))</f>
        <v>Kontrak IV</v>
      </c>
      <c r="H82" s="59">
        <f ca="1">IF(G82="Tetap","",IF(BA82&lt;&gt;"",BB82,IF(AX82&lt;&gt;"",AY82,IF(AU82&lt;&gt;"",AV82,IF(AR82&lt;&gt;"",AS82,IF(AO82&lt;&gt;"",AP82,IF(AL82&lt;&gt;"",AM82,IF(AI82&lt;&gt;"",AJ82,""))))))))</f>
        <v>46418</v>
      </c>
      <c r="I82" s="35" t="s">
        <v>47</v>
      </c>
      <c r="J82" s="36">
        <v>9</v>
      </c>
      <c r="K82" s="31" t="s">
        <v>276</v>
      </c>
      <c r="L82" s="37" t="s">
        <v>706</v>
      </c>
      <c r="M82" s="36"/>
      <c r="N82" s="36" t="s">
        <v>172</v>
      </c>
      <c r="O82" s="31" t="s">
        <v>707</v>
      </c>
      <c r="P82" s="38">
        <v>34542</v>
      </c>
      <c r="Q82" s="39">
        <f t="shared" ca="1" si="23"/>
        <v>32</v>
      </c>
      <c r="R82" s="31" t="s">
        <v>708</v>
      </c>
      <c r="S82" s="28" t="s">
        <v>345</v>
      </c>
      <c r="T82" s="36" t="s">
        <v>114</v>
      </c>
      <c r="U82" s="36" t="s">
        <v>116</v>
      </c>
      <c r="V82" s="40" t="s">
        <v>97</v>
      </c>
      <c r="W82" s="36"/>
      <c r="X82" s="36"/>
      <c r="Y82" s="36"/>
      <c r="Z82" s="41">
        <v>899807577</v>
      </c>
      <c r="AA82" s="41" t="s">
        <v>1876</v>
      </c>
      <c r="AB82" s="36"/>
      <c r="AC82" s="42" t="s">
        <v>120</v>
      </c>
      <c r="AD82" s="42"/>
      <c r="AE82" s="42"/>
      <c r="AF82" s="42"/>
      <c r="AG82" s="42"/>
      <c r="AH82" s="42"/>
      <c r="AI82" s="44">
        <v>45689</v>
      </c>
      <c r="AJ82" s="60">
        <v>45808</v>
      </c>
      <c r="AK82" s="45">
        <f t="shared" si="24"/>
        <v>4</v>
      </c>
      <c r="AL82" s="54">
        <v>45809</v>
      </c>
      <c r="AM82" s="54">
        <v>45930</v>
      </c>
      <c r="AN82" s="39">
        <f t="shared" si="28"/>
        <v>4</v>
      </c>
      <c r="AO82" s="55">
        <v>45931</v>
      </c>
      <c r="AP82" s="55">
        <v>46053</v>
      </c>
      <c r="AQ82" s="48">
        <f t="shared" si="29"/>
        <v>4</v>
      </c>
      <c r="AR82" s="38">
        <v>46054</v>
      </c>
      <c r="AS82" s="38">
        <v>46418</v>
      </c>
      <c r="AT82" s="39">
        <f t="shared" si="30"/>
        <v>12</v>
      </c>
      <c r="AU82" s="44" t="s">
        <v>97</v>
      </c>
      <c r="AV82" s="44"/>
      <c r="AW82" s="48" t="str">
        <f t="shared" si="18"/>
        <v/>
      </c>
      <c r="AX82" s="38"/>
      <c r="AY82" s="38"/>
      <c r="AZ82" s="39" t="str">
        <f t="shared" si="5"/>
        <v/>
      </c>
      <c r="BA82" s="44"/>
      <c r="BB82" s="44"/>
      <c r="BC82" s="50" t="str">
        <f t="shared" si="6"/>
        <v/>
      </c>
      <c r="BD82" s="61">
        <f ca="1">IF(G82="Tetap","",IF(BA82&lt;&gt;"",BA82,IF(AX82&lt;&gt;"",AX82,IF(AU82&lt;&gt;"",AU82,IF(AR82&lt;&gt;"",AR82,IF(AO82&lt;&gt;"",AO82,IF(AL82&lt;&gt;"",AL82,IF(AI82&lt;&gt;"",AI82,""))))))))</f>
        <v>46054</v>
      </c>
      <c r="BE82" s="51">
        <f t="shared" ca="1" si="7"/>
        <v>1</v>
      </c>
      <c r="BF82" s="36">
        <f t="shared" ca="1" si="8"/>
        <v>8</v>
      </c>
      <c r="BG82" s="36">
        <f t="shared" ca="1" si="9"/>
        <v>2</v>
      </c>
    </row>
    <row r="83" spans="1:59" ht="22.5" customHeight="1">
      <c r="A83" s="36">
        <f t="shared" si="32"/>
        <v>3</v>
      </c>
      <c r="B83" s="67">
        <v>55074</v>
      </c>
      <c r="C83" s="30" t="s">
        <v>3900</v>
      </c>
      <c r="D83" s="31" t="s">
        <v>696</v>
      </c>
      <c r="E83" s="40" t="s">
        <v>711</v>
      </c>
      <c r="F83" s="58" t="s">
        <v>289</v>
      </c>
      <c r="G83" s="33" t="str">
        <f ca="1">IF(AI83="","Perekrutan",IF(BE83&gt;4,"Tetap",IF(BA83&lt;&gt;"","Kontrak VII",IF(AX83&lt;&gt;"","Kontrak VI",IF(AU83&lt;&gt;"","Kontrak V",IF(AR83&lt;&gt;"","Kontrak IV",IF(AO83&lt;&gt;"","Kontrak III",IF(AL83&lt;&gt;"","Kontrak II",IF(AI83&lt;&gt;"","Kontrak I","")))))))))</f>
        <v>Kontrak V</v>
      </c>
      <c r="H83" s="59">
        <f ca="1">IF(G83="Tetap","",IF(BA83&lt;&gt;"",BB83,IF(AX83&lt;&gt;"",AY83,IF(AU83&lt;&gt;"",AV83,IF(AR83&lt;&gt;"",AS83,IF(AO83&lt;&gt;"",AP83,IF(AL83&lt;&gt;"",AM83,IF(AI83&lt;&gt;"",AJ83,""))))))))</f>
        <v>46660</v>
      </c>
      <c r="I83" s="35" t="s">
        <v>47</v>
      </c>
      <c r="J83" s="36">
        <v>9</v>
      </c>
      <c r="K83" s="31" t="s">
        <v>215</v>
      </c>
      <c r="L83" s="37" t="s">
        <v>712</v>
      </c>
      <c r="M83" s="36"/>
      <c r="N83" s="36" t="s">
        <v>172</v>
      </c>
      <c r="O83" s="31" t="s">
        <v>713</v>
      </c>
      <c r="P83" s="38">
        <v>30369</v>
      </c>
      <c r="Q83" s="39">
        <f t="shared" ca="1" si="23"/>
        <v>43</v>
      </c>
      <c r="R83" s="31" t="s">
        <v>714</v>
      </c>
      <c r="S83" s="28" t="s">
        <v>345</v>
      </c>
      <c r="T83" s="36" t="s">
        <v>114</v>
      </c>
      <c r="U83" s="36" t="s">
        <v>176</v>
      </c>
      <c r="V83" s="58" t="s">
        <v>359</v>
      </c>
      <c r="W83" s="36"/>
      <c r="X83" s="36"/>
      <c r="Y83" s="36"/>
      <c r="Z83" s="41">
        <v>1659570203</v>
      </c>
      <c r="AA83" s="41" t="s">
        <v>712</v>
      </c>
      <c r="AB83" s="36"/>
      <c r="AC83" s="42" t="s">
        <v>452</v>
      </c>
      <c r="AD83" s="42"/>
      <c r="AE83" s="42"/>
      <c r="AF83" s="42"/>
      <c r="AG83" s="42"/>
      <c r="AH83" s="42"/>
      <c r="AI83" s="55">
        <v>44986</v>
      </c>
      <c r="AJ83" s="145" t="s">
        <v>554</v>
      </c>
      <c r="AK83" s="45" t="e">
        <f t="shared" si="24"/>
        <v>#VALUE!</v>
      </c>
      <c r="AL83" s="54">
        <v>45689</v>
      </c>
      <c r="AM83" s="54">
        <v>45808</v>
      </c>
      <c r="AN83" s="39">
        <f t="shared" si="28"/>
        <v>4</v>
      </c>
      <c r="AO83" s="55">
        <v>45809</v>
      </c>
      <c r="AP83" s="55">
        <v>45930</v>
      </c>
      <c r="AQ83" s="48">
        <f t="shared" si="29"/>
        <v>4</v>
      </c>
      <c r="AR83" s="38">
        <v>45931</v>
      </c>
      <c r="AS83" s="38">
        <v>46295</v>
      </c>
      <c r="AT83" s="39">
        <f t="shared" si="30"/>
        <v>12</v>
      </c>
      <c r="AU83" s="55">
        <v>46296</v>
      </c>
      <c r="AV83" s="55">
        <v>46660</v>
      </c>
      <c r="AW83" s="48">
        <f t="shared" si="18"/>
        <v>12</v>
      </c>
      <c r="AX83" s="38"/>
      <c r="AY83" s="38"/>
      <c r="AZ83" s="39" t="str">
        <f t="shared" si="5"/>
        <v/>
      </c>
      <c r="BA83" s="44"/>
      <c r="BB83" s="44"/>
      <c r="BC83" s="50" t="str">
        <f t="shared" si="6"/>
        <v/>
      </c>
      <c r="BD83" s="61">
        <f ca="1">IF(G83="Tetap","",IF(BA83&lt;&gt;"",BA83,IF(AX83&lt;&gt;"",AX83,IF(AU83&lt;&gt;"",AU83,IF(AR83&lt;&gt;"",AR83,IF(AO83&lt;&gt;"",AO83,IF(AL83&lt;&gt;"",AL83,IF(AI83&lt;&gt;"",AI83,""))))))))</f>
        <v>46296</v>
      </c>
      <c r="BE83" s="51">
        <f t="shared" ca="1" si="7"/>
        <v>3</v>
      </c>
      <c r="BF83" s="36">
        <f t="shared" ca="1" si="8"/>
        <v>7</v>
      </c>
      <c r="BG83" s="36">
        <f t="shared" ca="1" si="9"/>
        <v>2</v>
      </c>
    </row>
    <row r="84" spans="1:59" ht="22.5" customHeight="1">
      <c r="A84" s="36">
        <f t="shared" si="32"/>
        <v>4</v>
      </c>
      <c r="B84" s="52">
        <v>55075</v>
      </c>
      <c r="C84" s="30" t="s">
        <v>3901</v>
      </c>
      <c r="D84" s="31" t="s">
        <v>696</v>
      </c>
      <c r="E84" s="40" t="s">
        <v>718</v>
      </c>
      <c r="F84" s="58" t="s">
        <v>568</v>
      </c>
      <c r="G84" s="33" t="str">
        <f ca="1">IF(AI84="","Perekrutan",IF(BE84&gt;4,"Tetap",IF(BA84&lt;&gt;"","Kontrak VII",IF(AX84&lt;&gt;"","Kontrak VI",IF(AU84&lt;&gt;"","Kontrak V",IF(AR84&lt;&gt;"","Kontrak IV",IF(AO84&lt;&gt;"","Kontrak III",IF(AL84&lt;&gt;"","Kontrak II",IF(AI84&lt;&gt;"","Kontrak I","")))))))))</f>
        <v>Kontrak I</v>
      </c>
      <c r="H84" s="59">
        <f ca="1">IF(G84="Tetap","",IF(BA84&lt;&gt;"",BB84,IF(AX84&lt;&gt;"",AY84,IF(AU84&lt;&gt;"",AV84,IF(AR84&lt;&gt;"",AS84,IF(AO84&lt;&gt;"",AP84,IF(AL84&lt;&gt;"",AM84,IF(AI84&lt;&gt;"",AJ84,""))))))))</f>
        <v>46356</v>
      </c>
      <c r="I84" s="35" t="s">
        <v>47</v>
      </c>
      <c r="J84" s="36">
        <v>3</v>
      </c>
      <c r="K84" s="31" t="s">
        <v>719</v>
      </c>
      <c r="L84" s="64" t="s">
        <v>720</v>
      </c>
      <c r="M84" s="36"/>
      <c r="N84" s="36" t="s">
        <v>172</v>
      </c>
      <c r="O84" s="31" t="s">
        <v>371</v>
      </c>
      <c r="P84" s="38">
        <v>37952</v>
      </c>
      <c r="Q84" s="39">
        <f t="shared" ca="1" si="23"/>
        <v>22</v>
      </c>
      <c r="R84" s="31" t="s">
        <v>721</v>
      </c>
      <c r="S84" s="28" t="s">
        <v>488</v>
      </c>
      <c r="T84" s="36" t="s">
        <v>233</v>
      </c>
      <c r="U84" s="36"/>
      <c r="V84" s="40" t="s">
        <v>722</v>
      </c>
      <c r="W84" s="36"/>
      <c r="X84" s="36"/>
      <c r="Y84" s="36"/>
      <c r="Z84" s="41" t="s">
        <v>1877</v>
      </c>
      <c r="AA84" s="41" t="s">
        <v>720</v>
      </c>
      <c r="AB84" s="36"/>
      <c r="AC84" s="42" t="s">
        <v>723</v>
      </c>
      <c r="AD84" s="42" t="s">
        <v>724</v>
      </c>
      <c r="AE84" s="42" t="s">
        <v>725</v>
      </c>
      <c r="AF84" s="42"/>
      <c r="AG84" s="42"/>
      <c r="AH84" s="42"/>
      <c r="AI84" s="55">
        <v>46235</v>
      </c>
      <c r="AJ84" s="161">
        <v>46356</v>
      </c>
      <c r="AK84" s="45">
        <f t="shared" si="24"/>
        <v>4</v>
      </c>
      <c r="AL84" s="38"/>
      <c r="AM84" s="38"/>
      <c r="AN84" s="39"/>
      <c r="AO84" s="44"/>
      <c r="AP84" s="44"/>
      <c r="AQ84" s="48"/>
      <c r="AR84" s="38"/>
      <c r="AS84" s="38"/>
      <c r="AT84" s="39"/>
      <c r="AU84" s="44"/>
      <c r="AV84" s="44"/>
      <c r="AW84" s="48"/>
      <c r="AX84" s="38"/>
      <c r="AY84" s="38"/>
      <c r="AZ84" s="39" t="str">
        <f t="shared" si="5"/>
        <v/>
      </c>
      <c r="BA84" s="44"/>
      <c r="BB84" s="44"/>
      <c r="BC84" s="50" t="str">
        <f t="shared" si="6"/>
        <v/>
      </c>
      <c r="BD84" s="61">
        <f ca="1">IF(G84="Tetap","",IF(BA84&lt;&gt;"",BA84,IF(AX84&lt;&gt;"",AX84,IF(AU84&lt;&gt;"",AU84,IF(AR84&lt;&gt;"",AR84,IF(AO84&lt;&gt;"",AO84,IF(AL84&lt;&gt;"",AL84,IF(AI84&lt;&gt;"",AI84,""))))))))</f>
        <v>46235</v>
      </c>
      <c r="BE84" s="51">
        <f t="shared" ca="1" si="7"/>
        <v>0</v>
      </c>
      <c r="BF84" s="36">
        <f t="shared" ca="1" si="8"/>
        <v>2</v>
      </c>
      <c r="BG84" s="36">
        <f t="shared" ca="1" si="9"/>
        <v>2</v>
      </c>
    </row>
    <row r="85" spans="1:59" ht="22.5" customHeight="1">
      <c r="A85" s="36">
        <f t="shared" si="32"/>
        <v>5</v>
      </c>
      <c r="B85" s="67">
        <v>55076</v>
      </c>
      <c r="C85" s="30" t="s">
        <v>3902</v>
      </c>
      <c r="D85" s="31" t="s">
        <v>696</v>
      </c>
      <c r="E85" s="40" t="s">
        <v>726</v>
      </c>
      <c r="F85" s="40" t="s">
        <v>376</v>
      </c>
      <c r="G85" s="33" t="str">
        <f ca="1">IF(AI85="","Perekrutan",IF(BE85&gt;4,"Tetap",IF(BA85&lt;&gt;"","Kontrak VII",IF(AX85&lt;&gt;"","Kontrak VI",IF(AU85&lt;&gt;"","Kontrak V",IF(AR85&lt;&gt;"","Kontrak IV",IF(AO85&lt;&gt;"","Kontrak III",IF(AL85&lt;&gt;"","Kontrak II",IF(AI85&lt;&gt;"","Kontrak I","")))))))))</f>
        <v>Kontrak IV</v>
      </c>
      <c r="H85" s="59">
        <f ca="1">IF(G85="Tetap","",IF(BA85&lt;&gt;"",BB85,IF(AX85&lt;&gt;"",AY85,IF(AU85&lt;&gt;"",AV85,IF(AR85&lt;&gt;"",AS85,IF(AO85&lt;&gt;"",AP85,IF(AL85&lt;&gt;"",AM85,IF(AI85&lt;&gt;"",AJ85,""))))))))</f>
        <v>46599</v>
      </c>
      <c r="I85" s="35" t="s">
        <v>47</v>
      </c>
      <c r="J85" s="36">
        <v>3</v>
      </c>
      <c r="K85" s="31" t="s">
        <v>727</v>
      </c>
      <c r="L85" s="37" t="s">
        <v>728</v>
      </c>
      <c r="M85" s="36"/>
      <c r="N85" s="36" t="s">
        <v>172</v>
      </c>
      <c r="O85" s="31" t="s">
        <v>729</v>
      </c>
      <c r="P85" s="38">
        <v>34850</v>
      </c>
      <c r="Q85" s="39">
        <f t="shared" ca="1" si="23"/>
        <v>31</v>
      </c>
      <c r="R85" s="31" t="s">
        <v>730</v>
      </c>
      <c r="S85" s="28" t="s">
        <v>345</v>
      </c>
      <c r="T85" s="36" t="s">
        <v>114</v>
      </c>
      <c r="U85" s="36" t="s">
        <v>116</v>
      </c>
      <c r="V85" s="40" t="s">
        <v>177</v>
      </c>
      <c r="W85" s="36"/>
      <c r="X85" s="36"/>
      <c r="Y85" s="36"/>
      <c r="Z85" s="41">
        <v>1851177303</v>
      </c>
      <c r="AA85" s="41" t="s">
        <v>728</v>
      </c>
      <c r="AB85" s="36"/>
      <c r="AC85" s="42" t="s">
        <v>120</v>
      </c>
      <c r="AD85" s="42"/>
      <c r="AE85" s="42"/>
      <c r="AF85" s="42"/>
      <c r="AG85" s="42"/>
      <c r="AH85" s="42"/>
      <c r="AI85" s="44">
        <v>45871</v>
      </c>
      <c r="AJ85" s="60">
        <v>45991</v>
      </c>
      <c r="AK85" s="45">
        <f t="shared" si="24"/>
        <v>4</v>
      </c>
      <c r="AL85" s="54">
        <v>45992</v>
      </c>
      <c r="AM85" s="54">
        <v>46112</v>
      </c>
      <c r="AN85" s="39">
        <f t="shared" ref="AN85:AN101" si="33">IF(AM85="","",(DATEDIF(AL85,AM85,"M")+1))</f>
        <v>4</v>
      </c>
      <c r="AO85" s="446">
        <v>46113</v>
      </c>
      <c r="AP85" s="446">
        <v>46234</v>
      </c>
      <c r="AQ85" s="448">
        <f t="shared" ref="AQ85:AQ100" si="34">IF(AP85="","",(DATEDIF(AO85,AP85,"M")+1))</f>
        <v>4</v>
      </c>
      <c r="AR85" s="54">
        <v>46235</v>
      </c>
      <c r="AS85" s="54">
        <v>46599</v>
      </c>
      <c r="AT85" s="39">
        <f t="shared" ref="AT85:AT100" si="35">IF(AS85="","",(DATEDIF(AR85,AS85,"M")+1))</f>
        <v>12</v>
      </c>
      <c r="AU85" s="44" t="s">
        <v>97</v>
      </c>
      <c r="AV85" s="44"/>
      <c r="AW85" s="48" t="str">
        <f t="shared" ref="AW85:AW100" si="36">IF(AV85="","",(DATEDIF(AU85,AV85,"M")+1))</f>
        <v/>
      </c>
      <c r="AX85" s="38"/>
      <c r="AY85" s="38"/>
      <c r="AZ85" s="39" t="str">
        <f t="shared" si="5"/>
        <v/>
      </c>
      <c r="BA85" s="44"/>
      <c r="BB85" s="44"/>
      <c r="BC85" s="50" t="str">
        <f t="shared" si="6"/>
        <v/>
      </c>
      <c r="BD85" s="61">
        <f ca="1">IF(G85="Tetap","",IF(BA85&lt;&gt;"",BA85,IF(AX85&lt;&gt;"",AX85,IF(AU85&lt;&gt;"",AU85,IF(AR85&lt;&gt;"",AR85,IF(AO85&lt;&gt;"",AO85,IF(AL85&lt;&gt;"",AL85,IF(AI85&lt;&gt;"",AI85,""))))))))</f>
        <v>46235</v>
      </c>
      <c r="BE85" s="51">
        <f t="shared" ca="1" si="7"/>
        <v>1</v>
      </c>
      <c r="BF85" s="36">
        <f t="shared" ca="1" si="8"/>
        <v>2</v>
      </c>
      <c r="BG85" s="36">
        <f t="shared" ca="1" si="9"/>
        <v>1</v>
      </c>
    </row>
    <row r="86" spans="1:59" ht="22.5" customHeight="1">
      <c r="A86" s="36">
        <f t="shared" si="32"/>
        <v>6</v>
      </c>
      <c r="B86" s="67">
        <v>55077</v>
      </c>
      <c r="C86" s="30" t="s">
        <v>3975</v>
      </c>
      <c r="D86" s="31" t="s">
        <v>696</v>
      </c>
      <c r="E86" s="40" t="s">
        <v>733</v>
      </c>
      <c r="F86" s="40" t="s">
        <v>376</v>
      </c>
      <c r="G86" s="33" t="str">
        <f ca="1">IF(AI86="","Perekrutan",IF(BE86&gt;4,"Tetap",IF(BA86&lt;&gt;"","Kontrak VII",IF(AX86&lt;&gt;"","Kontrak VI",IF(AU86&lt;&gt;"","Kontrak V",IF(AR86&lt;&gt;"","Kontrak IV",IF(AO86&lt;&gt;"","Kontrak III",IF(AL86&lt;&gt;"","Kontrak II",IF(AI86&lt;&gt;"","Kontrak I","")))))))))</f>
        <v>Kontrak IV</v>
      </c>
      <c r="H86" s="59">
        <f ca="1">IF(G86="Tetap","",IF(BA86&lt;&gt;"",BB86,IF(AX86&lt;&gt;"",AY86,IF(AU86&lt;&gt;"",AV86,IF(AR86&lt;&gt;"",AS86,IF(AO86&lt;&gt;"",AP86,IF(AL86&lt;&gt;"",AM86,IF(AI86&lt;&gt;"",AJ86,""))))))))</f>
        <v>46599</v>
      </c>
      <c r="I86" s="35" t="s">
        <v>47</v>
      </c>
      <c r="J86" s="36">
        <v>3</v>
      </c>
      <c r="K86" s="31" t="s">
        <v>727</v>
      </c>
      <c r="L86" s="37" t="s">
        <v>734</v>
      </c>
      <c r="M86" s="36"/>
      <c r="N86" s="36" t="s">
        <v>172</v>
      </c>
      <c r="O86" s="31" t="s">
        <v>735</v>
      </c>
      <c r="P86" s="38">
        <v>33728</v>
      </c>
      <c r="Q86" s="39">
        <f t="shared" ca="1" si="23"/>
        <v>34</v>
      </c>
      <c r="R86" s="31" t="s">
        <v>736</v>
      </c>
      <c r="S86" s="28" t="s">
        <v>345</v>
      </c>
      <c r="T86" s="36" t="s">
        <v>114</v>
      </c>
      <c r="U86" s="36" t="s">
        <v>176</v>
      </c>
      <c r="V86" s="40" t="s">
        <v>715</v>
      </c>
      <c r="W86" s="36"/>
      <c r="X86" s="36"/>
      <c r="Y86" s="36"/>
      <c r="Z86" s="41">
        <v>1184453577</v>
      </c>
      <c r="AA86" s="41" t="s">
        <v>734</v>
      </c>
      <c r="AB86" s="36"/>
      <c r="AC86" s="42" t="s">
        <v>120</v>
      </c>
      <c r="AD86" s="42"/>
      <c r="AE86" s="42"/>
      <c r="AF86" s="42"/>
      <c r="AG86" s="42"/>
      <c r="AH86" s="42"/>
      <c r="AI86" s="44">
        <v>45871</v>
      </c>
      <c r="AJ86" s="60">
        <v>45991</v>
      </c>
      <c r="AK86" s="45">
        <f t="shared" si="24"/>
        <v>4</v>
      </c>
      <c r="AL86" s="54">
        <v>45992</v>
      </c>
      <c r="AM86" s="54">
        <v>46112</v>
      </c>
      <c r="AN86" s="39">
        <f t="shared" si="33"/>
        <v>4</v>
      </c>
      <c r="AO86" s="446">
        <v>46113</v>
      </c>
      <c r="AP86" s="446">
        <v>46234</v>
      </c>
      <c r="AQ86" s="448">
        <f t="shared" si="34"/>
        <v>4</v>
      </c>
      <c r="AR86" s="54">
        <v>46235</v>
      </c>
      <c r="AS86" s="54">
        <v>46599</v>
      </c>
      <c r="AT86" s="39">
        <f t="shared" si="35"/>
        <v>12</v>
      </c>
      <c r="AU86" s="44" t="s">
        <v>97</v>
      </c>
      <c r="AV86" s="44"/>
      <c r="AW86" s="48" t="str">
        <f t="shared" si="36"/>
        <v/>
      </c>
      <c r="AX86" s="38"/>
      <c r="AY86" s="38"/>
      <c r="AZ86" s="39" t="str">
        <f t="shared" si="5"/>
        <v/>
      </c>
      <c r="BA86" s="44"/>
      <c r="BB86" s="44"/>
      <c r="BC86" s="50" t="str">
        <f t="shared" si="6"/>
        <v/>
      </c>
      <c r="BD86" s="61">
        <f ca="1">IF(G86="Tetap","",IF(BA86&lt;&gt;"",BA86,IF(AX86&lt;&gt;"",AX86,IF(AU86&lt;&gt;"",AU86,IF(AR86&lt;&gt;"",AR86,IF(AO86&lt;&gt;"",AO86,IF(AL86&lt;&gt;"",AL86,IF(AI86&lt;&gt;"",AI86,""))))))))</f>
        <v>46235</v>
      </c>
      <c r="BE86" s="51">
        <f t="shared" ca="1" si="7"/>
        <v>1</v>
      </c>
      <c r="BF86" s="36">
        <f t="shared" ca="1" si="8"/>
        <v>2</v>
      </c>
      <c r="BG86" s="36">
        <f t="shared" ca="1" si="9"/>
        <v>1</v>
      </c>
    </row>
    <row r="87" spans="1:59" ht="22.5" customHeight="1">
      <c r="A87" s="36">
        <f t="shared" si="32"/>
        <v>7</v>
      </c>
      <c r="B87" s="52">
        <v>55078</v>
      </c>
      <c r="C87" s="30" t="s">
        <v>4083</v>
      </c>
      <c r="D87" s="31" t="s">
        <v>696</v>
      </c>
      <c r="E87" s="40" t="s">
        <v>739</v>
      </c>
      <c r="F87" s="40" t="s">
        <v>376</v>
      </c>
      <c r="G87" s="33" t="str">
        <f ca="1">IF(AI87="","Perekrutan",IF(BE87&gt;4,"Tetap",IF(BA87&lt;&gt;"","Kontrak VII",IF(AX87&lt;&gt;"","Kontrak VI",IF(AU87&lt;&gt;"","Kontrak V",IF(AR87&lt;&gt;"","Kontrak IV",IF(AO87&lt;&gt;"","Kontrak III",IF(AL87&lt;&gt;"","Kontrak II",IF(AI87&lt;&gt;"","Kontrak I","")))))))))</f>
        <v>Kontrak IV</v>
      </c>
      <c r="H87" s="59">
        <f ca="1">IF(G87="Tetap","",IF(BA87&lt;&gt;"",BB87,IF(AX87&lt;&gt;"",AY87,IF(AU87&lt;&gt;"",AV87,IF(AR87&lt;&gt;"",AS87,IF(AO87&lt;&gt;"",AP87,IF(AL87&lt;&gt;"",AM87,IF(AI87&lt;&gt;"",AJ87,""))))))))</f>
        <v>46599</v>
      </c>
      <c r="I87" s="35" t="s">
        <v>47</v>
      </c>
      <c r="J87" s="36">
        <v>3</v>
      </c>
      <c r="K87" s="31" t="s">
        <v>727</v>
      </c>
      <c r="L87" s="37" t="s">
        <v>740</v>
      </c>
      <c r="M87" s="36"/>
      <c r="N87" s="36" t="s">
        <v>172</v>
      </c>
      <c r="O87" s="31" t="s">
        <v>741</v>
      </c>
      <c r="P87" s="38">
        <v>35066</v>
      </c>
      <c r="Q87" s="39">
        <f t="shared" ca="1" si="23"/>
        <v>30</v>
      </c>
      <c r="R87" s="31" t="s">
        <v>742</v>
      </c>
      <c r="S87" s="28" t="s">
        <v>345</v>
      </c>
      <c r="T87" s="36" t="s">
        <v>743</v>
      </c>
      <c r="U87" s="36" t="s">
        <v>30</v>
      </c>
      <c r="V87" s="40" t="s">
        <v>250</v>
      </c>
      <c r="W87" s="36"/>
      <c r="X87" s="36"/>
      <c r="Y87" s="36"/>
      <c r="Z87" s="41">
        <v>1122785743</v>
      </c>
      <c r="AA87" s="41" t="s">
        <v>740</v>
      </c>
      <c r="AB87" s="36"/>
      <c r="AC87" s="42" t="s">
        <v>120</v>
      </c>
      <c r="AD87" s="42"/>
      <c r="AE87" s="42"/>
      <c r="AF87" s="42"/>
      <c r="AG87" s="42"/>
      <c r="AH87" s="42"/>
      <c r="AI87" s="44">
        <v>45871</v>
      </c>
      <c r="AJ87" s="60">
        <v>45991</v>
      </c>
      <c r="AK87" s="45">
        <f t="shared" si="24"/>
        <v>4</v>
      </c>
      <c r="AL87" s="54">
        <v>45992</v>
      </c>
      <c r="AM87" s="54">
        <v>46112</v>
      </c>
      <c r="AN87" s="39">
        <f t="shared" si="33"/>
        <v>4</v>
      </c>
      <c r="AO87" s="446">
        <v>46113</v>
      </c>
      <c r="AP87" s="446">
        <v>46234</v>
      </c>
      <c r="AQ87" s="448">
        <f t="shared" si="34"/>
        <v>4</v>
      </c>
      <c r="AR87" s="54">
        <v>46235</v>
      </c>
      <c r="AS87" s="54">
        <v>46599</v>
      </c>
      <c r="AT87" s="39">
        <f t="shared" si="35"/>
        <v>12</v>
      </c>
      <c r="AU87" s="44" t="s">
        <v>97</v>
      </c>
      <c r="AV87" s="44"/>
      <c r="AW87" s="48" t="str">
        <f t="shared" si="36"/>
        <v/>
      </c>
      <c r="AX87" s="38"/>
      <c r="AY87" s="38"/>
      <c r="AZ87" s="39" t="str">
        <f t="shared" si="5"/>
        <v/>
      </c>
      <c r="BA87" s="44"/>
      <c r="BB87" s="44"/>
      <c r="BC87" s="50" t="str">
        <f t="shared" si="6"/>
        <v/>
      </c>
      <c r="BD87" s="61">
        <f ca="1">IF(G87="Tetap","",IF(BA87&lt;&gt;"",BA87,IF(AX87&lt;&gt;"",AX87,IF(AU87&lt;&gt;"",AU87,IF(AR87&lt;&gt;"",AR87,IF(AO87&lt;&gt;"",AO87,IF(AL87&lt;&gt;"",AL87,IF(AI87&lt;&gt;"",AI87,""))))))))</f>
        <v>46235</v>
      </c>
      <c r="BE87" s="51">
        <f t="shared" ca="1" si="7"/>
        <v>1</v>
      </c>
      <c r="BF87" s="36">
        <f t="shared" ca="1" si="8"/>
        <v>2</v>
      </c>
      <c r="BG87" s="36">
        <f t="shared" ca="1" si="9"/>
        <v>1</v>
      </c>
    </row>
    <row r="88" spans="1:59" ht="22.5" customHeight="1">
      <c r="A88" s="36">
        <f t="shared" si="32"/>
        <v>8</v>
      </c>
      <c r="B88" s="67">
        <v>55079</v>
      </c>
      <c r="C88" s="30" t="s">
        <v>4150</v>
      </c>
      <c r="D88" s="31" t="s">
        <v>696</v>
      </c>
      <c r="E88" s="40" t="s">
        <v>747</v>
      </c>
      <c r="F88" s="40" t="s">
        <v>376</v>
      </c>
      <c r="G88" s="33" t="str">
        <f ca="1">IF(AI88="","Perekrutan",IF(BE88&gt;4,"Tetap",IF(BA88&lt;&gt;"","Kontrak VII",IF(AX88&lt;&gt;"","Kontrak VI",IF(AU88&lt;&gt;"","Kontrak V",IF(AR88&lt;&gt;"","Kontrak IV",IF(AO88&lt;&gt;"","Kontrak III",IF(AL88&lt;&gt;"","Kontrak II",IF(AI88&lt;&gt;"","Kontrak I","")))))))))</f>
        <v>Kontrak IV</v>
      </c>
      <c r="H88" s="59">
        <f ca="1">IF(G88="Tetap","",IF(BA88&lt;&gt;"",BB88,IF(AX88&lt;&gt;"",AY88,IF(AU88&lt;&gt;"",AV88,IF(AR88&lt;&gt;"",AS88,IF(AO88&lt;&gt;"",AP88,IF(AL88&lt;&gt;"",AM88,IF(AI88&lt;&gt;"",AJ88,""))))))))</f>
        <v>46599</v>
      </c>
      <c r="I88" s="35" t="s">
        <v>47</v>
      </c>
      <c r="J88" s="36">
        <v>3</v>
      </c>
      <c r="K88" s="31" t="s">
        <v>727</v>
      </c>
      <c r="L88" s="37" t="s">
        <v>748</v>
      </c>
      <c r="M88" s="36"/>
      <c r="N88" s="36" t="s">
        <v>172</v>
      </c>
      <c r="O88" s="31" t="s">
        <v>741</v>
      </c>
      <c r="P88" s="38">
        <v>35166</v>
      </c>
      <c r="Q88" s="39">
        <f t="shared" ca="1" si="23"/>
        <v>30</v>
      </c>
      <c r="R88" s="31" t="s">
        <v>749</v>
      </c>
      <c r="S88" s="28" t="s">
        <v>345</v>
      </c>
      <c r="T88" s="36" t="s">
        <v>114</v>
      </c>
      <c r="U88" s="36" t="s">
        <v>176</v>
      </c>
      <c r="V88" s="40" t="s">
        <v>250</v>
      </c>
      <c r="W88" s="36"/>
      <c r="X88" s="36"/>
      <c r="Y88" s="36"/>
      <c r="Z88" s="41">
        <v>1851398425</v>
      </c>
      <c r="AA88" s="41" t="s">
        <v>748</v>
      </c>
      <c r="AB88" s="36"/>
      <c r="AC88" s="42" t="s">
        <v>120</v>
      </c>
      <c r="AD88" s="42"/>
      <c r="AE88" s="42"/>
      <c r="AF88" s="42"/>
      <c r="AG88" s="42"/>
      <c r="AH88" s="42"/>
      <c r="AI88" s="44">
        <v>45871</v>
      </c>
      <c r="AJ88" s="60">
        <v>45991</v>
      </c>
      <c r="AK88" s="45">
        <f t="shared" si="24"/>
        <v>4</v>
      </c>
      <c r="AL88" s="54">
        <v>45992</v>
      </c>
      <c r="AM88" s="54">
        <v>46112</v>
      </c>
      <c r="AN88" s="39">
        <f t="shared" si="33"/>
        <v>4</v>
      </c>
      <c r="AO88" s="446">
        <v>46113</v>
      </c>
      <c r="AP88" s="446">
        <v>46234</v>
      </c>
      <c r="AQ88" s="448">
        <f t="shared" si="34"/>
        <v>4</v>
      </c>
      <c r="AR88" s="54">
        <v>46235</v>
      </c>
      <c r="AS88" s="54">
        <v>46599</v>
      </c>
      <c r="AT88" s="39">
        <f t="shared" si="35"/>
        <v>12</v>
      </c>
      <c r="AU88" s="44" t="s">
        <v>97</v>
      </c>
      <c r="AV88" s="44"/>
      <c r="AW88" s="48" t="str">
        <f t="shared" si="36"/>
        <v/>
      </c>
      <c r="AX88" s="38"/>
      <c r="AY88" s="38"/>
      <c r="AZ88" s="39" t="str">
        <f t="shared" si="5"/>
        <v/>
      </c>
      <c r="BA88" s="44"/>
      <c r="BB88" s="44"/>
      <c r="BC88" s="50" t="str">
        <f t="shared" si="6"/>
        <v/>
      </c>
      <c r="BD88" s="61">
        <f ca="1">IF(G88="Tetap","",IF(BA88&lt;&gt;"",BA88,IF(AX88&lt;&gt;"",AX88,IF(AU88&lt;&gt;"",AU88,IF(AR88&lt;&gt;"",AR88,IF(AO88&lt;&gt;"",AO88,IF(AL88&lt;&gt;"",AL88,IF(AI88&lt;&gt;"",AI88,""))))))))</f>
        <v>46235</v>
      </c>
      <c r="BE88" s="51">
        <f t="shared" ca="1" si="7"/>
        <v>1</v>
      </c>
      <c r="BF88" s="36">
        <f t="shared" ca="1" si="8"/>
        <v>2</v>
      </c>
      <c r="BG88" s="36">
        <f t="shared" ca="1" si="9"/>
        <v>1</v>
      </c>
    </row>
    <row r="89" spans="1:59" ht="22.5" customHeight="1">
      <c r="A89" s="36">
        <f t="shared" si="32"/>
        <v>9</v>
      </c>
      <c r="B89" s="67">
        <v>55080</v>
      </c>
      <c r="C89" s="30" t="s">
        <v>4229</v>
      </c>
      <c r="D89" s="31" t="s">
        <v>696</v>
      </c>
      <c r="E89" s="40" t="s">
        <v>752</v>
      </c>
      <c r="F89" s="40" t="s">
        <v>376</v>
      </c>
      <c r="G89" s="33" t="str">
        <f ca="1">IF(AI89="","Perekrutan",IF(BE89&gt;4,"Tetap",IF(BA89&lt;&gt;"","Kontrak VII",IF(AX89&lt;&gt;"","Kontrak VI",IF(AU89&lt;&gt;"","Kontrak V",IF(AR89&lt;&gt;"","Kontrak IV",IF(AO89&lt;&gt;"","Kontrak III",IF(AL89&lt;&gt;"","Kontrak II",IF(AI89&lt;&gt;"","Kontrak I","")))))))))</f>
        <v>Kontrak IV</v>
      </c>
      <c r="H89" s="59">
        <f ca="1">IF(G89="Tetap","",IF(BA89&lt;&gt;"",BB89,IF(AX89&lt;&gt;"",AY89,IF(AU89&lt;&gt;"",AV89,IF(AR89&lt;&gt;"",AS89,IF(AO89&lt;&gt;"",AP89,IF(AL89&lt;&gt;"",AM89,IF(AI89&lt;&gt;"",AJ89,""))))))))</f>
        <v>46599</v>
      </c>
      <c r="I89" s="35" t="s">
        <v>47</v>
      </c>
      <c r="J89" s="36">
        <v>3</v>
      </c>
      <c r="K89" s="31" t="s">
        <v>727</v>
      </c>
      <c r="L89" s="37" t="s">
        <v>753</v>
      </c>
      <c r="M89" s="36"/>
      <c r="N89" s="36" t="s">
        <v>172</v>
      </c>
      <c r="O89" s="31" t="s">
        <v>754</v>
      </c>
      <c r="P89" s="38">
        <v>36809</v>
      </c>
      <c r="Q89" s="39">
        <f t="shared" ca="1" si="23"/>
        <v>25</v>
      </c>
      <c r="R89" s="31" t="s">
        <v>755</v>
      </c>
      <c r="S89" s="28" t="s">
        <v>345</v>
      </c>
      <c r="T89" s="28" t="s">
        <v>114</v>
      </c>
      <c r="U89" s="28" t="s">
        <v>756</v>
      </c>
      <c r="V89" s="40" t="s">
        <v>250</v>
      </c>
      <c r="W89" s="36"/>
      <c r="X89" s="36"/>
      <c r="Y89" s="36"/>
      <c r="Z89" s="41">
        <v>1888318345</v>
      </c>
      <c r="AA89" s="41" t="s">
        <v>753</v>
      </c>
      <c r="AB89" s="36"/>
      <c r="AC89" s="42" t="s">
        <v>120</v>
      </c>
      <c r="AD89" s="42"/>
      <c r="AE89" s="42"/>
      <c r="AF89" s="42"/>
      <c r="AG89" s="42"/>
      <c r="AH89" s="42"/>
      <c r="AI89" s="44">
        <v>45871</v>
      </c>
      <c r="AJ89" s="60">
        <v>45991</v>
      </c>
      <c r="AK89" s="45">
        <f t="shared" si="24"/>
        <v>4</v>
      </c>
      <c r="AL89" s="54">
        <v>45992</v>
      </c>
      <c r="AM89" s="54">
        <v>46112</v>
      </c>
      <c r="AN89" s="39">
        <f t="shared" si="33"/>
        <v>4</v>
      </c>
      <c r="AO89" s="446">
        <v>46113</v>
      </c>
      <c r="AP89" s="446">
        <v>46234</v>
      </c>
      <c r="AQ89" s="448">
        <f t="shared" si="34"/>
        <v>4</v>
      </c>
      <c r="AR89" s="54">
        <v>46235</v>
      </c>
      <c r="AS89" s="54">
        <v>46599</v>
      </c>
      <c r="AT89" s="39">
        <f t="shared" si="35"/>
        <v>12</v>
      </c>
      <c r="AU89" s="44" t="s">
        <v>97</v>
      </c>
      <c r="AV89" s="44"/>
      <c r="AW89" s="48" t="str">
        <f t="shared" si="36"/>
        <v/>
      </c>
      <c r="AX89" s="38"/>
      <c r="AY89" s="38"/>
      <c r="AZ89" s="39" t="str">
        <f t="shared" si="5"/>
        <v/>
      </c>
      <c r="BA89" s="44"/>
      <c r="BB89" s="44"/>
      <c r="BC89" s="50" t="str">
        <f t="shared" si="6"/>
        <v/>
      </c>
      <c r="BD89" s="61">
        <f ca="1">IF(G89="Tetap","",IF(BA89&lt;&gt;"",BA89,IF(AX89&lt;&gt;"",AX89,IF(AU89&lt;&gt;"",AU89,IF(AR89&lt;&gt;"",AR89,IF(AO89&lt;&gt;"",AO89,IF(AL89&lt;&gt;"",AL89,IF(AI89&lt;&gt;"",AI89,""))))))))</f>
        <v>46235</v>
      </c>
      <c r="BE89" s="51">
        <f t="shared" ca="1" si="7"/>
        <v>1</v>
      </c>
      <c r="BF89" s="36">
        <f t="shared" ca="1" si="8"/>
        <v>2</v>
      </c>
      <c r="BG89" s="36">
        <f t="shared" ca="1" si="9"/>
        <v>1</v>
      </c>
    </row>
    <row r="90" spans="1:59" ht="22.5" customHeight="1">
      <c r="A90" s="36">
        <f t="shared" si="32"/>
        <v>10</v>
      </c>
      <c r="B90" s="52">
        <v>55081</v>
      </c>
      <c r="C90" s="30" t="s">
        <v>4234</v>
      </c>
      <c r="D90" s="31" t="s">
        <v>696</v>
      </c>
      <c r="E90" s="40" t="s">
        <v>758</v>
      </c>
      <c r="F90" s="40" t="s">
        <v>376</v>
      </c>
      <c r="G90" s="33" t="str">
        <f ca="1">IF(AI90="","Perekrutan",IF(BE90&gt;4,"Tetap",IF(BA90&lt;&gt;"","Kontrak VII",IF(AX90&lt;&gt;"","Kontrak VI",IF(AU90&lt;&gt;"","Kontrak V",IF(AR90&lt;&gt;"","Kontrak IV",IF(AO90&lt;&gt;"","Kontrak III",IF(AL90&lt;&gt;"","Kontrak II",IF(AI90&lt;&gt;"","Kontrak I","")))))))))</f>
        <v>Kontrak III</v>
      </c>
      <c r="H90" s="59">
        <f ca="1">IF(G90="Tetap","",IF(BA90&lt;&gt;"",BB90,IF(AX90&lt;&gt;"",AY90,IF(AU90&lt;&gt;"",AV90,IF(AR90&lt;&gt;"",AS90,IF(AO90&lt;&gt;"",AP90,IF(AL90&lt;&gt;"",AM90,IF(AI90&lt;&gt;"",AJ90,""))))))))</f>
        <v>46387</v>
      </c>
      <c r="I90" s="35" t="s">
        <v>47</v>
      </c>
      <c r="J90" s="36">
        <v>3</v>
      </c>
      <c r="K90" s="31" t="s">
        <v>719</v>
      </c>
      <c r="L90" s="37" t="s">
        <v>759</v>
      </c>
      <c r="M90" s="36"/>
      <c r="N90" s="36" t="s">
        <v>172</v>
      </c>
      <c r="O90" s="31" t="s">
        <v>760</v>
      </c>
      <c r="P90" s="38">
        <v>31722</v>
      </c>
      <c r="Q90" s="39">
        <f t="shared" ca="1" si="23"/>
        <v>39</v>
      </c>
      <c r="R90" s="31" t="s">
        <v>761</v>
      </c>
      <c r="S90" s="28" t="s">
        <v>345</v>
      </c>
      <c r="T90" s="36" t="s">
        <v>114</v>
      </c>
      <c r="U90" s="36" t="s">
        <v>116</v>
      </c>
      <c r="V90" s="40" t="s">
        <v>177</v>
      </c>
      <c r="W90" s="36"/>
      <c r="X90" s="36"/>
      <c r="Y90" s="36"/>
      <c r="Z90" s="41" t="s">
        <v>1878</v>
      </c>
      <c r="AA90" s="41" t="s">
        <v>759</v>
      </c>
      <c r="AB90" s="36"/>
      <c r="AC90" s="42" t="s">
        <v>120</v>
      </c>
      <c r="AD90" s="42"/>
      <c r="AE90" s="42"/>
      <c r="AF90" s="42"/>
      <c r="AG90" s="42"/>
      <c r="AH90" s="42"/>
      <c r="AI90" s="44">
        <v>46002</v>
      </c>
      <c r="AJ90" s="60">
        <v>46142</v>
      </c>
      <c r="AK90" s="45">
        <f t="shared" si="24"/>
        <v>5</v>
      </c>
      <c r="AL90" s="38">
        <v>46143</v>
      </c>
      <c r="AM90" s="38">
        <v>46265</v>
      </c>
      <c r="AN90" s="39">
        <f t="shared" si="33"/>
        <v>4</v>
      </c>
      <c r="AO90" s="55">
        <v>46266</v>
      </c>
      <c r="AP90" s="55">
        <v>46387</v>
      </c>
      <c r="AQ90" s="48">
        <f t="shared" si="34"/>
        <v>4</v>
      </c>
      <c r="AR90" s="38" t="s">
        <v>97</v>
      </c>
      <c r="AS90" s="38"/>
      <c r="AT90" s="39" t="str">
        <f t="shared" si="35"/>
        <v/>
      </c>
      <c r="AU90" s="44" t="s">
        <v>97</v>
      </c>
      <c r="AV90" s="44"/>
      <c r="AW90" s="48" t="str">
        <f t="shared" si="36"/>
        <v/>
      </c>
      <c r="AX90" s="38"/>
      <c r="AY90" s="38"/>
      <c r="AZ90" s="39" t="str">
        <f t="shared" si="5"/>
        <v/>
      </c>
      <c r="BA90" s="44"/>
      <c r="BB90" s="44"/>
      <c r="BC90" s="50" t="str">
        <f t="shared" si="6"/>
        <v/>
      </c>
      <c r="BD90" s="61">
        <f ca="1">IF(G90="Tetap","",IF(BA90&lt;&gt;"",BA90,IF(AX90&lt;&gt;"",AX90,IF(AU90&lt;&gt;"",AU90,IF(AR90&lt;&gt;"",AR90,IF(AO90&lt;&gt;"",AO90,IF(AL90&lt;&gt;"",AL90,IF(AI90&lt;&gt;"",AI90,""))))))))</f>
        <v>46266</v>
      </c>
      <c r="BE90" s="51">
        <f t="shared" ca="1" si="7"/>
        <v>0</v>
      </c>
      <c r="BF90" s="36">
        <f t="shared" ca="1" si="8"/>
        <v>9</v>
      </c>
      <c r="BG90" s="36">
        <f t="shared" ca="1" si="9"/>
        <v>22</v>
      </c>
    </row>
    <row r="91" spans="1:59" ht="22.5" hidden="1" customHeight="1">
      <c r="A91" s="28">
        <v>1</v>
      </c>
      <c r="B91" s="52"/>
      <c r="C91" s="30"/>
      <c r="D91" s="31" t="s">
        <v>696</v>
      </c>
      <c r="E91" s="58" t="s">
        <v>4235</v>
      </c>
      <c r="F91" s="58" t="s">
        <v>1612</v>
      </c>
      <c r="G91" s="33" t="str">
        <f>IF(AI91="","Perekrutan",IF(BE91&gt;4,"Tetap",IF(BA91&lt;&gt;"","Kontrak VII",IF(AX91&lt;&gt;"","Kontrak VI",IF(AU91&lt;&gt;"","Kontrak V",IF(AR91&lt;&gt;"","Kontrak IV",IF(AO91&lt;&gt;"","Kontrak III",IF(AL91&lt;&gt;"","Kontrak II",IF(AI91&lt;&gt;"","Kontrak I","")))))))))</f>
        <v>Perekrutan</v>
      </c>
      <c r="H91" s="42" t="str">
        <f>IF(G91="Tetap","",IF(BA91&lt;&gt;"",BB91,IF(AX91&lt;&gt;"",AY91,IF(AU91&lt;&gt;"",AV91,IF(AR91&lt;&gt;"",AS91,IF(AO91&lt;&gt;"",AP91,IF(AL91&lt;&gt;"",AM91,IF(AI91&lt;&gt;"",AJ91,""))))))))</f>
        <v/>
      </c>
      <c r="I91" s="483"/>
      <c r="J91" s="28"/>
      <c r="K91" s="484" t="s">
        <v>122</v>
      </c>
      <c r="L91" s="103" t="s">
        <v>4236</v>
      </c>
      <c r="M91" s="28"/>
      <c r="N91" s="28" t="s">
        <v>172</v>
      </c>
      <c r="O91" s="71" t="s">
        <v>600</v>
      </c>
      <c r="P91" s="54">
        <v>34285</v>
      </c>
      <c r="Q91" s="39">
        <f t="shared" ca="1" si="23"/>
        <v>32</v>
      </c>
      <c r="R91" s="71" t="s">
        <v>1631</v>
      </c>
      <c r="S91" s="28" t="s">
        <v>345</v>
      </c>
      <c r="T91" s="28" t="s">
        <v>114</v>
      </c>
      <c r="U91" s="28" t="s">
        <v>176</v>
      </c>
      <c r="V91" s="58" t="s">
        <v>695</v>
      </c>
      <c r="W91" s="36"/>
      <c r="X91" s="36"/>
      <c r="Y91" s="36"/>
      <c r="Z91" s="41"/>
      <c r="AA91" s="41"/>
      <c r="AB91" s="36"/>
      <c r="AC91" s="43" t="s">
        <v>1666</v>
      </c>
      <c r="AD91" s="43" t="s">
        <v>1613</v>
      </c>
      <c r="AE91" s="43" t="s">
        <v>1614</v>
      </c>
      <c r="AF91" s="42"/>
      <c r="AG91" s="42"/>
      <c r="AH91" s="42"/>
      <c r="AI91" s="44"/>
      <c r="AJ91" s="44"/>
      <c r="AK91" s="48" t="str">
        <f t="shared" ref="AK91:AK97" si="37">IF(AJ91="","",(DATEDIF(AI91,AJ91,"M")))</f>
        <v/>
      </c>
      <c r="AL91" s="38"/>
      <c r="AM91" s="66"/>
      <c r="AN91" s="39" t="str">
        <f t="shared" si="33"/>
        <v/>
      </c>
      <c r="AO91" s="44"/>
      <c r="AP91" s="44"/>
      <c r="AQ91" s="48" t="str">
        <f t="shared" si="34"/>
        <v/>
      </c>
      <c r="AR91" s="38"/>
      <c r="AS91" s="38"/>
      <c r="AT91" s="38" t="str">
        <f t="shared" si="35"/>
        <v/>
      </c>
      <c r="AU91" s="44"/>
      <c r="AV91" s="44"/>
      <c r="AW91" s="48" t="str">
        <f t="shared" si="36"/>
        <v/>
      </c>
      <c r="AX91" s="38"/>
      <c r="AY91" s="38"/>
      <c r="AZ91" s="39" t="str">
        <f t="shared" si="5"/>
        <v/>
      </c>
      <c r="BA91" s="44"/>
      <c r="BB91" s="44"/>
      <c r="BC91" s="50" t="str">
        <f t="shared" si="6"/>
        <v/>
      </c>
      <c r="BD91" s="51" t="str">
        <f>IF(G91="Tetap","",IF(BA91&lt;&gt;"",BA91,IF(AX91&lt;&gt;"",AX91,IF(AU91&lt;&gt;"",AU91,IF(AR91&lt;&gt;"",AR91,IF(AO91&lt;&gt;"",AO91,IF(AL91&lt;&gt;"",AL91,IF(AI91&lt;&gt;"",AI91,""))))))))</f>
        <v/>
      </c>
      <c r="BE91" s="51" t="str">
        <f t="shared" ca="1" si="7"/>
        <v>0</v>
      </c>
      <c r="BF91" s="36" t="str">
        <f t="shared" ca="1" si="8"/>
        <v/>
      </c>
      <c r="BG91" s="36" t="str">
        <f t="shared" ca="1" si="9"/>
        <v/>
      </c>
    </row>
    <row r="92" spans="1:59" ht="22.5" hidden="1" customHeight="1">
      <c r="A92" s="36">
        <f t="shared" ref="A92:A97" si="38">A91+1</f>
        <v>2</v>
      </c>
      <c r="B92" s="52"/>
      <c r="C92" s="30"/>
      <c r="D92" s="31" t="s">
        <v>696</v>
      </c>
      <c r="E92" s="58" t="s">
        <v>4237</v>
      </c>
      <c r="F92" s="58" t="s">
        <v>1612</v>
      </c>
      <c r="G92" s="33" t="str">
        <f>IF(AI92="","Perekrutan",IF(BE92&gt;4,"Tetap",IF(BA92&lt;&gt;"","Kontrak VII",IF(AX92&lt;&gt;"","Kontrak VI",IF(AU92&lt;&gt;"","Kontrak V",IF(AR92&lt;&gt;"","Kontrak IV",IF(AO92&lt;&gt;"","Kontrak III",IF(AL92&lt;&gt;"","Kontrak II",IF(AI92&lt;&gt;"","Kontrak I","")))))))))</f>
        <v>Perekrutan</v>
      </c>
      <c r="H92" s="42" t="str">
        <f>IF(G92="Tetap","",IF(BA92&lt;&gt;"",BB92,IF(AX92&lt;&gt;"",AY92,IF(AU92&lt;&gt;"",AV92,IF(AR92&lt;&gt;"",AS92,IF(AO92&lt;&gt;"",AP92,IF(AL92&lt;&gt;"",AM92,IF(AI92&lt;&gt;"",AJ92,""))))))))</f>
        <v/>
      </c>
      <c r="I92" s="483"/>
      <c r="J92" s="28"/>
      <c r="K92" s="484" t="s">
        <v>122</v>
      </c>
      <c r="L92" s="103" t="s">
        <v>4238</v>
      </c>
      <c r="M92" s="28"/>
      <c r="N92" s="28" t="s">
        <v>172</v>
      </c>
      <c r="O92" s="71" t="s">
        <v>4239</v>
      </c>
      <c r="P92" s="54">
        <v>35339</v>
      </c>
      <c r="Q92" s="39">
        <f t="shared" ca="1" si="23"/>
        <v>30</v>
      </c>
      <c r="R92" s="71" t="s">
        <v>4240</v>
      </c>
      <c r="S92" s="28" t="s">
        <v>345</v>
      </c>
      <c r="T92" s="28" t="s">
        <v>114</v>
      </c>
      <c r="U92" s="28" t="s">
        <v>176</v>
      </c>
      <c r="V92" s="58" t="s">
        <v>250</v>
      </c>
      <c r="W92" s="36"/>
      <c r="X92" s="36"/>
      <c r="Y92" s="36"/>
      <c r="Z92" s="41"/>
      <c r="AA92" s="41"/>
      <c r="AB92" s="36"/>
      <c r="AC92" s="43" t="s">
        <v>1666</v>
      </c>
      <c r="AD92" s="43" t="s">
        <v>1613</v>
      </c>
      <c r="AE92" s="43" t="s">
        <v>1614</v>
      </c>
      <c r="AF92" s="42"/>
      <c r="AG92" s="42"/>
      <c r="AH92" s="42"/>
      <c r="AI92" s="44"/>
      <c r="AJ92" s="44"/>
      <c r="AK92" s="48" t="str">
        <f t="shared" si="37"/>
        <v/>
      </c>
      <c r="AL92" s="38"/>
      <c r="AM92" s="66"/>
      <c r="AN92" s="39" t="str">
        <f t="shared" si="33"/>
        <v/>
      </c>
      <c r="AO92" s="44"/>
      <c r="AP92" s="44"/>
      <c r="AQ92" s="48" t="str">
        <f t="shared" si="34"/>
        <v/>
      </c>
      <c r="AR92" s="38"/>
      <c r="AS92" s="38"/>
      <c r="AT92" s="38" t="str">
        <f t="shared" si="35"/>
        <v/>
      </c>
      <c r="AU92" s="44"/>
      <c r="AV92" s="44"/>
      <c r="AW92" s="48" t="str">
        <f t="shared" si="36"/>
        <v/>
      </c>
      <c r="AX92" s="38"/>
      <c r="AY92" s="38"/>
      <c r="AZ92" s="39" t="str">
        <f t="shared" si="5"/>
        <v/>
      </c>
      <c r="BA92" s="44"/>
      <c r="BB92" s="44"/>
      <c r="BC92" s="50" t="str">
        <f t="shared" si="6"/>
        <v/>
      </c>
      <c r="BD92" s="51" t="str">
        <f>IF(G92="Tetap","",IF(BA92&lt;&gt;"",BA92,IF(AX92&lt;&gt;"",AX92,IF(AU92&lt;&gt;"",AU92,IF(AR92&lt;&gt;"",AR92,IF(AO92&lt;&gt;"",AO92,IF(AL92&lt;&gt;"",AL92,IF(AI92&lt;&gt;"",AI92,""))))))))</f>
        <v/>
      </c>
      <c r="BE92" s="51" t="str">
        <f t="shared" ca="1" si="7"/>
        <v>0</v>
      </c>
      <c r="BF92" s="36" t="str">
        <f t="shared" ca="1" si="8"/>
        <v/>
      </c>
      <c r="BG92" s="36" t="str">
        <f t="shared" ca="1" si="9"/>
        <v/>
      </c>
    </row>
    <row r="93" spans="1:59" ht="22.5" hidden="1" customHeight="1">
      <c r="A93" s="36">
        <f t="shared" si="38"/>
        <v>3</v>
      </c>
      <c r="B93" s="199"/>
      <c r="C93" s="199"/>
      <c r="D93" s="31" t="s">
        <v>696</v>
      </c>
      <c r="E93" s="58" t="s">
        <v>4241</v>
      </c>
      <c r="F93" s="58" t="s">
        <v>1612</v>
      </c>
      <c r="G93" s="33" t="str">
        <f>IF(AI93="","Perekrutan",IF(BE93&gt;4,"Tetap",IF(BA93&lt;&gt;"","Kontrak VII",IF(AX93&lt;&gt;"","Kontrak VI",IF(AU93&lt;&gt;"","Kontrak V",IF(AR93&lt;&gt;"","Kontrak IV",IF(AO93&lt;&gt;"","Kontrak III",IF(AL93&lt;&gt;"","Kontrak II",IF(AI93&lt;&gt;"","Kontrak I","")))))))))</f>
        <v>Perekrutan</v>
      </c>
      <c r="H93" s="42" t="str">
        <f>IF(G93="Tetap","",IF(BA93&lt;&gt;"",BB93,IF(AX93&lt;&gt;"",AY93,IF(AU93&lt;&gt;"",AV93,IF(AR93&lt;&gt;"",AS93,IF(AO93&lt;&gt;"",AP93,IF(AL93&lt;&gt;"",AM93,IF(AI93&lt;&gt;"",AJ93,""))))))))</f>
        <v/>
      </c>
      <c r="I93" s="483"/>
      <c r="J93" s="28"/>
      <c r="K93" s="484" t="s">
        <v>122</v>
      </c>
      <c r="L93" s="103" t="s">
        <v>4242</v>
      </c>
      <c r="M93" s="28"/>
      <c r="N93" s="28" t="s">
        <v>172</v>
      </c>
      <c r="O93" s="71" t="s">
        <v>4243</v>
      </c>
      <c r="P93" s="54">
        <v>31223</v>
      </c>
      <c r="Q93" s="39">
        <f t="shared" ca="1" si="23"/>
        <v>41</v>
      </c>
      <c r="R93" s="71" t="s">
        <v>4244</v>
      </c>
      <c r="S93" s="28" t="s">
        <v>345</v>
      </c>
      <c r="T93" s="28" t="s">
        <v>114</v>
      </c>
      <c r="U93" s="28" t="s">
        <v>176</v>
      </c>
      <c r="V93" s="58" t="s">
        <v>177</v>
      </c>
      <c r="W93" s="36"/>
      <c r="X93" s="36"/>
      <c r="Y93" s="36"/>
      <c r="Z93" s="41"/>
      <c r="AA93" s="41"/>
      <c r="AB93" s="36"/>
      <c r="AC93" s="43" t="s">
        <v>1692</v>
      </c>
      <c r="AD93" s="43" t="s">
        <v>1693</v>
      </c>
      <c r="AE93" s="43" t="s">
        <v>1694</v>
      </c>
      <c r="AF93" s="42"/>
      <c r="AG93" s="42"/>
      <c r="AH93" s="42"/>
      <c r="AI93" s="44"/>
      <c r="AJ93" s="44"/>
      <c r="AK93" s="48" t="str">
        <f t="shared" si="37"/>
        <v/>
      </c>
      <c r="AL93" s="38"/>
      <c r="AM93" s="66"/>
      <c r="AN93" s="39" t="str">
        <f t="shared" si="33"/>
        <v/>
      </c>
      <c r="AO93" s="44"/>
      <c r="AP93" s="44"/>
      <c r="AQ93" s="48" t="str">
        <f t="shared" si="34"/>
        <v/>
      </c>
      <c r="AR93" s="38"/>
      <c r="AS93" s="38"/>
      <c r="AT93" s="38" t="str">
        <f t="shared" si="35"/>
        <v/>
      </c>
      <c r="AU93" s="44"/>
      <c r="AV93" s="44"/>
      <c r="AW93" s="48" t="str">
        <f t="shared" si="36"/>
        <v/>
      </c>
      <c r="AX93" s="38"/>
      <c r="AY93" s="38"/>
      <c r="AZ93" s="39" t="str">
        <f t="shared" si="5"/>
        <v/>
      </c>
      <c r="BA93" s="44"/>
      <c r="BB93" s="44"/>
      <c r="BC93" s="50" t="str">
        <f t="shared" si="6"/>
        <v/>
      </c>
      <c r="BD93" s="51" t="str">
        <f>IF(G93="Tetap","",IF(BA93&lt;&gt;"",BA93,IF(AX93&lt;&gt;"",AX93,IF(AU93&lt;&gt;"",AU93,IF(AR93&lt;&gt;"",AR93,IF(AO93&lt;&gt;"",AO93,IF(AL93&lt;&gt;"",AL93,IF(AI93&lt;&gt;"",AI93,""))))))))</f>
        <v/>
      </c>
      <c r="BE93" s="51" t="str">
        <f t="shared" ca="1" si="7"/>
        <v>0</v>
      </c>
      <c r="BF93" s="36" t="str">
        <f t="shared" ca="1" si="8"/>
        <v/>
      </c>
      <c r="BG93" s="36" t="str">
        <f t="shared" ca="1" si="9"/>
        <v/>
      </c>
    </row>
    <row r="94" spans="1:59" ht="22.5" hidden="1" customHeight="1">
      <c r="A94" s="36">
        <f t="shared" si="38"/>
        <v>4</v>
      </c>
      <c r="B94" s="199"/>
      <c r="C94" s="199"/>
      <c r="D94" s="31" t="s">
        <v>696</v>
      </c>
      <c r="E94" s="58" t="s">
        <v>1689</v>
      </c>
      <c r="F94" s="58" t="s">
        <v>1612</v>
      </c>
      <c r="G94" s="485" t="str">
        <f>IF(AI94="","Perekrutan",IF(BE94&gt;4,"Tetap",IF(BA94&lt;&gt;"","Kontrak VII",IF(AX94&lt;&gt;"","Kontrak VI",IF(AU94&lt;&gt;"","Kontrak V",IF(AR94&lt;&gt;"","Kontrak IV",IF(AO94&lt;&gt;"","Kontrak III",IF(AL94&lt;&gt;"","Kontrak II",IF(AI94&lt;&gt;"","Kontrak I","")))))))))</f>
        <v>Perekrutan</v>
      </c>
      <c r="H94" s="42" t="str">
        <f>IF(G94="Tetap","",IF(BA94&lt;&gt;"",BB94,IF(AX94&lt;&gt;"",AY94,IF(AU94&lt;&gt;"",AV94,IF(AR94&lt;&gt;"",AS94,IF(AO94&lt;&gt;"",AP94,IF(AL94&lt;&gt;"",AM94,IF(AI94&lt;&gt;"",AJ94,""))))))))</f>
        <v/>
      </c>
      <c r="I94" s="483"/>
      <c r="J94" s="28"/>
      <c r="K94" s="484" t="s">
        <v>122</v>
      </c>
      <c r="L94" s="103" t="s">
        <v>1690</v>
      </c>
      <c r="M94" s="28"/>
      <c r="N94" s="28" t="s">
        <v>172</v>
      </c>
      <c r="O94" s="71" t="s">
        <v>600</v>
      </c>
      <c r="P94" s="54">
        <v>34203</v>
      </c>
      <c r="Q94" s="39">
        <f t="shared" ca="1" si="23"/>
        <v>33</v>
      </c>
      <c r="R94" s="71" t="s">
        <v>1691</v>
      </c>
      <c r="S94" s="28" t="s">
        <v>345</v>
      </c>
      <c r="T94" s="28" t="s">
        <v>114</v>
      </c>
      <c r="U94" s="28" t="s">
        <v>426</v>
      </c>
      <c r="V94" s="58" t="s">
        <v>678</v>
      </c>
      <c r="W94" s="36"/>
      <c r="X94" s="36"/>
      <c r="Y94" s="36"/>
      <c r="Z94" s="41"/>
      <c r="AA94" s="41"/>
      <c r="AB94" s="36"/>
      <c r="AC94" s="43" t="s">
        <v>1692</v>
      </c>
      <c r="AD94" s="43" t="s">
        <v>1693</v>
      </c>
      <c r="AE94" s="43" t="s">
        <v>1694</v>
      </c>
      <c r="AF94" s="42"/>
      <c r="AG94" s="42"/>
      <c r="AH94" s="42"/>
      <c r="AI94" s="44"/>
      <c r="AJ94" s="44"/>
      <c r="AK94" s="48" t="str">
        <f t="shared" si="37"/>
        <v/>
      </c>
      <c r="AL94" s="38"/>
      <c r="AM94" s="66"/>
      <c r="AN94" s="39" t="str">
        <f t="shared" si="33"/>
        <v/>
      </c>
      <c r="AO94" s="44"/>
      <c r="AP94" s="44"/>
      <c r="AQ94" s="48" t="str">
        <f t="shared" si="34"/>
        <v/>
      </c>
      <c r="AR94" s="38"/>
      <c r="AS94" s="38"/>
      <c r="AT94" s="38" t="str">
        <f t="shared" si="35"/>
        <v/>
      </c>
      <c r="AU94" s="44"/>
      <c r="AV94" s="44"/>
      <c r="AW94" s="48" t="str">
        <f t="shared" si="36"/>
        <v/>
      </c>
      <c r="AX94" s="38"/>
      <c r="AY94" s="38"/>
      <c r="AZ94" s="39" t="str">
        <f t="shared" si="5"/>
        <v/>
      </c>
      <c r="BA94" s="44"/>
      <c r="BB94" s="44"/>
      <c r="BC94" s="50" t="str">
        <f t="shared" si="6"/>
        <v/>
      </c>
      <c r="BD94" s="51" t="str">
        <f>IF(G94="Tetap","",IF(BA94&lt;&gt;"",BA94,IF(AX94&lt;&gt;"",AX94,IF(AU94&lt;&gt;"",AU94,IF(AR94&lt;&gt;"",AR94,IF(AO94&lt;&gt;"",AO94,IF(AL94&lt;&gt;"",AL94,IF(AI94&lt;&gt;"",AI94,""))))))))</f>
        <v/>
      </c>
      <c r="BE94" s="51" t="str">
        <f t="shared" ca="1" si="7"/>
        <v>0</v>
      </c>
      <c r="BF94" s="36" t="str">
        <f t="shared" ca="1" si="8"/>
        <v/>
      </c>
      <c r="BG94" s="36" t="str">
        <f t="shared" ca="1" si="9"/>
        <v/>
      </c>
    </row>
    <row r="95" spans="1:59" ht="22.5" hidden="1" customHeight="1">
      <c r="A95" s="36">
        <f t="shared" si="38"/>
        <v>5</v>
      </c>
      <c r="B95" s="199"/>
      <c r="C95" s="199"/>
      <c r="D95" s="31" t="s">
        <v>696</v>
      </c>
      <c r="E95" s="58" t="s">
        <v>4245</v>
      </c>
      <c r="F95" s="58" t="s">
        <v>1612</v>
      </c>
      <c r="G95" s="33" t="str">
        <f>IF(AI95="","Perekrutan",IF(BE95&gt;4,"Tetap",IF(BA95&lt;&gt;"","Kontrak VII",IF(AX95&lt;&gt;"","Kontrak VI",IF(AU95&lt;&gt;"","Kontrak V",IF(AR95&lt;&gt;"","Kontrak IV",IF(AO95&lt;&gt;"","Kontrak III",IF(AL95&lt;&gt;"","Kontrak II",IF(AI95&lt;&gt;"","Kontrak I","")))))))))</f>
        <v>Perekrutan</v>
      </c>
      <c r="H95" s="42" t="str">
        <f>IF(G95="Tetap","",IF(BA95&lt;&gt;"",BB95,IF(AX95&lt;&gt;"",AY95,IF(AU95&lt;&gt;"",AV95,IF(AR95&lt;&gt;"",AS95,IF(AO95&lt;&gt;"",AP95,IF(AL95&lt;&gt;"",AM95,IF(AI95&lt;&gt;"",AJ95,""))))))))</f>
        <v/>
      </c>
      <c r="I95" s="483"/>
      <c r="J95" s="28"/>
      <c r="K95" s="484" t="s">
        <v>122</v>
      </c>
      <c r="L95" s="103" t="s">
        <v>4246</v>
      </c>
      <c r="M95" s="28"/>
      <c r="N95" s="28" t="s">
        <v>172</v>
      </c>
      <c r="O95" s="71" t="s">
        <v>4247</v>
      </c>
      <c r="P95" s="54">
        <v>33805</v>
      </c>
      <c r="Q95" s="39">
        <f t="shared" ca="1" si="23"/>
        <v>34</v>
      </c>
      <c r="R95" s="71" t="s">
        <v>4248</v>
      </c>
      <c r="S95" s="28" t="s">
        <v>345</v>
      </c>
      <c r="T95" s="28" t="s">
        <v>114</v>
      </c>
      <c r="U95" s="28" t="s">
        <v>349</v>
      </c>
      <c r="V95" s="58" t="s">
        <v>177</v>
      </c>
      <c r="W95" s="36"/>
      <c r="X95" s="36"/>
      <c r="Y95" s="36"/>
      <c r="Z95" s="41"/>
      <c r="AA95" s="41"/>
      <c r="AB95" s="36"/>
      <c r="AC95" s="486" t="s">
        <v>4249</v>
      </c>
      <c r="AD95" s="486" t="s">
        <v>4250</v>
      </c>
      <c r="AE95" s="486" t="s">
        <v>4251</v>
      </c>
      <c r="AF95" s="42"/>
      <c r="AG95" s="42"/>
      <c r="AH95" s="42"/>
      <c r="AI95" s="44"/>
      <c r="AJ95" s="44"/>
      <c r="AK95" s="48" t="str">
        <f t="shared" si="37"/>
        <v/>
      </c>
      <c r="AL95" s="38"/>
      <c r="AM95" s="66"/>
      <c r="AN95" s="39" t="str">
        <f t="shared" si="33"/>
        <v/>
      </c>
      <c r="AO95" s="44"/>
      <c r="AP95" s="44"/>
      <c r="AQ95" s="48" t="str">
        <f t="shared" si="34"/>
        <v/>
      </c>
      <c r="AR95" s="38"/>
      <c r="AS95" s="38"/>
      <c r="AT95" s="38" t="str">
        <f t="shared" si="35"/>
        <v/>
      </c>
      <c r="AU95" s="44"/>
      <c r="AV95" s="44"/>
      <c r="AW95" s="48" t="str">
        <f t="shared" si="36"/>
        <v/>
      </c>
      <c r="AX95" s="38"/>
      <c r="AY95" s="38"/>
      <c r="AZ95" s="39" t="str">
        <f t="shared" si="5"/>
        <v/>
      </c>
      <c r="BA95" s="44"/>
      <c r="BB95" s="44"/>
      <c r="BC95" s="50" t="str">
        <f t="shared" si="6"/>
        <v/>
      </c>
      <c r="BD95" s="51" t="str">
        <f>IF(G95="Tetap","",IF(BA95&lt;&gt;"",BA95,IF(AX95&lt;&gt;"",AX95,IF(AU95&lt;&gt;"",AU95,IF(AR95&lt;&gt;"",AR95,IF(AO95&lt;&gt;"",AO95,IF(AL95&lt;&gt;"",AL95,IF(AI95&lt;&gt;"",AI95,""))))))))</f>
        <v/>
      </c>
      <c r="BE95" s="51" t="str">
        <f t="shared" ca="1" si="7"/>
        <v>0</v>
      </c>
      <c r="BF95" s="36" t="str">
        <f t="shared" ca="1" si="8"/>
        <v/>
      </c>
      <c r="BG95" s="36" t="str">
        <f t="shared" ca="1" si="9"/>
        <v/>
      </c>
    </row>
    <row r="96" spans="1:59" ht="22.5" hidden="1" customHeight="1">
      <c r="A96" s="36">
        <f t="shared" si="38"/>
        <v>6</v>
      </c>
      <c r="B96" s="199"/>
      <c r="C96" s="199"/>
      <c r="D96" s="31" t="s">
        <v>696</v>
      </c>
      <c r="E96" s="58" t="s">
        <v>4252</v>
      </c>
      <c r="F96" s="58" t="s">
        <v>1612</v>
      </c>
      <c r="G96" s="33" t="str">
        <f>IF(AI96="","Perekrutan",IF(BE96&gt;4,"Tetap",IF(BA96&lt;&gt;"","Kontrak VII",IF(AX96&lt;&gt;"","Kontrak VI",IF(AU96&lt;&gt;"","Kontrak V",IF(AR96&lt;&gt;"","Kontrak IV",IF(AO96&lt;&gt;"","Kontrak III",IF(AL96&lt;&gt;"","Kontrak II",IF(AI96&lt;&gt;"","Kontrak I","")))))))))</f>
        <v>Perekrutan</v>
      </c>
      <c r="H96" s="42" t="str">
        <f>IF(G96="Tetap","",IF(BA96&lt;&gt;"",BB96,IF(AX96&lt;&gt;"",AY96,IF(AU96&lt;&gt;"",AV96,IF(AR96&lt;&gt;"",AS96,IF(AO96&lt;&gt;"",AP96,IF(AL96&lt;&gt;"",AM96,IF(AI96&lt;&gt;"",AJ96,""))))))))</f>
        <v/>
      </c>
      <c r="I96" s="483"/>
      <c r="J96" s="28"/>
      <c r="K96" s="484" t="s">
        <v>122</v>
      </c>
      <c r="L96" s="103" t="s">
        <v>4253</v>
      </c>
      <c r="M96" s="28"/>
      <c r="N96" s="28" t="s">
        <v>172</v>
      </c>
      <c r="O96" s="71" t="s">
        <v>4254</v>
      </c>
      <c r="P96" s="54">
        <v>39791</v>
      </c>
      <c r="Q96" s="39">
        <f t="shared" ca="1" si="23"/>
        <v>17</v>
      </c>
      <c r="R96" s="71" t="s">
        <v>4255</v>
      </c>
      <c r="S96" s="28" t="s">
        <v>345</v>
      </c>
      <c r="T96" s="28" t="s">
        <v>233</v>
      </c>
      <c r="U96" s="28" t="s">
        <v>1599</v>
      </c>
      <c r="V96" s="58" t="s">
        <v>250</v>
      </c>
      <c r="W96" s="36"/>
      <c r="X96" s="36"/>
      <c r="Y96" s="36"/>
      <c r="Z96" s="41"/>
      <c r="AA96" s="41"/>
      <c r="AB96" s="36"/>
      <c r="AC96" s="487" t="s">
        <v>3595</v>
      </c>
      <c r="AD96" s="487" t="s">
        <v>4256</v>
      </c>
      <c r="AE96" s="487" t="s">
        <v>4257</v>
      </c>
      <c r="AF96" s="42"/>
      <c r="AG96" s="42"/>
      <c r="AH96" s="42"/>
      <c r="AI96" s="44"/>
      <c r="AJ96" s="44"/>
      <c r="AK96" s="48" t="str">
        <f t="shared" si="37"/>
        <v/>
      </c>
      <c r="AL96" s="38"/>
      <c r="AM96" s="66"/>
      <c r="AN96" s="39" t="str">
        <f t="shared" si="33"/>
        <v/>
      </c>
      <c r="AO96" s="44"/>
      <c r="AP96" s="44"/>
      <c r="AQ96" s="48" t="str">
        <f t="shared" si="34"/>
        <v/>
      </c>
      <c r="AR96" s="38"/>
      <c r="AS96" s="38"/>
      <c r="AT96" s="38" t="str">
        <f t="shared" si="35"/>
        <v/>
      </c>
      <c r="AU96" s="44"/>
      <c r="AV96" s="44"/>
      <c r="AW96" s="48" t="str">
        <f t="shared" si="36"/>
        <v/>
      </c>
      <c r="AX96" s="38"/>
      <c r="AY96" s="38"/>
      <c r="AZ96" s="39" t="str">
        <f t="shared" si="5"/>
        <v/>
      </c>
      <c r="BA96" s="44"/>
      <c r="BB96" s="44"/>
      <c r="BC96" s="50" t="str">
        <f t="shared" si="6"/>
        <v/>
      </c>
      <c r="BD96" s="51" t="str">
        <f>IF(G96="Tetap","",IF(BA96&lt;&gt;"",BA96,IF(AX96&lt;&gt;"",AX96,IF(AU96&lt;&gt;"",AU96,IF(AR96&lt;&gt;"",AR96,IF(AO96&lt;&gt;"",AO96,IF(AL96&lt;&gt;"",AL96,IF(AI96&lt;&gt;"",AI96,""))))))))</f>
        <v/>
      </c>
      <c r="BE96" s="51" t="str">
        <f t="shared" ca="1" si="7"/>
        <v>0</v>
      </c>
      <c r="BF96" s="36" t="str">
        <f t="shared" ca="1" si="8"/>
        <v/>
      </c>
      <c r="BG96" s="36" t="str">
        <f t="shared" ca="1" si="9"/>
        <v/>
      </c>
    </row>
    <row r="97" spans="1:59" ht="22.5" hidden="1" customHeight="1">
      <c r="A97" s="36">
        <f t="shared" si="38"/>
        <v>7</v>
      </c>
      <c r="B97" s="199"/>
      <c r="C97" s="199"/>
      <c r="D97" s="31" t="s">
        <v>696</v>
      </c>
      <c r="E97" s="58" t="s">
        <v>4258</v>
      </c>
      <c r="F97" s="58" t="s">
        <v>1612</v>
      </c>
      <c r="G97" s="33" t="str">
        <f>IF(AI97="","Perekrutan",IF(BE97&gt;4,"Tetap",IF(BA97&lt;&gt;"","Kontrak VII",IF(AX97&lt;&gt;"","Kontrak VI",IF(AU97&lt;&gt;"","Kontrak V",IF(AR97&lt;&gt;"","Kontrak IV",IF(AO97&lt;&gt;"","Kontrak III",IF(AL97&lt;&gt;"","Kontrak II",IF(AI97&lt;&gt;"","Kontrak I","")))))))))</f>
        <v>Perekrutan</v>
      </c>
      <c r="H97" s="42" t="str">
        <f>IF(G97="Tetap","",IF(BA97&lt;&gt;"",BB97,IF(AX97&lt;&gt;"",AY97,IF(AU97&lt;&gt;"",AV97,IF(AR97&lt;&gt;"",AS97,IF(AO97&lt;&gt;"",AP97,IF(AL97&lt;&gt;"",AM97,IF(AI97&lt;&gt;"",AJ97,""))))))))</f>
        <v/>
      </c>
      <c r="I97" s="483"/>
      <c r="J97" s="28"/>
      <c r="K97" s="484" t="s">
        <v>122</v>
      </c>
      <c r="L97" s="103" t="s">
        <v>4259</v>
      </c>
      <c r="M97" s="28"/>
      <c r="N97" s="28" t="s">
        <v>172</v>
      </c>
      <c r="O97" s="71" t="s">
        <v>371</v>
      </c>
      <c r="P97" s="54">
        <v>38007</v>
      </c>
      <c r="Q97" s="39">
        <f t="shared" ca="1" si="23"/>
        <v>22</v>
      </c>
      <c r="R97" s="71" t="s">
        <v>4260</v>
      </c>
      <c r="S97" s="28" t="s">
        <v>345</v>
      </c>
      <c r="T97" s="28" t="s">
        <v>233</v>
      </c>
      <c r="U97" s="28" t="s">
        <v>1599</v>
      </c>
      <c r="V97" s="58" t="s">
        <v>4261</v>
      </c>
      <c r="W97" s="36"/>
      <c r="X97" s="36"/>
      <c r="Y97" s="36"/>
      <c r="Z97" s="41"/>
      <c r="AA97" s="41"/>
      <c r="AB97" s="36"/>
      <c r="AC97" s="487" t="s">
        <v>3595</v>
      </c>
      <c r="AD97" s="487" t="s">
        <v>4256</v>
      </c>
      <c r="AE97" s="487" t="s">
        <v>4257</v>
      </c>
      <c r="AF97" s="42"/>
      <c r="AG97" s="42"/>
      <c r="AH97" s="42"/>
      <c r="AI97" s="44"/>
      <c r="AJ97" s="44"/>
      <c r="AK97" s="48" t="str">
        <f t="shared" si="37"/>
        <v/>
      </c>
      <c r="AL97" s="38"/>
      <c r="AM97" s="66"/>
      <c r="AN97" s="39" t="str">
        <f t="shared" si="33"/>
        <v/>
      </c>
      <c r="AO97" s="44"/>
      <c r="AP97" s="44"/>
      <c r="AQ97" s="48" t="str">
        <f t="shared" si="34"/>
        <v/>
      </c>
      <c r="AR97" s="38"/>
      <c r="AS97" s="38"/>
      <c r="AT97" s="38" t="str">
        <f t="shared" si="35"/>
        <v/>
      </c>
      <c r="AU97" s="44"/>
      <c r="AV97" s="44"/>
      <c r="AW97" s="48" t="str">
        <f t="shared" si="36"/>
        <v/>
      </c>
      <c r="AX97" s="38"/>
      <c r="AY97" s="38"/>
      <c r="AZ97" s="39" t="str">
        <f t="shared" si="5"/>
        <v/>
      </c>
      <c r="BA97" s="44"/>
      <c r="BB97" s="44"/>
      <c r="BC97" s="50" t="str">
        <f t="shared" si="6"/>
        <v/>
      </c>
      <c r="BD97" s="51" t="str">
        <f>IF(G97="Tetap","",IF(BA97&lt;&gt;"",BA97,IF(AX97&lt;&gt;"",AX97,IF(AU97&lt;&gt;"",AU97,IF(AR97&lt;&gt;"",AR97,IF(AO97&lt;&gt;"",AO97,IF(AL97&lt;&gt;"",AL97,IF(AI97&lt;&gt;"",AI97,""))))))))</f>
        <v/>
      </c>
      <c r="BE97" s="51" t="str">
        <f t="shared" ca="1" si="7"/>
        <v>0</v>
      </c>
      <c r="BF97" s="36" t="str">
        <f t="shared" ca="1" si="8"/>
        <v/>
      </c>
      <c r="BG97" s="36" t="str">
        <f t="shared" ca="1" si="9"/>
        <v/>
      </c>
    </row>
    <row r="98" spans="1:59" ht="22.5" customHeight="1">
      <c r="A98" s="28">
        <v>1</v>
      </c>
      <c r="B98" s="67">
        <v>55082</v>
      </c>
      <c r="C98" s="57" t="s">
        <v>4262</v>
      </c>
      <c r="D98" s="71" t="s">
        <v>124</v>
      </c>
      <c r="E98" s="40" t="s">
        <v>770</v>
      </c>
      <c r="F98" s="58" t="s">
        <v>592</v>
      </c>
      <c r="G98" s="33" t="str">
        <f ca="1">IF(AI98="","Perekrutan",IF(BE98&gt;4,"Tetap",IF(BA98&lt;&gt;"","Kontrak VII",IF(AX98&lt;&gt;"","Kontrak VI",IF(AU98&lt;&gt;"","Kontrak V",IF(AR98&lt;&gt;"","Kontrak IV",IF(AO98&lt;&gt;"","Kontrak III",IF(AL98&lt;&gt;"","Kontrak II",IF(AI98&lt;&gt;"","Kontrak I","")))))))))</f>
        <v>Kontrak II</v>
      </c>
      <c r="H98" s="413">
        <f ca="1">IF(G98="Tetap","",IF(BA98&lt;&gt;"",BB98,IF(AX98&lt;&gt;"",AY98,IF(AU98&lt;&gt;"",AV98,IF(AR98&lt;&gt;"",AS98,IF(AO98&lt;&gt;"",AP98,IF(AL98&lt;&gt;"",AM98,IF(AI98&lt;&gt;"",AJ98,""))))))))</f>
        <v>46326</v>
      </c>
      <c r="I98" s="35" t="s">
        <v>97</v>
      </c>
      <c r="J98" s="36" t="s">
        <v>97</v>
      </c>
      <c r="K98" s="71" t="s">
        <v>278</v>
      </c>
      <c r="L98" s="36" t="s">
        <v>198</v>
      </c>
      <c r="M98" s="36" t="s">
        <v>4263</v>
      </c>
      <c r="N98" s="36" t="s">
        <v>172</v>
      </c>
      <c r="O98" s="31" t="s">
        <v>278</v>
      </c>
      <c r="P98" s="38">
        <v>29120</v>
      </c>
      <c r="Q98" s="39">
        <f t="shared" ca="1" si="23"/>
        <v>47</v>
      </c>
      <c r="R98" s="71" t="s">
        <v>4264</v>
      </c>
      <c r="S98" s="28" t="s">
        <v>345</v>
      </c>
      <c r="T98" s="36" t="s">
        <v>114</v>
      </c>
      <c r="U98" s="36" t="s">
        <v>391</v>
      </c>
      <c r="V98" s="40" t="s">
        <v>772</v>
      </c>
      <c r="W98" s="36"/>
      <c r="X98" s="36"/>
      <c r="Y98" s="36" t="s">
        <v>4265</v>
      </c>
      <c r="Z98" s="41">
        <v>60403747</v>
      </c>
      <c r="AA98" s="41" t="s">
        <v>1879</v>
      </c>
      <c r="AB98" s="36" t="s">
        <v>4266</v>
      </c>
      <c r="AC98" s="42" t="s">
        <v>775</v>
      </c>
      <c r="AD98" s="42"/>
      <c r="AE98" s="42"/>
      <c r="AF98" s="42"/>
      <c r="AG98" s="42"/>
      <c r="AH98" s="43"/>
      <c r="AI98" s="44">
        <v>46083</v>
      </c>
      <c r="AJ98" s="60">
        <v>46203</v>
      </c>
      <c r="AK98" s="45">
        <f t="shared" ref="AK98:AK106" si="39">IF(AJ98="","",(DATEDIF(AI98,AJ98,"M")+1))</f>
        <v>4</v>
      </c>
      <c r="AL98" s="38">
        <v>46204</v>
      </c>
      <c r="AM98" s="66">
        <v>46326</v>
      </c>
      <c r="AN98" s="39">
        <f t="shared" si="33"/>
        <v>4</v>
      </c>
      <c r="AO98" s="44" t="s">
        <v>97</v>
      </c>
      <c r="AP98" s="44"/>
      <c r="AQ98" s="48" t="str">
        <f t="shared" si="34"/>
        <v/>
      </c>
      <c r="AR98" s="38" t="s">
        <v>97</v>
      </c>
      <c r="AS98" s="38"/>
      <c r="AT98" s="39" t="str">
        <f t="shared" si="35"/>
        <v/>
      </c>
      <c r="AU98" s="44" t="s">
        <v>97</v>
      </c>
      <c r="AV98" s="44"/>
      <c r="AW98" s="48" t="str">
        <f t="shared" si="36"/>
        <v/>
      </c>
      <c r="AX98" s="38"/>
      <c r="AY98" s="38"/>
      <c r="AZ98" s="39" t="str">
        <f t="shared" si="5"/>
        <v/>
      </c>
      <c r="BA98" s="44"/>
      <c r="BB98" s="44"/>
      <c r="BC98" s="50" t="str">
        <f t="shared" si="6"/>
        <v/>
      </c>
      <c r="BD98" s="61">
        <f ca="1">IF(G98="Tetap","",IF(BA98&lt;&gt;"",BA98,IF(AX98&lt;&gt;"",AX98,IF(AU98&lt;&gt;"",AU98,IF(AR98&lt;&gt;"",AR98,IF(AO98&lt;&gt;"",AO98,IF(AL98&lt;&gt;"",AL98,IF(AI98&lt;&gt;"",AI98,""))))))))</f>
        <v>46204</v>
      </c>
      <c r="BE98" s="51">
        <f t="shared" ca="1" si="7"/>
        <v>0</v>
      </c>
      <c r="BF98" s="36">
        <f t="shared" ca="1" si="8"/>
        <v>7</v>
      </c>
      <c r="BG98" s="36">
        <f t="shared" ca="1" si="9"/>
        <v>1</v>
      </c>
    </row>
    <row r="99" spans="1:59" ht="22.5" customHeight="1">
      <c r="A99" s="36">
        <f t="shared" ref="A99:A111" si="40">A98+1</f>
        <v>2</v>
      </c>
      <c r="B99" s="52">
        <v>55083</v>
      </c>
      <c r="C99" s="57" t="s">
        <v>4267</v>
      </c>
      <c r="D99" s="71" t="s">
        <v>124</v>
      </c>
      <c r="E99" s="32" t="s">
        <v>777</v>
      </c>
      <c r="F99" s="72" t="s">
        <v>289</v>
      </c>
      <c r="G99" s="33" t="str">
        <f ca="1">IF(AI99="","Perekrutan",IF(BE99&gt;4,"Tetap",IF(BA99&lt;&gt;"","Kontrak VII",IF(AX99&lt;&gt;"","Kontrak VI",IF(AU99&lt;&gt;"","Kontrak V",IF(AR99&lt;&gt;"","Kontrak IV",IF(AO99&lt;&gt;"","Kontrak III",IF(AL99&lt;&gt;"","Kontrak II",IF(AI99&lt;&gt;"","Kontrak I","")))))))))</f>
        <v>Tetap</v>
      </c>
      <c r="H99" s="42" t="str">
        <f ca="1">IF(G99="Tetap","",IF(BA99&lt;&gt;"",BB99,IF(AX99&lt;&gt;"",AY99,IF(AU99&lt;&gt;"",AV99,IF(AR99&lt;&gt;"",AS99,IF(AO99&lt;&gt;"",AP99,IF(AL99&lt;&gt;"",AM99,IF(AI99&lt;&gt;"",AJ99,""))))))))</f>
        <v/>
      </c>
      <c r="I99" s="35" t="s">
        <v>30</v>
      </c>
      <c r="J99" s="36">
        <v>11</v>
      </c>
      <c r="K99" s="31" t="s">
        <v>100</v>
      </c>
      <c r="L99" s="36" t="s">
        <v>778</v>
      </c>
      <c r="M99" s="36" t="s">
        <v>4268</v>
      </c>
      <c r="N99" s="36" t="s">
        <v>103</v>
      </c>
      <c r="O99" s="31" t="s">
        <v>779</v>
      </c>
      <c r="P99" s="38">
        <v>25042</v>
      </c>
      <c r="Q99" s="39">
        <f t="shared" ca="1" si="23"/>
        <v>58</v>
      </c>
      <c r="R99" s="71" t="s">
        <v>4269</v>
      </c>
      <c r="S99" s="28" t="s">
        <v>345</v>
      </c>
      <c r="T99" s="36" t="s">
        <v>114</v>
      </c>
      <c r="U99" s="36" t="s">
        <v>116</v>
      </c>
      <c r="V99" s="40" t="s">
        <v>97</v>
      </c>
      <c r="W99" s="36"/>
      <c r="X99" s="36"/>
      <c r="Y99" s="36" t="s">
        <v>4270</v>
      </c>
      <c r="Z99" s="41">
        <v>1912045825</v>
      </c>
      <c r="AA99" s="41" t="s">
        <v>1880</v>
      </c>
      <c r="AB99" s="36" t="s">
        <v>4271</v>
      </c>
      <c r="AC99" s="42" t="s">
        <v>782</v>
      </c>
      <c r="AD99" s="42"/>
      <c r="AE99" s="42"/>
      <c r="AF99" s="42"/>
      <c r="AG99" s="42"/>
      <c r="AH99" s="43"/>
      <c r="AI99" s="55">
        <v>42262</v>
      </c>
      <c r="AJ99" s="55">
        <v>42628</v>
      </c>
      <c r="AK99" s="48">
        <f t="shared" si="39"/>
        <v>13</v>
      </c>
      <c r="AL99" s="54">
        <v>42629</v>
      </c>
      <c r="AM99" s="54">
        <v>42994</v>
      </c>
      <c r="AN99" s="39">
        <f t="shared" si="33"/>
        <v>13</v>
      </c>
      <c r="AO99" s="44" t="s">
        <v>97</v>
      </c>
      <c r="AP99" s="44"/>
      <c r="AQ99" s="44" t="str">
        <f t="shared" si="34"/>
        <v/>
      </c>
      <c r="AR99" s="38" t="s">
        <v>97</v>
      </c>
      <c r="AS99" s="38"/>
      <c r="AT99" s="38" t="str">
        <f t="shared" si="35"/>
        <v/>
      </c>
      <c r="AU99" s="44" t="s">
        <v>97</v>
      </c>
      <c r="AV99" s="44"/>
      <c r="AW99" s="48" t="str">
        <f t="shared" si="36"/>
        <v/>
      </c>
      <c r="AX99" s="38"/>
      <c r="AY99" s="38"/>
      <c r="AZ99" s="39" t="str">
        <f t="shared" si="5"/>
        <v/>
      </c>
      <c r="BA99" s="44"/>
      <c r="BB99" s="44"/>
      <c r="BC99" s="50" t="str">
        <f t="shared" si="6"/>
        <v/>
      </c>
      <c r="BD99" s="51" t="str">
        <f ca="1">IF(G99="Tetap","",IF(BA99&lt;&gt;"",BA99,IF(AX99&lt;&gt;"",AX99,IF(AU99&lt;&gt;"",AU99,IF(AR99&lt;&gt;"",AR99,IF(AO99&lt;&gt;"",AO99,IF(AL99&lt;&gt;"",AL99,IF(AI99&lt;&gt;"",AI99,""))))))))</f>
        <v/>
      </c>
      <c r="BE99" s="51">
        <f t="shared" ca="1" si="7"/>
        <v>11</v>
      </c>
      <c r="BF99" s="36">
        <f t="shared" ca="1" si="8"/>
        <v>0</v>
      </c>
      <c r="BG99" s="36">
        <f t="shared" ca="1" si="9"/>
        <v>18</v>
      </c>
    </row>
    <row r="100" spans="1:59" ht="22.5" customHeight="1">
      <c r="A100" s="36">
        <f t="shared" si="40"/>
        <v>3</v>
      </c>
      <c r="B100" s="488">
        <v>55084</v>
      </c>
      <c r="C100" s="57" t="s">
        <v>4272</v>
      </c>
      <c r="D100" s="71" t="s">
        <v>124</v>
      </c>
      <c r="E100" s="40" t="s">
        <v>783</v>
      </c>
      <c r="F100" s="58" t="s">
        <v>289</v>
      </c>
      <c r="G100" s="33" t="str">
        <f ca="1">IF(AI100="","Perekrutan",IF(BE100&gt;4,"Tetap",IF(BA100&lt;&gt;"","Kontrak VII",IF(AX100&lt;&gt;"","Kontrak VI",IF(AU100&lt;&gt;"","Kontrak V",IF(AR100&lt;&gt;"","Kontrak IV",IF(AO100&lt;&gt;"","Kontrak III",IF(AL100&lt;&gt;"","Kontrak II",IF(AI100&lt;&gt;"","Kontrak I","")))))))))</f>
        <v>Kontrak IV</v>
      </c>
      <c r="H100" s="59">
        <f ca="1">IF(G100="Tetap","",IF(BA100&lt;&gt;"",BB100,IF(AX100&lt;&gt;"",AY100,IF(AU100&lt;&gt;"",AV100,IF(AR100&lt;&gt;"",AS100,IF(AO100&lt;&gt;"",AP100,IF(AL100&lt;&gt;"",AM100,IF(AI100&lt;&gt;"",AJ100,""))))))))</f>
        <v>46660</v>
      </c>
      <c r="I100" s="35" t="s">
        <v>30</v>
      </c>
      <c r="J100" s="36">
        <v>7</v>
      </c>
      <c r="K100" s="31" t="s">
        <v>278</v>
      </c>
      <c r="L100" s="36" t="s">
        <v>784</v>
      </c>
      <c r="M100" s="36" t="s">
        <v>4273</v>
      </c>
      <c r="N100" s="36" t="s">
        <v>172</v>
      </c>
      <c r="O100" s="31" t="s">
        <v>540</v>
      </c>
      <c r="P100" s="38">
        <v>34456</v>
      </c>
      <c r="Q100" s="39">
        <f t="shared" ca="1" si="23"/>
        <v>32</v>
      </c>
      <c r="R100" s="71" t="s">
        <v>4274</v>
      </c>
      <c r="S100" s="28" t="s">
        <v>345</v>
      </c>
      <c r="T100" s="36" t="s">
        <v>114</v>
      </c>
      <c r="U100" s="36" t="s">
        <v>116</v>
      </c>
      <c r="V100" s="58" t="s">
        <v>280</v>
      </c>
      <c r="W100" s="36"/>
      <c r="X100" s="36"/>
      <c r="Y100" s="36" t="s">
        <v>4275</v>
      </c>
      <c r="Z100" s="41">
        <v>1869258434</v>
      </c>
      <c r="AA100" s="41" t="s">
        <v>1881</v>
      </c>
      <c r="AB100" s="36" t="s">
        <v>4276</v>
      </c>
      <c r="AC100" s="42" t="s">
        <v>393</v>
      </c>
      <c r="AD100" s="42"/>
      <c r="AE100" s="42"/>
      <c r="AF100" s="42"/>
      <c r="AG100" s="42"/>
      <c r="AH100" s="43"/>
      <c r="AI100" s="44">
        <v>45916</v>
      </c>
      <c r="AJ100" s="60">
        <v>46053</v>
      </c>
      <c r="AK100" s="45">
        <f t="shared" si="39"/>
        <v>5</v>
      </c>
      <c r="AL100" s="54">
        <v>46054</v>
      </c>
      <c r="AM100" s="54">
        <v>46173</v>
      </c>
      <c r="AN100" s="39">
        <f t="shared" si="33"/>
        <v>4</v>
      </c>
      <c r="AO100" s="44">
        <v>46174</v>
      </c>
      <c r="AP100" s="44">
        <v>46295</v>
      </c>
      <c r="AQ100" s="48">
        <f t="shared" si="34"/>
        <v>4</v>
      </c>
      <c r="AR100" s="54">
        <v>46296</v>
      </c>
      <c r="AS100" s="54">
        <v>46660</v>
      </c>
      <c r="AT100" s="39">
        <f t="shared" si="35"/>
        <v>12</v>
      </c>
      <c r="AU100" s="44" t="s">
        <v>97</v>
      </c>
      <c r="AV100" s="44"/>
      <c r="AW100" s="48" t="str">
        <f t="shared" si="36"/>
        <v/>
      </c>
      <c r="AX100" s="38"/>
      <c r="AY100" s="38"/>
      <c r="AZ100" s="39" t="str">
        <f t="shared" si="5"/>
        <v/>
      </c>
      <c r="BA100" s="44"/>
      <c r="BB100" s="44"/>
      <c r="BC100" s="50" t="str">
        <f t="shared" si="6"/>
        <v/>
      </c>
      <c r="BD100" s="61">
        <f ca="1">IF(G100="Tetap","",IF(BA100&lt;&gt;"",BA100,IF(AX100&lt;&gt;"",AX100,IF(AU100&lt;&gt;"",AU100,IF(AR100&lt;&gt;"",AR100,IF(AO100&lt;&gt;"",AO100,IF(AL100&lt;&gt;"",AL100,IF(AI100&lt;&gt;"",AI100,""))))))))</f>
        <v>46296</v>
      </c>
      <c r="BE100" s="51">
        <f t="shared" ca="1" si="7"/>
        <v>1</v>
      </c>
      <c r="BF100" s="36">
        <f t="shared" ca="1" si="8"/>
        <v>0</v>
      </c>
      <c r="BG100" s="36">
        <f t="shared" ca="1" si="9"/>
        <v>17</v>
      </c>
    </row>
    <row r="101" spans="1:59" ht="22.5" customHeight="1">
      <c r="A101" s="36">
        <f t="shared" si="40"/>
        <v>4</v>
      </c>
      <c r="B101" s="67">
        <v>55085</v>
      </c>
      <c r="C101" s="57" t="s">
        <v>4277</v>
      </c>
      <c r="D101" s="71" t="s">
        <v>124</v>
      </c>
      <c r="E101" s="40" t="s">
        <v>787</v>
      </c>
      <c r="F101" s="58" t="s">
        <v>289</v>
      </c>
      <c r="G101" s="33" t="str">
        <f ca="1">IF(AI101="","Perekrutan",IF(BE101&gt;4,"Tetap",IF(BA101&lt;&gt;"","Kontrak VII",IF(AX101&lt;&gt;"","Kontrak VI",IF(AU101&lt;&gt;"","Kontrak V",IF(AR101&lt;&gt;"","Kontrak IV",IF(AO101&lt;&gt;"","Kontrak III",IF(AL101&lt;&gt;"","Kontrak II",IF(AI101&lt;&gt;"","Kontrak I","")))))))))</f>
        <v>Kontrak II</v>
      </c>
      <c r="H101" s="413">
        <f ca="1">IF(G101="Tetap","",IF(BA101&lt;&gt;"",BB101,IF(AX101&lt;&gt;"",AY101,IF(AU101&lt;&gt;"",AV101,IF(AR101&lt;&gt;"",AS101,IF(AO101&lt;&gt;"",AP101,IF(AL101&lt;&gt;"",AM101,IF(AI101&lt;&gt;"",AJ101,""))))))))</f>
        <v>46418</v>
      </c>
      <c r="I101" s="35"/>
      <c r="J101" s="36"/>
      <c r="K101" s="31" t="s">
        <v>278</v>
      </c>
      <c r="L101" s="36" t="s">
        <v>788</v>
      </c>
      <c r="M101" s="36" t="s">
        <v>4278</v>
      </c>
      <c r="N101" s="36" t="s">
        <v>172</v>
      </c>
      <c r="O101" s="31" t="s">
        <v>789</v>
      </c>
      <c r="P101" s="38">
        <v>34573</v>
      </c>
      <c r="Q101" s="39">
        <f t="shared" ca="1" si="23"/>
        <v>32</v>
      </c>
      <c r="R101" s="71" t="s">
        <v>4279</v>
      </c>
      <c r="S101" s="28" t="s">
        <v>345</v>
      </c>
      <c r="T101" s="36" t="s">
        <v>114</v>
      </c>
      <c r="U101" s="36" t="s">
        <v>116</v>
      </c>
      <c r="V101" s="40" t="s">
        <v>695</v>
      </c>
      <c r="W101" s="36"/>
      <c r="X101" s="36"/>
      <c r="Y101" s="36" t="s">
        <v>4280</v>
      </c>
      <c r="Z101" s="41">
        <v>2059888946</v>
      </c>
      <c r="AA101" s="41" t="s">
        <v>1882</v>
      </c>
      <c r="AB101" s="36" t="s">
        <v>4281</v>
      </c>
      <c r="AC101" s="42" t="s">
        <v>792</v>
      </c>
      <c r="AD101" s="42"/>
      <c r="AE101" s="42"/>
      <c r="AF101" s="42"/>
      <c r="AG101" s="42"/>
      <c r="AH101" s="43"/>
      <c r="AI101" s="44">
        <v>46160</v>
      </c>
      <c r="AJ101" s="60">
        <v>46282</v>
      </c>
      <c r="AK101" s="45">
        <f t="shared" si="39"/>
        <v>4</v>
      </c>
      <c r="AL101" s="54">
        <v>46283</v>
      </c>
      <c r="AM101" s="70">
        <v>46418</v>
      </c>
      <c r="AN101" s="39">
        <f t="shared" si="33"/>
        <v>5</v>
      </c>
      <c r="AO101" s="44"/>
      <c r="AP101" s="44"/>
      <c r="AQ101" s="48"/>
      <c r="AR101" s="38"/>
      <c r="AS101" s="38"/>
      <c r="AT101" s="39"/>
      <c r="AU101" s="44"/>
      <c r="AV101" s="44"/>
      <c r="AW101" s="48"/>
      <c r="AX101" s="38"/>
      <c r="AY101" s="38"/>
      <c r="AZ101" s="39" t="str">
        <f t="shared" si="5"/>
        <v/>
      </c>
      <c r="BA101" s="44"/>
      <c r="BB101" s="44"/>
      <c r="BC101" s="50" t="str">
        <f t="shared" si="6"/>
        <v/>
      </c>
      <c r="BD101" s="61">
        <f ca="1">IF(G101="Tetap","",IF(BA101&lt;&gt;"",BA101,IF(AX101&lt;&gt;"",AX101,IF(AU101&lt;&gt;"",AU101,IF(AR101&lt;&gt;"",AR101,IF(AO101&lt;&gt;"",AO101,IF(AL101&lt;&gt;"",AL101,IF(AI101&lt;&gt;"",AI101,""))))))))</f>
        <v>46283</v>
      </c>
      <c r="BE101" s="51">
        <f t="shared" ca="1" si="7"/>
        <v>0</v>
      </c>
      <c r="BF101" s="36">
        <f t="shared" ca="1" si="8"/>
        <v>4</v>
      </c>
      <c r="BG101" s="36">
        <f t="shared" ca="1" si="9"/>
        <v>15</v>
      </c>
    </row>
    <row r="102" spans="1:59" ht="22.5" customHeight="1">
      <c r="A102" s="146">
        <f t="shared" si="40"/>
        <v>5</v>
      </c>
      <c r="B102" s="147">
        <v>55086</v>
      </c>
      <c r="C102" s="148" t="s">
        <v>4282</v>
      </c>
      <c r="D102" s="489" t="s">
        <v>124</v>
      </c>
      <c r="E102" s="150" t="s">
        <v>793</v>
      </c>
      <c r="F102" s="490" t="s">
        <v>289</v>
      </c>
      <c r="G102" s="151" t="str">
        <f ca="1">IF(AI102="","Perekrutan",IF(BE102&gt;4,"Tetap",IF(BA102&lt;&gt;"","Kontrak VII",IF(AX102&lt;&gt;"","Kontrak VI",IF(AU102&lt;&gt;"","Kontrak V",IF(AR102&lt;&gt;"","Kontrak IV",IF(AO102&lt;&gt;"","Kontrak III",IF(AL102&lt;&gt;"","Kontrak II",IF(AI102&lt;&gt;"","Kontrak I","")))))))))</f>
        <v>Kontrak I</v>
      </c>
      <c r="H102" s="152">
        <f ca="1">IF(G102="Tetap","",IF(BA102&lt;&gt;"",BB102,IF(AX102&lt;&gt;"",AY102,IF(AU102&lt;&gt;"",AV102,IF(AR102&lt;&gt;"",AS102,IF(AO102&lt;&gt;"",AP102,IF(AL102&lt;&gt;"",AM102,IF(AI102&lt;&gt;"",AJ102,""))))))))</f>
        <v>46326</v>
      </c>
      <c r="I102" s="153"/>
      <c r="J102" s="146"/>
      <c r="K102" s="149" t="s">
        <v>278</v>
      </c>
      <c r="L102" s="146" t="s">
        <v>794</v>
      </c>
      <c r="M102" s="146" t="s">
        <v>4283</v>
      </c>
      <c r="N102" s="146" t="s">
        <v>172</v>
      </c>
      <c r="O102" s="149" t="s">
        <v>795</v>
      </c>
      <c r="P102" s="155">
        <v>32548</v>
      </c>
      <c r="Q102" s="156">
        <f t="shared" ca="1" si="23"/>
        <v>37</v>
      </c>
      <c r="R102" s="489" t="s">
        <v>4284</v>
      </c>
      <c r="S102" s="157" t="s">
        <v>345</v>
      </c>
      <c r="T102" s="146" t="s">
        <v>114</v>
      </c>
      <c r="U102" s="146" t="s">
        <v>349</v>
      </c>
      <c r="V102" s="150" t="s">
        <v>797</v>
      </c>
      <c r="W102" s="146"/>
      <c r="X102" s="146"/>
      <c r="Y102" s="146" t="s">
        <v>4285</v>
      </c>
      <c r="Z102" s="146">
        <v>407190931</v>
      </c>
      <c r="AA102" s="146" t="s">
        <v>1883</v>
      </c>
      <c r="AB102" s="146" t="s">
        <v>4286</v>
      </c>
      <c r="AC102" s="158" t="s">
        <v>799</v>
      </c>
      <c r="AD102" s="158"/>
      <c r="AE102" s="158"/>
      <c r="AF102" s="158"/>
      <c r="AG102" s="158"/>
      <c r="AH102" s="158"/>
      <c r="AI102" s="155">
        <v>46188</v>
      </c>
      <c r="AJ102" s="152">
        <v>46326</v>
      </c>
      <c r="AK102" s="160">
        <f t="shared" si="39"/>
        <v>5</v>
      </c>
      <c r="AL102" s="155"/>
      <c r="AM102" s="491"/>
      <c r="AN102" s="156"/>
      <c r="AO102" s="155"/>
      <c r="AP102" s="155"/>
      <c r="AQ102" s="156"/>
      <c r="AR102" s="155"/>
      <c r="AS102" s="155"/>
      <c r="AT102" s="156"/>
      <c r="AU102" s="155"/>
      <c r="AV102" s="155"/>
      <c r="AW102" s="156"/>
      <c r="AX102" s="155"/>
      <c r="AY102" s="155"/>
      <c r="AZ102" s="156" t="str">
        <f t="shared" si="5"/>
        <v/>
      </c>
      <c r="BA102" s="155"/>
      <c r="BB102" s="155"/>
      <c r="BC102" s="146" t="str">
        <f t="shared" si="6"/>
        <v/>
      </c>
      <c r="BD102" s="61">
        <f ca="1">IF(G102="Tetap","",IF(BA102&lt;&gt;"",BA102,IF(AX102&lt;&gt;"",AX102,IF(AU102&lt;&gt;"",AU102,IF(AR102&lt;&gt;"",AR102,IF(AO102&lt;&gt;"",AO102,IF(AL102&lt;&gt;"",AL102,IF(AI102&lt;&gt;"",AI102,""))))))))</f>
        <v>46188</v>
      </c>
      <c r="BE102" s="146">
        <f t="shared" ca="1" si="7"/>
        <v>0</v>
      </c>
      <c r="BF102" s="146">
        <f t="shared" ca="1" si="8"/>
        <v>3</v>
      </c>
      <c r="BG102" s="146">
        <f t="shared" ca="1" si="9"/>
        <v>18</v>
      </c>
    </row>
    <row r="103" spans="1:59" ht="22.5" customHeight="1">
      <c r="A103" s="36">
        <f t="shared" si="40"/>
        <v>6</v>
      </c>
      <c r="B103" s="488">
        <v>55087</v>
      </c>
      <c r="C103" s="57" t="s">
        <v>4287</v>
      </c>
      <c r="D103" s="71" t="s">
        <v>124</v>
      </c>
      <c r="E103" s="40" t="s">
        <v>800</v>
      </c>
      <c r="F103" s="58" t="s">
        <v>568</v>
      </c>
      <c r="G103" s="33" t="str">
        <f ca="1">IF(AI103="","Perekrutan",IF(BE103&gt;4,"Tetap",IF(BA103&lt;&gt;"","Kontrak VII",IF(AX103&lt;&gt;"","Kontrak VI",IF(AU103&lt;&gt;"","Kontrak V",IF(AR103&lt;&gt;"","Kontrak IV",IF(AO103&lt;&gt;"","Kontrak III",IF(AL103&lt;&gt;"","Kontrak II",IF(AI103&lt;&gt;"","Kontrak I","")))))))))</f>
        <v>Kontrak IV</v>
      </c>
      <c r="H103" s="59">
        <f ca="1">IF(G103="Tetap","",IF(BA103&lt;&gt;"",BB103,IF(AX103&lt;&gt;"",AY103,IF(AU103&lt;&gt;"",AV103,IF(AR103&lt;&gt;"",AS103,IF(AO103&lt;&gt;"",AP103,IF(AL103&lt;&gt;"",AM103,IF(AI103&lt;&gt;"",AJ103,""))))))))</f>
        <v>46477</v>
      </c>
      <c r="I103" s="35" t="s">
        <v>47</v>
      </c>
      <c r="J103" s="36">
        <v>3</v>
      </c>
      <c r="K103" s="31" t="s">
        <v>278</v>
      </c>
      <c r="L103" s="36" t="s">
        <v>802</v>
      </c>
      <c r="M103" s="36" t="s">
        <v>4288</v>
      </c>
      <c r="N103" s="36" t="s">
        <v>172</v>
      </c>
      <c r="O103" s="31" t="s">
        <v>803</v>
      </c>
      <c r="P103" s="38">
        <v>36413</v>
      </c>
      <c r="Q103" s="39">
        <f t="shared" ca="1" si="23"/>
        <v>27</v>
      </c>
      <c r="R103" s="71" t="s">
        <v>4289</v>
      </c>
      <c r="S103" s="28" t="s">
        <v>488</v>
      </c>
      <c r="T103" s="28" t="s">
        <v>114</v>
      </c>
      <c r="U103" s="36" t="s">
        <v>1594</v>
      </c>
      <c r="V103" s="40" t="s">
        <v>805</v>
      </c>
      <c r="W103" s="36"/>
      <c r="X103" s="36"/>
      <c r="Y103" s="36" t="s">
        <v>4290</v>
      </c>
      <c r="Z103" s="41">
        <v>1856649668</v>
      </c>
      <c r="AA103" s="41" t="s">
        <v>1884</v>
      </c>
      <c r="AB103" s="36" t="s">
        <v>4291</v>
      </c>
      <c r="AC103" s="42" t="s">
        <v>807</v>
      </c>
      <c r="AD103" s="42"/>
      <c r="AE103" s="42"/>
      <c r="AF103" s="42"/>
      <c r="AG103" s="42"/>
      <c r="AH103" s="43"/>
      <c r="AI103" s="44">
        <v>45505</v>
      </c>
      <c r="AJ103" s="60">
        <v>45626</v>
      </c>
      <c r="AK103" s="45">
        <f t="shared" si="39"/>
        <v>4</v>
      </c>
      <c r="AL103" s="54">
        <v>45627</v>
      </c>
      <c r="AM103" s="54">
        <v>45991</v>
      </c>
      <c r="AN103" s="39">
        <f t="shared" ref="AN103:AN106" si="41">IF(AM103="","",(DATEDIF(AL103,AM103,"M")+1))</f>
        <v>12</v>
      </c>
      <c r="AO103" s="55">
        <v>45992</v>
      </c>
      <c r="AP103" s="55">
        <v>46112</v>
      </c>
      <c r="AQ103" s="48">
        <f t="shared" ref="AQ103:AQ106" si="42">IF(AP103="","",(DATEDIF(AO103,AP103,"M")+1))</f>
        <v>4</v>
      </c>
      <c r="AR103" s="38">
        <v>46113</v>
      </c>
      <c r="AS103" s="38">
        <v>46477</v>
      </c>
      <c r="AT103" s="39">
        <f t="shared" ref="AT103:AT106" si="43">IF(AS103="","",(DATEDIF(AR103,AS103,"M")+1))</f>
        <v>12</v>
      </c>
      <c r="AU103" s="44" t="s">
        <v>97</v>
      </c>
      <c r="AV103" s="44"/>
      <c r="AW103" s="48" t="str">
        <f t="shared" ref="AW103:AW106" si="44">IF(AV103="","",(DATEDIF(AU103,AV103,"M")+1))</f>
        <v/>
      </c>
      <c r="AX103" s="38"/>
      <c r="AY103" s="38"/>
      <c r="AZ103" s="39" t="str">
        <f t="shared" si="5"/>
        <v/>
      </c>
      <c r="BA103" s="44"/>
      <c r="BB103" s="44"/>
      <c r="BC103" s="50" t="str">
        <f t="shared" si="6"/>
        <v/>
      </c>
      <c r="BD103" s="61">
        <f ca="1">IF(G103="Tetap","",IF(BA103&lt;&gt;"",BA103,IF(AX103&lt;&gt;"",AX103,IF(AU103&lt;&gt;"",AU103,IF(AR103&lt;&gt;"",AR103,IF(AO103&lt;&gt;"",AO103,IF(AL103&lt;&gt;"",AL103,IF(AI103&lt;&gt;"",AI103,""))))))))</f>
        <v>46113</v>
      </c>
      <c r="BE103" s="51">
        <f t="shared" ca="1" si="7"/>
        <v>2</v>
      </c>
      <c r="BF103" s="36">
        <f t="shared" ca="1" si="8"/>
        <v>2</v>
      </c>
      <c r="BG103" s="36">
        <f t="shared" ca="1" si="9"/>
        <v>2</v>
      </c>
    </row>
    <row r="104" spans="1:59" ht="22.5" customHeight="1">
      <c r="A104" s="36">
        <f t="shared" si="40"/>
        <v>7</v>
      </c>
      <c r="B104" s="67">
        <v>55088</v>
      </c>
      <c r="C104" s="57" t="s">
        <v>4292</v>
      </c>
      <c r="D104" s="71" t="s">
        <v>124</v>
      </c>
      <c r="E104" s="40" t="s">
        <v>808</v>
      </c>
      <c r="F104" s="40" t="s">
        <v>376</v>
      </c>
      <c r="G104" s="33" t="str">
        <f ca="1">IF(AI104="","Perekrutan",IF(BE104&gt;4,"Tetap",IF(BA104&lt;&gt;"","Kontrak VII",IF(AX104&lt;&gt;"","Kontrak VI",IF(AU104&lt;&gt;"","Kontrak V",IF(AR104&lt;&gt;"","Kontrak IV",IF(AO104&lt;&gt;"","Kontrak III",IF(AL104&lt;&gt;"","Kontrak II",IF(AI104&lt;&gt;"","Kontrak I","")))))))))</f>
        <v>Kontrak IV</v>
      </c>
      <c r="H104" s="59">
        <f ca="1">IF(G104="Tetap","",IF(BA104&lt;&gt;"",BB104,IF(AX104&lt;&gt;"",AY104,IF(AU104&lt;&gt;"",AV104,IF(AR104&lt;&gt;"",AS104,IF(AO104&lt;&gt;"",AP104,IF(AL104&lt;&gt;"",AM104,IF(AI104&lt;&gt;"",AJ104,""))))))))</f>
        <v>46630</v>
      </c>
      <c r="I104" s="35" t="s">
        <v>47</v>
      </c>
      <c r="J104" s="36">
        <v>3</v>
      </c>
      <c r="K104" s="31" t="s">
        <v>809</v>
      </c>
      <c r="L104" s="36" t="s">
        <v>810</v>
      </c>
      <c r="M104" s="36" t="s">
        <v>4293</v>
      </c>
      <c r="N104" s="36" t="s">
        <v>172</v>
      </c>
      <c r="O104" s="31" t="s">
        <v>278</v>
      </c>
      <c r="P104" s="38">
        <v>31794</v>
      </c>
      <c r="Q104" s="39">
        <f t="shared" ca="1" si="23"/>
        <v>39</v>
      </c>
      <c r="R104" s="71" t="s">
        <v>4294</v>
      </c>
      <c r="S104" s="28" t="s">
        <v>345</v>
      </c>
      <c r="T104" s="36" t="s">
        <v>114</v>
      </c>
      <c r="U104" s="36" t="s">
        <v>176</v>
      </c>
      <c r="V104" s="40" t="s">
        <v>280</v>
      </c>
      <c r="W104" s="36"/>
      <c r="X104" s="36"/>
      <c r="Y104" s="36" t="s">
        <v>3760</v>
      </c>
      <c r="Z104" s="41">
        <v>1916015091</v>
      </c>
      <c r="AA104" s="41" t="s">
        <v>1885</v>
      </c>
      <c r="AB104" s="36" t="s">
        <v>4295</v>
      </c>
      <c r="AC104" s="42" t="s">
        <v>393</v>
      </c>
      <c r="AD104" s="42"/>
      <c r="AE104" s="42"/>
      <c r="AF104" s="42"/>
      <c r="AG104" s="42"/>
      <c r="AH104" s="43"/>
      <c r="AI104" s="44">
        <v>45902</v>
      </c>
      <c r="AJ104" s="60">
        <v>46022</v>
      </c>
      <c r="AK104" s="45">
        <f t="shared" si="39"/>
        <v>4</v>
      </c>
      <c r="AL104" s="38">
        <v>46023</v>
      </c>
      <c r="AM104" s="38">
        <v>46142</v>
      </c>
      <c r="AN104" s="39">
        <f t="shared" si="41"/>
        <v>4</v>
      </c>
      <c r="AO104" s="44">
        <v>46143</v>
      </c>
      <c r="AP104" s="44">
        <v>46265</v>
      </c>
      <c r="AQ104" s="48">
        <f t="shared" si="42"/>
        <v>4</v>
      </c>
      <c r="AR104" s="54">
        <v>46266</v>
      </c>
      <c r="AS104" s="54">
        <v>46630</v>
      </c>
      <c r="AT104" s="39">
        <f t="shared" si="43"/>
        <v>12</v>
      </c>
      <c r="AU104" s="44" t="s">
        <v>97</v>
      </c>
      <c r="AV104" s="44"/>
      <c r="AW104" s="48" t="str">
        <f t="shared" si="44"/>
        <v/>
      </c>
      <c r="AX104" s="38"/>
      <c r="AY104" s="38"/>
      <c r="AZ104" s="39" t="str">
        <f t="shared" si="5"/>
        <v/>
      </c>
      <c r="BA104" s="44"/>
      <c r="BB104" s="44"/>
      <c r="BC104" s="50" t="str">
        <f t="shared" si="6"/>
        <v/>
      </c>
      <c r="BD104" s="61">
        <f ca="1">IF(G104="Tetap","",IF(BA104&lt;&gt;"",BA104,IF(AX104&lt;&gt;"",AX104,IF(AU104&lt;&gt;"",AU104,IF(AR104&lt;&gt;"",AR104,IF(AO104&lt;&gt;"",AO104,IF(AL104&lt;&gt;"",AL104,IF(AI104&lt;&gt;"",AI104,""))))))))</f>
        <v>46266</v>
      </c>
      <c r="BE104" s="51">
        <f t="shared" ca="1" si="7"/>
        <v>1</v>
      </c>
      <c r="BF104" s="36">
        <f t="shared" ca="1" si="8"/>
        <v>1</v>
      </c>
      <c r="BG104" s="36">
        <f t="shared" ca="1" si="9"/>
        <v>1</v>
      </c>
    </row>
    <row r="105" spans="1:59" ht="22.5" customHeight="1">
      <c r="A105" s="36">
        <f t="shared" si="40"/>
        <v>8</v>
      </c>
      <c r="B105" s="52">
        <v>55089</v>
      </c>
      <c r="C105" s="57" t="s">
        <v>4299</v>
      </c>
      <c r="D105" s="71" t="s">
        <v>124</v>
      </c>
      <c r="E105" s="40" t="s">
        <v>813</v>
      </c>
      <c r="F105" s="40" t="s">
        <v>376</v>
      </c>
      <c r="G105" s="33" t="str">
        <f ca="1">IF(AI105="","Perekrutan",IF(BE105&gt;4,"Tetap",IF(BA105&lt;&gt;"","Kontrak VII",IF(AX105&lt;&gt;"","Kontrak VI",IF(AU105&lt;&gt;"","Kontrak V",IF(AR105&lt;&gt;"","Kontrak IV",IF(AO105&lt;&gt;"","Kontrak III",IF(AL105&lt;&gt;"","Kontrak II",IF(AI105&lt;&gt;"","Kontrak I","")))))))))</f>
        <v>Kontrak III</v>
      </c>
      <c r="H105" s="59">
        <f ca="1">IF(G105="Tetap","",IF(BA105&lt;&gt;"",BB105,IF(AX105&lt;&gt;"",AY105,IF(AU105&lt;&gt;"",AV105,IF(AR105&lt;&gt;"",AS105,IF(AO105&lt;&gt;"",AP105,IF(AL105&lt;&gt;"",AM105,IF(AI105&lt;&gt;"",AJ105,""))))))))</f>
        <v>46387</v>
      </c>
      <c r="I105" s="35" t="s">
        <v>47</v>
      </c>
      <c r="J105" s="36">
        <v>3</v>
      </c>
      <c r="K105" s="31" t="s">
        <v>814</v>
      </c>
      <c r="L105" s="36" t="s">
        <v>815</v>
      </c>
      <c r="M105" s="36" t="s">
        <v>4307</v>
      </c>
      <c r="N105" s="36" t="s">
        <v>172</v>
      </c>
      <c r="O105" s="31" t="s">
        <v>816</v>
      </c>
      <c r="P105" s="38">
        <v>34870</v>
      </c>
      <c r="Q105" s="39">
        <f t="shared" ca="1" si="23"/>
        <v>31</v>
      </c>
      <c r="R105" s="71" t="s">
        <v>4308</v>
      </c>
      <c r="S105" s="28" t="s">
        <v>345</v>
      </c>
      <c r="T105" s="36" t="s">
        <v>114</v>
      </c>
      <c r="U105" s="36" t="s">
        <v>116</v>
      </c>
      <c r="V105" s="40" t="s">
        <v>250</v>
      </c>
      <c r="W105" s="36"/>
      <c r="X105" s="36"/>
      <c r="Y105" s="36" t="s">
        <v>4031</v>
      </c>
      <c r="Z105" s="41">
        <v>1980449995</v>
      </c>
      <c r="AA105" s="41" t="s">
        <v>1886</v>
      </c>
      <c r="AB105" s="36" t="s">
        <v>4312</v>
      </c>
      <c r="AC105" s="42" t="s">
        <v>120</v>
      </c>
      <c r="AD105" s="42"/>
      <c r="AE105" s="42"/>
      <c r="AF105" s="42"/>
      <c r="AG105" s="42"/>
      <c r="AH105" s="43"/>
      <c r="AI105" s="44">
        <v>45995</v>
      </c>
      <c r="AJ105" s="60">
        <v>46142</v>
      </c>
      <c r="AK105" s="45">
        <f t="shared" si="39"/>
        <v>5</v>
      </c>
      <c r="AL105" s="38">
        <v>46143</v>
      </c>
      <c r="AM105" s="38">
        <v>46265</v>
      </c>
      <c r="AN105" s="39">
        <f t="shared" si="41"/>
        <v>4</v>
      </c>
      <c r="AO105" s="55">
        <v>46266</v>
      </c>
      <c r="AP105" s="55">
        <v>46387</v>
      </c>
      <c r="AQ105" s="48">
        <f t="shared" si="42"/>
        <v>4</v>
      </c>
      <c r="AR105" s="38" t="s">
        <v>97</v>
      </c>
      <c r="AS105" s="38"/>
      <c r="AT105" s="39" t="str">
        <f t="shared" si="43"/>
        <v/>
      </c>
      <c r="AU105" s="44" t="s">
        <v>97</v>
      </c>
      <c r="AV105" s="44"/>
      <c r="AW105" s="48" t="str">
        <f t="shared" si="44"/>
        <v/>
      </c>
      <c r="AX105" s="38"/>
      <c r="AY105" s="38"/>
      <c r="AZ105" s="39" t="str">
        <f t="shared" si="5"/>
        <v/>
      </c>
      <c r="BA105" s="44"/>
      <c r="BB105" s="44"/>
      <c r="BC105" s="50" t="str">
        <f t="shared" si="6"/>
        <v/>
      </c>
      <c r="BD105" s="61">
        <f ca="1">IF(G105="Tetap","",IF(BA105&lt;&gt;"",BA105,IF(AX105&lt;&gt;"",AX105,IF(AU105&lt;&gt;"",AU105,IF(AR105&lt;&gt;"",AR105,IF(AO105&lt;&gt;"",AO105,IF(AL105&lt;&gt;"",AL105,IF(AI105&lt;&gt;"",AI105,""))))))))</f>
        <v>46266</v>
      </c>
      <c r="BE105" s="51">
        <f t="shared" ca="1" si="7"/>
        <v>0</v>
      </c>
      <c r="BF105" s="36">
        <f t="shared" ca="1" si="8"/>
        <v>9</v>
      </c>
      <c r="BG105" s="36">
        <f t="shared" ca="1" si="9"/>
        <v>29</v>
      </c>
    </row>
    <row r="106" spans="1:59" ht="22.5" customHeight="1">
      <c r="A106" s="36">
        <f t="shared" si="40"/>
        <v>9</v>
      </c>
      <c r="B106" s="488">
        <v>55090</v>
      </c>
      <c r="C106" s="57" t="s">
        <v>4346</v>
      </c>
      <c r="D106" s="71" t="s">
        <v>124</v>
      </c>
      <c r="E106" s="40" t="s">
        <v>819</v>
      </c>
      <c r="F106" s="40" t="s">
        <v>376</v>
      </c>
      <c r="G106" s="33" t="str">
        <f ca="1">IF(AI106="","Perekrutan",IF(BE106&gt;4,"Tetap",IF(BA106&lt;&gt;"","Kontrak VII",IF(AX106&lt;&gt;"","Kontrak VI",IF(AU106&lt;&gt;"","Kontrak V",IF(AR106&lt;&gt;"","Kontrak IV",IF(AO106&lt;&gt;"","Kontrak III",IF(AL106&lt;&gt;"","Kontrak II",IF(AI106&lt;&gt;"","Kontrak I","")))))))))</f>
        <v>Kontrak III</v>
      </c>
      <c r="H106" s="59">
        <f ca="1">IF(G106="Tetap","",IF(BA106&lt;&gt;"",BB106,IF(AX106&lt;&gt;"",AY106,IF(AU106&lt;&gt;"",AV106,IF(AR106&lt;&gt;"",AS106,IF(AO106&lt;&gt;"",AP106,IF(AL106&lt;&gt;"",AM106,IF(AI106&lt;&gt;"",AJ106,""))))))))</f>
        <v>46387</v>
      </c>
      <c r="I106" s="35" t="s">
        <v>47</v>
      </c>
      <c r="J106" s="36">
        <v>3</v>
      </c>
      <c r="K106" s="31" t="s">
        <v>814</v>
      </c>
      <c r="L106" s="36" t="s">
        <v>820</v>
      </c>
      <c r="M106" s="36" t="s">
        <v>4353</v>
      </c>
      <c r="N106" s="36" t="s">
        <v>172</v>
      </c>
      <c r="O106" s="31" t="s">
        <v>821</v>
      </c>
      <c r="P106" s="38">
        <v>33654</v>
      </c>
      <c r="Q106" s="39">
        <f t="shared" ca="1" si="23"/>
        <v>34</v>
      </c>
      <c r="R106" s="71" t="s">
        <v>4354</v>
      </c>
      <c r="S106" s="28" t="s">
        <v>345</v>
      </c>
      <c r="T106" s="36" t="s">
        <v>114</v>
      </c>
      <c r="U106" s="36" t="s">
        <v>116</v>
      </c>
      <c r="V106" s="40" t="s">
        <v>250</v>
      </c>
      <c r="W106" s="36"/>
      <c r="X106" s="36"/>
      <c r="Y106" s="36" t="s">
        <v>4040</v>
      </c>
      <c r="Z106" s="41">
        <v>1980450058</v>
      </c>
      <c r="AA106" s="41" t="s">
        <v>1887</v>
      </c>
      <c r="AB106" s="36" t="s">
        <v>4362</v>
      </c>
      <c r="AC106" s="42" t="s">
        <v>120</v>
      </c>
      <c r="AD106" s="42"/>
      <c r="AE106" s="42"/>
      <c r="AF106" s="42"/>
      <c r="AG106" s="42"/>
      <c r="AH106" s="43"/>
      <c r="AI106" s="44">
        <v>45995</v>
      </c>
      <c r="AJ106" s="60">
        <v>46142</v>
      </c>
      <c r="AK106" s="45">
        <f t="shared" si="39"/>
        <v>5</v>
      </c>
      <c r="AL106" s="38">
        <v>46143</v>
      </c>
      <c r="AM106" s="38">
        <v>46265</v>
      </c>
      <c r="AN106" s="39">
        <f t="shared" si="41"/>
        <v>4</v>
      </c>
      <c r="AO106" s="55">
        <v>46266</v>
      </c>
      <c r="AP106" s="55">
        <v>46387</v>
      </c>
      <c r="AQ106" s="48">
        <f t="shared" si="42"/>
        <v>4</v>
      </c>
      <c r="AR106" s="38" t="s">
        <v>97</v>
      </c>
      <c r="AS106" s="38"/>
      <c r="AT106" s="39" t="str">
        <f t="shared" si="43"/>
        <v/>
      </c>
      <c r="AU106" s="44" t="s">
        <v>97</v>
      </c>
      <c r="AV106" s="44"/>
      <c r="AW106" s="48" t="str">
        <f t="shared" si="44"/>
        <v/>
      </c>
      <c r="AX106" s="38"/>
      <c r="AY106" s="38"/>
      <c r="AZ106" s="39" t="str">
        <f t="shared" si="5"/>
        <v/>
      </c>
      <c r="BA106" s="44"/>
      <c r="BB106" s="44"/>
      <c r="BC106" s="50" t="str">
        <f t="shared" si="6"/>
        <v/>
      </c>
      <c r="BD106" s="61">
        <f ca="1">IF(G106="Tetap","",IF(BA106&lt;&gt;"",BA106,IF(AX106&lt;&gt;"",AX106,IF(AU106&lt;&gt;"",AU106,IF(AR106&lt;&gt;"",AR106,IF(AO106&lt;&gt;"",AO106,IF(AL106&lt;&gt;"",AL106,IF(AI106&lt;&gt;"",AI106,""))))))))</f>
        <v>46266</v>
      </c>
      <c r="BE106" s="51">
        <f t="shared" ca="1" si="7"/>
        <v>0</v>
      </c>
      <c r="BF106" s="36">
        <f t="shared" ca="1" si="8"/>
        <v>9</v>
      </c>
      <c r="BG106" s="36">
        <f t="shared" ca="1" si="9"/>
        <v>29</v>
      </c>
    </row>
    <row r="107" spans="1:59" ht="22.5" customHeight="1">
      <c r="A107" s="36">
        <f t="shared" si="40"/>
        <v>10</v>
      </c>
      <c r="B107" s="67">
        <v>55091</v>
      </c>
      <c r="C107" s="57" t="s">
        <v>4430</v>
      </c>
      <c r="D107" s="71" t="s">
        <v>124</v>
      </c>
      <c r="E107" s="40" t="s">
        <v>824</v>
      </c>
      <c r="F107" s="58" t="s">
        <v>376</v>
      </c>
      <c r="G107" s="33" t="str">
        <f ca="1">IF(AI107="","Perekrutan",IF(BE107&gt;4,"Tetap",IF(BA107&lt;&gt;"","Kontrak VII",IF(AX107&lt;&gt;"","Kontrak VI",IF(AU107&lt;&gt;"","Kontrak V",IF(AR107&lt;&gt;"","Kontrak IV",IF(AO107&lt;&gt;"","Kontrak III",IF(AL107&lt;&gt;"","Kontrak II",IF(AI107&lt;&gt;"","Kontrak I","")))))))))</f>
        <v>Kontrak I</v>
      </c>
      <c r="H107" s="59">
        <f ca="1">IF(G107="Tetap","",IF(BA107&lt;&gt;"",BB107,IF(AX107&lt;&gt;"",AY107,IF(AU107&lt;&gt;"",AV107,IF(AR107&lt;&gt;"",AS107,IF(AO107&lt;&gt;"",AP107,IF(AL107&lt;&gt;"",AM107,IF(AI107&lt;&gt;"",AJ107,""))))))))</f>
        <v>46387</v>
      </c>
      <c r="I107" s="35" t="s">
        <v>47</v>
      </c>
      <c r="J107" s="36">
        <v>3</v>
      </c>
      <c r="K107" s="31" t="s">
        <v>127</v>
      </c>
      <c r="L107" s="36" t="s">
        <v>825</v>
      </c>
      <c r="M107" s="36" t="s">
        <v>4445</v>
      </c>
      <c r="N107" s="36" t="s">
        <v>172</v>
      </c>
      <c r="O107" s="31" t="s">
        <v>264</v>
      </c>
      <c r="P107" s="38">
        <v>33790</v>
      </c>
      <c r="Q107" s="39">
        <f t="shared" ca="1" si="23"/>
        <v>34</v>
      </c>
      <c r="R107" s="71" t="s">
        <v>4455</v>
      </c>
      <c r="S107" s="28" t="s">
        <v>345</v>
      </c>
      <c r="T107" s="28" t="s">
        <v>233</v>
      </c>
      <c r="U107" s="36" t="s">
        <v>1594</v>
      </c>
      <c r="V107" s="40" t="s">
        <v>177</v>
      </c>
      <c r="W107" s="36"/>
      <c r="X107" s="36"/>
      <c r="Y107" s="36" t="s">
        <v>4465</v>
      </c>
      <c r="Z107" s="527" t="s">
        <v>827</v>
      </c>
      <c r="AA107" s="41"/>
      <c r="AB107" s="36" t="s">
        <v>4466</v>
      </c>
      <c r="AC107" s="42" t="s">
        <v>828</v>
      </c>
      <c r="AD107" s="42" t="s">
        <v>829</v>
      </c>
      <c r="AE107" s="42" t="s">
        <v>831</v>
      </c>
      <c r="AF107" s="42"/>
      <c r="AG107" s="42"/>
      <c r="AH107" s="43"/>
      <c r="AI107" s="55">
        <v>46258</v>
      </c>
      <c r="AJ107" s="161">
        <v>46387</v>
      </c>
      <c r="AK107" s="45"/>
      <c r="AL107" s="38"/>
      <c r="AM107" s="38"/>
      <c r="AN107" s="39"/>
      <c r="AO107" s="44"/>
      <c r="AP107" s="44"/>
      <c r="AQ107" s="48"/>
      <c r="AR107" s="38"/>
      <c r="AS107" s="38"/>
      <c r="AT107" s="39"/>
      <c r="AU107" s="44"/>
      <c r="AV107" s="44"/>
      <c r="AW107" s="48"/>
      <c r="AX107" s="38"/>
      <c r="AY107" s="38"/>
      <c r="AZ107" s="39" t="str">
        <f t="shared" si="5"/>
        <v/>
      </c>
      <c r="BA107" s="44"/>
      <c r="BB107" s="44"/>
      <c r="BC107" s="50" t="str">
        <f t="shared" si="6"/>
        <v/>
      </c>
      <c r="BD107" s="61">
        <f ca="1">IF(G107="Tetap","",IF(BA107&lt;&gt;"",BA107,IF(AX107&lt;&gt;"",AX107,IF(AU107&lt;&gt;"",AU107,IF(AR107&lt;&gt;"",AR107,IF(AO107&lt;&gt;"",AO107,IF(AL107&lt;&gt;"",AL107,IF(AI107&lt;&gt;"",AI107,""))))))))</f>
        <v>46258</v>
      </c>
      <c r="BE107" s="51">
        <f t="shared" ca="1" si="7"/>
        <v>0</v>
      </c>
      <c r="BF107" s="36">
        <f t="shared" ca="1" si="8"/>
        <v>1</v>
      </c>
      <c r="BG107" s="36">
        <f t="shared" ca="1" si="9"/>
        <v>9</v>
      </c>
    </row>
    <row r="108" spans="1:59" ht="22.5" customHeight="1">
      <c r="A108" s="146">
        <f t="shared" si="40"/>
        <v>11</v>
      </c>
      <c r="B108" s="531"/>
      <c r="C108" s="102"/>
      <c r="D108" s="489" t="s">
        <v>124</v>
      </c>
      <c r="E108" s="150" t="s">
        <v>832</v>
      </c>
      <c r="F108" s="490" t="s">
        <v>376</v>
      </c>
      <c r="G108" s="151" t="str">
        <f ca="1">IF(AI108="","Perekrutan",IF(BE108&gt;4,"Tetap",IF(BA108&lt;&gt;"","Kontrak VII",IF(AX108&lt;&gt;"","Kontrak VI",IF(AU108&lt;&gt;"","Kontrak V",IF(AR108&lt;&gt;"","Kontrak IV",IF(AO108&lt;&gt;"","Kontrak III",IF(AL108&lt;&gt;"","Kontrak II",IF(AI108&lt;&gt;"","Kontrak I","")))))))))</f>
        <v>Kontrak I</v>
      </c>
      <c r="H108" s="152">
        <f ca="1">IF(G108="Tetap","",IF(BA108&lt;&gt;"",BB108,IF(AX108&lt;&gt;"",AY108,IF(AU108&lt;&gt;"",AV108,IF(AR108&lt;&gt;"",AS108,IF(AO108&lt;&gt;"",AP108,IF(AL108&lt;&gt;"",AM108,IF(AI108&lt;&gt;"",AJ108,""))))))))</f>
        <v>46387</v>
      </c>
      <c r="I108" s="153" t="s">
        <v>47</v>
      </c>
      <c r="J108" s="146">
        <v>3</v>
      </c>
      <c r="K108" s="149" t="s">
        <v>127</v>
      </c>
      <c r="L108" s="36" t="s">
        <v>30</v>
      </c>
      <c r="M108" s="36" t="s">
        <v>30</v>
      </c>
      <c r="N108" s="146" t="s">
        <v>103</v>
      </c>
      <c r="O108" s="149" t="s">
        <v>834</v>
      </c>
      <c r="P108" s="155">
        <v>32975</v>
      </c>
      <c r="Q108" s="156">
        <f t="shared" ca="1" si="23"/>
        <v>36</v>
      </c>
      <c r="R108" s="149" t="s">
        <v>835</v>
      </c>
      <c r="S108" s="28" t="s">
        <v>345</v>
      </c>
      <c r="T108" s="157" t="s">
        <v>233</v>
      </c>
      <c r="U108" s="36" t="s">
        <v>1594</v>
      </c>
      <c r="V108" s="150" t="s">
        <v>836</v>
      </c>
      <c r="W108" s="146"/>
      <c r="X108" s="146"/>
      <c r="Y108" s="36" t="s">
        <v>30</v>
      </c>
      <c r="Z108" s="41"/>
      <c r="AA108" s="533"/>
      <c r="AB108" s="36" t="s">
        <v>30</v>
      </c>
      <c r="AC108" s="158" t="s">
        <v>828</v>
      </c>
      <c r="AD108" s="158" t="s">
        <v>829</v>
      </c>
      <c r="AE108" s="158" t="s">
        <v>831</v>
      </c>
      <c r="AF108" s="158"/>
      <c r="AG108" s="158"/>
      <c r="AH108" s="159"/>
      <c r="AI108" s="537">
        <v>46258</v>
      </c>
      <c r="AJ108" s="538">
        <v>46387</v>
      </c>
      <c r="AK108" s="160"/>
      <c r="AL108" s="155"/>
      <c r="AM108" s="155"/>
      <c r="AN108" s="156"/>
      <c r="AO108" s="155"/>
      <c r="AP108" s="155"/>
      <c r="AQ108" s="156"/>
      <c r="AR108" s="155"/>
      <c r="AS108" s="155"/>
      <c r="AT108" s="156"/>
      <c r="AU108" s="155"/>
      <c r="AV108" s="155"/>
      <c r="AW108" s="156"/>
      <c r="AX108" s="38"/>
      <c r="AY108" s="38"/>
      <c r="AZ108" s="39" t="str">
        <f t="shared" si="5"/>
        <v/>
      </c>
      <c r="BA108" s="44"/>
      <c r="BB108" s="44"/>
      <c r="BC108" s="50" t="str">
        <f t="shared" si="6"/>
        <v/>
      </c>
      <c r="BD108" s="61">
        <f ca="1">IF(G108="Tetap","",IF(BA108&lt;&gt;"",BA108,IF(AX108&lt;&gt;"",AX108,IF(AU108&lt;&gt;"",AU108,IF(AR108&lt;&gt;"",AR108,IF(AO108&lt;&gt;"",AO108,IF(AL108&lt;&gt;"",AL108,IF(AI108&lt;&gt;"",AI108,""))))))))</f>
        <v>46258</v>
      </c>
      <c r="BE108" s="146">
        <f t="shared" ca="1" si="7"/>
        <v>0</v>
      </c>
      <c r="BF108" s="146">
        <f t="shared" ca="1" si="8"/>
        <v>1</v>
      </c>
      <c r="BG108" s="146">
        <f t="shared" ca="1" si="9"/>
        <v>9</v>
      </c>
    </row>
    <row r="109" spans="1:59" ht="22.5" customHeight="1">
      <c r="A109" s="36">
        <f t="shared" si="40"/>
        <v>12</v>
      </c>
      <c r="B109" s="52">
        <v>55092</v>
      </c>
      <c r="C109" s="539" t="s">
        <v>4586</v>
      </c>
      <c r="D109" s="71" t="s">
        <v>124</v>
      </c>
      <c r="E109" s="40" t="s">
        <v>838</v>
      </c>
      <c r="F109" s="58" t="s">
        <v>246</v>
      </c>
      <c r="G109" s="33" t="str">
        <f ca="1">IF(AI109="","Perekrutan",IF(BE109&gt;4,"Tetap",IF(BA109&lt;&gt;"","Kontrak VII",IF(AX109&lt;&gt;"","Kontrak VI",IF(AU109&lt;&gt;"","Kontrak V",IF(AR109&lt;&gt;"","Kontrak IV",IF(AO109&lt;&gt;"","Kontrak III",IF(AL109&lt;&gt;"","Kontrak II",IF(AI109&lt;&gt;"","Kontrak I","")))))))))</f>
        <v>Kontrak III</v>
      </c>
      <c r="H109" s="413">
        <f ca="1">IF(G109="Tetap","",IF(BA109&lt;&gt;"",BB109,IF(AX109&lt;&gt;"",AY109,IF(AU109&lt;&gt;"",AV109,IF(AR109&lt;&gt;"",AS109,IF(AO109&lt;&gt;"",AP109,IF(AL109&lt;&gt;"",AM109,IF(AI109&lt;&gt;"",AJ109,""))))))))</f>
        <v>46418</v>
      </c>
      <c r="I109" s="35" t="s">
        <v>47</v>
      </c>
      <c r="J109" s="36" t="s">
        <v>30</v>
      </c>
      <c r="K109" s="71" t="s">
        <v>127</v>
      </c>
      <c r="L109" s="36" t="s">
        <v>839</v>
      </c>
      <c r="M109" s="36" t="s">
        <v>4601</v>
      </c>
      <c r="N109" s="36" t="s">
        <v>172</v>
      </c>
      <c r="O109" s="31" t="s">
        <v>278</v>
      </c>
      <c r="P109" s="38">
        <v>36517</v>
      </c>
      <c r="Q109" s="39">
        <f t="shared" ca="1" si="23"/>
        <v>26</v>
      </c>
      <c r="R109" s="71" t="s">
        <v>4602</v>
      </c>
      <c r="S109" s="28" t="s">
        <v>345</v>
      </c>
      <c r="T109" s="36" t="s">
        <v>114</v>
      </c>
      <c r="U109" s="36" t="s">
        <v>426</v>
      </c>
      <c r="V109" s="40" t="s">
        <v>250</v>
      </c>
      <c r="W109" s="36"/>
      <c r="X109" s="36"/>
      <c r="Y109" s="36" t="s">
        <v>4063</v>
      </c>
      <c r="Z109" s="41">
        <v>1957673743</v>
      </c>
      <c r="AA109" s="41" t="s">
        <v>839</v>
      </c>
      <c r="AB109" s="36" t="s">
        <v>4605</v>
      </c>
      <c r="AC109" s="42" t="s">
        <v>120</v>
      </c>
      <c r="AD109" s="42"/>
      <c r="AE109" s="42"/>
      <c r="AF109" s="42"/>
      <c r="AG109" s="42"/>
      <c r="AH109" s="43"/>
      <c r="AI109" s="44">
        <v>46055</v>
      </c>
      <c r="AJ109" s="60">
        <v>46173</v>
      </c>
      <c r="AK109" s="45">
        <f t="shared" ref="AK109:AK147" si="45">IF(AJ109="","",(DATEDIF(AI109,AJ109,"M")+1))</f>
        <v>4</v>
      </c>
      <c r="AL109" s="38">
        <v>46174</v>
      </c>
      <c r="AM109" s="38">
        <v>46295</v>
      </c>
      <c r="AN109" s="39">
        <f>IF(AM109="","",(DATEDIF(AL109,AM109,"M")+1))</f>
        <v>4</v>
      </c>
      <c r="AO109" s="54">
        <v>46296</v>
      </c>
      <c r="AP109" s="70">
        <v>46418</v>
      </c>
      <c r="AQ109" s="48">
        <f>IF(AP109="","",(DATEDIF(AO109,AP109,"M")+1))</f>
        <v>4</v>
      </c>
      <c r="AR109" s="38" t="s">
        <v>97</v>
      </c>
      <c r="AS109" s="38"/>
      <c r="AT109" s="39" t="str">
        <f>IF(AS109="","",(DATEDIF(AR109,AS109,"M")+1))</f>
        <v/>
      </c>
      <c r="AU109" s="44" t="s">
        <v>97</v>
      </c>
      <c r="AV109" s="44"/>
      <c r="AW109" s="48" t="str">
        <f>IF(AV109="","",(DATEDIF(AU109,AV109,"M")+1))</f>
        <v/>
      </c>
      <c r="AX109" s="38"/>
      <c r="AY109" s="38"/>
      <c r="AZ109" s="39" t="str">
        <f t="shared" si="5"/>
        <v/>
      </c>
      <c r="BA109" s="44"/>
      <c r="BB109" s="44"/>
      <c r="BC109" s="50" t="str">
        <f t="shared" si="6"/>
        <v/>
      </c>
      <c r="BD109" s="61">
        <f ca="1">IF(G109="Tetap","",IF(BA109&lt;&gt;"",BA109,IF(AX109&lt;&gt;"",AX109,IF(AU109&lt;&gt;"",AU109,IF(AR109&lt;&gt;"",AR109,IF(AO109&lt;&gt;"",AO109,IF(AL109&lt;&gt;"",AL109,IF(AI109&lt;&gt;"",AI109,""))))))))</f>
        <v>46296</v>
      </c>
      <c r="BE109" s="51">
        <f t="shared" ca="1" si="7"/>
        <v>0</v>
      </c>
      <c r="BF109" s="36">
        <f t="shared" ca="1" si="8"/>
        <v>8</v>
      </c>
      <c r="BG109" s="36">
        <f t="shared" ca="1" si="9"/>
        <v>1</v>
      </c>
    </row>
    <row r="110" spans="1:59" ht="22.5" customHeight="1">
      <c r="A110" s="36">
        <f t="shared" si="40"/>
        <v>13</v>
      </c>
      <c r="B110" s="67">
        <v>55093</v>
      </c>
      <c r="C110" s="102" t="s">
        <v>4643</v>
      </c>
      <c r="D110" s="71" t="s">
        <v>124</v>
      </c>
      <c r="E110" s="40" t="s">
        <v>842</v>
      </c>
      <c r="F110" s="58" t="s">
        <v>246</v>
      </c>
      <c r="G110" s="33" t="str">
        <f ca="1">IF(AI110="","Perekrutan",IF(BE110&gt;4,"Tetap",IF(BA110&lt;&gt;"","Kontrak VII",IF(AX110&lt;&gt;"","Kontrak VI",IF(AU110&lt;&gt;"","Kontrak V",IF(AR110&lt;&gt;"","Kontrak IV",IF(AO110&lt;&gt;"","Kontrak III",IF(AL110&lt;&gt;"","Kontrak II",IF(AI110&lt;&gt;"","Kontrak I","")))))))))</f>
        <v>Kontrak I</v>
      </c>
      <c r="H110" s="59">
        <f ca="1">IF(G110="Tetap","",IF(BA110&lt;&gt;"",BB110,IF(AX110&lt;&gt;"",AY110,IF(AU110&lt;&gt;"",AV110,IF(AR110&lt;&gt;"",AS110,IF(AO110&lt;&gt;"",AP110,IF(AL110&lt;&gt;"",AM110,IF(AI110&lt;&gt;"",AJ110,""))))))))</f>
        <v>46387</v>
      </c>
      <c r="I110" s="35" t="s">
        <v>47</v>
      </c>
      <c r="J110" s="36" t="s">
        <v>30</v>
      </c>
      <c r="K110" s="31" t="s">
        <v>127</v>
      </c>
      <c r="L110" s="36" t="s">
        <v>843</v>
      </c>
      <c r="M110" s="36" t="s">
        <v>4644</v>
      </c>
      <c r="N110" s="36" t="s">
        <v>172</v>
      </c>
      <c r="O110" s="31" t="s">
        <v>844</v>
      </c>
      <c r="P110" s="38">
        <v>32204</v>
      </c>
      <c r="Q110" s="39">
        <f t="shared" ca="1" si="23"/>
        <v>38</v>
      </c>
      <c r="R110" s="71" t="s">
        <v>4645</v>
      </c>
      <c r="S110" s="28" t="s">
        <v>345</v>
      </c>
      <c r="T110" s="36" t="s">
        <v>114</v>
      </c>
      <c r="U110" s="36" t="s">
        <v>349</v>
      </c>
      <c r="V110" s="40" t="s">
        <v>846</v>
      </c>
      <c r="W110" s="36"/>
      <c r="X110" s="36"/>
      <c r="Y110" s="36" t="s">
        <v>4646</v>
      </c>
      <c r="Z110" s="41" t="s">
        <v>847</v>
      </c>
      <c r="AA110" s="41" t="s">
        <v>843</v>
      </c>
      <c r="AB110" s="36" t="s">
        <v>4647</v>
      </c>
      <c r="AC110" s="42" t="s">
        <v>848</v>
      </c>
      <c r="AD110" s="42" t="s">
        <v>849</v>
      </c>
      <c r="AE110" s="43" t="s">
        <v>850</v>
      </c>
      <c r="AF110" s="42"/>
      <c r="AG110" s="42"/>
      <c r="AH110" s="43"/>
      <c r="AI110" s="55">
        <v>46244</v>
      </c>
      <c r="AJ110" s="161">
        <v>46387</v>
      </c>
      <c r="AK110" s="45">
        <f t="shared" si="45"/>
        <v>5</v>
      </c>
      <c r="AL110" s="38"/>
      <c r="AM110" s="38"/>
      <c r="AN110" s="39"/>
      <c r="AO110" s="44"/>
      <c r="AP110" s="44"/>
      <c r="AQ110" s="48"/>
      <c r="AR110" s="38"/>
      <c r="AS110" s="38"/>
      <c r="AT110" s="39"/>
      <c r="AU110" s="44"/>
      <c r="AV110" s="44"/>
      <c r="AW110" s="48"/>
      <c r="AX110" s="38"/>
      <c r="AY110" s="38"/>
      <c r="AZ110" s="39" t="str">
        <f t="shared" si="5"/>
        <v/>
      </c>
      <c r="BA110" s="44"/>
      <c r="BB110" s="44"/>
      <c r="BC110" s="50" t="str">
        <f t="shared" si="6"/>
        <v/>
      </c>
      <c r="BD110" s="61">
        <f ca="1">IF(G110="Tetap","",IF(BA110&lt;&gt;"",BA110,IF(AX110&lt;&gt;"",AX110,IF(AU110&lt;&gt;"",AU110,IF(AR110&lt;&gt;"",AR110,IF(AO110&lt;&gt;"",AO110,IF(AL110&lt;&gt;"",AL110,IF(AI110&lt;&gt;"",AI110,""))))))))</f>
        <v>46244</v>
      </c>
      <c r="BE110" s="51">
        <f t="shared" ca="1" si="7"/>
        <v>0</v>
      </c>
      <c r="BF110" s="36">
        <f t="shared" ca="1" si="8"/>
        <v>1</v>
      </c>
      <c r="BG110" s="36">
        <f t="shared" ca="1" si="9"/>
        <v>23</v>
      </c>
    </row>
    <row r="111" spans="1:59" ht="22.5" hidden="1" customHeight="1">
      <c r="A111" s="36">
        <f t="shared" si="40"/>
        <v>14</v>
      </c>
      <c r="B111" s="67"/>
      <c r="C111" s="102"/>
      <c r="D111" s="71" t="s">
        <v>124</v>
      </c>
      <c r="E111" s="58" t="s">
        <v>851</v>
      </c>
      <c r="F111" s="58" t="s">
        <v>852</v>
      </c>
      <c r="G111" s="33" t="str">
        <f>IF(AI111="","Perekrutan",IF(BE111&gt;4,"Tetap",IF(BA111&lt;&gt;"","Kontrak VII",IF(AX111&lt;&gt;"","Kontrak VI",IF(AU111&lt;&gt;"","Kontrak V",IF(AR111&lt;&gt;"","Kontrak IV",IF(AO111&lt;&gt;"","Kontrak III",IF(AL111&lt;&gt;"","Kontrak II",IF(AI111&lt;&gt;"","Kontrak I","")))))))))</f>
        <v>Perekrutan</v>
      </c>
      <c r="H111" s="43" t="str">
        <f>IF(G111="Tetap","",IF(BA111&lt;&gt;"",BB111,IF(AX111&lt;&gt;"",AY111,IF(AU111&lt;&gt;"",AV111,IF(AR111&lt;&gt;"",AS111,IF(AO111&lt;&gt;"",AP111,IF(AL111&lt;&gt;"",AM111,IF(AI111&lt;&gt;"",AJ111,""))))))))</f>
        <v/>
      </c>
      <c r="I111" s="35"/>
      <c r="J111" s="36"/>
      <c r="K111" s="71" t="s">
        <v>814</v>
      </c>
      <c r="L111" s="36" t="s">
        <v>854</v>
      </c>
      <c r="M111" s="36" t="s">
        <v>4655</v>
      </c>
      <c r="N111" s="36" t="s">
        <v>172</v>
      </c>
      <c r="O111" s="71" t="s">
        <v>855</v>
      </c>
      <c r="P111" s="54">
        <v>32995</v>
      </c>
      <c r="Q111" s="39">
        <f t="shared" ca="1" si="23"/>
        <v>36</v>
      </c>
      <c r="R111" s="71" t="s">
        <v>4656</v>
      </c>
      <c r="S111" s="28" t="s">
        <v>345</v>
      </c>
      <c r="T111" s="36" t="s">
        <v>114</v>
      </c>
      <c r="U111" s="36" t="s">
        <v>176</v>
      </c>
      <c r="V111" s="40" t="s">
        <v>846</v>
      </c>
      <c r="W111" s="36"/>
      <c r="X111" s="36"/>
      <c r="Y111" s="36" t="s">
        <v>4658</v>
      </c>
      <c r="Z111" s="65">
        <v>2105226630</v>
      </c>
      <c r="AA111" s="41"/>
      <c r="AB111" s="36" t="s">
        <v>4659</v>
      </c>
      <c r="AC111" s="43" t="s">
        <v>856</v>
      </c>
      <c r="AD111" s="43" t="s">
        <v>857</v>
      </c>
      <c r="AE111" s="43" t="s">
        <v>858</v>
      </c>
      <c r="AF111" s="42"/>
      <c r="AG111" s="42"/>
      <c r="AH111" s="43"/>
      <c r="AI111" s="55"/>
      <c r="AJ111" s="161"/>
      <c r="AK111" s="45" t="str">
        <f t="shared" si="45"/>
        <v/>
      </c>
      <c r="AL111" s="38"/>
      <c r="AM111" s="38"/>
      <c r="AN111" s="39"/>
      <c r="AO111" s="44"/>
      <c r="AP111" s="44"/>
      <c r="AQ111" s="48"/>
      <c r="AR111" s="38"/>
      <c r="AS111" s="38"/>
      <c r="AT111" s="39"/>
      <c r="AU111" s="44"/>
      <c r="AV111" s="44"/>
      <c r="AW111" s="48"/>
      <c r="AX111" s="38"/>
      <c r="AY111" s="38"/>
      <c r="AZ111" s="39" t="str">
        <f t="shared" si="5"/>
        <v/>
      </c>
      <c r="BA111" s="44"/>
      <c r="BB111" s="44"/>
      <c r="BC111" s="50" t="str">
        <f t="shared" si="6"/>
        <v/>
      </c>
      <c r="BD111" s="51" t="str">
        <f>IF(G111="Tetap","",IF(BA111&lt;&gt;"",BA111,IF(AX111&lt;&gt;"",AX111,IF(AU111&lt;&gt;"",AU111,IF(AR111&lt;&gt;"",AR111,IF(AO111&lt;&gt;"",AO111,IF(AL111&lt;&gt;"",AL111,IF(AI111&lt;&gt;"",AI111,""))))))))</f>
        <v/>
      </c>
      <c r="BE111" s="51" t="str">
        <f t="shared" ca="1" si="7"/>
        <v>0</v>
      </c>
      <c r="BF111" s="36" t="str">
        <f t="shared" ca="1" si="8"/>
        <v/>
      </c>
      <c r="BG111" s="36" t="str">
        <f t="shared" ca="1" si="9"/>
        <v/>
      </c>
    </row>
    <row r="112" spans="1:59" ht="22.5" hidden="1" customHeight="1">
      <c r="A112" s="28">
        <v>1</v>
      </c>
      <c r="B112" s="67"/>
      <c r="C112" s="102"/>
      <c r="D112" s="71" t="s">
        <v>124</v>
      </c>
      <c r="E112" s="58" t="s">
        <v>4662</v>
      </c>
      <c r="F112" s="58" t="s">
        <v>1612</v>
      </c>
      <c r="G112" s="33" t="str">
        <f>IF(AI112="","Perekrutan",IF(BE112&gt;4,"Tetap",IF(BA112&lt;&gt;"","Kontrak VII",IF(AX112&lt;&gt;"","Kontrak VI",IF(AU112&lt;&gt;"","Kontrak V",IF(AR112&lt;&gt;"","Kontrak IV",IF(AO112&lt;&gt;"","Kontrak III",IF(AL112&lt;&gt;"","Kontrak II",IF(AI112&lt;&gt;"","Kontrak I","")))))))))</f>
        <v>Perekrutan</v>
      </c>
      <c r="H112" s="43" t="str">
        <f>IF(G112="Tetap","",IF(BA112&lt;&gt;"",BB112,IF(AX112&lt;&gt;"",AY112,IF(AU112&lt;&gt;"",AV112,IF(AR112&lt;&gt;"",AS112,IF(AO112&lt;&gt;"",AP112,IF(AL112&lt;&gt;"",AM112,IF(AI112&lt;&gt;"",AJ112,""))))))))</f>
        <v/>
      </c>
      <c r="I112" s="35"/>
      <c r="J112" s="36"/>
      <c r="K112" s="31" t="s">
        <v>127</v>
      </c>
      <c r="L112" s="103" t="s">
        <v>4663</v>
      </c>
      <c r="M112" s="28"/>
      <c r="N112" s="28" t="s">
        <v>172</v>
      </c>
      <c r="O112" s="71" t="s">
        <v>278</v>
      </c>
      <c r="P112" s="54">
        <v>35796</v>
      </c>
      <c r="Q112" s="39">
        <f t="shared" ca="1" si="23"/>
        <v>28</v>
      </c>
      <c r="R112" s="71" t="s">
        <v>4664</v>
      </c>
      <c r="S112" s="28" t="s">
        <v>345</v>
      </c>
      <c r="T112" s="28" t="s">
        <v>114</v>
      </c>
      <c r="U112" s="28" t="s">
        <v>349</v>
      </c>
      <c r="V112" s="58" t="s">
        <v>177</v>
      </c>
      <c r="W112" s="36"/>
      <c r="X112" s="36"/>
      <c r="Y112" s="36"/>
      <c r="Z112" s="41"/>
      <c r="AA112" s="41"/>
      <c r="AB112" s="36"/>
      <c r="AC112" s="43" t="s">
        <v>1666</v>
      </c>
      <c r="AD112" s="43" t="s">
        <v>1613</v>
      </c>
      <c r="AE112" s="43" t="s">
        <v>1614</v>
      </c>
      <c r="AF112" s="42"/>
      <c r="AG112" s="42"/>
      <c r="AH112" s="43"/>
      <c r="AI112" s="55"/>
      <c r="AJ112" s="161"/>
      <c r="AK112" s="45" t="str">
        <f t="shared" si="45"/>
        <v/>
      </c>
      <c r="AL112" s="38"/>
      <c r="AM112" s="38"/>
      <c r="AN112" s="39"/>
      <c r="AO112" s="44"/>
      <c r="AP112" s="44"/>
      <c r="AQ112" s="48"/>
      <c r="AR112" s="38"/>
      <c r="AS112" s="38"/>
      <c r="AT112" s="39"/>
      <c r="AU112" s="44"/>
      <c r="AV112" s="44"/>
      <c r="AW112" s="48"/>
      <c r="AX112" s="38"/>
      <c r="AY112" s="38"/>
      <c r="AZ112" s="39" t="str">
        <f t="shared" si="5"/>
        <v/>
      </c>
      <c r="BA112" s="44"/>
      <c r="BB112" s="44"/>
      <c r="BC112" s="50" t="str">
        <f t="shared" si="6"/>
        <v/>
      </c>
      <c r="BD112" s="51" t="str">
        <f>IF(G112="Tetap","",IF(BA112&lt;&gt;"",BA112,IF(AX112&lt;&gt;"",AX112,IF(AU112&lt;&gt;"",AU112,IF(AR112&lt;&gt;"",AR112,IF(AO112&lt;&gt;"",AO112,IF(AL112&lt;&gt;"",AL112,IF(AI112&lt;&gt;"",AI112,""))))))))</f>
        <v/>
      </c>
      <c r="BE112" s="51" t="str">
        <f t="shared" ca="1" si="7"/>
        <v>0</v>
      </c>
      <c r="BF112" s="36" t="str">
        <f t="shared" ca="1" si="8"/>
        <v/>
      </c>
      <c r="BG112" s="36" t="str">
        <f t="shared" ca="1" si="9"/>
        <v/>
      </c>
    </row>
    <row r="113" spans="1:59" ht="22.5" hidden="1" customHeight="1">
      <c r="A113" s="36">
        <f>A115+1</f>
        <v>6</v>
      </c>
      <c r="B113" s="548"/>
      <c r="C113" s="548"/>
      <c r="D113" s="71" t="s">
        <v>124</v>
      </c>
      <c r="E113" s="58" t="s">
        <v>4667</v>
      </c>
      <c r="F113" s="58" t="s">
        <v>1612</v>
      </c>
      <c r="G113" s="33" t="str">
        <f>IF(AI113="","Perekrutan",IF(BE113&gt;4,"Tetap",IF(BA113&lt;&gt;"","Kontrak VII",IF(AX113&lt;&gt;"","Kontrak VI",IF(AU113&lt;&gt;"","Kontrak V",IF(AR113&lt;&gt;"","Kontrak IV",IF(AO113&lt;&gt;"","Kontrak III",IF(AL113&lt;&gt;"","Kontrak II",IF(AI113&lt;&gt;"","Kontrak I","")))))))))</f>
        <v>Perekrutan</v>
      </c>
      <c r="H113" s="43" t="str">
        <f>IF(G113="Tetap","",IF(BA113&lt;&gt;"",BB113,IF(AX113&lt;&gt;"",AY113,IF(AU113&lt;&gt;"",AV113,IF(AR113&lt;&gt;"",AS113,IF(AO113&lt;&gt;"",AP113,IF(AL113&lt;&gt;"",AM113,IF(AI113&lt;&gt;"",AJ113,""))))))))</f>
        <v/>
      </c>
      <c r="I113" s="35"/>
      <c r="J113" s="36"/>
      <c r="K113" s="31" t="s">
        <v>127</v>
      </c>
      <c r="L113" s="103" t="s">
        <v>4668</v>
      </c>
      <c r="M113" s="28"/>
      <c r="N113" s="28" t="s">
        <v>172</v>
      </c>
      <c r="O113" s="71" t="s">
        <v>278</v>
      </c>
      <c r="P113" s="54">
        <v>33133</v>
      </c>
      <c r="Q113" s="39">
        <f t="shared" ca="1" si="23"/>
        <v>36</v>
      </c>
      <c r="R113" s="71" t="s">
        <v>4670</v>
      </c>
      <c r="S113" s="28" t="s">
        <v>345</v>
      </c>
      <c r="T113" s="28" t="s">
        <v>294</v>
      </c>
      <c r="U113" s="28" t="s">
        <v>349</v>
      </c>
      <c r="V113" s="58" t="s">
        <v>250</v>
      </c>
      <c r="W113" s="36"/>
      <c r="X113" s="36"/>
      <c r="Y113" s="36"/>
      <c r="Z113" s="41"/>
      <c r="AA113" s="41"/>
      <c r="AB113" s="36"/>
      <c r="AC113" s="43" t="s">
        <v>1666</v>
      </c>
      <c r="AD113" s="43" t="s">
        <v>1613</v>
      </c>
      <c r="AE113" s="43" t="s">
        <v>1614</v>
      </c>
      <c r="AF113" s="42"/>
      <c r="AG113" s="42"/>
      <c r="AH113" s="43"/>
      <c r="AI113" s="55"/>
      <c r="AJ113" s="161"/>
      <c r="AK113" s="45" t="str">
        <f t="shared" si="45"/>
        <v/>
      </c>
      <c r="AL113" s="38"/>
      <c r="AM113" s="38"/>
      <c r="AN113" s="39"/>
      <c r="AO113" s="44"/>
      <c r="AP113" s="44"/>
      <c r="AQ113" s="48"/>
      <c r="AR113" s="38"/>
      <c r="AS113" s="38"/>
      <c r="AT113" s="39"/>
      <c r="AU113" s="44"/>
      <c r="AV113" s="44"/>
      <c r="AW113" s="48"/>
      <c r="AX113" s="38"/>
      <c r="AY113" s="38"/>
      <c r="AZ113" s="39" t="str">
        <f t="shared" si="5"/>
        <v/>
      </c>
      <c r="BA113" s="44"/>
      <c r="BB113" s="44"/>
      <c r="BC113" s="50" t="str">
        <f t="shared" si="6"/>
        <v/>
      </c>
      <c r="BD113" s="51" t="str">
        <f>IF(G113="Tetap","",IF(BA113&lt;&gt;"",BA113,IF(AX113&lt;&gt;"",AX113,IF(AU113&lt;&gt;"",AU113,IF(AR113&lt;&gt;"",AR113,IF(AO113&lt;&gt;"",AO113,IF(AL113&lt;&gt;"",AL113,IF(AI113&lt;&gt;"",AI113,""))))))))</f>
        <v/>
      </c>
      <c r="BE113" s="51" t="str">
        <f t="shared" ca="1" si="7"/>
        <v>0</v>
      </c>
      <c r="BF113" s="36" t="str">
        <f t="shared" ca="1" si="8"/>
        <v/>
      </c>
      <c r="BG113" s="36" t="str">
        <f t="shared" ca="1" si="9"/>
        <v/>
      </c>
    </row>
    <row r="114" spans="1:59" ht="22.5" hidden="1" customHeight="1">
      <c r="A114" s="36">
        <f>A118+1</f>
        <v>4</v>
      </c>
      <c r="B114" s="548"/>
      <c r="C114" s="548"/>
      <c r="D114" s="71" t="s">
        <v>124</v>
      </c>
      <c r="E114" s="58" t="s">
        <v>4673</v>
      </c>
      <c r="F114" s="58" t="s">
        <v>1612</v>
      </c>
      <c r="G114" s="33" t="str">
        <f>IF(AI114="","Perekrutan",IF(BE114&gt;4,"Tetap",IF(BA114&lt;&gt;"","Kontrak VII",IF(AX114&lt;&gt;"","Kontrak VI",IF(AU114&lt;&gt;"","Kontrak V",IF(AR114&lt;&gt;"","Kontrak IV",IF(AO114&lt;&gt;"","Kontrak III",IF(AL114&lt;&gt;"","Kontrak II",IF(AI114&lt;&gt;"","Kontrak I","")))))))))</f>
        <v>Perekrutan</v>
      </c>
      <c r="H114" s="43" t="str">
        <f>IF(G114="Tetap","",IF(BA114&lt;&gt;"",BB114,IF(AX114&lt;&gt;"",AY114,IF(AU114&lt;&gt;"",AV114,IF(AR114&lt;&gt;"",AS114,IF(AO114&lt;&gt;"",AP114,IF(AL114&lt;&gt;"",AM114,IF(AI114&lt;&gt;"",AJ114,""))))))))</f>
        <v/>
      </c>
      <c r="I114" s="35"/>
      <c r="J114" s="36"/>
      <c r="K114" s="31" t="s">
        <v>127</v>
      </c>
      <c r="L114" s="103" t="s">
        <v>4674</v>
      </c>
      <c r="M114" s="28"/>
      <c r="N114" s="28" t="s">
        <v>172</v>
      </c>
      <c r="O114" s="71" t="s">
        <v>278</v>
      </c>
      <c r="P114" s="54">
        <v>29517</v>
      </c>
      <c r="Q114" s="39">
        <f t="shared" ca="1" si="23"/>
        <v>45</v>
      </c>
      <c r="R114" s="71" t="s">
        <v>4675</v>
      </c>
      <c r="S114" s="28" t="s">
        <v>345</v>
      </c>
      <c r="T114" s="28" t="s">
        <v>114</v>
      </c>
      <c r="U114" s="28" t="s">
        <v>116</v>
      </c>
      <c r="V114" s="58" t="s">
        <v>177</v>
      </c>
      <c r="W114" s="36"/>
      <c r="X114" s="36"/>
      <c r="Y114" s="36"/>
      <c r="Z114" s="41"/>
      <c r="AA114" s="41"/>
      <c r="AB114" s="36"/>
      <c r="AC114" s="43" t="s">
        <v>1666</v>
      </c>
      <c r="AD114" s="43" t="s">
        <v>1613</v>
      </c>
      <c r="AE114" s="43" t="s">
        <v>1614</v>
      </c>
      <c r="AF114" s="42"/>
      <c r="AG114" s="42"/>
      <c r="AH114" s="43"/>
      <c r="AI114" s="55"/>
      <c r="AJ114" s="161"/>
      <c r="AK114" s="45" t="str">
        <f t="shared" si="45"/>
        <v/>
      </c>
      <c r="AL114" s="38"/>
      <c r="AM114" s="38"/>
      <c r="AN114" s="39"/>
      <c r="AO114" s="44"/>
      <c r="AP114" s="44"/>
      <c r="AQ114" s="48"/>
      <c r="AR114" s="38"/>
      <c r="AS114" s="38"/>
      <c r="AT114" s="39"/>
      <c r="AU114" s="44"/>
      <c r="AV114" s="44"/>
      <c r="AW114" s="48"/>
      <c r="AX114" s="38"/>
      <c r="AY114" s="38"/>
      <c r="AZ114" s="39" t="str">
        <f t="shared" si="5"/>
        <v/>
      </c>
      <c r="BA114" s="44"/>
      <c r="BB114" s="44"/>
      <c r="BC114" s="50" t="str">
        <f t="shared" si="6"/>
        <v/>
      </c>
      <c r="BD114" s="51" t="str">
        <f>IF(G114="Tetap","",IF(BA114&lt;&gt;"",BA114,IF(AX114&lt;&gt;"",AX114,IF(AU114&lt;&gt;"",AU114,IF(AR114&lt;&gt;"",AR114,IF(AO114&lt;&gt;"",AO114,IF(AL114&lt;&gt;"",AL114,IF(AI114&lt;&gt;"",AI114,""))))))))</f>
        <v/>
      </c>
      <c r="BE114" s="51" t="str">
        <f t="shared" ca="1" si="7"/>
        <v>0</v>
      </c>
      <c r="BF114" s="36" t="str">
        <f t="shared" ca="1" si="8"/>
        <v/>
      </c>
      <c r="BG114" s="36" t="str">
        <f t="shared" ca="1" si="9"/>
        <v/>
      </c>
    </row>
    <row r="115" spans="1:59" ht="22.5" hidden="1" customHeight="1">
      <c r="A115" s="36">
        <f>A114+1</f>
        <v>5</v>
      </c>
      <c r="B115" s="548"/>
      <c r="C115" s="548"/>
      <c r="D115" s="71" t="s">
        <v>124</v>
      </c>
      <c r="E115" s="58" t="s">
        <v>4681</v>
      </c>
      <c r="F115" s="58" t="s">
        <v>1612</v>
      </c>
      <c r="G115" s="33" t="str">
        <f>IF(AI115="","Perekrutan",IF(BE115&gt;4,"Tetap",IF(BA115&lt;&gt;"","Kontrak VII",IF(AX115&lt;&gt;"","Kontrak VI",IF(AU115&lt;&gt;"","Kontrak V",IF(AR115&lt;&gt;"","Kontrak IV",IF(AO115&lt;&gt;"","Kontrak III",IF(AL115&lt;&gt;"","Kontrak II",IF(AI115&lt;&gt;"","Kontrak I","")))))))))</f>
        <v>Perekrutan</v>
      </c>
      <c r="H115" s="43" t="str">
        <f>IF(G115="Tetap","",IF(BA115&lt;&gt;"",BB115,IF(AX115&lt;&gt;"",AY115,IF(AU115&lt;&gt;"",AV115,IF(AR115&lt;&gt;"",AS115,IF(AO115&lt;&gt;"",AP115,IF(AL115&lt;&gt;"",AM115,IF(AI115&lt;&gt;"",AJ115,""))))))))</f>
        <v/>
      </c>
      <c r="I115" s="35"/>
      <c r="J115" s="36"/>
      <c r="K115" s="31" t="s">
        <v>127</v>
      </c>
      <c r="L115" s="103" t="s">
        <v>4682</v>
      </c>
      <c r="M115" s="28"/>
      <c r="N115" s="28" t="s">
        <v>172</v>
      </c>
      <c r="O115" s="71" t="s">
        <v>4683</v>
      </c>
      <c r="P115" s="54">
        <v>35313</v>
      </c>
      <c r="Q115" s="39">
        <f t="shared" ca="1" si="23"/>
        <v>30</v>
      </c>
      <c r="R115" s="71" t="s">
        <v>4684</v>
      </c>
      <c r="S115" s="28" t="s">
        <v>345</v>
      </c>
      <c r="T115" s="28" t="s">
        <v>233</v>
      </c>
      <c r="U115" s="28" t="s">
        <v>426</v>
      </c>
      <c r="V115" s="58" t="s">
        <v>4685</v>
      </c>
      <c r="W115" s="36"/>
      <c r="X115" s="36"/>
      <c r="Y115" s="36"/>
      <c r="Z115" s="41"/>
      <c r="AA115" s="41"/>
      <c r="AB115" s="36"/>
      <c r="AC115" s="43" t="s">
        <v>1666</v>
      </c>
      <c r="AD115" s="43" t="s">
        <v>1613</v>
      </c>
      <c r="AE115" s="43" t="s">
        <v>1614</v>
      </c>
      <c r="AF115" s="42"/>
      <c r="AG115" s="42"/>
      <c r="AH115" s="43"/>
      <c r="AI115" s="55"/>
      <c r="AJ115" s="161"/>
      <c r="AK115" s="45" t="str">
        <f t="shared" si="45"/>
        <v/>
      </c>
      <c r="AL115" s="38"/>
      <c r="AM115" s="38"/>
      <c r="AN115" s="39"/>
      <c r="AO115" s="44"/>
      <c r="AP115" s="44"/>
      <c r="AQ115" s="48"/>
      <c r="AR115" s="38"/>
      <c r="AS115" s="38"/>
      <c r="AT115" s="39"/>
      <c r="AU115" s="44"/>
      <c r="AV115" s="44"/>
      <c r="AW115" s="48"/>
      <c r="AX115" s="38"/>
      <c r="AY115" s="38"/>
      <c r="AZ115" s="39" t="str">
        <f t="shared" si="5"/>
        <v/>
      </c>
      <c r="BA115" s="44"/>
      <c r="BB115" s="44"/>
      <c r="BC115" s="50" t="str">
        <f t="shared" si="6"/>
        <v/>
      </c>
      <c r="BD115" s="51" t="str">
        <f>IF(G115="Tetap","",IF(BA115&lt;&gt;"",BA115,IF(AX115&lt;&gt;"",AX115,IF(AU115&lt;&gt;"",AU115,IF(AR115&lt;&gt;"",AR115,IF(AO115&lt;&gt;"",AO115,IF(AL115&lt;&gt;"",AL115,IF(AI115&lt;&gt;"",AI115,""))))))))</f>
        <v/>
      </c>
      <c r="BE115" s="51" t="str">
        <f t="shared" ca="1" si="7"/>
        <v>0</v>
      </c>
      <c r="BF115" s="36" t="str">
        <f t="shared" ca="1" si="8"/>
        <v/>
      </c>
      <c r="BG115" s="36" t="str">
        <f t="shared" ca="1" si="9"/>
        <v/>
      </c>
    </row>
    <row r="116" spans="1:59" ht="22.5" hidden="1" customHeight="1">
      <c r="A116" s="36">
        <f>A113+1</f>
        <v>7</v>
      </c>
      <c r="B116" s="548"/>
      <c r="C116" s="548"/>
      <c r="D116" s="71" t="s">
        <v>124</v>
      </c>
      <c r="E116" s="58" t="s">
        <v>4686</v>
      </c>
      <c r="F116" s="58" t="s">
        <v>1612</v>
      </c>
      <c r="G116" s="33" t="str">
        <f>IF(AI116="","Perekrutan",IF(BE116&gt;4,"Tetap",IF(BA116&lt;&gt;"","Kontrak VII",IF(AX116&lt;&gt;"","Kontrak VI",IF(AU116&lt;&gt;"","Kontrak V",IF(AR116&lt;&gt;"","Kontrak IV",IF(AO116&lt;&gt;"","Kontrak III",IF(AL116&lt;&gt;"","Kontrak II",IF(AI116&lt;&gt;"","Kontrak I","")))))))))</f>
        <v>Perekrutan</v>
      </c>
      <c r="H116" s="43" t="str">
        <f>IF(G116="Tetap","",IF(BA116&lt;&gt;"",BB116,IF(AX116&lt;&gt;"",AY116,IF(AU116&lt;&gt;"",AV116,IF(AR116&lt;&gt;"",AS116,IF(AO116&lt;&gt;"",AP116,IF(AL116&lt;&gt;"",AM116,IF(AI116&lt;&gt;"",AJ116,""))))))))</f>
        <v/>
      </c>
      <c r="I116" s="35"/>
      <c r="J116" s="36"/>
      <c r="K116" s="31" t="s">
        <v>127</v>
      </c>
      <c r="L116" s="103" t="s">
        <v>4687</v>
      </c>
      <c r="M116" s="28"/>
      <c r="N116" s="28" t="s">
        <v>172</v>
      </c>
      <c r="O116" s="71" t="s">
        <v>4688</v>
      </c>
      <c r="P116" s="54">
        <v>29504</v>
      </c>
      <c r="Q116" s="39">
        <f t="shared" ca="1" si="23"/>
        <v>45</v>
      </c>
      <c r="R116" s="71" t="s">
        <v>4689</v>
      </c>
      <c r="S116" s="28" t="s">
        <v>345</v>
      </c>
      <c r="T116" s="28" t="s">
        <v>114</v>
      </c>
      <c r="U116" s="28" t="s">
        <v>426</v>
      </c>
      <c r="V116" s="58" t="s">
        <v>250</v>
      </c>
      <c r="W116" s="36"/>
      <c r="X116" s="36"/>
      <c r="Y116" s="36"/>
      <c r="Z116" s="41"/>
      <c r="AA116" s="41"/>
      <c r="AB116" s="36"/>
      <c r="AC116" s="43" t="s">
        <v>1666</v>
      </c>
      <c r="AD116" s="43" t="s">
        <v>1613</v>
      </c>
      <c r="AE116" s="43" t="s">
        <v>1614</v>
      </c>
      <c r="AF116" s="42"/>
      <c r="AG116" s="42"/>
      <c r="AH116" s="43"/>
      <c r="AI116" s="55"/>
      <c r="AJ116" s="161"/>
      <c r="AK116" s="45" t="str">
        <f t="shared" si="45"/>
        <v/>
      </c>
      <c r="AL116" s="38"/>
      <c r="AM116" s="38"/>
      <c r="AN116" s="39"/>
      <c r="AO116" s="44"/>
      <c r="AP116" s="44"/>
      <c r="AQ116" s="48"/>
      <c r="AR116" s="38"/>
      <c r="AS116" s="38"/>
      <c r="AT116" s="39"/>
      <c r="AU116" s="44"/>
      <c r="AV116" s="44"/>
      <c r="AW116" s="48"/>
      <c r="AX116" s="38"/>
      <c r="AY116" s="38"/>
      <c r="AZ116" s="39" t="str">
        <f t="shared" si="5"/>
        <v/>
      </c>
      <c r="BA116" s="44"/>
      <c r="BB116" s="44"/>
      <c r="BC116" s="50" t="str">
        <f t="shared" si="6"/>
        <v/>
      </c>
      <c r="BD116" s="51" t="str">
        <f>IF(G116="Tetap","",IF(BA116&lt;&gt;"",BA116,IF(AX116&lt;&gt;"",AX116,IF(AU116&lt;&gt;"",AU116,IF(AR116&lt;&gt;"",AR116,IF(AO116&lt;&gt;"",AO116,IF(AL116&lt;&gt;"",AL116,IF(AI116&lt;&gt;"",AI116,""))))))))</f>
        <v/>
      </c>
      <c r="BE116" s="51" t="str">
        <f t="shared" ca="1" si="7"/>
        <v>0</v>
      </c>
      <c r="BF116" s="36" t="str">
        <f t="shared" ca="1" si="8"/>
        <v/>
      </c>
      <c r="BG116" s="36" t="str">
        <f t="shared" ca="1" si="9"/>
        <v/>
      </c>
    </row>
    <row r="117" spans="1:59" ht="22.5" hidden="1" customHeight="1">
      <c r="A117" s="36">
        <f>A112+1</f>
        <v>2</v>
      </c>
      <c r="B117" s="548"/>
      <c r="C117" s="548"/>
      <c r="D117" s="71" t="s">
        <v>124</v>
      </c>
      <c r="E117" s="58" t="s">
        <v>4690</v>
      </c>
      <c r="F117" s="58" t="s">
        <v>1612</v>
      </c>
      <c r="G117" s="33" t="str">
        <f>IF(AI117="","Perekrutan",IF(BE117&gt;4,"Tetap",IF(BA117&lt;&gt;"","Kontrak VII",IF(AX117&lt;&gt;"","Kontrak VI",IF(AU117&lt;&gt;"","Kontrak V",IF(AR117&lt;&gt;"","Kontrak IV",IF(AO117&lt;&gt;"","Kontrak III",IF(AL117&lt;&gt;"","Kontrak II",IF(AI117&lt;&gt;"","Kontrak I","")))))))))</f>
        <v>Perekrutan</v>
      </c>
      <c r="H117" s="43" t="str">
        <f>IF(G117="Tetap","",IF(BA117&lt;&gt;"",BB117,IF(AX117&lt;&gt;"",AY117,IF(AU117&lt;&gt;"",AV117,IF(AR117&lt;&gt;"",AS117,IF(AO117&lt;&gt;"",AP117,IF(AL117&lt;&gt;"",AM117,IF(AI117&lt;&gt;"",AJ117,""))))))))</f>
        <v/>
      </c>
      <c r="I117" s="35"/>
      <c r="J117" s="36"/>
      <c r="K117" s="31" t="s">
        <v>127</v>
      </c>
      <c r="L117" s="103" t="s">
        <v>4691</v>
      </c>
      <c r="M117" s="28"/>
      <c r="N117" s="28" t="s">
        <v>172</v>
      </c>
      <c r="O117" s="71" t="s">
        <v>834</v>
      </c>
      <c r="P117" s="54">
        <v>30434</v>
      </c>
      <c r="Q117" s="39">
        <f t="shared" ca="1" si="23"/>
        <v>43</v>
      </c>
      <c r="R117" s="71" t="s">
        <v>4692</v>
      </c>
      <c r="S117" s="28" t="s">
        <v>345</v>
      </c>
      <c r="T117" s="28" t="s">
        <v>114</v>
      </c>
      <c r="U117" s="28" t="s">
        <v>176</v>
      </c>
      <c r="V117" s="58" t="s">
        <v>250</v>
      </c>
      <c r="W117" s="36"/>
      <c r="X117" s="36"/>
      <c r="Y117" s="36"/>
      <c r="Z117" s="41"/>
      <c r="AA117" s="41"/>
      <c r="AB117" s="36"/>
      <c r="AC117" s="43" t="s">
        <v>1666</v>
      </c>
      <c r="AD117" s="43" t="s">
        <v>1613</v>
      </c>
      <c r="AE117" s="43" t="s">
        <v>1614</v>
      </c>
      <c r="AF117" s="42"/>
      <c r="AG117" s="42"/>
      <c r="AH117" s="43"/>
      <c r="AI117" s="55"/>
      <c r="AJ117" s="161"/>
      <c r="AK117" s="45" t="str">
        <f t="shared" si="45"/>
        <v/>
      </c>
      <c r="AL117" s="38"/>
      <c r="AM117" s="38"/>
      <c r="AN117" s="39"/>
      <c r="AO117" s="44"/>
      <c r="AP117" s="44"/>
      <c r="AQ117" s="48"/>
      <c r="AR117" s="38"/>
      <c r="AS117" s="38"/>
      <c r="AT117" s="39"/>
      <c r="AU117" s="44"/>
      <c r="AV117" s="44"/>
      <c r="AW117" s="48"/>
      <c r="AX117" s="38"/>
      <c r="AY117" s="38"/>
      <c r="AZ117" s="39" t="str">
        <f t="shared" si="5"/>
        <v/>
      </c>
      <c r="BA117" s="44"/>
      <c r="BB117" s="44"/>
      <c r="BC117" s="50" t="str">
        <f t="shared" si="6"/>
        <v/>
      </c>
      <c r="BD117" s="51" t="str">
        <f>IF(G117="Tetap","",IF(BA117&lt;&gt;"",BA117,IF(AX117&lt;&gt;"",AX117,IF(AU117&lt;&gt;"",AU117,IF(AR117&lt;&gt;"",AR117,IF(AO117&lt;&gt;"",AO117,IF(AL117&lt;&gt;"",AL117,IF(AI117&lt;&gt;"",AI117,""))))))))</f>
        <v/>
      </c>
      <c r="BE117" s="51" t="str">
        <f t="shared" ca="1" si="7"/>
        <v>0</v>
      </c>
      <c r="BF117" s="36" t="str">
        <f t="shared" ca="1" si="8"/>
        <v/>
      </c>
      <c r="BG117" s="36" t="str">
        <f t="shared" ca="1" si="9"/>
        <v/>
      </c>
    </row>
    <row r="118" spans="1:59" ht="22.5" hidden="1" customHeight="1">
      <c r="A118" s="36">
        <f>A117+1</f>
        <v>3</v>
      </c>
      <c r="B118" s="548"/>
      <c r="C118" s="548"/>
      <c r="D118" s="71" t="s">
        <v>124</v>
      </c>
      <c r="E118" s="58" t="s">
        <v>4695</v>
      </c>
      <c r="F118" s="58" t="s">
        <v>1612</v>
      </c>
      <c r="G118" s="33" t="str">
        <f>IF(AI118="","Perekrutan",IF(BE118&gt;4,"Tetap",IF(BA118&lt;&gt;"","Kontrak VII",IF(AX118&lt;&gt;"","Kontrak VI",IF(AU118&lt;&gt;"","Kontrak V",IF(AR118&lt;&gt;"","Kontrak IV",IF(AO118&lt;&gt;"","Kontrak III",IF(AL118&lt;&gt;"","Kontrak II",IF(AI118&lt;&gt;"","Kontrak I","")))))))))</f>
        <v>Perekrutan</v>
      </c>
      <c r="H118" s="43" t="str">
        <f>IF(G118="Tetap","",IF(BA118&lt;&gt;"",BB118,IF(AX118&lt;&gt;"",AY118,IF(AU118&lt;&gt;"",AV118,IF(AR118&lt;&gt;"",AS118,IF(AO118&lt;&gt;"",AP118,IF(AL118&lt;&gt;"",AM118,IF(AI118&lt;&gt;"",AJ118,""))))))))</f>
        <v/>
      </c>
      <c r="I118" s="35"/>
      <c r="J118" s="36"/>
      <c r="K118" s="31" t="s">
        <v>127</v>
      </c>
      <c r="L118" s="103" t="s">
        <v>4696</v>
      </c>
      <c r="M118" s="28"/>
      <c r="N118" s="28" t="s">
        <v>172</v>
      </c>
      <c r="O118" s="71" t="s">
        <v>278</v>
      </c>
      <c r="P118" s="54">
        <v>33034</v>
      </c>
      <c r="Q118" s="39">
        <f t="shared" ca="1" si="23"/>
        <v>36</v>
      </c>
      <c r="R118" s="71" t="s">
        <v>4697</v>
      </c>
      <c r="S118" s="28" t="s">
        <v>345</v>
      </c>
      <c r="T118" s="28" t="s">
        <v>114</v>
      </c>
      <c r="U118" s="28" t="s">
        <v>116</v>
      </c>
      <c r="V118" s="58" t="s">
        <v>457</v>
      </c>
      <c r="W118" s="36"/>
      <c r="X118" s="36"/>
      <c r="Y118" s="36"/>
      <c r="Z118" s="41"/>
      <c r="AA118" s="41"/>
      <c r="AB118" s="36"/>
      <c r="AC118" s="43" t="s">
        <v>1666</v>
      </c>
      <c r="AD118" s="43" t="s">
        <v>1613</v>
      </c>
      <c r="AE118" s="43" t="s">
        <v>1614</v>
      </c>
      <c r="AF118" s="42"/>
      <c r="AG118" s="42"/>
      <c r="AH118" s="43"/>
      <c r="AI118" s="55"/>
      <c r="AJ118" s="161"/>
      <c r="AK118" s="45" t="str">
        <f t="shared" si="45"/>
        <v/>
      </c>
      <c r="AL118" s="38"/>
      <c r="AM118" s="38"/>
      <c r="AN118" s="39"/>
      <c r="AO118" s="44"/>
      <c r="AP118" s="44"/>
      <c r="AQ118" s="48"/>
      <c r="AR118" s="38"/>
      <c r="AS118" s="38"/>
      <c r="AT118" s="39"/>
      <c r="AU118" s="44"/>
      <c r="AV118" s="44"/>
      <c r="AW118" s="48"/>
      <c r="AX118" s="38"/>
      <c r="AY118" s="38"/>
      <c r="AZ118" s="39" t="str">
        <f t="shared" si="5"/>
        <v/>
      </c>
      <c r="BA118" s="44"/>
      <c r="BB118" s="44"/>
      <c r="BC118" s="50" t="str">
        <f t="shared" si="6"/>
        <v/>
      </c>
      <c r="BD118" s="51" t="str">
        <f>IF(G118="Tetap","",IF(BA118&lt;&gt;"",BA118,IF(AX118&lt;&gt;"",AX118,IF(AU118&lt;&gt;"",AU118,IF(AR118&lt;&gt;"",AR118,IF(AO118&lt;&gt;"",AO118,IF(AL118&lt;&gt;"",AL118,IF(AI118&lt;&gt;"",AI118,""))))))))</f>
        <v/>
      </c>
      <c r="BE118" s="51" t="str">
        <f t="shared" ca="1" si="7"/>
        <v>0</v>
      </c>
      <c r="BF118" s="36" t="str">
        <f t="shared" ca="1" si="8"/>
        <v/>
      </c>
      <c r="BG118" s="36" t="str">
        <f t="shared" ca="1" si="9"/>
        <v/>
      </c>
    </row>
    <row r="119" spans="1:59" ht="22.5" hidden="1" customHeight="1">
      <c r="A119" s="36">
        <f>A116+1</f>
        <v>8</v>
      </c>
      <c r="B119" s="548"/>
      <c r="C119" s="548"/>
      <c r="D119" s="71" t="s">
        <v>124</v>
      </c>
      <c r="E119" s="58" t="s">
        <v>4698</v>
      </c>
      <c r="F119" s="58" t="s">
        <v>1612</v>
      </c>
      <c r="G119" s="33" t="str">
        <f>IF(AI119="","Perekrutan",IF(BE119&gt;4,"Tetap",IF(BA119&lt;&gt;"","Kontrak VII",IF(AX119&lt;&gt;"","Kontrak VI",IF(AU119&lt;&gt;"","Kontrak V",IF(AR119&lt;&gt;"","Kontrak IV",IF(AO119&lt;&gt;"","Kontrak III",IF(AL119&lt;&gt;"","Kontrak II",IF(AI119&lt;&gt;"","Kontrak I","")))))))))</f>
        <v>Perekrutan</v>
      </c>
      <c r="H119" s="43" t="str">
        <f>IF(G119="Tetap","",IF(BA119&lt;&gt;"",BB119,IF(AX119&lt;&gt;"",AY119,IF(AU119&lt;&gt;"",AV119,IF(AR119&lt;&gt;"",AS119,IF(AO119&lt;&gt;"",AP119,IF(AL119&lt;&gt;"",AM119,IF(AI119&lt;&gt;"",AJ119,""))))))))</f>
        <v/>
      </c>
      <c r="I119" s="35"/>
      <c r="J119" s="36"/>
      <c r="K119" s="31" t="s">
        <v>127</v>
      </c>
      <c r="L119" s="103" t="s">
        <v>4699</v>
      </c>
      <c r="M119" s="28"/>
      <c r="N119" s="28" t="s">
        <v>172</v>
      </c>
      <c r="O119" s="71" t="s">
        <v>4700</v>
      </c>
      <c r="P119" s="54">
        <v>34131</v>
      </c>
      <c r="Q119" s="39">
        <f t="shared" ca="1" si="23"/>
        <v>33</v>
      </c>
      <c r="R119" s="71" t="s">
        <v>4701</v>
      </c>
      <c r="S119" s="28" t="s">
        <v>345</v>
      </c>
      <c r="T119" s="28" t="s">
        <v>114</v>
      </c>
      <c r="U119" s="28" t="s">
        <v>176</v>
      </c>
      <c r="V119" s="58" t="s">
        <v>202</v>
      </c>
      <c r="W119" s="36"/>
      <c r="X119" s="36"/>
      <c r="Y119" s="36"/>
      <c r="Z119" s="41"/>
      <c r="AA119" s="41"/>
      <c r="AB119" s="36"/>
      <c r="AC119" s="43" t="s">
        <v>1666</v>
      </c>
      <c r="AD119" s="43" t="s">
        <v>1613</v>
      </c>
      <c r="AE119" s="43" t="s">
        <v>1614</v>
      </c>
      <c r="AF119" s="42"/>
      <c r="AG119" s="42"/>
      <c r="AH119" s="43"/>
      <c r="AI119" s="55"/>
      <c r="AJ119" s="161"/>
      <c r="AK119" s="45" t="str">
        <f t="shared" si="45"/>
        <v/>
      </c>
      <c r="AL119" s="38"/>
      <c r="AM119" s="38"/>
      <c r="AN119" s="39"/>
      <c r="AO119" s="44"/>
      <c r="AP119" s="44"/>
      <c r="AQ119" s="48"/>
      <c r="AR119" s="38"/>
      <c r="AS119" s="38"/>
      <c r="AT119" s="39"/>
      <c r="AU119" s="44"/>
      <c r="AV119" s="44"/>
      <c r="AW119" s="48"/>
      <c r="AX119" s="38"/>
      <c r="AY119" s="38"/>
      <c r="AZ119" s="39" t="str">
        <f t="shared" si="5"/>
        <v/>
      </c>
      <c r="BA119" s="44"/>
      <c r="BB119" s="44"/>
      <c r="BC119" s="50" t="str">
        <f t="shared" si="6"/>
        <v/>
      </c>
      <c r="BD119" s="51" t="str">
        <f>IF(G119="Tetap","",IF(BA119&lt;&gt;"",BA119,IF(AX119&lt;&gt;"",AX119,IF(AU119&lt;&gt;"",AU119,IF(AR119&lt;&gt;"",AR119,IF(AO119&lt;&gt;"",AO119,IF(AL119&lt;&gt;"",AL119,IF(AI119&lt;&gt;"",AI119,""))))))))</f>
        <v/>
      </c>
      <c r="BE119" s="51" t="str">
        <f t="shared" ca="1" si="7"/>
        <v>0</v>
      </c>
      <c r="BF119" s="36" t="str">
        <f t="shared" ca="1" si="8"/>
        <v/>
      </c>
      <c r="BG119" s="36" t="str">
        <f t="shared" ca="1" si="9"/>
        <v/>
      </c>
    </row>
    <row r="120" spans="1:59" ht="22.5" hidden="1" customHeight="1">
      <c r="A120" s="36">
        <f t="shared" ref="A120:A126" si="46">A119+1</f>
        <v>9</v>
      </c>
      <c r="B120" s="548"/>
      <c r="C120" s="548"/>
      <c r="D120" s="71" t="s">
        <v>124</v>
      </c>
      <c r="E120" s="58" t="s">
        <v>4702</v>
      </c>
      <c r="F120" s="58" t="s">
        <v>1612</v>
      </c>
      <c r="G120" s="33" t="str">
        <f>IF(AI120="","Perekrutan",IF(BE120&gt;4,"Tetap",IF(BA120&lt;&gt;"","Kontrak VII",IF(AX120&lt;&gt;"","Kontrak VI",IF(AU120&lt;&gt;"","Kontrak V",IF(AR120&lt;&gt;"","Kontrak IV",IF(AO120&lt;&gt;"","Kontrak III",IF(AL120&lt;&gt;"","Kontrak II",IF(AI120&lt;&gt;"","Kontrak I","")))))))))</f>
        <v>Perekrutan</v>
      </c>
      <c r="H120" s="43" t="str">
        <f>IF(G120="Tetap","",IF(BA120&lt;&gt;"",BB120,IF(AX120&lt;&gt;"",AY120,IF(AU120&lt;&gt;"",AV120,IF(AR120&lt;&gt;"",AS120,IF(AO120&lt;&gt;"",AP120,IF(AL120&lt;&gt;"",AM120,IF(AI120&lt;&gt;"",AJ120,""))))))))</f>
        <v/>
      </c>
      <c r="I120" s="35"/>
      <c r="J120" s="36"/>
      <c r="K120" s="31" t="s">
        <v>127</v>
      </c>
      <c r="L120" s="103" t="s">
        <v>4703</v>
      </c>
      <c r="M120" s="28"/>
      <c r="N120" s="28" t="s">
        <v>172</v>
      </c>
      <c r="O120" s="71" t="s">
        <v>1139</v>
      </c>
      <c r="P120" s="54">
        <v>31193</v>
      </c>
      <c r="Q120" s="39">
        <f t="shared" ca="1" si="23"/>
        <v>41</v>
      </c>
      <c r="R120" s="71" t="s">
        <v>4704</v>
      </c>
      <c r="S120" s="28" t="s">
        <v>345</v>
      </c>
      <c r="T120" s="28" t="s">
        <v>114</v>
      </c>
      <c r="U120" s="28" t="s">
        <v>176</v>
      </c>
      <c r="V120" s="58" t="s">
        <v>678</v>
      </c>
      <c r="W120" s="36"/>
      <c r="X120" s="36"/>
      <c r="Y120" s="36"/>
      <c r="Z120" s="41"/>
      <c r="AA120" s="41"/>
      <c r="AB120" s="36"/>
      <c r="AC120" s="43" t="s">
        <v>4705</v>
      </c>
      <c r="AD120" s="43" t="s">
        <v>4706</v>
      </c>
      <c r="AE120" s="43" t="s">
        <v>4707</v>
      </c>
      <c r="AF120" s="42"/>
      <c r="AG120" s="42"/>
      <c r="AH120" s="43"/>
      <c r="AI120" s="55"/>
      <c r="AJ120" s="161"/>
      <c r="AK120" s="45" t="str">
        <f t="shared" si="45"/>
        <v/>
      </c>
      <c r="AL120" s="38"/>
      <c r="AM120" s="38"/>
      <c r="AN120" s="39"/>
      <c r="AO120" s="44"/>
      <c r="AP120" s="44"/>
      <c r="AQ120" s="48"/>
      <c r="AR120" s="38"/>
      <c r="AS120" s="38"/>
      <c r="AT120" s="39"/>
      <c r="AU120" s="44"/>
      <c r="AV120" s="44"/>
      <c r="AW120" s="48"/>
      <c r="AX120" s="38"/>
      <c r="AY120" s="38"/>
      <c r="AZ120" s="39" t="str">
        <f t="shared" si="5"/>
        <v/>
      </c>
      <c r="BA120" s="44"/>
      <c r="BB120" s="44"/>
      <c r="BC120" s="50" t="str">
        <f t="shared" si="6"/>
        <v/>
      </c>
      <c r="BD120" s="51" t="str">
        <f>IF(G120="Tetap","",IF(BA120&lt;&gt;"",BA120,IF(AX120&lt;&gt;"",AX120,IF(AU120&lt;&gt;"",AU120,IF(AR120&lt;&gt;"",AR120,IF(AO120&lt;&gt;"",AO120,IF(AL120&lt;&gt;"",AL120,IF(AI120&lt;&gt;"",AI120,""))))))))</f>
        <v/>
      </c>
      <c r="BE120" s="51" t="str">
        <f t="shared" ca="1" si="7"/>
        <v>0</v>
      </c>
      <c r="BF120" s="36" t="str">
        <f t="shared" ca="1" si="8"/>
        <v/>
      </c>
      <c r="BG120" s="36" t="str">
        <f t="shared" ca="1" si="9"/>
        <v/>
      </c>
    </row>
    <row r="121" spans="1:59" ht="22.5" hidden="1" customHeight="1">
      <c r="A121" s="36">
        <f t="shared" si="46"/>
        <v>10</v>
      </c>
      <c r="B121" s="548"/>
      <c r="C121" s="548"/>
      <c r="D121" s="71" t="s">
        <v>124</v>
      </c>
      <c r="E121" s="58" t="s">
        <v>4708</v>
      </c>
      <c r="F121" s="58" t="s">
        <v>1612</v>
      </c>
      <c r="G121" s="33" t="str">
        <f>IF(AI121="","Perekrutan",IF(BE121&gt;4,"Tetap",IF(BA121&lt;&gt;"","Kontrak VII",IF(AX121&lt;&gt;"","Kontrak VI",IF(AU121&lt;&gt;"","Kontrak V",IF(AR121&lt;&gt;"","Kontrak IV",IF(AO121&lt;&gt;"","Kontrak III",IF(AL121&lt;&gt;"","Kontrak II",IF(AI121&lt;&gt;"","Kontrak I","")))))))))</f>
        <v>Perekrutan</v>
      </c>
      <c r="H121" s="43" t="str">
        <f>IF(G121="Tetap","",IF(BA121&lt;&gt;"",BB121,IF(AX121&lt;&gt;"",AY121,IF(AU121&lt;&gt;"",AV121,IF(AR121&lt;&gt;"",AS121,IF(AO121&lt;&gt;"",AP121,IF(AL121&lt;&gt;"",AM121,IF(AI121&lt;&gt;"",AJ121,""))))))))</f>
        <v/>
      </c>
      <c r="I121" s="35"/>
      <c r="J121" s="36"/>
      <c r="K121" s="31" t="s">
        <v>127</v>
      </c>
      <c r="L121" s="103" t="s">
        <v>4709</v>
      </c>
      <c r="M121" s="28"/>
      <c r="N121" s="28" t="s">
        <v>172</v>
      </c>
      <c r="O121" s="71" t="s">
        <v>278</v>
      </c>
      <c r="P121" s="54">
        <v>29826</v>
      </c>
      <c r="Q121" s="39">
        <f t="shared" ca="1" si="23"/>
        <v>45</v>
      </c>
      <c r="R121" s="71" t="s">
        <v>4710</v>
      </c>
      <c r="S121" s="28" t="s">
        <v>345</v>
      </c>
      <c r="T121" s="28" t="s">
        <v>114</v>
      </c>
      <c r="U121" s="28" t="s">
        <v>116</v>
      </c>
      <c r="V121" s="58" t="s">
        <v>177</v>
      </c>
      <c r="W121" s="36"/>
      <c r="X121" s="36"/>
      <c r="Y121" s="36"/>
      <c r="Z121" s="41"/>
      <c r="AA121" s="41"/>
      <c r="AB121" s="36"/>
      <c r="AC121" s="43" t="s">
        <v>4705</v>
      </c>
      <c r="AD121" s="43" t="s">
        <v>4706</v>
      </c>
      <c r="AE121" s="43" t="s">
        <v>4707</v>
      </c>
      <c r="AF121" s="42"/>
      <c r="AG121" s="42"/>
      <c r="AH121" s="43"/>
      <c r="AI121" s="55"/>
      <c r="AJ121" s="161"/>
      <c r="AK121" s="45" t="str">
        <f t="shared" si="45"/>
        <v/>
      </c>
      <c r="AL121" s="38"/>
      <c r="AM121" s="38"/>
      <c r="AN121" s="39"/>
      <c r="AO121" s="44"/>
      <c r="AP121" s="44"/>
      <c r="AQ121" s="48"/>
      <c r="AR121" s="38"/>
      <c r="AS121" s="38"/>
      <c r="AT121" s="39"/>
      <c r="AU121" s="44"/>
      <c r="AV121" s="44"/>
      <c r="AW121" s="48"/>
      <c r="AX121" s="38"/>
      <c r="AY121" s="38"/>
      <c r="AZ121" s="39" t="str">
        <f t="shared" si="5"/>
        <v/>
      </c>
      <c r="BA121" s="44"/>
      <c r="BB121" s="44"/>
      <c r="BC121" s="50" t="str">
        <f t="shared" si="6"/>
        <v/>
      </c>
      <c r="BD121" s="51" t="str">
        <f>IF(G121="Tetap","",IF(BA121&lt;&gt;"",BA121,IF(AX121&lt;&gt;"",AX121,IF(AU121&lt;&gt;"",AU121,IF(AR121&lt;&gt;"",AR121,IF(AO121&lt;&gt;"",AO121,IF(AL121&lt;&gt;"",AL121,IF(AI121&lt;&gt;"",AI121,""))))))))</f>
        <v/>
      </c>
      <c r="BE121" s="51" t="str">
        <f t="shared" ca="1" si="7"/>
        <v>0</v>
      </c>
      <c r="BF121" s="36" t="str">
        <f t="shared" ca="1" si="8"/>
        <v/>
      </c>
      <c r="BG121" s="36" t="str">
        <f t="shared" ca="1" si="9"/>
        <v/>
      </c>
    </row>
    <row r="122" spans="1:59" ht="22.5" hidden="1" customHeight="1">
      <c r="A122" s="36">
        <f t="shared" si="46"/>
        <v>11</v>
      </c>
      <c r="B122" s="548"/>
      <c r="C122" s="548"/>
      <c r="D122" s="71" t="s">
        <v>124</v>
      </c>
      <c r="E122" s="58" t="s">
        <v>4711</v>
      </c>
      <c r="F122" s="58" t="s">
        <v>1612</v>
      </c>
      <c r="G122" s="33" t="str">
        <f>IF(AI122="","Perekrutan",IF(BE122&gt;4,"Tetap",IF(BA122&lt;&gt;"","Kontrak VII",IF(AX122&lt;&gt;"","Kontrak VI",IF(AU122&lt;&gt;"","Kontrak V",IF(AR122&lt;&gt;"","Kontrak IV",IF(AO122&lt;&gt;"","Kontrak III",IF(AL122&lt;&gt;"","Kontrak II",IF(AI122&lt;&gt;"","Kontrak I","")))))))))</f>
        <v>Perekrutan</v>
      </c>
      <c r="H122" s="43" t="str">
        <f>IF(G122="Tetap","",IF(BA122&lt;&gt;"",BB122,IF(AX122&lt;&gt;"",AY122,IF(AU122&lt;&gt;"",AV122,IF(AR122&lt;&gt;"",AS122,IF(AO122&lt;&gt;"",AP122,IF(AL122&lt;&gt;"",AM122,IF(AI122&lt;&gt;"",AJ122,""))))))))</f>
        <v/>
      </c>
      <c r="I122" s="35"/>
      <c r="J122" s="36"/>
      <c r="K122" s="31" t="s">
        <v>127</v>
      </c>
      <c r="L122" s="103" t="s">
        <v>4712</v>
      </c>
      <c r="M122" s="28"/>
      <c r="N122" s="28" t="s">
        <v>103</v>
      </c>
      <c r="O122" s="71" t="s">
        <v>278</v>
      </c>
      <c r="P122" s="54">
        <v>34277</v>
      </c>
      <c r="Q122" s="39">
        <f t="shared" ca="1" si="23"/>
        <v>32</v>
      </c>
      <c r="R122" s="71" t="s">
        <v>4713</v>
      </c>
      <c r="S122" s="28" t="s">
        <v>345</v>
      </c>
      <c r="T122" s="28" t="s">
        <v>114</v>
      </c>
      <c r="U122" s="28" t="s">
        <v>391</v>
      </c>
      <c r="V122" s="58" t="s">
        <v>678</v>
      </c>
      <c r="W122" s="36"/>
      <c r="X122" s="36"/>
      <c r="Y122" s="36"/>
      <c r="Z122" s="41"/>
      <c r="AA122" s="41"/>
      <c r="AB122" s="36"/>
      <c r="AC122" s="43" t="s">
        <v>4705</v>
      </c>
      <c r="AD122" s="43" t="s">
        <v>4706</v>
      </c>
      <c r="AE122" s="43" t="s">
        <v>4707</v>
      </c>
      <c r="AF122" s="42"/>
      <c r="AG122" s="42"/>
      <c r="AH122" s="43"/>
      <c r="AI122" s="55"/>
      <c r="AJ122" s="161"/>
      <c r="AK122" s="45" t="str">
        <f t="shared" si="45"/>
        <v/>
      </c>
      <c r="AL122" s="38"/>
      <c r="AM122" s="38"/>
      <c r="AN122" s="39"/>
      <c r="AO122" s="44"/>
      <c r="AP122" s="44"/>
      <c r="AQ122" s="48"/>
      <c r="AR122" s="38"/>
      <c r="AS122" s="38"/>
      <c r="AT122" s="39"/>
      <c r="AU122" s="44"/>
      <c r="AV122" s="44"/>
      <c r="AW122" s="48"/>
      <c r="AX122" s="38"/>
      <c r="AY122" s="38"/>
      <c r="AZ122" s="39" t="str">
        <f t="shared" si="5"/>
        <v/>
      </c>
      <c r="BA122" s="44"/>
      <c r="BB122" s="44"/>
      <c r="BC122" s="50" t="str">
        <f t="shared" si="6"/>
        <v/>
      </c>
      <c r="BD122" s="51" t="str">
        <f>IF(G122="Tetap","",IF(BA122&lt;&gt;"",BA122,IF(AX122&lt;&gt;"",AX122,IF(AU122&lt;&gt;"",AU122,IF(AR122&lt;&gt;"",AR122,IF(AO122&lt;&gt;"",AO122,IF(AL122&lt;&gt;"",AL122,IF(AI122&lt;&gt;"",AI122,""))))))))</f>
        <v/>
      </c>
      <c r="BE122" s="51" t="str">
        <f t="shared" ca="1" si="7"/>
        <v>0</v>
      </c>
      <c r="BF122" s="36" t="str">
        <f t="shared" ca="1" si="8"/>
        <v/>
      </c>
      <c r="BG122" s="36" t="str">
        <f t="shared" ca="1" si="9"/>
        <v/>
      </c>
    </row>
    <row r="123" spans="1:59" ht="22.5" hidden="1" customHeight="1">
      <c r="A123" s="36">
        <f t="shared" si="46"/>
        <v>12</v>
      </c>
      <c r="B123" s="548"/>
      <c r="C123" s="548"/>
      <c r="D123" s="71" t="s">
        <v>124</v>
      </c>
      <c r="E123" s="58" t="s">
        <v>4714</v>
      </c>
      <c r="F123" s="58" t="s">
        <v>1612</v>
      </c>
      <c r="G123" s="33" t="str">
        <f>IF(AI123="","Perekrutan",IF(BE123&gt;4,"Tetap",IF(BA123&lt;&gt;"","Kontrak VII",IF(AX123&lt;&gt;"","Kontrak VI",IF(AU123&lt;&gt;"","Kontrak V",IF(AR123&lt;&gt;"","Kontrak IV",IF(AO123&lt;&gt;"","Kontrak III",IF(AL123&lt;&gt;"","Kontrak II",IF(AI123&lt;&gt;"","Kontrak I","")))))))))</f>
        <v>Perekrutan</v>
      </c>
      <c r="H123" s="43" t="str">
        <f>IF(G123="Tetap","",IF(BA123&lt;&gt;"",BB123,IF(AX123&lt;&gt;"",AY123,IF(AU123&lt;&gt;"",AV123,IF(AR123&lt;&gt;"",AS123,IF(AO123&lt;&gt;"",AP123,IF(AL123&lt;&gt;"",AM123,IF(AI123&lt;&gt;"",AJ123,""))))))))</f>
        <v/>
      </c>
      <c r="I123" s="35"/>
      <c r="J123" s="36"/>
      <c r="K123" s="31" t="s">
        <v>127</v>
      </c>
      <c r="L123" s="103" t="s">
        <v>4715</v>
      </c>
      <c r="M123" s="28"/>
      <c r="N123" s="28" t="s">
        <v>172</v>
      </c>
      <c r="O123" s="71" t="s">
        <v>4716</v>
      </c>
      <c r="P123" s="54">
        <v>32763</v>
      </c>
      <c r="Q123" s="39">
        <f t="shared" ca="1" si="23"/>
        <v>37</v>
      </c>
      <c r="R123" s="71" t="s">
        <v>4717</v>
      </c>
      <c r="S123" s="28" t="s">
        <v>345</v>
      </c>
      <c r="T123" s="28" t="s">
        <v>114</v>
      </c>
      <c r="U123" s="28" t="s">
        <v>116</v>
      </c>
      <c r="V123" s="58" t="s">
        <v>4718</v>
      </c>
      <c r="W123" s="36"/>
      <c r="X123" s="36"/>
      <c r="Y123" s="36"/>
      <c r="Z123" s="41"/>
      <c r="AA123" s="41"/>
      <c r="AB123" s="36"/>
      <c r="AC123" s="43" t="s">
        <v>4705</v>
      </c>
      <c r="AD123" s="43" t="s">
        <v>4706</v>
      </c>
      <c r="AE123" s="43" t="s">
        <v>4707</v>
      </c>
      <c r="AF123" s="42"/>
      <c r="AG123" s="42"/>
      <c r="AH123" s="43"/>
      <c r="AI123" s="55"/>
      <c r="AJ123" s="161"/>
      <c r="AK123" s="45" t="str">
        <f t="shared" si="45"/>
        <v/>
      </c>
      <c r="AL123" s="38"/>
      <c r="AM123" s="38"/>
      <c r="AN123" s="39"/>
      <c r="AO123" s="44"/>
      <c r="AP123" s="44"/>
      <c r="AQ123" s="48"/>
      <c r="AR123" s="38"/>
      <c r="AS123" s="38"/>
      <c r="AT123" s="39"/>
      <c r="AU123" s="44"/>
      <c r="AV123" s="44"/>
      <c r="AW123" s="48"/>
      <c r="AX123" s="38"/>
      <c r="AY123" s="38"/>
      <c r="AZ123" s="39" t="str">
        <f t="shared" si="5"/>
        <v/>
      </c>
      <c r="BA123" s="44"/>
      <c r="BB123" s="44"/>
      <c r="BC123" s="50" t="str">
        <f t="shared" si="6"/>
        <v/>
      </c>
      <c r="BD123" s="51" t="str">
        <f>IF(G123="Tetap","",IF(BA123&lt;&gt;"",BA123,IF(AX123&lt;&gt;"",AX123,IF(AU123&lt;&gt;"",AU123,IF(AR123&lt;&gt;"",AR123,IF(AO123&lt;&gt;"",AO123,IF(AL123&lt;&gt;"",AL123,IF(AI123&lt;&gt;"",AI123,""))))))))</f>
        <v/>
      </c>
      <c r="BE123" s="51" t="str">
        <f t="shared" ca="1" si="7"/>
        <v>0</v>
      </c>
      <c r="BF123" s="36" t="str">
        <f t="shared" ca="1" si="8"/>
        <v/>
      </c>
      <c r="BG123" s="36" t="str">
        <f t="shared" ca="1" si="9"/>
        <v/>
      </c>
    </row>
    <row r="124" spans="1:59" ht="22.5" hidden="1" customHeight="1">
      <c r="A124" s="36">
        <f t="shared" si="46"/>
        <v>13</v>
      </c>
      <c r="B124" s="548"/>
      <c r="C124" s="548"/>
      <c r="D124" s="71" t="s">
        <v>124</v>
      </c>
      <c r="E124" s="58" t="s">
        <v>4719</v>
      </c>
      <c r="F124" s="58" t="s">
        <v>1612</v>
      </c>
      <c r="G124" s="33" t="str">
        <f>IF(AI124="","Perekrutan",IF(BE124&gt;4,"Tetap",IF(BA124&lt;&gt;"","Kontrak VII",IF(AX124&lt;&gt;"","Kontrak VI",IF(AU124&lt;&gt;"","Kontrak V",IF(AR124&lt;&gt;"","Kontrak IV",IF(AO124&lt;&gt;"","Kontrak III",IF(AL124&lt;&gt;"","Kontrak II",IF(AI124&lt;&gt;"","Kontrak I","")))))))))</f>
        <v>Perekrutan</v>
      </c>
      <c r="H124" s="43" t="str">
        <f>IF(G124="Tetap","",IF(BA124&lt;&gt;"",BB124,IF(AX124&lt;&gt;"",AY124,IF(AU124&lt;&gt;"",AV124,IF(AR124&lt;&gt;"",AS124,IF(AO124&lt;&gt;"",AP124,IF(AL124&lt;&gt;"",AM124,IF(AI124&lt;&gt;"",AJ124,""))))))))</f>
        <v/>
      </c>
      <c r="I124" s="35"/>
      <c r="J124" s="36"/>
      <c r="K124" s="31" t="s">
        <v>127</v>
      </c>
      <c r="L124" s="198" t="s">
        <v>4720</v>
      </c>
      <c r="M124" s="28"/>
      <c r="N124" s="28" t="s">
        <v>172</v>
      </c>
      <c r="O124" s="71" t="s">
        <v>576</v>
      </c>
      <c r="P124" s="54">
        <v>29920</v>
      </c>
      <c r="Q124" s="39">
        <f t="shared" ca="1" si="23"/>
        <v>44</v>
      </c>
      <c r="R124" s="71" t="s">
        <v>4721</v>
      </c>
      <c r="S124" s="28" t="s">
        <v>345</v>
      </c>
      <c r="T124" s="28" t="s">
        <v>114</v>
      </c>
      <c r="U124" s="28" t="s">
        <v>176</v>
      </c>
      <c r="V124" s="58" t="s">
        <v>202</v>
      </c>
      <c r="W124" s="36"/>
      <c r="X124" s="36"/>
      <c r="Y124" s="36"/>
      <c r="Z124" s="41"/>
      <c r="AA124" s="41"/>
      <c r="AB124" s="36"/>
      <c r="AC124" s="43" t="s">
        <v>4249</v>
      </c>
      <c r="AD124" s="43" t="s">
        <v>4250</v>
      </c>
      <c r="AE124" s="43" t="s">
        <v>4251</v>
      </c>
      <c r="AF124" s="42"/>
      <c r="AG124" s="42"/>
      <c r="AH124" s="43"/>
      <c r="AI124" s="55"/>
      <c r="AJ124" s="161"/>
      <c r="AK124" s="45" t="str">
        <f t="shared" si="45"/>
        <v/>
      </c>
      <c r="AL124" s="38"/>
      <c r="AM124" s="38"/>
      <c r="AN124" s="39"/>
      <c r="AO124" s="44"/>
      <c r="AP124" s="44"/>
      <c r="AQ124" s="48"/>
      <c r="AR124" s="38"/>
      <c r="AS124" s="38"/>
      <c r="AT124" s="39"/>
      <c r="AU124" s="44"/>
      <c r="AV124" s="44"/>
      <c r="AW124" s="48"/>
      <c r="AX124" s="38"/>
      <c r="AY124" s="38"/>
      <c r="AZ124" s="39" t="str">
        <f t="shared" si="5"/>
        <v/>
      </c>
      <c r="BA124" s="44"/>
      <c r="BB124" s="44"/>
      <c r="BC124" s="50" t="str">
        <f t="shared" si="6"/>
        <v/>
      </c>
      <c r="BD124" s="51" t="str">
        <f>IF(G124="Tetap","",IF(BA124&lt;&gt;"",BA124,IF(AX124&lt;&gt;"",AX124,IF(AU124&lt;&gt;"",AU124,IF(AR124&lt;&gt;"",AR124,IF(AO124&lt;&gt;"",AO124,IF(AL124&lt;&gt;"",AL124,IF(AI124&lt;&gt;"",AI124,""))))))))</f>
        <v/>
      </c>
      <c r="BE124" s="51" t="str">
        <f t="shared" ca="1" si="7"/>
        <v>0</v>
      </c>
      <c r="BF124" s="36" t="str">
        <f t="shared" ca="1" si="8"/>
        <v/>
      </c>
      <c r="BG124" s="36" t="str">
        <f t="shared" ca="1" si="9"/>
        <v/>
      </c>
    </row>
    <row r="125" spans="1:59" ht="22.5" hidden="1" customHeight="1">
      <c r="A125" s="36">
        <f t="shared" si="46"/>
        <v>14</v>
      </c>
      <c r="B125" s="548"/>
      <c r="C125" s="548"/>
      <c r="D125" s="71" t="s">
        <v>124</v>
      </c>
      <c r="E125" s="58" t="s">
        <v>4722</v>
      </c>
      <c r="F125" s="58" t="s">
        <v>1612</v>
      </c>
      <c r="G125" s="33" t="str">
        <f>IF(AI125="","Perekrutan",IF(BE125&gt;4,"Tetap",IF(BA125&lt;&gt;"","Kontrak VII",IF(AX125&lt;&gt;"","Kontrak VI",IF(AU125&lt;&gt;"","Kontrak V",IF(AR125&lt;&gt;"","Kontrak IV",IF(AO125&lt;&gt;"","Kontrak III",IF(AL125&lt;&gt;"","Kontrak II",IF(AI125&lt;&gt;"","Kontrak I","")))))))))</f>
        <v>Perekrutan</v>
      </c>
      <c r="H125" s="43" t="str">
        <f>IF(G125="Tetap","",IF(BA125&lt;&gt;"",BB125,IF(AX125&lt;&gt;"",AY125,IF(AU125&lt;&gt;"",AV125,IF(AR125&lt;&gt;"",AS125,IF(AO125&lt;&gt;"",AP125,IF(AL125&lt;&gt;"",AM125,IF(AI125&lt;&gt;"",AJ125,""))))))))</f>
        <v/>
      </c>
      <c r="I125" s="35"/>
      <c r="J125" s="36"/>
      <c r="K125" s="31" t="s">
        <v>127</v>
      </c>
      <c r="L125" s="198" t="s">
        <v>4723</v>
      </c>
      <c r="M125" s="28"/>
      <c r="N125" s="28" t="s">
        <v>172</v>
      </c>
      <c r="O125" s="71" t="s">
        <v>834</v>
      </c>
      <c r="P125" s="54">
        <v>30975</v>
      </c>
      <c r="Q125" s="39">
        <f t="shared" ca="1" si="23"/>
        <v>41</v>
      </c>
      <c r="R125" s="71" t="s">
        <v>4724</v>
      </c>
      <c r="S125" s="28" t="s">
        <v>345</v>
      </c>
      <c r="T125" s="28" t="s">
        <v>114</v>
      </c>
      <c r="U125" s="28" t="s">
        <v>116</v>
      </c>
      <c r="V125" s="58" t="s">
        <v>250</v>
      </c>
      <c r="W125" s="36"/>
      <c r="X125" s="36"/>
      <c r="Y125" s="36"/>
      <c r="Z125" s="41"/>
      <c r="AA125" s="41"/>
      <c r="AB125" s="36"/>
      <c r="AC125" s="43" t="s">
        <v>4249</v>
      </c>
      <c r="AD125" s="43" t="s">
        <v>4250</v>
      </c>
      <c r="AE125" s="43" t="s">
        <v>4251</v>
      </c>
      <c r="AF125" s="42"/>
      <c r="AG125" s="42"/>
      <c r="AH125" s="43"/>
      <c r="AI125" s="55"/>
      <c r="AJ125" s="161"/>
      <c r="AK125" s="45" t="str">
        <f t="shared" si="45"/>
        <v/>
      </c>
      <c r="AL125" s="38"/>
      <c r="AM125" s="38"/>
      <c r="AN125" s="39"/>
      <c r="AO125" s="44"/>
      <c r="AP125" s="44"/>
      <c r="AQ125" s="48"/>
      <c r="AR125" s="38"/>
      <c r="AS125" s="38"/>
      <c r="AT125" s="39"/>
      <c r="AU125" s="44"/>
      <c r="AV125" s="44"/>
      <c r="AW125" s="48"/>
      <c r="AX125" s="38"/>
      <c r="AY125" s="38"/>
      <c r="AZ125" s="39" t="str">
        <f t="shared" si="5"/>
        <v/>
      </c>
      <c r="BA125" s="44"/>
      <c r="BB125" s="44"/>
      <c r="BC125" s="50" t="str">
        <f t="shared" si="6"/>
        <v/>
      </c>
      <c r="BD125" s="51" t="str">
        <f>IF(G125="Tetap","",IF(BA125&lt;&gt;"",BA125,IF(AX125&lt;&gt;"",AX125,IF(AU125&lt;&gt;"",AU125,IF(AR125&lt;&gt;"",AR125,IF(AO125&lt;&gt;"",AO125,IF(AL125&lt;&gt;"",AL125,IF(AI125&lt;&gt;"",AI125,""))))))))</f>
        <v/>
      </c>
      <c r="BE125" s="51" t="str">
        <f t="shared" ca="1" si="7"/>
        <v>0</v>
      </c>
      <c r="BF125" s="36" t="str">
        <f t="shared" ca="1" si="8"/>
        <v/>
      </c>
      <c r="BG125" s="36" t="str">
        <f t="shared" ca="1" si="9"/>
        <v/>
      </c>
    </row>
    <row r="126" spans="1:59" ht="22.5" hidden="1" customHeight="1">
      <c r="A126" s="36">
        <f t="shared" si="46"/>
        <v>15</v>
      </c>
      <c r="B126" s="548"/>
      <c r="C126" s="548"/>
      <c r="D126" s="71" t="s">
        <v>124</v>
      </c>
      <c r="E126" s="58" t="s">
        <v>4725</v>
      </c>
      <c r="F126" s="58" t="s">
        <v>1612</v>
      </c>
      <c r="G126" s="33" t="str">
        <f>IF(AI126="","Perekrutan",IF(BE126&gt;4,"Tetap",IF(BA126&lt;&gt;"","Kontrak VII",IF(AX126&lt;&gt;"","Kontrak VI",IF(AU126&lt;&gt;"","Kontrak V",IF(AR126&lt;&gt;"","Kontrak IV",IF(AO126&lt;&gt;"","Kontrak III",IF(AL126&lt;&gt;"","Kontrak II",IF(AI126&lt;&gt;"","Kontrak I","")))))))))</f>
        <v>Perekrutan</v>
      </c>
      <c r="H126" s="43" t="str">
        <f>IF(G126="Tetap","",IF(BA126&lt;&gt;"",BB126,IF(AX126&lt;&gt;"",AY126,IF(AU126&lt;&gt;"",AV126,IF(AR126&lt;&gt;"",AS126,IF(AO126&lt;&gt;"",AP126,IF(AL126&lt;&gt;"",AM126,IF(AI126&lt;&gt;"",AJ126,""))))))))</f>
        <v/>
      </c>
      <c r="I126" s="35"/>
      <c r="J126" s="36"/>
      <c r="K126" s="31" t="s">
        <v>127</v>
      </c>
      <c r="L126" s="198" t="s">
        <v>4726</v>
      </c>
      <c r="M126" s="28"/>
      <c r="N126" s="28" t="s">
        <v>172</v>
      </c>
      <c r="O126" s="71" t="s">
        <v>4727</v>
      </c>
      <c r="P126" s="54">
        <v>26682</v>
      </c>
      <c r="Q126" s="39">
        <f t="shared" ca="1" si="23"/>
        <v>53</v>
      </c>
      <c r="R126" s="71" t="s">
        <v>4728</v>
      </c>
      <c r="S126" s="28" t="s">
        <v>345</v>
      </c>
      <c r="T126" s="28" t="s">
        <v>114</v>
      </c>
      <c r="U126" s="28" t="s">
        <v>116</v>
      </c>
      <c r="V126" s="58" t="s">
        <v>177</v>
      </c>
      <c r="W126" s="36"/>
      <c r="X126" s="36"/>
      <c r="Y126" s="36"/>
      <c r="Z126" s="41"/>
      <c r="AA126" s="41"/>
      <c r="AB126" s="36"/>
      <c r="AC126" s="43" t="s">
        <v>4249</v>
      </c>
      <c r="AD126" s="43" t="s">
        <v>4250</v>
      </c>
      <c r="AE126" s="43" t="s">
        <v>4251</v>
      </c>
      <c r="AF126" s="42"/>
      <c r="AG126" s="42"/>
      <c r="AH126" s="43"/>
      <c r="AI126" s="55"/>
      <c r="AJ126" s="161"/>
      <c r="AK126" s="45" t="str">
        <f t="shared" si="45"/>
        <v/>
      </c>
      <c r="AL126" s="38"/>
      <c r="AM126" s="38"/>
      <c r="AN126" s="39"/>
      <c r="AO126" s="44"/>
      <c r="AP126" s="44"/>
      <c r="AQ126" s="48"/>
      <c r="AR126" s="38"/>
      <c r="AS126" s="38"/>
      <c r="AT126" s="39"/>
      <c r="AU126" s="44"/>
      <c r="AV126" s="44"/>
      <c r="AW126" s="48"/>
      <c r="AX126" s="38"/>
      <c r="AY126" s="38"/>
      <c r="AZ126" s="39" t="str">
        <f t="shared" si="5"/>
        <v/>
      </c>
      <c r="BA126" s="44"/>
      <c r="BB126" s="44"/>
      <c r="BC126" s="50" t="str">
        <f t="shared" si="6"/>
        <v/>
      </c>
      <c r="BD126" s="51" t="str">
        <f>IF(G126="Tetap","",IF(BA126&lt;&gt;"",BA126,IF(AX126&lt;&gt;"",AX126,IF(AU126&lt;&gt;"",AU126,IF(AR126&lt;&gt;"",AR126,IF(AO126&lt;&gt;"",AO126,IF(AL126&lt;&gt;"",AL126,IF(AI126&lt;&gt;"",AI126,""))))))))</f>
        <v/>
      </c>
      <c r="BE126" s="51" t="str">
        <f t="shared" ca="1" si="7"/>
        <v>0</v>
      </c>
      <c r="BF126" s="36" t="str">
        <f t="shared" ca="1" si="8"/>
        <v/>
      </c>
      <c r="BG126" s="36" t="str">
        <f t="shared" ca="1" si="9"/>
        <v/>
      </c>
    </row>
    <row r="127" spans="1:59" ht="22.5" customHeight="1">
      <c r="A127" s="28">
        <v>1</v>
      </c>
      <c r="B127" s="52">
        <v>56001</v>
      </c>
      <c r="C127" s="539" t="s">
        <v>4732</v>
      </c>
      <c r="D127" s="71" t="s">
        <v>859</v>
      </c>
      <c r="E127" s="583" t="s">
        <v>860</v>
      </c>
      <c r="F127" s="583" t="s">
        <v>861</v>
      </c>
      <c r="G127" s="33" t="str">
        <f ca="1">IF(AI127="","Perekrutan",IF(BE127&gt;4,"Tetap",IF(BA127&lt;&gt;"","Kontrak VII",IF(AX127&lt;&gt;"","Kontrak VI",IF(AU127&lt;&gt;"","Kontrak V",IF(AR127&lt;&gt;"","Kontrak IV",IF(AO127&lt;&gt;"","Kontrak III",IF(AL127&lt;&gt;"","Kontrak II",IF(AI127&lt;&gt;"","Kontrak I","")))))))))</f>
        <v>Tetap</v>
      </c>
      <c r="H127" s="42" t="str">
        <f ca="1">IF(G127="Tetap","",IF(BA127&lt;&gt;"",BB127,IF(AX127&lt;&gt;"",AY127,IF(AU127&lt;&gt;"",AV127,IF(AR127&lt;&gt;"",AS127,IF(AO127&lt;&gt;"",AP127,IF(AL127&lt;&gt;"",AM127,IF(AI127&lt;&gt;"",AJ127,""))))))))</f>
        <v/>
      </c>
      <c r="I127" s="35" t="s">
        <v>97</v>
      </c>
      <c r="J127" s="36" t="s">
        <v>97</v>
      </c>
      <c r="K127" s="31" t="s">
        <v>100</v>
      </c>
      <c r="L127" s="73" t="s">
        <v>862</v>
      </c>
      <c r="M127" s="73"/>
      <c r="N127" s="36" t="s">
        <v>172</v>
      </c>
      <c r="O127" s="31" t="s">
        <v>863</v>
      </c>
      <c r="P127" s="38">
        <v>26934</v>
      </c>
      <c r="Q127" s="39">
        <f t="shared" ca="1" si="23"/>
        <v>53</v>
      </c>
      <c r="R127" s="31" t="s">
        <v>864</v>
      </c>
      <c r="S127" s="28" t="s">
        <v>345</v>
      </c>
      <c r="T127" s="73" t="s">
        <v>114</v>
      </c>
      <c r="U127" s="73" t="s">
        <v>1775</v>
      </c>
      <c r="V127" s="40" t="s">
        <v>97</v>
      </c>
      <c r="W127" s="36"/>
      <c r="X127" s="36"/>
      <c r="Y127" s="36" t="s">
        <v>865</v>
      </c>
      <c r="Z127" s="41">
        <v>1945203498</v>
      </c>
      <c r="AA127" s="53" t="s">
        <v>353</v>
      </c>
      <c r="AB127" s="36" t="s">
        <v>4733</v>
      </c>
      <c r="AC127" s="42" t="s">
        <v>867</v>
      </c>
      <c r="AD127" s="42" t="s">
        <v>868</v>
      </c>
      <c r="AE127" s="42"/>
      <c r="AF127" s="42"/>
      <c r="AG127" s="42"/>
      <c r="AH127" s="42"/>
      <c r="AI127" s="44">
        <v>40022</v>
      </c>
      <c r="AJ127" s="44">
        <v>40206</v>
      </c>
      <c r="AK127" s="48">
        <f t="shared" si="45"/>
        <v>7</v>
      </c>
      <c r="AL127" s="54">
        <v>40207</v>
      </c>
      <c r="AM127" s="54">
        <v>40572</v>
      </c>
      <c r="AN127" s="39">
        <f t="shared" ref="AN127:AN147" si="47">IF(AM127="","",(DATEDIF(AL127,AM127,"M")+1))</f>
        <v>13</v>
      </c>
      <c r="AO127" s="44" t="s">
        <v>97</v>
      </c>
      <c r="AP127" s="44"/>
      <c r="AQ127" s="44" t="str">
        <f t="shared" ref="AQ127:AQ147" si="48">IF(AP127="","",(DATEDIF(AO127,AP127,"M")+1))</f>
        <v/>
      </c>
      <c r="AR127" s="38" t="s">
        <v>97</v>
      </c>
      <c r="AS127" s="38"/>
      <c r="AT127" s="38" t="str">
        <f t="shared" ref="AT127:AT147" si="49">IF(AS127="","",(DATEDIF(AR127,AS127,"M")+1))</f>
        <v/>
      </c>
      <c r="AU127" s="44" t="s">
        <v>97</v>
      </c>
      <c r="AV127" s="44"/>
      <c r="AW127" s="48" t="str">
        <f t="shared" ref="AW127:AW130" si="50">IF(AV127="","",(DATEDIF(AU127,AV127,"M")+1))</f>
        <v/>
      </c>
      <c r="AX127" s="38"/>
      <c r="AY127" s="38"/>
      <c r="AZ127" s="39" t="str">
        <f t="shared" si="5"/>
        <v/>
      </c>
      <c r="BA127" s="44"/>
      <c r="BB127" s="44"/>
      <c r="BC127" s="50" t="str">
        <f t="shared" si="6"/>
        <v/>
      </c>
      <c r="BD127" s="51" t="str">
        <f ca="1">IF(G127="Tetap","",IF(BA127&lt;&gt;"",BA127,IF(AX127&lt;&gt;"",AX127,IF(AU127&lt;&gt;"",AU127,IF(AR127&lt;&gt;"",AR127,IF(AO127&lt;&gt;"",AO127,IF(AL127&lt;&gt;"",AL127,IF(AI127&lt;&gt;"",AI127,""))))))))</f>
        <v/>
      </c>
      <c r="BE127" s="51">
        <f t="shared" ca="1" si="7"/>
        <v>17</v>
      </c>
      <c r="BF127" s="36">
        <f t="shared" ca="1" si="8"/>
        <v>2</v>
      </c>
      <c r="BG127" s="36">
        <f t="shared" ca="1" si="9"/>
        <v>5</v>
      </c>
    </row>
    <row r="128" spans="1:59" ht="22.5" customHeight="1">
      <c r="A128" s="36">
        <f t="shared" ref="A128:A132" si="51">A127+1</f>
        <v>2</v>
      </c>
      <c r="B128" s="67">
        <v>56002</v>
      </c>
      <c r="C128" s="539" t="s">
        <v>4734</v>
      </c>
      <c r="D128" s="71" t="s">
        <v>859</v>
      </c>
      <c r="E128" s="40" t="s">
        <v>869</v>
      </c>
      <c r="F128" s="58" t="s">
        <v>568</v>
      </c>
      <c r="G128" s="33" t="str">
        <f ca="1">IF(AI128="","Perekrutan",IF(BE128&gt;4,"Tetap",IF(BA128&lt;&gt;"","Kontrak VII",IF(AX128&lt;&gt;"","Kontrak VI",IF(AU128&lt;&gt;"","Kontrak V",IF(AR128&lt;&gt;"","Kontrak IV",IF(AO128&lt;&gt;"","Kontrak III",IF(AL128&lt;&gt;"","Kontrak II",IF(AI128&lt;&gt;"","Kontrak I","")))))))))</f>
        <v>Kontrak IV</v>
      </c>
      <c r="H128" s="59">
        <f ca="1">IF(G128="Tetap","",IF(BA128&lt;&gt;"",BB128,IF(AX128&lt;&gt;"",AY128,IF(AU128&lt;&gt;"",AV128,IF(AR128&lt;&gt;"",AS128,IF(AO128&lt;&gt;"",AP128,IF(AL128&lt;&gt;"",AM128,IF(AI128&lt;&gt;"",AJ128,""))))))))</f>
        <v>46446</v>
      </c>
      <c r="I128" s="35" t="s">
        <v>47</v>
      </c>
      <c r="J128" s="36">
        <v>3</v>
      </c>
      <c r="K128" s="31" t="s">
        <v>870</v>
      </c>
      <c r="L128" s="36" t="s">
        <v>871</v>
      </c>
      <c r="M128" s="36" t="s">
        <v>1787</v>
      </c>
      <c r="N128" s="36" t="s">
        <v>172</v>
      </c>
      <c r="O128" s="31" t="s">
        <v>872</v>
      </c>
      <c r="P128" s="38">
        <v>37328</v>
      </c>
      <c r="Q128" s="39">
        <f t="shared" ca="1" si="23"/>
        <v>24</v>
      </c>
      <c r="R128" s="71" t="s">
        <v>4735</v>
      </c>
      <c r="S128" s="28" t="s">
        <v>488</v>
      </c>
      <c r="T128" s="28" t="s">
        <v>114</v>
      </c>
      <c r="U128" s="28" t="s">
        <v>756</v>
      </c>
      <c r="V128" s="40" t="s">
        <v>97</v>
      </c>
      <c r="W128" s="36"/>
      <c r="X128" s="36"/>
      <c r="Y128" s="36" t="s">
        <v>874</v>
      </c>
      <c r="Z128" s="41">
        <v>1939285925</v>
      </c>
      <c r="AA128" s="41" t="s">
        <v>871</v>
      </c>
      <c r="AB128" s="36" t="s">
        <v>4736</v>
      </c>
      <c r="AC128" s="42" t="s">
        <v>875</v>
      </c>
      <c r="AD128" s="42"/>
      <c r="AE128" s="42"/>
      <c r="AF128" s="42"/>
      <c r="AG128" s="42"/>
      <c r="AH128" s="42"/>
      <c r="AI128" s="44">
        <v>45474</v>
      </c>
      <c r="AJ128" s="60">
        <v>45596</v>
      </c>
      <c r="AK128" s="45">
        <f t="shared" si="45"/>
        <v>4</v>
      </c>
      <c r="AL128" s="54">
        <v>45597</v>
      </c>
      <c r="AM128" s="54">
        <v>45961</v>
      </c>
      <c r="AN128" s="39">
        <f t="shared" si="47"/>
        <v>12</v>
      </c>
      <c r="AO128" s="55">
        <v>45962</v>
      </c>
      <c r="AP128" s="55">
        <v>46081</v>
      </c>
      <c r="AQ128" s="48">
        <f t="shared" si="48"/>
        <v>4</v>
      </c>
      <c r="AR128" s="38">
        <v>46083</v>
      </c>
      <c r="AS128" s="38">
        <v>46446</v>
      </c>
      <c r="AT128" s="39">
        <f t="shared" si="49"/>
        <v>12</v>
      </c>
      <c r="AU128" s="44" t="s">
        <v>97</v>
      </c>
      <c r="AV128" s="44"/>
      <c r="AW128" s="48" t="str">
        <f t="shared" si="50"/>
        <v/>
      </c>
      <c r="AX128" s="38"/>
      <c r="AY128" s="38"/>
      <c r="AZ128" s="39" t="str">
        <f t="shared" si="5"/>
        <v/>
      </c>
      <c r="BA128" s="44"/>
      <c r="BB128" s="44"/>
      <c r="BC128" s="50" t="str">
        <f t="shared" si="6"/>
        <v/>
      </c>
      <c r="BD128" s="61">
        <f ca="1">IF(G128="Tetap","",IF(BA128&lt;&gt;"",BA128,IF(AX128&lt;&gt;"",AX128,IF(AU128&lt;&gt;"",AU128,IF(AR128&lt;&gt;"",AR128,IF(AO128&lt;&gt;"",AO128,IF(AL128&lt;&gt;"",AL128,IF(AI128&lt;&gt;"",AI128,""))))))))</f>
        <v>46083</v>
      </c>
      <c r="BE128" s="51">
        <f t="shared" ca="1" si="7"/>
        <v>2</v>
      </c>
      <c r="BF128" s="36">
        <f t="shared" ca="1" si="8"/>
        <v>3</v>
      </c>
      <c r="BG128" s="36">
        <f t="shared" ca="1" si="9"/>
        <v>2</v>
      </c>
    </row>
    <row r="129" spans="1:59" ht="22.5" customHeight="1">
      <c r="A129" s="36">
        <f t="shared" si="51"/>
        <v>3</v>
      </c>
      <c r="B129" s="52">
        <v>56003</v>
      </c>
      <c r="C129" s="539" t="s">
        <v>4737</v>
      </c>
      <c r="D129" s="71" t="s">
        <v>859</v>
      </c>
      <c r="E129" s="32" t="s">
        <v>876</v>
      </c>
      <c r="F129" s="32" t="s">
        <v>376</v>
      </c>
      <c r="G129" s="33" t="str">
        <f ca="1">IF(AI129="","Perekrutan",IF(BE129&gt;4,"Tetap",IF(BA129&lt;&gt;"","Kontrak VII",IF(AX129&lt;&gt;"","Kontrak VI",IF(AU129&lt;&gt;"","Kontrak V",IF(AR129&lt;&gt;"","Kontrak IV",IF(AO129&lt;&gt;"","Kontrak III",IF(AL129&lt;&gt;"","Kontrak II",IF(AI129&lt;&gt;"","Kontrak I","")))))))))</f>
        <v>Tetap</v>
      </c>
      <c r="H129" s="42" t="str">
        <f ca="1">IF(G129="Tetap","",IF(BA129&lt;&gt;"",BB129,IF(AX129&lt;&gt;"",AY129,IF(AU129&lt;&gt;"",AV129,IF(AR129&lt;&gt;"",AS129,IF(AO129&lt;&gt;"",AP129,IF(AL129&lt;&gt;"",AM129,IF(AI129&lt;&gt;"",AJ129,""))))))))</f>
        <v/>
      </c>
      <c r="I129" s="35" t="s">
        <v>73</v>
      </c>
      <c r="J129" s="36">
        <v>5</v>
      </c>
      <c r="K129" s="31" t="s">
        <v>870</v>
      </c>
      <c r="L129" s="36" t="s">
        <v>877</v>
      </c>
      <c r="M129" s="36" t="s">
        <v>1780</v>
      </c>
      <c r="N129" s="36" t="s">
        <v>172</v>
      </c>
      <c r="O129" s="31" t="s">
        <v>878</v>
      </c>
      <c r="P129" s="38">
        <v>28220</v>
      </c>
      <c r="Q129" s="39">
        <f t="shared" ca="1" si="23"/>
        <v>49</v>
      </c>
      <c r="R129" s="71" t="s">
        <v>4738</v>
      </c>
      <c r="S129" s="28" t="s">
        <v>345</v>
      </c>
      <c r="T129" s="36" t="s">
        <v>114</v>
      </c>
      <c r="U129" s="36" t="s">
        <v>391</v>
      </c>
      <c r="V129" s="40" t="s">
        <v>880</v>
      </c>
      <c r="W129" s="36"/>
      <c r="X129" s="36"/>
      <c r="Y129" s="36" t="s">
        <v>881</v>
      </c>
      <c r="Z129" s="41">
        <v>1939189786</v>
      </c>
      <c r="AA129" s="41" t="s">
        <v>877</v>
      </c>
      <c r="AB129" s="36" t="s">
        <v>4739</v>
      </c>
      <c r="AC129" s="42" t="s">
        <v>30</v>
      </c>
      <c r="AD129" s="42"/>
      <c r="AE129" s="42"/>
      <c r="AF129" s="42"/>
      <c r="AG129" s="42"/>
      <c r="AH129" s="42"/>
      <c r="AI129" s="55">
        <v>39615</v>
      </c>
      <c r="AJ129" s="44"/>
      <c r="AK129" s="48" t="str">
        <f t="shared" si="45"/>
        <v/>
      </c>
      <c r="AL129" s="38" t="s">
        <v>30</v>
      </c>
      <c r="AM129" s="38"/>
      <c r="AN129" s="39" t="str">
        <f t="shared" si="47"/>
        <v/>
      </c>
      <c r="AO129" s="44" t="s">
        <v>30</v>
      </c>
      <c r="AP129" s="44"/>
      <c r="AQ129" s="44" t="str">
        <f t="shared" si="48"/>
        <v/>
      </c>
      <c r="AR129" s="38" t="s">
        <v>97</v>
      </c>
      <c r="AS129" s="38"/>
      <c r="AT129" s="38" t="str">
        <f t="shared" si="49"/>
        <v/>
      </c>
      <c r="AU129" s="44" t="s">
        <v>97</v>
      </c>
      <c r="AV129" s="44"/>
      <c r="AW129" s="48" t="str">
        <f t="shared" si="50"/>
        <v/>
      </c>
      <c r="AX129" s="38"/>
      <c r="AY129" s="38"/>
      <c r="AZ129" s="39" t="str">
        <f t="shared" si="5"/>
        <v/>
      </c>
      <c r="BA129" s="44"/>
      <c r="BB129" s="44"/>
      <c r="BC129" s="50" t="str">
        <f t="shared" si="6"/>
        <v/>
      </c>
      <c r="BD129" s="51" t="str">
        <f ca="1">IF(G129="Tetap","",IF(BA129&lt;&gt;"",BA129,IF(AX129&lt;&gt;"",AX129,IF(AU129&lt;&gt;"",AU129,IF(AR129&lt;&gt;"",AR129,IF(AO129&lt;&gt;"",AO129,IF(AL129&lt;&gt;"",AL129,IF(AI129&lt;&gt;"",AI129,""))))))))</f>
        <v/>
      </c>
      <c r="BE129" s="51">
        <f t="shared" ca="1" si="7"/>
        <v>18</v>
      </c>
      <c r="BF129" s="36">
        <f t="shared" ca="1" si="8"/>
        <v>3</v>
      </c>
      <c r="BG129" s="36">
        <f t="shared" ca="1" si="9"/>
        <v>17</v>
      </c>
    </row>
    <row r="130" spans="1:59" ht="22.5" customHeight="1">
      <c r="A130" s="36">
        <f t="shared" si="51"/>
        <v>4</v>
      </c>
      <c r="B130" s="67">
        <v>56004</v>
      </c>
      <c r="C130" s="539" t="s">
        <v>4740</v>
      </c>
      <c r="D130" s="71" t="s">
        <v>859</v>
      </c>
      <c r="E130" s="40" t="s">
        <v>882</v>
      </c>
      <c r="F130" s="40" t="s">
        <v>376</v>
      </c>
      <c r="G130" s="33" t="str">
        <f ca="1">IF(AI130="","Perekrutan",IF(BE130&gt;4,"Tetap",IF(BA130&lt;&gt;"","Kontrak VII",IF(AX130&lt;&gt;"","Kontrak VI",IF(AU130&lt;&gt;"","Kontrak V",IF(AR130&lt;&gt;"","Kontrak IV",IF(AO130&lt;&gt;"","Kontrak III",IF(AL130&lt;&gt;"","Kontrak II",IF(AI130&lt;&gt;"","Kontrak I","")))))))))</f>
        <v>Kontrak VI</v>
      </c>
      <c r="H130" s="59">
        <f ca="1">IF(G130="Tetap","",IF(BA130&lt;&gt;"",BB130,IF(AX130&lt;&gt;"",AY130,IF(AU130&lt;&gt;"",AV130,IF(AR130&lt;&gt;"",AS130,IF(AO130&lt;&gt;"",AP130,IF(AL130&lt;&gt;"",AM130,IF(AI130&lt;&gt;"",AJ130,""))))))))</f>
        <v>46445</v>
      </c>
      <c r="I130" s="35" t="s">
        <v>47</v>
      </c>
      <c r="J130" s="36">
        <v>3</v>
      </c>
      <c r="K130" s="31" t="s">
        <v>870</v>
      </c>
      <c r="L130" s="36" t="s">
        <v>883</v>
      </c>
      <c r="M130" s="36" t="s">
        <v>1782</v>
      </c>
      <c r="N130" s="36" t="s">
        <v>172</v>
      </c>
      <c r="O130" s="31" t="s">
        <v>872</v>
      </c>
      <c r="P130" s="38">
        <v>33727</v>
      </c>
      <c r="Q130" s="39">
        <f t="shared" ca="1" si="23"/>
        <v>34</v>
      </c>
      <c r="R130" s="71" t="s">
        <v>4741</v>
      </c>
      <c r="S130" s="28" t="s">
        <v>345</v>
      </c>
      <c r="T130" s="36" t="s">
        <v>114</v>
      </c>
      <c r="U130" s="36" t="s">
        <v>176</v>
      </c>
      <c r="V130" s="40" t="s">
        <v>97</v>
      </c>
      <c r="W130" s="36"/>
      <c r="X130" s="36"/>
      <c r="Y130" s="36" t="s">
        <v>885</v>
      </c>
      <c r="Z130" s="41">
        <v>1939291371</v>
      </c>
      <c r="AA130" s="53" t="s">
        <v>1889</v>
      </c>
      <c r="AB130" s="36" t="s">
        <v>4742</v>
      </c>
      <c r="AC130" s="42" t="s">
        <v>30</v>
      </c>
      <c r="AD130" s="42"/>
      <c r="AE130" s="42"/>
      <c r="AF130" s="42"/>
      <c r="AG130" s="42"/>
      <c r="AH130" s="42"/>
      <c r="AI130" s="44">
        <v>44606</v>
      </c>
      <c r="AJ130" s="60">
        <v>44926</v>
      </c>
      <c r="AK130" s="45">
        <f t="shared" si="45"/>
        <v>11</v>
      </c>
      <c r="AL130" s="38">
        <v>44928</v>
      </c>
      <c r="AM130" s="38">
        <v>45291</v>
      </c>
      <c r="AN130" s="39">
        <f t="shared" si="47"/>
        <v>12</v>
      </c>
      <c r="AO130" s="44">
        <v>45292</v>
      </c>
      <c r="AP130" s="44">
        <v>45657</v>
      </c>
      <c r="AQ130" s="48">
        <f t="shared" si="48"/>
        <v>12</v>
      </c>
      <c r="AR130" s="38">
        <v>45658</v>
      </c>
      <c r="AS130" s="38">
        <v>46022</v>
      </c>
      <c r="AT130" s="39">
        <f t="shared" si="49"/>
        <v>12</v>
      </c>
      <c r="AU130" s="44">
        <v>46023</v>
      </c>
      <c r="AV130" s="44">
        <v>46142</v>
      </c>
      <c r="AW130" s="48">
        <f t="shared" si="50"/>
        <v>4</v>
      </c>
      <c r="AX130" s="38">
        <v>46143</v>
      </c>
      <c r="AY130" s="38">
        <v>46445</v>
      </c>
      <c r="AZ130" s="39">
        <f t="shared" si="5"/>
        <v>10</v>
      </c>
      <c r="BA130" s="44"/>
      <c r="BB130" s="44"/>
      <c r="BC130" s="50" t="str">
        <f t="shared" si="6"/>
        <v/>
      </c>
      <c r="BD130" s="61">
        <f ca="1">IF(G130="Tetap","",IF(BA130&lt;&gt;"",BA130,IF(AX130&lt;&gt;"",AX130,IF(AU130&lt;&gt;"",AU130,IF(AR130&lt;&gt;"",AR130,IF(AO130&lt;&gt;"",AO130,IF(AL130&lt;&gt;"",AL130,IF(AI130&lt;&gt;"",AI130,""))))))))</f>
        <v>46143</v>
      </c>
      <c r="BE130" s="51">
        <f t="shared" ca="1" si="7"/>
        <v>4</v>
      </c>
      <c r="BF130" s="36">
        <f t="shared" ca="1" si="8"/>
        <v>7</v>
      </c>
      <c r="BG130" s="36">
        <f t="shared" ca="1" si="9"/>
        <v>19</v>
      </c>
    </row>
    <row r="131" spans="1:59" ht="22.5" customHeight="1">
      <c r="A131" s="36">
        <f t="shared" si="51"/>
        <v>5</v>
      </c>
      <c r="B131" s="52">
        <v>56005</v>
      </c>
      <c r="C131" s="539" t="s">
        <v>4743</v>
      </c>
      <c r="D131" s="71" t="s">
        <v>859</v>
      </c>
      <c r="E131" s="40" t="s">
        <v>886</v>
      </c>
      <c r="F131" s="40" t="s">
        <v>376</v>
      </c>
      <c r="G131" s="33" t="str">
        <f ca="1">IF(AI131="","Perekrutan",IF(BE131&gt;4,"Tetap",IF(BA131&lt;&gt;"","Kontrak VII",IF(AX131&lt;&gt;"","Kontrak VI",IF(AU131&lt;&gt;"","Kontrak V",IF(AR131&lt;&gt;"","Kontrak IV",IF(AO131&lt;&gt;"","Kontrak III",IF(AL131&lt;&gt;"","Kontrak II",IF(AI131&lt;&gt;"","Kontrak I","")))))))))</f>
        <v>Kontrak V</v>
      </c>
      <c r="H131" s="59">
        <f ca="1">IF(G131="Tetap","",IF(BA131&lt;&gt;"",BB131,IF(AX131&lt;&gt;"",AY131,IF(AU131&lt;&gt;"",AV131,IF(AR131&lt;&gt;"",AS131,IF(AO131&lt;&gt;"",AP131,IF(AL131&lt;&gt;"",AM131,IF(AI131&lt;&gt;"",AJ131,""))))))))</f>
        <v>46568</v>
      </c>
      <c r="I131" s="35" t="s">
        <v>47</v>
      </c>
      <c r="J131" s="36">
        <v>3</v>
      </c>
      <c r="K131" s="31" t="s">
        <v>870</v>
      </c>
      <c r="L131" s="36" t="s">
        <v>887</v>
      </c>
      <c r="M131" s="36" t="s">
        <v>1778</v>
      </c>
      <c r="N131" s="36" t="s">
        <v>172</v>
      </c>
      <c r="O131" s="31" t="s">
        <v>872</v>
      </c>
      <c r="P131" s="38">
        <v>32977</v>
      </c>
      <c r="Q131" s="39">
        <f t="shared" ca="1" si="23"/>
        <v>36</v>
      </c>
      <c r="R131" s="71" t="s">
        <v>4744</v>
      </c>
      <c r="S131" s="28" t="s">
        <v>345</v>
      </c>
      <c r="T131" s="36" t="s">
        <v>114</v>
      </c>
      <c r="U131" s="36" t="s">
        <v>176</v>
      </c>
      <c r="V131" s="40" t="s">
        <v>97</v>
      </c>
      <c r="W131" s="36"/>
      <c r="X131" s="36"/>
      <c r="Y131" s="36" t="s">
        <v>889</v>
      </c>
      <c r="Z131" s="41">
        <v>1978230990</v>
      </c>
      <c r="AA131" s="41" t="s">
        <v>887</v>
      </c>
      <c r="AB131" s="36" t="s">
        <v>4745</v>
      </c>
      <c r="AC131" s="42" t="s">
        <v>97</v>
      </c>
      <c r="AD131" s="42"/>
      <c r="AE131" s="42"/>
      <c r="AF131" s="42"/>
      <c r="AG131" s="42"/>
      <c r="AH131" s="42"/>
      <c r="AI131" s="44">
        <v>44739</v>
      </c>
      <c r="AJ131" s="60">
        <v>45107</v>
      </c>
      <c r="AK131" s="45">
        <f t="shared" si="45"/>
        <v>13</v>
      </c>
      <c r="AL131" s="38">
        <v>45108</v>
      </c>
      <c r="AM131" s="38">
        <v>45473</v>
      </c>
      <c r="AN131" s="39">
        <f t="shared" si="47"/>
        <v>12</v>
      </c>
      <c r="AO131" s="44">
        <v>45474</v>
      </c>
      <c r="AP131" s="44">
        <v>45838</v>
      </c>
      <c r="AQ131" s="48">
        <f t="shared" si="48"/>
        <v>12</v>
      </c>
      <c r="AR131" s="38">
        <v>45839</v>
      </c>
      <c r="AS131" s="38">
        <v>46202</v>
      </c>
      <c r="AT131" s="39">
        <f t="shared" si="49"/>
        <v>12</v>
      </c>
      <c r="AU131" s="44">
        <v>46203</v>
      </c>
      <c r="AV131" s="44">
        <v>46568</v>
      </c>
      <c r="AW131" s="48">
        <f>IF(AV131="","",(DATEDIF(AU131,AV131,"M")))</f>
        <v>12</v>
      </c>
      <c r="AX131" s="38"/>
      <c r="AY131" s="38"/>
      <c r="AZ131" s="39" t="str">
        <f t="shared" si="5"/>
        <v/>
      </c>
      <c r="BA131" s="44"/>
      <c r="BB131" s="44"/>
      <c r="BC131" s="50" t="str">
        <f t="shared" si="6"/>
        <v/>
      </c>
      <c r="BD131" s="61">
        <f ca="1">IF(G131="Tetap","",IF(BA131&lt;&gt;"",BA131,IF(AX131&lt;&gt;"",AX131,IF(AU131&lt;&gt;"",AU131,IF(AR131&lt;&gt;"",AR131,IF(AO131&lt;&gt;"",AO131,IF(AL131&lt;&gt;"",AL131,IF(AI131&lt;&gt;"",AI131,""))))))))</f>
        <v>46203</v>
      </c>
      <c r="BE131" s="51">
        <f t="shared" ca="1" si="7"/>
        <v>4</v>
      </c>
      <c r="BF131" s="36">
        <f t="shared" ca="1" si="8"/>
        <v>3</v>
      </c>
      <c r="BG131" s="36">
        <f t="shared" ca="1" si="9"/>
        <v>6</v>
      </c>
    </row>
    <row r="132" spans="1:59" ht="22.5" customHeight="1">
      <c r="A132" s="36">
        <f t="shared" si="51"/>
        <v>6</v>
      </c>
      <c r="B132" s="67">
        <v>56006</v>
      </c>
      <c r="C132" s="539" t="s">
        <v>4746</v>
      </c>
      <c r="D132" s="71" t="s">
        <v>859</v>
      </c>
      <c r="E132" s="593" t="s">
        <v>890</v>
      </c>
      <c r="F132" s="594" t="s">
        <v>246</v>
      </c>
      <c r="G132" s="33" t="str">
        <f ca="1">IF(AI132="","Perekrutan",IF(BE132&gt;4,"Tetap",IF(BA132&lt;&gt;"","Kontrak VII",IF(AX132&lt;&gt;"","Kontrak VI",IF(AU132&lt;&gt;"","Kontrak V",IF(AR132&lt;&gt;"","Kontrak IV",IF(AO132&lt;&gt;"","Kontrak III",IF(AL132&lt;&gt;"","Kontrak II",IF(AI132&lt;&gt;"","Kontrak I","")))))))))</f>
        <v>Kontrak II</v>
      </c>
      <c r="H132" s="413">
        <f ca="1">IF(G132="Tetap","",IF(BA132&lt;&gt;"",BB132,IF(AX132&lt;&gt;"",AY132,IF(AU132&lt;&gt;"",AV132,IF(AR132&lt;&gt;"",AS132,IF(AO132&lt;&gt;"",AP132,IF(AL132&lt;&gt;"",AM132,IF(AI132&lt;&gt;"",AJ132,""))))))))</f>
        <v>46418</v>
      </c>
      <c r="I132" s="75" t="s">
        <v>47</v>
      </c>
      <c r="J132" s="28" t="s">
        <v>30</v>
      </c>
      <c r="K132" s="31" t="s">
        <v>870</v>
      </c>
      <c r="L132" s="36" t="s">
        <v>891</v>
      </c>
      <c r="M132" s="36" t="s">
        <v>1784</v>
      </c>
      <c r="N132" s="36" t="s">
        <v>172</v>
      </c>
      <c r="O132" s="31" t="s">
        <v>872</v>
      </c>
      <c r="P132" s="38">
        <v>30917</v>
      </c>
      <c r="Q132" s="39">
        <f t="shared" ca="1" si="23"/>
        <v>42</v>
      </c>
      <c r="R132" s="71" t="s">
        <v>4747</v>
      </c>
      <c r="S132" s="28" t="s">
        <v>345</v>
      </c>
      <c r="T132" s="36" t="s">
        <v>114</v>
      </c>
      <c r="U132" s="36" t="s">
        <v>176</v>
      </c>
      <c r="V132" s="40" t="s">
        <v>893</v>
      </c>
      <c r="W132" s="36"/>
      <c r="X132" s="36"/>
      <c r="Y132" s="36" t="s">
        <v>1785</v>
      </c>
      <c r="Z132" s="41">
        <v>2033162095</v>
      </c>
      <c r="AA132" s="41" t="s">
        <v>891</v>
      </c>
      <c r="AB132" s="36" t="s">
        <v>4748</v>
      </c>
      <c r="AC132" s="42" t="s">
        <v>895</v>
      </c>
      <c r="AD132" s="42" t="s">
        <v>896</v>
      </c>
      <c r="AE132" s="42" t="s">
        <v>768</v>
      </c>
      <c r="AF132" s="42" t="s">
        <v>897</v>
      </c>
      <c r="AG132" s="42" t="s">
        <v>898</v>
      </c>
      <c r="AH132" s="42" t="s">
        <v>899</v>
      </c>
      <c r="AI132" s="44">
        <v>46167</v>
      </c>
      <c r="AJ132" s="44">
        <v>46295</v>
      </c>
      <c r="AK132" s="48">
        <f t="shared" si="45"/>
        <v>5</v>
      </c>
      <c r="AL132" s="54">
        <v>46296</v>
      </c>
      <c r="AM132" s="70">
        <v>46418</v>
      </c>
      <c r="AN132" s="39">
        <f t="shared" si="47"/>
        <v>4</v>
      </c>
      <c r="AO132" s="44" t="s">
        <v>97</v>
      </c>
      <c r="AP132" s="44"/>
      <c r="AQ132" s="44" t="str">
        <f t="shared" si="48"/>
        <v/>
      </c>
      <c r="AR132" s="38" t="s">
        <v>97</v>
      </c>
      <c r="AS132" s="38"/>
      <c r="AT132" s="38" t="str">
        <f t="shared" si="49"/>
        <v/>
      </c>
      <c r="AU132" s="44" t="s">
        <v>97</v>
      </c>
      <c r="AV132" s="44"/>
      <c r="AW132" s="48" t="str">
        <f t="shared" ref="AW132:AW147" si="52">IF(AV132="","",(DATEDIF(AU132,AV132,"M")+1))</f>
        <v/>
      </c>
      <c r="AX132" s="38"/>
      <c r="AY132" s="38"/>
      <c r="AZ132" s="39" t="str">
        <f t="shared" si="5"/>
        <v/>
      </c>
      <c r="BA132" s="44"/>
      <c r="BB132" s="44"/>
      <c r="BC132" s="50" t="str">
        <f t="shared" si="6"/>
        <v/>
      </c>
      <c r="BD132" s="61">
        <f ca="1">IF(G132="Tetap","",IF(BA132&lt;&gt;"",BA132,IF(AX132&lt;&gt;"",AX132,IF(AU132&lt;&gt;"",AU132,IF(AR132&lt;&gt;"",AR132,IF(AO132&lt;&gt;"",AO132,IF(AL132&lt;&gt;"",AL132,IF(AI132&lt;&gt;"",AI132,""))))))))</f>
        <v>46296</v>
      </c>
      <c r="BE132" s="51">
        <f t="shared" ca="1" si="7"/>
        <v>0</v>
      </c>
      <c r="BF132" s="36">
        <f t="shared" ca="1" si="8"/>
        <v>4</v>
      </c>
      <c r="BG132" s="36">
        <f t="shared" ca="1" si="9"/>
        <v>8</v>
      </c>
    </row>
    <row r="133" spans="1:59" ht="22.5" customHeight="1">
      <c r="A133" s="28">
        <v>1</v>
      </c>
      <c r="B133" s="52">
        <v>56007</v>
      </c>
      <c r="C133" s="539" t="s">
        <v>4749</v>
      </c>
      <c r="D133" s="31" t="s">
        <v>900</v>
      </c>
      <c r="E133" s="583" t="s">
        <v>901</v>
      </c>
      <c r="F133" s="32" t="s">
        <v>902</v>
      </c>
      <c r="G133" s="33" t="str">
        <f ca="1">IF(AI133="","Perekrutan",IF(BE133&gt;4,"Tetap",IF(BA133&lt;&gt;"","Kontrak VII",IF(AX133&lt;&gt;"","Kontrak VI",IF(AU133&lt;&gt;"","Kontrak V",IF(AR133&lt;&gt;"","Kontrak IV",IF(AO133&lt;&gt;"","Kontrak III",IF(AL133&lt;&gt;"","Kontrak II",IF(AI133&lt;&gt;"","Kontrak I","")))))))))</f>
        <v>Tetap</v>
      </c>
      <c r="H133" s="42" t="str">
        <f ca="1">IF(G133="Tetap","",IF(BA133&lt;&gt;"",BB133,IF(AX133&lt;&gt;"",AY133,IF(AU133&lt;&gt;"",AV133,IF(AR133&lt;&gt;"",AS133,IF(AO133&lt;&gt;"",AP133,IF(AL133&lt;&gt;"",AM133,IF(AI133&lt;&gt;"",AJ133,""))))))))</f>
        <v/>
      </c>
      <c r="I133" s="35" t="s">
        <v>30</v>
      </c>
      <c r="J133" s="36">
        <v>13</v>
      </c>
      <c r="K133" s="31" t="s">
        <v>903</v>
      </c>
      <c r="L133" s="36" t="s">
        <v>904</v>
      </c>
      <c r="M133" s="36" t="s">
        <v>1791</v>
      </c>
      <c r="N133" s="36" t="s">
        <v>103</v>
      </c>
      <c r="O133" s="31" t="s">
        <v>540</v>
      </c>
      <c r="P133" s="38">
        <v>30526</v>
      </c>
      <c r="Q133" s="39">
        <f t="shared" ca="1" si="23"/>
        <v>43</v>
      </c>
      <c r="R133" s="71" t="s">
        <v>4750</v>
      </c>
      <c r="S133" s="28" t="s">
        <v>345</v>
      </c>
      <c r="T133" s="36" t="s">
        <v>114</v>
      </c>
      <c r="U133" s="36" t="s">
        <v>176</v>
      </c>
      <c r="V133" s="58" t="s">
        <v>177</v>
      </c>
      <c r="W133" s="36"/>
      <c r="X133" s="36"/>
      <c r="Y133" s="36" t="s">
        <v>1793</v>
      </c>
      <c r="Z133" s="41">
        <v>969759206</v>
      </c>
      <c r="AA133" s="41" t="s">
        <v>904</v>
      </c>
      <c r="AB133" s="36" t="s">
        <v>1792</v>
      </c>
      <c r="AC133" s="42" t="s">
        <v>908</v>
      </c>
      <c r="AD133" s="42"/>
      <c r="AE133" s="42"/>
      <c r="AF133" s="42"/>
      <c r="AG133" s="42"/>
      <c r="AH133" s="42"/>
      <c r="AI133" s="44">
        <v>43990</v>
      </c>
      <c r="AJ133" s="44">
        <v>44112</v>
      </c>
      <c r="AK133" s="48">
        <f t="shared" si="45"/>
        <v>5</v>
      </c>
      <c r="AL133" s="54">
        <v>44113</v>
      </c>
      <c r="AM133" s="54">
        <v>44478</v>
      </c>
      <c r="AN133" s="39">
        <f t="shared" si="47"/>
        <v>13</v>
      </c>
      <c r="AO133" s="55">
        <v>44480</v>
      </c>
      <c r="AP133" s="55">
        <v>45230</v>
      </c>
      <c r="AQ133" s="448">
        <f t="shared" si="48"/>
        <v>25</v>
      </c>
      <c r="AR133" s="54">
        <v>45231</v>
      </c>
      <c r="AS133" s="54">
        <v>45657</v>
      </c>
      <c r="AT133" s="39">
        <f t="shared" si="49"/>
        <v>14</v>
      </c>
      <c r="AU133" s="55">
        <v>45658</v>
      </c>
      <c r="AV133" s="55">
        <v>45838</v>
      </c>
      <c r="AW133" s="48">
        <f t="shared" si="52"/>
        <v>6</v>
      </c>
      <c r="AX133" s="38"/>
      <c r="AY133" s="38"/>
      <c r="AZ133" s="39" t="str">
        <f t="shared" si="5"/>
        <v/>
      </c>
      <c r="BA133" s="44"/>
      <c r="BB133" s="44"/>
      <c r="BC133" s="50" t="str">
        <f t="shared" si="6"/>
        <v/>
      </c>
      <c r="BD133" s="51" t="str">
        <f ca="1">IF(G133="Tetap","",IF(BA133&lt;&gt;"",BA133,IF(AX133&lt;&gt;"",AX133,IF(AU133&lt;&gt;"",AU133,IF(AR133&lt;&gt;"",AR133,IF(AO133&lt;&gt;"",AO133,IF(AL133&lt;&gt;"",AL133,IF(AI133&lt;&gt;"",AI133,""))))))))</f>
        <v/>
      </c>
      <c r="BE133" s="51">
        <f t="shared" ca="1" si="7"/>
        <v>6</v>
      </c>
      <c r="BF133" s="36">
        <f t="shared" ca="1" si="8"/>
        <v>3</v>
      </c>
      <c r="BG133" s="36">
        <f t="shared" ca="1" si="9"/>
        <v>25</v>
      </c>
    </row>
    <row r="134" spans="1:59" ht="22.5" customHeight="1">
      <c r="A134" s="36">
        <f t="shared" ref="A134:A143" si="53">A133+1</f>
        <v>2</v>
      </c>
      <c r="B134" s="67">
        <v>56008</v>
      </c>
      <c r="C134" s="539" t="s">
        <v>4801</v>
      </c>
      <c r="D134" s="31" t="s">
        <v>900</v>
      </c>
      <c r="E134" s="593" t="s">
        <v>909</v>
      </c>
      <c r="F134" s="594" t="s">
        <v>289</v>
      </c>
      <c r="G134" s="33" t="str">
        <f ca="1">IF(AI134="","Perekrutan",IF(BE134&gt;4,"Tetap",IF(BA134&lt;&gt;"","Kontrak VII",IF(AX134&lt;&gt;"","Kontrak VI",IF(AU134&lt;&gt;"","Kontrak V",IF(AR134&lt;&gt;"","Kontrak IV",IF(AO134&lt;&gt;"","Kontrak III",IF(AL134&lt;&gt;"","Kontrak II",IF(AI134&lt;&gt;"","Kontrak I","")))))))))</f>
        <v>Kontrak IV</v>
      </c>
      <c r="H134" s="59">
        <f ca="1">IF(G134="Tetap","",IF(BA134&lt;&gt;"",BB134,IF(AX134&lt;&gt;"",AY134,IF(AU134&lt;&gt;"",AV134,IF(AR134&lt;&gt;"",AS134,IF(AO134&lt;&gt;"",AP134,IF(AL134&lt;&gt;"",AM134,IF(AI134&lt;&gt;"",AJ134,""))))))))</f>
        <v>46599</v>
      </c>
      <c r="I134" s="35" t="s">
        <v>30</v>
      </c>
      <c r="J134" s="36">
        <v>7</v>
      </c>
      <c r="K134" s="31" t="s">
        <v>910</v>
      </c>
      <c r="L134" s="36" t="s">
        <v>911</v>
      </c>
      <c r="M134" s="36" t="s">
        <v>1801</v>
      </c>
      <c r="N134" s="36" t="s">
        <v>172</v>
      </c>
      <c r="O134" s="31" t="s">
        <v>540</v>
      </c>
      <c r="P134" s="38">
        <v>33216</v>
      </c>
      <c r="Q134" s="39">
        <f t="shared" ca="1" si="23"/>
        <v>35</v>
      </c>
      <c r="R134" s="71" t="s">
        <v>4816</v>
      </c>
      <c r="S134" s="28" t="s">
        <v>345</v>
      </c>
      <c r="T134" s="36" t="s">
        <v>114</v>
      </c>
      <c r="U134" s="28" t="s">
        <v>116</v>
      </c>
      <c r="V134" s="40" t="s">
        <v>177</v>
      </c>
      <c r="W134" s="36"/>
      <c r="X134" s="36"/>
      <c r="Y134" s="36" t="s">
        <v>1803</v>
      </c>
      <c r="Z134" s="41">
        <v>1918045557</v>
      </c>
      <c r="AA134" s="41" t="s">
        <v>911</v>
      </c>
      <c r="AB134" s="36" t="s">
        <v>1802</v>
      </c>
      <c r="AC134" s="42" t="s">
        <v>120</v>
      </c>
      <c r="AD134" s="42"/>
      <c r="AE134" s="42"/>
      <c r="AF134" s="42"/>
      <c r="AG134" s="42"/>
      <c r="AH134" s="42"/>
      <c r="AI134" s="44">
        <v>45870</v>
      </c>
      <c r="AJ134" s="60">
        <v>45991</v>
      </c>
      <c r="AK134" s="45">
        <f t="shared" si="45"/>
        <v>4</v>
      </c>
      <c r="AL134" s="54">
        <v>45992</v>
      </c>
      <c r="AM134" s="54">
        <v>46112</v>
      </c>
      <c r="AN134" s="39">
        <f t="shared" si="47"/>
        <v>4</v>
      </c>
      <c r="AO134" s="446">
        <v>46113</v>
      </c>
      <c r="AP134" s="446">
        <v>46234</v>
      </c>
      <c r="AQ134" s="448">
        <f t="shared" si="48"/>
        <v>4</v>
      </c>
      <c r="AR134" s="54">
        <v>46235</v>
      </c>
      <c r="AS134" s="54">
        <v>46599</v>
      </c>
      <c r="AT134" s="39">
        <f t="shared" si="49"/>
        <v>12</v>
      </c>
      <c r="AU134" s="44" t="s">
        <v>97</v>
      </c>
      <c r="AV134" s="44"/>
      <c r="AW134" s="48" t="str">
        <f t="shared" si="52"/>
        <v/>
      </c>
      <c r="AX134" s="38"/>
      <c r="AY134" s="38"/>
      <c r="AZ134" s="39" t="str">
        <f t="shared" si="5"/>
        <v/>
      </c>
      <c r="BA134" s="44"/>
      <c r="BB134" s="44"/>
      <c r="BC134" s="50" t="str">
        <f t="shared" si="6"/>
        <v/>
      </c>
      <c r="BD134" s="61">
        <f ca="1">IF(G134="Tetap","",IF(BA134&lt;&gt;"",BA134,IF(AX134&lt;&gt;"",AX134,IF(AU134&lt;&gt;"",AU134,IF(AR134&lt;&gt;"",AR134,IF(AO134&lt;&gt;"",AO134,IF(AL134&lt;&gt;"",AL134,IF(AI134&lt;&gt;"",AI134,""))))))))</f>
        <v>46235</v>
      </c>
      <c r="BE134" s="51">
        <f t="shared" ca="1" si="7"/>
        <v>1</v>
      </c>
      <c r="BF134" s="36">
        <f t="shared" ca="1" si="8"/>
        <v>2</v>
      </c>
      <c r="BG134" s="36">
        <f t="shared" ca="1" si="9"/>
        <v>2</v>
      </c>
    </row>
    <row r="135" spans="1:59" ht="22.5" customHeight="1">
      <c r="A135" s="36">
        <f t="shared" si="53"/>
        <v>3</v>
      </c>
      <c r="B135" s="52">
        <v>56009</v>
      </c>
      <c r="C135" s="539" t="s">
        <v>4921</v>
      </c>
      <c r="D135" s="660" t="s">
        <v>900</v>
      </c>
      <c r="E135" s="593" t="s">
        <v>915</v>
      </c>
      <c r="F135" s="58" t="s">
        <v>568</v>
      </c>
      <c r="G135" s="33" t="str">
        <f ca="1">IF(AI135="","Perekrutan",IF(BE135&gt;4,"Tetap",IF(BA135&lt;&gt;"","Kontrak VII",IF(AX135&lt;&gt;"","Kontrak VI",IF(AU135&lt;&gt;"","Kontrak V",IF(AR135&lt;&gt;"","Kontrak IV",IF(AO135&lt;&gt;"","Kontrak III",IF(AL135&lt;&gt;"","Kontrak II",IF(AI135&lt;&gt;"","Kontrak I","")))))))))</f>
        <v>Kontrak III</v>
      </c>
      <c r="H135" s="59">
        <f ca="1">IF(G135="Tetap","",IF(BA135&lt;&gt;"",BB135,IF(AX135&lt;&gt;"",AY135,IF(AU135&lt;&gt;"",AV135,IF(AR135&lt;&gt;"",AS135,IF(AO135&lt;&gt;"",AP135,IF(AL135&lt;&gt;"",AM135,IF(AI135&lt;&gt;"",AJ135,""))))))))</f>
        <v>46326</v>
      </c>
      <c r="I135" s="35" t="s">
        <v>47</v>
      </c>
      <c r="J135" s="36">
        <v>3</v>
      </c>
      <c r="K135" s="31" t="s">
        <v>910</v>
      </c>
      <c r="L135" s="36" t="s">
        <v>916</v>
      </c>
      <c r="M135" s="36" t="s">
        <v>1820</v>
      </c>
      <c r="N135" s="36" t="s">
        <v>172</v>
      </c>
      <c r="O135" s="31" t="s">
        <v>917</v>
      </c>
      <c r="P135" s="38">
        <v>30268</v>
      </c>
      <c r="Q135" s="39">
        <f t="shared" ca="1" si="23"/>
        <v>43</v>
      </c>
      <c r="R135" s="71" t="s">
        <v>4966</v>
      </c>
      <c r="S135" s="28" t="s">
        <v>345</v>
      </c>
      <c r="T135" s="36" t="s">
        <v>114</v>
      </c>
      <c r="U135" s="36" t="s">
        <v>176</v>
      </c>
      <c r="V135" s="40" t="s">
        <v>280</v>
      </c>
      <c r="W135" s="36"/>
      <c r="X135" s="36"/>
      <c r="Y135" s="36" t="s">
        <v>919</v>
      </c>
      <c r="Z135" s="41">
        <v>1529688409</v>
      </c>
      <c r="AA135" s="41" t="s">
        <v>916</v>
      </c>
      <c r="AB135" s="36" t="s">
        <v>1821</v>
      </c>
      <c r="AC135" s="42" t="s">
        <v>920</v>
      </c>
      <c r="AD135" s="42"/>
      <c r="AE135" s="42"/>
      <c r="AF135" s="42"/>
      <c r="AG135" s="42"/>
      <c r="AH135" s="42"/>
      <c r="AI135" s="44">
        <v>45962</v>
      </c>
      <c r="AJ135" s="60">
        <v>46081</v>
      </c>
      <c r="AK135" s="45">
        <f t="shared" si="45"/>
        <v>4</v>
      </c>
      <c r="AL135" s="38">
        <v>46083</v>
      </c>
      <c r="AM135" s="38">
        <v>46203</v>
      </c>
      <c r="AN135" s="39">
        <f t="shared" si="47"/>
        <v>4</v>
      </c>
      <c r="AO135" s="44">
        <v>46204</v>
      </c>
      <c r="AP135" s="44">
        <v>46326</v>
      </c>
      <c r="AQ135" s="48">
        <f t="shared" si="48"/>
        <v>4</v>
      </c>
      <c r="AR135" s="38" t="s">
        <v>97</v>
      </c>
      <c r="AS135" s="38"/>
      <c r="AT135" s="39" t="str">
        <f t="shared" si="49"/>
        <v/>
      </c>
      <c r="AU135" s="44" t="s">
        <v>97</v>
      </c>
      <c r="AV135" s="44"/>
      <c r="AW135" s="48" t="str">
        <f t="shared" si="52"/>
        <v/>
      </c>
      <c r="AX135" s="38"/>
      <c r="AY135" s="38"/>
      <c r="AZ135" s="39" t="str">
        <f t="shared" si="5"/>
        <v/>
      </c>
      <c r="BA135" s="44"/>
      <c r="BB135" s="44"/>
      <c r="BC135" s="50" t="str">
        <f t="shared" si="6"/>
        <v/>
      </c>
      <c r="BD135" s="61">
        <f ca="1">IF(G135="Tetap","",IF(BA135&lt;&gt;"",BA135,IF(AX135&lt;&gt;"",AX135,IF(AU135&lt;&gt;"",AU135,IF(AR135&lt;&gt;"",AR135,IF(AO135&lt;&gt;"",AO135,IF(AL135&lt;&gt;"",AL135,IF(AI135&lt;&gt;"",AI135,""))))))))</f>
        <v>46204</v>
      </c>
      <c r="BE135" s="51">
        <f t="shared" ca="1" si="7"/>
        <v>0</v>
      </c>
      <c r="BF135" s="36">
        <f t="shared" ca="1" si="8"/>
        <v>11</v>
      </c>
      <c r="BG135" s="36">
        <f t="shared" ca="1" si="9"/>
        <v>2</v>
      </c>
    </row>
    <row r="136" spans="1:59" ht="22.5" customHeight="1">
      <c r="A136" s="36">
        <f t="shared" si="53"/>
        <v>4</v>
      </c>
      <c r="B136" s="67">
        <v>56010</v>
      </c>
      <c r="C136" s="539" t="s">
        <v>5069</v>
      </c>
      <c r="D136" s="31" t="s">
        <v>900</v>
      </c>
      <c r="E136" s="665" t="s">
        <v>921</v>
      </c>
      <c r="F136" s="593" t="s">
        <v>376</v>
      </c>
      <c r="G136" s="33" t="str">
        <f ca="1">IF(AI136="","Perekrutan",IF(BE136&gt;4,"Tetap",IF(BA136&lt;&gt;"","Kontrak VII",IF(AX136&lt;&gt;"","Kontrak VI",IF(AU136&lt;&gt;"","Kontrak V",IF(AR136&lt;&gt;"","Kontrak IV",IF(AO136&lt;&gt;"","Kontrak III",IF(AL136&lt;&gt;"","Kontrak II",IF(AI136&lt;&gt;"","Kontrak I","")))))))))</f>
        <v>Kontrak IV</v>
      </c>
      <c r="H136" s="59">
        <f ca="1">IF(G136="Tetap","",IF(BA136&lt;&gt;"",BB136,IF(AX136&lt;&gt;"",AY136,IF(AU136&lt;&gt;"",AV136,IF(AR136&lt;&gt;"",AS136,IF(AO136&lt;&gt;"",AP136,IF(AL136&lt;&gt;"",AM136,IF(AI136&lt;&gt;"",AJ136,""))))))))</f>
        <v>46599</v>
      </c>
      <c r="I136" s="35" t="s">
        <v>73</v>
      </c>
      <c r="J136" s="36">
        <v>5</v>
      </c>
      <c r="K136" s="31" t="s">
        <v>922</v>
      </c>
      <c r="L136" s="36" t="s">
        <v>923</v>
      </c>
      <c r="M136" s="36" t="s">
        <v>1795</v>
      </c>
      <c r="N136" s="36" t="s">
        <v>172</v>
      </c>
      <c r="O136" s="71" t="s">
        <v>5099</v>
      </c>
      <c r="P136" s="38">
        <v>31591</v>
      </c>
      <c r="Q136" s="39">
        <f t="shared" ca="1" si="23"/>
        <v>40</v>
      </c>
      <c r="R136" s="71" t="s">
        <v>5106</v>
      </c>
      <c r="S136" s="28" t="s">
        <v>345</v>
      </c>
      <c r="T136" s="36" t="s">
        <v>114</v>
      </c>
      <c r="U136" s="36" t="s">
        <v>176</v>
      </c>
      <c r="V136" s="40" t="s">
        <v>926</v>
      </c>
      <c r="W136" s="36"/>
      <c r="X136" s="36"/>
      <c r="Y136" s="36" t="s">
        <v>1797</v>
      </c>
      <c r="Z136" s="41">
        <v>1869411223</v>
      </c>
      <c r="AA136" s="41" t="s">
        <v>923</v>
      </c>
      <c r="AB136" s="36" t="s">
        <v>1796</v>
      </c>
      <c r="AC136" s="42" t="s">
        <v>929</v>
      </c>
      <c r="AD136" s="42"/>
      <c r="AE136" s="42"/>
      <c r="AF136" s="42"/>
      <c r="AG136" s="42"/>
      <c r="AH136" s="42"/>
      <c r="AI136" s="44">
        <v>45854</v>
      </c>
      <c r="AJ136" s="60">
        <v>45990</v>
      </c>
      <c r="AK136" s="45">
        <f t="shared" si="45"/>
        <v>5</v>
      </c>
      <c r="AL136" s="54">
        <v>45992</v>
      </c>
      <c r="AM136" s="54">
        <v>46112</v>
      </c>
      <c r="AN136" s="39">
        <f t="shared" si="47"/>
        <v>4</v>
      </c>
      <c r="AO136" s="446">
        <v>46113</v>
      </c>
      <c r="AP136" s="446">
        <v>46234</v>
      </c>
      <c r="AQ136" s="448">
        <f t="shared" si="48"/>
        <v>4</v>
      </c>
      <c r="AR136" s="54">
        <v>46235</v>
      </c>
      <c r="AS136" s="54">
        <v>46599</v>
      </c>
      <c r="AT136" s="39">
        <f t="shared" si="49"/>
        <v>12</v>
      </c>
      <c r="AU136" s="44" t="s">
        <v>97</v>
      </c>
      <c r="AV136" s="44"/>
      <c r="AW136" s="48" t="str">
        <f t="shared" si="52"/>
        <v/>
      </c>
      <c r="AX136" s="38"/>
      <c r="AY136" s="38"/>
      <c r="AZ136" s="39" t="str">
        <f t="shared" si="5"/>
        <v/>
      </c>
      <c r="BA136" s="44"/>
      <c r="BB136" s="44"/>
      <c r="BC136" s="50" t="str">
        <f t="shared" si="6"/>
        <v/>
      </c>
      <c r="BD136" s="61">
        <f ca="1">IF(G136="Tetap","",IF(BA136&lt;&gt;"",BA136,IF(AX136&lt;&gt;"",AX136,IF(AU136&lt;&gt;"",AU136,IF(AR136&lt;&gt;"",AR136,IF(AO136&lt;&gt;"",AO136,IF(AL136&lt;&gt;"",AL136,IF(AI136&lt;&gt;"",AI136,""))))))))</f>
        <v>46235</v>
      </c>
      <c r="BE136" s="51">
        <f t="shared" ca="1" si="7"/>
        <v>1</v>
      </c>
      <c r="BF136" s="36">
        <f t="shared" ca="1" si="8"/>
        <v>2</v>
      </c>
      <c r="BG136" s="36">
        <f t="shared" ca="1" si="9"/>
        <v>17</v>
      </c>
    </row>
    <row r="137" spans="1:59" ht="22.5" customHeight="1">
      <c r="A137" s="36">
        <f t="shared" si="53"/>
        <v>5</v>
      </c>
      <c r="B137" s="52">
        <v>56011</v>
      </c>
      <c r="C137" s="539" t="s">
        <v>5216</v>
      </c>
      <c r="D137" s="31" t="s">
        <v>900</v>
      </c>
      <c r="E137" s="593" t="s">
        <v>930</v>
      </c>
      <c r="F137" s="593" t="s">
        <v>376</v>
      </c>
      <c r="G137" s="33" t="str">
        <f ca="1">IF(AI137="","Perekrutan",IF(BE137&gt;4,"Tetap",IF(BA137&lt;&gt;"","Kontrak VII",IF(AX137&lt;&gt;"","Kontrak VI",IF(AU137&lt;&gt;"","Kontrak V",IF(AR137&lt;&gt;"","Kontrak IV",IF(AO137&lt;&gt;"","Kontrak III",IF(AL137&lt;&gt;"","Kontrak II",IF(AI137&lt;&gt;"","Kontrak I","")))))))))</f>
        <v>Kontrak IV</v>
      </c>
      <c r="H137" s="59">
        <f ca="1">IF(G137="Tetap","",IF(BA137&lt;&gt;"",BB137,IF(AX137&lt;&gt;"",AY137,IF(AU137&lt;&gt;"",AV137,IF(AR137&lt;&gt;"",AS137,IF(AO137&lt;&gt;"",AP137,IF(AL137&lt;&gt;"",AM137,IF(AI137&lt;&gt;"",AJ137,""))))))))</f>
        <v>46599</v>
      </c>
      <c r="I137" s="35" t="s">
        <v>73</v>
      </c>
      <c r="J137" s="36">
        <v>5</v>
      </c>
      <c r="K137" s="31" t="s">
        <v>910</v>
      </c>
      <c r="L137" s="36" t="s">
        <v>931</v>
      </c>
      <c r="M137" s="36" t="s">
        <v>1799</v>
      </c>
      <c r="N137" s="36" t="s">
        <v>172</v>
      </c>
      <c r="O137" s="31" t="s">
        <v>932</v>
      </c>
      <c r="P137" s="38">
        <v>34400</v>
      </c>
      <c r="Q137" s="39">
        <f t="shared" ca="1" si="23"/>
        <v>32</v>
      </c>
      <c r="R137" s="71" t="s">
        <v>5241</v>
      </c>
      <c r="S137" s="28" t="s">
        <v>345</v>
      </c>
      <c r="T137" s="36" t="s">
        <v>114</v>
      </c>
      <c r="U137" s="36" t="s">
        <v>116</v>
      </c>
      <c r="V137" s="58" t="s">
        <v>5246</v>
      </c>
      <c r="W137" s="36"/>
      <c r="X137" s="36"/>
      <c r="Y137" s="36" t="s">
        <v>934</v>
      </c>
      <c r="Z137" s="41">
        <v>1880800507</v>
      </c>
      <c r="AA137" s="41" t="s">
        <v>931</v>
      </c>
      <c r="AB137" s="36" t="s">
        <v>1800</v>
      </c>
      <c r="AC137" s="42" t="s">
        <v>936</v>
      </c>
      <c r="AD137" s="42"/>
      <c r="AE137" s="42"/>
      <c r="AF137" s="42"/>
      <c r="AG137" s="42"/>
      <c r="AH137" s="42"/>
      <c r="AI137" s="44">
        <v>45854</v>
      </c>
      <c r="AJ137" s="60">
        <v>45990</v>
      </c>
      <c r="AK137" s="45">
        <f t="shared" si="45"/>
        <v>5</v>
      </c>
      <c r="AL137" s="54">
        <v>45991</v>
      </c>
      <c r="AM137" s="54">
        <v>46112</v>
      </c>
      <c r="AN137" s="39">
        <f t="shared" si="47"/>
        <v>5</v>
      </c>
      <c r="AO137" s="446">
        <v>46113</v>
      </c>
      <c r="AP137" s="446">
        <v>46234</v>
      </c>
      <c r="AQ137" s="448">
        <f t="shared" si="48"/>
        <v>4</v>
      </c>
      <c r="AR137" s="54">
        <v>46235</v>
      </c>
      <c r="AS137" s="54">
        <v>46599</v>
      </c>
      <c r="AT137" s="39">
        <f t="shared" si="49"/>
        <v>12</v>
      </c>
      <c r="AU137" s="44" t="s">
        <v>97</v>
      </c>
      <c r="AV137" s="44"/>
      <c r="AW137" s="48" t="str">
        <f t="shared" si="52"/>
        <v/>
      </c>
      <c r="AX137" s="38"/>
      <c r="AY137" s="38"/>
      <c r="AZ137" s="39" t="str">
        <f t="shared" si="5"/>
        <v/>
      </c>
      <c r="BA137" s="44"/>
      <c r="BB137" s="44"/>
      <c r="BC137" s="50" t="str">
        <f t="shared" si="6"/>
        <v/>
      </c>
      <c r="BD137" s="61">
        <f ca="1">IF(G137="Tetap","",IF(BA137&lt;&gt;"",BA137,IF(AX137&lt;&gt;"",AX137,IF(AU137&lt;&gt;"",AU137,IF(AR137&lt;&gt;"",AR137,IF(AO137&lt;&gt;"",AO137,IF(AL137&lt;&gt;"",AL137,IF(AI137&lt;&gt;"",AI137,""))))))))</f>
        <v>46235</v>
      </c>
      <c r="BE137" s="51">
        <f t="shared" ca="1" si="7"/>
        <v>1</v>
      </c>
      <c r="BF137" s="36">
        <f t="shared" ca="1" si="8"/>
        <v>2</v>
      </c>
      <c r="BG137" s="36">
        <f t="shared" ca="1" si="9"/>
        <v>17</v>
      </c>
    </row>
    <row r="138" spans="1:59" ht="22.5" customHeight="1">
      <c r="A138" s="36">
        <f t="shared" si="53"/>
        <v>6</v>
      </c>
      <c r="B138" s="67">
        <v>56012</v>
      </c>
      <c r="C138" s="539" t="s">
        <v>5340</v>
      </c>
      <c r="D138" s="31" t="s">
        <v>900</v>
      </c>
      <c r="E138" s="593" t="s">
        <v>937</v>
      </c>
      <c r="F138" s="593" t="s">
        <v>388</v>
      </c>
      <c r="G138" s="33" t="str">
        <f ca="1">IF(AI138="","Perekrutan",IF(BE138&gt;4,"Tetap",IF(BA138&lt;&gt;"","Kontrak VII",IF(AX138&lt;&gt;"","Kontrak VI",IF(AU138&lt;&gt;"","Kontrak V",IF(AR138&lt;&gt;"","Kontrak IV",IF(AO138&lt;&gt;"","Kontrak III",IF(AL138&lt;&gt;"","Kontrak II",IF(AI138&lt;&gt;"","Kontrak I","")))))))))</f>
        <v>Kontrak III</v>
      </c>
      <c r="H138" s="59">
        <f ca="1">IF(G138="Tetap","",IF(BA138&lt;&gt;"",BB138,IF(AX138&lt;&gt;"",AY138,IF(AU138&lt;&gt;"",AV138,IF(AR138&lt;&gt;"",AS138,IF(AO138&lt;&gt;"",AP138,IF(AL138&lt;&gt;"",AM138,IF(AI138&lt;&gt;"",AJ138,""))))))))</f>
        <v>46326</v>
      </c>
      <c r="I138" s="35" t="s">
        <v>47</v>
      </c>
      <c r="J138" s="36">
        <v>3</v>
      </c>
      <c r="K138" s="31" t="s">
        <v>910</v>
      </c>
      <c r="L138" s="36" t="s">
        <v>938</v>
      </c>
      <c r="M138" s="696" t="s">
        <v>1805</v>
      </c>
      <c r="N138" s="36" t="s">
        <v>172</v>
      </c>
      <c r="O138" s="31" t="s">
        <v>910</v>
      </c>
      <c r="P138" s="38">
        <v>33792</v>
      </c>
      <c r="Q138" s="39">
        <f t="shared" ca="1" si="23"/>
        <v>34</v>
      </c>
      <c r="R138" s="71" t="s">
        <v>5374</v>
      </c>
      <c r="S138" s="28" t="s">
        <v>345</v>
      </c>
      <c r="T138" s="697" t="s">
        <v>114</v>
      </c>
      <c r="U138" s="697" t="s">
        <v>1599</v>
      </c>
      <c r="V138" s="40" t="s">
        <v>202</v>
      </c>
      <c r="W138" s="36"/>
      <c r="X138" s="36"/>
      <c r="Y138" s="36" t="s">
        <v>940</v>
      </c>
      <c r="Z138" s="41" t="s">
        <v>1891</v>
      </c>
      <c r="AA138" s="41" t="s">
        <v>1890</v>
      </c>
      <c r="AB138" s="36" t="s">
        <v>1806</v>
      </c>
      <c r="AC138" s="42" t="s">
        <v>393</v>
      </c>
      <c r="AD138" s="42"/>
      <c r="AE138" s="42"/>
      <c r="AF138" s="42"/>
      <c r="AG138" s="42"/>
      <c r="AH138" s="42"/>
      <c r="AI138" s="44">
        <v>45937</v>
      </c>
      <c r="AJ138" s="60">
        <v>46081</v>
      </c>
      <c r="AK138" s="45">
        <f t="shared" si="45"/>
        <v>5</v>
      </c>
      <c r="AL138" s="38">
        <v>46083</v>
      </c>
      <c r="AM138" s="38">
        <v>46203</v>
      </c>
      <c r="AN138" s="39">
        <f t="shared" si="47"/>
        <v>4</v>
      </c>
      <c r="AO138" s="44">
        <v>46204</v>
      </c>
      <c r="AP138" s="44">
        <v>46326</v>
      </c>
      <c r="AQ138" s="48">
        <f t="shared" si="48"/>
        <v>4</v>
      </c>
      <c r="AR138" s="38" t="s">
        <v>97</v>
      </c>
      <c r="AS138" s="38"/>
      <c r="AT138" s="39" t="str">
        <f t="shared" si="49"/>
        <v/>
      </c>
      <c r="AU138" s="44" t="s">
        <v>97</v>
      </c>
      <c r="AV138" s="44"/>
      <c r="AW138" s="48" t="str">
        <f t="shared" si="52"/>
        <v/>
      </c>
      <c r="AX138" s="38"/>
      <c r="AY138" s="38"/>
      <c r="AZ138" s="39" t="str">
        <f t="shared" si="5"/>
        <v/>
      </c>
      <c r="BA138" s="44"/>
      <c r="BB138" s="44"/>
      <c r="BC138" s="50" t="str">
        <f t="shared" si="6"/>
        <v/>
      </c>
      <c r="BD138" s="61">
        <f ca="1">IF(G138="Tetap","",IF(BA138&lt;&gt;"",BA138,IF(AX138&lt;&gt;"",AX138,IF(AU138&lt;&gt;"",AU138,IF(AR138&lt;&gt;"",AR138,IF(AO138&lt;&gt;"",AO138,IF(AL138&lt;&gt;"",AL138,IF(AI138&lt;&gt;"",AI138,""))))))))</f>
        <v>46204</v>
      </c>
      <c r="BE138" s="51">
        <f t="shared" ca="1" si="7"/>
        <v>0</v>
      </c>
      <c r="BF138" s="36">
        <f t="shared" ca="1" si="8"/>
        <v>11</v>
      </c>
      <c r="BG138" s="36">
        <f t="shared" ca="1" si="9"/>
        <v>26</v>
      </c>
    </row>
    <row r="139" spans="1:59" ht="22.5" hidden="1" customHeight="1">
      <c r="A139" s="36">
        <f t="shared" si="53"/>
        <v>7</v>
      </c>
      <c r="B139" s="67"/>
      <c r="C139" s="539"/>
      <c r="D139" s="31" t="s">
        <v>900</v>
      </c>
      <c r="E139" s="71" t="s">
        <v>943</v>
      </c>
      <c r="F139" s="702" t="s">
        <v>944</v>
      </c>
      <c r="G139" s="33" t="str">
        <f>IF(AI139="","Perekrutan",IF(BE139&gt;4,"Tetap",IF(BA139&lt;&gt;"","Kontrak VII",IF(AX139&lt;&gt;"","Kontrak VI",IF(AU139&lt;&gt;"","Kontrak V",IF(AR139&lt;&gt;"","Kontrak IV",IF(AO139&lt;&gt;"","Kontrak III",IF(AL139&lt;&gt;"","Kontrak II",IF(AI139&lt;&gt;"","Kontrak I","")))))))))</f>
        <v>Perekrutan</v>
      </c>
      <c r="H139" s="28" t="str">
        <f>IF(G139="Tetap","",IF(BA139&lt;&gt;"",BB139,IF(AX139&lt;&gt;"",AY139,IF(AU139&lt;&gt;"",AV139,IF(AR139&lt;&gt;"",AS139,IF(AO139&lt;&gt;"",AP139,IF(AL139&lt;&gt;"",AM139,IF(AI139&lt;&gt;"",AJ139,""))))))))</f>
        <v/>
      </c>
      <c r="I139" s="703"/>
      <c r="J139" s="704"/>
      <c r="K139" s="705" t="s">
        <v>945</v>
      </c>
      <c r="L139" s="36" t="s">
        <v>946</v>
      </c>
      <c r="M139" s="36" t="s">
        <v>1823</v>
      </c>
      <c r="N139" s="706" t="s">
        <v>172</v>
      </c>
      <c r="O139" s="707" t="s">
        <v>947</v>
      </c>
      <c r="P139" s="708">
        <v>32867</v>
      </c>
      <c r="Q139" s="706">
        <v>36</v>
      </c>
      <c r="R139" s="705" t="s">
        <v>5518</v>
      </c>
      <c r="S139" s="28" t="s">
        <v>345</v>
      </c>
      <c r="T139" s="709" t="s">
        <v>114</v>
      </c>
      <c r="U139" s="36" t="s">
        <v>176</v>
      </c>
      <c r="V139" s="71" t="s">
        <v>202</v>
      </c>
      <c r="W139" s="704"/>
      <c r="X139" s="704"/>
      <c r="Y139" s="36" t="s">
        <v>1825</v>
      </c>
      <c r="Z139" s="84" t="s">
        <v>5525</v>
      </c>
      <c r="AA139" s="710"/>
      <c r="AB139" s="36" t="s">
        <v>1824</v>
      </c>
      <c r="AC139" s="28" t="s">
        <v>948</v>
      </c>
      <c r="AD139" s="28" t="s">
        <v>949</v>
      </c>
      <c r="AE139" s="28" t="s">
        <v>950</v>
      </c>
      <c r="AF139" s="43" t="s">
        <v>5534</v>
      </c>
      <c r="AG139" s="43" t="s">
        <v>5538</v>
      </c>
      <c r="AH139" s="43" t="s">
        <v>1694</v>
      </c>
      <c r="AI139" s="44"/>
      <c r="AJ139" s="60"/>
      <c r="AK139" s="45" t="str">
        <f t="shared" si="45"/>
        <v/>
      </c>
      <c r="AL139" s="38"/>
      <c r="AM139" s="38"/>
      <c r="AN139" s="39" t="str">
        <f t="shared" si="47"/>
        <v/>
      </c>
      <c r="AO139" s="44"/>
      <c r="AP139" s="44"/>
      <c r="AQ139" s="48" t="str">
        <f t="shared" si="48"/>
        <v/>
      </c>
      <c r="AR139" s="38" t="s">
        <v>97</v>
      </c>
      <c r="AS139" s="38"/>
      <c r="AT139" s="39" t="str">
        <f t="shared" si="49"/>
        <v/>
      </c>
      <c r="AU139" s="44" t="s">
        <v>97</v>
      </c>
      <c r="AV139" s="44"/>
      <c r="AW139" s="48" t="str">
        <f t="shared" si="52"/>
        <v/>
      </c>
      <c r="AX139" s="38"/>
      <c r="AY139" s="38"/>
      <c r="AZ139" s="39" t="str">
        <f t="shared" si="5"/>
        <v/>
      </c>
      <c r="BA139" s="44"/>
      <c r="BB139" s="44"/>
      <c r="BC139" s="50" t="str">
        <f t="shared" si="6"/>
        <v/>
      </c>
      <c r="BD139" s="51" t="str">
        <f>IF(G139="Tetap","",IF(BA139&lt;&gt;"",BA139,IF(AX139&lt;&gt;"",AX139,IF(AU139&lt;&gt;"",AU139,IF(AR139&lt;&gt;"",AR139,IF(AO139&lt;&gt;"",AO139,IF(AL139&lt;&gt;"",AL139,IF(AI139&lt;&gt;"",AI139,""))))))))</f>
        <v/>
      </c>
      <c r="BE139" s="51" t="str">
        <f t="shared" ca="1" si="7"/>
        <v>0</v>
      </c>
      <c r="BF139" s="36" t="str">
        <f t="shared" ca="1" si="8"/>
        <v/>
      </c>
      <c r="BG139" s="36" t="str">
        <f t="shared" ca="1" si="9"/>
        <v/>
      </c>
    </row>
    <row r="140" spans="1:59" ht="22.5" customHeight="1">
      <c r="A140" s="36">
        <f t="shared" si="53"/>
        <v>8</v>
      </c>
      <c r="B140" s="52">
        <v>56013</v>
      </c>
      <c r="C140" s="711" t="s">
        <v>5606</v>
      </c>
      <c r="D140" s="31" t="s">
        <v>900</v>
      </c>
      <c r="E140" s="593" t="s">
        <v>951</v>
      </c>
      <c r="F140" s="594" t="s">
        <v>952</v>
      </c>
      <c r="G140" s="33" t="str">
        <f ca="1">IF(AI140="","Perekrutan",IF(BE140&gt;4,"Tetap",IF(BA140&lt;&gt;"","Kontrak VII",IF(AX140&lt;&gt;"","Kontrak VI",IF(AU140&lt;&gt;"","Kontrak V",IF(AR140&lt;&gt;"","Kontrak IV",IF(AO140&lt;&gt;"","Kontrak III",IF(AL140&lt;&gt;"","Kontrak II",IF(AI140&lt;&gt;"","Kontrak I","")))))))))</f>
        <v>Kontrak IV</v>
      </c>
      <c r="H140" s="68">
        <f ca="1">IF(G140="Tetap","",IF(BA140&lt;&gt;"",BB140,IF(AX140&lt;&gt;"",AY140,IF(AU140&lt;&gt;"",AV140,IF(AR140&lt;&gt;"",AS140,IF(AO140&lt;&gt;"",AP140,IF(AL140&lt;&gt;"",AM140,IF(AI140&lt;&gt;"",AJ140,""))))))))</f>
        <v>46660</v>
      </c>
      <c r="I140" s="35" t="s">
        <v>47</v>
      </c>
      <c r="J140" s="36" t="s">
        <v>30</v>
      </c>
      <c r="K140" s="31" t="s">
        <v>910</v>
      </c>
      <c r="L140" s="36" t="s">
        <v>953</v>
      </c>
      <c r="M140" s="36" t="s">
        <v>1808</v>
      </c>
      <c r="N140" s="36" t="s">
        <v>172</v>
      </c>
      <c r="O140" s="31" t="s">
        <v>954</v>
      </c>
      <c r="P140" s="38">
        <v>31242</v>
      </c>
      <c r="Q140" s="39">
        <f t="shared" ref="Q140:Q260" ca="1" si="54">IF(P140="","",(DATEDIF(P140,TODAY(),"Y")))</f>
        <v>41</v>
      </c>
      <c r="R140" s="71" t="s">
        <v>5645</v>
      </c>
      <c r="S140" s="28" t="s">
        <v>345</v>
      </c>
      <c r="T140" s="36" t="s">
        <v>114</v>
      </c>
      <c r="U140" s="36" t="s">
        <v>116</v>
      </c>
      <c r="V140" s="40" t="s">
        <v>177</v>
      </c>
      <c r="W140" s="36"/>
      <c r="X140" s="36"/>
      <c r="Y140" s="36" t="s">
        <v>956</v>
      </c>
      <c r="Z140" s="41" t="s">
        <v>1892</v>
      </c>
      <c r="AA140" s="41" t="s">
        <v>953</v>
      </c>
      <c r="AB140" s="36" t="s">
        <v>1809</v>
      </c>
      <c r="AC140" s="43" t="s">
        <v>252</v>
      </c>
      <c r="AD140" s="42"/>
      <c r="AE140" s="42"/>
      <c r="AF140" s="42"/>
      <c r="AG140" s="42"/>
      <c r="AH140" s="42"/>
      <c r="AI140" s="44">
        <v>45931</v>
      </c>
      <c r="AJ140" s="60">
        <v>46053</v>
      </c>
      <c r="AK140" s="45">
        <f t="shared" si="45"/>
        <v>4</v>
      </c>
      <c r="AL140" s="54">
        <v>46054</v>
      </c>
      <c r="AM140" s="54">
        <v>46173</v>
      </c>
      <c r="AN140" s="39">
        <f t="shared" si="47"/>
        <v>4</v>
      </c>
      <c r="AO140" s="44">
        <v>46174</v>
      </c>
      <c r="AP140" s="44">
        <v>46295</v>
      </c>
      <c r="AQ140" s="48">
        <f t="shared" si="48"/>
        <v>4</v>
      </c>
      <c r="AR140" s="54">
        <v>46296</v>
      </c>
      <c r="AS140" s="54">
        <v>46660</v>
      </c>
      <c r="AT140" s="39">
        <f t="shared" si="49"/>
        <v>12</v>
      </c>
      <c r="AU140" s="44" t="s">
        <v>97</v>
      </c>
      <c r="AV140" s="44"/>
      <c r="AW140" s="48" t="str">
        <f t="shared" si="52"/>
        <v/>
      </c>
      <c r="AX140" s="38"/>
      <c r="AY140" s="38"/>
      <c r="AZ140" s="39" t="str">
        <f t="shared" si="5"/>
        <v/>
      </c>
      <c r="BA140" s="44"/>
      <c r="BB140" s="44"/>
      <c r="BC140" s="50" t="str">
        <f t="shared" si="6"/>
        <v/>
      </c>
      <c r="BD140" s="61">
        <f ca="1">IF(G140="Tetap","",IF(BA140&lt;&gt;"",BA140,IF(AX140&lt;&gt;"",AX140,IF(AU140&lt;&gt;"",AU140,IF(AR140&lt;&gt;"",AR140,IF(AO140&lt;&gt;"",AO140,IF(AL140&lt;&gt;"",AL140,IF(AI140&lt;&gt;"",AI140,""))))))))</f>
        <v>46296</v>
      </c>
      <c r="BE140" s="51">
        <f t="shared" ca="1" si="7"/>
        <v>1</v>
      </c>
      <c r="BF140" s="36">
        <f t="shared" ca="1" si="8"/>
        <v>0</v>
      </c>
      <c r="BG140" s="36">
        <f t="shared" ca="1" si="9"/>
        <v>2</v>
      </c>
    </row>
    <row r="141" spans="1:59" ht="22.5" customHeight="1">
      <c r="A141" s="36">
        <f t="shared" si="53"/>
        <v>9</v>
      </c>
      <c r="B141" s="67">
        <v>56014</v>
      </c>
      <c r="C141" s="711" t="s">
        <v>5752</v>
      </c>
      <c r="D141" s="31" t="s">
        <v>900</v>
      </c>
      <c r="E141" s="593" t="s">
        <v>957</v>
      </c>
      <c r="F141" s="594" t="s">
        <v>952</v>
      </c>
      <c r="G141" s="33" t="str">
        <f ca="1">IF(AI141="","Perekrutan",IF(BE141&gt;4,"Tetap",IF(BA141&lt;&gt;"","Kontrak VII",IF(AX141&lt;&gt;"","Kontrak VI",IF(AU141&lt;&gt;"","Kontrak V",IF(AR141&lt;&gt;"","Kontrak IV",IF(AO141&lt;&gt;"","Kontrak III",IF(AL141&lt;&gt;"","Kontrak II",IF(AI141&lt;&gt;"","Kontrak I","")))))))))</f>
        <v>Kontrak III</v>
      </c>
      <c r="H141" s="68">
        <f ca="1">IF(G141="Tetap","",IF(BA141&lt;&gt;"",BB141,IF(AX141&lt;&gt;"",AY141,IF(AU141&lt;&gt;"",AV141,IF(AR141&lt;&gt;"",AS141,IF(AO141&lt;&gt;"",AP141,IF(AL141&lt;&gt;"",AM141,IF(AI141&lt;&gt;"",AJ141,""))))))))</f>
        <v>46326</v>
      </c>
      <c r="I141" s="35" t="s">
        <v>47</v>
      </c>
      <c r="J141" s="36" t="s">
        <v>30</v>
      </c>
      <c r="K141" s="31" t="s">
        <v>958</v>
      </c>
      <c r="L141" s="36" t="s">
        <v>959</v>
      </c>
      <c r="M141" s="36" t="s">
        <v>1811</v>
      </c>
      <c r="N141" s="36" t="s">
        <v>172</v>
      </c>
      <c r="O141" s="31" t="s">
        <v>960</v>
      </c>
      <c r="P141" s="38">
        <v>37848</v>
      </c>
      <c r="Q141" s="39">
        <f t="shared" ca="1" si="54"/>
        <v>23</v>
      </c>
      <c r="R141" s="71" t="s">
        <v>5794</v>
      </c>
      <c r="S141" s="28" t="s">
        <v>345</v>
      </c>
      <c r="T141" s="36" t="s">
        <v>233</v>
      </c>
      <c r="U141" s="36" t="s">
        <v>1599</v>
      </c>
      <c r="V141" s="40" t="s">
        <v>962</v>
      </c>
      <c r="W141" s="36"/>
      <c r="X141" s="36"/>
      <c r="Y141" s="36" t="s">
        <v>963</v>
      </c>
      <c r="Z141" s="41" t="s">
        <v>1893</v>
      </c>
      <c r="AA141" s="41" t="s">
        <v>959</v>
      </c>
      <c r="AB141" s="36" t="s">
        <v>1812</v>
      </c>
      <c r="AC141" s="43" t="s">
        <v>252</v>
      </c>
      <c r="AD141" s="42"/>
      <c r="AE141" s="42"/>
      <c r="AF141" s="42"/>
      <c r="AG141" s="42"/>
      <c r="AH141" s="42"/>
      <c r="AI141" s="44">
        <v>45937</v>
      </c>
      <c r="AJ141" s="60">
        <v>46081</v>
      </c>
      <c r="AK141" s="45">
        <f t="shared" si="45"/>
        <v>5</v>
      </c>
      <c r="AL141" s="38">
        <v>46083</v>
      </c>
      <c r="AM141" s="38">
        <v>46203</v>
      </c>
      <c r="AN141" s="39">
        <f t="shared" si="47"/>
        <v>4</v>
      </c>
      <c r="AO141" s="44">
        <v>46204</v>
      </c>
      <c r="AP141" s="44">
        <v>46326</v>
      </c>
      <c r="AQ141" s="48">
        <f t="shared" si="48"/>
        <v>4</v>
      </c>
      <c r="AR141" s="38" t="s">
        <v>97</v>
      </c>
      <c r="AS141" s="38"/>
      <c r="AT141" s="39" t="str">
        <f t="shared" si="49"/>
        <v/>
      </c>
      <c r="AU141" s="44" t="s">
        <v>97</v>
      </c>
      <c r="AV141" s="44"/>
      <c r="AW141" s="48" t="str">
        <f t="shared" si="52"/>
        <v/>
      </c>
      <c r="AX141" s="38"/>
      <c r="AY141" s="38"/>
      <c r="AZ141" s="39" t="str">
        <f t="shared" si="5"/>
        <v/>
      </c>
      <c r="BA141" s="44"/>
      <c r="BB141" s="44"/>
      <c r="BC141" s="50" t="str">
        <f t="shared" si="6"/>
        <v/>
      </c>
      <c r="BD141" s="61">
        <f ca="1">IF(G141="Tetap","",IF(BA141&lt;&gt;"",BA141,IF(AX141&lt;&gt;"",AX141,IF(AU141&lt;&gt;"",AU141,IF(AR141&lt;&gt;"",AR141,IF(AO141&lt;&gt;"",AO141,IF(AL141&lt;&gt;"",AL141,IF(AI141&lt;&gt;"",AI141,""))))))))</f>
        <v>46204</v>
      </c>
      <c r="BE141" s="51">
        <f t="shared" ca="1" si="7"/>
        <v>0</v>
      </c>
      <c r="BF141" s="36">
        <f t="shared" ca="1" si="8"/>
        <v>11</v>
      </c>
      <c r="BG141" s="36">
        <f t="shared" ca="1" si="9"/>
        <v>26</v>
      </c>
    </row>
    <row r="142" spans="1:59" ht="22.5" customHeight="1">
      <c r="A142" s="36">
        <f t="shared" si="53"/>
        <v>10</v>
      </c>
      <c r="B142" s="52">
        <v>56015</v>
      </c>
      <c r="C142" s="711" t="s">
        <v>5898</v>
      </c>
      <c r="D142" s="31" t="s">
        <v>900</v>
      </c>
      <c r="E142" s="593" t="s">
        <v>964</v>
      </c>
      <c r="F142" s="40" t="s">
        <v>376</v>
      </c>
      <c r="G142" s="33" t="str">
        <f ca="1">IF(AI142="","Perekrutan",IF(BE142&gt;4,"Tetap",IF(BA142&lt;&gt;"","Kontrak VII",IF(AX142&lt;&gt;"","Kontrak VI",IF(AU142&lt;&gt;"","Kontrak V",IF(AR142&lt;&gt;"","Kontrak IV",IF(AO142&lt;&gt;"","Kontrak III",IF(AL142&lt;&gt;"","Kontrak II",IF(AI142&lt;&gt;"","Kontrak I","")))))))))</f>
        <v>Kontrak III</v>
      </c>
      <c r="H142" s="68">
        <f ca="1">IF(G142="Tetap","",IF(BA142&lt;&gt;"",BB142,IF(AX142&lt;&gt;"",AY142,IF(AU142&lt;&gt;"",AV142,IF(AR142&lt;&gt;"",AS142,IF(AO142&lt;&gt;"",AP142,IF(AL142&lt;&gt;"",AM142,IF(AI142&lt;&gt;"",AJ142,""))))))))</f>
        <v>46326</v>
      </c>
      <c r="I142" s="35" t="s">
        <v>47</v>
      </c>
      <c r="J142" s="36" t="s">
        <v>30</v>
      </c>
      <c r="K142" s="31" t="s">
        <v>910</v>
      </c>
      <c r="L142" s="36" t="s">
        <v>965</v>
      </c>
      <c r="M142" s="36" t="s">
        <v>1814</v>
      </c>
      <c r="N142" s="36" t="s">
        <v>172</v>
      </c>
      <c r="O142" s="31" t="s">
        <v>966</v>
      </c>
      <c r="P142" s="38">
        <v>33887</v>
      </c>
      <c r="Q142" s="39">
        <f t="shared" ca="1" si="54"/>
        <v>33</v>
      </c>
      <c r="R142" s="71" t="s">
        <v>5932</v>
      </c>
      <c r="S142" s="28" t="s">
        <v>345</v>
      </c>
      <c r="T142" s="36" t="s">
        <v>114</v>
      </c>
      <c r="U142" s="28" t="s">
        <v>756</v>
      </c>
      <c r="V142" s="40" t="s">
        <v>177</v>
      </c>
      <c r="W142" s="36"/>
      <c r="X142" s="36"/>
      <c r="Y142" s="36" t="s">
        <v>968</v>
      </c>
      <c r="Z142" s="41" t="s">
        <v>1894</v>
      </c>
      <c r="AA142" s="41" t="s">
        <v>965</v>
      </c>
      <c r="AB142" s="36" t="s">
        <v>1815</v>
      </c>
      <c r="AC142" s="43" t="s">
        <v>252</v>
      </c>
      <c r="AD142" s="42"/>
      <c r="AE142" s="42"/>
      <c r="AF142" s="42"/>
      <c r="AG142" s="42"/>
      <c r="AH142" s="42"/>
      <c r="AI142" s="44">
        <v>45938</v>
      </c>
      <c r="AJ142" s="60">
        <v>46081</v>
      </c>
      <c r="AK142" s="45">
        <f t="shared" si="45"/>
        <v>5</v>
      </c>
      <c r="AL142" s="38">
        <v>46083</v>
      </c>
      <c r="AM142" s="38">
        <v>46203</v>
      </c>
      <c r="AN142" s="39">
        <f t="shared" si="47"/>
        <v>4</v>
      </c>
      <c r="AO142" s="44">
        <v>46204</v>
      </c>
      <c r="AP142" s="44">
        <v>46326</v>
      </c>
      <c r="AQ142" s="48">
        <f t="shared" si="48"/>
        <v>4</v>
      </c>
      <c r="AR142" s="38" t="s">
        <v>97</v>
      </c>
      <c r="AS142" s="38"/>
      <c r="AT142" s="39" t="str">
        <f t="shared" si="49"/>
        <v/>
      </c>
      <c r="AU142" s="44" t="s">
        <v>97</v>
      </c>
      <c r="AV142" s="44"/>
      <c r="AW142" s="48" t="str">
        <f t="shared" si="52"/>
        <v/>
      </c>
      <c r="AX142" s="38"/>
      <c r="AY142" s="38"/>
      <c r="AZ142" s="39" t="str">
        <f t="shared" si="5"/>
        <v/>
      </c>
      <c r="BA142" s="44"/>
      <c r="BB142" s="44"/>
      <c r="BC142" s="50" t="str">
        <f t="shared" si="6"/>
        <v/>
      </c>
      <c r="BD142" s="61">
        <f ca="1">IF(G142="Tetap","",IF(BA142&lt;&gt;"",BA142,IF(AX142&lt;&gt;"",AX142,IF(AU142&lt;&gt;"",AU142,IF(AR142&lt;&gt;"",AR142,IF(AO142&lt;&gt;"",AO142,IF(AL142&lt;&gt;"",AL142,IF(AI142&lt;&gt;"",AI142,""))))))))</f>
        <v>46204</v>
      </c>
      <c r="BE142" s="51">
        <f t="shared" ca="1" si="7"/>
        <v>0</v>
      </c>
      <c r="BF142" s="36">
        <f t="shared" ca="1" si="8"/>
        <v>11</v>
      </c>
      <c r="BG142" s="36">
        <f t="shared" ca="1" si="9"/>
        <v>25</v>
      </c>
    </row>
    <row r="143" spans="1:59" ht="22.5" customHeight="1">
      <c r="A143" s="36">
        <f t="shared" si="53"/>
        <v>11</v>
      </c>
      <c r="B143" s="67">
        <v>56016</v>
      </c>
      <c r="C143" s="711" t="s">
        <v>6044</v>
      </c>
      <c r="D143" s="31" t="s">
        <v>900</v>
      </c>
      <c r="E143" s="593" t="s">
        <v>969</v>
      </c>
      <c r="F143" s="594" t="s">
        <v>952</v>
      </c>
      <c r="G143" s="33" t="str">
        <f ca="1">IF(AI143="","Perekrutan",IF(BE143&gt;4,"Tetap",IF(BA143&lt;&gt;"","Kontrak VII",IF(AX143&lt;&gt;"","Kontrak VI",IF(AU143&lt;&gt;"","Kontrak V",IF(AR143&lt;&gt;"","Kontrak IV",IF(AO143&lt;&gt;"","Kontrak III",IF(AL143&lt;&gt;"","Kontrak II",IF(AI143&lt;&gt;"","Kontrak I","")))))))))</f>
        <v>Kontrak III</v>
      </c>
      <c r="H143" s="68">
        <f ca="1">IF(G143="Tetap","",IF(BA143&lt;&gt;"",BB143,IF(AX143&lt;&gt;"",AY143,IF(AU143&lt;&gt;"",AV143,IF(AR143&lt;&gt;"",AS143,IF(AO143&lt;&gt;"",AP143,IF(AL143&lt;&gt;"",AM143,IF(AI143&lt;&gt;"",AJ143,""))))))))</f>
        <v>46326</v>
      </c>
      <c r="I143" s="35" t="s">
        <v>47</v>
      </c>
      <c r="J143" s="36" t="s">
        <v>30</v>
      </c>
      <c r="K143" s="31" t="s">
        <v>910</v>
      </c>
      <c r="L143" s="36" t="s">
        <v>970</v>
      </c>
      <c r="M143" s="36" t="s">
        <v>1817</v>
      </c>
      <c r="N143" s="36" t="s">
        <v>172</v>
      </c>
      <c r="O143" s="31" t="s">
        <v>779</v>
      </c>
      <c r="P143" s="38">
        <v>35941</v>
      </c>
      <c r="Q143" s="39">
        <f t="shared" ca="1" si="54"/>
        <v>28</v>
      </c>
      <c r="R143" s="71" t="s">
        <v>6085</v>
      </c>
      <c r="S143" s="28" t="s">
        <v>345</v>
      </c>
      <c r="T143" s="36" t="s">
        <v>114</v>
      </c>
      <c r="U143" s="36" t="s">
        <v>176</v>
      </c>
      <c r="V143" s="40" t="s">
        <v>846</v>
      </c>
      <c r="W143" s="36"/>
      <c r="X143" s="36"/>
      <c r="Y143" s="36" t="s">
        <v>972</v>
      </c>
      <c r="Z143" s="41">
        <v>1961677812</v>
      </c>
      <c r="AA143" s="41" t="s">
        <v>970</v>
      </c>
      <c r="AB143" s="36" t="s">
        <v>1818</v>
      </c>
      <c r="AC143" s="43" t="s">
        <v>252</v>
      </c>
      <c r="AD143" s="42"/>
      <c r="AE143" s="42"/>
      <c r="AF143" s="42"/>
      <c r="AG143" s="42"/>
      <c r="AH143" s="42"/>
      <c r="AI143" s="748">
        <v>45964</v>
      </c>
      <c r="AJ143" s="60">
        <v>46081</v>
      </c>
      <c r="AK143" s="45">
        <f t="shared" si="45"/>
        <v>4</v>
      </c>
      <c r="AL143" s="38">
        <v>46083</v>
      </c>
      <c r="AM143" s="38">
        <v>46203</v>
      </c>
      <c r="AN143" s="39">
        <f t="shared" si="47"/>
        <v>4</v>
      </c>
      <c r="AO143" s="44">
        <v>46204</v>
      </c>
      <c r="AP143" s="44">
        <v>46326</v>
      </c>
      <c r="AQ143" s="48">
        <f t="shared" si="48"/>
        <v>4</v>
      </c>
      <c r="AR143" s="38" t="s">
        <v>97</v>
      </c>
      <c r="AS143" s="38"/>
      <c r="AT143" s="39" t="str">
        <f t="shared" si="49"/>
        <v/>
      </c>
      <c r="AU143" s="44" t="s">
        <v>97</v>
      </c>
      <c r="AV143" s="44"/>
      <c r="AW143" s="48" t="str">
        <f t="shared" si="52"/>
        <v/>
      </c>
      <c r="AX143" s="38"/>
      <c r="AY143" s="38"/>
      <c r="AZ143" s="39" t="str">
        <f t="shared" si="5"/>
        <v/>
      </c>
      <c r="BA143" s="44"/>
      <c r="BB143" s="44"/>
      <c r="BC143" s="50" t="str">
        <f t="shared" si="6"/>
        <v/>
      </c>
      <c r="BD143" s="61">
        <f ca="1">IF(G143="Tetap","",IF(BA143&lt;&gt;"",BA143,IF(AX143&lt;&gt;"",AX143,IF(AU143&lt;&gt;"",AU143,IF(AR143&lt;&gt;"",AR143,IF(AO143&lt;&gt;"",AO143,IF(AL143&lt;&gt;"",AL143,IF(AI143&lt;&gt;"",AI143,""))))))))</f>
        <v>46204</v>
      </c>
      <c r="BE143" s="51">
        <f t="shared" ca="1" si="7"/>
        <v>0</v>
      </c>
      <c r="BF143" s="36">
        <f t="shared" ca="1" si="8"/>
        <v>11</v>
      </c>
      <c r="BG143" s="36">
        <f t="shared" ca="1" si="9"/>
        <v>0</v>
      </c>
    </row>
    <row r="144" spans="1:59" ht="22.5" customHeight="1">
      <c r="A144" s="28">
        <v>1</v>
      </c>
      <c r="B144" s="52">
        <v>57001</v>
      </c>
      <c r="C144" s="30" t="s">
        <v>6246</v>
      </c>
      <c r="D144" s="31" t="s">
        <v>974</v>
      </c>
      <c r="E144" s="40" t="s">
        <v>975</v>
      </c>
      <c r="F144" s="40" t="s">
        <v>976</v>
      </c>
      <c r="G144" s="33" t="str">
        <f ca="1">IF(AI144="","Perekrutan",IF(BE144&gt;4,"Tetap",IF(BA144&lt;&gt;"","Kontrak VII",IF(AX144&lt;&gt;"","Kontrak VI",IF(AU144&lt;&gt;"","Kontrak V",IF(AR144&lt;&gt;"","Kontrak IV",IF(AO144&lt;&gt;"","Kontrak III",IF(AL144&lt;&gt;"","Kontrak II",IF(AI144&lt;&gt;"","Kontrak I","")))))))))</f>
        <v>Kontrak IV</v>
      </c>
      <c r="H144" s="59">
        <f ca="1">IF(G144="Tetap","",IF(BA144&lt;&gt;"",BB144,IF(AX144&lt;&gt;"",AY144,IF(AU144&lt;&gt;"",AV144,IF(AR144&lt;&gt;"",AS144,IF(AO144&lt;&gt;"",AP144,IF(AL144&lt;&gt;"",AM144,IF(AI144&lt;&gt;"",AJ144,""))))))))</f>
        <v>46568</v>
      </c>
      <c r="I144" s="35" t="s">
        <v>30</v>
      </c>
      <c r="J144" s="36">
        <v>13</v>
      </c>
      <c r="K144" s="31" t="s">
        <v>977</v>
      </c>
      <c r="L144" s="37" t="s">
        <v>978</v>
      </c>
      <c r="M144" s="36"/>
      <c r="N144" s="36" t="s">
        <v>302</v>
      </c>
      <c r="O144" s="31" t="s">
        <v>979</v>
      </c>
      <c r="P144" s="38">
        <v>35343</v>
      </c>
      <c r="Q144" s="39">
        <f t="shared" ca="1" si="54"/>
        <v>29</v>
      </c>
      <c r="R144" s="31" t="s">
        <v>980</v>
      </c>
      <c r="S144" s="28" t="s">
        <v>345</v>
      </c>
      <c r="T144" s="28" t="s">
        <v>233</v>
      </c>
      <c r="U144" s="36" t="s">
        <v>97</v>
      </c>
      <c r="V144" s="40" t="s">
        <v>97</v>
      </c>
      <c r="W144" s="36"/>
      <c r="X144" s="36"/>
      <c r="Y144" s="36"/>
      <c r="Z144" s="41">
        <v>1413718119</v>
      </c>
      <c r="AA144" s="41" t="s">
        <v>1895</v>
      </c>
      <c r="AB144" s="36"/>
      <c r="AC144" s="42" t="s">
        <v>120</v>
      </c>
      <c r="AD144" s="42"/>
      <c r="AE144" s="42"/>
      <c r="AF144" s="42"/>
      <c r="AG144" s="42"/>
      <c r="AH144" s="43"/>
      <c r="AI144" s="44">
        <v>44732</v>
      </c>
      <c r="AJ144" s="60">
        <v>44865</v>
      </c>
      <c r="AK144" s="45">
        <f t="shared" si="45"/>
        <v>5</v>
      </c>
      <c r="AL144" s="54">
        <v>44866</v>
      </c>
      <c r="AM144" s="54">
        <v>45230</v>
      </c>
      <c r="AN144" s="39">
        <f t="shared" si="47"/>
        <v>12</v>
      </c>
      <c r="AO144" s="55">
        <v>45231</v>
      </c>
      <c r="AP144" s="55">
        <v>45596</v>
      </c>
      <c r="AQ144" s="48">
        <f t="shared" si="48"/>
        <v>12</v>
      </c>
      <c r="AR144" s="54">
        <v>45597</v>
      </c>
      <c r="AS144" s="54">
        <v>46568</v>
      </c>
      <c r="AT144" s="39">
        <f t="shared" si="49"/>
        <v>32</v>
      </c>
      <c r="AU144" s="44" t="s">
        <v>97</v>
      </c>
      <c r="AV144" s="44"/>
      <c r="AW144" s="48" t="str">
        <f t="shared" si="52"/>
        <v/>
      </c>
      <c r="AX144" s="38"/>
      <c r="AY144" s="38"/>
      <c r="AZ144" s="39" t="str">
        <f t="shared" si="5"/>
        <v/>
      </c>
      <c r="BA144" s="44"/>
      <c r="BB144" s="44"/>
      <c r="BC144" s="50" t="str">
        <f t="shared" si="6"/>
        <v/>
      </c>
      <c r="BD144" s="61">
        <f ca="1">IF(G144="Tetap","",IF(BA144&lt;&gt;"",BA144,IF(AX144&lt;&gt;"",AX144,IF(AU144&lt;&gt;"",AU144,IF(AR144&lt;&gt;"",AR144,IF(AO144&lt;&gt;"",AO144,IF(AL144&lt;&gt;"",AL144,IF(AI144&lt;&gt;"",AI144,""))))))))</f>
        <v>45597</v>
      </c>
      <c r="BE144" s="51">
        <f t="shared" ca="1" si="7"/>
        <v>4</v>
      </c>
      <c r="BF144" s="36">
        <f t="shared" ca="1" si="8"/>
        <v>3</v>
      </c>
      <c r="BG144" s="36">
        <f t="shared" ca="1" si="9"/>
        <v>13</v>
      </c>
    </row>
    <row r="145" spans="1:59" ht="22.5" customHeight="1">
      <c r="A145" s="36">
        <f t="shared" ref="A145:A156" si="55">A144+1</f>
        <v>2</v>
      </c>
      <c r="B145" s="67">
        <v>57002</v>
      </c>
      <c r="C145" s="30" t="s">
        <v>6502</v>
      </c>
      <c r="D145" s="31" t="s">
        <v>974</v>
      </c>
      <c r="E145" s="32" t="s">
        <v>982</v>
      </c>
      <c r="F145" s="72" t="s">
        <v>289</v>
      </c>
      <c r="G145" s="33" t="str">
        <f ca="1">IF(AI145="","Perekrutan",IF(BE145&gt;4,"Tetap",IF(BA145&lt;&gt;"","Kontrak VII",IF(AX145&lt;&gt;"","Kontrak VI",IF(AU145&lt;&gt;"","Kontrak V",IF(AR145&lt;&gt;"","Kontrak IV",IF(AO145&lt;&gt;"","Kontrak III",IF(AL145&lt;&gt;"","Kontrak II",IF(AI145&lt;&gt;"","Kontrak I","")))))))))</f>
        <v>Tetap</v>
      </c>
      <c r="H145" s="42" t="str">
        <f ca="1">IF(G145="Tetap","",IF(BA145&lt;&gt;"",BB145,IF(AX145&lt;&gt;"",AY145,IF(AU145&lt;&gt;"",AV145,IF(AR145&lt;&gt;"",AS145,IF(AO145&lt;&gt;"",AP145,IF(AL145&lt;&gt;"",AM145,IF(AI145&lt;&gt;"",AJ145,""))))))))</f>
        <v/>
      </c>
      <c r="I145" s="35" t="s">
        <v>30</v>
      </c>
      <c r="J145" s="36">
        <v>13</v>
      </c>
      <c r="K145" s="31" t="s">
        <v>983</v>
      </c>
      <c r="L145" s="37" t="s">
        <v>984</v>
      </c>
      <c r="M145" s="36"/>
      <c r="N145" s="36" t="s">
        <v>302</v>
      </c>
      <c r="O145" s="31" t="s">
        <v>985</v>
      </c>
      <c r="P145" s="38">
        <v>27869</v>
      </c>
      <c r="Q145" s="39">
        <f t="shared" ca="1" si="54"/>
        <v>50</v>
      </c>
      <c r="R145" s="31" t="s">
        <v>986</v>
      </c>
      <c r="S145" s="28" t="s">
        <v>345</v>
      </c>
      <c r="T145" s="36" t="s">
        <v>114</v>
      </c>
      <c r="U145" s="36" t="s">
        <v>349</v>
      </c>
      <c r="V145" s="40" t="s">
        <v>97</v>
      </c>
      <c r="W145" s="36"/>
      <c r="X145" s="36"/>
      <c r="Y145" s="36"/>
      <c r="Z145" s="41">
        <v>834337367</v>
      </c>
      <c r="AA145" s="41" t="s">
        <v>1896</v>
      </c>
      <c r="AB145" s="36"/>
      <c r="AC145" s="42" t="s">
        <v>97</v>
      </c>
      <c r="AD145" s="42"/>
      <c r="AE145" s="42"/>
      <c r="AF145" s="42"/>
      <c r="AG145" s="42"/>
      <c r="AH145" s="43"/>
      <c r="AI145" s="55">
        <v>38419</v>
      </c>
      <c r="AJ145" s="44"/>
      <c r="AK145" s="48" t="str">
        <f t="shared" si="45"/>
        <v/>
      </c>
      <c r="AL145" s="38" t="s">
        <v>97</v>
      </c>
      <c r="AM145" s="38"/>
      <c r="AN145" s="39" t="str">
        <f t="shared" si="47"/>
        <v/>
      </c>
      <c r="AO145" s="44" t="s">
        <v>97</v>
      </c>
      <c r="AP145" s="44"/>
      <c r="AQ145" s="44" t="str">
        <f t="shared" si="48"/>
        <v/>
      </c>
      <c r="AR145" s="38" t="s">
        <v>97</v>
      </c>
      <c r="AS145" s="38"/>
      <c r="AT145" s="38" t="str">
        <f t="shared" si="49"/>
        <v/>
      </c>
      <c r="AU145" s="44" t="s">
        <v>97</v>
      </c>
      <c r="AV145" s="44"/>
      <c r="AW145" s="48" t="str">
        <f t="shared" si="52"/>
        <v/>
      </c>
      <c r="AX145" s="38"/>
      <c r="AY145" s="38"/>
      <c r="AZ145" s="39" t="str">
        <f t="shared" si="5"/>
        <v/>
      </c>
      <c r="BA145" s="44"/>
      <c r="BB145" s="44"/>
      <c r="BC145" s="50" t="str">
        <f t="shared" si="6"/>
        <v/>
      </c>
      <c r="BD145" s="51" t="str">
        <f ca="1">IF(G145="Tetap","",IF(BA145&lt;&gt;"",BA145,IF(AX145&lt;&gt;"",AX145,IF(AU145&lt;&gt;"",AU145,IF(AR145&lt;&gt;"",AR145,IF(AO145&lt;&gt;"",AO145,IF(AL145&lt;&gt;"",AL145,IF(AI145&lt;&gt;"",AI145,""))))))))</f>
        <v/>
      </c>
      <c r="BE145" s="51">
        <f t="shared" ca="1" si="7"/>
        <v>21</v>
      </c>
      <c r="BF145" s="36">
        <f t="shared" ca="1" si="8"/>
        <v>6</v>
      </c>
      <c r="BG145" s="36">
        <f t="shared" ca="1" si="9"/>
        <v>25</v>
      </c>
    </row>
    <row r="146" spans="1:59" ht="22.5" customHeight="1">
      <c r="A146" s="36">
        <f t="shared" si="55"/>
        <v>3</v>
      </c>
      <c r="B146" s="52">
        <v>57003</v>
      </c>
      <c r="C146" s="30" t="s">
        <v>6647</v>
      </c>
      <c r="D146" s="31" t="s">
        <v>974</v>
      </c>
      <c r="E146" s="32" t="s">
        <v>989</v>
      </c>
      <c r="F146" s="72" t="s">
        <v>289</v>
      </c>
      <c r="G146" s="33" t="str">
        <f ca="1">IF(AI146="","Perekrutan",IF(BE146&gt;4,"Tetap",IF(BA146&lt;&gt;"","Kontrak VII",IF(AX146&lt;&gt;"","Kontrak VI",IF(AU146&lt;&gt;"","Kontrak V",IF(AR146&lt;&gt;"","Kontrak IV",IF(AO146&lt;&gt;"","Kontrak III",IF(AL146&lt;&gt;"","Kontrak II",IF(AI146&lt;&gt;"","Kontrak I","")))))))))</f>
        <v>Tetap</v>
      </c>
      <c r="H146" s="42" t="str">
        <f ca="1">IF(G146="Tetap","",IF(BA146&lt;&gt;"",BB146,IF(AX146&lt;&gt;"",AY146,IF(AU146&lt;&gt;"",AV146,IF(AR146&lt;&gt;"",AS146,IF(AO146&lt;&gt;"",AP146,IF(AL146&lt;&gt;"",AM146,IF(AI146&lt;&gt;"",AJ146,""))))))))</f>
        <v/>
      </c>
      <c r="I146" s="35" t="s">
        <v>30</v>
      </c>
      <c r="J146" s="36">
        <v>7</v>
      </c>
      <c r="K146" s="31" t="s">
        <v>983</v>
      </c>
      <c r="L146" s="37" t="s">
        <v>990</v>
      </c>
      <c r="M146" s="36"/>
      <c r="N146" s="36" t="s">
        <v>103</v>
      </c>
      <c r="O146" s="31" t="s">
        <v>991</v>
      </c>
      <c r="P146" s="38">
        <v>32915</v>
      </c>
      <c r="Q146" s="39">
        <f t="shared" ca="1" si="54"/>
        <v>36</v>
      </c>
      <c r="R146" s="31" t="s">
        <v>992</v>
      </c>
      <c r="S146" s="28" t="s">
        <v>345</v>
      </c>
      <c r="T146" s="28" t="s">
        <v>114</v>
      </c>
      <c r="U146" s="28" t="s">
        <v>116</v>
      </c>
      <c r="V146" s="40" t="s">
        <v>97</v>
      </c>
      <c r="W146" s="36"/>
      <c r="X146" s="36"/>
      <c r="Y146" s="36"/>
      <c r="Z146" s="41">
        <v>836215609</v>
      </c>
      <c r="AA146" s="41" t="s">
        <v>1897</v>
      </c>
      <c r="AB146" s="36"/>
      <c r="AC146" s="42" t="s">
        <v>97</v>
      </c>
      <c r="AD146" s="42"/>
      <c r="AE146" s="42"/>
      <c r="AF146" s="42"/>
      <c r="AG146" s="42"/>
      <c r="AH146" s="43"/>
      <c r="AI146" s="55">
        <v>39664</v>
      </c>
      <c r="AJ146" s="44"/>
      <c r="AK146" s="48" t="str">
        <f t="shared" si="45"/>
        <v/>
      </c>
      <c r="AL146" s="38" t="s">
        <v>97</v>
      </c>
      <c r="AM146" s="38"/>
      <c r="AN146" s="39" t="str">
        <f t="shared" si="47"/>
        <v/>
      </c>
      <c r="AO146" s="44" t="s">
        <v>97</v>
      </c>
      <c r="AP146" s="44"/>
      <c r="AQ146" s="44" t="str">
        <f t="shared" si="48"/>
        <v/>
      </c>
      <c r="AR146" s="38" t="s">
        <v>97</v>
      </c>
      <c r="AS146" s="38"/>
      <c r="AT146" s="38" t="str">
        <f t="shared" si="49"/>
        <v/>
      </c>
      <c r="AU146" s="44" t="s">
        <v>97</v>
      </c>
      <c r="AV146" s="44"/>
      <c r="AW146" s="48" t="str">
        <f t="shared" si="52"/>
        <v/>
      </c>
      <c r="AX146" s="38"/>
      <c r="AY146" s="38"/>
      <c r="AZ146" s="39" t="str">
        <f t="shared" si="5"/>
        <v/>
      </c>
      <c r="BA146" s="44"/>
      <c r="BB146" s="44"/>
      <c r="BC146" s="50" t="str">
        <f t="shared" si="6"/>
        <v/>
      </c>
      <c r="BD146" s="51" t="str">
        <f ca="1">IF(G146="Tetap","",IF(BA146&lt;&gt;"",BA146,IF(AX146&lt;&gt;"",AX146,IF(AU146&lt;&gt;"",AU146,IF(AR146&lt;&gt;"",AR146,IF(AO146&lt;&gt;"",AO146,IF(AL146&lt;&gt;"",AL146,IF(AI146&lt;&gt;"",AI146,""))))))))</f>
        <v/>
      </c>
      <c r="BE146" s="51">
        <f t="shared" ca="1" si="7"/>
        <v>18</v>
      </c>
      <c r="BF146" s="36">
        <f t="shared" ca="1" si="8"/>
        <v>1</v>
      </c>
      <c r="BG146" s="36">
        <f t="shared" ca="1" si="9"/>
        <v>29</v>
      </c>
    </row>
    <row r="147" spans="1:59" ht="22.5" customHeight="1">
      <c r="A147" s="36">
        <f t="shared" si="55"/>
        <v>4</v>
      </c>
      <c r="B147" s="67">
        <v>57004</v>
      </c>
      <c r="C147" s="30" t="s">
        <v>6783</v>
      </c>
      <c r="D147" s="31" t="s">
        <v>974</v>
      </c>
      <c r="E147" s="40" t="s">
        <v>994</v>
      </c>
      <c r="F147" s="58" t="s">
        <v>289</v>
      </c>
      <c r="G147" s="33" t="str">
        <f ca="1">IF(AI147="","Perekrutan",IF(BE147&gt;4,"Tetap",IF(BA147&lt;&gt;"","Kontrak VII",IF(AX147&lt;&gt;"","Kontrak VI",IF(AU147&lt;&gt;"","Kontrak V",IF(AR147&lt;&gt;"","Kontrak IV",IF(AO147&lt;&gt;"","Kontrak III",IF(AL147&lt;&gt;"","Kontrak II",IF(AI147&lt;&gt;"","Kontrak I","")))))))))</f>
        <v>Kontrak V</v>
      </c>
      <c r="H147" s="59">
        <f ca="1">IF(G147="Tetap","",IF(BA147&lt;&gt;"",BB147,IF(AX147&lt;&gt;"",AY147,IF(AU147&lt;&gt;"",AV147,IF(AR147&lt;&gt;"",AS147,IF(AO147&lt;&gt;"",AP147,IF(AL147&lt;&gt;"",AM147,IF(AI147&lt;&gt;"",AJ147,""))))))))</f>
        <v>46446</v>
      </c>
      <c r="I147" s="35" t="s">
        <v>30</v>
      </c>
      <c r="J147" s="36">
        <v>7</v>
      </c>
      <c r="K147" s="31" t="s">
        <v>995</v>
      </c>
      <c r="L147" s="37" t="s">
        <v>996</v>
      </c>
      <c r="M147" s="36"/>
      <c r="N147" s="36" t="s">
        <v>302</v>
      </c>
      <c r="O147" s="31" t="s">
        <v>997</v>
      </c>
      <c r="P147" s="38">
        <v>34400</v>
      </c>
      <c r="Q147" s="39">
        <f t="shared" ca="1" si="54"/>
        <v>32</v>
      </c>
      <c r="R147" s="31" t="s">
        <v>998</v>
      </c>
      <c r="S147" s="28" t="s">
        <v>345</v>
      </c>
      <c r="T147" s="28" t="s">
        <v>233</v>
      </c>
      <c r="U147" s="36" t="s">
        <v>30</v>
      </c>
      <c r="V147" s="40" t="s">
        <v>97</v>
      </c>
      <c r="W147" s="36"/>
      <c r="X147" s="36"/>
      <c r="Y147" s="36"/>
      <c r="Z147" s="41">
        <v>913318223</v>
      </c>
      <c r="AA147" s="41" t="s">
        <v>1898</v>
      </c>
      <c r="AB147" s="36"/>
      <c r="AC147" s="42" t="s">
        <v>120</v>
      </c>
      <c r="AD147" s="42"/>
      <c r="AE147" s="42"/>
      <c r="AF147" s="42"/>
      <c r="AG147" s="42"/>
      <c r="AH147" s="43"/>
      <c r="AI147" s="44">
        <v>44866</v>
      </c>
      <c r="AJ147" s="60">
        <v>44985</v>
      </c>
      <c r="AK147" s="45">
        <f t="shared" si="45"/>
        <v>4</v>
      </c>
      <c r="AL147" s="54">
        <v>44986</v>
      </c>
      <c r="AM147" s="54">
        <v>45351</v>
      </c>
      <c r="AN147" s="39">
        <f t="shared" si="47"/>
        <v>12</v>
      </c>
      <c r="AO147" s="55">
        <v>45352</v>
      </c>
      <c r="AP147" s="55">
        <v>45716</v>
      </c>
      <c r="AQ147" s="48">
        <f t="shared" si="48"/>
        <v>12</v>
      </c>
      <c r="AR147" s="54">
        <v>45717</v>
      </c>
      <c r="AS147" s="54">
        <v>46081</v>
      </c>
      <c r="AT147" s="39">
        <f t="shared" si="49"/>
        <v>12</v>
      </c>
      <c r="AU147" s="44">
        <v>46083</v>
      </c>
      <c r="AV147" s="44">
        <v>46446</v>
      </c>
      <c r="AW147" s="48">
        <f t="shared" si="52"/>
        <v>12</v>
      </c>
      <c r="AX147" s="38"/>
      <c r="AY147" s="38"/>
      <c r="AZ147" s="39" t="str">
        <f t="shared" si="5"/>
        <v/>
      </c>
      <c r="BA147" s="44"/>
      <c r="BB147" s="44"/>
      <c r="BC147" s="50" t="str">
        <f t="shared" si="6"/>
        <v/>
      </c>
      <c r="BD147" s="61">
        <f ca="1">IF(G147="Tetap","",IF(BA147&lt;&gt;"",BA147,IF(AX147&lt;&gt;"",AX147,IF(AU147&lt;&gt;"",AU147,IF(AR147&lt;&gt;"",AR147,IF(AO147&lt;&gt;"",AO147,IF(AL147&lt;&gt;"",AL147,IF(AI147&lt;&gt;"",AI147,""))))))))</f>
        <v>46083</v>
      </c>
      <c r="BE147" s="51">
        <f t="shared" ca="1" si="7"/>
        <v>3</v>
      </c>
      <c r="BF147" s="36">
        <f t="shared" ca="1" si="8"/>
        <v>11</v>
      </c>
      <c r="BG147" s="36">
        <f t="shared" ca="1" si="9"/>
        <v>2</v>
      </c>
    </row>
    <row r="148" spans="1:59" ht="22.5" hidden="1" customHeight="1">
      <c r="A148" s="36">
        <f t="shared" si="55"/>
        <v>5</v>
      </c>
      <c r="B148" s="67"/>
      <c r="C148" s="57"/>
      <c r="D148" s="71" t="s">
        <v>974</v>
      </c>
      <c r="E148" s="58" t="s">
        <v>1000</v>
      </c>
      <c r="F148" s="58" t="s">
        <v>1001</v>
      </c>
      <c r="G148" s="33" t="str">
        <f>IF(AI148="","Perekrutan",IF(BE148&gt;4,"Tetap",IF(BA148&lt;&gt;"","Kontrak VII",IF(AX148&lt;&gt;"","Kontrak VI",IF(AU148&lt;&gt;"","Kontrak V",IF(AR148&lt;&gt;"","Kontrak IV",IF(AO148&lt;&gt;"","Kontrak III",IF(AL148&lt;&gt;"","Kontrak II",IF(AI148&lt;&gt;"","Kontrak I","")))))))))</f>
        <v>Perekrutan</v>
      </c>
      <c r="H148" s="43" t="str">
        <f>IF(G148="Tetap","",IF(BA148&lt;&gt;"",BB148,IF(AX148&lt;&gt;"",AY148,IF(AU148&lt;&gt;"",AV148,IF(AR148&lt;&gt;"",AS148,IF(AO148&lt;&gt;"",AP148,IF(AL148&lt;&gt;"",AM148,IF(AI148&lt;&gt;"",AJ148,""))))))))</f>
        <v/>
      </c>
      <c r="I148" s="35"/>
      <c r="J148" s="36"/>
      <c r="K148" s="71" t="s">
        <v>995</v>
      </c>
      <c r="L148" s="198" t="s">
        <v>1002</v>
      </c>
      <c r="M148" s="28"/>
      <c r="N148" s="28" t="s">
        <v>1003</v>
      </c>
      <c r="O148" s="71" t="s">
        <v>1004</v>
      </c>
      <c r="P148" s="54">
        <v>37601</v>
      </c>
      <c r="Q148" s="39">
        <f t="shared" ca="1" si="54"/>
        <v>23</v>
      </c>
      <c r="R148" s="71" t="s">
        <v>1005</v>
      </c>
      <c r="S148" s="28" t="s">
        <v>488</v>
      </c>
      <c r="T148" s="28" t="s">
        <v>233</v>
      </c>
      <c r="U148" s="28" t="s">
        <v>30</v>
      </c>
      <c r="V148" s="58" t="s">
        <v>1006</v>
      </c>
      <c r="W148" s="36"/>
      <c r="X148" s="36"/>
      <c r="Y148" s="36"/>
      <c r="Z148" s="792" t="s">
        <v>6900</v>
      </c>
      <c r="AA148" s="41"/>
      <c r="AB148" s="36"/>
      <c r="AC148" s="43" t="s">
        <v>1007</v>
      </c>
      <c r="AD148" s="43" t="s">
        <v>1008</v>
      </c>
      <c r="AE148" s="43" t="s">
        <v>6901</v>
      </c>
      <c r="AF148" s="42"/>
      <c r="AG148" s="42"/>
      <c r="AH148" s="43"/>
      <c r="AI148" s="44"/>
      <c r="AJ148" s="60"/>
      <c r="AK148" s="45"/>
      <c r="AL148" s="54"/>
      <c r="AM148" s="54"/>
      <c r="AN148" s="39"/>
      <c r="AO148" s="55"/>
      <c r="AP148" s="55"/>
      <c r="AQ148" s="48"/>
      <c r="AR148" s="54"/>
      <c r="AS148" s="54"/>
      <c r="AT148" s="39"/>
      <c r="AU148" s="44"/>
      <c r="AV148" s="44"/>
      <c r="AW148" s="48"/>
      <c r="AX148" s="38"/>
      <c r="AY148" s="38"/>
      <c r="AZ148" s="39"/>
      <c r="BA148" s="44"/>
      <c r="BB148" s="44"/>
      <c r="BC148" s="50" t="str">
        <f t="shared" si="6"/>
        <v/>
      </c>
      <c r="BD148" s="51" t="str">
        <f>IF(G148="Tetap","",IF(BA148&lt;&gt;"",BA148,IF(AX148&lt;&gt;"",AX148,IF(AU148&lt;&gt;"",AU148,IF(AR148&lt;&gt;"",AR148,IF(AO148&lt;&gt;"",AO148,IF(AL148&lt;&gt;"",AL148,IF(AI148&lt;&gt;"",AI148,""))))))))</f>
        <v/>
      </c>
      <c r="BE148" s="51" t="str">
        <f t="shared" ca="1" si="7"/>
        <v>0</v>
      </c>
      <c r="BF148" s="36" t="str">
        <f t="shared" ca="1" si="8"/>
        <v/>
      </c>
      <c r="BG148" s="36" t="str">
        <f t="shared" ca="1" si="9"/>
        <v/>
      </c>
    </row>
    <row r="149" spans="1:59" ht="22.5" customHeight="1">
      <c r="A149" s="36">
        <f t="shared" si="55"/>
        <v>6</v>
      </c>
      <c r="B149" s="52">
        <v>57005</v>
      </c>
      <c r="C149" s="795" t="s">
        <v>6937</v>
      </c>
      <c r="D149" s="31" t="s">
        <v>974</v>
      </c>
      <c r="E149" s="40" t="s">
        <v>1009</v>
      </c>
      <c r="F149" s="40" t="s">
        <v>376</v>
      </c>
      <c r="G149" s="33" t="str">
        <f ca="1">IF(AI149="","Perekrutan",IF(BE149&gt;4,"Tetap",IF(BA149&lt;&gt;"","Kontrak VII",IF(AX149&lt;&gt;"","Kontrak VI",IF(AU149&lt;&gt;"","Kontrak V",IF(AR149&lt;&gt;"","Kontrak IV",IF(AO149&lt;&gt;"","Kontrak III",IF(AL149&lt;&gt;"","Kontrak II",IF(AI149&lt;&gt;"","Kontrak I","")))))))))</f>
        <v>Kontrak V</v>
      </c>
      <c r="H149" s="59">
        <f ca="1">IF(G149="Tetap","",IF(BA149&lt;&gt;"",BB149,IF(AX149&lt;&gt;"",AY149,IF(AU149&lt;&gt;"",AV149,IF(AR149&lt;&gt;"",AS149,IF(AO149&lt;&gt;"",AP149,IF(AL149&lt;&gt;"",AM149,IF(AI149&lt;&gt;"",AJ149,""))))))))</f>
        <v>46446</v>
      </c>
      <c r="I149" s="35" t="s">
        <v>47</v>
      </c>
      <c r="J149" s="36">
        <v>3</v>
      </c>
      <c r="K149" s="31" t="s">
        <v>995</v>
      </c>
      <c r="L149" s="37" t="s">
        <v>1011</v>
      </c>
      <c r="M149" s="36"/>
      <c r="N149" s="36" t="s">
        <v>302</v>
      </c>
      <c r="O149" s="31" t="s">
        <v>995</v>
      </c>
      <c r="P149" s="38">
        <v>34369</v>
      </c>
      <c r="Q149" s="39">
        <f t="shared" ca="1" si="54"/>
        <v>32</v>
      </c>
      <c r="R149" s="31" t="s">
        <v>1012</v>
      </c>
      <c r="S149" s="28" t="s">
        <v>345</v>
      </c>
      <c r="T149" s="28" t="s">
        <v>233</v>
      </c>
      <c r="U149" s="36" t="s">
        <v>30</v>
      </c>
      <c r="V149" s="40" t="s">
        <v>97</v>
      </c>
      <c r="W149" s="36"/>
      <c r="X149" s="36"/>
      <c r="Y149" s="36"/>
      <c r="Z149" s="41">
        <v>1517972745</v>
      </c>
      <c r="AA149" s="41" t="s">
        <v>1899</v>
      </c>
      <c r="AB149" s="36"/>
      <c r="AC149" s="42" t="s">
        <v>120</v>
      </c>
      <c r="AD149" s="42"/>
      <c r="AE149" s="42"/>
      <c r="AF149" s="42"/>
      <c r="AG149" s="42"/>
      <c r="AH149" s="43"/>
      <c r="AI149" s="44">
        <v>44866</v>
      </c>
      <c r="AJ149" s="60">
        <v>44985</v>
      </c>
      <c r="AK149" s="45">
        <f t="shared" ref="AK149:AK154" si="56">IF(AJ149="","",(DATEDIF(AI149,AJ149,"M")+1))</f>
        <v>4</v>
      </c>
      <c r="AL149" s="54">
        <v>44986</v>
      </c>
      <c r="AM149" s="54">
        <v>45351</v>
      </c>
      <c r="AN149" s="39">
        <f t="shared" ref="AN149:AN153" si="57">IF(AM149="","",(DATEDIF(AL149,AM149,"M")+1))</f>
        <v>12</v>
      </c>
      <c r="AO149" s="55">
        <v>45352</v>
      </c>
      <c r="AP149" s="55">
        <v>45716</v>
      </c>
      <c r="AQ149" s="48">
        <f t="shared" ref="AQ149:AQ153" si="58">IF(AP149="","",(DATEDIF(AO149,AP149,"M")+1))</f>
        <v>12</v>
      </c>
      <c r="AR149" s="54">
        <v>45717</v>
      </c>
      <c r="AS149" s="54">
        <v>46081</v>
      </c>
      <c r="AT149" s="39">
        <f t="shared" ref="AT149:AT154" si="59">IF(AS149="","",(DATEDIF(AR149,AS149,"M")+1))</f>
        <v>12</v>
      </c>
      <c r="AU149" s="44">
        <v>46083</v>
      </c>
      <c r="AV149" s="44">
        <v>46446</v>
      </c>
      <c r="AW149" s="48">
        <f t="shared" ref="AW149:AW153" si="60">IF(AV149="","",(DATEDIF(AU149,AV149,"M")+1))</f>
        <v>12</v>
      </c>
      <c r="AX149" s="38"/>
      <c r="AY149" s="38"/>
      <c r="AZ149" s="39" t="str">
        <f t="shared" ref="AZ149:AZ154" si="61">IF(AY149="","",(DATEDIF(AX149,AY149,"M")+1))</f>
        <v/>
      </c>
      <c r="BA149" s="44"/>
      <c r="BB149" s="44"/>
      <c r="BC149" s="50" t="str">
        <f t="shared" si="6"/>
        <v/>
      </c>
      <c r="BD149" s="61">
        <f ca="1">IF(G149="Tetap","",IF(BA149&lt;&gt;"",BA149,IF(AX149&lt;&gt;"",AX149,IF(AU149&lt;&gt;"",AU149,IF(AR149&lt;&gt;"",AR149,IF(AO149&lt;&gt;"",AO149,IF(AL149&lt;&gt;"",AL149,IF(AI149&lt;&gt;"",AI149,""))))))))</f>
        <v>46083</v>
      </c>
      <c r="BE149" s="51">
        <f t="shared" ca="1" si="7"/>
        <v>3</v>
      </c>
      <c r="BF149" s="36">
        <f t="shared" ca="1" si="8"/>
        <v>11</v>
      </c>
      <c r="BG149" s="36">
        <f t="shared" ca="1" si="9"/>
        <v>2</v>
      </c>
    </row>
    <row r="150" spans="1:59" ht="22.5" customHeight="1">
      <c r="A150" s="36">
        <f t="shared" si="55"/>
        <v>7</v>
      </c>
      <c r="B150" s="67">
        <v>57006</v>
      </c>
      <c r="C150" s="795" t="s">
        <v>7036</v>
      </c>
      <c r="D150" s="31" t="s">
        <v>974</v>
      </c>
      <c r="E150" s="40" t="s">
        <v>1014</v>
      </c>
      <c r="F150" s="40" t="s">
        <v>376</v>
      </c>
      <c r="G150" s="33" t="str">
        <f ca="1">IF(AI150="","Perekrutan",IF(BE150&gt;4,"Tetap",IF(BA150&lt;&gt;"","Kontrak VII",IF(AX150&lt;&gt;"","Kontrak VI",IF(AU150&lt;&gt;"","Kontrak V",IF(AR150&lt;&gt;"","Kontrak IV",IF(AO150&lt;&gt;"","Kontrak III",IF(AL150&lt;&gt;"","Kontrak II",IF(AI150&lt;&gt;"","Kontrak I","")))))))))</f>
        <v>Kontrak II</v>
      </c>
      <c r="H150" s="413">
        <f ca="1">IF(G150="Tetap","",IF(BA150&lt;&gt;"",BB150,IF(AX150&lt;&gt;"",AY150,IF(AU150&lt;&gt;"",AV150,IF(AR150&lt;&gt;"",AS150,IF(AO150&lt;&gt;"",AP150,IF(AL150&lt;&gt;"",AM150,IF(AI150&lt;&gt;"",AJ150,""))))))))</f>
        <v>46387</v>
      </c>
      <c r="I150" s="35" t="s">
        <v>47</v>
      </c>
      <c r="J150" s="36">
        <v>3</v>
      </c>
      <c r="K150" s="31" t="s">
        <v>995</v>
      </c>
      <c r="L150" s="64" t="s">
        <v>1015</v>
      </c>
      <c r="M150" s="36"/>
      <c r="N150" s="36" t="s">
        <v>302</v>
      </c>
      <c r="O150" s="31" t="s">
        <v>1016</v>
      </c>
      <c r="P150" s="38">
        <v>34018</v>
      </c>
      <c r="Q150" s="39">
        <f t="shared" ca="1" si="54"/>
        <v>33</v>
      </c>
      <c r="R150" s="31" t="s">
        <v>1017</v>
      </c>
      <c r="S150" s="28" t="s">
        <v>345</v>
      </c>
      <c r="T150" s="36" t="s">
        <v>114</v>
      </c>
      <c r="U150" s="36" t="s">
        <v>116</v>
      </c>
      <c r="V150" s="40" t="s">
        <v>1018</v>
      </c>
      <c r="W150" s="36"/>
      <c r="X150" s="36"/>
      <c r="Y150" s="36"/>
      <c r="Z150" s="41">
        <v>2034380125</v>
      </c>
      <c r="AA150" s="41" t="s">
        <v>1015</v>
      </c>
      <c r="AB150" s="36"/>
      <c r="AC150" s="42" t="s">
        <v>120</v>
      </c>
      <c r="AD150" s="42"/>
      <c r="AE150" s="42"/>
      <c r="AF150" s="42"/>
      <c r="AG150" s="42"/>
      <c r="AH150" s="43"/>
      <c r="AI150" s="44">
        <v>46136</v>
      </c>
      <c r="AJ150" s="60">
        <v>46265</v>
      </c>
      <c r="AK150" s="45">
        <f t="shared" si="56"/>
        <v>5</v>
      </c>
      <c r="AL150" s="54">
        <v>46266</v>
      </c>
      <c r="AM150" s="70">
        <v>46387</v>
      </c>
      <c r="AN150" s="39">
        <f t="shared" si="57"/>
        <v>4</v>
      </c>
      <c r="AO150" s="44"/>
      <c r="AP150" s="44"/>
      <c r="AQ150" s="48" t="str">
        <f t="shared" si="58"/>
        <v/>
      </c>
      <c r="AR150" s="38"/>
      <c r="AS150" s="38"/>
      <c r="AT150" s="39" t="str">
        <f t="shared" si="59"/>
        <v/>
      </c>
      <c r="AU150" s="44"/>
      <c r="AV150" s="44"/>
      <c r="AW150" s="48" t="str">
        <f t="shared" si="60"/>
        <v/>
      </c>
      <c r="AX150" s="38"/>
      <c r="AY150" s="38"/>
      <c r="AZ150" s="39" t="str">
        <f t="shared" si="61"/>
        <v/>
      </c>
      <c r="BA150" s="44"/>
      <c r="BB150" s="44"/>
      <c r="BC150" s="50" t="str">
        <f t="shared" si="6"/>
        <v/>
      </c>
      <c r="BD150" s="61">
        <f ca="1">IF(G150="Tetap","",IF(BA150&lt;&gt;"",BA150,IF(AX150&lt;&gt;"",AX150,IF(AU150&lt;&gt;"",AU150,IF(AR150&lt;&gt;"",AR150,IF(AO150&lt;&gt;"",AO150,IF(AL150&lt;&gt;"",AL150,IF(AI150&lt;&gt;"",AI150,""))))))))</f>
        <v>46266</v>
      </c>
      <c r="BE150" s="51">
        <f t="shared" ca="1" si="7"/>
        <v>0</v>
      </c>
      <c r="BF150" s="36">
        <f t="shared" ca="1" si="8"/>
        <v>5</v>
      </c>
      <c r="BG150" s="36">
        <f t="shared" ca="1" si="9"/>
        <v>9</v>
      </c>
    </row>
    <row r="151" spans="1:59" ht="22.5" customHeight="1">
      <c r="A151" s="36">
        <f t="shared" si="55"/>
        <v>8</v>
      </c>
      <c r="B151" s="52">
        <v>57007</v>
      </c>
      <c r="C151" s="795" t="s">
        <v>7102</v>
      </c>
      <c r="D151" s="31" t="s">
        <v>974</v>
      </c>
      <c r="E151" s="32" t="s">
        <v>1019</v>
      </c>
      <c r="F151" s="32" t="s">
        <v>376</v>
      </c>
      <c r="G151" s="33" t="str">
        <f ca="1">IF(AI151="","Perekrutan",IF(BE151&gt;4,"Tetap",IF(BA151&lt;&gt;"","Kontrak VII",IF(AX151&lt;&gt;"","Kontrak VI",IF(AU151&lt;&gt;"","Kontrak V",IF(AR151&lt;&gt;"","Kontrak IV",IF(AO151&lt;&gt;"","Kontrak III",IF(AL151&lt;&gt;"","Kontrak II",IF(AI151&lt;&gt;"","Kontrak I","")))))))))</f>
        <v>Tetap</v>
      </c>
      <c r="H151" s="42" t="str">
        <f ca="1">IF(G151="Tetap","",IF(BA151&lt;&gt;"",BB151,IF(AX151&lt;&gt;"",AY151,IF(AU151&lt;&gt;"",AV151,IF(AR151&lt;&gt;"",AS151,IF(AO151&lt;&gt;"",AP151,IF(AL151&lt;&gt;"",AM151,IF(AI151&lt;&gt;"",AJ151,""))))))))</f>
        <v/>
      </c>
      <c r="I151" s="35" t="s">
        <v>47</v>
      </c>
      <c r="J151" s="36">
        <v>3</v>
      </c>
      <c r="K151" s="31" t="s">
        <v>995</v>
      </c>
      <c r="L151" s="37" t="s">
        <v>1020</v>
      </c>
      <c r="M151" s="36"/>
      <c r="N151" s="36" t="s">
        <v>302</v>
      </c>
      <c r="O151" s="31" t="s">
        <v>1021</v>
      </c>
      <c r="P151" s="38">
        <v>33420</v>
      </c>
      <c r="Q151" s="39">
        <f t="shared" ca="1" si="54"/>
        <v>35</v>
      </c>
      <c r="R151" s="31" t="s">
        <v>1022</v>
      </c>
      <c r="S151" s="28" t="s">
        <v>345</v>
      </c>
      <c r="T151" s="28" t="s">
        <v>233</v>
      </c>
      <c r="U151" s="36" t="s">
        <v>30</v>
      </c>
      <c r="V151" s="40" t="s">
        <v>97</v>
      </c>
      <c r="W151" s="36"/>
      <c r="X151" s="36"/>
      <c r="Y151" s="36"/>
      <c r="Z151" s="41">
        <v>879794763</v>
      </c>
      <c r="AA151" s="41" t="s">
        <v>1900</v>
      </c>
      <c r="AB151" s="36"/>
      <c r="AC151" s="42" t="s">
        <v>1025</v>
      </c>
      <c r="AD151" s="42" t="s">
        <v>1026</v>
      </c>
      <c r="AE151" s="42"/>
      <c r="AF151" s="42"/>
      <c r="AG151" s="42"/>
      <c r="AH151" s="43"/>
      <c r="AI151" s="44">
        <v>43781</v>
      </c>
      <c r="AJ151" s="44">
        <v>43873</v>
      </c>
      <c r="AK151" s="48">
        <f t="shared" si="56"/>
        <v>4</v>
      </c>
      <c r="AL151" s="54">
        <v>43874</v>
      </c>
      <c r="AM151" s="54">
        <v>44056</v>
      </c>
      <c r="AN151" s="39">
        <f t="shared" si="57"/>
        <v>7</v>
      </c>
      <c r="AO151" s="55">
        <v>44057</v>
      </c>
      <c r="AP151" s="55">
        <v>44787</v>
      </c>
      <c r="AQ151" s="448">
        <f t="shared" si="58"/>
        <v>25</v>
      </c>
      <c r="AR151" s="54">
        <v>44788</v>
      </c>
      <c r="AS151" s="54">
        <v>45626</v>
      </c>
      <c r="AT151" s="39">
        <f t="shared" si="59"/>
        <v>28</v>
      </c>
      <c r="AU151" s="44" t="s">
        <v>97</v>
      </c>
      <c r="AV151" s="44"/>
      <c r="AW151" s="48" t="str">
        <f t="shared" si="60"/>
        <v/>
      </c>
      <c r="AX151" s="38"/>
      <c r="AY151" s="38"/>
      <c r="AZ151" s="39" t="str">
        <f t="shared" si="61"/>
        <v/>
      </c>
      <c r="BA151" s="44"/>
      <c r="BB151" s="44"/>
      <c r="BC151" s="50" t="str">
        <f t="shared" si="6"/>
        <v/>
      </c>
      <c r="BD151" s="51" t="str">
        <f ca="1">IF(G151="Tetap","",IF(BA151&lt;&gt;"",BA151,IF(AX151&lt;&gt;"",AX151,IF(AU151&lt;&gt;"",AU151,IF(AR151&lt;&gt;"",AR151,IF(AO151&lt;&gt;"",AO151,IF(AL151&lt;&gt;"",AL151,IF(AI151&lt;&gt;"",AI151,""))))))))</f>
        <v/>
      </c>
      <c r="BE151" s="51">
        <f t="shared" ca="1" si="7"/>
        <v>6</v>
      </c>
      <c r="BF151" s="36">
        <f t="shared" ca="1" si="8"/>
        <v>10</v>
      </c>
      <c r="BG151" s="36">
        <f t="shared" ca="1" si="9"/>
        <v>21</v>
      </c>
    </row>
    <row r="152" spans="1:59" ht="22.5" customHeight="1">
      <c r="A152" s="36">
        <f t="shared" si="55"/>
        <v>9</v>
      </c>
      <c r="B152" s="67">
        <v>57008</v>
      </c>
      <c r="C152" s="795" t="s">
        <v>7176</v>
      </c>
      <c r="D152" s="31" t="s">
        <v>974</v>
      </c>
      <c r="E152" s="40" t="s">
        <v>1027</v>
      </c>
      <c r="F152" s="40" t="s">
        <v>376</v>
      </c>
      <c r="G152" s="33" t="str">
        <f ca="1">IF(AI152="","Perekrutan",IF(BE152&gt;4,"Tetap",IF(BA152&lt;&gt;"","Kontrak VII",IF(AX152&lt;&gt;"","Kontrak VI",IF(AU152&lt;&gt;"","Kontrak V",IF(AR152&lt;&gt;"","Kontrak IV",IF(AO152&lt;&gt;"","Kontrak III",IF(AL152&lt;&gt;"","Kontrak II",IF(AI152&lt;&gt;"","Kontrak I","")))))))))</f>
        <v>Kontrak IV</v>
      </c>
      <c r="H152" s="59">
        <f ca="1">IF(G152="Tetap","",IF(BA152&lt;&gt;"",BB152,IF(AX152&lt;&gt;"",AY152,IF(AU152&lt;&gt;"",AV152,IF(AR152&lt;&gt;"",AS152,IF(AO152&lt;&gt;"",AP152,IF(AL152&lt;&gt;"",AM152,IF(AI152&lt;&gt;"",AJ152,""))))))))</f>
        <v>46599</v>
      </c>
      <c r="I152" s="35" t="s">
        <v>47</v>
      </c>
      <c r="J152" s="36">
        <v>3</v>
      </c>
      <c r="K152" s="31" t="s">
        <v>1028</v>
      </c>
      <c r="L152" s="37" t="s">
        <v>1029</v>
      </c>
      <c r="M152" s="36"/>
      <c r="N152" s="36" t="s">
        <v>302</v>
      </c>
      <c r="O152" s="31" t="s">
        <v>1030</v>
      </c>
      <c r="P152" s="38">
        <v>31224</v>
      </c>
      <c r="Q152" s="39">
        <f t="shared" ca="1" si="54"/>
        <v>41</v>
      </c>
      <c r="R152" s="31" t="s">
        <v>1031</v>
      </c>
      <c r="S152" s="28" t="s">
        <v>345</v>
      </c>
      <c r="T152" s="36" t="s">
        <v>114</v>
      </c>
      <c r="U152" s="36" t="s">
        <v>116</v>
      </c>
      <c r="V152" s="40" t="s">
        <v>220</v>
      </c>
      <c r="W152" s="36"/>
      <c r="X152" s="36"/>
      <c r="Y152" s="36"/>
      <c r="Z152" s="41">
        <v>1789913970</v>
      </c>
      <c r="AA152" s="41" t="s">
        <v>1029</v>
      </c>
      <c r="AB152" s="36"/>
      <c r="AC152" s="42" t="s">
        <v>120</v>
      </c>
      <c r="AD152" s="42"/>
      <c r="AE152" s="42"/>
      <c r="AF152" s="42"/>
      <c r="AG152" s="42"/>
      <c r="AH152" s="43"/>
      <c r="AI152" s="44">
        <v>45871</v>
      </c>
      <c r="AJ152" s="60">
        <v>45991</v>
      </c>
      <c r="AK152" s="45">
        <f t="shared" si="56"/>
        <v>4</v>
      </c>
      <c r="AL152" s="54">
        <v>45992</v>
      </c>
      <c r="AM152" s="54">
        <v>46112</v>
      </c>
      <c r="AN152" s="39">
        <f t="shared" si="57"/>
        <v>4</v>
      </c>
      <c r="AO152" s="446">
        <v>46113</v>
      </c>
      <c r="AP152" s="446">
        <v>46234</v>
      </c>
      <c r="AQ152" s="448">
        <f t="shared" si="58"/>
        <v>4</v>
      </c>
      <c r="AR152" s="54">
        <v>46235</v>
      </c>
      <c r="AS152" s="54">
        <v>46599</v>
      </c>
      <c r="AT152" s="39">
        <f t="shared" si="59"/>
        <v>12</v>
      </c>
      <c r="AU152" s="44" t="s">
        <v>97</v>
      </c>
      <c r="AV152" s="44"/>
      <c r="AW152" s="48" t="str">
        <f t="shared" si="60"/>
        <v/>
      </c>
      <c r="AX152" s="38"/>
      <c r="AY152" s="38"/>
      <c r="AZ152" s="39" t="str">
        <f t="shared" si="61"/>
        <v/>
      </c>
      <c r="BA152" s="44"/>
      <c r="BB152" s="44"/>
      <c r="BC152" s="50" t="str">
        <f t="shared" si="6"/>
        <v/>
      </c>
      <c r="BD152" s="61">
        <f ca="1">IF(G152="Tetap","",IF(BA152&lt;&gt;"",BA152,IF(AX152&lt;&gt;"",AX152,IF(AU152&lt;&gt;"",AU152,IF(AR152&lt;&gt;"",AR152,IF(AO152&lt;&gt;"",AO152,IF(AL152&lt;&gt;"",AL152,IF(AI152&lt;&gt;"",AI152,""))))))))</f>
        <v>46235</v>
      </c>
      <c r="BE152" s="51">
        <f t="shared" ca="1" si="7"/>
        <v>1</v>
      </c>
      <c r="BF152" s="36">
        <f t="shared" ca="1" si="8"/>
        <v>2</v>
      </c>
      <c r="BG152" s="36">
        <f t="shared" ca="1" si="9"/>
        <v>1</v>
      </c>
    </row>
    <row r="153" spans="1:59" ht="22.5" customHeight="1">
      <c r="A153" s="36">
        <f t="shared" si="55"/>
        <v>10</v>
      </c>
      <c r="B153" s="52">
        <v>57009</v>
      </c>
      <c r="C153" s="795" t="s">
        <v>7178</v>
      </c>
      <c r="D153" s="31" t="s">
        <v>974</v>
      </c>
      <c r="E153" s="40" t="s">
        <v>1034</v>
      </c>
      <c r="F153" s="40" t="s">
        <v>376</v>
      </c>
      <c r="G153" s="33" t="str">
        <f ca="1">IF(AI153="","Perekrutan",IF(BE153&gt;4,"Tetap",IF(BA153&lt;&gt;"","Kontrak VII",IF(AX153&lt;&gt;"","Kontrak VI",IF(AU153&lt;&gt;"","Kontrak V",IF(AR153&lt;&gt;"","Kontrak IV",IF(AO153&lt;&gt;"","Kontrak III",IF(AL153&lt;&gt;"","Kontrak II",IF(AI153&lt;&gt;"","Kontrak I","")))))))))</f>
        <v>Kontrak IV</v>
      </c>
      <c r="H153" s="59">
        <f ca="1">IF(G153="Tetap","",IF(BA153&lt;&gt;"",BB153,IF(AX153&lt;&gt;"",AY153,IF(AU153&lt;&gt;"",AV153,IF(AR153&lt;&gt;"",AS153,IF(AO153&lt;&gt;"",AP153,IF(AL153&lt;&gt;"",AM153,IF(AI153&lt;&gt;"",AJ153,""))))))))</f>
        <v>46630</v>
      </c>
      <c r="I153" s="35" t="s">
        <v>47</v>
      </c>
      <c r="J153" s="36">
        <v>3</v>
      </c>
      <c r="K153" s="31" t="s">
        <v>1028</v>
      </c>
      <c r="L153" s="37" t="s">
        <v>1035</v>
      </c>
      <c r="M153" s="36"/>
      <c r="N153" s="36" t="s">
        <v>302</v>
      </c>
      <c r="O153" s="31" t="s">
        <v>1036</v>
      </c>
      <c r="P153" s="38">
        <v>33979</v>
      </c>
      <c r="Q153" s="39">
        <f t="shared" ca="1" si="54"/>
        <v>33</v>
      </c>
      <c r="R153" s="31" t="s">
        <v>1037</v>
      </c>
      <c r="S153" s="28" t="s">
        <v>345</v>
      </c>
      <c r="T153" s="36" t="s">
        <v>114</v>
      </c>
      <c r="U153" s="36" t="s">
        <v>176</v>
      </c>
      <c r="V153" s="40" t="s">
        <v>1018</v>
      </c>
      <c r="W153" s="36"/>
      <c r="X153" s="36"/>
      <c r="Y153" s="36"/>
      <c r="Z153" s="41" t="s">
        <v>1901</v>
      </c>
      <c r="AA153" s="41" t="s">
        <v>1035</v>
      </c>
      <c r="AB153" s="36"/>
      <c r="AC153" s="42" t="s">
        <v>393</v>
      </c>
      <c r="AD153" s="42"/>
      <c r="AE153" s="42"/>
      <c r="AF153" s="42"/>
      <c r="AG153" s="42"/>
      <c r="AH153" s="43"/>
      <c r="AI153" s="44">
        <v>45902</v>
      </c>
      <c r="AJ153" s="60">
        <v>46022</v>
      </c>
      <c r="AK153" s="45">
        <f t="shared" si="56"/>
        <v>4</v>
      </c>
      <c r="AL153" s="38">
        <v>46023</v>
      </c>
      <c r="AM153" s="38">
        <v>46142</v>
      </c>
      <c r="AN153" s="39">
        <f t="shared" si="57"/>
        <v>4</v>
      </c>
      <c r="AO153" s="44">
        <v>46143</v>
      </c>
      <c r="AP153" s="44">
        <v>46265</v>
      </c>
      <c r="AQ153" s="48">
        <f t="shared" si="58"/>
        <v>4</v>
      </c>
      <c r="AR153" s="54">
        <v>46266</v>
      </c>
      <c r="AS153" s="54">
        <v>46630</v>
      </c>
      <c r="AT153" s="39">
        <f t="shared" si="59"/>
        <v>12</v>
      </c>
      <c r="AU153" s="44" t="s">
        <v>97</v>
      </c>
      <c r="AV153" s="44"/>
      <c r="AW153" s="48" t="str">
        <f t="shared" si="60"/>
        <v/>
      </c>
      <c r="AX153" s="38"/>
      <c r="AY153" s="38"/>
      <c r="AZ153" s="39" t="str">
        <f t="shared" si="61"/>
        <v/>
      </c>
      <c r="BA153" s="44"/>
      <c r="BB153" s="44"/>
      <c r="BC153" s="50" t="str">
        <f t="shared" si="6"/>
        <v/>
      </c>
      <c r="BD153" s="61">
        <f ca="1">IF(G153="Tetap","",IF(BA153&lt;&gt;"",BA153,IF(AX153&lt;&gt;"",AX153,IF(AU153&lt;&gt;"",AU153,IF(AR153&lt;&gt;"",AR153,IF(AO153&lt;&gt;"",AO153,IF(AL153&lt;&gt;"",AL153,IF(AI153&lt;&gt;"",AI153,""))))))))</f>
        <v>46266</v>
      </c>
      <c r="BE153" s="51">
        <f t="shared" ca="1" si="7"/>
        <v>1</v>
      </c>
      <c r="BF153" s="36">
        <f t="shared" ca="1" si="8"/>
        <v>1</v>
      </c>
      <c r="BG153" s="36">
        <f t="shared" ca="1" si="9"/>
        <v>1</v>
      </c>
    </row>
    <row r="154" spans="1:59" ht="22.5" customHeight="1">
      <c r="A154" s="36">
        <f t="shared" si="55"/>
        <v>11</v>
      </c>
      <c r="B154" s="67">
        <v>57010</v>
      </c>
      <c r="C154" s="795" t="s">
        <v>7179</v>
      </c>
      <c r="D154" s="31" t="s">
        <v>974</v>
      </c>
      <c r="E154" s="40" t="s">
        <v>1039</v>
      </c>
      <c r="F154" s="40" t="s">
        <v>376</v>
      </c>
      <c r="G154" s="33" t="str">
        <f ca="1">IF(AI154="","Perekrutan",IF(BE154&gt;4,"Tetap",IF(BA154&lt;&gt;"","Kontrak VII",IF(AX154&lt;&gt;"","Kontrak VI",IF(AU154&lt;&gt;"","Kontrak V",IF(AR154&lt;&gt;"","Kontrak IV",IF(AO154&lt;&gt;"","Kontrak III",IF(AL154&lt;&gt;"","Kontrak II",IF(AI154&lt;&gt;"","Kontrak I","")))))))))</f>
        <v>Kontrak I</v>
      </c>
      <c r="H154" s="59">
        <f ca="1">IF(G154="Tetap","",IF(BA154&lt;&gt;"",BB154,IF(AX154&lt;&gt;"",AY154,IF(AU154&lt;&gt;"",AV154,IF(AR154&lt;&gt;"",AS154,IF(AO154&lt;&gt;"",AP154,IF(AL154&lt;&gt;"",AM154,IF(AI154&lt;&gt;"",AJ154,""))))))))</f>
        <v>46356</v>
      </c>
      <c r="I154" s="35" t="s">
        <v>47</v>
      </c>
      <c r="J154" s="36">
        <v>3</v>
      </c>
      <c r="K154" s="31" t="s">
        <v>1040</v>
      </c>
      <c r="L154" s="64" t="s">
        <v>1041</v>
      </c>
      <c r="M154" s="36"/>
      <c r="N154" s="36" t="s">
        <v>1003</v>
      </c>
      <c r="O154" s="31" t="s">
        <v>1042</v>
      </c>
      <c r="P154" s="38">
        <v>37759</v>
      </c>
      <c r="Q154" s="39">
        <f t="shared" ca="1" si="54"/>
        <v>23</v>
      </c>
      <c r="R154" s="31" t="s">
        <v>1043</v>
      </c>
      <c r="S154" s="28" t="s">
        <v>345</v>
      </c>
      <c r="T154" s="28" t="s">
        <v>233</v>
      </c>
      <c r="U154" s="36" t="s">
        <v>30</v>
      </c>
      <c r="V154" s="40" t="s">
        <v>177</v>
      </c>
      <c r="W154" s="36"/>
      <c r="X154" s="36"/>
      <c r="Y154" s="36"/>
      <c r="Z154" s="41">
        <v>2059821538</v>
      </c>
      <c r="AA154" s="41"/>
      <c r="AB154" s="36"/>
      <c r="AC154" s="42" t="s">
        <v>1045</v>
      </c>
      <c r="AD154" s="42" t="s">
        <v>828</v>
      </c>
      <c r="AE154" s="42" t="s">
        <v>1046</v>
      </c>
      <c r="AF154" s="42"/>
      <c r="AG154" s="42"/>
      <c r="AH154" s="825"/>
      <c r="AI154" s="55">
        <v>46235</v>
      </c>
      <c r="AJ154" s="161">
        <v>46356</v>
      </c>
      <c r="AK154" s="45">
        <f t="shared" si="56"/>
        <v>4</v>
      </c>
      <c r="AL154" s="38"/>
      <c r="AM154" s="66"/>
      <c r="AN154" s="39"/>
      <c r="AO154" s="44"/>
      <c r="AP154" s="44"/>
      <c r="AQ154" s="48"/>
      <c r="AR154" s="38"/>
      <c r="AS154" s="38"/>
      <c r="AT154" s="39" t="str">
        <f t="shared" si="59"/>
        <v/>
      </c>
      <c r="AU154" s="44"/>
      <c r="AV154" s="44"/>
      <c r="AW154" s="48"/>
      <c r="AX154" s="38"/>
      <c r="AY154" s="38"/>
      <c r="AZ154" s="39" t="str">
        <f t="shared" si="61"/>
        <v/>
      </c>
      <c r="BA154" s="44"/>
      <c r="BB154" s="44"/>
      <c r="BC154" s="50" t="str">
        <f t="shared" si="6"/>
        <v/>
      </c>
      <c r="BD154" s="61">
        <f ca="1">IF(G154="Tetap","",IF(BA154&lt;&gt;"",BA154,IF(AX154&lt;&gt;"",AX154,IF(AU154&lt;&gt;"",AU154,IF(AR154&lt;&gt;"",AR154,IF(AO154&lt;&gt;"",AO154,IF(AL154&lt;&gt;"",AL154,IF(AI154&lt;&gt;"",AI154,""))))))))</f>
        <v>46235</v>
      </c>
      <c r="BE154" s="51">
        <f t="shared" ca="1" si="7"/>
        <v>0</v>
      </c>
      <c r="BF154" s="36">
        <f t="shared" ca="1" si="8"/>
        <v>2</v>
      </c>
      <c r="BG154" s="36">
        <f t="shared" ca="1" si="9"/>
        <v>2</v>
      </c>
    </row>
    <row r="155" spans="1:59" ht="22.5" hidden="1" customHeight="1">
      <c r="A155" s="36">
        <f t="shared" si="55"/>
        <v>12</v>
      </c>
      <c r="B155" s="67"/>
      <c r="C155" s="30"/>
      <c r="D155" s="826" t="s">
        <v>974</v>
      </c>
      <c r="E155" s="58" t="s">
        <v>1047</v>
      </c>
      <c r="F155" s="827" t="s">
        <v>944</v>
      </c>
      <c r="G155" s="33" t="str">
        <f>IF(AI155="","Perekrutan",IF(BE155&gt;4,"Tetap",IF(BA155&lt;&gt;"","Kontrak VII",IF(AX155&lt;&gt;"","Kontrak VI",IF(AU155&lt;&gt;"","Kontrak V",IF(AR155&lt;&gt;"","Kontrak IV",IF(AO155&lt;&gt;"","Kontrak III",IF(AL155&lt;&gt;"","Kontrak II",IF(AI155&lt;&gt;"","Kontrak I","")))))))))</f>
        <v>Perekrutan</v>
      </c>
      <c r="H155" s="825" t="str">
        <f>IF(G155="Tetap","",IF(BA155&lt;&gt;"",BB155,IF(AX155&lt;&gt;"",AY155,IF(AU155&lt;&gt;"",AV155,IF(AR155&lt;&gt;"",AS155,IF(AO155&lt;&gt;"",AP155,IF(AL155&lt;&gt;"",AM155,IF(AI155&lt;&gt;"",AJ155,""))))))))</f>
        <v/>
      </c>
      <c r="I155" s="35"/>
      <c r="J155" s="36"/>
      <c r="K155" s="826" t="s">
        <v>1040</v>
      </c>
      <c r="L155" s="828" t="s">
        <v>1048</v>
      </c>
      <c r="M155" s="829"/>
      <c r="N155" s="829" t="s">
        <v>1003</v>
      </c>
      <c r="O155" s="826" t="s">
        <v>1004</v>
      </c>
      <c r="P155" s="830">
        <v>34677</v>
      </c>
      <c r="Q155" s="39">
        <f t="shared" ca="1" si="54"/>
        <v>31</v>
      </c>
      <c r="R155" s="826" t="s">
        <v>1049</v>
      </c>
      <c r="S155" s="28" t="s">
        <v>345</v>
      </c>
      <c r="T155" s="829" t="s">
        <v>114</v>
      </c>
      <c r="U155" s="829" t="s">
        <v>176</v>
      </c>
      <c r="V155" s="827" t="s">
        <v>177</v>
      </c>
      <c r="W155" s="831"/>
      <c r="X155" s="831"/>
      <c r="Y155" s="831"/>
      <c r="Z155" s="65">
        <v>2100231882</v>
      </c>
      <c r="AA155" s="29"/>
      <c r="AB155" s="831"/>
      <c r="AC155" s="825" t="s">
        <v>1050</v>
      </c>
      <c r="AD155" s="825" t="s">
        <v>1051</v>
      </c>
      <c r="AE155" s="825" t="s">
        <v>1052</v>
      </c>
      <c r="AF155" s="832"/>
      <c r="AG155" s="832"/>
      <c r="AH155" s="833"/>
      <c r="AI155" s="44"/>
      <c r="AJ155" s="60"/>
      <c r="AK155" s="45"/>
      <c r="AL155" s="830"/>
      <c r="AM155" s="830"/>
      <c r="AN155" s="835"/>
      <c r="AO155" s="44"/>
      <c r="AP155" s="44"/>
      <c r="AQ155" s="48"/>
      <c r="AR155" s="830"/>
      <c r="AS155" s="830"/>
      <c r="AT155" s="835"/>
      <c r="AU155" s="44"/>
      <c r="AV155" s="44"/>
      <c r="AW155" s="48"/>
      <c r="AX155" s="38"/>
      <c r="AY155" s="38"/>
      <c r="AZ155" s="39"/>
      <c r="BA155" s="44"/>
      <c r="BB155" s="44"/>
      <c r="BC155" s="50" t="str">
        <f t="shared" si="6"/>
        <v/>
      </c>
      <c r="BD155" s="51" t="str">
        <f>IF(G155="Tetap","",IF(BA155&lt;&gt;"",BA155,IF(AX155&lt;&gt;"",AX155,IF(AU155&lt;&gt;"",AU155,IF(AR155&lt;&gt;"",AR155,IF(AO155&lt;&gt;"",AO155,IF(AL155&lt;&gt;"",AL155,IF(AI155&lt;&gt;"",AI155,""))))))))</f>
        <v/>
      </c>
      <c r="BE155" s="51" t="str">
        <f t="shared" ca="1" si="7"/>
        <v>0</v>
      </c>
      <c r="BF155" s="36" t="str">
        <f t="shared" ca="1" si="8"/>
        <v/>
      </c>
      <c r="BG155" s="36" t="str">
        <f t="shared" ca="1" si="9"/>
        <v/>
      </c>
    </row>
    <row r="156" spans="1:59" ht="22.5" customHeight="1">
      <c r="A156" s="36">
        <f t="shared" si="55"/>
        <v>13</v>
      </c>
      <c r="B156" s="52">
        <v>57011</v>
      </c>
      <c r="C156" s="795" t="s">
        <v>7182</v>
      </c>
      <c r="D156" s="836" t="s">
        <v>974</v>
      </c>
      <c r="E156" s="40" t="s">
        <v>1053</v>
      </c>
      <c r="F156" s="827" t="s">
        <v>246</v>
      </c>
      <c r="G156" s="33" t="str">
        <f ca="1">IF(AI156="","Perekrutan",IF(BE156&gt;4,"Tetap",IF(BA156&lt;&gt;"","Kontrak VII",IF(AX156&lt;&gt;"","Kontrak VI",IF(AU156&lt;&gt;"","Kontrak V",IF(AR156&lt;&gt;"","Kontrak IV",IF(AO156&lt;&gt;"","Kontrak III",IF(AL156&lt;&gt;"","Kontrak II",IF(AI156&lt;&gt;"","Kontrak I","")))))))))</f>
        <v>Kontrak IV</v>
      </c>
      <c r="H156" s="837">
        <f ca="1">IF(G156="Tetap","",IF(BA156&lt;&gt;"",BB156,IF(AX156&lt;&gt;"",AY156,IF(AU156&lt;&gt;"",AV156,IF(AR156&lt;&gt;"",AS156,IF(AO156&lt;&gt;"",AP156,IF(AL156&lt;&gt;"",AM156,IF(AI156&lt;&gt;"",AJ156,""))))))))</f>
        <v>46599</v>
      </c>
      <c r="I156" s="35" t="s">
        <v>30</v>
      </c>
      <c r="J156" s="36" t="s">
        <v>30</v>
      </c>
      <c r="K156" s="836" t="s">
        <v>1028</v>
      </c>
      <c r="L156" s="838" t="s">
        <v>1054</v>
      </c>
      <c r="M156" s="831"/>
      <c r="N156" s="831" t="s">
        <v>302</v>
      </c>
      <c r="O156" s="836" t="s">
        <v>1055</v>
      </c>
      <c r="P156" s="839">
        <v>37706</v>
      </c>
      <c r="Q156" s="835">
        <f t="shared" ca="1" si="54"/>
        <v>23</v>
      </c>
      <c r="R156" s="836" t="s">
        <v>1056</v>
      </c>
      <c r="S156" s="28" t="s">
        <v>345</v>
      </c>
      <c r="T156" s="829" t="s">
        <v>233</v>
      </c>
      <c r="U156" s="831" t="s">
        <v>30</v>
      </c>
      <c r="V156" s="840" t="s">
        <v>177</v>
      </c>
      <c r="W156" s="831"/>
      <c r="X156" s="831"/>
      <c r="Y156" s="831"/>
      <c r="Z156" s="41">
        <v>1861693951</v>
      </c>
      <c r="AA156" s="29"/>
      <c r="AB156" s="831"/>
      <c r="AC156" s="832" t="s">
        <v>120</v>
      </c>
      <c r="AD156" s="832"/>
      <c r="AE156" s="832"/>
      <c r="AF156" s="832"/>
      <c r="AG156" s="832"/>
      <c r="AH156" s="825"/>
      <c r="AI156" s="44">
        <v>45871</v>
      </c>
      <c r="AJ156" s="60">
        <v>45991</v>
      </c>
      <c r="AK156" s="45">
        <f t="shared" ref="AK156:AK177" si="62">IF(AJ156="","",(DATEDIF(AI156,AJ156,"M")+1))</f>
        <v>4</v>
      </c>
      <c r="AL156" s="830">
        <v>45992</v>
      </c>
      <c r="AM156" s="830">
        <v>46112</v>
      </c>
      <c r="AN156" s="835">
        <f t="shared" ref="AN156:AN167" si="63">IF(AM156="","",(DATEDIF(AL156,AM156,"M")+1))</f>
        <v>4</v>
      </c>
      <c r="AO156" s="44">
        <v>46113</v>
      </c>
      <c r="AP156" s="44">
        <v>46234</v>
      </c>
      <c r="AQ156" s="48">
        <f t="shared" ref="AQ156:AQ167" si="64">IF(AP156="","",(DATEDIF(AO156,AP156,"M")+1))</f>
        <v>4</v>
      </c>
      <c r="AR156" s="830">
        <v>46235</v>
      </c>
      <c r="AS156" s="830">
        <v>46599</v>
      </c>
      <c r="AT156" s="835">
        <f t="shared" ref="AT156:AT167" si="65">IF(AS156="","",(DATEDIF(AR156,AS156,"M")+1))</f>
        <v>12</v>
      </c>
      <c r="AU156" s="44" t="s">
        <v>97</v>
      </c>
      <c r="AV156" s="44"/>
      <c r="AW156" s="48" t="str">
        <f t="shared" ref="AW156:AW167" si="66">IF(AV156="","",(DATEDIF(AU156,AV156,"M")+1))</f>
        <v/>
      </c>
      <c r="AX156" s="38"/>
      <c r="AY156" s="38"/>
      <c r="AZ156" s="39" t="str">
        <f t="shared" ref="AZ156:AZ177" si="67">IF(AY156="","",(DATEDIF(AX156,AY156,"M")+1))</f>
        <v/>
      </c>
      <c r="BA156" s="44"/>
      <c r="BB156" s="44"/>
      <c r="BC156" s="50" t="str">
        <f t="shared" si="6"/>
        <v/>
      </c>
      <c r="BD156" s="61">
        <f ca="1">IF(G156="Tetap","",IF(BA156&lt;&gt;"",BA156,IF(AX156&lt;&gt;"",AX156,IF(AU156&lt;&gt;"",AU156,IF(AR156&lt;&gt;"",AR156,IF(AO156&lt;&gt;"",AO156,IF(AL156&lt;&gt;"",AL156,IF(AI156&lt;&gt;"",AI156,""))))))))</f>
        <v>46235</v>
      </c>
      <c r="BE156" s="51">
        <f t="shared" ca="1" si="7"/>
        <v>1</v>
      </c>
      <c r="BF156" s="36">
        <f t="shared" ca="1" si="8"/>
        <v>2</v>
      </c>
      <c r="BG156" s="36">
        <f t="shared" ca="1" si="9"/>
        <v>1</v>
      </c>
    </row>
    <row r="157" spans="1:59" ht="22.5" customHeight="1">
      <c r="A157" s="28">
        <v>1</v>
      </c>
      <c r="B157" s="67">
        <v>57012</v>
      </c>
      <c r="C157" s="102" t="s">
        <v>7185</v>
      </c>
      <c r="D157" s="31" t="s">
        <v>1060</v>
      </c>
      <c r="E157" s="32" t="s">
        <v>1061</v>
      </c>
      <c r="F157" s="841" t="s">
        <v>976</v>
      </c>
      <c r="G157" s="33" t="str">
        <f ca="1">IF(AI157="","Perekrutan",IF(BE157&gt;4,"Tetap",IF(BA157&lt;&gt;"","Kontrak VII",IF(AX157&lt;&gt;"","Kontrak VI",IF(AU157&lt;&gt;"","Kontrak V",IF(AR157&lt;&gt;"","Kontrak IV",IF(AO157&lt;&gt;"","Kontrak III",IF(AL157&lt;&gt;"","Kontrak II",IF(AI157&lt;&gt;"","Kontrak I","")))))))))</f>
        <v>Tetap</v>
      </c>
      <c r="H157" s="42" t="str">
        <f ca="1">IF(G157="Tetap","",IF(BA157&lt;&gt;"",BB157,IF(AX157&lt;&gt;"",AY157,IF(AU157&lt;&gt;"",AV157,IF(AR157&lt;&gt;"",AS157,IF(AO157&lt;&gt;"",AP157,IF(AL157&lt;&gt;"",AM157,IF(AI157&lt;&gt;"",AJ157,""))))))))</f>
        <v/>
      </c>
      <c r="I157" s="35" t="s">
        <v>30</v>
      </c>
      <c r="J157" s="36">
        <v>11</v>
      </c>
      <c r="K157" s="31" t="s">
        <v>1062</v>
      </c>
      <c r="L157" s="37" t="s">
        <v>1063</v>
      </c>
      <c r="M157" s="36"/>
      <c r="N157" s="36" t="s">
        <v>302</v>
      </c>
      <c r="O157" s="31" t="s">
        <v>1064</v>
      </c>
      <c r="P157" s="38">
        <v>32534</v>
      </c>
      <c r="Q157" s="39">
        <f t="shared" ca="1" si="54"/>
        <v>37</v>
      </c>
      <c r="R157" s="31" t="s">
        <v>1065</v>
      </c>
      <c r="S157" s="28" t="s">
        <v>345</v>
      </c>
      <c r="T157" s="36" t="s">
        <v>114</v>
      </c>
      <c r="U157" s="36" t="s">
        <v>97</v>
      </c>
      <c r="V157" s="40" t="s">
        <v>97</v>
      </c>
      <c r="W157" s="36"/>
      <c r="X157" s="36"/>
      <c r="Y157" s="36"/>
      <c r="Z157" s="41">
        <v>831329767</v>
      </c>
      <c r="AA157" s="41" t="s">
        <v>1063</v>
      </c>
      <c r="AB157" s="36"/>
      <c r="AC157" s="42" t="s">
        <v>1067</v>
      </c>
      <c r="AD157" s="42"/>
      <c r="AE157" s="42"/>
      <c r="AF157" s="42"/>
      <c r="AG157" s="42"/>
      <c r="AH157" s="42"/>
      <c r="AI157" s="44">
        <v>43633</v>
      </c>
      <c r="AJ157" s="44">
        <v>43830</v>
      </c>
      <c r="AK157" s="48">
        <f t="shared" si="62"/>
        <v>7</v>
      </c>
      <c r="AL157" s="54">
        <v>43831</v>
      </c>
      <c r="AM157" s="54">
        <v>44013</v>
      </c>
      <c r="AN157" s="39">
        <f t="shared" si="63"/>
        <v>7</v>
      </c>
      <c r="AO157" s="55">
        <v>44014</v>
      </c>
      <c r="AP157" s="55">
        <v>44744</v>
      </c>
      <c r="AQ157" s="48">
        <f t="shared" si="64"/>
        <v>25</v>
      </c>
      <c r="AR157" s="54">
        <v>44745</v>
      </c>
      <c r="AS157" s="54">
        <v>45504</v>
      </c>
      <c r="AT157" s="39">
        <f t="shared" si="65"/>
        <v>25</v>
      </c>
      <c r="AU157" s="44" t="s">
        <v>97</v>
      </c>
      <c r="AV157" s="44"/>
      <c r="AW157" s="48" t="str">
        <f t="shared" si="66"/>
        <v/>
      </c>
      <c r="AX157" s="38"/>
      <c r="AY157" s="38"/>
      <c r="AZ157" s="39" t="str">
        <f t="shared" si="67"/>
        <v/>
      </c>
      <c r="BA157" s="44"/>
      <c r="BB157" s="44"/>
      <c r="BC157" s="50" t="str">
        <f t="shared" si="6"/>
        <v/>
      </c>
      <c r="BD157" s="51" t="str">
        <f ca="1">IF(G157="Tetap","",IF(BA157&lt;&gt;"",BA157,IF(AX157&lt;&gt;"",AX157,IF(AU157&lt;&gt;"",AU157,IF(AR157&lt;&gt;"",AR157,IF(AO157&lt;&gt;"",AO157,IF(AL157&lt;&gt;"",AL157,IF(AI157&lt;&gt;"",AI157,""))))))))</f>
        <v/>
      </c>
      <c r="BE157" s="51">
        <f t="shared" ca="1" si="7"/>
        <v>7</v>
      </c>
      <c r="BF157" s="36">
        <f t="shared" ca="1" si="8"/>
        <v>3</v>
      </c>
      <c r="BG157" s="36">
        <f t="shared" ca="1" si="9"/>
        <v>16</v>
      </c>
    </row>
    <row r="158" spans="1:59" ht="22.5" customHeight="1">
      <c r="A158" s="36">
        <f t="shared" ref="A158:A160" si="68">A157+1</f>
        <v>2</v>
      </c>
      <c r="B158" s="52">
        <v>57013</v>
      </c>
      <c r="C158" s="102" t="s">
        <v>7195</v>
      </c>
      <c r="D158" s="31" t="s">
        <v>1060</v>
      </c>
      <c r="E158" s="40" t="s">
        <v>1068</v>
      </c>
      <c r="F158" s="58" t="s">
        <v>568</v>
      </c>
      <c r="G158" s="33" t="str">
        <f ca="1">IF(AI158="","Perekrutan",IF(BE158&gt;4,"Tetap",IF(BA158&lt;&gt;"","Kontrak VII",IF(AX158&lt;&gt;"","Kontrak VI",IF(AU158&lt;&gt;"","Kontrak V",IF(AR158&lt;&gt;"","Kontrak IV",IF(AO158&lt;&gt;"","Kontrak III",IF(AL158&lt;&gt;"","Kontrak II",IF(AI158&lt;&gt;"","Kontrak I","")))))))))</f>
        <v>Kontrak IV</v>
      </c>
      <c r="H158" s="59">
        <f ca="1">IF(G158="Tetap","",IF(BA158&lt;&gt;"",BB158,IF(AX158&lt;&gt;"",AY158,IF(AU158&lt;&gt;"",AV158,IF(AR158&lt;&gt;"",AS158,IF(AO158&lt;&gt;"",AP158,IF(AL158&lt;&gt;"",AM158,IF(AI158&lt;&gt;"",AJ158,""))))))))</f>
        <v>46446</v>
      </c>
      <c r="I158" s="35" t="s">
        <v>47</v>
      </c>
      <c r="J158" s="36">
        <v>3</v>
      </c>
      <c r="K158" s="31" t="s">
        <v>1069</v>
      </c>
      <c r="L158" s="37" t="s">
        <v>1070</v>
      </c>
      <c r="M158" s="36"/>
      <c r="N158" s="36" t="s">
        <v>103</v>
      </c>
      <c r="O158" s="31" t="s">
        <v>1071</v>
      </c>
      <c r="P158" s="38">
        <v>35990</v>
      </c>
      <c r="Q158" s="39">
        <f t="shared" ca="1" si="54"/>
        <v>28</v>
      </c>
      <c r="R158" s="31" t="s">
        <v>1072</v>
      </c>
      <c r="S158" s="28" t="s">
        <v>488</v>
      </c>
      <c r="T158" s="28" t="s">
        <v>233</v>
      </c>
      <c r="U158" s="36" t="s">
        <v>30</v>
      </c>
      <c r="V158" s="40" t="s">
        <v>1073</v>
      </c>
      <c r="W158" s="36"/>
      <c r="X158" s="36"/>
      <c r="Y158" s="36"/>
      <c r="Z158" s="41">
        <v>1883700000</v>
      </c>
      <c r="AA158" s="41" t="s">
        <v>1070</v>
      </c>
      <c r="AB158" s="36"/>
      <c r="AC158" s="42" t="s">
        <v>1075</v>
      </c>
      <c r="AD158" s="42"/>
      <c r="AE158" s="42"/>
      <c r="AF158" s="42"/>
      <c r="AG158" s="42"/>
      <c r="AH158" s="42"/>
      <c r="AI158" s="44">
        <v>45717</v>
      </c>
      <c r="AJ158" s="60">
        <v>45838</v>
      </c>
      <c r="AK158" s="45">
        <f t="shared" si="62"/>
        <v>4</v>
      </c>
      <c r="AL158" s="54">
        <v>45839</v>
      </c>
      <c r="AM158" s="54">
        <v>45961</v>
      </c>
      <c r="AN158" s="39">
        <f t="shared" si="63"/>
        <v>4</v>
      </c>
      <c r="AO158" s="55">
        <v>45962</v>
      </c>
      <c r="AP158" s="55">
        <v>46081</v>
      </c>
      <c r="AQ158" s="48">
        <f t="shared" si="64"/>
        <v>4</v>
      </c>
      <c r="AR158" s="38">
        <v>46083</v>
      </c>
      <c r="AS158" s="38">
        <v>46446</v>
      </c>
      <c r="AT158" s="39">
        <f t="shared" si="65"/>
        <v>12</v>
      </c>
      <c r="AU158" s="44" t="s">
        <v>97</v>
      </c>
      <c r="AV158" s="44"/>
      <c r="AW158" s="48" t="str">
        <f t="shared" si="66"/>
        <v/>
      </c>
      <c r="AX158" s="38"/>
      <c r="AY158" s="38"/>
      <c r="AZ158" s="39" t="str">
        <f t="shared" si="67"/>
        <v/>
      </c>
      <c r="BA158" s="44"/>
      <c r="BB158" s="44"/>
      <c r="BC158" s="50" t="str">
        <f t="shared" si="6"/>
        <v/>
      </c>
      <c r="BD158" s="61">
        <f ca="1">IF(G158="Tetap","",IF(BA158&lt;&gt;"",BA158,IF(AX158&lt;&gt;"",AX158,IF(AU158&lt;&gt;"",AU158,IF(AR158&lt;&gt;"",AR158,IF(AO158&lt;&gt;"",AO158,IF(AL158&lt;&gt;"",AL158,IF(AI158&lt;&gt;"",AI158,""))))))))</f>
        <v>46083</v>
      </c>
      <c r="BE158" s="51">
        <f t="shared" ca="1" si="7"/>
        <v>1</v>
      </c>
      <c r="BF158" s="36">
        <f t="shared" ca="1" si="8"/>
        <v>7</v>
      </c>
      <c r="BG158" s="36">
        <f t="shared" ca="1" si="9"/>
        <v>2</v>
      </c>
    </row>
    <row r="159" spans="1:59" ht="22.5" customHeight="1">
      <c r="A159" s="36">
        <f t="shared" si="68"/>
        <v>3</v>
      </c>
      <c r="B159" s="52">
        <v>57014</v>
      </c>
      <c r="C159" s="102" t="s">
        <v>7203</v>
      </c>
      <c r="D159" s="31" t="s">
        <v>1060</v>
      </c>
      <c r="E159" s="40" t="s">
        <v>1076</v>
      </c>
      <c r="F159" s="40" t="s">
        <v>376</v>
      </c>
      <c r="G159" s="33" t="str">
        <f ca="1">IF(AI159="","Perekrutan",IF(BE159&gt;4,"Tetap",IF(BA159&lt;&gt;"","Kontrak VII",IF(AX159&lt;&gt;"","Kontrak VI",IF(AU159&lt;&gt;"","Kontrak V",IF(AR159&lt;&gt;"","Kontrak IV",IF(AO159&lt;&gt;"","Kontrak III",IF(AL159&lt;&gt;"","Kontrak II",IF(AI159&lt;&gt;"","Kontrak I","")))))))))</f>
        <v>Kontrak IV</v>
      </c>
      <c r="H159" s="59">
        <f ca="1">IF(G159="Tetap","",IF(BA159&lt;&gt;"",BB159,IF(AX159&lt;&gt;"",AY159,IF(AU159&lt;&gt;"",AV159,IF(AR159&lt;&gt;"",AS159,IF(AO159&lt;&gt;"",AP159,IF(AL159&lt;&gt;"",AM159,IF(AI159&lt;&gt;"",AJ159,""))))))))</f>
        <v>46630</v>
      </c>
      <c r="I159" s="35" t="s">
        <v>47</v>
      </c>
      <c r="J159" s="36">
        <v>3</v>
      </c>
      <c r="K159" s="31" t="s">
        <v>1069</v>
      </c>
      <c r="L159" s="37" t="s">
        <v>1077</v>
      </c>
      <c r="M159" s="36"/>
      <c r="N159" s="36" t="s">
        <v>103</v>
      </c>
      <c r="O159" s="31" t="s">
        <v>1004</v>
      </c>
      <c r="P159" s="38">
        <v>31763</v>
      </c>
      <c r="Q159" s="39">
        <f t="shared" ca="1" si="54"/>
        <v>39</v>
      </c>
      <c r="R159" s="31" t="s">
        <v>1078</v>
      </c>
      <c r="S159" s="28" t="s">
        <v>345</v>
      </c>
      <c r="T159" s="36" t="s">
        <v>114</v>
      </c>
      <c r="U159" s="36" t="s">
        <v>176</v>
      </c>
      <c r="V159" s="40" t="s">
        <v>177</v>
      </c>
      <c r="W159" s="36"/>
      <c r="X159" s="36"/>
      <c r="Y159" s="36"/>
      <c r="Z159" s="41" t="s">
        <v>1903</v>
      </c>
      <c r="AA159" s="41" t="s">
        <v>1902</v>
      </c>
      <c r="AB159" s="36"/>
      <c r="AC159" s="42" t="s">
        <v>393</v>
      </c>
      <c r="AD159" s="42"/>
      <c r="AE159" s="42"/>
      <c r="AF159" s="42"/>
      <c r="AG159" s="42"/>
      <c r="AH159" s="42"/>
      <c r="AI159" s="44">
        <v>45902</v>
      </c>
      <c r="AJ159" s="60">
        <v>46022</v>
      </c>
      <c r="AK159" s="45">
        <f t="shared" si="62"/>
        <v>4</v>
      </c>
      <c r="AL159" s="54">
        <v>46023</v>
      </c>
      <c r="AM159" s="54">
        <v>46142</v>
      </c>
      <c r="AN159" s="39">
        <f t="shared" si="63"/>
        <v>4</v>
      </c>
      <c r="AO159" s="44">
        <v>46143</v>
      </c>
      <c r="AP159" s="44">
        <v>46265</v>
      </c>
      <c r="AQ159" s="48">
        <f t="shared" si="64"/>
        <v>4</v>
      </c>
      <c r="AR159" s="54">
        <v>46266</v>
      </c>
      <c r="AS159" s="54">
        <v>46630</v>
      </c>
      <c r="AT159" s="39">
        <f t="shared" si="65"/>
        <v>12</v>
      </c>
      <c r="AU159" s="44" t="s">
        <v>97</v>
      </c>
      <c r="AV159" s="44"/>
      <c r="AW159" s="48" t="str">
        <f t="shared" si="66"/>
        <v/>
      </c>
      <c r="AX159" s="38"/>
      <c r="AY159" s="38"/>
      <c r="AZ159" s="39" t="str">
        <f t="shared" si="67"/>
        <v/>
      </c>
      <c r="BA159" s="44"/>
      <c r="BB159" s="44"/>
      <c r="BC159" s="50" t="str">
        <f t="shared" si="6"/>
        <v/>
      </c>
      <c r="BD159" s="61">
        <f ca="1">IF(G159="Tetap","",IF(BA159&lt;&gt;"",BA159,IF(AX159&lt;&gt;"",AX159,IF(AU159&lt;&gt;"",AU159,IF(AR159&lt;&gt;"",AR159,IF(AO159&lt;&gt;"",AO159,IF(AL159&lt;&gt;"",AL159,IF(AI159&lt;&gt;"",AI159,""))))))))</f>
        <v>46266</v>
      </c>
      <c r="BE159" s="51">
        <f t="shared" ca="1" si="7"/>
        <v>1</v>
      </c>
      <c r="BF159" s="36">
        <f t="shared" ca="1" si="8"/>
        <v>1</v>
      </c>
      <c r="BG159" s="36">
        <f t="shared" ca="1" si="9"/>
        <v>1</v>
      </c>
    </row>
    <row r="160" spans="1:59" ht="22.5" customHeight="1">
      <c r="A160" s="36">
        <f t="shared" si="68"/>
        <v>4</v>
      </c>
      <c r="B160" s="67">
        <v>57015</v>
      </c>
      <c r="C160" s="102" t="s">
        <v>7213</v>
      </c>
      <c r="D160" s="31" t="s">
        <v>1060</v>
      </c>
      <c r="E160" s="40" t="s">
        <v>1080</v>
      </c>
      <c r="F160" s="40" t="s">
        <v>376</v>
      </c>
      <c r="G160" s="33" t="str">
        <f ca="1">IF(AI160="","Perekrutan",IF(BE160&gt;4,"Tetap",IF(BA160&lt;&gt;"","Kontrak VII",IF(AX160&lt;&gt;"","Kontrak VI",IF(AU160&lt;&gt;"","Kontrak V",IF(AR160&lt;&gt;"","Kontrak IV",IF(AO160&lt;&gt;"","Kontrak III",IF(AL160&lt;&gt;"","Kontrak II",IF(AI160&lt;&gt;"","Kontrak I","")))))))))</f>
        <v>Kontrak IV</v>
      </c>
      <c r="H160" s="59">
        <f ca="1">IF(G160="Tetap","",IF(BA160&lt;&gt;"",BB160,IF(AX160&lt;&gt;"",AY160,IF(AU160&lt;&gt;"",AV160,IF(AR160&lt;&gt;"",AS160,IF(AO160&lt;&gt;"",AP160,IF(AL160&lt;&gt;"",AM160,IF(AI160&lt;&gt;"",AJ160,""))))))))</f>
        <v>46630</v>
      </c>
      <c r="I160" s="35" t="s">
        <v>47</v>
      </c>
      <c r="J160" s="36">
        <v>3</v>
      </c>
      <c r="K160" s="31" t="s">
        <v>1069</v>
      </c>
      <c r="L160" s="37" t="s">
        <v>1081</v>
      </c>
      <c r="M160" s="36"/>
      <c r="N160" s="36" t="s">
        <v>103</v>
      </c>
      <c r="O160" s="31" t="s">
        <v>1082</v>
      </c>
      <c r="P160" s="38">
        <v>32236</v>
      </c>
      <c r="Q160" s="39">
        <f t="shared" ca="1" si="54"/>
        <v>38</v>
      </c>
      <c r="R160" s="31" t="s">
        <v>1083</v>
      </c>
      <c r="S160" s="28" t="s">
        <v>345</v>
      </c>
      <c r="T160" s="36" t="s">
        <v>114</v>
      </c>
      <c r="U160" s="36" t="s">
        <v>176</v>
      </c>
      <c r="V160" s="40" t="s">
        <v>177</v>
      </c>
      <c r="W160" s="36"/>
      <c r="X160" s="36"/>
      <c r="Y160" s="36"/>
      <c r="Z160" s="41" t="s">
        <v>1904</v>
      </c>
      <c r="AA160" s="41"/>
      <c r="AB160" s="36"/>
      <c r="AC160" s="42" t="s">
        <v>393</v>
      </c>
      <c r="AD160" s="42"/>
      <c r="AE160" s="42"/>
      <c r="AF160" s="42"/>
      <c r="AG160" s="42"/>
      <c r="AH160" s="42"/>
      <c r="AI160" s="44">
        <v>45902</v>
      </c>
      <c r="AJ160" s="60">
        <v>46022</v>
      </c>
      <c r="AK160" s="45">
        <f t="shared" si="62"/>
        <v>4</v>
      </c>
      <c r="AL160" s="54">
        <v>46023</v>
      </c>
      <c r="AM160" s="54">
        <v>46142</v>
      </c>
      <c r="AN160" s="39">
        <f t="shared" si="63"/>
        <v>4</v>
      </c>
      <c r="AO160" s="44">
        <v>46143</v>
      </c>
      <c r="AP160" s="44">
        <v>46265</v>
      </c>
      <c r="AQ160" s="48">
        <f t="shared" si="64"/>
        <v>4</v>
      </c>
      <c r="AR160" s="54">
        <v>46266</v>
      </c>
      <c r="AS160" s="54">
        <v>46630</v>
      </c>
      <c r="AT160" s="39">
        <f t="shared" si="65"/>
        <v>12</v>
      </c>
      <c r="AU160" s="44" t="s">
        <v>97</v>
      </c>
      <c r="AV160" s="44"/>
      <c r="AW160" s="48" t="str">
        <f t="shared" si="66"/>
        <v/>
      </c>
      <c r="AX160" s="38"/>
      <c r="AY160" s="38"/>
      <c r="AZ160" s="39" t="str">
        <f t="shared" si="67"/>
        <v/>
      </c>
      <c r="BA160" s="44"/>
      <c r="BB160" s="44"/>
      <c r="BC160" s="50" t="str">
        <f t="shared" si="6"/>
        <v/>
      </c>
      <c r="BD160" s="61">
        <f ca="1">IF(G160="Tetap","",IF(BA160&lt;&gt;"",BA160,IF(AX160&lt;&gt;"",AX160,IF(AU160&lt;&gt;"",AU160,IF(AR160&lt;&gt;"",AR160,IF(AO160&lt;&gt;"",AO160,IF(AL160&lt;&gt;"",AL160,IF(AI160&lt;&gt;"",AI160,""))))))))</f>
        <v>46266</v>
      </c>
      <c r="BE160" s="51">
        <f t="shared" ca="1" si="7"/>
        <v>1</v>
      </c>
      <c r="BF160" s="36">
        <f t="shared" ca="1" si="8"/>
        <v>1</v>
      </c>
      <c r="BG160" s="36">
        <f t="shared" ca="1" si="9"/>
        <v>1</v>
      </c>
    </row>
    <row r="161" spans="1:59" ht="22.5" customHeight="1">
      <c r="A161" s="28">
        <v>1</v>
      </c>
      <c r="B161" s="52">
        <v>57016</v>
      </c>
      <c r="C161" s="57" t="s">
        <v>7226</v>
      </c>
      <c r="D161" s="31" t="s">
        <v>1085</v>
      </c>
      <c r="E161" s="32" t="s">
        <v>1086</v>
      </c>
      <c r="F161" s="841" t="s">
        <v>902</v>
      </c>
      <c r="G161" s="33" t="str">
        <f ca="1">IF(AI161="","Perekrutan",IF(BE161&gt;4,"Tetap",IF(BA161&lt;&gt;"","Kontrak VII",IF(AX161&lt;&gt;"","Kontrak VI",IF(AU161&lt;&gt;"","Kontrak V",IF(AR161&lt;&gt;"","Kontrak IV",IF(AO161&lt;&gt;"","Kontrak III",IF(AL161&lt;&gt;"","Kontrak II",IF(AI161&lt;&gt;"","Kontrak I","")))))))))</f>
        <v>Tetap</v>
      </c>
      <c r="H161" s="42" t="str">
        <f ca="1">IF(G161="Tetap","",IF(BA161&lt;&gt;"",BB161,IF(AX161&lt;&gt;"",AY161,IF(AU161&lt;&gt;"",AV161,IF(AR161&lt;&gt;"",AS161,IF(AO161&lt;&gt;"",AP161,IF(AL161&lt;&gt;"",AM161,IF(AI161&lt;&gt;"",AJ161,""))))))))</f>
        <v/>
      </c>
      <c r="I161" s="35" t="s">
        <v>30</v>
      </c>
      <c r="J161" s="36">
        <v>9</v>
      </c>
      <c r="K161" s="31" t="s">
        <v>1087</v>
      </c>
      <c r="L161" s="37" t="s">
        <v>1088</v>
      </c>
      <c r="M161" s="36"/>
      <c r="N161" s="36" t="s">
        <v>302</v>
      </c>
      <c r="O161" s="31" t="s">
        <v>1089</v>
      </c>
      <c r="P161" s="38">
        <v>30331</v>
      </c>
      <c r="Q161" s="39">
        <f t="shared" ca="1" si="54"/>
        <v>43</v>
      </c>
      <c r="R161" s="31" t="s">
        <v>1090</v>
      </c>
      <c r="S161" s="28" t="s">
        <v>345</v>
      </c>
      <c r="T161" s="36" t="s">
        <v>114</v>
      </c>
      <c r="U161" s="36" t="s">
        <v>97</v>
      </c>
      <c r="V161" s="40" t="s">
        <v>97</v>
      </c>
      <c r="W161" s="36"/>
      <c r="X161" s="36"/>
      <c r="Y161" s="36"/>
      <c r="Z161" s="41">
        <v>864836521</v>
      </c>
      <c r="AA161" s="41" t="s">
        <v>1905</v>
      </c>
      <c r="AB161" s="36"/>
      <c r="AC161" s="42" t="s">
        <v>1092</v>
      </c>
      <c r="AD161" s="42" t="s">
        <v>1093</v>
      </c>
      <c r="AE161" s="42"/>
      <c r="AF161" s="42"/>
      <c r="AG161" s="42"/>
      <c r="AH161" s="42"/>
      <c r="AI161" s="44">
        <v>43755</v>
      </c>
      <c r="AJ161" s="44">
        <v>43847</v>
      </c>
      <c r="AK161" s="48">
        <f t="shared" si="62"/>
        <v>4</v>
      </c>
      <c r="AL161" s="54">
        <v>43848</v>
      </c>
      <c r="AM161" s="54">
        <v>44030</v>
      </c>
      <c r="AN161" s="39">
        <f t="shared" si="63"/>
        <v>7</v>
      </c>
      <c r="AO161" s="55">
        <v>44032</v>
      </c>
      <c r="AP161" s="55">
        <v>44762</v>
      </c>
      <c r="AQ161" s="48">
        <f t="shared" si="64"/>
        <v>25</v>
      </c>
      <c r="AR161" s="54">
        <v>45128</v>
      </c>
      <c r="AS161" s="54">
        <v>45596</v>
      </c>
      <c r="AT161" s="39">
        <f t="shared" si="65"/>
        <v>16</v>
      </c>
      <c r="AU161" s="44" t="s">
        <v>97</v>
      </c>
      <c r="AV161" s="44"/>
      <c r="AW161" s="48" t="str">
        <f t="shared" si="66"/>
        <v/>
      </c>
      <c r="AX161" s="38"/>
      <c r="AY161" s="38"/>
      <c r="AZ161" s="39" t="str">
        <f t="shared" si="67"/>
        <v/>
      </c>
      <c r="BA161" s="44"/>
      <c r="BB161" s="44"/>
      <c r="BC161" s="50" t="str">
        <f t="shared" si="6"/>
        <v/>
      </c>
      <c r="BD161" s="51" t="str">
        <f ca="1">IF(G161="Tetap","",IF(BA161&lt;&gt;"",BA161,IF(AX161&lt;&gt;"",AX161,IF(AU161&lt;&gt;"",AU161,IF(AR161&lt;&gt;"",AR161,IF(AO161&lt;&gt;"",AO161,IF(AL161&lt;&gt;"",AL161,IF(AI161&lt;&gt;"",AI161,""))))))))</f>
        <v/>
      </c>
      <c r="BE161" s="51">
        <f t="shared" ca="1" si="7"/>
        <v>6</v>
      </c>
      <c r="BF161" s="36">
        <f t="shared" ca="1" si="8"/>
        <v>11</v>
      </c>
      <c r="BG161" s="36">
        <f t="shared" ca="1" si="9"/>
        <v>16</v>
      </c>
    </row>
    <row r="162" spans="1:59" ht="22.5" customHeight="1">
      <c r="A162" s="36">
        <f t="shared" ref="A162:A165" si="69">A161+1</f>
        <v>2</v>
      </c>
      <c r="B162" s="52">
        <v>57017</v>
      </c>
      <c r="C162" s="57" t="s">
        <v>7241</v>
      </c>
      <c r="D162" s="31" t="s">
        <v>1085</v>
      </c>
      <c r="E162" s="32" t="s">
        <v>1094</v>
      </c>
      <c r="F162" s="72" t="s">
        <v>289</v>
      </c>
      <c r="G162" s="33" t="str">
        <f ca="1">IF(AI162="","Perekrutan",IF(BE162&gt;4,"Tetap",IF(BA162&lt;&gt;"","Kontrak VII",IF(AX162&lt;&gt;"","Kontrak VI",IF(AU162&lt;&gt;"","Kontrak V",IF(AR162&lt;&gt;"","Kontrak IV",IF(AO162&lt;&gt;"","Kontrak III",IF(AL162&lt;&gt;"","Kontrak II",IF(AI162&lt;&gt;"","Kontrak I","")))))))))</f>
        <v>Tetap</v>
      </c>
      <c r="H162" s="42" t="str">
        <f ca="1">IF(G162="Tetap","",IF(BA162&lt;&gt;"",BB162,IF(AX162&lt;&gt;"",AY162,IF(AU162&lt;&gt;"",AV162,IF(AR162&lt;&gt;"",AS162,IF(AO162&lt;&gt;"",AP162,IF(AL162&lt;&gt;"",AM162,IF(AI162&lt;&gt;"",AJ162,""))))))))</f>
        <v/>
      </c>
      <c r="I162" s="35" t="s">
        <v>30</v>
      </c>
      <c r="J162" s="36">
        <v>7</v>
      </c>
      <c r="K162" s="31" t="s">
        <v>1062</v>
      </c>
      <c r="L162" s="37" t="s">
        <v>1095</v>
      </c>
      <c r="M162" s="36"/>
      <c r="N162" s="36" t="s">
        <v>302</v>
      </c>
      <c r="O162" s="31" t="s">
        <v>1096</v>
      </c>
      <c r="P162" s="38">
        <v>30445</v>
      </c>
      <c r="Q162" s="39">
        <f t="shared" ca="1" si="54"/>
        <v>43</v>
      </c>
      <c r="R162" s="31" t="s">
        <v>1097</v>
      </c>
      <c r="S162" s="28" t="s">
        <v>345</v>
      </c>
      <c r="T162" s="36" t="s">
        <v>114</v>
      </c>
      <c r="U162" s="36" t="s">
        <v>97</v>
      </c>
      <c r="V162" s="40" t="s">
        <v>97</v>
      </c>
      <c r="W162" s="36"/>
      <c r="X162" s="36"/>
      <c r="Y162" s="36"/>
      <c r="Z162" s="41">
        <v>831330614</v>
      </c>
      <c r="AA162" s="41"/>
      <c r="AB162" s="36"/>
      <c r="AC162" s="42" t="s">
        <v>1067</v>
      </c>
      <c r="AD162" s="42"/>
      <c r="AE162" s="42"/>
      <c r="AF162" s="42"/>
      <c r="AG162" s="42"/>
      <c r="AH162" s="42"/>
      <c r="AI162" s="44">
        <v>43633</v>
      </c>
      <c r="AJ162" s="44">
        <v>43830</v>
      </c>
      <c r="AK162" s="48">
        <f t="shared" si="62"/>
        <v>7</v>
      </c>
      <c r="AL162" s="54">
        <v>43831</v>
      </c>
      <c r="AM162" s="54">
        <v>44013</v>
      </c>
      <c r="AN162" s="39">
        <f t="shared" si="63"/>
        <v>7</v>
      </c>
      <c r="AO162" s="55">
        <v>44014</v>
      </c>
      <c r="AP162" s="55">
        <v>44744</v>
      </c>
      <c r="AQ162" s="48">
        <f t="shared" si="64"/>
        <v>25</v>
      </c>
      <c r="AR162" s="54">
        <v>44745</v>
      </c>
      <c r="AS162" s="54">
        <v>45504</v>
      </c>
      <c r="AT162" s="39">
        <f t="shared" si="65"/>
        <v>25</v>
      </c>
      <c r="AU162" s="44" t="s">
        <v>97</v>
      </c>
      <c r="AV162" s="44"/>
      <c r="AW162" s="48" t="str">
        <f t="shared" si="66"/>
        <v/>
      </c>
      <c r="AX162" s="38"/>
      <c r="AY162" s="38"/>
      <c r="AZ162" s="39" t="str">
        <f t="shared" si="67"/>
        <v/>
      </c>
      <c r="BA162" s="44"/>
      <c r="BB162" s="44"/>
      <c r="BC162" s="50" t="str">
        <f t="shared" si="6"/>
        <v/>
      </c>
      <c r="BD162" s="51" t="str">
        <f ca="1">IF(G162="Tetap","",IF(BA162&lt;&gt;"",BA162,IF(AX162&lt;&gt;"",AX162,IF(AU162&lt;&gt;"",AU162,IF(AR162&lt;&gt;"",AR162,IF(AO162&lt;&gt;"",AO162,IF(AL162&lt;&gt;"",AL162,IF(AI162&lt;&gt;"",AI162,""))))))))</f>
        <v/>
      </c>
      <c r="BE162" s="51">
        <f t="shared" ca="1" si="7"/>
        <v>7</v>
      </c>
      <c r="BF162" s="36">
        <f t="shared" ca="1" si="8"/>
        <v>3</v>
      </c>
      <c r="BG162" s="36">
        <f t="shared" ca="1" si="9"/>
        <v>16</v>
      </c>
    </row>
    <row r="163" spans="1:59" ht="22.5" customHeight="1">
      <c r="A163" s="36">
        <f t="shared" si="69"/>
        <v>3</v>
      </c>
      <c r="B163" s="67">
        <v>57018</v>
      </c>
      <c r="C163" s="57" t="s">
        <v>7248</v>
      </c>
      <c r="D163" s="31" t="s">
        <v>1085</v>
      </c>
      <c r="E163" s="142" t="s">
        <v>1100</v>
      </c>
      <c r="F163" s="58" t="s">
        <v>568</v>
      </c>
      <c r="G163" s="33" t="str">
        <f ca="1">IF(AI163="","Perekrutan",IF(BE163&gt;4,"Tetap",IF(BA163&lt;&gt;"","Kontrak VII",IF(AX163&lt;&gt;"","Kontrak VI",IF(AU163&lt;&gt;"","Kontrak V",IF(AR163&lt;&gt;"","Kontrak IV",IF(AO163&lt;&gt;"","Kontrak III",IF(AL163&lt;&gt;"","Kontrak II",IF(AI163&lt;&gt;"","Kontrak I","")))))))))</f>
        <v>Tetap</v>
      </c>
      <c r="H163" s="42" t="str">
        <f ca="1">IF(G163="Tetap","",IF(BA163&lt;&gt;"",BB163,IF(AX163&lt;&gt;"",AY163,IF(AU163&lt;&gt;"",AV163,IF(AR163&lt;&gt;"",AS163,IF(AO163&lt;&gt;"",AP163,IF(AL163&lt;&gt;"",AM163,IF(AI163&lt;&gt;"",AJ163,""))))))))</f>
        <v/>
      </c>
      <c r="I163" s="35" t="s">
        <v>47</v>
      </c>
      <c r="J163" s="36">
        <v>3</v>
      </c>
      <c r="K163" s="31" t="s">
        <v>1087</v>
      </c>
      <c r="L163" s="37" t="s">
        <v>1101</v>
      </c>
      <c r="M163" s="36"/>
      <c r="N163" s="36" t="s">
        <v>302</v>
      </c>
      <c r="O163" s="31" t="s">
        <v>1102</v>
      </c>
      <c r="P163" s="38">
        <v>27996</v>
      </c>
      <c r="Q163" s="39">
        <f t="shared" ca="1" si="54"/>
        <v>50</v>
      </c>
      <c r="R163" s="31" t="s">
        <v>1103</v>
      </c>
      <c r="S163" s="28" t="s">
        <v>488</v>
      </c>
      <c r="T163" s="36" t="s">
        <v>114</v>
      </c>
      <c r="U163" s="36" t="s">
        <v>349</v>
      </c>
      <c r="V163" s="40" t="s">
        <v>97</v>
      </c>
      <c r="W163" s="36"/>
      <c r="X163" s="36"/>
      <c r="Y163" s="36"/>
      <c r="Z163" s="928">
        <v>876757394</v>
      </c>
      <c r="AA163" s="929" t="s">
        <v>1907</v>
      </c>
      <c r="AB163" s="36"/>
      <c r="AC163" s="42" t="s">
        <v>1105</v>
      </c>
      <c r="AD163" s="42" t="s">
        <v>1025</v>
      </c>
      <c r="AE163" s="42"/>
      <c r="AF163" s="42"/>
      <c r="AG163" s="42"/>
      <c r="AH163" s="42"/>
      <c r="AI163" s="44">
        <v>43773</v>
      </c>
      <c r="AJ163" s="44">
        <v>43865</v>
      </c>
      <c r="AK163" s="48">
        <f t="shared" si="62"/>
        <v>4</v>
      </c>
      <c r="AL163" s="54">
        <v>43866</v>
      </c>
      <c r="AM163" s="54">
        <v>44048</v>
      </c>
      <c r="AN163" s="39">
        <f t="shared" si="63"/>
        <v>7</v>
      </c>
      <c r="AO163" s="55">
        <v>44049</v>
      </c>
      <c r="AP163" s="55">
        <v>44779</v>
      </c>
      <c r="AQ163" s="48">
        <f t="shared" si="64"/>
        <v>25</v>
      </c>
      <c r="AR163" s="54">
        <v>44781</v>
      </c>
      <c r="AS163" s="54">
        <v>45626</v>
      </c>
      <c r="AT163" s="39">
        <f t="shared" si="65"/>
        <v>28</v>
      </c>
      <c r="AU163" s="44" t="s">
        <v>97</v>
      </c>
      <c r="AV163" s="44"/>
      <c r="AW163" s="48" t="str">
        <f t="shared" si="66"/>
        <v/>
      </c>
      <c r="AX163" s="38"/>
      <c r="AY163" s="38"/>
      <c r="AZ163" s="39" t="str">
        <f t="shared" si="67"/>
        <v/>
      </c>
      <c r="BA163" s="44"/>
      <c r="BB163" s="44"/>
      <c r="BC163" s="50" t="str">
        <f t="shared" si="6"/>
        <v/>
      </c>
      <c r="BD163" s="51" t="str">
        <f ca="1">IF(G163="Tetap","",IF(BA163&lt;&gt;"",BA163,IF(AX163&lt;&gt;"",AX163,IF(AU163&lt;&gt;"",AU163,IF(AR163&lt;&gt;"",AR163,IF(AO163&lt;&gt;"",AO163,IF(AL163&lt;&gt;"",AL163,IF(AI163&lt;&gt;"",AI163,""))))))))</f>
        <v/>
      </c>
      <c r="BE163" s="51">
        <f t="shared" ca="1" si="7"/>
        <v>6</v>
      </c>
      <c r="BF163" s="36">
        <f t="shared" ca="1" si="8"/>
        <v>10</v>
      </c>
      <c r="BG163" s="36">
        <f t="shared" ca="1" si="9"/>
        <v>29</v>
      </c>
    </row>
    <row r="164" spans="1:59" ht="22.5" customHeight="1">
      <c r="A164" s="36">
        <f t="shared" si="69"/>
        <v>4</v>
      </c>
      <c r="B164" s="52">
        <v>57019</v>
      </c>
      <c r="C164" s="57" t="s">
        <v>7255</v>
      </c>
      <c r="D164" s="31" t="s">
        <v>1085</v>
      </c>
      <c r="E164" s="32" t="s">
        <v>1106</v>
      </c>
      <c r="F164" s="32" t="s">
        <v>376</v>
      </c>
      <c r="G164" s="33" t="str">
        <f ca="1">IF(AI164="","Perekrutan",IF(BE164&gt;4,"Tetap",IF(BA164&lt;&gt;"","Kontrak VII",IF(AX164&lt;&gt;"","Kontrak VI",IF(AU164&lt;&gt;"","Kontrak V",IF(AR164&lt;&gt;"","Kontrak IV",IF(AO164&lt;&gt;"","Kontrak III",IF(AL164&lt;&gt;"","Kontrak II",IF(AI164&lt;&gt;"","Kontrak I","")))))))))</f>
        <v>Tetap</v>
      </c>
      <c r="H164" s="42" t="str">
        <f ca="1">IF(G164="Tetap","",IF(BA164&lt;&gt;"",BB164,IF(AX164&lt;&gt;"",AY164,IF(AU164&lt;&gt;"",AV164,IF(AR164&lt;&gt;"",AS164,IF(AO164&lt;&gt;"",AP164,IF(AL164&lt;&gt;"",AM164,IF(AI164&lt;&gt;"",AJ164,""))))))))</f>
        <v/>
      </c>
      <c r="I164" s="35" t="s">
        <v>47</v>
      </c>
      <c r="J164" s="36">
        <v>3</v>
      </c>
      <c r="K164" s="31" t="s">
        <v>1087</v>
      </c>
      <c r="L164" s="37" t="s">
        <v>1107</v>
      </c>
      <c r="M164" s="36"/>
      <c r="N164" s="36" t="s">
        <v>302</v>
      </c>
      <c r="O164" s="31" t="s">
        <v>1108</v>
      </c>
      <c r="P164" s="38">
        <v>34714</v>
      </c>
      <c r="Q164" s="39">
        <f t="shared" ca="1" si="54"/>
        <v>31</v>
      </c>
      <c r="R164" s="31" t="s">
        <v>1109</v>
      </c>
      <c r="S164" s="28" t="s">
        <v>345</v>
      </c>
      <c r="T164" s="36" t="s">
        <v>464</v>
      </c>
      <c r="U164" s="36" t="s">
        <v>97</v>
      </c>
      <c r="V164" s="40" t="s">
        <v>97</v>
      </c>
      <c r="W164" s="36"/>
      <c r="X164" s="36"/>
      <c r="Y164" s="36"/>
      <c r="Z164" s="41">
        <v>903565466</v>
      </c>
      <c r="AA164" s="41" t="s">
        <v>1908</v>
      </c>
      <c r="AB164" s="36"/>
      <c r="AC164" s="42" t="s">
        <v>1111</v>
      </c>
      <c r="AD164" s="42" t="s">
        <v>1112</v>
      </c>
      <c r="AE164" s="42"/>
      <c r="AF164" s="42"/>
      <c r="AG164" s="42"/>
      <c r="AH164" s="42"/>
      <c r="AI164" s="44">
        <v>43833</v>
      </c>
      <c r="AJ164" s="44">
        <v>43924</v>
      </c>
      <c r="AK164" s="48">
        <f t="shared" si="62"/>
        <v>4</v>
      </c>
      <c r="AL164" s="54">
        <v>43925</v>
      </c>
      <c r="AM164" s="54">
        <v>44108</v>
      </c>
      <c r="AN164" s="39">
        <f t="shared" si="63"/>
        <v>7</v>
      </c>
      <c r="AO164" s="55">
        <v>44109</v>
      </c>
      <c r="AP164" s="55">
        <v>44839</v>
      </c>
      <c r="AQ164" s="48">
        <f t="shared" si="64"/>
        <v>25</v>
      </c>
      <c r="AR164" s="54">
        <v>44840</v>
      </c>
      <c r="AS164" s="54">
        <v>45688</v>
      </c>
      <c r="AT164" s="39">
        <f t="shared" si="65"/>
        <v>28</v>
      </c>
      <c r="AU164" s="44" t="s">
        <v>97</v>
      </c>
      <c r="AV164" s="44"/>
      <c r="AW164" s="48" t="str">
        <f t="shared" si="66"/>
        <v/>
      </c>
      <c r="AX164" s="38"/>
      <c r="AY164" s="38"/>
      <c r="AZ164" s="39" t="str">
        <f t="shared" si="67"/>
        <v/>
      </c>
      <c r="BA164" s="44"/>
      <c r="BB164" s="44"/>
      <c r="BC164" s="50" t="str">
        <f t="shared" si="6"/>
        <v/>
      </c>
      <c r="BD164" s="51" t="str">
        <f ca="1">IF(G164="Tetap","",IF(BA164&lt;&gt;"",BA164,IF(AX164&lt;&gt;"",AX164,IF(AU164&lt;&gt;"",AU164,IF(AR164&lt;&gt;"",AR164,IF(AO164&lt;&gt;"",AO164,IF(AL164&lt;&gt;"",AL164,IF(AI164&lt;&gt;"",AI164,""))))))))</f>
        <v/>
      </c>
      <c r="BE164" s="51">
        <f t="shared" ca="1" si="7"/>
        <v>6</v>
      </c>
      <c r="BF164" s="36">
        <f t="shared" ca="1" si="8"/>
        <v>9</v>
      </c>
      <c r="BG164" s="36">
        <f t="shared" ca="1" si="9"/>
        <v>0</v>
      </c>
    </row>
    <row r="165" spans="1:59" ht="22.5" customHeight="1">
      <c r="A165" s="36">
        <f t="shared" si="69"/>
        <v>5</v>
      </c>
      <c r="B165" s="52">
        <v>57020</v>
      </c>
      <c r="C165" s="57" t="s">
        <v>7260</v>
      </c>
      <c r="D165" s="31" t="s">
        <v>1085</v>
      </c>
      <c r="E165" s="40" t="s">
        <v>1113</v>
      </c>
      <c r="F165" s="58" t="s">
        <v>376</v>
      </c>
      <c r="G165" s="33" t="str">
        <f ca="1">IF(AI165="","Perekrutan",IF(BE165&gt;4,"Tetap",IF(BA165&lt;&gt;"","Kontrak VII",IF(AX165&lt;&gt;"","Kontrak VI",IF(AU165&lt;&gt;"","Kontrak V",IF(AR165&lt;&gt;"","Kontrak IV",IF(AO165&lt;&gt;"","Kontrak III",IF(AL165&lt;&gt;"","Kontrak II",IF(AI165&lt;&gt;"","Kontrak I","")))))))))</f>
        <v>Kontrak IV</v>
      </c>
      <c r="H165" s="59">
        <f ca="1">IF(G165="Tetap","",IF(BA165&lt;&gt;"",BB165,IF(AX165&lt;&gt;"",AY165,IF(AU165&lt;&gt;"",AV165,IF(AR165&lt;&gt;"",AS165,IF(AO165&lt;&gt;"",AP165,IF(AL165&lt;&gt;"",AM165,IF(AI165&lt;&gt;"",AJ165,""))))))))</f>
        <v>46599</v>
      </c>
      <c r="I165" s="75" t="s">
        <v>47</v>
      </c>
      <c r="J165" s="28">
        <v>3</v>
      </c>
      <c r="K165" s="31" t="s">
        <v>1087</v>
      </c>
      <c r="L165" s="37" t="s">
        <v>1114</v>
      </c>
      <c r="M165" s="36"/>
      <c r="N165" s="36" t="s">
        <v>302</v>
      </c>
      <c r="O165" s="31" t="s">
        <v>1089</v>
      </c>
      <c r="P165" s="38">
        <v>33363</v>
      </c>
      <c r="Q165" s="39">
        <f t="shared" ca="1" si="54"/>
        <v>35</v>
      </c>
      <c r="R165" s="31" t="s">
        <v>1115</v>
      </c>
      <c r="S165" s="28" t="s">
        <v>345</v>
      </c>
      <c r="T165" s="36" t="s">
        <v>114</v>
      </c>
      <c r="U165" s="36" t="s">
        <v>116</v>
      </c>
      <c r="V165" s="40" t="s">
        <v>97</v>
      </c>
      <c r="W165" s="36"/>
      <c r="X165" s="36"/>
      <c r="Y165" s="36"/>
      <c r="Z165" s="41">
        <v>1810509510</v>
      </c>
      <c r="AA165" s="41"/>
      <c r="AB165" s="36"/>
      <c r="AC165" s="42" t="s">
        <v>120</v>
      </c>
      <c r="AD165" s="42"/>
      <c r="AE165" s="42"/>
      <c r="AF165" s="42"/>
      <c r="AG165" s="42"/>
      <c r="AH165" s="42"/>
      <c r="AI165" s="44">
        <v>45048</v>
      </c>
      <c r="AJ165" s="60">
        <v>45138</v>
      </c>
      <c r="AK165" s="45">
        <f t="shared" si="62"/>
        <v>3</v>
      </c>
      <c r="AL165" s="54">
        <v>45139</v>
      </c>
      <c r="AM165" s="54">
        <v>45504</v>
      </c>
      <c r="AN165" s="39">
        <f t="shared" si="63"/>
        <v>12</v>
      </c>
      <c r="AO165" s="55">
        <v>45505</v>
      </c>
      <c r="AP165" s="55">
        <v>46234</v>
      </c>
      <c r="AQ165" s="48">
        <f t="shared" si="64"/>
        <v>24</v>
      </c>
      <c r="AR165" s="54">
        <v>46235</v>
      </c>
      <c r="AS165" s="54">
        <v>46599</v>
      </c>
      <c r="AT165" s="39">
        <f t="shared" si="65"/>
        <v>12</v>
      </c>
      <c r="AU165" s="44" t="s">
        <v>97</v>
      </c>
      <c r="AV165" s="44"/>
      <c r="AW165" s="48" t="str">
        <f t="shared" si="66"/>
        <v/>
      </c>
      <c r="AX165" s="38"/>
      <c r="AY165" s="38"/>
      <c r="AZ165" s="39" t="str">
        <f t="shared" si="67"/>
        <v/>
      </c>
      <c r="BA165" s="44"/>
      <c r="BB165" s="44"/>
      <c r="BC165" s="50" t="str">
        <f t="shared" si="6"/>
        <v/>
      </c>
      <c r="BD165" s="61">
        <f ca="1">IF(G165="Tetap","",IF(BA165&lt;&gt;"",BA165,IF(AX165&lt;&gt;"",AX165,IF(AU165&lt;&gt;"",AU165,IF(AR165&lt;&gt;"",AR165,IF(AO165&lt;&gt;"",AO165,IF(AL165&lt;&gt;"",AL165,IF(AI165&lt;&gt;"",AI165,""))))))))</f>
        <v>46235</v>
      </c>
      <c r="BE165" s="51">
        <f t="shared" ca="1" si="7"/>
        <v>3</v>
      </c>
      <c r="BF165" s="36">
        <f t="shared" ca="1" si="8"/>
        <v>5</v>
      </c>
      <c r="BG165" s="36">
        <f t="shared" ca="1" si="9"/>
        <v>1</v>
      </c>
    </row>
    <row r="166" spans="1:59" ht="22.5" customHeight="1">
      <c r="A166" s="28">
        <v>1</v>
      </c>
      <c r="B166" s="67">
        <v>57021</v>
      </c>
      <c r="C166" s="30" t="s">
        <v>7273</v>
      </c>
      <c r="D166" s="31" t="s">
        <v>1118</v>
      </c>
      <c r="E166" s="40" t="s">
        <v>1119</v>
      </c>
      <c r="F166" s="40" t="s">
        <v>902</v>
      </c>
      <c r="G166" s="33" t="str">
        <f ca="1">IF(AI166="","Perekrutan",IF(BE166&gt;4,"Tetap",IF(BA166&lt;&gt;"","Kontrak VII",IF(AX166&lt;&gt;"","Kontrak VI",IF(AU166&lt;&gt;"","Kontrak V",IF(AR166&lt;&gt;"","Kontrak IV",IF(AO166&lt;&gt;"","Kontrak III",IF(AL166&lt;&gt;"","Kontrak II",IF(AI166&lt;&gt;"","Kontrak I","")))))))))</f>
        <v>Kontrak IV</v>
      </c>
      <c r="H166" s="59">
        <f ca="1">IF(G166="Tetap","",IF(BA166&lt;&gt;"",BB166,IF(AX166&lt;&gt;"",AY166,IF(AU166&lt;&gt;"",AV166,IF(AR166&lt;&gt;"",AS166,IF(AO166&lt;&gt;"",AP166,IF(AL166&lt;&gt;"",AM166,IF(AI166&lt;&gt;"",AJ166,""))))))))</f>
        <v>46568</v>
      </c>
      <c r="I166" s="35" t="s">
        <v>30</v>
      </c>
      <c r="J166" s="36">
        <v>13</v>
      </c>
      <c r="K166" s="31" t="s">
        <v>977</v>
      </c>
      <c r="L166" s="37" t="s">
        <v>1120</v>
      </c>
      <c r="M166" s="36"/>
      <c r="N166" s="36" t="s">
        <v>103</v>
      </c>
      <c r="O166" s="31" t="s">
        <v>1004</v>
      </c>
      <c r="P166" s="38">
        <v>35954</v>
      </c>
      <c r="Q166" s="39">
        <f t="shared" ca="1" si="54"/>
        <v>28</v>
      </c>
      <c r="R166" s="31" t="s">
        <v>1121</v>
      </c>
      <c r="S166" s="28" t="s">
        <v>345</v>
      </c>
      <c r="T166" s="28" t="s">
        <v>233</v>
      </c>
      <c r="U166" s="36" t="s">
        <v>97</v>
      </c>
      <c r="V166" s="40" t="s">
        <v>97</v>
      </c>
      <c r="W166" s="36"/>
      <c r="X166" s="36"/>
      <c r="Y166" s="36"/>
      <c r="Z166" s="41">
        <v>1290522732</v>
      </c>
      <c r="AA166" s="53" t="s">
        <v>1909</v>
      </c>
      <c r="AB166" s="36"/>
      <c r="AC166" s="42" t="s">
        <v>120</v>
      </c>
      <c r="AD166" s="42"/>
      <c r="AE166" s="42"/>
      <c r="AF166" s="42"/>
      <c r="AG166" s="42"/>
      <c r="AH166" s="42"/>
      <c r="AI166" s="44">
        <v>44732</v>
      </c>
      <c r="AJ166" s="60">
        <v>44865</v>
      </c>
      <c r="AK166" s="45">
        <f t="shared" si="62"/>
        <v>5</v>
      </c>
      <c r="AL166" s="54">
        <v>44866</v>
      </c>
      <c r="AM166" s="54">
        <v>45230</v>
      </c>
      <c r="AN166" s="39">
        <f t="shared" si="63"/>
        <v>12</v>
      </c>
      <c r="AO166" s="55">
        <v>45231</v>
      </c>
      <c r="AP166" s="55">
        <v>45596</v>
      </c>
      <c r="AQ166" s="48">
        <f t="shared" si="64"/>
        <v>12</v>
      </c>
      <c r="AR166" s="54">
        <v>45597</v>
      </c>
      <c r="AS166" s="54">
        <v>46568</v>
      </c>
      <c r="AT166" s="39">
        <f t="shared" si="65"/>
        <v>32</v>
      </c>
      <c r="AU166" s="44" t="s">
        <v>97</v>
      </c>
      <c r="AV166" s="44"/>
      <c r="AW166" s="48" t="str">
        <f t="shared" si="66"/>
        <v/>
      </c>
      <c r="AX166" s="38"/>
      <c r="AY166" s="38"/>
      <c r="AZ166" s="39" t="str">
        <f t="shared" si="67"/>
        <v/>
      </c>
      <c r="BA166" s="44"/>
      <c r="BB166" s="44"/>
      <c r="BC166" s="50" t="str">
        <f t="shared" si="6"/>
        <v/>
      </c>
      <c r="BD166" s="61">
        <f ca="1">IF(G166="Tetap","",IF(BA166&lt;&gt;"",BA166,IF(AX166&lt;&gt;"",AX166,IF(AU166&lt;&gt;"",AU166,IF(AR166&lt;&gt;"",AR166,IF(AO166&lt;&gt;"",AO166,IF(AL166&lt;&gt;"",AL166,IF(AI166&lt;&gt;"",AI166,""))))))))</f>
        <v>45597</v>
      </c>
      <c r="BE166" s="51">
        <f t="shared" ca="1" si="7"/>
        <v>4</v>
      </c>
      <c r="BF166" s="36">
        <f t="shared" ca="1" si="8"/>
        <v>3</v>
      </c>
      <c r="BG166" s="36">
        <f t="shared" ca="1" si="9"/>
        <v>13</v>
      </c>
    </row>
    <row r="167" spans="1:59" ht="22.5" customHeight="1">
      <c r="A167" s="36">
        <f t="shared" ref="A167:A170" si="70">A166+1</f>
        <v>2</v>
      </c>
      <c r="B167" s="52">
        <v>57022</v>
      </c>
      <c r="C167" s="30" t="s">
        <v>7278</v>
      </c>
      <c r="D167" s="31" t="s">
        <v>1118</v>
      </c>
      <c r="E167" s="40" t="s">
        <v>1124</v>
      </c>
      <c r="F167" s="58" t="s">
        <v>289</v>
      </c>
      <c r="G167" s="33" t="str">
        <f ca="1">IF(AI167="","Perekrutan",IF(BE167&gt;4,"Tetap",IF(BA167&lt;&gt;"","Kontrak VII",IF(AX167&lt;&gt;"","Kontrak VI",IF(AU167&lt;&gt;"","Kontrak V",IF(AR167&lt;&gt;"","Kontrak IV",IF(AO167&lt;&gt;"","Kontrak III",IF(AL167&lt;&gt;"","Kontrak II",IF(AI167&lt;&gt;"","Kontrak I","")))))))))</f>
        <v>Kontrak IV</v>
      </c>
      <c r="H167" s="59">
        <f ca="1">IF(G167="Tetap","",IF(BA167&lt;&gt;"",BB167,IF(AX167&lt;&gt;"",AY167,IF(AU167&lt;&gt;"",AV167,IF(AR167&lt;&gt;"",AS167,IF(AO167&lt;&gt;"",AP167,IF(AL167&lt;&gt;"",AM167,IF(AI167&lt;&gt;"",AJ167,""))))))))</f>
        <v>46599</v>
      </c>
      <c r="I167" s="35" t="s">
        <v>30</v>
      </c>
      <c r="J167" s="36">
        <v>7</v>
      </c>
      <c r="K167" s="31" t="s">
        <v>977</v>
      </c>
      <c r="L167" s="37" t="s">
        <v>1125</v>
      </c>
      <c r="M167" s="36"/>
      <c r="N167" s="36" t="s">
        <v>103</v>
      </c>
      <c r="O167" s="31" t="s">
        <v>1004</v>
      </c>
      <c r="P167" s="38">
        <v>35091</v>
      </c>
      <c r="Q167" s="39">
        <f t="shared" ca="1" si="54"/>
        <v>30</v>
      </c>
      <c r="R167" s="31" t="s">
        <v>1126</v>
      </c>
      <c r="S167" s="28" t="s">
        <v>345</v>
      </c>
      <c r="T167" s="28" t="s">
        <v>233</v>
      </c>
      <c r="U167" s="36" t="s">
        <v>30</v>
      </c>
      <c r="V167" s="40" t="s">
        <v>177</v>
      </c>
      <c r="W167" s="36"/>
      <c r="X167" s="36"/>
      <c r="Y167" s="36"/>
      <c r="Z167" s="41">
        <v>1823788736</v>
      </c>
      <c r="AA167" s="41"/>
      <c r="AB167" s="36"/>
      <c r="AC167" s="42" t="s">
        <v>120</v>
      </c>
      <c r="AD167" s="42"/>
      <c r="AE167" s="42"/>
      <c r="AF167" s="42"/>
      <c r="AG167" s="42"/>
      <c r="AH167" s="42"/>
      <c r="AI167" s="44">
        <v>45871</v>
      </c>
      <c r="AJ167" s="60">
        <v>45991</v>
      </c>
      <c r="AK167" s="45">
        <f t="shared" si="62"/>
        <v>4</v>
      </c>
      <c r="AL167" s="54">
        <v>45992</v>
      </c>
      <c r="AM167" s="54">
        <v>46112</v>
      </c>
      <c r="AN167" s="39">
        <f t="shared" si="63"/>
        <v>4</v>
      </c>
      <c r="AO167" s="446">
        <v>46113</v>
      </c>
      <c r="AP167" s="446">
        <v>46234</v>
      </c>
      <c r="AQ167" s="448">
        <f t="shared" si="64"/>
        <v>4</v>
      </c>
      <c r="AR167" s="54">
        <v>46235</v>
      </c>
      <c r="AS167" s="54">
        <v>46599</v>
      </c>
      <c r="AT167" s="39">
        <f t="shared" si="65"/>
        <v>12</v>
      </c>
      <c r="AU167" s="44" t="s">
        <v>97</v>
      </c>
      <c r="AV167" s="44"/>
      <c r="AW167" s="48" t="str">
        <f t="shared" si="66"/>
        <v/>
      </c>
      <c r="AX167" s="38"/>
      <c r="AY167" s="38"/>
      <c r="AZ167" s="39" t="str">
        <f t="shared" si="67"/>
        <v/>
      </c>
      <c r="BA167" s="44"/>
      <c r="BB167" s="44"/>
      <c r="BC167" s="50" t="str">
        <f t="shared" si="6"/>
        <v/>
      </c>
      <c r="BD167" s="61">
        <f ca="1">IF(G167="Tetap","",IF(BA167&lt;&gt;"",BA167,IF(AX167&lt;&gt;"",AX167,IF(AU167&lt;&gt;"",AU167,IF(AR167&lt;&gt;"",AR167,IF(AO167&lt;&gt;"",AO167,IF(AL167&lt;&gt;"",AL167,IF(AI167&lt;&gt;"",AI167,""))))))))</f>
        <v>46235</v>
      </c>
      <c r="BE167" s="51">
        <f t="shared" ca="1" si="7"/>
        <v>1</v>
      </c>
      <c r="BF167" s="36">
        <f t="shared" ca="1" si="8"/>
        <v>2</v>
      </c>
      <c r="BG167" s="36">
        <f t="shared" ca="1" si="9"/>
        <v>1</v>
      </c>
    </row>
    <row r="168" spans="1:59" ht="22.5" customHeight="1">
      <c r="A168" s="36">
        <f t="shared" si="70"/>
        <v>3</v>
      </c>
      <c r="B168" s="52">
        <v>57023</v>
      </c>
      <c r="C168" s="30" t="s">
        <v>7295</v>
      </c>
      <c r="D168" s="31" t="s">
        <v>1118</v>
      </c>
      <c r="E168" s="40" t="s">
        <v>1128</v>
      </c>
      <c r="F168" s="58" t="s">
        <v>568</v>
      </c>
      <c r="G168" s="33" t="str">
        <f ca="1">IF(AI168="","Perekrutan",IF(BE168&gt;4,"Tetap",IF(BA168&lt;&gt;"","Kontrak VII",IF(AX168&lt;&gt;"","Kontrak VI",IF(AU168&lt;&gt;"","Kontrak V",IF(AR168&lt;&gt;"","Kontrak IV",IF(AO168&lt;&gt;"","Kontrak III",IF(AL168&lt;&gt;"","Kontrak II",IF(AI168&lt;&gt;"","Kontrak I","")))))))))</f>
        <v>Kontrak I</v>
      </c>
      <c r="H168" s="59">
        <f ca="1">IF(G168="Tetap","",IF(BA168&lt;&gt;"",BB168,IF(AX168&lt;&gt;"",AY168,IF(AU168&lt;&gt;"",AV168,IF(AR168&lt;&gt;"",AS168,IF(AO168&lt;&gt;"",AP168,IF(AL168&lt;&gt;"",AM168,IF(AI168&lt;&gt;"",AJ168,""))))))))</f>
        <v>46356</v>
      </c>
      <c r="I168" s="75" t="s">
        <v>47</v>
      </c>
      <c r="J168" s="28">
        <v>3</v>
      </c>
      <c r="K168" s="31" t="s">
        <v>977</v>
      </c>
      <c r="L168" s="64" t="s">
        <v>1131</v>
      </c>
      <c r="M168" s="36"/>
      <c r="N168" s="36" t="s">
        <v>103</v>
      </c>
      <c r="O168" s="31" t="s">
        <v>1132</v>
      </c>
      <c r="P168" s="38">
        <v>35987</v>
      </c>
      <c r="Q168" s="39">
        <f t="shared" ca="1" si="54"/>
        <v>28</v>
      </c>
      <c r="R168" s="31" t="s">
        <v>1133</v>
      </c>
      <c r="S168" s="28" t="s">
        <v>488</v>
      </c>
      <c r="T168" s="28" t="s">
        <v>233</v>
      </c>
      <c r="U168" s="36" t="s">
        <v>30</v>
      </c>
      <c r="V168" s="40" t="s">
        <v>1134</v>
      </c>
      <c r="W168" s="36"/>
      <c r="X168" s="36"/>
      <c r="Y168" s="36"/>
      <c r="Z168" s="41" t="s">
        <v>1910</v>
      </c>
      <c r="AA168" s="41"/>
      <c r="AB168" s="36"/>
      <c r="AC168" s="42" t="s">
        <v>1135</v>
      </c>
      <c r="AD168" s="42" t="s">
        <v>1136</v>
      </c>
      <c r="AE168" s="42" t="s">
        <v>1137</v>
      </c>
      <c r="AF168" s="42"/>
      <c r="AG168" s="42"/>
      <c r="AH168" s="42"/>
      <c r="AI168" s="55">
        <v>46227</v>
      </c>
      <c r="AJ168" s="161">
        <v>46356</v>
      </c>
      <c r="AK168" s="45">
        <f t="shared" si="62"/>
        <v>5</v>
      </c>
      <c r="AL168" s="38"/>
      <c r="AM168" s="66"/>
      <c r="AN168" s="39"/>
      <c r="AO168" s="44"/>
      <c r="AP168" s="44"/>
      <c r="AQ168" s="48"/>
      <c r="AR168" s="38"/>
      <c r="AS168" s="38"/>
      <c r="AT168" s="39"/>
      <c r="AU168" s="44"/>
      <c r="AV168" s="44"/>
      <c r="AW168" s="48"/>
      <c r="AX168" s="38"/>
      <c r="AY168" s="38"/>
      <c r="AZ168" s="39" t="str">
        <f t="shared" si="67"/>
        <v/>
      </c>
      <c r="BA168" s="44"/>
      <c r="BB168" s="44"/>
      <c r="BC168" s="50" t="str">
        <f t="shared" si="6"/>
        <v/>
      </c>
      <c r="BD168" s="61">
        <f ca="1">IF(G168="Tetap","",IF(BA168&lt;&gt;"",BA168,IF(AX168&lt;&gt;"",AX168,IF(AU168&lt;&gt;"",AU168,IF(AR168&lt;&gt;"",AR168,IF(AO168&lt;&gt;"",AO168,IF(AL168&lt;&gt;"",AL168,IF(AI168&lt;&gt;"",AI168,""))))))))</f>
        <v>46227</v>
      </c>
      <c r="BE168" s="51">
        <f t="shared" ca="1" si="7"/>
        <v>0</v>
      </c>
      <c r="BF168" s="36">
        <f t="shared" ca="1" si="8"/>
        <v>2</v>
      </c>
      <c r="BG168" s="36">
        <f t="shared" ca="1" si="9"/>
        <v>9</v>
      </c>
    </row>
    <row r="169" spans="1:59" ht="22.5" customHeight="1">
      <c r="A169" s="36">
        <f t="shared" si="70"/>
        <v>4</v>
      </c>
      <c r="B169" s="67">
        <v>57024</v>
      </c>
      <c r="C169" s="30" t="s">
        <v>7313</v>
      </c>
      <c r="D169" s="31" t="s">
        <v>1118</v>
      </c>
      <c r="E169" s="40" t="s">
        <v>1140</v>
      </c>
      <c r="F169" s="40" t="s">
        <v>376</v>
      </c>
      <c r="G169" s="33" t="str">
        <f ca="1">IF(AI169="","Perekrutan",IF(BE169&gt;4,"Tetap",IF(BA169&lt;&gt;"","Kontrak VII",IF(AX169&lt;&gt;"","Kontrak VI",IF(AU169&lt;&gt;"","Kontrak V",IF(AR169&lt;&gt;"","Kontrak IV",IF(AO169&lt;&gt;"","Kontrak III",IF(AL169&lt;&gt;"","Kontrak II",IF(AI169&lt;&gt;"","Kontrak I","")))))))))</f>
        <v>Kontrak IV</v>
      </c>
      <c r="H169" s="59">
        <f ca="1">IF(G169="Tetap","",IF(BA169&lt;&gt;"",BB169,IF(AX169&lt;&gt;"",AY169,IF(AU169&lt;&gt;"",AV169,IF(AR169&lt;&gt;"",AS169,IF(AO169&lt;&gt;"",AP169,IF(AL169&lt;&gt;"",AM169,IF(AI169&lt;&gt;"",AJ169,""))))))))</f>
        <v>46326</v>
      </c>
      <c r="I169" s="35" t="s">
        <v>47</v>
      </c>
      <c r="J169" s="36">
        <v>3</v>
      </c>
      <c r="K169" s="31" t="s">
        <v>977</v>
      </c>
      <c r="L169" s="37" t="s">
        <v>1141</v>
      </c>
      <c r="M169" s="36"/>
      <c r="N169" s="36" t="s">
        <v>302</v>
      </c>
      <c r="O169" s="31" t="s">
        <v>1142</v>
      </c>
      <c r="P169" s="38">
        <v>37293</v>
      </c>
      <c r="Q169" s="39">
        <f t="shared" ca="1" si="54"/>
        <v>24</v>
      </c>
      <c r="R169" s="31" t="s">
        <v>1143</v>
      </c>
      <c r="S169" s="28" t="s">
        <v>345</v>
      </c>
      <c r="T169" s="28" t="s">
        <v>233</v>
      </c>
      <c r="U169" s="36" t="s">
        <v>97</v>
      </c>
      <c r="V169" s="40" t="s">
        <v>926</v>
      </c>
      <c r="W169" s="36"/>
      <c r="X169" s="36"/>
      <c r="Y169" s="36"/>
      <c r="Z169" s="41">
        <v>1817578680</v>
      </c>
      <c r="AA169" s="41"/>
      <c r="AB169" s="36"/>
      <c r="AC169" s="42" t="s">
        <v>120</v>
      </c>
      <c r="AD169" s="42"/>
      <c r="AE169" s="42"/>
      <c r="AF169" s="42"/>
      <c r="AG169" s="42"/>
      <c r="AH169" s="42"/>
      <c r="AI169" s="44">
        <v>45352</v>
      </c>
      <c r="AJ169" s="60">
        <v>45473</v>
      </c>
      <c r="AK169" s="45">
        <f t="shared" si="62"/>
        <v>4</v>
      </c>
      <c r="AL169" s="54">
        <v>45474</v>
      </c>
      <c r="AM169" s="54">
        <v>45838</v>
      </c>
      <c r="AN169" s="39">
        <f t="shared" ref="AN169:AN177" si="71">IF(AM169="","",(DATEDIF(AL169,AM169,"M")+1))</f>
        <v>12</v>
      </c>
      <c r="AO169" s="55">
        <v>45839</v>
      </c>
      <c r="AP169" s="55">
        <v>45961</v>
      </c>
      <c r="AQ169" s="48">
        <f t="shared" ref="AQ169:AQ177" si="72">IF(AP169="","",(DATEDIF(AO169,AP169,"M")+1))</f>
        <v>4</v>
      </c>
      <c r="AR169" s="54">
        <v>45962</v>
      </c>
      <c r="AS169" s="54">
        <v>46326</v>
      </c>
      <c r="AT169" s="39">
        <f t="shared" ref="AT169:AT177" si="73">IF(AS169="","",(DATEDIF(AR169,AS169,"M")+1))</f>
        <v>12</v>
      </c>
      <c r="AU169" s="44" t="s">
        <v>97</v>
      </c>
      <c r="AV169" s="44"/>
      <c r="AW169" s="48" t="str">
        <f t="shared" ref="AW169:AW177" si="74">IF(AV169="","",(DATEDIF(AU169,AV169,"M")+1))</f>
        <v/>
      </c>
      <c r="AX169" s="38"/>
      <c r="AY169" s="38"/>
      <c r="AZ169" s="39" t="str">
        <f t="shared" si="67"/>
        <v/>
      </c>
      <c r="BA169" s="44"/>
      <c r="BB169" s="44"/>
      <c r="BC169" s="50" t="str">
        <f t="shared" si="6"/>
        <v/>
      </c>
      <c r="BD169" s="61">
        <f ca="1">IF(G169="Tetap","",IF(BA169&lt;&gt;"",BA169,IF(AX169&lt;&gt;"",AX169,IF(AU169&lt;&gt;"",AU169,IF(AR169&lt;&gt;"",AR169,IF(AO169&lt;&gt;"",AO169,IF(AL169&lt;&gt;"",AL169,IF(AI169&lt;&gt;"",AI169,""))))))))</f>
        <v>45962</v>
      </c>
      <c r="BE169" s="51">
        <f t="shared" ca="1" si="7"/>
        <v>2</v>
      </c>
      <c r="BF169" s="36">
        <f t="shared" ca="1" si="8"/>
        <v>7</v>
      </c>
      <c r="BG169" s="36">
        <f t="shared" ca="1" si="9"/>
        <v>2</v>
      </c>
    </row>
    <row r="170" spans="1:59" ht="22.5" customHeight="1">
      <c r="A170" s="36">
        <f t="shared" si="70"/>
        <v>5</v>
      </c>
      <c r="B170" s="52">
        <v>57025</v>
      </c>
      <c r="C170" s="30" t="s">
        <v>7314</v>
      </c>
      <c r="D170" s="31" t="s">
        <v>1118</v>
      </c>
      <c r="E170" s="40" t="s">
        <v>1148</v>
      </c>
      <c r="F170" s="40" t="s">
        <v>376</v>
      </c>
      <c r="G170" s="33" t="str">
        <f ca="1">IF(AI170="","Perekrutan",IF(BE170&gt;4,"Tetap",IF(BA170&lt;&gt;"","Kontrak VII",IF(AX170&lt;&gt;"","Kontrak VI",IF(AU170&lt;&gt;"","Kontrak V",IF(AR170&lt;&gt;"","Kontrak IV",IF(AO170&lt;&gt;"","Kontrak III",IF(AL170&lt;&gt;"","Kontrak II",IF(AI170&lt;&gt;"","Kontrak I","")))))))))</f>
        <v>Kontrak IV</v>
      </c>
      <c r="H170" s="59">
        <f ca="1">IF(G170="Tetap","",IF(BA170&lt;&gt;"",BB170,IF(AX170&lt;&gt;"",AY170,IF(AU170&lt;&gt;"",AV170,IF(AR170&lt;&gt;"",AS170,IF(AO170&lt;&gt;"",AP170,IF(AL170&lt;&gt;"",AM170,IF(AI170&lt;&gt;"",AJ170,""))))))))</f>
        <v>46599</v>
      </c>
      <c r="I170" s="35" t="s">
        <v>47</v>
      </c>
      <c r="J170" s="36">
        <v>3</v>
      </c>
      <c r="K170" s="31" t="s">
        <v>977</v>
      </c>
      <c r="L170" s="37" t="s">
        <v>1149</v>
      </c>
      <c r="M170" s="36"/>
      <c r="N170" s="36" t="s">
        <v>103</v>
      </c>
      <c r="O170" s="31" t="s">
        <v>1150</v>
      </c>
      <c r="P170" s="38">
        <v>36855</v>
      </c>
      <c r="Q170" s="39">
        <f t="shared" ca="1" si="54"/>
        <v>25</v>
      </c>
      <c r="R170" s="31" t="s">
        <v>1151</v>
      </c>
      <c r="S170" s="28" t="s">
        <v>345</v>
      </c>
      <c r="T170" s="28" t="s">
        <v>233</v>
      </c>
      <c r="U170" s="36" t="s">
        <v>30</v>
      </c>
      <c r="V170" s="40" t="s">
        <v>177</v>
      </c>
      <c r="W170" s="36"/>
      <c r="X170" s="36"/>
      <c r="Y170" s="36"/>
      <c r="Z170" s="41">
        <v>1817566958</v>
      </c>
      <c r="AA170" s="41"/>
      <c r="AB170" s="36"/>
      <c r="AC170" s="42" t="s">
        <v>120</v>
      </c>
      <c r="AD170" s="42"/>
      <c r="AE170" s="42"/>
      <c r="AF170" s="42"/>
      <c r="AG170" s="42"/>
      <c r="AH170" s="42"/>
      <c r="AI170" s="44">
        <v>45871</v>
      </c>
      <c r="AJ170" s="60">
        <v>45991</v>
      </c>
      <c r="AK170" s="45">
        <f t="shared" si="62"/>
        <v>4</v>
      </c>
      <c r="AL170" s="54">
        <v>45992</v>
      </c>
      <c r="AM170" s="54">
        <v>46112</v>
      </c>
      <c r="AN170" s="39">
        <f t="shared" si="71"/>
        <v>4</v>
      </c>
      <c r="AO170" s="446">
        <v>46113</v>
      </c>
      <c r="AP170" s="446">
        <v>46234</v>
      </c>
      <c r="AQ170" s="448">
        <f t="shared" si="72"/>
        <v>4</v>
      </c>
      <c r="AR170" s="54">
        <v>46235</v>
      </c>
      <c r="AS170" s="54">
        <v>46599</v>
      </c>
      <c r="AT170" s="39">
        <f t="shared" si="73"/>
        <v>12</v>
      </c>
      <c r="AU170" s="44" t="s">
        <v>97</v>
      </c>
      <c r="AV170" s="44"/>
      <c r="AW170" s="48" t="str">
        <f t="shared" si="74"/>
        <v/>
      </c>
      <c r="AX170" s="38"/>
      <c r="AY170" s="38"/>
      <c r="AZ170" s="39" t="str">
        <f t="shared" si="67"/>
        <v/>
      </c>
      <c r="BA170" s="44"/>
      <c r="BB170" s="44"/>
      <c r="BC170" s="50" t="str">
        <f t="shared" si="6"/>
        <v/>
      </c>
      <c r="BD170" s="61">
        <f ca="1">IF(G170="Tetap","",IF(BA170&lt;&gt;"",BA170,IF(AX170&lt;&gt;"",AX170,IF(AU170&lt;&gt;"",AU170,IF(AR170&lt;&gt;"",AR170,IF(AO170&lt;&gt;"",AO170,IF(AL170&lt;&gt;"",AL170,IF(AI170&lt;&gt;"",AI170,""))))))))</f>
        <v>46235</v>
      </c>
      <c r="BE170" s="51">
        <f t="shared" ca="1" si="7"/>
        <v>1</v>
      </c>
      <c r="BF170" s="36">
        <f t="shared" ca="1" si="8"/>
        <v>2</v>
      </c>
      <c r="BG170" s="36">
        <f t="shared" ca="1" si="9"/>
        <v>1</v>
      </c>
    </row>
    <row r="171" spans="1:59" ht="22.5" customHeight="1">
      <c r="A171" s="28">
        <v>1</v>
      </c>
      <c r="B171" s="67">
        <v>57027</v>
      </c>
      <c r="C171" s="30" t="s">
        <v>7340</v>
      </c>
      <c r="D171" s="31" t="s">
        <v>1157</v>
      </c>
      <c r="E171" s="40" t="s">
        <v>1158</v>
      </c>
      <c r="F171" s="40" t="s">
        <v>902</v>
      </c>
      <c r="G171" s="33" t="str">
        <f ca="1">IF(AI171="","Perekrutan",IF(BE171&gt;4,"Tetap",IF(BA171&lt;&gt;"","Kontrak VII",IF(AX171&lt;&gt;"","Kontrak VI",IF(AU171&lt;&gt;"","Kontrak V",IF(AR171&lt;&gt;"","Kontrak IV",IF(AO171&lt;&gt;"","Kontrak III",IF(AL171&lt;&gt;"","Kontrak II",IF(AI171&lt;&gt;"","Kontrak I","")))))))))</f>
        <v>Kontrak V</v>
      </c>
      <c r="H171" s="59">
        <f ca="1">IF(G171="Tetap","",IF(BA171&lt;&gt;"",BB171,IF(AX171&lt;&gt;"",AY171,IF(AU171&lt;&gt;"",AV171,IF(AR171&lt;&gt;"",AS171,IF(AO171&lt;&gt;"",AP171,IF(AL171&lt;&gt;"",AM171,IF(AI171&lt;&gt;"",AJ171,""))))))))</f>
        <v>46477</v>
      </c>
      <c r="I171" s="35" t="s">
        <v>30</v>
      </c>
      <c r="J171" s="36">
        <v>13</v>
      </c>
      <c r="K171" s="31" t="s">
        <v>977</v>
      </c>
      <c r="L171" s="37" t="s">
        <v>1159</v>
      </c>
      <c r="M171" s="36"/>
      <c r="N171" s="36" t="s">
        <v>103</v>
      </c>
      <c r="O171" s="31" t="s">
        <v>1160</v>
      </c>
      <c r="P171" s="38">
        <v>35965</v>
      </c>
      <c r="Q171" s="39">
        <f t="shared" ca="1" si="54"/>
        <v>28</v>
      </c>
      <c r="R171" s="31" t="s">
        <v>1161</v>
      </c>
      <c r="S171" s="28" t="s">
        <v>345</v>
      </c>
      <c r="T171" s="28" t="s">
        <v>233</v>
      </c>
      <c r="U171" s="36" t="s">
        <v>97</v>
      </c>
      <c r="V171" s="40" t="s">
        <v>250</v>
      </c>
      <c r="W171" s="36"/>
      <c r="X171" s="36"/>
      <c r="Y171" s="36"/>
      <c r="Z171" s="41">
        <v>1545676209</v>
      </c>
      <c r="AA171" s="41" t="s">
        <v>1159</v>
      </c>
      <c r="AB171" s="36"/>
      <c r="AC171" s="42" t="s">
        <v>120</v>
      </c>
      <c r="AD171" s="42"/>
      <c r="AE171" s="42"/>
      <c r="AF171" s="42"/>
      <c r="AG171" s="42"/>
      <c r="AH171" s="42"/>
      <c r="AI171" s="44">
        <v>44896</v>
      </c>
      <c r="AJ171" s="60">
        <v>45016</v>
      </c>
      <c r="AK171" s="45">
        <f t="shared" si="62"/>
        <v>4</v>
      </c>
      <c r="AL171" s="54">
        <v>45017</v>
      </c>
      <c r="AM171" s="54">
        <v>45382</v>
      </c>
      <c r="AN171" s="39">
        <f t="shared" si="71"/>
        <v>12</v>
      </c>
      <c r="AO171" s="55">
        <v>45383</v>
      </c>
      <c r="AP171" s="991">
        <v>45747</v>
      </c>
      <c r="AQ171" s="48">
        <f t="shared" si="72"/>
        <v>12</v>
      </c>
      <c r="AR171" s="54">
        <v>45748</v>
      </c>
      <c r="AS171" s="54">
        <v>46112</v>
      </c>
      <c r="AT171" s="39">
        <f t="shared" si="73"/>
        <v>12</v>
      </c>
      <c r="AU171" s="44">
        <v>46113</v>
      </c>
      <c r="AV171" s="44">
        <v>46477</v>
      </c>
      <c r="AW171" s="48">
        <f t="shared" si="74"/>
        <v>12</v>
      </c>
      <c r="AX171" s="38"/>
      <c r="AY171" s="38"/>
      <c r="AZ171" s="39" t="str">
        <f t="shared" si="67"/>
        <v/>
      </c>
      <c r="BA171" s="44"/>
      <c r="BB171" s="44"/>
      <c r="BC171" s="50" t="str">
        <f t="shared" si="6"/>
        <v/>
      </c>
      <c r="BD171" s="61">
        <f ca="1">IF(G171="Tetap","",IF(BA171&lt;&gt;"",BA171,IF(AX171&lt;&gt;"",AX171,IF(AU171&lt;&gt;"",AU171,IF(AR171&lt;&gt;"",AR171,IF(AO171&lt;&gt;"",AO171,IF(AL171&lt;&gt;"",AL171,IF(AI171&lt;&gt;"",AI171,""))))))))</f>
        <v>46113</v>
      </c>
      <c r="BE171" s="51">
        <f t="shared" ca="1" si="7"/>
        <v>3</v>
      </c>
      <c r="BF171" s="36">
        <f t="shared" ca="1" si="8"/>
        <v>10</v>
      </c>
      <c r="BG171" s="36">
        <f t="shared" ca="1" si="9"/>
        <v>2</v>
      </c>
    </row>
    <row r="172" spans="1:59" ht="22.5" customHeight="1">
      <c r="A172" s="36">
        <f t="shared" ref="A172:A178" si="75">A171+1</f>
        <v>2</v>
      </c>
      <c r="B172" s="52">
        <v>57028</v>
      </c>
      <c r="C172" s="30" t="s">
        <v>7364</v>
      </c>
      <c r="D172" s="31" t="s">
        <v>1157</v>
      </c>
      <c r="E172" s="40" t="s">
        <v>1167</v>
      </c>
      <c r="F172" s="58" t="s">
        <v>289</v>
      </c>
      <c r="G172" s="33" t="str">
        <f ca="1">IF(AI172="","Perekrutan",IF(BE172&gt;4,"Tetap",IF(BA172&lt;&gt;"","Kontrak VII",IF(AX172&lt;&gt;"","Kontrak VI",IF(AU172&lt;&gt;"","Kontrak V",IF(AR172&lt;&gt;"","Kontrak IV",IF(AO172&lt;&gt;"","Kontrak III",IF(AL172&lt;&gt;"","Kontrak II",IF(AI172&lt;&gt;"","Kontrak I","")))))))))</f>
        <v>Kontrak IV</v>
      </c>
      <c r="H172" s="59">
        <f ca="1">IF(G172="Tetap","",IF(BA172&lt;&gt;"",BB172,IF(AX172&lt;&gt;"",AY172,IF(AU172&lt;&gt;"",AV172,IF(AR172&lt;&gt;"",AS172,IF(AO172&lt;&gt;"",AP172,IF(AL172&lt;&gt;"",AM172,IF(AI172&lt;&gt;"",AJ172,""))))))))</f>
        <v>46326</v>
      </c>
      <c r="I172" s="35" t="s">
        <v>47</v>
      </c>
      <c r="J172" s="36">
        <v>9</v>
      </c>
      <c r="K172" s="31" t="s">
        <v>977</v>
      </c>
      <c r="L172" s="37" t="s">
        <v>1168</v>
      </c>
      <c r="M172" s="36"/>
      <c r="N172" s="36" t="s">
        <v>103</v>
      </c>
      <c r="O172" s="31" t="s">
        <v>1169</v>
      </c>
      <c r="P172" s="38">
        <v>33993</v>
      </c>
      <c r="Q172" s="39">
        <f t="shared" ca="1" si="54"/>
        <v>33</v>
      </c>
      <c r="R172" s="31" t="s">
        <v>1171</v>
      </c>
      <c r="S172" s="28" t="s">
        <v>345</v>
      </c>
      <c r="T172" s="36" t="s">
        <v>114</v>
      </c>
      <c r="U172" s="36" t="s">
        <v>116</v>
      </c>
      <c r="V172" s="40" t="s">
        <v>926</v>
      </c>
      <c r="W172" s="36"/>
      <c r="X172" s="36"/>
      <c r="Y172" s="36"/>
      <c r="Z172" s="41">
        <v>1817560015</v>
      </c>
      <c r="AA172" s="41"/>
      <c r="AB172" s="36"/>
      <c r="AC172" s="42" t="s">
        <v>120</v>
      </c>
      <c r="AD172" s="42"/>
      <c r="AE172" s="42"/>
      <c r="AF172" s="42"/>
      <c r="AG172" s="42"/>
      <c r="AH172" s="42"/>
      <c r="AI172" s="44">
        <v>45352</v>
      </c>
      <c r="AJ172" s="60">
        <v>45473</v>
      </c>
      <c r="AK172" s="45">
        <f t="shared" si="62"/>
        <v>4</v>
      </c>
      <c r="AL172" s="54">
        <v>45474</v>
      </c>
      <c r="AM172" s="54">
        <v>45838</v>
      </c>
      <c r="AN172" s="39">
        <f t="shared" si="71"/>
        <v>12</v>
      </c>
      <c r="AO172" s="55">
        <v>45839</v>
      </c>
      <c r="AP172" s="55">
        <v>45961</v>
      </c>
      <c r="AQ172" s="48">
        <f t="shared" si="72"/>
        <v>4</v>
      </c>
      <c r="AR172" s="54">
        <v>45962</v>
      </c>
      <c r="AS172" s="54">
        <v>46326</v>
      </c>
      <c r="AT172" s="39">
        <f t="shared" si="73"/>
        <v>12</v>
      </c>
      <c r="AU172" s="44" t="s">
        <v>97</v>
      </c>
      <c r="AV172" s="44"/>
      <c r="AW172" s="48" t="str">
        <f t="shared" si="74"/>
        <v/>
      </c>
      <c r="AX172" s="38"/>
      <c r="AY172" s="38"/>
      <c r="AZ172" s="39" t="str">
        <f t="shared" si="67"/>
        <v/>
      </c>
      <c r="BA172" s="44"/>
      <c r="BB172" s="44"/>
      <c r="BC172" s="50" t="str">
        <f t="shared" si="6"/>
        <v/>
      </c>
      <c r="BD172" s="61">
        <f ca="1">IF(G172="Tetap","",IF(BA172&lt;&gt;"",BA172,IF(AX172&lt;&gt;"",AX172,IF(AU172&lt;&gt;"",AU172,IF(AR172&lt;&gt;"",AR172,IF(AO172&lt;&gt;"",AO172,IF(AL172&lt;&gt;"",AL172,IF(AI172&lt;&gt;"",AI172,""))))))))</f>
        <v>45962</v>
      </c>
      <c r="BE172" s="51">
        <f t="shared" ca="1" si="7"/>
        <v>2</v>
      </c>
      <c r="BF172" s="36">
        <f t="shared" ca="1" si="8"/>
        <v>7</v>
      </c>
      <c r="BG172" s="36">
        <f t="shared" ca="1" si="9"/>
        <v>2</v>
      </c>
    </row>
    <row r="173" spans="1:59" ht="22.5" customHeight="1">
      <c r="A173" s="36">
        <f t="shared" si="75"/>
        <v>3</v>
      </c>
      <c r="B173" s="52">
        <v>57029</v>
      </c>
      <c r="C173" s="30" t="s">
        <v>7369</v>
      </c>
      <c r="D173" s="31" t="s">
        <v>1157</v>
      </c>
      <c r="E173" s="40" t="s">
        <v>1173</v>
      </c>
      <c r="F173" s="58" t="s">
        <v>289</v>
      </c>
      <c r="G173" s="33" t="str">
        <f ca="1">IF(AI173="","Perekrutan",IF(BE173&gt;4,"Tetap",IF(BA173&lt;&gt;"","Kontrak VII",IF(AX173&lt;&gt;"","Kontrak VI",IF(AU173&lt;&gt;"","Kontrak V",IF(AR173&lt;&gt;"","Kontrak IV",IF(AO173&lt;&gt;"","Kontrak III",IF(AL173&lt;&gt;"","Kontrak II",IF(AI173&lt;&gt;"","Kontrak I","")))))))))</f>
        <v>Kontrak IV</v>
      </c>
      <c r="H173" s="59">
        <f ca="1">IF(G173="Tetap","",IF(BA173&lt;&gt;"",BB173,IF(AX173&lt;&gt;"",AY173,IF(AU173&lt;&gt;"",AV173,IF(AR173&lt;&gt;"",AS173,IF(AO173&lt;&gt;"",AP173,IF(AL173&lt;&gt;"",AM173,IF(AI173&lt;&gt;"",AJ173,""))))))))</f>
        <v>46599</v>
      </c>
      <c r="I173" s="35" t="s">
        <v>30</v>
      </c>
      <c r="J173" s="36">
        <v>7</v>
      </c>
      <c r="K173" s="31" t="s">
        <v>977</v>
      </c>
      <c r="L173" s="37" t="s">
        <v>1174</v>
      </c>
      <c r="M173" s="36"/>
      <c r="N173" s="36" t="s">
        <v>103</v>
      </c>
      <c r="O173" s="31" t="s">
        <v>1004</v>
      </c>
      <c r="P173" s="38">
        <v>36500</v>
      </c>
      <c r="Q173" s="39">
        <f t="shared" ca="1" si="54"/>
        <v>26</v>
      </c>
      <c r="R173" s="31" t="s">
        <v>1175</v>
      </c>
      <c r="S173" s="28" t="s">
        <v>345</v>
      </c>
      <c r="T173" s="28" t="s">
        <v>233</v>
      </c>
      <c r="U173" s="36" t="s">
        <v>30</v>
      </c>
      <c r="V173" s="40" t="s">
        <v>177</v>
      </c>
      <c r="W173" s="36"/>
      <c r="X173" s="36"/>
      <c r="Y173" s="36"/>
      <c r="Z173" s="41">
        <v>1817538716</v>
      </c>
      <c r="AA173" s="41"/>
      <c r="AB173" s="36"/>
      <c r="AC173" s="42" t="s">
        <v>120</v>
      </c>
      <c r="AD173" s="42"/>
      <c r="AE173" s="42"/>
      <c r="AF173" s="42"/>
      <c r="AG173" s="42"/>
      <c r="AH173" s="42"/>
      <c r="AI173" s="44">
        <v>45871</v>
      </c>
      <c r="AJ173" s="60">
        <v>45991</v>
      </c>
      <c r="AK173" s="45">
        <f t="shared" si="62"/>
        <v>4</v>
      </c>
      <c r="AL173" s="54">
        <v>45992</v>
      </c>
      <c r="AM173" s="54">
        <v>46112</v>
      </c>
      <c r="AN173" s="39">
        <f t="shared" si="71"/>
        <v>4</v>
      </c>
      <c r="AO173" s="446">
        <v>46113</v>
      </c>
      <c r="AP173" s="446">
        <v>46234</v>
      </c>
      <c r="AQ173" s="448">
        <f t="shared" si="72"/>
        <v>4</v>
      </c>
      <c r="AR173" s="54">
        <v>46235</v>
      </c>
      <c r="AS173" s="54">
        <v>46599</v>
      </c>
      <c r="AT173" s="39">
        <f t="shared" si="73"/>
        <v>12</v>
      </c>
      <c r="AU173" s="44" t="s">
        <v>97</v>
      </c>
      <c r="AV173" s="44"/>
      <c r="AW173" s="48" t="str">
        <f t="shared" si="74"/>
        <v/>
      </c>
      <c r="AX173" s="38"/>
      <c r="AY173" s="38"/>
      <c r="AZ173" s="39" t="str">
        <f t="shared" si="67"/>
        <v/>
      </c>
      <c r="BA173" s="44"/>
      <c r="BB173" s="44"/>
      <c r="BC173" s="50" t="str">
        <f t="shared" si="6"/>
        <v/>
      </c>
      <c r="BD173" s="61">
        <f ca="1">IF(G173="Tetap","",IF(BA173&lt;&gt;"",BA173,IF(AX173&lt;&gt;"",AX173,IF(AU173&lt;&gt;"",AU173,IF(AR173&lt;&gt;"",AR173,IF(AO173&lt;&gt;"",AO173,IF(AL173&lt;&gt;"",AL173,IF(AI173&lt;&gt;"",AI173,""))))))))</f>
        <v>46235</v>
      </c>
      <c r="BE173" s="51">
        <f t="shared" ca="1" si="7"/>
        <v>1</v>
      </c>
      <c r="BF173" s="36">
        <f t="shared" ca="1" si="8"/>
        <v>2</v>
      </c>
      <c r="BG173" s="36">
        <f t="shared" ca="1" si="9"/>
        <v>1</v>
      </c>
    </row>
    <row r="174" spans="1:59" ht="22.5" customHeight="1">
      <c r="A174" s="36">
        <f t="shared" si="75"/>
        <v>4</v>
      </c>
      <c r="B174" s="67">
        <v>57030</v>
      </c>
      <c r="C174" s="30" t="s">
        <v>7371</v>
      </c>
      <c r="D174" s="31" t="s">
        <v>1157</v>
      </c>
      <c r="E174" s="40" t="s">
        <v>1177</v>
      </c>
      <c r="F174" s="58" t="s">
        <v>568</v>
      </c>
      <c r="G174" s="33" t="str">
        <f ca="1">IF(AI174="","Perekrutan",IF(BE174&gt;4,"Tetap",IF(BA174&lt;&gt;"","Kontrak VII",IF(AX174&lt;&gt;"","Kontrak VI",IF(AU174&lt;&gt;"","Kontrak V",IF(AR174&lt;&gt;"","Kontrak IV",IF(AO174&lt;&gt;"","Kontrak III",IF(AL174&lt;&gt;"","Kontrak II",IF(AI174&lt;&gt;"","Kontrak I","")))))))))</f>
        <v>Kontrak IV</v>
      </c>
      <c r="H174" s="59">
        <f ca="1">IF(G174="Tetap","",IF(BA174&lt;&gt;"",BB174,IF(AX174&lt;&gt;"",AY174,IF(AU174&lt;&gt;"",AV174,IF(AR174&lt;&gt;"",AS174,IF(AO174&lt;&gt;"",AP174,IF(AL174&lt;&gt;"",AM174,IF(AI174&lt;&gt;"",AJ174,""))))))))</f>
        <v>46326</v>
      </c>
      <c r="I174" s="35" t="s">
        <v>47</v>
      </c>
      <c r="J174" s="36">
        <v>3</v>
      </c>
      <c r="K174" s="31" t="s">
        <v>1178</v>
      </c>
      <c r="L174" s="37" t="s">
        <v>1179</v>
      </c>
      <c r="M174" s="36"/>
      <c r="N174" s="36" t="s">
        <v>302</v>
      </c>
      <c r="O174" s="31" t="s">
        <v>1180</v>
      </c>
      <c r="P174" s="38">
        <v>34534</v>
      </c>
      <c r="Q174" s="39">
        <f t="shared" ca="1" si="54"/>
        <v>32</v>
      </c>
      <c r="R174" s="31" t="s">
        <v>1181</v>
      </c>
      <c r="S174" s="28" t="s">
        <v>488</v>
      </c>
      <c r="T174" s="36" t="s">
        <v>114</v>
      </c>
      <c r="U174" s="36" t="s">
        <v>426</v>
      </c>
      <c r="V174" s="40" t="s">
        <v>1182</v>
      </c>
      <c r="W174" s="36"/>
      <c r="X174" s="36"/>
      <c r="Y174" s="36"/>
      <c r="Z174" s="41">
        <v>1296532451</v>
      </c>
      <c r="AA174" s="41" t="s">
        <v>1179</v>
      </c>
      <c r="AB174" s="36"/>
      <c r="AC174" s="42" t="s">
        <v>120</v>
      </c>
      <c r="AD174" s="42"/>
      <c r="AE174" s="42"/>
      <c r="AF174" s="42"/>
      <c r="AG174" s="42"/>
      <c r="AH174" s="42"/>
      <c r="AI174" s="44">
        <v>45352</v>
      </c>
      <c r="AJ174" s="60">
        <v>45473</v>
      </c>
      <c r="AK174" s="45">
        <f t="shared" si="62"/>
        <v>4</v>
      </c>
      <c r="AL174" s="54">
        <v>45474</v>
      </c>
      <c r="AM174" s="54">
        <v>45838</v>
      </c>
      <c r="AN174" s="39">
        <f t="shared" si="71"/>
        <v>12</v>
      </c>
      <c r="AO174" s="55">
        <v>45839</v>
      </c>
      <c r="AP174" s="55">
        <v>45961</v>
      </c>
      <c r="AQ174" s="48">
        <f t="shared" si="72"/>
        <v>4</v>
      </c>
      <c r="AR174" s="54">
        <v>45962</v>
      </c>
      <c r="AS174" s="54">
        <v>46326</v>
      </c>
      <c r="AT174" s="39">
        <f t="shared" si="73"/>
        <v>12</v>
      </c>
      <c r="AU174" s="44" t="s">
        <v>97</v>
      </c>
      <c r="AV174" s="44"/>
      <c r="AW174" s="48" t="str">
        <f t="shared" si="74"/>
        <v/>
      </c>
      <c r="AX174" s="38"/>
      <c r="AY174" s="38"/>
      <c r="AZ174" s="39" t="str">
        <f t="shared" si="67"/>
        <v/>
      </c>
      <c r="BA174" s="44"/>
      <c r="BB174" s="44"/>
      <c r="BC174" s="50" t="str">
        <f t="shared" si="6"/>
        <v/>
      </c>
      <c r="BD174" s="61">
        <f ca="1">IF(G174="Tetap","",IF(BA174&lt;&gt;"",BA174,IF(AX174&lt;&gt;"",AX174,IF(AU174&lt;&gt;"",AU174,IF(AR174&lt;&gt;"",AR174,IF(AO174&lt;&gt;"",AO174,IF(AL174&lt;&gt;"",AL174,IF(AI174&lt;&gt;"",AI174,""))))))))</f>
        <v>45962</v>
      </c>
      <c r="BE174" s="51">
        <f t="shared" ca="1" si="7"/>
        <v>2</v>
      </c>
      <c r="BF174" s="36">
        <f t="shared" ca="1" si="8"/>
        <v>7</v>
      </c>
      <c r="BG174" s="36">
        <f t="shared" ca="1" si="9"/>
        <v>2</v>
      </c>
    </row>
    <row r="175" spans="1:59" ht="22.5" customHeight="1">
      <c r="A175" s="36">
        <f t="shared" si="75"/>
        <v>5</v>
      </c>
      <c r="B175" s="52">
        <v>57031</v>
      </c>
      <c r="C175" s="30" t="s">
        <v>7383</v>
      </c>
      <c r="D175" s="31" t="s">
        <v>1157</v>
      </c>
      <c r="E175" s="40" t="s">
        <v>1185</v>
      </c>
      <c r="F175" s="40" t="s">
        <v>376</v>
      </c>
      <c r="G175" s="33" t="str">
        <f ca="1">IF(AI175="","Perekrutan",IF(BE175&gt;4,"Tetap",IF(BA175&lt;&gt;"","Kontrak VII",IF(AX175&lt;&gt;"","Kontrak VI",IF(AU175&lt;&gt;"","Kontrak V",IF(AR175&lt;&gt;"","Kontrak IV",IF(AO175&lt;&gt;"","Kontrak III",IF(AL175&lt;&gt;"","Kontrak II",IF(AI175&lt;&gt;"","Kontrak I","")))))))))</f>
        <v>Kontrak IV</v>
      </c>
      <c r="H175" s="59">
        <f ca="1">IF(G175="Tetap","",IF(BA175&lt;&gt;"",BB175,IF(AX175&lt;&gt;"",AY175,IF(AU175&lt;&gt;"",AV175,IF(AR175&lt;&gt;"",AS175,IF(AO175&lt;&gt;"",AP175,IF(AL175&lt;&gt;"",AM175,IF(AI175&lt;&gt;"",AJ175,""))))))))</f>
        <v>46326</v>
      </c>
      <c r="I175" s="35" t="s">
        <v>73</v>
      </c>
      <c r="J175" s="36">
        <v>5</v>
      </c>
      <c r="K175" s="31" t="s">
        <v>977</v>
      </c>
      <c r="L175" s="37" t="s">
        <v>1186</v>
      </c>
      <c r="M175" s="36"/>
      <c r="N175" s="36" t="s">
        <v>103</v>
      </c>
      <c r="O175" s="31" t="s">
        <v>1187</v>
      </c>
      <c r="P175" s="38">
        <v>34234</v>
      </c>
      <c r="Q175" s="39">
        <f t="shared" ca="1" si="54"/>
        <v>33</v>
      </c>
      <c r="R175" s="31" t="s">
        <v>1188</v>
      </c>
      <c r="S175" s="28" t="s">
        <v>345</v>
      </c>
      <c r="T175" s="36" t="s">
        <v>114</v>
      </c>
      <c r="U175" s="36" t="s">
        <v>116</v>
      </c>
      <c r="V175" s="40" t="s">
        <v>893</v>
      </c>
      <c r="W175" s="36"/>
      <c r="X175" s="36"/>
      <c r="Y175" s="36"/>
      <c r="Z175" s="41">
        <v>1817541264</v>
      </c>
      <c r="AA175" s="41"/>
      <c r="AB175" s="36"/>
      <c r="AC175" s="42" t="s">
        <v>120</v>
      </c>
      <c r="AD175" s="42"/>
      <c r="AE175" s="42"/>
      <c r="AF175" s="42"/>
      <c r="AG175" s="42"/>
      <c r="AH175" s="42"/>
      <c r="AI175" s="44">
        <v>45352</v>
      </c>
      <c r="AJ175" s="60">
        <v>45473</v>
      </c>
      <c r="AK175" s="45">
        <f t="shared" si="62"/>
        <v>4</v>
      </c>
      <c r="AL175" s="54">
        <v>45474</v>
      </c>
      <c r="AM175" s="54">
        <v>45838</v>
      </c>
      <c r="AN175" s="39">
        <f t="shared" si="71"/>
        <v>12</v>
      </c>
      <c r="AO175" s="55">
        <v>45839</v>
      </c>
      <c r="AP175" s="55">
        <v>45961</v>
      </c>
      <c r="AQ175" s="48">
        <f t="shared" si="72"/>
        <v>4</v>
      </c>
      <c r="AR175" s="54">
        <v>45962</v>
      </c>
      <c r="AS175" s="54">
        <v>46326</v>
      </c>
      <c r="AT175" s="39">
        <f t="shared" si="73"/>
        <v>12</v>
      </c>
      <c r="AU175" s="44" t="s">
        <v>97</v>
      </c>
      <c r="AV175" s="44"/>
      <c r="AW175" s="48" t="str">
        <f t="shared" si="74"/>
        <v/>
      </c>
      <c r="AX175" s="38"/>
      <c r="AY175" s="38"/>
      <c r="AZ175" s="39" t="str">
        <f t="shared" si="67"/>
        <v/>
      </c>
      <c r="BA175" s="44"/>
      <c r="BB175" s="44"/>
      <c r="BC175" s="50" t="str">
        <f t="shared" si="6"/>
        <v/>
      </c>
      <c r="BD175" s="61">
        <f ca="1">IF(G175="Tetap","",IF(BA175&lt;&gt;"",BA175,IF(AX175&lt;&gt;"",AX175,IF(AU175&lt;&gt;"",AU175,IF(AR175&lt;&gt;"",AR175,IF(AO175&lt;&gt;"",AO175,IF(AL175&lt;&gt;"",AL175,IF(AI175&lt;&gt;"",AI175,""))))))))</f>
        <v>45962</v>
      </c>
      <c r="BE175" s="51">
        <f t="shared" ca="1" si="7"/>
        <v>2</v>
      </c>
      <c r="BF175" s="36">
        <f t="shared" ca="1" si="8"/>
        <v>7</v>
      </c>
      <c r="BG175" s="36">
        <f t="shared" ca="1" si="9"/>
        <v>2</v>
      </c>
    </row>
    <row r="176" spans="1:59" ht="22.5" customHeight="1">
      <c r="A176" s="36">
        <f t="shared" si="75"/>
        <v>6</v>
      </c>
      <c r="B176" s="52">
        <v>57032</v>
      </c>
      <c r="C176" s="30" t="s">
        <v>7386</v>
      </c>
      <c r="D176" s="31" t="s">
        <v>1157</v>
      </c>
      <c r="E176" s="40" t="s">
        <v>1192</v>
      </c>
      <c r="F176" s="40" t="s">
        <v>376</v>
      </c>
      <c r="G176" s="33" t="str">
        <f ca="1">IF(AI176="","Perekrutan",IF(BE176&gt;4,"Tetap",IF(BA176&lt;&gt;"","Kontrak VII",IF(AX176&lt;&gt;"","Kontrak VI",IF(AU176&lt;&gt;"","Kontrak V",IF(AR176&lt;&gt;"","Kontrak IV",IF(AO176&lt;&gt;"","Kontrak III",IF(AL176&lt;&gt;"","Kontrak II",IF(AI176&lt;&gt;"","Kontrak I","")))))))))</f>
        <v>Kontrak III</v>
      </c>
      <c r="H176" s="59">
        <f ca="1">IF(G176="Tetap","",IF(BA176&lt;&gt;"",BB176,IF(AX176&lt;&gt;"",AY176,IF(AU176&lt;&gt;"",AV176,IF(AR176&lt;&gt;"",AS176,IF(AO176&lt;&gt;"",AP176,IF(AL176&lt;&gt;"",AM176,IF(AI176&lt;&gt;"",AJ176,""))))))))</f>
        <v>46387</v>
      </c>
      <c r="I176" s="35" t="s">
        <v>47</v>
      </c>
      <c r="J176" s="36">
        <v>3</v>
      </c>
      <c r="K176" s="31" t="s">
        <v>1178</v>
      </c>
      <c r="L176" s="37" t="s">
        <v>1193</v>
      </c>
      <c r="M176" s="36"/>
      <c r="N176" s="36" t="s">
        <v>103</v>
      </c>
      <c r="O176" s="31" t="s">
        <v>1194</v>
      </c>
      <c r="P176" s="38">
        <v>36496</v>
      </c>
      <c r="Q176" s="39">
        <f t="shared" ca="1" si="54"/>
        <v>26</v>
      </c>
      <c r="R176" s="31" t="s">
        <v>1195</v>
      </c>
      <c r="S176" s="28" t="s">
        <v>345</v>
      </c>
      <c r="T176" s="28" t="s">
        <v>233</v>
      </c>
      <c r="U176" s="36" t="s">
        <v>30</v>
      </c>
      <c r="V176" s="40" t="s">
        <v>177</v>
      </c>
      <c r="W176" s="36"/>
      <c r="X176" s="36"/>
      <c r="Y176" s="36"/>
      <c r="Z176" s="41">
        <v>1981842364</v>
      </c>
      <c r="AA176" s="41" t="s">
        <v>1193</v>
      </c>
      <c r="AB176" s="36"/>
      <c r="AC176" s="42" t="s">
        <v>120</v>
      </c>
      <c r="AD176" s="42"/>
      <c r="AE176" s="42"/>
      <c r="AF176" s="42"/>
      <c r="AG176" s="42"/>
      <c r="AH176" s="42"/>
      <c r="AI176" s="44">
        <v>46002</v>
      </c>
      <c r="AJ176" s="60">
        <v>46142</v>
      </c>
      <c r="AK176" s="45">
        <f t="shared" si="62"/>
        <v>5</v>
      </c>
      <c r="AL176" s="38">
        <v>46143</v>
      </c>
      <c r="AM176" s="38">
        <v>46265</v>
      </c>
      <c r="AN176" s="39">
        <f t="shared" si="71"/>
        <v>4</v>
      </c>
      <c r="AO176" s="55">
        <v>46266</v>
      </c>
      <c r="AP176" s="55">
        <v>46387</v>
      </c>
      <c r="AQ176" s="48">
        <f t="shared" si="72"/>
        <v>4</v>
      </c>
      <c r="AR176" s="38" t="s">
        <v>97</v>
      </c>
      <c r="AS176" s="38"/>
      <c r="AT176" s="39" t="str">
        <f t="shared" si="73"/>
        <v/>
      </c>
      <c r="AU176" s="44" t="s">
        <v>97</v>
      </c>
      <c r="AV176" s="44"/>
      <c r="AW176" s="48" t="str">
        <f t="shared" si="74"/>
        <v/>
      </c>
      <c r="AX176" s="38"/>
      <c r="AY176" s="38"/>
      <c r="AZ176" s="39" t="str">
        <f t="shared" si="67"/>
        <v/>
      </c>
      <c r="BA176" s="44"/>
      <c r="BB176" s="44"/>
      <c r="BC176" s="50" t="str">
        <f t="shared" si="6"/>
        <v/>
      </c>
      <c r="BD176" s="61">
        <f ca="1">IF(G176="Tetap","",IF(BA176&lt;&gt;"",BA176,IF(AX176&lt;&gt;"",AX176,IF(AU176&lt;&gt;"",AU176,IF(AR176&lt;&gt;"",AR176,IF(AO176&lt;&gt;"",AO176,IF(AL176&lt;&gt;"",AL176,IF(AI176&lt;&gt;"",AI176,""))))))))</f>
        <v>46266</v>
      </c>
      <c r="BE176" s="51">
        <f t="shared" ca="1" si="7"/>
        <v>0</v>
      </c>
      <c r="BF176" s="36">
        <f t="shared" ca="1" si="8"/>
        <v>9</v>
      </c>
      <c r="BG176" s="36">
        <f t="shared" ca="1" si="9"/>
        <v>22</v>
      </c>
    </row>
    <row r="177" spans="1:59" ht="22.5" customHeight="1">
      <c r="A177" s="36">
        <f t="shared" si="75"/>
        <v>7</v>
      </c>
      <c r="B177" s="67">
        <v>57033</v>
      </c>
      <c r="C177" s="30" t="s">
        <v>7392</v>
      </c>
      <c r="D177" s="31" t="s">
        <v>1157</v>
      </c>
      <c r="E177" s="40" t="s">
        <v>1199</v>
      </c>
      <c r="F177" s="40" t="s">
        <v>376</v>
      </c>
      <c r="G177" s="33" t="str">
        <f ca="1">IF(AI177="","Perekrutan",IF(BE177&gt;4,"Tetap",IF(BA177&lt;&gt;"","Kontrak VII",IF(AX177&lt;&gt;"","Kontrak VI",IF(AU177&lt;&gt;"","Kontrak V",IF(AR177&lt;&gt;"","Kontrak IV",IF(AO177&lt;&gt;"","Kontrak III",IF(AL177&lt;&gt;"","Kontrak II",IF(AI177&lt;&gt;"","Kontrak I","")))))))))</f>
        <v>Kontrak II</v>
      </c>
      <c r="H177" s="413">
        <f ca="1">IF(G177="Tetap","",IF(BA177&lt;&gt;"",BB177,IF(AX177&lt;&gt;"",AY177,IF(AU177&lt;&gt;"",AV177,IF(AR177&lt;&gt;"",AS177,IF(AO177&lt;&gt;"",AP177,IF(AL177&lt;&gt;"",AM177,IF(AI177&lt;&gt;"",AJ177,""))))))))</f>
        <v>46326</v>
      </c>
      <c r="I177" s="35" t="s">
        <v>47</v>
      </c>
      <c r="J177" s="36">
        <v>3</v>
      </c>
      <c r="K177" s="31" t="s">
        <v>1178</v>
      </c>
      <c r="L177" s="37" t="s">
        <v>1200</v>
      </c>
      <c r="M177" s="36"/>
      <c r="N177" s="36" t="s">
        <v>103</v>
      </c>
      <c r="O177" s="31" t="s">
        <v>1201</v>
      </c>
      <c r="P177" s="38">
        <v>34367</v>
      </c>
      <c r="Q177" s="39">
        <f t="shared" ca="1" si="54"/>
        <v>32</v>
      </c>
      <c r="R177" s="31" t="s">
        <v>1202</v>
      </c>
      <c r="S177" s="28" t="s">
        <v>345</v>
      </c>
      <c r="T177" s="28" t="s">
        <v>233</v>
      </c>
      <c r="U177" s="36" t="s">
        <v>30</v>
      </c>
      <c r="V177" s="40" t="s">
        <v>177</v>
      </c>
      <c r="W177" s="36"/>
      <c r="X177" s="36"/>
      <c r="Y177" s="36"/>
      <c r="Z177" s="41">
        <v>1490450510</v>
      </c>
      <c r="AA177" s="41" t="s">
        <v>1200</v>
      </c>
      <c r="AB177" s="36"/>
      <c r="AC177" s="42" t="s">
        <v>120</v>
      </c>
      <c r="AD177" s="42"/>
      <c r="AE177" s="42"/>
      <c r="AF177" s="42"/>
      <c r="AG177" s="42"/>
      <c r="AH177" s="42"/>
      <c r="AI177" s="44">
        <v>46076</v>
      </c>
      <c r="AJ177" s="60">
        <v>46203</v>
      </c>
      <c r="AK177" s="45">
        <f t="shared" si="62"/>
        <v>5</v>
      </c>
      <c r="AL177" s="38">
        <v>46204</v>
      </c>
      <c r="AM177" s="66">
        <v>46326</v>
      </c>
      <c r="AN177" s="39">
        <f t="shared" si="71"/>
        <v>4</v>
      </c>
      <c r="AO177" s="44" t="s">
        <v>97</v>
      </c>
      <c r="AP177" s="44"/>
      <c r="AQ177" s="48" t="str">
        <f t="shared" si="72"/>
        <v/>
      </c>
      <c r="AR177" s="38" t="s">
        <v>97</v>
      </c>
      <c r="AS177" s="38"/>
      <c r="AT177" s="39" t="str">
        <f t="shared" si="73"/>
        <v/>
      </c>
      <c r="AU177" s="44" t="s">
        <v>97</v>
      </c>
      <c r="AV177" s="44"/>
      <c r="AW177" s="48" t="str">
        <f t="shared" si="74"/>
        <v/>
      </c>
      <c r="AX177" s="38"/>
      <c r="AY177" s="38"/>
      <c r="AZ177" s="39" t="str">
        <f t="shared" si="67"/>
        <v/>
      </c>
      <c r="BA177" s="44"/>
      <c r="BB177" s="44"/>
      <c r="BC177" s="50" t="str">
        <f t="shared" si="6"/>
        <v/>
      </c>
      <c r="BD177" s="61">
        <f ca="1">IF(G177="Tetap","",IF(BA177&lt;&gt;"",BA177,IF(AX177&lt;&gt;"",AX177,IF(AU177&lt;&gt;"",AU177,IF(AR177&lt;&gt;"",AR177,IF(AO177&lt;&gt;"",AO177,IF(AL177&lt;&gt;"",AL177,IF(AI177&lt;&gt;"",AI177,""))))))))</f>
        <v>46204</v>
      </c>
      <c r="BE177" s="51">
        <f t="shared" ca="1" si="7"/>
        <v>0</v>
      </c>
      <c r="BF177" s="36">
        <f t="shared" ca="1" si="8"/>
        <v>7</v>
      </c>
      <c r="BG177" s="36">
        <f t="shared" ca="1" si="9"/>
        <v>10</v>
      </c>
    </row>
    <row r="178" spans="1:59" ht="22.5" hidden="1" customHeight="1">
      <c r="A178" s="36">
        <f t="shared" si="75"/>
        <v>8</v>
      </c>
      <c r="B178" s="52"/>
      <c r="C178" s="30"/>
      <c r="D178" s="71" t="s">
        <v>1157</v>
      </c>
      <c r="E178" s="58" t="s">
        <v>1204</v>
      </c>
      <c r="F178" s="58" t="s">
        <v>944</v>
      </c>
      <c r="G178" s="33" t="str">
        <f>IF(AI178="","Perekrutan",IF(BE178&gt;4,"Tetap",IF(BA178&lt;&gt;"","Kontrak VII",IF(AX178&lt;&gt;"","Kontrak VI",IF(AU178&lt;&gt;"","Kontrak V",IF(AR178&lt;&gt;"","Kontrak IV",IF(AO178&lt;&gt;"","Kontrak III",IF(AL178&lt;&gt;"","Kontrak II",IF(AI178&lt;&gt;"","Kontrak I","")))))))))</f>
        <v>Perekrutan</v>
      </c>
      <c r="H178" s="825" t="str">
        <f>IF(G178="Tetap","",IF(BA178&lt;&gt;"",BB178,IF(AX178&lt;&gt;"",AY178,IF(AU178&lt;&gt;"",AV178,IF(AR178&lt;&gt;"",AS178,IF(AO178&lt;&gt;"",AP178,IF(AL178&lt;&gt;"",AM178,IF(AI178&lt;&gt;"",AJ178,""))))))))</f>
        <v/>
      </c>
      <c r="I178" s="35"/>
      <c r="J178" s="36"/>
      <c r="K178" s="71" t="s">
        <v>983</v>
      </c>
      <c r="L178" s="198" t="s">
        <v>1205</v>
      </c>
      <c r="M178" s="28"/>
      <c r="N178" s="28" t="s">
        <v>103</v>
      </c>
      <c r="O178" s="71" t="s">
        <v>1206</v>
      </c>
      <c r="P178" s="54">
        <v>35294</v>
      </c>
      <c r="Q178" s="39">
        <f t="shared" ca="1" si="54"/>
        <v>30</v>
      </c>
      <c r="R178" s="71" t="s">
        <v>1207</v>
      </c>
      <c r="S178" s="28" t="s">
        <v>345</v>
      </c>
      <c r="T178" s="28" t="s">
        <v>114</v>
      </c>
      <c r="U178" s="28" t="s">
        <v>116</v>
      </c>
      <c r="V178" s="58" t="s">
        <v>177</v>
      </c>
      <c r="W178" s="36"/>
      <c r="X178" s="36"/>
      <c r="Y178" s="36"/>
      <c r="Z178" s="65">
        <v>2099879081</v>
      </c>
      <c r="AA178" s="41"/>
      <c r="AB178" s="36"/>
      <c r="AC178" s="825" t="s">
        <v>1208</v>
      </c>
      <c r="AD178" s="825" t="s">
        <v>1209</v>
      </c>
      <c r="AE178" s="825" t="s">
        <v>1210</v>
      </c>
      <c r="AF178" s="42"/>
      <c r="AG178" s="42"/>
      <c r="AH178" s="42"/>
      <c r="AI178" s="44"/>
      <c r="AJ178" s="161"/>
      <c r="AK178" s="45"/>
      <c r="AL178" s="54"/>
      <c r="AM178" s="70"/>
      <c r="AN178" s="39"/>
      <c r="AO178" s="44"/>
      <c r="AP178" s="44"/>
      <c r="AQ178" s="48"/>
      <c r="AR178" s="38"/>
      <c r="AS178" s="38"/>
      <c r="AT178" s="39"/>
      <c r="AU178" s="44"/>
      <c r="AV178" s="44"/>
      <c r="AW178" s="48"/>
      <c r="AX178" s="38"/>
      <c r="AY178" s="38"/>
      <c r="AZ178" s="39"/>
      <c r="BA178" s="44"/>
      <c r="BB178" s="44"/>
      <c r="BC178" s="50" t="str">
        <f t="shared" si="6"/>
        <v/>
      </c>
      <c r="BD178" s="51" t="str">
        <f>IF(G178="Tetap","",IF(BA178&lt;&gt;"",BA178,IF(AX178&lt;&gt;"",AX178,IF(AU178&lt;&gt;"",AU178,IF(AR178&lt;&gt;"",AR178,IF(AO178&lt;&gt;"",AO178,IF(AL178&lt;&gt;"",AL178,IF(AI178&lt;&gt;"",AI178,""))))))))</f>
        <v/>
      </c>
      <c r="BE178" s="51" t="str">
        <f t="shared" ca="1" si="7"/>
        <v>0</v>
      </c>
      <c r="BF178" s="36" t="str">
        <f t="shared" ca="1" si="8"/>
        <v/>
      </c>
      <c r="BG178" s="36" t="str">
        <f t="shared" ca="1" si="9"/>
        <v/>
      </c>
    </row>
    <row r="179" spans="1:59" ht="22.5" customHeight="1">
      <c r="A179" s="28">
        <v>1</v>
      </c>
      <c r="B179" s="67">
        <v>57034</v>
      </c>
      <c r="C179" s="57" t="s">
        <v>7395</v>
      </c>
      <c r="D179" s="31" t="s">
        <v>1212</v>
      </c>
      <c r="E179" s="32" t="s">
        <v>1213</v>
      </c>
      <c r="F179" s="32" t="s">
        <v>592</v>
      </c>
      <c r="G179" s="33" t="str">
        <f ca="1">IF(AI179="","Perekrutan",IF(BE179&gt;4,"Tetap",IF(BA179&lt;&gt;"","Kontrak VII",IF(AX179&lt;&gt;"","Kontrak VI",IF(AU179&lt;&gt;"","Kontrak V",IF(AR179&lt;&gt;"","Kontrak IV",IF(AO179&lt;&gt;"","Kontrak III",IF(AL179&lt;&gt;"","Kontrak II",IF(AI179&lt;&gt;"","Kontrak I","")))))))))</f>
        <v>Tetap</v>
      </c>
      <c r="H179" s="42" t="str">
        <f ca="1">IF(G179="Tetap","",IF(BA179&lt;&gt;"",BB179,IF(AX179&lt;&gt;"",AY179,IF(AU179&lt;&gt;"",AV179,IF(AR179&lt;&gt;"",AS179,IF(AO179&lt;&gt;"",AP179,IF(AL179&lt;&gt;"",AM179,IF(AI179&lt;&gt;"",AJ179,""))))))))</f>
        <v/>
      </c>
      <c r="I179" s="35" t="s">
        <v>97</v>
      </c>
      <c r="J179" s="36" t="s">
        <v>97</v>
      </c>
      <c r="K179" s="31" t="s">
        <v>983</v>
      </c>
      <c r="L179" s="37" t="s">
        <v>1215</v>
      </c>
      <c r="M179" s="36"/>
      <c r="N179" s="36" t="s">
        <v>302</v>
      </c>
      <c r="O179" s="31" t="s">
        <v>1004</v>
      </c>
      <c r="P179" s="38">
        <v>27466</v>
      </c>
      <c r="Q179" s="39">
        <f t="shared" ca="1" si="54"/>
        <v>51</v>
      </c>
      <c r="R179" s="31" t="s">
        <v>1216</v>
      </c>
      <c r="S179" s="28" t="s">
        <v>345</v>
      </c>
      <c r="T179" s="36" t="s">
        <v>114</v>
      </c>
      <c r="U179" s="36" t="s">
        <v>176</v>
      </c>
      <c r="V179" s="40" t="s">
        <v>97</v>
      </c>
      <c r="W179" s="36"/>
      <c r="X179" s="36"/>
      <c r="Y179" s="36"/>
      <c r="Z179" s="41">
        <v>836526895</v>
      </c>
      <c r="AA179" s="41" t="s">
        <v>1911</v>
      </c>
      <c r="AB179" s="36"/>
      <c r="AC179" s="42" t="s">
        <v>97</v>
      </c>
      <c r="AD179" s="42"/>
      <c r="AE179" s="42"/>
      <c r="AF179" s="42"/>
      <c r="AG179" s="42"/>
      <c r="AH179" s="42"/>
      <c r="AI179" s="55">
        <v>38419</v>
      </c>
      <c r="AJ179" s="44"/>
      <c r="AK179" s="48" t="str">
        <f t="shared" ref="AK179:AK203" si="76">IF(AJ179="","",(DATEDIF(AI179,AJ179,"M")+1))</f>
        <v/>
      </c>
      <c r="AL179" s="38" t="s">
        <v>97</v>
      </c>
      <c r="AM179" s="38"/>
      <c r="AN179" s="39" t="str">
        <f t="shared" ref="AN179:AN180" si="77">IF(AM179="","",(DATEDIF(AL179,AM179,"M")+1))</f>
        <v/>
      </c>
      <c r="AO179" s="44" t="s">
        <v>97</v>
      </c>
      <c r="AP179" s="44"/>
      <c r="AQ179" s="44" t="str">
        <f t="shared" ref="AQ179:AQ180" si="78">IF(AP179="","",(DATEDIF(AO179,AP179,"M")+1))</f>
        <v/>
      </c>
      <c r="AR179" s="38" t="s">
        <v>97</v>
      </c>
      <c r="AS179" s="38"/>
      <c r="AT179" s="38" t="str">
        <f t="shared" ref="AT179:AT180" si="79">IF(AS179="","",(DATEDIF(AR179,AS179,"M")+1))</f>
        <v/>
      </c>
      <c r="AU179" s="44" t="s">
        <v>97</v>
      </c>
      <c r="AV179" s="44"/>
      <c r="AW179" s="48" t="str">
        <f t="shared" ref="AW179:AW180" si="80">IF(AV179="","",(DATEDIF(AU179,AV179,"M")+1))</f>
        <v/>
      </c>
      <c r="AX179" s="38"/>
      <c r="AY179" s="38"/>
      <c r="AZ179" s="39" t="str">
        <f t="shared" ref="AZ179:AZ218" si="81">IF(AY179="","",(DATEDIF(AX179,AY179,"M")+1))</f>
        <v/>
      </c>
      <c r="BA179" s="44"/>
      <c r="BB179" s="44"/>
      <c r="BC179" s="50" t="str">
        <f t="shared" si="6"/>
        <v/>
      </c>
      <c r="BD179" s="51" t="str">
        <f ca="1">IF(G179="Tetap","",IF(BA179&lt;&gt;"",BA179,IF(AX179&lt;&gt;"",AX179,IF(AU179&lt;&gt;"",AU179,IF(AR179&lt;&gt;"",AR179,IF(AO179&lt;&gt;"",AO179,IF(AL179&lt;&gt;"",AL179,IF(AI179&lt;&gt;"",AI179,""))))))))</f>
        <v/>
      </c>
      <c r="BE179" s="51">
        <f t="shared" ca="1" si="7"/>
        <v>21</v>
      </c>
      <c r="BF179" s="36">
        <f t="shared" ca="1" si="8"/>
        <v>6</v>
      </c>
      <c r="BG179" s="36">
        <f t="shared" ca="1" si="9"/>
        <v>25</v>
      </c>
    </row>
    <row r="180" spans="1:59" ht="22.5" customHeight="1">
      <c r="A180" s="36">
        <f t="shared" ref="A180:A189" si="82">A179+1</f>
        <v>2</v>
      </c>
      <c r="B180" s="52">
        <v>57035</v>
      </c>
      <c r="C180" s="57" t="s">
        <v>7396</v>
      </c>
      <c r="D180" s="31" t="s">
        <v>1212</v>
      </c>
      <c r="E180" s="40" t="s">
        <v>1219</v>
      </c>
      <c r="F180" s="58" t="s">
        <v>289</v>
      </c>
      <c r="G180" s="33" t="str">
        <f ca="1">IF(AI180="","Perekrutan",IF(BE180&gt;4,"Tetap",IF(BA180&lt;&gt;"","Kontrak VII",IF(AX180&lt;&gt;"","Kontrak VI",IF(AU180&lt;&gt;"","Kontrak V",IF(AR180&lt;&gt;"","Kontrak IV",IF(AO180&lt;&gt;"","Kontrak III",IF(AL180&lt;&gt;"","Kontrak II",IF(AI180&lt;&gt;"","Kontrak I","")))))))))</f>
        <v>Kontrak V</v>
      </c>
      <c r="H180" s="59">
        <f ca="1">IF(G180="Tetap","",IF(BA180&lt;&gt;"",BB180,IF(AX180&lt;&gt;"",AY180,IF(AU180&lt;&gt;"",AV180,IF(AR180&lt;&gt;"",AS180,IF(AO180&lt;&gt;"",AP180,IF(AL180&lt;&gt;"",AM180,IF(AI180&lt;&gt;"",AJ180,""))))))))</f>
        <v>46507</v>
      </c>
      <c r="I180" s="75" t="s">
        <v>47</v>
      </c>
      <c r="J180" s="28">
        <v>9</v>
      </c>
      <c r="K180" s="31" t="s">
        <v>1220</v>
      </c>
      <c r="L180" s="37" t="s">
        <v>1222</v>
      </c>
      <c r="M180" s="36"/>
      <c r="N180" s="36" t="s">
        <v>103</v>
      </c>
      <c r="O180" s="31" t="s">
        <v>1223</v>
      </c>
      <c r="P180" s="38">
        <v>31652</v>
      </c>
      <c r="Q180" s="39">
        <f t="shared" ca="1" si="54"/>
        <v>40</v>
      </c>
      <c r="R180" s="31" t="s">
        <v>1224</v>
      </c>
      <c r="S180" s="28" t="s">
        <v>345</v>
      </c>
      <c r="T180" s="36" t="s">
        <v>114</v>
      </c>
      <c r="U180" s="36" t="s">
        <v>176</v>
      </c>
      <c r="V180" s="40" t="s">
        <v>250</v>
      </c>
      <c r="W180" s="36"/>
      <c r="X180" s="36"/>
      <c r="Y180" s="36"/>
      <c r="Z180" s="41">
        <v>1616173503</v>
      </c>
      <c r="AA180" s="41" t="s">
        <v>1912</v>
      </c>
      <c r="AB180" s="36"/>
      <c r="AC180" s="42" t="s">
        <v>120</v>
      </c>
      <c r="AD180" s="42"/>
      <c r="AE180" s="42"/>
      <c r="AF180" s="42"/>
      <c r="AG180" s="42"/>
      <c r="AH180" s="42"/>
      <c r="AI180" s="44">
        <v>44958</v>
      </c>
      <c r="AJ180" s="60">
        <v>45076</v>
      </c>
      <c r="AK180" s="45">
        <f t="shared" si="76"/>
        <v>4</v>
      </c>
      <c r="AL180" s="38">
        <v>45077</v>
      </c>
      <c r="AM180" s="38">
        <v>45412</v>
      </c>
      <c r="AN180" s="39">
        <f t="shared" si="77"/>
        <v>11</v>
      </c>
      <c r="AO180" s="44">
        <v>45413</v>
      </c>
      <c r="AP180" s="44">
        <v>45777</v>
      </c>
      <c r="AQ180" s="48">
        <f t="shared" si="78"/>
        <v>12</v>
      </c>
      <c r="AR180" s="38">
        <v>45778</v>
      </c>
      <c r="AS180" s="38">
        <v>46142</v>
      </c>
      <c r="AT180" s="39">
        <f t="shared" si="79"/>
        <v>12</v>
      </c>
      <c r="AU180" s="44">
        <v>46143</v>
      </c>
      <c r="AV180" s="44">
        <v>46507</v>
      </c>
      <c r="AW180" s="48">
        <f t="shared" si="80"/>
        <v>12</v>
      </c>
      <c r="AX180" s="38"/>
      <c r="AY180" s="38"/>
      <c r="AZ180" s="39" t="str">
        <f t="shared" si="81"/>
        <v/>
      </c>
      <c r="BA180" s="44"/>
      <c r="BB180" s="44"/>
      <c r="BC180" s="50" t="str">
        <f t="shared" si="6"/>
        <v/>
      </c>
      <c r="BD180" s="61">
        <f ca="1">IF(G180="Tetap","",IF(BA180&lt;&gt;"",BA180,IF(AX180&lt;&gt;"",AX180,IF(AU180&lt;&gt;"",AU180,IF(AR180&lt;&gt;"",AR180,IF(AO180&lt;&gt;"",AO180,IF(AL180&lt;&gt;"",AL180,IF(AI180&lt;&gt;"",AI180,""))))))))</f>
        <v>46143</v>
      </c>
      <c r="BE180" s="51">
        <f t="shared" ca="1" si="7"/>
        <v>3</v>
      </c>
      <c r="BF180" s="36">
        <f t="shared" ca="1" si="8"/>
        <v>8</v>
      </c>
      <c r="BG180" s="36">
        <f t="shared" ca="1" si="9"/>
        <v>2</v>
      </c>
    </row>
    <row r="181" spans="1:59" ht="22.5" customHeight="1">
      <c r="A181" s="36">
        <f t="shared" si="82"/>
        <v>3</v>
      </c>
      <c r="B181" s="67">
        <v>57036</v>
      </c>
      <c r="C181" s="57" t="s">
        <v>7397</v>
      </c>
      <c r="D181" s="31" t="s">
        <v>1212</v>
      </c>
      <c r="E181" s="40" t="s">
        <v>1227</v>
      </c>
      <c r="F181" s="58" t="s">
        <v>568</v>
      </c>
      <c r="G181" s="33" t="str">
        <f ca="1">IF(AI181="","Perekrutan",IF(BE181&gt;4,"Tetap",IF(BA181&lt;&gt;"","Kontrak VII",IF(AX181&lt;&gt;"","Kontrak VI",IF(AU181&lt;&gt;"","Kontrak V",IF(AR181&lt;&gt;"","Kontrak IV",IF(AO181&lt;&gt;"","Kontrak III",IF(AL181&lt;&gt;"","Kontrak II",IF(AI181&lt;&gt;"","Kontrak I","")))))))))</f>
        <v>Kontrak I</v>
      </c>
      <c r="H181" s="59">
        <f ca="1">IF(G181="Tetap","",IF(BA181&lt;&gt;"",BB181,IF(AX181&lt;&gt;"",AY181,IF(AU181&lt;&gt;"",AV181,IF(AR181&lt;&gt;"",AS181,IF(AO181&lt;&gt;"",AP181,IF(AL181&lt;&gt;"",AM181,IF(AI181&lt;&gt;"",AJ181,""))))))))</f>
        <v>46356</v>
      </c>
      <c r="I181" s="75" t="s">
        <v>47</v>
      </c>
      <c r="J181" s="28">
        <v>3</v>
      </c>
      <c r="K181" s="31" t="s">
        <v>1220</v>
      </c>
      <c r="L181" s="64" t="s">
        <v>1228</v>
      </c>
      <c r="M181" s="28"/>
      <c r="N181" s="28" t="s">
        <v>302</v>
      </c>
      <c r="O181" s="31" t="s">
        <v>1030</v>
      </c>
      <c r="P181" s="38">
        <v>37595</v>
      </c>
      <c r="Q181" s="39">
        <f t="shared" ca="1" si="54"/>
        <v>23</v>
      </c>
      <c r="R181" s="31" t="s">
        <v>1229</v>
      </c>
      <c r="S181" s="28" t="s">
        <v>345</v>
      </c>
      <c r="T181" s="28" t="s">
        <v>233</v>
      </c>
      <c r="U181" s="36" t="s">
        <v>30</v>
      </c>
      <c r="V181" s="40" t="s">
        <v>1230</v>
      </c>
      <c r="W181" s="36"/>
      <c r="X181" s="36"/>
      <c r="Y181" s="36"/>
      <c r="Z181" s="41" t="s">
        <v>1913</v>
      </c>
      <c r="AA181" s="41" t="s">
        <v>1228</v>
      </c>
      <c r="AB181" s="36"/>
      <c r="AC181" s="42" t="s">
        <v>1231</v>
      </c>
      <c r="AD181" s="42" t="s">
        <v>1232</v>
      </c>
      <c r="AE181" s="42" t="s">
        <v>1233</v>
      </c>
      <c r="AF181" s="42"/>
      <c r="AG181" s="42"/>
      <c r="AH181" s="42"/>
      <c r="AI181" s="55">
        <v>46224</v>
      </c>
      <c r="AJ181" s="161">
        <v>46356</v>
      </c>
      <c r="AK181" s="45">
        <f t="shared" si="76"/>
        <v>5</v>
      </c>
      <c r="AL181" s="38"/>
      <c r="AM181" s="66"/>
      <c r="AN181" s="39"/>
      <c r="AO181" s="44"/>
      <c r="AP181" s="44"/>
      <c r="AQ181" s="48"/>
      <c r="AR181" s="38"/>
      <c r="AS181" s="38"/>
      <c r="AT181" s="39"/>
      <c r="AU181" s="44"/>
      <c r="AV181" s="44"/>
      <c r="AW181" s="48"/>
      <c r="AX181" s="38"/>
      <c r="AY181" s="38"/>
      <c r="AZ181" s="39" t="str">
        <f t="shared" si="81"/>
        <v/>
      </c>
      <c r="BA181" s="44"/>
      <c r="BB181" s="44"/>
      <c r="BC181" s="50" t="str">
        <f t="shared" si="6"/>
        <v/>
      </c>
      <c r="BD181" s="61">
        <f ca="1">IF(G181="Tetap","",IF(BA181&lt;&gt;"",BA181,IF(AX181&lt;&gt;"",AX181,IF(AU181&lt;&gt;"",AU181,IF(AR181&lt;&gt;"",AR181,IF(AO181&lt;&gt;"",AO181,IF(AL181&lt;&gt;"",AL181,IF(AI181&lt;&gt;"",AI181,""))))))))</f>
        <v>46224</v>
      </c>
      <c r="BE181" s="51">
        <f t="shared" ca="1" si="7"/>
        <v>0</v>
      </c>
      <c r="BF181" s="36">
        <f t="shared" ca="1" si="8"/>
        <v>2</v>
      </c>
      <c r="BG181" s="36">
        <f t="shared" ca="1" si="9"/>
        <v>12</v>
      </c>
    </row>
    <row r="182" spans="1:59" ht="22.5" customHeight="1">
      <c r="A182" s="36">
        <f t="shared" si="82"/>
        <v>4</v>
      </c>
      <c r="B182" s="67">
        <v>57037</v>
      </c>
      <c r="C182" s="57" t="s">
        <v>7398</v>
      </c>
      <c r="D182" s="31" t="s">
        <v>1212</v>
      </c>
      <c r="E182" s="40" t="s">
        <v>1234</v>
      </c>
      <c r="F182" s="40" t="s">
        <v>376</v>
      </c>
      <c r="G182" s="33" t="str">
        <f ca="1">IF(AI182="","Perekrutan",IF(BE182&gt;4,"Tetap",IF(BA182&lt;&gt;"","Kontrak VII",IF(AX182&lt;&gt;"","Kontrak VI",IF(AU182&lt;&gt;"","Kontrak V",IF(AR182&lt;&gt;"","Kontrak IV",IF(AO182&lt;&gt;"","Kontrak III",IF(AL182&lt;&gt;"","Kontrak II",IF(AI182&lt;&gt;"","Kontrak I","")))))))))</f>
        <v>Kontrak V</v>
      </c>
      <c r="H182" s="59">
        <f ca="1">IF(G182="Tetap","",IF(BA182&lt;&gt;"",BB182,IF(AX182&lt;&gt;"",AY182,IF(AU182&lt;&gt;"",AV182,IF(AR182&lt;&gt;"",AS182,IF(AO182&lt;&gt;"",AP182,IF(AL182&lt;&gt;"",AM182,IF(AI182&lt;&gt;"",AJ182,""))))))))</f>
        <v>46507</v>
      </c>
      <c r="I182" s="35" t="s">
        <v>47</v>
      </c>
      <c r="J182" s="36">
        <v>3</v>
      </c>
      <c r="K182" s="31" t="s">
        <v>1220</v>
      </c>
      <c r="L182" s="37" t="s">
        <v>1235</v>
      </c>
      <c r="M182" s="36"/>
      <c r="N182" s="36" t="s">
        <v>103</v>
      </c>
      <c r="O182" s="31" t="s">
        <v>1236</v>
      </c>
      <c r="P182" s="38">
        <v>30838</v>
      </c>
      <c r="Q182" s="39">
        <f t="shared" ca="1" si="54"/>
        <v>42</v>
      </c>
      <c r="R182" s="31" t="s">
        <v>1237</v>
      </c>
      <c r="S182" s="28" t="s">
        <v>345</v>
      </c>
      <c r="T182" s="36" t="s">
        <v>114</v>
      </c>
      <c r="U182" s="36" t="s">
        <v>176</v>
      </c>
      <c r="V182" s="40" t="s">
        <v>250</v>
      </c>
      <c r="W182" s="36"/>
      <c r="X182" s="36"/>
      <c r="Y182" s="36"/>
      <c r="Z182" s="41">
        <v>1615665462</v>
      </c>
      <c r="AA182" s="41" t="s">
        <v>1914</v>
      </c>
      <c r="AB182" s="36"/>
      <c r="AC182" s="42" t="s">
        <v>120</v>
      </c>
      <c r="AD182" s="42"/>
      <c r="AE182" s="42"/>
      <c r="AF182" s="42"/>
      <c r="AG182" s="42"/>
      <c r="AH182" s="42"/>
      <c r="AI182" s="44">
        <v>44958</v>
      </c>
      <c r="AJ182" s="60">
        <v>45076</v>
      </c>
      <c r="AK182" s="45">
        <f t="shared" si="76"/>
        <v>4</v>
      </c>
      <c r="AL182" s="38">
        <v>45077</v>
      </c>
      <c r="AM182" s="38">
        <v>45412</v>
      </c>
      <c r="AN182" s="39">
        <f t="shared" ref="AN182:AN206" si="83">IF(AM182="","",(DATEDIF(AL182,AM182,"M")+1))</f>
        <v>11</v>
      </c>
      <c r="AO182" s="44">
        <v>45413</v>
      </c>
      <c r="AP182" s="44">
        <v>45777</v>
      </c>
      <c r="AQ182" s="48">
        <f t="shared" ref="AQ182:AQ206" si="84">IF(AP182="","",(DATEDIF(AO182,AP182,"M")+1))</f>
        <v>12</v>
      </c>
      <c r="AR182" s="38">
        <v>45778</v>
      </c>
      <c r="AS182" s="38">
        <v>46142</v>
      </c>
      <c r="AT182" s="39">
        <f t="shared" ref="AT182:AT196" si="85">IF(AS182="","",(DATEDIF(AR182,AS182,"M")+1))</f>
        <v>12</v>
      </c>
      <c r="AU182" s="44">
        <v>46143</v>
      </c>
      <c r="AV182" s="44">
        <v>46507</v>
      </c>
      <c r="AW182" s="48">
        <f t="shared" ref="AW182:AW206" si="86">IF(AV182="","",(DATEDIF(AU182,AV182,"M")+1))</f>
        <v>12</v>
      </c>
      <c r="AX182" s="38"/>
      <c r="AY182" s="38"/>
      <c r="AZ182" s="39" t="str">
        <f t="shared" si="81"/>
        <v/>
      </c>
      <c r="BA182" s="44"/>
      <c r="BB182" s="44"/>
      <c r="BC182" s="50" t="str">
        <f t="shared" si="6"/>
        <v/>
      </c>
      <c r="BD182" s="61">
        <f ca="1">IF(G182="Tetap","",IF(BA182&lt;&gt;"",BA182,IF(AX182&lt;&gt;"",AX182,IF(AU182&lt;&gt;"",AU182,IF(AR182&lt;&gt;"",AR182,IF(AO182&lt;&gt;"",AO182,IF(AL182&lt;&gt;"",AL182,IF(AI182&lt;&gt;"",AI182,""))))))))</f>
        <v>46143</v>
      </c>
      <c r="BE182" s="51">
        <f t="shared" ca="1" si="7"/>
        <v>3</v>
      </c>
      <c r="BF182" s="36">
        <f t="shared" ca="1" si="8"/>
        <v>8</v>
      </c>
      <c r="BG182" s="36">
        <f t="shared" ca="1" si="9"/>
        <v>2</v>
      </c>
    </row>
    <row r="183" spans="1:59" ht="22.5" customHeight="1">
      <c r="A183" s="36">
        <f t="shared" si="82"/>
        <v>5</v>
      </c>
      <c r="B183" s="52">
        <v>57038</v>
      </c>
      <c r="C183" s="57" t="s">
        <v>7403</v>
      </c>
      <c r="D183" s="31" t="s">
        <v>1212</v>
      </c>
      <c r="E183" s="40" t="s">
        <v>1248</v>
      </c>
      <c r="F183" s="40" t="s">
        <v>376</v>
      </c>
      <c r="G183" s="33" t="str">
        <f ca="1">IF(AI183="","Perekrutan",IF(BE183&gt;4,"Tetap",IF(BA183&lt;&gt;"","Kontrak VII",IF(AX183&lt;&gt;"","Kontrak VI",IF(AU183&lt;&gt;"","Kontrak V",IF(AR183&lt;&gt;"","Kontrak IV",IF(AO183&lt;&gt;"","Kontrak III",IF(AL183&lt;&gt;"","Kontrak II",IF(AI183&lt;&gt;"","Kontrak I","")))))))))</f>
        <v>Kontrak V</v>
      </c>
      <c r="H183" s="59">
        <f ca="1">IF(G183="Tetap","",IF(BA183&lt;&gt;"",BB183,IF(AX183&lt;&gt;"",AY183,IF(AU183&lt;&gt;"",AV183,IF(AR183&lt;&gt;"",AS183,IF(AO183&lt;&gt;"",AP183,IF(AL183&lt;&gt;"",AM183,IF(AI183&lt;&gt;"",AJ183,""))))))))</f>
        <v>46507</v>
      </c>
      <c r="I183" s="35" t="s">
        <v>47</v>
      </c>
      <c r="J183" s="36">
        <v>3</v>
      </c>
      <c r="K183" s="31" t="s">
        <v>1220</v>
      </c>
      <c r="L183" s="37" t="s">
        <v>1249</v>
      </c>
      <c r="M183" s="36"/>
      <c r="N183" s="36" t="s">
        <v>103</v>
      </c>
      <c r="O183" s="31" t="s">
        <v>1250</v>
      </c>
      <c r="P183" s="38">
        <v>34782</v>
      </c>
      <c r="Q183" s="39">
        <f t="shared" ca="1" si="54"/>
        <v>31</v>
      </c>
      <c r="R183" s="31" t="s">
        <v>1251</v>
      </c>
      <c r="S183" s="28" t="s">
        <v>345</v>
      </c>
      <c r="T183" s="28" t="s">
        <v>233</v>
      </c>
      <c r="U183" s="36" t="s">
        <v>30</v>
      </c>
      <c r="V183" s="40" t="s">
        <v>177</v>
      </c>
      <c r="W183" s="36"/>
      <c r="X183" s="36"/>
      <c r="Y183" s="36"/>
      <c r="Z183" s="41">
        <v>1615865109</v>
      </c>
      <c r="AA183" s="41" t="s">
        <v>1915</v>
      </c>
      <c r="AB183" s="36"/>
      <c r="AC183" s="42" t="s">
        <v>120</v>
      </c>
      <c r="AD183" s="42"/>
      <c r="AE183" s="42"/>
      <c r="AF183" s="42"/>
      <c r="AG183" s="42"/>
      <c r="AH183" s="42"/>
      <c r="AI183" s="44">
        <v>44958</v>
      </c>
      <c r="AJ183" s="60">
        <v>45076</v>
      </c>
      <c r="AK183" s="45">
        <f t="shared" si="76"/>
        <v>4</v>
      </c>
      <c r="AL183" s="38">
        <v>45077</v>
      </c>
      <c r="AM183" s="38">
        <v>45412</v>
      </c>
      <c r="AN183" s="39">
        <f t="shared" si="83"/>
        <v>11</v>
      </c>
      <c r="AO183" s="44">
        <v>45413</v>
      </c>
      <c r="AP183" s="44">
        <v>45777</v>
      </c>
      <c r="AQ183" s="48">
        <f t="shared" si="84"/>
        <v>12</v>
      </c>
      <c r="AR183" s="38">
        <v>45778</v>
      </c>
      <c r="AS183" s="38">
        <v>46142</v>
      </c>
      <c r="AT183" s="39">
        <f t="shared" si="85"/>
        <v>12</v>
      </c>
      <c r="AU183" s="44">
        <v>46143</v>
      </c>
      <c r="AV183" s="44">
        <v>46507</v>
      </c>
      <c r="AW183" s="48">
        <f t="shared" si="86"/>
        <v>12</v>
      </c>
      <c r="AX183" s="38"/>
      <c r="AY183" s="38"/>
      <c r="AZ183" s="39" t="str">
        <f t="shared" si="81"/>
        <v/>
      </c>
      <c r="BA183" s="44"/>
      <c r="BB183" s="44"/>
      <c r="BC183" s="50" t="str">
        <f t="shared" si="6"/>
        <v/>
      </c>
      <c r="BD183" s="61">
        <f ca="1">IF(G183="Tetap","",IF(BA183&lt;&gt;"",BA183,IF(AX183&lt;&gt;"",AX183,IF(AU183&lt;&gt;"",AU183,IF(AR183&lt;&gt;"",AR183,IF(AO183&lt;&gt;"",AO183,IF(AL183&lt;&gt;"",AL183,IF(AI183&lt;&gt;"",AI183,""))))))))</f>
        <v>46143</v>
      </c>
      <c r="BE183" s="51">
        <f t="shared" ca="1" si="7"/>
        <v>3</v>
      </c>
      <c r="BF183" s="36">
        <f t="shared" ca="1" si="8"/>
        <v>8</v>
      </c>
      <c r="BG183" s="36">
        <f t="shared" ca="1" si="9"/>
        <v>2</v>
      </c>
    </row>
    <row r="184" spans="1:59" ht="22.5" customHeight="1">
      <c r="A184" s="36">
        <f t="shared" si="82"/>
        <v>6</v>
      </c>
      <c r="B184" s="67">
        <v>57039</v>
      </c>
      <c r="C184" s="57" t="s">
        <v>7405</v>
      </c>
      <c r="D184" s="31" t="s">
        <v>1212</v>
      </c>
      <c r="E184" s="40" t="s">
        <v>1253</v>
      </c>
      <c r="F184" s="40" t="s">
        <v>376</v>
      </c>
      <c r="G184" s="33" t="str">
        <f ca="1">IF(AI184="","Perekrutan",IF(BE184&gt;4,"Tetap",IF(BA184&lt;&gt;"","Kontrak VII",IF(AX184&lt;&gt;"","Kontrak VI",IF(AU184&lt;&gt;"","Kontrak V",IF(AR184&lt;&gt;"","Kontrak IV",IF(AO184&lt;&gt;"","Kontrak III",IF(AL184&lt;&gt;"","Kontrak II",IF(AI184&lt;&gt;"","Kontrak I","")))))))))</f>
        <v>Kontrak IV</v>
      </c>
      <c r="H184" s="59">
        <f ca="1">IF(G184="Tetap","",IF(BA184&lt;&gt;"",BB184,IF(AX184&lt;&gt;"",AY184,IF(AU184&lt;&gt;"",AV184,IF(AR184&lt;&gt;"",AS184,IF(AO184&lt;&gt;"",AP184,IF(AL184&lt;&gt;"",AM184,IF(AI184&lt;&gt;"",AJ184,""))))))))</f>
        <v>46599</v>
      </c>
      <c r="I184" s="35" t="s">
        <v>47</v>
      </c>
      <c r="J184" s="36">
        <v>3</v>
      </c>
      <c r="K184" s="31" t="s">
        <v>1220</v>
      </c>
      <c r="L184" s="37" t="s">
        <v>1254</v>
      </c>
      <c r="M184" s="36"/>
      <c r="N184" s="36" t="s">
        <v>103</v>
      </c>
      <c r="O184" s="31" t="s">
        <v>1255</v>
      </c>
      <c r="P184" s="38">
        <v>32946</v>
      </c>
      <c r="Q184" s="39">
        <f t="shared" ca="1" si="54"/>
        <v>36</v>
      </c>
      <c r="R184" s="31" t="s">
        <v>1256</v>
      </c>
      <c r="S184" s="28" t="s">
        <v>345</v>
      </c>
      <c r="T184" s="36" t="s">
        <v>114</v>
      </c>
      <c r="U184" s="36" t="s">
        <v>116</v>
      </c>
      <c r="V184" s="40" t="s">
        <v>1257</v>
      </c>
      <c r="W184" s="36"/>
      <c r="X184" s="36"/>
      <c r="Y184" s="36"/>
      <c r="Z184" s="41">
        <v>1790592543</v>
      </c>
      <c r="AA184" s="41" t="s">
        <v>1254</v>
      </c>
      <c r="AB184" s="36"/>
      <c r="AC184" s="42" t="s">
        <v>120</v>
      </c>
      <c r="AD184" s="42"/>
      <c r="AE184" s="42"/>
      <c r="AF184" s="42"/>
      <c r="AG184" s="42"/>
      <c r="AH184" s="42"/>
      <c r="AI184" s="44">
        <v>45871</v>
      </c>
      <c r="AJ184" s="60">
        <v>45991</v>
      </c>
      <c r="AK184" s="45">
        <f t="shared" si="76"/>
        <v>4</v>
      </c>
      <c r="AL184" s="54">
        <v>45992</v>
      </c>
      <c r="AM184" s="54">
        <v>46112</v>
      </c>
      <c r="AN184" s="39">
        <f t="shared" si="83"/>
        <v>4</v>
      </c>
      <c r="AO184" s="446">
        <v>46113</v>
      </c>
      <c r="AP184" s="446">
        <v>46234</v>
      </c>
      <c r="AQ184" s="448">
        <f t="shared" si="84"/>
        <v>4</v>
      </c>
      <c r="AR184" s="54">
        <v>46235</v>
      </c>
      <c r="AS184" s="54">
        <v>46599</v>
      </c>
      <c r="AT184" s="39">
        <f t="shared" si="85"/>
        <v>12</v>
      </c>
      <c r="AU184" s="44" t="s">
        <v>97</v>
      </c>
      <c r="AV184" s="44"/>
      <c r="AW184" s="48" t="str">
        <f t="shared" si="86"/>
        <v/>
      </c>
      <c r="AX184" s="38"/>
      <c r="AY184" s="38"/>
      <c r="AZ184" s="39" t="str">
        <f t="shared" si="81"/>
        <v/>
      </c>
      <c r="BA184" s="44"/>
      <c r="BB184" s="44"/>
      <c r="BC184" s="50" t="str">
        <f t="shared" si="6"/>
        <v/>
      </c>
      <c r="BD184" s="61">
        <f ca="1">IF(G184="Tetap","",IF(BA184&lt;&gt;"",BA184,IF(AX184&lt;&gt;"",AX184,IF(AU184&lt;&gt;"",AU184,IF(AR184&lt;&gt;"",AR184,IF(AO184&lt;&gt;"",AO184,IF(AL184&lt;&gt;"",AL184,IF(AI184&lt;&gt;"",AI184,""))))))))</f>
        <v>46235</v>
      </c>
      <c r="BE184" s="51">
        <f t="shared" ca="1" si="7"/>
        <v>1</v>
      </c>
      <c r="BF184" s="36">
        <f t="shared" ca="1" si="8"/>
        <v>2</v>
      </c>
      <c r="BG184" s="36">
        <f t="shared" ca="1" si="9"/>
        <v>1</v>
      </c>
    </row>
    <row r="185" spans="1:59" ht="22.5" customHeight="1">
      <c r="A185" s="36">
        <f t="shared" si="82"/>
        <v>7</v>
      </c>
      <c r="B185" s="67">
        <v>57040</v>
      </c>
      <c r="C185" s="57" t="s">
        <v>7407</v>
      </c>
      <c r="D185" s="31" t="s">
        <v>1212</v>
      </c>
      <c r="E185" s="40" t="s">
        <v>1260</v>
      </c>
      <c r="F185" s="40" t="s">
        <v>376</v>
      </c>
      <c r="G185" s="33" t="str">
        <f ca="1">IF(AI185="","Perekrutan",IF(BE185&gt;4,"Tetap",IF(BA185&lt;&gt;"","Kontrak VII",IF(AX185&lt;&gt;"","Kontrak VI",IF(AU185&lt;&gt;"","Kontrak V",IF(AR185&lt;&gt;"","Kontrak IV",IF(AO185&lt;&gt;"","Kontrak III",IF(AL185&lt;&gt;"","Kontrak II",IF(AI185&lt;&gt;"","Kontrak I","")))))))))</f>
        <v>Kontrak IV</v>
      </c>
      <c r="H185" s="59">
        <f ca="1">IF(G185="Tetap","",IF(BA185&lt;&gt;"",BB185,IF(AX185&lt;&gt;"",AY185,IF(AU185&lt;&gt;"",AV185,IF(AR185&lt;&gt;"",AS185,IF(AO185&lt;&gt;"",AP185,IF(AL185&lt;&gt;"",AM185,IF(AI185&lt;&gt;"",AJ185,""))))))))</f>
        <v>46599</v>
      </c>
      <c r="I185" s="35" t="s">
        <v>47</v>
      </c>
      <c r="J185" s="36">
        <v>3</v>
      </c>
      <c r="K185" s="31" t="s">
        <v>1220</v>
      </c>
      <c r="L185" s="37" t="s">
        <v>1261</v>
      </c>
      <c r="M185" s="36"/>
      <c r="N185" s="36" t="s">
        <v>103</v>
      </c>
      <c r="O185" s="31" t="s">
        <v>1262</v>
      </c>
      <c r="P185" s="38">
        <v>29700</v>
      </c>
      <c r="Q185" s="39">
        <f t="shared" ca="1" si="54"/>
        <v>45</v>
      </c>
      <c r="R185" s="31" t="s">
        <v>1237</v>
      </c>
      <c r="S185" s="28" t="s">
        <v>345</v>
      </c>
      <c r="T185" s="36" t="s">
        <v>114</v>
      </c>
      <c r="U185" s="36" t="s">
        <v>176</v>
      </c>
      <c r="V185" s="40" t="s">
        <v>622</v>
      </c>
      <c r="W185" s="36"/>
      <c r="X185" s="36"/>
      <c r="Y185" s="36"/>
      <c r="Z185" s="41">
        <v>1790061689</v>
      </c>
      <c r="AA185" s="41" t="s">
        <v>1261</v>
      </c>
      <c r="AB185" s="36"/>
      <c r="AC185" s="42" t="s">
        <v>120</v>
      </c>
      <c r="AD185" s="42"/>
      <c r="AE185" s="42"/>
      <c r="AF185" s="42"/>
      <c r="AG185" s="42"/>
      <c r="AH185" s="42"/>
      <c r="AI185" s="44">
        <v>45871</v>
      </c>
      <c r="AJ185" s="60">
        <v>45991</v>
      </c>
      <c r="AK185" s="45">
        <f t="shared" si="76"/>
        <v>4</v>
      </c>
      <c r="AL185" s="54">
        <v>45992</v>
      </c>
      <c r="AM185" s="54">
        <v>46112</v>
      </c>
      <c r="AN185" s="39">
        <f t="shared" si="83"/>
        <v>4</v>
      </c>
      <c r="AO185" s="446">
        <v>46113</v>
      </c>
      <c r="AP185" s="446">
        <v>46234</v>
      </c>
      <c r="AQ185" s="448">
        <f t="shared" si="84"/>
        <v>4</v>
      </c>
      <c r="AR185" s="54">
        <v>46235</v>
      </c>
      <c r="AS185" s="54">
        <v>46599</v>
      </c>
      <c r="AT185" s="39">
        <f t="shared" si="85"/>
        <v>12</v>
      </c>
      <c r="AU185" s="44" t="s">
        <v>97</v>
      </c>
      <c r="AV185" s="44"/>
      <c r="AW185" s="48" t="str">
        <f t="shared" si="86"/>
        <v/>
      </c>
      <c r="AX185" s="38"/>
      <c r="AY185" s="38"/>
      <c r="AZ185" s="39" t="str">
        <f t="shared" si="81"/>
        <v/>
      </c>
      <c r="BA185" s="44"/>
      <c r="BB185" s="44"/>
      <c r="BC185" s="50" t="str">
        <f t="shared" si="6"/>
        <v/>
      </c>
      <c r="BD185" s="61">
        <f ca="1">IF(G185="Tetap","",IF(BA185&lt;&gt;"",BA185,IF(AX185&lt;&gt;"",AX185,IF(AU185&lt;&gt;"",AU185,IF(AR185&lt;&gt;"",AR185,IF(AO185&lt;&gt;"",AO185,IF(AL185&lt;&gt;"",AL185,IF(AI185&lt;&gt;"",AI185,""))))))))</f>
        <v>46235</v>
      </c>
      <c r="BE185" s="51">
        <f t="shared" ca="1" si="7"/>
        <v>1</v>
      </c>
      <c r="BF185" s="36">
        <f t="shared" ca="1" si="8"/>
        <v>2</v>
      </c>
      <c r="BG185" s="36">
        <f t="shared" ca="1" si="9"/>
        <v>1</v>
      </c>
    </row>
    <row r="186" spans="1:59" ht="22.5" customHeight="1">
      <c r="A186" s="36">
        <f t="shared" si="82"/>
        <v>8</v>
      </c>
      <c r="B186" s="52">
        <v>57041</v>
      </c>
      <c r="C186" s="57" t="s">
        <v>7413</v>
      </c>
      <c r="D186" s="31" t="s">
        <v>1212</v>
      </c>
      <c r="E186" s="40" t="s">
        <v>1272</v>
      </c>
      <c r="F186" s="40" t="s">
        <v>376</v>
      </c>
      <c r="G186" s="33" t="str">
        <f ca="1">IF(AI186="","Perekrutan",IF(BE186&gt;4,"Tetap",IF(BA186&lt;&gt;"","Kontrak VII",IF(AX186&lt;&gt;"","Kontrak VI",IF(AU186&lt;&gt;"","Kontrak V",IF(AR186&lt;&gt;"","Kontrak IV",IF(AO186&lt;&gt;"","Kontrak III",IF(AL186&lt;&gt;"","Kontrak II",IF(AI186&lt;&gt;"","Kontrak I","")))))))))</f>
        <v>Kontrak IV</v>
      </c>
      <c r="H186" s="59">
        <f ca="1">IF(G186="Tetap","",IF(BA186&lt;&gt;"",BB186,IF(AX186&lt;&gt;"",AY186,IF(AU186&lt;&gt;"",AV186,IF(AR186&lt;&gt;"",AS186,IF(AO186&lt;&gt;"",AP186,IF(AL186&lt;&gt;"",AM186,IF(AI186&lt;&gt;"",AJ186,""))))))))</f>
        <v>46599</v>
      </c>
      <c r="I186" s="75" t="s">
        <v>47</v>
      </c>
      <c r="J186" s="28">
        <v>3</v>
      </c>
      <c r="K186" s="31" t="s">
        <v>1220</v>
      </c>
      <c r="L186" s="37" t="s">
        <v>1273</v>
      </c>
      <c r="M186" s="36"/>
      <c r="N186" s="36" t="s">
        <v>103</v>
      </c>
      <c r="O186" s="31" t="s">
        <v>1274</v>
      </c>
      <c r="P186" s="38">
        <v>32284</v>
      </c>
      <c r="Q186" s="39">
        <f t="shared" ca="1" si="54"/>
        <v>38</v>
      </c>
      <c r="R186" s="31" t="s">
        <v>1275</v>
      </c>
      <c r="S186" s="28" t="s">
        <v>345</v>
      </c>
      <c r="T186" s="28" t="s">
        <v>233</v>
      </c>
      <c r="U186" s="36" t="s">
        <v>30</v>
      </c>
      <c r="V186" s="40" t="s">
        <v>177</v>
      </c>
      <c r="W186" s="36"/>
      <c r="X186" s="36"/>
      <c r="Y186" s="36"/>
      <c r="Z186" s="41">
        <v>1797933124</v>
      </c>
      <c r="AA186" s="41" t="s">
        <v>1273</v>
      </c>
      <c r="AB186" s="36"/>
      <c r="AC186" s="42" t="s">
        <v>120</v>
      </c>
      <c r="AD186" s="42"/>
      <c r="AE186" s="42"/>
      <c r="AF186" s="42"/>
      <c r="AG186" s="42"/>
      <c r="AH186" s="42"/>
      <c r="AI186" s="44">
        <v>45871</v>
      </c>
      <c r="AJ186" s="60">
        <v>45991</v>
      </c>
      <c r="AK186" s="45">
        <f t="shared" si="76"/>
        <v>4</v>
      </c>
      <c r="AL186" s="54">
        <v>45992</v>
      </c>
      <c r="AM186" s="54">
        <v>46112</v>
      </c>
      <c r="AN186" s="39">
        <f t="shared" si="83"/>
        <v>4</v>
      </c>
      <c r="AO186" s="446">
        <v>46113</v>
      </c>
      <c r="AP186" s="446">
        <v>46234</v>
      </c>
      <c r="AQ186" s="448">
        <f t="shared" si="84"/>
        <v>4</v>
      </c>
      <c r="AR186" s="54">
        <v>46235</v>
      </c>
      <c r="AS186" s="54">
        <v>46599</v>
      </c>
      <c r="AT186" s="39">
        <f t="shared" si="85"/>
        <v>12</v>
      </c>
      <c r="AU186" s="44" t="s">
        <v>97</v>
      </c>
      <c r="AV186" s="44"/>
      <c r="AW186" s="48" t="str">
        <f t="shared" si="86"/>
        <v/>
      </c>
      <c r="AX186" s="38"/>
      <c r="AY186" s="38"/>
      <c r="AZ186" s="39" t="str">
        <f t="shared" si="81"/>
        <v/>
      </c>
      <c r="BA186" s="44"/>
      <c r="BB186" s="44"/>
      <c r="BC186" s="50" t="str">
        <f t="shared" si="6"/>
        <v/>
      </c>
      <c r="BD186" s="61">
        <f ca="1">IF(G186="Tetap","",IF(BA186&lt;&gt;"",BA186,IF(AX186&lt;&gt;"",AX186,IF(AU186&lt;&gt;"",AU186,IF(AR186&lt;&gt;"",AR186,IF(AO186&lt;&gt;"",AO186,IF(AL186&lt;&gt;"",AL186,IF(AI186&lt;&gt;"",AI186,""))))))))</f>
        <v>46235</v>
      </c>
      <c r="BE186" s="51">
        <f t="shared" ca="1" si="7"/>
        <v>1</v>
      </c>
      <c r="BF186" s="36">
        <f t="shared" ca="1" si="8"/>
        <v>2</v>
      </c>
      <c r="BG186" s="36">
        <f t="shared" ca="1" si="9"/>
        <v>1</v>
      </c>
    </row>
    <row r="187" spans="1:59" ht="22.5" customHeight="1">
      <c r="A187" s="36">
        <f t="shared" si="82"/>
        <v>9</v>
      </c>
      <c r="B187" s="67">
        <v>57042</v>
      </c>
      <c r="C187" s="57" t="s">
        <v>7418</v>
      </c>
      <c r="D187" s="31" t="s">
        <v>1212</v>
      </c>
      <c r="E187" s="40" t="s">
        <v>1277</v>
      </c>
      <c r="F187" s="40" t="s">
        <v>376</v>
      </c>
      <c r="G187" s="33" t="str">
        <f ca="1">IF(AI187="","Perekrutan",IF(BE187&gt;4,"Tetap",IF(BA187&lt;&gt;"","Kontrak VII",IF(AX187&lt;&gt;"","Kontrak VI",IF(AU187&lt;&gt;"","Kontrak V",IF(AR187&lt;&gt;"","Kontrak IV",IF(AO187&lt;&gt;"","Kontrak III",IF(AL187&lt;&gt;"","Kontrak II",IF(AI187&lt;&gt;"","Kontrak I","")))))))))</f>
        <v>Kontrak II</v>
      </c>
      <c r="H187" s="413">
        <f ca="1">IF(G187="Tetap","",IF(BA187&lt;&gt;"",BB187,IF(AX187&lt;&gt;"",AY187,IF(AU187&lt;&gt;"",AV187,IF(AR187&lt;&gt;"",AS187,IF(AO187&lt;&gt;"",AP187,IF(AL187&lt;&gt;"",AM187,IF(AI187&lt;&gt;"",AJ187,""))))))))</f>
        <v>46356</v>
      </c>
      <c r="I187" s="35" t="s">
        <v>47</v>
      </c>
      <c r="J187" s="36">
        <v>3</v>
      </c>
      <c r="K187" s="31" t="s">
        <v>1220</v>
      </c>
      <c r="L187" s="64" t="s">
        <v>1278</v>
      </c>
      <c r="M187" s="36"/>
      <c r="N187" s="36" t="s">
        <v>103</v>
      </c>
      <c r="O187" s="31" t="s">
        <v>1279</v>
      </c>
      <c r="P187" s="38">
        <v>31719</v>
      </c>
      <c r="Q187" s="39">
        <f t="shared" ca="1" si="54"/>
        <v>39</v>
      </c>
      <c r="R187" s="31" t="s">
        <v>1280</v>
      </c>
      <c r="S187" s="28" t="s">
        <v>345</v>
      </c>
      <c r="T187" s="28" t="s">
        <v>233</v>
      </c>
      <c r="U187" s="36" t="s">
        <v>30</v>
      </c>
      <c r="V187" s="40" t="s">
        <v>250</v>
      </c>
      <c r="W187" s="36"/>
      <c r="X187" s="36"/>
      <c r="Y187" s="36"/>
      <c r="Z187" s="41">
        <v>1929860839</v>
      </c>
      <c r="AA187" s="41" t="s">
        <v>1278</v>
      </c>
      <c r="AB187" s="36"/>
      <c r="AC187" s="42" t="s">
        <v>120</v>
      </c>
      <c r="AD187" s="42"/>
      <c r="AE187" s="42"/>
      <c r="AF187" s="42"/>
      <c r="AG187" s="42"/>
      <c r="AH187" s="42"/>
      <c r="AI187" s="44">
        <v>46113</v>
      </c>
      <c r="AJ187" s="60">
        <v>46234</v>
      </c>
      <c r="AK187" s="45">
        <f t="shared" si="76"/>
        <v>4</v>
      </c>
      <c r="AL187" s="54">
        <v>46235</v>
      </c>
      <c r="AM187" s="70">
        <v>46356</v>
      </c>
      <c r="AN187" s="39">
        <f t="shared" si="83"/>
        <v>4</v>
      </c>
      <c r="AO187" s="44"/>
      <c r="AP187" s="44"/>
      <c r="AQ187" s="48" t="str">
        <f t="shared" si="84"/>
        <v/>
      </c>
      <c r="AR187" s="38"/>
      <c r="AS187" s="38"/>
      <c r="AT187" s="39" t="str">
        <f t="shared" si="85"/>
        <v/>
      </c>
      <c r="AU187" s="44"/>
      <c r="AV187" s="44"/>
      <c r="AW187" s="48" t="str">
        <f t="shared" si="86"/>
        <v/>
      </c>
      <c r="AX187" s="38"/>
      <c r="AY187" s="38"/>
      <c r="AZ187" s="39" t="str">
        <f t="shared" si="81"/>
        <v/>
      </c>
      <c r="BA187" s="44"/>
      <c r="BB187" s="44"/>
      <c r="BC187" s="50" t="str">
        <f t="shared" si="6"/>
        <v/>
      </c>
      <c r="BD187" s="61">
        <f ca="1">IF(G187="Tetap","",IF(BA187&lt;&gt;"",BA187,IF(AX187&lt;&gt;"",AX187,IF(AU187&lt;&gt;"",AU187,IF(AR187&lt;&gt;"",AR187,IF(AO187&lt;&gt;"",AO187,IF(AL187&lt;&gt;"",AL187,IF(AI187&lt;&gt;"",AI187,""))))))))</f>
        <v>46235</v>
      </c>
      <c r="BE187" s="51">
        <f t="shared" ca="1" si="7"/>
        <v>0</v>
      </c>
      <c r="BF187" s="36">
        <f t="shared" ca="1" si="8"/>
        <v>6</v>
      </c>
      <c r="BG187" s="36">
        <f t="shared" ca="1" si="9"/>
        <v>2</v>
      </c>
    </row>
    <row r="188" spans="1:59" ht="22.5" customHeight="1">
      <c r="A188" s="36">
        <f t="shared" si="82"/>
        <v>10</v>
      </c>
      <c r="B188" s="67">
        <v>57043</v>
      </c>
      <c r="C188" s="57" t="s">
        <v>7427</v>
      </c>
      <c r="D188" s="31" t="s">
        <v>1212</v>
      </c>
      <c r="E188" s="40" t="s">
        <v>1285</v>
      </c>
      <c r="F188" s="40" t="s">
        <v>376</v>
      </c>
      <c r="G188" s="33" t="str">
        <f ca="1">IF(AI188="","Perekrutan",IF(BE188&gt;4,"Tetap",IF(BA188&lt;&gt;"","Kontrak VII",IF(AX188&lt;&gt;"","Kontrak VI",IF(AU188&lt;&gt;"","Kontrak V",IF(AR188&lt;&gt;"","Kontrak IV",IF(AO188&lt;&gt;"","Kontrak III",IF(AL188&lt;&gt;"","Kontrak II",IF(AI188&lt;&gt;"","Kontrak I","")))))))))</f>
        <v>Kontrak II</v>
      </c>
      <c r="H188" s="413">
        <f ca="1">IF(G188="Tetap","",IF(BA188&lt;&gt;"",BB188,IF(AX188&lt;&gt;"",AY188,IF(AU188&lt;&gt;"",AV188,IF(AR188&lt;&gt;"",AS188,IF(AO188&lt;&gt;"",AP188,IF(AL188&lt;&gt;"",AM188,IF(AI188&lt;&gt;"",AJ188,""))))))))</f>
        <v>46387</v>
      </c>
      <c r="I188" s="35" t="s">
        <v>47</v>
      </c>
      <c r="J188" s="36">
        <v>3</v>
      </c>
      <c r="K188" s="31" t="s">
        <v>1220</v>
      </c>
      <c r="L188" s="64" t="s">
        <v>1286</v>
      </c>
      <c r="M188" s="36"/>
      <c r="N188" s="36" t="s">
        <v>103</v>
      </c>
      <c r="O188" s="31" t="s">
        <v>1004</v>
      </c>
      <c r="P188" s="38">
        <v>35991</v>
      </c>
      <c r="Q188" s="39">
        <f t="shared" ca="1" si="54"/>
        <v>28</v>
      </c>
      <c r="R188" s="31" t="s">
        <v>1287</v>
      </c>
      <c r="S188" s="28" t="s">
        <v>345</v>
      </c>
      <c r="T188" s="28" t="s">
        <v>233</v>
      </c>
      <c r="U188" s="36" t="s">
        <v>30</v>
      </c>
      <c r="V188" s="40" t="s">
        <v>1288</v>
      </c>
      <c r="W188" s="36"/>
      <c r="X188" s="36"/>
      <c r="Y188" s="36"/>
      <c r="Z188" s="41" t="s">
        <v>1916</v>
      </c>
      <c r="AA188" s="41" t="s">
        <v>1286</v>
      </c>
      <c r="AB188" s="36"/>
      <c r="AC188" s="42" t="s">
        <v>120</v>
      </c>
      <c r="AD188" s="42"/>
      <c r="AE188" s="42"/>
      <c r="AF188" s="42"/>
      <c r="AG188" s="42"/>
      <c r="AH188" s="42"/>
      <c r="AI188" s="44">
        <v>46139</v>
      </c>
      <c r="AJ188" s="60">
        <v>46265</v>
      </c>
      <c r="AK188" s="45">
        <f t="shared" si="76"/>
        <v>5</v>
      </c>
      <c r="AL188" s="54">
        <v>46266</v>
      </c>
      <c r="AM188" s="70">
        <v>46387</v>
      </c>
      <c r="AN188" s="39">
        <f t="shared" si="83"/>
        <v>4</v>
      </c>
      <c r="AO188" s="44"/>
      <c r="AP188" s="44"/>
      <c r="AQ188" s="48" t="str">
        <f t="shared" si="84"/>
        <v/>
      </c>
      <c r="AR188" s="38"/>
      <c r="AS188" s="38"/>
      <c r="AT188" s="39" t="str">
        <f t="shared" si="85"/>
        <v/>
      </c>
      <c r="AU188" s="44"/>
      <c r="AV188" s="44"/>
      <c r="AW188" s="48" t="str">
        <f t="shared" si="86"/>
        <v/>
      </c>
      <c r="AX188" s="38"/>
      <c r="AY188" s="38"/>
      <c r="AZ188" s="39" t="str">
        <f t="shared" si="81"/>
        <v/>
      </c>
      <c r="BA188" s="44"/>
      <c r="BB188" s="44"/>
      <c r="BC188" s="50" t="str">
        <f t="shared" si="6"/>
        <v/>
      </c>
      <c r="BD188" s="61">
        <f ca="1">IF(G188="Tetap","",IF(BA188&lt;&gt;"",BA188,IF(AX188&lt;&gt;"",AX188,IF(AU188&lt;&gt;"",AU188,IF(AR188&lt;&gt;"",AR188,IF(AO188&lt;&gt;"",AO188,IF(AL188&lt;&gt;"",AL188,IF(AI188&lt;&gt;"",AI188,""))))))))</f>
        <v>46266</v>
      </c>
      <c r="BE188" s="51">
        <f t="shared" ca="1" si="7"/>
        <v>0</v>
      </c>
      <c r="BF188" s="36">
        <f t="shared" ca="1" si="8"/>
        <v>5</v>
      </c>
      <c r="BG188" s="36">
        <f t="shared" ca="1" si="9"/>
        <v>6</v>
      </c>
    </row>
    <row r="189" spans="1:59" ht="22.5" customHeight="1">
      <c r="A189" s="36">
        <f t="shared" si="82"/>
        <v>11</v>
      </c>
      <c r="B189" s="52">
        <v>57044</v>
      </c>
      <c r="C189" s="57" t="s">
        <v>7429</v>
      </c>
      <c r="D189" s="31" t="s">
        <v>1212</v>
      </c>
      <c r="E189" s="58" t="s">
        <v>1289</v>
      </c>
      <c r="F189" s="58" t="s">
        <v>246</v>
      </c>
      <c r="G189" s="33" t="str">
        <f ca="1">IF(AI189="","Perekrutan",IF(BE189&gt;4,"Tetap",IF(BA189&lt;&gt;"","Kontrak VII",IF(AX189&lt;&gt;"","Kontrak VI",IF(AU189&lt;&gt;"","Kontrak V",IF(AR189&lt;&gt;"","Kontrak IV",IF(AO189&lt;&gt;"","Kontrak III",IF(AL189&lt;&gt;"","Kontrak II",IF(AI189&lt;&gt;"","Kontrak I","")))))))))</f>
        <v>Kontrak II</v>
      </c>
      <c r="H189" s="413">
        <f ca="1">IF(G189="Tetap","",IF(BA189&lt;&gt;"",BB189,IF(AX189&lt;&gt;"",AY189,IF(AU189&lt;&gt;"",AV189,IF(AR189&lt;&gt;"",AS189,IF(AO189&lt;&gt;"",AP189,IF(AL189&lt;&gt;"",AM189,IF(AI189&lt;&gt;"",AJ189,""))))))))</f>
        <v>46387</v>
      </c>
      <c r="I189" s="35" t="s">
        <v>47</v>
      </c>
      <c r="J189" s="36" t="s">
        <v>30</v>
      </c>
      <c r="K189" s="31" t="s">
        <v>1220</v>
      </c>
      <c r="L189" s="64" t="s">
        <v>1290</v>
      </c>
      <c r="M189" s="36"/>
      <c r="N189" s="36" t="s">
        <v>103</v>
      </c>
      <c r="O189" s="31" t="s">
        <v>1291</v>
      </c>
      <c r="P189" s="38">
        <v>35577</v>
      </c>
      <c r="Q189" s="39">
        <f t="shared" ca="1" si="54"/>
        <v>29</v>
      </c>
      <c r="R189" s="71" t="s">
        <v>1293</v>
      </c>
      <c r="S189" s="28" t="s">
        <v>345</v>
      </c>
      <c r="T189" s="28" t="s">
        <v>233</v>
      </c>
      <c r="U189" s="36" t="s">
        <v>30</v>
      </c>
      <c r="V189" s="40" t="s">
        <v>250</v>
      </c>
      <c r="W189" s="36"/>
      <c r="X189" s="36"/>
      <c r="Y189" s="36"/>
      <c r="Z189" s="41" t="s">
        <v>1918</v>
      </c>
      <c r="AA189" s="41" t="s">
        <v>1290</v>
      </c>
      <c r="AB189" s="36"/>
      <c r="AC189" s="42" t="s">
        <v>120</v>
      </c>
      <c r="AD189" s="42"/>
      <c r="AE189" s="42"/>
      <c r="AF189" s="42"/>
      <c r="AG189" s="42"/>
      <c r="AH189" s="42"/>
      <c r="AI189" s="44">
        <v>46139</v>
      </c>
      <c r="AJ189" s="60">
        <v>46265</v>
      </c>
      <c r="AK189" s="45">
        <f t="shared" si="76"/>
        <v>5</v>
      </c>
      <c r="AL189" s="54">
        <v>46266</v>
      </c>
      <c r="AM189" s="70">
        <v>46387</v>
      </c>
      <c r="AN189" s="39">
        <f t="shared" si="83"/>
        <v>4</v>
      </c>
      <c r="AO189" s="44"/>
      <c r="AP189" s="44"/>
      <c r="AQ189" s="48" t="str">
        <f t="shared" si="84"/>
        <v/>
      </c>
      <c r="AR189" s="38"/>
      <c r="AS189" s="38"/>
      <c r="AT189" s="39" t="str">
        <f t="shared" si="85"/>
        <v/>
      </c>
      <c r="AU189" s="44"/>
      <c r="AV189" s="44"/>
      <c r="AW189" s="48" t="str">
        <f t="shared" si="86"/>
        <v/>
      </c>
      <c r="AX189" s="38"/>
      <c r="AY189" s="38"/>
      <c r="AZ189" s="39" t="str">
        <f t="shared" si="81"/>
        <v/>
      </c>
      <c r="BA189" s="44"/>
      <c r="BB189" s="44"/>
      <c r="BC189" s="50" t="str">
        <f t="shared" si="6"/>
        <v/>
      </c>
      <c r="BD189" s="61">
        <f ca="1">IF(G189="Tetap","",IF(BA189&lt;&gt;"",BA189,IF(AX189&lt;&gt;"",AX189,IF(AU189&lt;&gt;"",AU189,IF(AR189&lt;&gt;"",AR189,IF(AO189&lt;&gt;"",AO189,IF(AL189&lt;&gt;"",AL189,IF(AI189&lt;&gt;"",AI189,""))))))))</f>
        <v>46266</v>
      </c>
      <c r="BE189" s="51">
        <f t="shared" ca="1" si="7"/>
        <v>0</v>
      </c>
      <c r="BF189" s="36">
        <f t="shared" ca="1" si="8"/>
        <v>5</v>
      </c>
      <c r="BG189" s="36">
        <f t="shared" ca="1" si="9"/>
        <v>6</v>
      </c>
    </row>
    <row r="190" spans="1:59" ht="22.5" customHeight="1">
      <c r="A190" s="28">
        <v>1</v>
      </c>
      <c r="B190" s="67">
        <v>57045</v>
      </c>
      <c r="C190" s="30" t="s">
        <v>7430</v>
      </c>
      <c r="D190" s="31" t="s">
        <v>1300</v>
      </c>
      <c r="E190" s="40" t="s">
        <v>1301</v>
      </c>
      <c r="F190" s="40" t="s">
        <v>902</v>
      </c>
      <c r="G190" s="33" t="str">
        <f ca="1">IF(AI190="","Perekrutan",IF(BE190&gt;4,"Tetap",IF(BA190&lt;&gt;"","Kontrak VII",IF(AX190&lt;&gt;"","Kontrak VI",IF(AU190&lt;&gt;"","Kontrak V",IF(AR190&lt;&gt;"","Kontrak IV",IF(AO190&lt;&gt;"","Kontrak III",IF(AL190&lt;&gt;"","Kontrak II",IF(AI190&lt;&gt;"","Kontrak I","")))))))))</f>
        <v>Kontrak V</v>
      </c>
      <c r="H190" s="59">
        <f ca="1">IF(G190="Tetap","",IF(BA190&lt;&gt;"",BB190,IF(AX190&lt;&gt;"",AY190,IF(AU190&lt;&gt;"",AV190,IF(AR190&lt;&gt;"",AS190,IF(AO190&lt;&gt;"",AP190,IF(AL190&lt;&gt;"",AM190,IF(AI190&lt;&gt;"",AJ190,""))))))))</f>
        <v>46599</v>
      </c>
      <c r="I190" s="35" t="s">
        <v>30</v>
      </c>
      <c r="J190" s="36">
        <v>11</v>
      </c>
      <c r="K190" s="31" t="s">
        <v>977</v>
      </c>
      <c r="L190" s="37" t="s">
        <v>1302</v>
      </c>
      <c r="M190" s="198" t="s">
        <v>7431</v>
      </c>
      <c r="N190" s="36" t="s">
        <v>103</v>
      </c>
      <c r="O190" s="31" t="s">
        <v>1303</v>
      </c>
      <c r="P190" s="38">
        <v>33688</v>
      </c>
      <c r="Q190" s="39">
        <f t="shared" ca="1" si="54"/>
        <v>34</v>
      </c>
      <c r="R190" s="31" t="s">
        <v>1304</v>
      </c>
      <c r="S190" s="28" t="s">
        <v>345</v>
      </c>
      <c r="T190" s="28" t="s">
        <v>233</v>
      </c>
      <c r="U190" s="28" t="s">
        <v>295</v>
      </c>
      <c r="V190" s="40" t="s">
        <v>202</v>
      </c>
      <c r="W190" s="36"/>
      <c r="X190" s="36"/>
      <c r="Y190" s="28" t="s">
        <v>1305</v>
      </c>
      <c r="Z190" s="41">
        <v>835640102</v>
      </c>
      <c r="AA190" s="41" t="s">
        <v>1919</v>
      </c>
      <c r="AB190" s="28" t="s">
        <v>7432</v>
      </c>
      <c r="AC190" s="42" t="s">
        <v>1306</v>
      </c>
      <c r="AD190" s="42"/>
      <c r="AE190" s="42"/>
      <c r="AF190" s="42"/>
      <c r="AG190" s="42"/>
      <c r="AH190" s="42"/>
      <c r="AI190" s="44">
        <v>44998</v>
      </c>
      <c r="AJ190" s="60">
        <v>45138</v>
      </c>
      <c r="AK190" s="45">
        <f t="shared" si="76"/>
        <v>5</v>
      </c>
      <c r="AL190" s="54">
        <v>45139</v>
      </c>
      <c r="AM190" s="54">
        <v>45504</v>
      </c>
      <c r="AN190" s="39">
        <f t="shared" si="83"/>
        <v>12</v>
      </c>
      <c r="AO190" s="55">
        <v>45505</v>
      </c>
      <c r="AP190" s="55">
        <v>45869</v>
      </c>
      <c r="AQ190" s="48">
        <f t="shared" si="84"/>
        <v>12</v>
      </c>
      <c r="AR190" s="54">
        <v>45870</v>
      </c>
      <c r="AS190" s="54">
        <v>46234</v>
      </c>
      <c r="AT190" s="39">
        <f t="shared" si="85"/>
        <v>12</v>
      </c>
      <c r="AU190" s="55">
        <v>46235</v>
      </c>
      <c r="AV190" s="55">
        <v>46599</v>
      </c>
      <c r="AW190" s="48">
        <f t="shared" si="86"/>
        <v>12</v>
      </c>
      <c r="AX190" s="38"/>
      <c r="AY190" s="38"/>
      <c r="AZ190" s="39" t="str">
        <f t="shared" si="81"/>
        <v/>
      </c>
      <c r="BA190" s="44"/>
      <c r="BB190" s="44"/>
      <c r="BC190" s="50" t="str">
        <f t="shared" si="6"/>
        <v/>
      </c>
      <c r="BD190" s="61">
        <f ca="1">IF(G190="Tetap","",IF(BA190&lt;&gt;"",BA190,IF(AX190&lt;&gt;"",AX190,IF(AU190&lt;&gt;"",AU190,IF(AR190&lt;&gt;"",AR190,IF(AO190&lt;&gt;"",AO190,IF(AL190&lt;&gt;"",AL190,IF(AI190&lt;&gt;"",AI190,""))))))))</f>
        <v>46235</v>
      </c>
      <c r="BE190" s="51">
        <f t="shared" ca="1" si="7"/>
        <v>3</v>
      </c>
      <c r="BF190" s="36">
        <f t="shared" ca="1" si="8"/>
        <v>6</v>
      </c>
      <c r="BG190" s="36">
        <f t="shared" ca="1" si="9"/>
        <v>20</v>
      </c>
    </row>
    <row r="191" spans="1:59" ht="22.5" customHeight="1">
      <c r="A191" s="36">
        <f t="shared" ref="A191:A199" si="87">A190+1</f>
        <v>2</v>
      </c>
      <c r="B191" s="67">
        <v>57046</v>
      </c>
      <c r="C191" s="30" t="s">
        <v>7433</v>
      </c>
      <c r="D191" s="31" t="s">
        <v>1300</v>
      </c>
      <c r="E191" s="40" t="s">
        <v>1307</v>
      </c>
      <c r="F191" s="58" t="s">
        <v>289</v>
      </c>
      <c r="G191" s="33" t="str">
        <f ca="1">IF(AI191="","Perekrutan",IF(BE191&gt;4,"Tetap",IF(BA191&lt;&gt;"","Kontrak VII",IF(AX191&lt;&gt;"","Kontrak VI",IF(AU191&lt;&gt;"","Kontrak V",IF(AR191&lt;&gt;"","Kontrak IV",IF(AO191&lt;&gt;"","Kontrak III",IF(AL191&lt;&gt;"","Kontrak II",IF(AI191&lt;&gt;"","Kontrak I","")))))))))</f>
        <v>Kontrak V</v>
      </c>
      <c r="H191" s="59">
        <f ca="1">IF(G191="Tetap","",IF(BA191&lt;&gt;"",BB191,IF(AX191&lt;&gt;"",AY191,IF(AU191&lt;&gt;"",AV191,IF(AR191&lt;&gt;"",AS191,IF(AO191&lt;&gt;"",AP191,IF(AL191&lt;&gt;"",AM191,IF(AI191&lt;&gt;"",AJ191,""))))))))</f>
        <v>46538</v>
      </c>
      <c r="I191" s="35" t="s">
        <v>47</v>
      </c>
      <c r="J191" s="36">
        <v>9</v>
      </c>
      <c r="K191" s="31" t="s">
        <v>1308</v>
      </c>
      <c r="L191" s="37" t="s">
        <v>1309</v>
      </c>
      <c r="M191" s="198" t="s">
        <v>7434</v>
      </c>
      <c r="N191" s="36" t="s">
        <v>302</v>
      </c>
      <c r="O191" s="31" t="s">
        <v>1089</v>
      </c>
      <c r="P191" s="38">
        <v>35254</v>
      </c>
      <c r="Q191" s="39">
        <f t="shared" ca="1" si="54"/>
        <v>30</v>
      </c>
      <c r="R191" s="31" t="s">
        <v>1310</v>
      </c>
      <c r="S191" s="28" t="s">
        <v>345</v>
      </c>
      <c r="T191" s="28" t="s">
        <v>233</v>
      </c>
      <c r="U191" s="28" t="s">
        <v>1594</v>
      </c>
      <c r="V191" s="40" t="s">
        <v>202</v>
      </c>
      <c r="W191" s="36"/>
      <c r="X191" s="36"/>
      <c r="Y191" s="28" t="s">
        <v>7436</v>
      </c>
      <c r="Z191" s="41">
        <v>1599496235</v>
      </c>
      <c r="AA191" s="41" t="s">
        <v>1920</v>
      </c>
      <c r="AB191" s="28" t="s">
        <v>7437</v>
      </c>
      <c r="AC191" s="42" t="s">
        <v>1312</v>
      </c>
      <c r="AD191" s="42"/>
      <c r="AE191" s="42"/>
      <c r="AF191" s="42"/>
      <c r="AG191" s="42"/>
      <c r="AH191" s="42"/>
      <c r="AI191" s="44">
        <v>44946</v>
      </c>
      <c r="AJ191" s="60">
        <v>45077</v>
      </c>
      <c r="AK191" s="45">
        <f t="shared" si="76"/>
        <v>5</v>
      </c>
      <c r="AL191" s="54">
        <v>45078</v>
      </c>
      <c r="AM191" s="54">
        <v>45443</v>
      </c>
      <c r="AN191" s="39">
        <f t="shared" si="83"/>
        <v>12</v>
      </c>
      <c r="AO191" s="55">
        <v>45444</v>
      </c>
      <c r="AP191" s="55">
        <v>45808</v>
      </c>
      <c r="AQ191" s="48">
        <f t="shared" si="84"/>
        <v>12</v>
      </c>
      <c r="AR191" s="54">
        <v>45809</v>
      </c>
      <c r="AS191" s="54">
        <v>46173</v>
      </c>
      <c r="AT191" s="39">
        <f t="shared" si="85"/>
        <v>12</v>
      </c>
      <c r="AU191" s="44">
        <v>46174</v>
      </c>
      <c r="AV191" s="44">
        <v>46538</v>
      </c>
      <c r="AW191" s="48">
        <f t="shared" si="86"/>
        <v>12</v>
      </c>
      <c r="AX191" s="38"/>
      <c r="AY191" s="38"/>
      <c r="AZ191" s="39" t="str">
        <f t="shared" si="81"/>
        <v/>
      </c>
      <c r="BA191" s="44"/>
      <c r="BB191" s="44"/>
      <c r="BC191" s="50" t="str">
        <f t="shared" si="6"/>
        <v/>
      </c>
      <c r="BD191" s="61">
        <f ca="1">IF(G191="Tetap","",IF(BA191&lt;&gt;"",BA191,IF(AX191&lt;&gt;"",AX191,IF(AU191&lt;&gt;"",AU191,IF(AR191&lt;&gt;"",AR191,IF(AO191&lt;&gt;"",AO191,IF(AL191&lt;&gt;"",AL191,IF(AI191&lt;&gt;"",AI191,""))))))))</f>
        <v>46174</v>
      </c>
      <c r="BE191" s="51">
        <f t="shared" ca="1" si="7"/>
        <v>3</v>
      </c>
      <c r="BF191" s="36">
        <f t="shared" ca="1" si="8"/>
        <v>8</v>
      </c>
      <c r="BG191" s="36">
        <f t="shared" ca="1" si="9"/>
        <v>13</v>
      </c>
    </row>
    <row r="192" spans="1:59" ht="22.5" customHeight="1">
      <c r="A192" s="36">
        <f t="shared" si="87"/>
        <v>3</v>
      </c>
      <c r="B192" s="52">
        <v>57047</v>
      </c>
      <c r="C192" s="30" t="s">
        <v>7438</v>
      </c>
      <c r="D192" s="31" t="s">
        <v>1300</v>
      </c>
      <c r="E192" s="40" t="s">
        <v>1315</v>
      </c>
      <c r="F192" s="58" t="s">
        <v>568</v>
      </c>
      <c r="G192" s="33" t="str">
        <f ca="1">IF(AI192="","Perekrutan",IF(BE192&gt;4,"Tetap",IF(BA192&lt;&gt;"","Kontrak VII",IF(AX192&lt;&gt;"","Kontrak VI",IF(AU192&lt;&gt;"","Kontrak V",IF(AR192&lt;&gt;"","Kontrak IV",IF(AO192&lt;&gt;"","Kontrak III",IF(AL192&lt;&gt;"","Kontrak II",IF(AI192&lt;&gt;"","Kontrak I","")))))))))</f>
        <v>Kontrak V</v>
      </c>
      <c r="H192" s="59">
        <f ca="1">IF(G192="Tetap","",IF(BA192&lt;&gt;"",BB192,IF(AX192&lt;&gt;"",AY192,IF(AU192&lt;&gt;"",AV192,IF(AR192&lt;&gt;"",AS192,IF(AO192&lt;&gt;"",AP192,IF(AL192&lt;&gt;"",AM192,IF(AI192&lt;&gt;"",AJ192,""))))))))</f>
        <v>46568</v>
      </c>
      <c r="I192" s="35" t="s">
        <v>47</v>
      </c>
      <c r="J192" s="36">
        <v>3</v>
      </c>
      <c r="K192" s="31" t="s">
        <v>1316</v>
      </c>
      <c r="L192" s="37" t="s">
        <v>1317</v>
      </c>
      <c r="M192" s="198" t="s">
        <v>7439</v>
      </c>
      <c r="N192" s="36" t="s">
        <v>302</v>
      </c>
      <c r="O192" s="31" t="s">
        <v>1318</v>
      </c>
      <c r="P192" s="38">
        <v>36426</v>
      </c>
      <c r="Q192" s="39">
        <f t="shared" ca="1" si="54"/>
        <v>27</v>
      </c>
      <c r="R192" s="31" t="s">
        <v>1319</v>
      </c>
      <c r="S192" s="28" t="s">
        <v>488</v>
      </c>
      <c r="T192" s="28" t="s">
        <v>233</v>
      </c>
      <c r="U192" s="28" t="s">
        <v>1594</v>
      </c>
      <c r="V192" s="40" t="s">
        <v>202</v>
      </c>
      <c r="W192" s="36"/>
      <c r="X192" s="36"/>
      <c r="Y192" s="28" t="s">
        <v>7440</v>
      </c>
      <c r="Z192" s="41">
        <v>1799831176</v>
      </c>
      <c r="AA192" s="41" t="s">
        <v>1921</v>
      </c>
      <c r="AB192" s="28" t="s">
        <v>7441</v>
      </c>
      <c r="AC192" s="42" t="s">
        <v>1321</v>
      </c>
      <c r="AD192" s="42"/>
      <c r="AE192" s="42"/>
      <c r="AF192" s="42"/>
      <c r="AG192" s="42"/>
      <c r="AH192" s="42"/>
      <c r="AI192" s="44">
        <v>45231</v>
      </c>
      <c r="AJ192" s="60">
        <v>45351</v>
      </c>
      <c r="AK192" s="45">
        <f t="shared" si="76"/>
        <v>4</v>
      </c>
      <c r="AL192" s="38">
        <v>45352</v>
      </c>
      <c r="AM192" s="38">
        <v>45716</v>
      </c>
      <c r="AN192" s="39">
        <f t="shared" si="83"/>
        <v>12</v>
      </c>
      <c r="AO192" s="44">
        <v>45717</v>
      </c>
      <c r="AP192" s="44">
        <v>45838</v>
      </c>
      <c r="AQ192" s="48">
        <f t="shared" si="84"/>
        <v>4</v>
      </c>
      <c r="AR192" s="38">
        <v>45839</v>
      </c>
      <c r="AS192" s="38">
        <v>46203</v>
      </c>
      <c r="AT192" s="39">
        <f t="shared" si="85"/>
        <v>12</v>
      </c>
      <c r="AU192" s="44">
        <v>46204</v>
      </c>
      <c r="AV192" s="44">
        <v>46568</v>
      </c>
      <c r="AW192" s="48">
        <f t="shared" si="86"/>
        <v>12</v>
      </c>
      <c r="AX192" s="38"/>
      <c r="AY192" s="38"/>
      <c r="AZ192" s="39" t="str">
        <f t="shared" si="81"/>
        <v/>
      </c>
      <c r="BA192" s="44"/>
      <c r="BB192" s="44"/>
      <c r="BC192" s="50" t="str">
        <f t="shared" si="6"/>
        <v/>
      </c>
      <c r="BD192" s="61">
        <f ca="1">IF(G192="Tetap","",IF(BA192&lt;&gt;"",BA192,IF(AX192&lt;&gt;"",AX192,IF(AU192&lt;&gt;"",AU192,IF(AR192&lt;&gt;"",AR192,IF(AO192&lt;&gt;"",AO192,IF(AL192&lt;&gt;"",AL192,IF(AI192&lt;&gt;"",AI192,""))))))))</f>
        <v>46204</v>
      </c>
      <c r="BE192" s="51">
        <f t="shared" ca="1" si="7"/>
        <v>2</v>
      </c>
      <c r="BF192" s="36">
        <f t="shared" ca="1" si="8"/>
        <v>11</v>
      </c>
      <c r="BG192" s="36">
        <f t="shared" ca="1" si="9"/>
        <v>2</v>
      </c>
    </row>
    <row r="193" spans="1:59" ht="22.5" customHeight="1">
      <c r="A193" s="36">
        <f t="shared" si="87"/>
        <v>4</v>
      </c>
      <c r="B193" s="67">
        <v>57048</v>
      </c>
      <c r="C193" s="30" t="s">
        <v>7442</v>
      </c>
      <c r="D193" s="31" t="s">
        <v>1300</v>
      </c>
      <c r="E193" s="40" t="s">
        <v>1322</v>
      </c>
      <c r="F193" s="40" t="s">
        <v>376</v>
      </c>
      <c r="G193" s="33" t="str">
        <f ca="1">IF(AI193="","Perekrutan",IF(BE193&gt;4,"Tetap",IF(BA193&lt;&gt;"","Kontrak VII",IF(AX193&lt;&gt;"","Kontrak VI",IF(AU193&lt;&gt;"","Kontrak V",IF(AR193&lt;&gt;"","Kontrak IV",IF(AO193&lt;&gt;"","Kontrak III",IF(AL193&lt;&gt;"","Kontrak II",IF(AI193&lt;&gt;"","Kontrak I","")))))))))</f>
        <v>Kontrak IV</v>
      </c>
      <c r="H193" s="59">
        <f ca="1">IF(G193="Tetap","",IF(BA193&lt;&gt;"",BB193,IF(AX193&lt;&gt;"",AY193,IF(AU193&lt;&gt;"",AV193,IF(AR193&lt;&gt;"",AS193,IF(AO193&lt;&gt;"",AP193,IF(AL193&lt;&gt;"",AM193,IF(AI193&lt;&gt;"",AJ193,""))))))))</f>
        <v>46326</v>
      </c>
      <c r="I193" s="35" t="s">
        <v>47</v>
      </c>
      <c r="J193" s="36">
        <v>3</v>
      </c>
      <c r="K193" s="31" t="s">
        <v>1316</v>
      </c>
      <c r="L193" s="37" t="s">
        <v>1323</v>
      </c>
      <c r="M193" s="198" t="s">
        <v>7444</v>
      </c>
      <c r="N193" s="36" t="s">
        <v>302</v>
      </c>
      <c r="O193" s="31" t="s">
        <v>1318</v>
      </c>
      <c r="P193" s="38">
        <v>36700</v>
      </c>
      <c r="Q193" s="39">
        <f t="shared" ca="1" si="54"/>
        <v>26</v>
      </c>
      <c r="R193" s="31" t="s">
        <v>1324</v>
      </c>
      <c r="S193" s="28" t="s">
        <v>345</v>
      </c>
      <c r="T193" s="28" t="s">
        <v>233</v>
      </c>
      <c r="U193" s="28" t="s">
        <v>1594</v>
      </c>
      <c r="V193" s="40" t="s">
        <v>202</v>
      </c>
      <c r="W193" s="36"/>
      <c r="X193" s="36"/>
      <c r="Y193" s="28" t="s">
        <v>7445</v>
      </c>
      <c r="Z193" s="41">
        <v>795558005</v>
      </c>
      <c r="AA193" s="41" t="s">
        <v>1922</v>
      </c>
      <c r="AB193" s="28" t="s">
        <v>7446</v>
      </c>
      <c r="AC193" s="42" t="s">
        <v>120</v>
      </c>
      <c r="AD193" s="42"/>
      <c r="AE193" s="42"/>
      <c r="AF193" s="42"/>
      <c r="AG193" s="42"/>
      <c r="AH193" s="42"/>
      <c r="AI193" s="44">
        <v>45327</v>
      </c>
      <c r="AJ193" s="60">
        <v>45473</v>
      </c>
      <c r="AK193" s="45">
        <f t="shared" si="76"/>
        <v>5</v>
      </c>
      <c r="AL193" s="54">
        <v>45474</v>
      </c>
      <c r="AM193" s="54">
        <v>45838</v>
      </c>
      <c r="AN193" s="39">
        <f t="shared" si="83"/>
        <v>12</v>
      </c>
      <c r="AO193" s="55">
        <v>45839</v>
      </c>
      <c r="AP193" s="55">
        <v>45961</v>
      </c>
      <c r="AQ193" s="48">
        <f t="shared" si="84"/>
        <v>4</v>
      </c>
      <c r="AR193" s="54">
        <v>45962</v>
      </c>
      <c r="AS193" s="54">
        <v>46326</v>
      </c>
      <c r="AT193" s="39">
        <f t="shared" si="85"/>
        <v>12</v>
      </c>
      <c r="AU193" s="44" t="s">
        <v>97</v>
      </c>
      <c r="AV193" s="44"/>
      <c r="AW193" s="48" t="str">
        <f t="shared" si="86"/>
        <v/>
      </c>
      <c r="AX193" s="38"/>
      <c r="AY193" s="38"/>
      <c r="AZ193" s="39" t="str">
        <f t="shared" si="81"/>
        <v/>
      </c>
      <c r="BA193" s="44"/>
      <c r="BB193" s="44"/>
      <c r="BC193" s="50" t="str">
        <f t="shared" si="6"/>
        <v/>
      </c>
      <c r="BD193" s="61">
        <f ca="1">IF(G193="Tetap","",IF(BA193&lt;&gt;"",BA193,IF(AX193&lt;&gt;"",AX193,IF(AU193&lt;&gt;"",AU193,IF(AR193&lt;&gt;"",AR193,IF(AO193&lt;&gt;"",AO193,IF(AL193&lt;&gt;"",AL193,IF(AI193&lt;&gt;"",AI193,""))))))))</f>
        <v>45962</v>
      </c>
      <c r="BE193" s="51">
        <f t="shared" ca="1" si="7"/>
        <v>2</v>
      </c>
      <c r="BF193" s="36">
        <f t="shared" ca="1" si="8"/>
        <v>7</v>
      </c>
      <c r="BG193" s="36">
        <f t="shared" ca="1" si="9"/>
        <v>28</v>
      </c>
    </row>
    <row r="194" spans="1:59" ht="22.5" customHeight="1">
      <c r="A194" s="36">
        <f t="shared" si="87"/>
        <v>5</v>
      </c>
      <c r="B194" s="67">
        <v>57049</v>
      </c>
      <c r="C194" s="30" t="s">
        <v>7448</v>
      </c>
      <c r="D194" s="31" t="s">
        <v>1300</v>
      </c>
      <c r="E194" s="40" t="s">
        <v>1328</v>
      </c>
      <c r="F194" s="40" t="s">
        <v>376</v>
      </c>
      <c r="G194" s="33" t="str">
        <f ca="1">IF(AI194="","Perekrutan",IF(BE194&gt;4,"Tetap",IF(BA194&lt;&gt;"","Kontrak VII",IF(AX194&lt;&gt;"","Kontrak VI",IF(AU194&lt;&gt;"","Kontrak V",IF(AR194&lt;&gt;"","Kontrak IV",IF(AO194&lt;&gt;"","Kontrak III",IF(AL194&lt;&gt;"","Kontrak II",IF(AI194&lt;&gt;"","Kontrak I","")))))))))</f>
        <v>Kontrak IV</v>
      </c>
      <c r="H194" s="59">
        <f ca="1">IF(G194="Tetap","",IF(BA194&lt;&gt;"",BB194,IF(AX194&lt;&gt;"",AY194,IF(AU194&lt;&gt;"",AV194,IF(AR194&lt;&gt;"",AS194,IF(AO194&lt;&gt;"",AP194,IF(AL194&lt;&gt;"",AM194,IF(AI194&lt;&gt;"",AJ194,""))))))))</f>
        <v>46630</v>
      </c>
      <c r="I194" s="35" t="s">
        <v>47</v>
      </c>
      <c r="J194" s="36">
        <v>3</v>
      </c>
      <c r="K194" s="31" t="s">
        <v>1316</v>
      </c>
      <c r="L194" s="37" t="s">
        <v>1330</v>
      </c>
      <c r="M194" s="198" t="s">
        <v>7449</v>
      </c>
      <c r="N194" s="36" t="s">
        <v>302</v>
      </c>
      <c r="O194" s="31" t="s">
        <v>1318</v>
      </c>
      <c r="P194" s="38">
        <v>30659</v>
      </c>
      <c r="Q194" s="39">
        <f t="shared" ca="1" si="54"/>
        <v>42</v>
      </c>
      <c r="R194" s="31" t="s">
        <v>1324</v>
      </c>
      <c r="S194" s="28" t="s">
        <v>345</v>
      </c>
      <c r="T194" s="36" t="s">
        <v>114</v>
      </c>
      <c r="U194" s="36" t="s">
        <v>349</v>
      </c>
      <c r="V194" s="40" t="s">
        <v>1331</v>
      </c>
      <c r="W194" s="36"/>
      <c r="X194" s="36"/>
      <c r="Y194" s="28" t="s">
        <v>1332</v>
      </c>
      <c r="Z194" s="41" t="s">
        <v>1923</v>
      </c>
      <c r="AA194" s="41" t="s">
        <v>1330</v>
      </c>
      <c r="AB194" s="28" t="s">
        <v>7450</v>
      </c>
      <c r="AC194" s="42" t="s">
        <v>393</v>
      </c>
      <c r="AD194" s="42"/>
      <c r="AE194" s="42"/>
      <c r="AF194" s="42"/>
      <c r="AG194" s="42"/>
      <c r="AH194" s="42"/>
      <c r="AI194" s="44">
        <v>45902</v>
      </c>
      <c r="AJ194" s="60">
        <v>46022</v>
      </c>
      <c r="AK194" s="45">
        <f t="shared" si="76"/>
        <v>4</v>
      </c>
      <c r="AL194" s="54">
        <v>46023</v>
      </c>
      <c r="AM194" s="54">
        <v>46142</v>
      </c>
      <c r="AN194" s="39">
        <f t="shared" si="83"/>
        <v>4</v>
      </c>
      <c r="AO194" s="44">
        <v>46143</v>
      </c>
      <c r="AP194" s="44">
        <v>46265</v>
      </c>
      <c r="AQ194" s="48">
        <f t="shared" si="84"/>
        <v>4</v>
      </c>
      <c r="AR194" s="54">
        <v>46266</v>
      </c>
      <c r="AS194" s="54">
        <v>46630</v>
      </c>
      <c r="AT194" s="39">
        <f t="shared" si="85"/>
        <v>12</v>
      </c>
      <c r="AU194" s="44" t="s">
        <v>97</v>
      </c>
      <c r="AV194" s="44"/>
      <c r="AW194" s="48" t="str">
        <f t="shared" si="86"/>
        <v/>
      </c>
      <c r="AX194" s="38"/>
      <c r="AY194" s="38"/>
      <c r="AZ194" s="39" t="str">
        <f t="shared" si="81"/>
        <v/>
      </c>
      <c r="BA194" s="44"/>
      <c r="BB194" s="44"/>
      <c r="BC194" s="50" t="str">
        <f t="shared" si="6"/>
        <v/>
      </c>
      <c r="BD194" s="61">
        <f ca="1">IF(G194="Tetap","",IF(BA194&lt;&gt;"",BA194,IF(AX194&lt;&gt;"",AX194,IF(AU194&lt;&gt;"",AU194,IF(AR194&lt;&gt;"",AR194,IF(AO194&lt;&gt;"",AO194,IF(AL194&lt;&gt;"",AL194,IF(AI194&lt;&gt;"",AI194,""))))))))</f>
        <v>46266</v>
      </c>
      <c r="BE194" s="51">
        <f t="shared" ca="1" si="7"/>
        <v>1</v>
      </c>
      <c r="BF194" s="36">
        <f t="shared" ca="1" si="8"/>
        <v>1</v>
      </c>
      <c r="BG194" s="36">
        <f t="shared" ca="1" si="9"/>
        <v>1</v>
      </c>
    </row>
    <row r="195" spans="1:59" ht="22.5" customHeight="1">
      <c r="A195" s="36">
        <f t="shared" si="87"/>
        <v>6</v>
      </c>
      <c r="B195" s="52">
        <v>57050</v>
      </c>
      <c r="C195" s="30" t="s">
        <v>7451</v>
      </c>
      <c r="D195" s="31" t="s">
        <v>1300</v>
      </c>
      <c r="E195" s="40" t="s">
        <v>1337</v>
      </c>
      <c r="F195" s="40" t="s">
        <v>376</v>
      </c>
      <c r="G195" s="33" t="str">
        <f ca="1">IF(AI195="","Perekrutan",IF(BE195&gt;4,"Tetap",IF(BA195&lt;&gt;"","Kontrak VII",IF(AX195&lt;&gt;"","Kontrak VI",IF(AU195&lt;&gt;"","Kontrak V",IF(AR195&lt;&gt;"","Kontrak IV",IF(AO195&lt;&gt;"","Kontrak III",IF(AL195&lt;&gt;"","Kontrak II",IF(AI195&lt;&gt;"","Kontrak I","")))))))))</f>
        <v>Kontrak IV</v>
      </c>
      <c r="H195" s="59">
        <f ca="1">IF(G195="Tetap","",IF(BA195&lt;&gt;"",BB195,IF(AX195&lt;&gt;"",AY195,IF(AU195&lt;&gt;"",AV195,IF(AR195&lt;&gt;"",AS195,IF(AO195&lt;&gt;"",AP195,IF(AL195&lt;&gt;"",AM195,IF(AI195&lt;&gt;"",AJ195,""))))))))</f>
        <v>46630</v>
      </c>
      <c r="I195" s="35" t="s">
        <v>47</v>
      </c>
      <c r="J195" s="36">
        <v>3</v>
      </c>
      <c r="K195" s="31" t="s">
        <v>1316</v>
      </c>
      <c r="L195" s="37" t="s">
        <v>1338</v>
      </c>
      <c r="M195" s="198" t="s">
        <v>7452</v>
      </c>
      <c r="N195" s="36" t="s">
        <v>172</v>
      </c>
      <c r="O195" s="31" t="s">
        <v>1318</v>
      </c>
      <c r="P195" s="38">
        <v>35934</v>
      </c>
      <c r="Q195" s="39">
        <f t="shared" ca="1" si="54"/>
        <v>28</v>
      </c>
      <c r="R195" s="31" t="s">
        <v>1340</v>
      </c>
      <c r="S195" s="28" t="s">
        <v>345</v>
      </c>
      <c r="T195" s="28" t="s">
        <v>233</v>
      </c>
      <c r="U195" s="28" t="s">
        <v>1594</v>
      </c>
      <c r="V195" s="40" t="s">
        <v>250</v>
      </c>
      <c r="W195" s="36"/>
      <c r="X195" s="36"/>
      <c r="Y195" s="28" t="s">
        <v>1342</v>
      </c>
      <c r="Z195" s="41" t="s">
        <v>1924</v>
      </c>
      <c r="AA195" s="41" t="s">
        <v>1338</v>
      </c>
      <c r="AB195" s="28" t="s">
        <v>7453</v>
      </c>
      <c r="AC195" s="42" t="s">
        <v>393</v>
      </c>
      <c r="AD195" s="42"/>
      <c r="AE195" s="42"/>
      <c r="AF195" s="42"/>
      <c r="AG195" s="42"/>
      <c r="AH195" s="42"/>
      <c r="AI195" s="44">
        <v>45902</v>
      </c>
      <c r="AJ195" s="60">
        <v>46022</v>
      </c>
      <c r="AK195" s="45">
        <f t="shared" si="76"/>
        <v>4</v>
      </c>
      <c r="AL195" s="54">
        <v>46023</v>
      </c>
      <c r="AM195" s="54">
        <v>46142</v>
      </c>
      <c r="AN195" s="39">
        <f t="shared" si="83"/>
        <v>4</v>
      </c>
      <c r="AO195" s="44">
        <v>46143</v>
      </c>
      <c r="AP195" s="44">
        <v>46265</v>
      </c>
      <c r="AQ195" s="48">
        <f t="shared" si="84"/>
        <v>4</v>
      </c>
      <c r="AR195" s="54">
        <v>46266</v>
      </c>
      <c r="AS195" s="54">
        <v>46630</v>
      </c>
      <c r="AT195" s="39">
        <f t="shared" si="85"/>
        <v>12</v>
      </c>
      <c r="AU195" s="44" t="s">
        <v>97</v>
      </c>
      <c r="AV195" s="44"/>
      <c r="AW195" s="48" t="str">
        <f t="shared" si="86"/>
        <v/>
      </c>
      <c r="AX195" s="38"/>
      <c r="AY195" s="38"/>
      <c r="AZ195" s="39" t="str">
        <f t="shared" si="81"/>
        <v/>
      </c>
      <c r="BA195" s="44"/>
      <c r="BB195" s="44"/>
      <c r="BC195" s="50" t="str">
        <f t="shared" si="6"/>
        <v/>
      </c>
      <c r="BD195" s="61">
        <f ca="1">IF(G195="Tetap","",IF(BA195&lt;&gt;"",BA195,IF(AX195&lt;&gt;"",AX195,IF(AU195&lt;&gt;"",AU195,IF(AR195&lt;&gt;"",AR195,IF(AO195&lt;&gt;"",AO195,IF(AL195&lt;&gt;"",AL195,IF(AI195&lt;&gt;"",AI195,""))))))))</f>
        <v>46266</v>
      </c>
      <c r="BE195" s="51">
        <f t="shared" ca="1" si="7"/>
        <v>1</v>
      </c>
      <c r="BF195" s="36">
        <f t="shared" ca="1" si="8"/>
        <v>1</v>
      </c>
      <c r="BG195" s="36">
        <f t="shared" ca="1" si="9"/>
        <v>1</v>
      </c>
    </row>
    <row r="196" spans="1:59" ht="22.5" customHeight="1">
      <c r="A196" s="36">
        <f t="shared" si="87"/>
        <v>7</v>
      </c>
      <c r="B196" s="67">
        <v>57051</v>
      </c>
      <c r="C196" s="30" t="s">
        <v>7454</v>
      </c>
      <c r="D196" s="31" t="s">
        <v>1300</v>
      </c>
      <c r="E196" s="40" t="s">
        <v>1346</v>
      </c>
      <c r="F196" s="40" t="s">
        <v>376</v>
      </c>
      <c r="G196" s="33" t="str">
        <f ca="1">IF(AI196="","Perekrutan",IF(BE196&gt;4,"Tetap",IF(BA196&lt;&gt;"","Kontrak VII",IF(AX196&lt;&gt;"","Kontrak VI",IF(AU196&lt;&gt;"","Kontrak V",IF(AR196&lt;&gt;"","Kontrak IV",IF(AO196&lt;&gt;"","Kontrak III",IF(AL196&lt;&gt;"","Kontrak II",IF(AI196&lt;&gt;"","Kontrak I","")))))))))</f>
        <v>Kontrak IV</v>
      </c>
      <c r="H196" s="59">
        <f ca="1">IF(G196="Tetap","",IF(BA196&lt;&gt;"",BB196,IF(AX196&lt;&gt;"",AY196,IF(AU196&lt;&gt;"",AV196,IF(AR196&lt;&gt;"",AS196,IF(AO196&lt;&gt;"",AP196,IF(AL196&lt;&gt;"",AM196,IF(AI196&lt;&gt;"",AJ196,""))))))))</f>
        <v>46630</v>
      </c>
      <c r="I196" s="35" t="s">
        <v>47</v>
      </c>
      <c r="J196" s="36">
        <v>3</v>
      </c>
      <c r="K196" s="31" t="s">
        <v>1316</v>
      </c>
      <c r="L196" s="37" t="s">
        <v>1347</v>
      </c>
      <c r="M196" s="198" t="s">
        <v>7455</v>
      </c>
      <c r="N196" s="36" t="s">
        <v>302</v>
      </c>
      <c r="O196" s="31" t="s">
        <v>1318</v>
      </c>
      <c r="P196" s="38">
        <v>36865</v>
      </c>
      <c r="Q196" s="39">
        <f t="shared" ca="1" si="54"/>
        <v>25</v>
      </c>
      <c r="R196" s="31" t="s">
        <v>1348</v>
      </c>
      <c r="S196" s="28" t="s">
        <v>345</v>
      </c>
      <c r="T196" s="28" t="s">
        <v>233</v>
      </c>
      <c r="U196" s="28" t="s">
        <v>1594</v>
      </c>
      <c r="V196" s="40" t="s">
        <v>250</v>
      </c>
      <c r="W196" s="36"/>
      <c r="X196" s="36"/>
      <c r="Y196" s="28" t="s">
        <v>1349</v>
      </c>
      <c r="Z196" s="41" t="s">
        <v>1925</v>
      </c>
      <c r="AA196" s="41" t="s">
        <v>1347</v>
      </c>
      <c r="AB196" s="28" t="s">
        <v>7456</v>
      </c>
      <c r="AC196" s="42" t="s">
        <v>393</v>
      </c>
      <c r="AD196" s="42"/>
      <c r="AE196" s="42"/>
      <c r="AF196" s="42"/>
      <c r="AG196" s="42"/>
      <c r="AH196" s="42"/>
      <c r="AI196" s="44">
        <v>45902</v>
      </c>
      <c r="AJ196" s="60">
        <v>46022</v>
      </c>
      <c r="AK196" s="45">
        <f t="shared" si="76"/>
        <v>4</v>
      </c>
      <c r="AL196" s="54">
        <v>46023</v>
      </c>
      <c r="AM196" s="54">
        <v>46142</v>
      </c>
      <c r="AN196" s="39">
        <f t="shared" si="83"/>
        <v>4</v>
      </c>
      <c r="AO196" s="44">
        <v>46143</v>
      </c>
      <c r="AP196" s="44">
        <v>46265</v>
      </c>
      <c r="AQ196" s="48">
        <f t="shared" si="84"/>
        <v>4</v>
      </c>
      <c r="AR196" s="54">
        <v>46266</v>
      </c>
      <c r="AS196" s="54">
        <v>46630</v>
      </c>
      <c r="AT196" s="39">
        <f t="shared" si="85"/>
        <v>12</v>
      </c>
      <c r="AU196" s="44" t="s">
        <v>97</v>
      </c>
      <c r="AV196" s="44"/>
      <c r="AW196" s="48" t="str">
        <f t="shared" si="86"/>
        <v/>
      </c>
      <c r="AX196" s="38"/>
      <c r="AY196" s="38"/>
      <c r="AZ196" s="39" t="str">
        <f t="shared" si="81"/>
        <v/>
      </c>
      <c r="BA196" s="44"/>
      <c r="BB196" s="44"/>
      <c r="BC196" s="50" t="str">
        <f t="shared" si="6"/>
        <v/>
      </c>
      <c r="BD196" s="61">
        <f ca="1">IF(G196="Tetap","",IF(BA196&lt;&gt;"",BA196,IF(AX196&lt;&gt;"",AX196,IF(AU196&lt;&gt;"",AU196,IF(AR196&lt;&gt;"",AR196,IF(AO196&lt;&gt;"",AO196,IF(AL196&lt;&gt;"",AL196,IF(AI196&lt;&gt;"",AI196,""))))))))</f>
        <v>46266</v>
      </c>
      <c r="BE196" s="51">
        <f t="shared" ca="1" si="7"/>
        <v>1</v>
      </c>
      <c r="BF196" s="36">
        <f t="shared" ca="1" si="8"/>
        <v>1</v>
      </c>
      <c r="BG196" s="36">
        <f t="shared" ca="1" si="9"/>
        <v>1</v>
      </c>
    </row>
    <row r="197" spans="1:59" ht="22.5" customHeight="1">
      <c r="A197" s="36">
        <f t="shared" si="87"/>
        <v>8</v>
      </c>
      <c r="B197" s="67">
        <v>57052</v>
      </c>
      <c r="C197" s="30" t="s">
        <v>7457</v>
      </c>
      <c r="D197" s="31" t="s">
        <v>1300</v>
      </c>
      <c r="E197" s="40" t="s">
        <v>1352</v>
      </c>
      <c r="F197" s="40" t="s">
        <v>376</v>
      </c>
      <c r="G197" s="33" t="str">
        <f ca="1">IF(AI197="","Perekrutan",IF(BE197&gt;4,"Tetap",IF(BA197&lt;&gt;"","Kontrak VII",IF(AX197&lt;&gt;"","Kontrak VI",IF(AU197&lt;&gt;"","Kontrak V",IF(AR197&lt;&gt;"","Kontrak IV",IF(AO197&lt;&gt;"","Kontrak III",IF(AL197&lt;&gt;"","Kontrak II",IF(AI197&lt;&gt;"","Kontrak I","")))))))))</f>
        <v>Kontrak III</v>
      </c>
      <c r="H197" s="59">
        <f ca="1">IF(G197="Tetap","",IF(BA197&lt;&gt;"",BB197,IF(AX197&lt;&gt;"",AY197,IF(AU197&lt;&gt;"",AV197,IF(AR197&lt;&gt;"",AS197,IF(AO197&lt;&gt;"",AP197,IF(AL197&lt;&gt;"",AM197,IF(AI197&lt;&gt;"",AJ197,""))))))))</f>
        <v>46326</v>
      </c>
      <c r="I197" s="35" t="s">
        <v>47</v>
      </c>
      <c r="J197" s="36">
        <v>3</v>
      </c>
      <c r="K197" s="31" t="s">
        <v>1316</v>
      </c>
      <c r="L197" s="37" t="s">
        <v>1353</v>
      </c>
      <c r="M197" s="198" t="s">
        <v>7458</v>
      </c>
      <c r="N197" s="36" t="s">
        <v>302</v>
      </c>
      <c r="O197" s="31" t="s">
        <v>1354</v>
      </c>
      <c r="P197" s="38">
        <v>35898</v>
      </c>
      <c r="Q197" s="39">
        <f t="shared" ca="1" si="54"/>
        <v>28</v>
      </c>
      <c r="R197" s="31" t="s">
        <v>1356</v>
      </c>
      <c r="S197" s="28" t="s">
        <v>345</v>
      </c>
      <c r="T197" s="28" t="s">
        <v>233</v>
      </c>
      <c r="U197" s="28" t="s">
        <v>1594</v>
      </c>
      <c r="V197" s="40" t="s">
        <v>97</v>
      </c>
      <c r="W197" s="36"/>
      <c r="X197" s="36"/>
      <c r="Y197" s="28" t="s">
        <v>1357</v>
      </c>
      <c r="Z197" s="41">
        <v>1967382696</v>
      </c>
      <c r="AA197" s="41" t="s">
        <v>1353</v>
      </c>
      <c r="AB197" s="28" t="s">
        <v>7459</v>
      </c>
      <c r="AC197" s="42" t="s">
        <v>393</v>
      </c>
      <c r="AD197" s="42"/>
      <c r="AE197" s="42"/>
      <c r="AF197" s="42"/>
      <c r="AG197" s="42"/>
      <c r="AH197" s="42"/>
      <c r="AI197" s="44">
        <v>45962</v>
      </c>
      <c r="AJ197" s="60">
        <v>46081</v>
      </c>
      <c r="AK197" s="45">
        <f t="shared" si="76"/>
        <v>4</v>
      </c>
      <c r="AL197" s="54">
        <v>46083</v>
      </c>
      <c r="AM197" s="54">
        <v>46203</v>
      </c>
      <c r="AN197" s="39">
        <f t="shared" si="83"/>
        <v>4</v>
      </c>
      <c r="AO197" s="44">
        <v>46204</v>
      </c>
      <c r="AP197" s="44">
        <v>46326</v>
      </c>
      <c r="AQ197" s="48">
        <f t="shared" si="84"/>
        <v>4</v>
      </c>
      <c r="AR197" s="54"/>
      <c r="AS197" s="54"/>
      <c r="AT197" s="39"/>
      <c r="AU197" s="44" t="s">
        <v>97</v>
      </c>
      <c r="AV197" s="44"/>
      <c r="AW197" s="48" t="str">
        <f t="shared" si="86"/>
        <v/>
      </c>
      <c r="AX197" s="38"/>
      <c r="AY197" s="38"/>
      <c r="AZ197" s="39" t="str">
        <f t="shared" si="81"/>
        <v/>
      </c>
      <c r="BA197" s="44"/>
      <c r="BB197" s="44"/>
      <c r="BC197" s="50" t="str">
        <f t="shared" si="6"/>
        <v/>
      </c>
      <c r="BD197" s="61">
        <f ca="1">IF(G197="Tetap","",IF(BA197&lt;&gt;"",BA197,IF(AX197&lt;&gt;"",AX197,IF(AU197&lt;&gt;"",AU197,IF(AR197&lt;&gt;"",AR197,IF(AO197&lt;&gt;"",AO197,IF(AL197&lt;&gt;"",AL197,IF(AI197&lt;&gt;"",AI197,""))))))))</f>
        <v>46204</v>
      </c>
      <c r="BE197" s="51">
        <f t="shared" ca="1" si="7"/>
        <v>0</v>
      </c>
      <c r="BF197" s="36">
        <f t="shared" ca="1" si="8"/>
        <v>11</v>
      </c>
      <c r="BG197" s="36">
        <f t="shared" ca="1" si="9"/>
        <v>2</v>
      </c>
    </row>
    <row r="198" spans="1:59" ht="22.5" customHeight="1">
      <c r="A198" s="36">
        <f t="shared" si="87"/>
        <v>9</v>
      </c>
      <c r="B198" s="52">
        <v>57053</v>
      </c>
      <c r="C198" s="30" t="s">
        <v>7460</v>
      </c>
      <c r="D198" s="31" t="s">
        <v>1300</v>
      </c>
      <c r="E198" s="40" t="s">
        <v>1359</v>
      </c>
      <c r="F198" s="58" t="s">
        <v>246</v>
      </c>
      <c r="G198" s="33" t="str">
        <f ca="1">IF(AI198="","Perekrutan",IF(BE198&gt;4,"Tetap",IF(BA198&lt;&gt;"","Kontrak VII",IF(AX198&lt;&gt;"","Kontrak VI",IF(AU198&lt;&gt;"","Kontrak V",IF(AR198&lt;&gt;"","Kontrak IV",IF(AO198&lt;&gt;"","Kontrak III",IF(AL198&lt;&gt;"","Kontrak II",IF(AI198&lt;&gt;"","Kontrak I","")))))))))</f>
        <v>Kontrak IV</v>
      </c>
      <c r="H198" s="59">
        <f ca="1">IF(G198="Tetap","",IF(BA198&lt;&gt;"",BB198,IF(AX198&lt;&gt;"",AY198,IF(AU198&lt;&gt;"",AV198,IF(AR198&lt;&gt;"",AS198,IF(AO198&lt;&gt;"",AP198,IF(AL198&lt;&gt;"",AM198,IF(AI198&lt;&gt;"",AJ198,""))))))))</f>
        <v>46630</v>
      </c>
      <c r="I198" s="35" t="s">
        <v>30</v>
      </c>
      <c r="J198" s="36" t="s">
        <v>30</v>
      </c>
      <c r="K198" s="31" t="s">
        <v>1316</v>
      </c>
      <c r="L198" s="37" t="s">
        <v>1360</v>
      </c>
      <c r="M198" s="198" t="s">
        <v>7461</v>
      </c>
      <c r="N198" s="36" t="s">
        <v>302</v>
      </c>
      <c r="O198" s="31" t="s">
        <v>1318</v>
      </c>
      <c r="P198" s="38">
        <v>35455</v>
      </c>
      <c r="Q198" s="39">
        <f t="shared" ca="1" si="54"/>
        <v>29</v>
      </c>
      <c r="R198" s="31" t="s">
        <v>1361</v>
      </c>
      <c r="S198" s="28" t="s">
        <v>345</v>
      </c>
      <c r="T198" s="28" t="s">
        <v>233</v>
      </c>
      <c r="U198" s="28" t="s">
        <v>295</v>
      </c>
      <c r="V198" s="40" t="s">
        <v>250</v>
      </c>
      <c r="W198" s="36"/>
      <c r="X198" s="36"/>
      <c r="Y198" s="28" t="s">
        <v>1362</v>
      </c>
      <c r="Z198" s="41" t="s">
        <v>1927</v>
      </c>
      <c r="AA198" s="41" t="s">
        <v>1926</v>
      </c>
      <c r="AB198" s="28" t="s">
        <v>7462</v>
      </c>
      <c r="AC198" s="42" t="s">
        <v>393</v>
      </c>
      <c r="AD198" s="42"/>
      <c r="AE198" s="42"/>
      <c r="AF198" s="42"/>
      <c r="AG198" s="42"/>
      <c r="AH198" s="42"/>
      <c r="AI198" s="44">
        <v>45902</v>
      </c>
      <c r="AJ198" s="60">
        <v>46022</v>
      </c>
      <c r="AK198" s="45">
        <f t="shared" si="76"/>
        <v>4</v>
      </c>
      <c r="AL198" s="54">
        <v>46023</v>
      </c>
      <c r="AM198" s="54">
        <v>46142</v>
      </c>
      <c r="AN198" s="39">
        <f t="shared" si="83"/>
        <v>4</v>
      </c>
      <c r="AO198" s="44">
        <v>46143</v>
      </c>
      <c r="AP198" s="44">
        <v>46265</v>
      </c>
      <c r="AQ198" s="48">
        <f t="shared" si="84"/>
        <v>4</v>
      </c>
      <c r="AR198" s="54">
        <v>46266</v>
      </c>
      <c r="AS198" s="54">
        <v>46630</v>
      </c>
      <c r="AT198" s="39">
        <f t="shared" ref="AT198:AT206" si="88">IF(AS198="","",(DATEDIF(AR198,AS198,"M")+1))</f>
        <v>12</v>
      </c>
      <c r="AU198" s="44" t="s">
        <v>97</v>
      </c>
      <c r="AV198" s="44"/>
      <c r="AW198" s="48" t="str">
        <f t="shared" si="86"/>
        <v/>
      </c>
      <c r="AX198" s="38"/>
      <c r="AY198" s="38"/>
      <c r="AZ198" s="39" t="str">
        <f t="shared" si="81"/>
        <v/>
      </c>
      <c r="BA198" s="44"/>
      <c r="BB198" s="44"/>
      <c r="BC198" s="50" t="str">
        <f t="shared" si="6"/>
        <v/>
      </c>
      <c r="BD198" s="61">
        <f ca="1">IF(G198="Tetap","",IF(BA198&lt;&gt;"",BA198,IF(AX198&lt;&gt;"",AX198,IF(AU198&lt;&gt;"",AU198,IF(AR198&lt;&gt;"",AR198,IF(AO198&lt;&gt;"",AO198,IF(AL198&lt;&gt;"",AL198,IF(AI198&lt;&gt;"",AI198,""))))))))</f>
        <v>46266</v>
      </c>
      <c r="BE198" s="51">
        <f t="shared" ca="1" si="7"/>
        <v>1</v>
      </c>
      <c r="BF198" s="36">
        <f t="shared" ca="1" si="8"/>
        <v>1</v>
      </c>
      <c r="BG198" s="36">
        <f t="shared" ca="1" si="9"/>
        <v>1</v>
      </c>
    </row>
    <row r="199" spans="1:59" ht="22.5" customHeight="1">
      <c r="A199" s="36">
        <f t="shared" si="87"/>
        <v>10</v>
      </c>
      <c r="B199" s="67">
        <v>57054</v>
      </c>
      <c r="C199" s="30" t="s">
        <v>7463</v>
      </c>
      <c r="D199" s="31" t="s">
        <v>1300</v>
      </c>
      <c r="E199" s="40" t="s">
        <v>1364</v>
      </c>
      <c r="F199" s="58" t="s">
        <v>246</v>
      </c>
      <c r="G199" s="33" t="str">
        <f ca="1">IF(AI199="","Perekrutan",IF(BE199&gt;4,"Tetap",IF(BA199&lt;&gt;"","Kontrak VII",IF(AX199&lt;&gt;"","Kontrak VI",IF(AU199&lt;&gt;"","Kontrak V",IF(AR199&lt;&gt;"","Kontrak IV",IF(AO199&lt;&gt;"","Kontrak III",IF(AL199&lt;&gt;"","Kontrak II",IF(AI199&lt;&gt;"","Kontrak I","")))))))))</f>
        <v>Kontrak IV</v>
      </c>
      <c r="H199" s="59">
        <f ca="1">IF(G199="Tetap","",IF(BA199&lt;&gt;"",BB199,IF(AX199&lt;&gt;"",AY199,IF(AU199&lt;&gt;"",AV199,IF(AR199&lt;&gt;"",AS199,IF(AO199&lt;&gt;"",AP199,IF(AL199&lt;&gt;"",AM199,IF(AI199&lt;&gt;"",AJ199,""))))))))</f>
        <v>46630</v>
      </c>
      <c r="I199" s="35" t="s">
        <v>30</v>
      </c>
      <c r="J199" s="36" t="s">
        <v>30</v>
      </c>
      <c r="K199" s="31" t="s">
        <v>1316</v>
      </c>
      <c r="L199" s="37" t="s">
        <v>1368</v>
      </c>
      <c r="M199" s="198" t="s">
        <v>7464</v>
      </c>
      <c r="N199" s="36" t="s">
        <v>103</v>
      </c>
      <c r="O199" s="31" t="s">
        <v>1318</v>
      </c>
      <c r="P199" s="38">
        <v>34857</v>
      </c>
      <c r="Q199" s="39">
        <f t="shared" ca="1" si="54"/>
        <v>31</v>
      </c>
      <c r="R199" s="31" t="s">
        <v>1370</v>
      </c>
      <c r="S199" s="28" t="s">
        <v>345</v>
      </c>
      <c r="T199" s="28" t="s">
        <v>114</v>
      </c>
      <c r="U199" s="28" t="s">
        <v>116</v>
      </c>
      <c r="V199" s="40" t="s">
        <v>250</v>
      </c>
      <c r="W199" s="36"/>
      <c r="X199" s="36"/>
      <c r="Y199" s="28" t="s">
        <v>7465</v>
      </c>
      <c r="Z199" s="41" t="s">
        <v>1928</v>
      </c>
      <c r="AA199" s="41" t="s">
        <v>1368</v>
      </c>
      <c r="AB199" s="28" t="s">
        <v>7466</v>
      </c>
      <c r="AC199" s="42" t="s">
        <v>393</v>
      </c>
      <c r="AD199" s="42"/>
      <c r="AE199" s="42"/>
      <c r="AF199" s="42"/>
      <c r="AG199" s="42"/>
      <c r="AH199" s="42"/>
      <c r="AI199" s="44">
        <v>45902</v>
      </c>
      <c r="AJ199" s="60">
        <v>46022</v>
      </c>
      <c r="AK199" s="45">
        <f t="shared" si="76"/>
        <v>4</v>
      </c>
      <c r="AL199" s="54">
        <v>46023</v>
      </c>
      <c r="AM199" s="54">
        <v>46142</v>
      </c>
      <c r="AN199" s="39">
        <f t="shared" si="83"/>
        <v>4</v>
      </c>
      <c r="AO199" s="44">
        <v>46143</v>
      </c>
      <c r="AP199" s="44">
        <v>46265</v>
      </c>
      <c r="AQ199" s="48">
        <f t="shared" si="84"/>
        <v>4</v>
      </c>
      <c r="AR199" s="54">
        <v>46266</v>
      </c>
      <c r="AS199" s="54">
        <v>46630</v>
      </c>
      <c r="AT199" s="39">
        <f t="shared" si="88"/>
        <v>12</v>
      </c>
      <c r="AU199" s="44" t="s">
        <v>97</v>
      </c>
      <c r="AV199" s="44"/>
      <c r="AW199" s="48" t="str">
        <f t="shared" si="86"/>
        <v/>
      </c>
      <c r="AX199" s="38"/>
      <c r="AY199" s="38"/>
      <c r="AZ199" s="39" t="str">
        <f t="shared" si="81"/>
        <v/>
      </c>
      <c r="BA199" s="44"/>
      <c r="BB199" s="44"/>
      <c r="BC199" s="50" t="str">
        <f t="shared" si="6"/>
        <v/>
      </c>
      <c r="BD199" s="61">
        <f ca="1">IF(G199="Tetap","",IF(BA199&lt;&gt;"",BA199,IF(AX199&lt;&gt;"",AX199,IF(AU199&lt;&gt;"",AU199,IF(AR199&lt;&gt;"",AR199,IF(AO199&lt;&gt;"",AO199,IF(AL199&lt;&gt;"",AL199,IF(AI199&lt;&gt;"",AI199,""))))))))</f>
        <v>46266</v>
      </c>
      <c r="BE199" s="51">
        <f t="shared" ca="1" si="7"/>
        <v>1</v>
      </c>
      <c r="BF199" s="36">
        <f t="shared" ca="1" si="8"/>
        <v>1</v>
      </c>
      <c r="BG199" s="36">
        <f t="shared" ca="1" si="9"/>
        <v>1</v>
      </c>
    </row>
    <row r="200" spans="1:59" ht="22.5" customHeight="1">
      <c r="A200" s="28">
        <v>1</v>
      </c>
      <c r="B200" s="1082">
        <v>58001</v>
      </c>
      <c r="C200" s="1083" t="s">
        <v>7467</v>
      </c>
      <c r="D200" s="31" t="s">
        <v>1239</v>
      </c>
      <c r="E200" s="40" t="s">
        <v>1375</v>
      </c>
      <c r="F200" s="40" t="s">
        <v>592</v>
      </c>
      <c r="G200" s="33" t="str">
        <f ca="1">IF(AI200="","Perekrutan",IF(BE200&gt;4,"Tetap",IF(BA200&lt;&gt;"","Kontrak VII",IF(AX200&lt;&gt;"","Kontrak VI",IF(AU200&lt;&gt;"","Kontrak V",IF(AR200&lt;&gt;"","Kontrak IV",IF(AO200&lt;&gt;"","Kontrak III",IF(AL200&lt;&gt;"","Kontrak II",IF(AI200&lt;&gt;"","Kontrak I","")))))))))</f>
        <v>Kontrak V</v>
      </c>
      <c r="H200" s="59">
        <f ca="1">IF(G200="Tetap","",IF(BA200&lt;&gt;"",BB200,IF(AX200&lt;&gt;"",AY200,IF(AU200&lt;&gt;"",AV200,IF(AR200&lt;&gt;"",AS200,IF(AO200&lt;&gt;"",AP200,IF(AL200&lt;&gt;"",AM200,IF(AI200&lt;&gt;"",AJ200,""))))))))</f>
        <v>46387</v>
      </c>
      <c r="I200" s="35" t="s">
        <v>97</v>
      </c>
      <c r="J200" s="36" t="s">
        <v>97</v>
      </c>
      <c r="K200" s="31" t="s">
        <v>1376</v>
      </c>
      <c r="L200" s="37" t="s">
        <v>1377</v>
      </c>
      <c r="M200" s="198" t="s">
        <v>7468</v>
      </c>
      <c r="N200" s="36" t="s">
        <v>103</v>
      </c>
      <c r="O200" s="31" t="s">
        <v>1378</v>
      </c>
      <c r="P200" s="38">
        <v>29231</v>
      </c>
      <c r="Q200" s="39">
        <f t="shared" ca="1" si="54"/>
        <v>46</v>
      </c>
      <c r="R200" s="31" t="s">
        <v>1379</v>
      </c>
      <c r="S200" s="28" t="s">
        <v>345</v>
      </c>
      <c r="T200" s="36" t="s">
        <v>114</v>
      </c>
      <c r="U200" s="36" t="s">
        <v>176</v>
      </c>
      <c r="V200" s="58" t="s">
        <v>202</v>
      </c>
      <c r="W200" s="36"/>
      <c r="X200" s="36"/>
      <c r="Y200" s="198" t="s">
        <v>7469</v>
      </c>
      <c r="Z200" s="41">
        <v>1406867454</v>
      </c>
      <c r="AA200" s="41" t="s">
        <v>1929</v>
      </c>
      <c r="AB200" s="1084" t="s">
        <v>7470</v>
      </c>
      <c r="AC200" s="42" t="s">
        <v>30</v>
      </c>
      <c r="AD200" s="42"/>
      <c r="AE200" s="42"/>
      <c r="AF200" s="42"/>
      <c r="AG200" s="42"/>
      <c r="AH200" s="43"/>
      <c r="AI200" s="44">
        <v>44718</v>
      </c>
      <c r="AJ200" s="60">
        <v>44773</v>
      </c>
      <c r="AK200" s="45">
        <f t="shared" si="76"/>
        <v>2</v>
      </c>
      <c r="AL200" s="54">
        <v>44774</v>
      </c>
      <c r="AM200" s="54">
        <v>44926</v>
      </c>
      <c r="AN200" s="39">
        <f t="shared" si="83"/>
        <v>5</v>
      </c>
      <c r="AO200" s="55">
        <v>44928</v>
      </c>
      <c r="AP200" s="55">
        <v>45657</v>
      </c>
      <c r="AQ200" s="48">
        <f t="shared" si="84"/>
        <v>24</v>
      </c>
      <c r="AR200" s="54">
        <v>45658</v>
      </c>
      <c r="AS200" s="54">
        <v>46022</v>
      </c>
      <c r="AT200" s="39">
        <f t="shared" si="88"/>
        <v>12</v>
      </c>
      <c r="AU200" s="44">
        <v>46023</v>
      </c>
      <c r="AV200" s="44">
        <v>46387</v>
      </c>
      <c r="AW200" s="48">
        <f t="shared" si="86"/>
        <v>12</v>
      </c>
      <c r="AX200" s="38"/>
      <c r="AY200" s="38"/>
      <c r="AZ200" s="39" t="str">
        <f t="shared" si="81"/>
        <v/>
      </c>
      <c r="BA200" s="44"/>
      <c r="BB200" s="44"/>
      <c r="BC200" s="50" t="str">
        <f t="shared" si="6"/>
        <v/>
      </c>
      <c r="BD200" s="61">
        <f ca="1">IF(G200="Tetap","",IF(BA200&lt;&gt;"",BA200,IF(AX200&lt;&gt;"",AX200,IF(AU200&lt;&gt;"",AU200,IF(AR200&lt;&gt;"",AR200,IF(AO200&lt;&gt;"",AO200,IF(AL200&lt;&gt;"",AL200,IF(AI200&lt;&gt;"",AI200,""))))))))</f>
        <v>46023</v>
      </c>
      <c r="BE200" s="51">
        <f t="shared" ca="1" si="7"/>
        <v>4</v>
      </c>
      <c r="BF200" s="36">
        <f t="shared" ca="1" si="8"/>
        <v>3</v>
      </c>
      <c r="BG200" s="36">
        <f t="shared" ca="1" si="9"/>
        <v>27</v>
      </c>
    </row>
    <row r="201" spans="1:59" ht="22.5" customHeight="1">
      <c r="A201" s="36">
        <f t="shared" ref="A201:A208" si="89">A200+1</f>
        <v>2</v>
      </c>
      <c r="B201" s="1085">
        <v>58002</v>
      </c>
      <c r="C201" s="1083" t="s">
        <v>7471</v>
      </c>
      <c r="D201" s="31" t="s">
        <v>1239</v>
      </c>
      <c r="E201" s="593" t="s">
        <v>1385</v>
      </c>
      <c r="F201" s="594" t="s">
        <v>289</v>
      </c>
      <c r="G201" s="33" t="str">
        <f ca="1">IF(AI201="","Perekrutan",IF(BE201&gt;4,"Tetap",IF(BA201&lt;&gt;"","Kontrak VII",IF(AX201&lt;&gt;"","Kontrak VI",IF(AU201&lt;&gt;"","Kontrak V",IF(AR201&lt;&gt;"","Kontrak IV",IF(AO201&lt;&gt;"","Kontrak III",IF(AL201&lt;&gt;"","Kontrak II",IF(AI201&lt;&gt;"","Kontrak I","")))))))))</f>
        <v>Kontrak V</v>
      </c>
      <c r="H201" s="59">
        <f ca="1">IF(G201="Tetap","",IF(BA201&lt;&gt;"",BB201,IF(AX201&lt;&gt;"",AY201,IF(AU201&lt;&gt;"",AV201,IF(AR201&lt;&gt;"",AS201,IF(AO201&lt;&gt;"",AP201,IF(AL201&lt;&gt;"",AM201,IF(AI201&lt;&gt;"",AJ201,""))))))))</f>
        <v>46387</v>
      </c>
      <c r="I201" s="35" t="s">
        <v>73</v>
      </c>
      <c r="J201" s="36">
        <v>11</v>
      </c>
      <c r="K201" s="31" t="s">
        <v>1387</v>
      </c>
      <c r="L201" s="37" t="s">
        <v>1388</v>
      </c>
      <c r="M201" s="198" t="s">
        <v>7472</v>
      </c>
      <c r="N201" s="36" t="s">
        <v>103</v>
      </c>
      <c r="O201" s="31" t="s">
        <v>1389</v>
      </c>
      <c r="P201" s="38">
        <v>28745</v>
      </c>
      <c r="Q201" s="39">
        <f t="shared" ca="1" si="54"/>
        <v>48</v>
      </c>
      <c r="R201" s="31" t="s">
        <v>1390</v>
      </c>
      <c r="S201" s="28" t="s">
        <v>345</v>
      </c>
      <c r="T201" s="36" t="s">
        <v>114</v>
      </c>
      <c r="U201" s="36" t="s">
        <v>176</v>
      </c>
      <c r="V201" s="58" t="s">
        <v>177</v>
      </c>
      <c r="W201" s="36"/>
      <c r="X201" s="36"/>
      <c r="Y201" s="198" t="s">
        <v>7473</v>
      </c>
      <c r="Z201" s="41">
        <v>1323502189</v>
      </c>
      <c r="AA201" s="41" t="s">
        <v>1388</v>
      </c>
      <c r="AB201" s="705" t="s">
        <v>7474</v>
      </c>
      <c r="AC201" s="42" t="s">
        <v>30</v>
      </c>
      <c r="AD201" s="42"/>
      <c r="AE201" s="42"/>
      <c r="AF201" s="42"/>
      <c r="AG201" s="42"/>
      <c r="AH201" s="43"/>
      <c r="AI201" s="44">
        <v>44536</v>
      </c>
      <c r="AJ201" s="60">
        <v>44773</v>
      </c>
      <c r="AK201" s="45">
        <f t="shared" si="76"/>
        <v>8</v>
      </c>
      <c r="AL201" s="54">
        <v>44774</v>
      </c>
      <c r="AM201" s="54">
        <v>44926</v>
      </c>
      <c r="AN201" s="39">
        <f t="shared" si="83"/>
        <v>5</v>
      </c>
      <c r="AO201" s="55">
        <v>44928</v>
      </c>
      <c r="AP201" s="55">
        <v>45657</v>
      </c>
      <c r="AQ201" s="48">
        <f t="shared" si="84"/>
        <v>24</v>
      </c>
      <c r="AR201" s="54">
        <v>45658</v>
      </c>
      <c r="AS201" s="54">
        <v>46022</v>
      </c>
      <c r="AT201" s="39">
        <f t="shared" si="88"/>
        <v>12</v>
      </c>
      <c r="AU201" s="44">
        <v>46023</v>
      </c>
      <c r="AV201" s="44">
        <v>46387</v>
      </c>
      <c r="AW201" s="48">
        <f t="shared" si="86"/>
        <v>12</v>
      </c>
      <c r="AX201" s="38"/>
      <c r="AY201" s="38"/>
      <c r="AZ201" s="39" t="str">
        <f t="shared" si="81"/>
        <v/>
      </c>
      <c r="BA201" s="44"/>
      <c r="BB201" s="44"/>
      <c r="BC201" s="50" t="str">
        <f t="shared" si="6"/>
        <v/>
      </c>
      <c r="BD201" s="61">
        <f ca="1">IF(G201="Tetap","",IF(BA201&lt;&gt;"",BA201,IF(AX201&lt;&gt;"",AX201,IF(AU201&lt;&gt;"",AU201,IF(AR201&lt;&gt;"",AR201,IF(AO201&lt;&gt;"",AO201,IF(AL201&lt;&gt;"",AL201,IF(AI201&lt;&gt;"",AI201,""))))))))</f>
        <v>46023</v>
      </c>
      <c r="BE201" s="51">
        <f t="shared" ca="1" si="7"/>
        <v>4</v>
      </c>
      <c r="BF201" s="36">
        <f t="shared" ca="1" si="8"/>
        <v>9</v>
      </c>
      <c r="BG201" s="36">
        <f t="shared" ca="1" si="9"/>
        <v>27</v>
      </c>
    </row>
    <row r="202" spans="1:59" ht="22.5" customHeight="1">
      <c r="A202" s="36">
        <f t="shared" si="89"/>
        <v>3</v>
      </c>
      <c r="B202" s="1082">
        <v>58003</v>
      </c>
      <c r="C202" s="1083" t="s">
        <v>7475</v>
      </c>
      <c r="D202" s="31" t="s">
        <v>1239</v>
      </c>
      <c r="E202" s="593" t="s">
        <v>1392</v>
      </c>
      <c r="F202" s="58" t="s">
        <v>568</v>
      </c>
      <c r="G202" s="33" t="str">
        <f ca="1">IF(AI202="","Perekrutan",IF(BE202&gt;4,"Tetap",IF(BA202&lt;&gt;"","Kontrak VII",IF(AX202&lt;&gt;"","Kontrak VI",IF(AU202&lt;&gt;"","Kontrak V",IF(AR202&lt;&gt;"","Kontrak IV",IF(AO202&lt;&gt;"","Kontrak III",IF(AL202&lt;&gt;"","Kontrak II",IF(AI202&lt;&gt;"","Kontrak I","")))))))))</f>
        <v>Kontrak V</v>
      </c>
      <c r="H202" s="59">
        <f ca="1">IF(G202="Tetap","",IF(BA202&lt;&gt;"",BB202,IF(AX202&lt;&gt;"",AY202,IF(AU202&lt;&gt;"",AV202,IF(AR202&lt;&gt;"",AS202,IF(AO202&lt;&gt;"",AP202,IF(AL202&lt;&gt;"",AM202,IF(AI202&lt;&gt;"",AJ202,""))))))))</f>
        <v>46538</v>
      </c>
      <c r="I202" s="35" t="s">
        <v>47</v>
      </c>
      <c r="J202" s="36">
        <v>3</v>
      </c>
      <c r="K202" s="31" t="s">
        <v>1393</v>
      </c>
      <c r="L202" s="37" t="s">
        <v>1394</v>
      </c>
      <c r="M202" s="198" t="s">
        <v>7476</v>
      </c>
      <c r="N202" s="36" t="s">
        <v>172</v>
      </c>
      <c r="O202" s="31" t="s">
        <v>1395</v>
      </c>
      <c r="P202" s="38">
        <v>32985</v>
      </c>
      <c r="Q202" s="39">
        <f t="shared" ca="1" si="54"/>
        <v>36</v>
      </c>
      <c r="R202" s="31" t="s">
        <v>1396</v>
      </c>
      <c r="S202" s="28" t="s">
        <v>488</v>
      </c>
      <c r="T202" s="28" t="s">
        <v>233</v>
      </c>
      <c r="U202" s="36" t="s">
        <v>30</v>
      </c>
      <c r="V202" s="40" t="s">
        <v>202</v>
      </c>
      <c r="W202" s="36"/>
      <c r="X202" s="36"/>
      <c r="Y202" s="198" t="s">
        <v>2627</v>
      </c>
      <c r="Z202" s="41">
        <v>1582095606</v>
      </c>
      <c r="AA202" s="41" t="s">
        <v>1930</v>
      </c>
      <c r="AB202" s="1084" t="s">
        <v>7477</v>
      </c>
      <c r="AC202" s="42" t="s">
        <v>120</v>
      </c>
      <c r="AD202" s="42"/>
      <c r="AE202" s="42"/>
      <c r="AF202" s="42"/>
      <c r="AG202" s="42"/>
      <c r="AH202" s="43"/>
      <c r="AI202" s="44">
        <v>44928</v>
      </c>
      <c r="AJ202" s="60">
        <v>45077</v>
      </c>
      <c r="AK202" s="45">
        <f t="shared" si="76"/>
        <v>5</v>
      </c>
      <c r="AL202" s="54">
        <v>45078</v>
      </c>
      <c r="AM202" s="54">
        <v>45443</v>
      </c>
      <c r="AN202" s="39">
        <f t="shared" si="83"/>
        <v>12</v>
      </c>
      <c r="AO202" s="55">
        <v>45444</v>
      </c>
      <c r="AP202" s="55">
        <v>45808</v>
      </c>
      <c r="AQ202" s="48">
        <f t="shared" si="84"/>
        <v>12</v>
      </c>
      <c r="AR202" s="54">
        <v>45809</v>
      </c>
      <c r="AS202" s="54">
        <v>46173</v>
      </c>
      <c r="AT202" s="39">
        <f t="shared" si="88"/>
        <v>12</v>
      </c>
      <c r="AU202" s="44">
        <v>46174</v>
      </c>
      <c r="AV202" s="44">
        <v>46538</v>
      </c>
      <c r="AW202" s="48">
        <f t="shared" si="86"/>
        <v>12</v>
      </c>
      <c r="AX202" s="38"/>
      <c r="AY202" s="38"/>
      <c r="AZ202" s="39" t="str">
        <f t="shared" si="81"/>
        <v/>
      </c>
      <c r="BA202" s="44"/>
      <c r="BB202" s="44"/>
      <c r="BC202" s="50" t="str">
        <f t="shared" si="6"/>
        <v/>
      </c>
      <c r="BD202" s="61">
        <f ca="1">IF(G202="Tetap","",IF(BA202&lt;&gt;"",BA202,IF(AX202&lt;&gt;"",AX202,IF(AU202&lt;&gt;"",AU202,IF(AR202&lt;&gt;"",AR202,IF(AO202&lt;&gt;"",AO202,IF(AL202&lt;&gt;"",AL202,IF(AI202&lt;&gt;"",AI202,""))))))))</f>
        <v>46174</v>
      </c>
      <c r="BE202" s="51">
        <f t="shared" ca="1" si="7"/>
        <v>3</v>
      </c>
      <c r="BF202" s="36">
        <f t="shared" ca="1" si="8"/>
        <v>9</v>
      </c>
      <c r="BG202" s="36">
        <f t="shared" ca="1" si="9"/>
        <v>1</v>
      </c>
    </row>
    <row r="203" spans="1:59" ht="22.5" customHeight="1">
      <c r="A203" s="36">
        <f t="shared" si="89"/>
        <v>4</v>
      </c>
      <c r="B203" s="1082">
        <v>58004</v>
      </c>
      <c r="C203" s="1083" t="s">
        <v>7478</v>
      </c>
      <c r="D203" s="31" t="s">
        <v>1239</v>
      </c>
      <c r="E203" s="593" t="s">
        <v>1400</v>
      </c>
      <c r="F203" s="593" t="s">
        <v>376</v>
      </c>
      <c r="G203" s="33" t="str">
        <f ca="1">IF(AI203="","Perekrutan",IF(BE203&gt;4,"Tetap",IF(BA203&lt;&gt;"","Kontrak VII",IF(AX203&lt;&gt;"","Kontrak VI",IF(AU203&lt;&gt;"","Kontrak V",IF(AR203&lt;&gt;"","Kontrak IV",IF(AO203&lt;&gt;"","Kontrak III",IF(AL203&lt;&gt;"","Kontrak II",IF(AI203&lt;&gt;"","Kontrak I","")))))))))</f>
        <v>Kontrak V</v>
      </c>
      <c r="H203" s="59">
        <f ca="1">IF(G203="Tetap","",IF(BA203&lt;&gt;"",BB203,IF(AX203&lt;&gt;"",AY203,IF(AU203&lt;&gt;"",AV203,IF(AR203&lt;&gt;"",AS203,IF(AO203&lt;&gt;"",AP203,IF(AL203&lt;&gt;"",AM203,IF(AI203&lt;&gt;"",AJ203,""))))))))</f>
        <v>46538</v>
      </c>
      <c r="I203" s="35" t="s">
        <v>47</v>
      </c>
      <c r="J203" s="36">
        <v>3</v>
      </c>
      <c r="K203" s="71" t="s">
        <v>7479</v>
      </c>
      <c r="L203" s="37" t="s">
        <v>1402</v>
      </c>
      <c r="M203" s="198" t="s">
        <v>7480</v>
      </c>
      <c r="N203" s="36" t="s">
        <v>103</v>
      </c>
      <c r="O203" s="31" t="s">
        <v>1404</v>
      </c>
      <c r="P203" s="38">
        <v>31734</v>
      </c>
      <c r="Q203" s="39">
        <f t="shared" ca="1" si="54"/>
        <v>39</v>
      </c>
      <c r="R203" s="31" t="s">
        <v>1405</v>
      </c>
      <c r="S203" s="28" t="s">
        <v>345</v>
      </c>
      <c r="T203" s="28" t="s">
        <v>233</v>
      </c>
      <c r="U203" s="36" t="s">
        <v>30</v>
      </c>
      <c r="V203" s="40" t="s">
        <v>177</v>
      </c>
      <c r="W203" s="36"/>
      <c r="X203" s="36"/>
      <c r="Y203" s="198" t="s">
        <v>2808</v>
      </c>
      <c r="Z203" s="41">
        <v>1629853404</v>
      </c>
      <c r="AA203" s="41" t="s">
        <v>1931</v>
      </c>
      <c r="AB203" s="1086" t="s">
        <v>7481</v>
      </c>
      <c r="AC203" s="42" t="s">
        <v>120</v>
      </c>
      <c r="AD203" s="42"/>
      <c r="AE203" s="42"/>
      <c r="AF203" s="42"/>
      <c r="AG203" s="42"/>
      <c r="AH203" s="43"/>
      <c r="AI203" s="44">
        <v>44958</v>
      </c>
      <c r="AJ203" s="60">
        <v>45077</v>
      </c>
      <c r="AK203" s="45">
        <f t="shared" si="76"/>
        <v>4</v>
      </c>
      <c r="AL203" s="54">
        <v>45078</v>
      </c>
      <c r="AM203" s="54">
        <v>45443</v>
      </c>
      <c r="AN203" s="39">
        <f t="shared" si="83"/>
        <v>12</v>
      </c>
      <c r="AO203" s="55">
        <v>45444</v>
      </c>
      <c r="AP203" s="55">
        <v>45808</v>
      </c>
      <c r="AQ203" s="48">
        <f t="shared" si="84"/>
        <v>12</v>
      </c>
      <c r="AR203" s="54">
        <v>45809</v>
      </c>
      <c r="AS203" s="54">
        <v>46173</v>
      </c>
      <c r="AT203" s="39">
        <f t="shared" si="88"/>
        <v>12</v>
      </c>
      <c r="AU203" s="44">
        <v>46174</v>
      </c>
      <c r="AV203" s="44">
        <v>46538</v>
      </c>
      <c r="AW203" s="48">
        <f t="shared" si="86"/>
        <v>12</v>
      </c>
      <c r="AX203" s="38"/>
      <c r="AY203" s="38"/>
      <c r="AZ203" s="39" t="str">
        <f t="shared" si="81"/>
        <v/>
      </c>
      <c r="BA203" s="44"/>
      <c r="BB203" s="44"/>
      <c r="BC203" s="50" t="str">
        <f t="shared" si="6"/>
        <v/>
      </c>
      <c r="BD203" s="61">
        <f ca="1">IF(G203="Tetap","",IF(BA203&lt;&gt;"",BA203,IF(AX203&lt;&gt;"",AX203,IF(AU203&lt;&gt;"",AU203,IF(AR203&lt;&gt;"",AR203,IF(AO203&lt;&gt;"",AO203,IF(AL203&lt;&gt;"",AL203,IF(AI203&lt;&gt;"",AI203,""))))))))</f>
        <v>46174</v>
      </c>
      <c r="BE203" s="51">
        <f t="shared" ca="1" si="7"/>
        <v>3</v>
      </c>
      <c r="BF203" s="36">
        <f t="shared" ca="1" si="8"/>
        <v>8</v>
      </c>
      <c r="BG203" s="36">
        <f t="shared" ca="1" si="9"/>
        <v>2</v>
      </c>
    </row>
    <row r="204" spans="1:59" ht="22.5" customHeight="1">
      <c r="A204" s="36">
        <f t="shared" si="89"/>
        <v>5</v>
      </c>
      <c r="B204" s="1085">
        <v>58005</v>
      </c>
      <c r="C204" s="1083" t="s">
        <v>7482</v>
      </c>
      <c r="D204" s="31" t="s">
        <v>1239</v>
      </c>
      <c r="E204" s="593" t="s">
        <v>1408</v>
      </c>
      <c r="F204" s="593" t="s">
        <v>376</v>
      </c>
      <c r="G204" s="33" t="str">
        <f ca="1">IF(AI204="","Perekrutan",IF(BE204&gt;4,"Tetap",IF(BA204&lt;&gt;"","Kontrak VII",IF(AX204&lt;&gt;"","Kontrak VI",IF(AU204&lt;&gt;"","Kontrak V",IF(AR204&lt;&gt;"","Kontrak IV",IF(AO204&lt;&gt;"","Kontrak III",IF(AL204&lt;&gt;"","Kontrak II",IF(AI204&lt;&gt;"","Kontrak I","")))))))))</f>
        <v>Kontrak IV</v>
      </c>
      <c r="H204" s="59">
        <f ca="1">IF(G204="Tetap","",IF(BA204&lt;&gt;"",BB204,IF(AX204&lt;&gt;"",AY204,IF(AU204&lt;&gt;"",AV204,IF(AR204&lt;&gt;"",AS204,IF(AO204&lt;&gt;"",AP204,IF(AL204&lt;&gt;"",AM204,IF(AI204&lt;&gt;"",AJ204,""))))))))</f>
        <v>46630</v>
      </c>
      <c r="I204" s="35" t="s">
        <v>47</v>
      </c>
      <c r="J204" s="36">
        <v>3</v>
      </c>
      <c r="K204" s="31" t="s">
        <v>1401</v>
      </c>
      <c r="L204" s="37" t="s">
        <v>1409</v>
      </c>
      <c r="M204" s="198" t="s">
        <v>7483</v>
      </c>
      <c r="N204" s="36" t="s">
        <v>103</v>
      </c>
      <c r="O204" s="31" t="s">
        <v>1244</v>
      </c>
      <c r="P204" s="38">
        <v>34560</v>
      </c>
      <c r="Q204" s="39">
        <f t="shared" ca="1" si="54"/>
        <v>32</v>
      </c>
      <c r="R204" s="31" t="s">
        <v>1410</v>
      </c>
      <c r="S204" s="28" t="s">
        <v>345</v>
      </c>
      <c r="T204" s="36" t="s">
        <v>114</v>
      </c>
      <c r="U204" s="36" t="s">
        <v>116</v>
      </c>
      <c r="V204" s="40" t="s">
        <v>177</v>
      </c>
      <c r="W204" s="36"/>
      <c r="X204" s="36"/>
      <c r="Y204" s="198" t="s">
        <v>7484</v>
      </c>
      <c r="Z204" s="41">
        <v>1882600675</v>
      </c>
      <c r="AA204" s="41" t="s">
        <v>1409</v>
      </c>
      <c r="AB204" s="1084" t="s">
        <v>7485</v>
      </c>
      <c r="AC204" s="42" t="s">
        <v>120</v>
      </c>
      <c r="AD204" s="42"/>
      <c r="AE204" s="42"/>
      <c r="AF204" s="42"/>
      <c r="AG204" s="42"/>
      <c r="AH204" s="43"/>
      <c r="AI204" s="44">
        <v>45887</v>
      </c>
      <c r="AJ204" s="60">
        <v>46022</v>
      </c>
      <c r="AK204" s="45">
        <f t="shared" ref="AK204:AK205" si="90">IF(AJ204="","",(DATEDIF(AI204,AJ204,"M")))</f>
        <v>4</v>
      </c>
      <c r="AL204" s="38">
        <v>46023</v>
      </c>
      <c r="AM204" s="38">
        <v>46142</v>
      </c>
      <c r="AN204" s="39">
        <f t="shared" si="83"/>
        <v>4</v>
      </c>
      <c r="AO204" s="44">
        <v>46143</v>
      </c>
      <c r="AP204" s="44">
        <v>46265</v>
      </c>
      <c r="AQ204" s="48">
        <f t="shared" si="84"/>
        <v>4</v>
      </c>
      <c r="AR204" s="54">
        <v>46266</v>
      </c>
      <c r="AS204" s="54">
        <v>46630</v>
      </c>
      <c r="AT204" s="39">
        <f t="shared" si="88"/>
        <v>12</v>
      </c>
      <c r="AU204" s="44" t="s">
        <v>97</v>
      </c>
      <c r="AV204" s="44"/>
      <c r="AW204" s="48" t="str">
        <f t="shared" si="86"/>
        <v/>
      </c>
      <c r="AX204" s="38"/>
      <c r="AY204" s="38"/>
      <c r="AZ204" s="39" t="str">
        <f t="shared" si="81"/>
        <v/>
      </c>
      <c r="BA204" s="44"/>
      <c r="BB204" s="44"/>
      <c r="BC204" s="50" t="str">
        <f t="shared" si="6"/>
        <v/>
      </c>
      <c r="BD204" s="61">
        <f ca="1">IF(G204="Tetap","",IF(BA204&lt;&gt;"",BA204,IF(AX204&lt;&gt;"",AX204,IF(AU204&lt;&gt;"",AU204,IF(AR204&lt;&gt;"",AR204,IF(AO204&lt;&gt;"",AO204,IF(AL204&lt;&gt;"",AL204,IF(AI204&lt;&gt;"",AI204,""))))))))</f>
        <v>46266</v>
      </c>
      <c r="BE204" s="51">
        <f t="shared" ca="1" si="7"/>
        <v>1</v>
      </c>
      <c r="BF204" s="36">
        <f t="shared" ca="1" si="8"/>
        <v>1</v>
      </c>
      <c r="BG204" s="36">
        <f t="shared" ca="1" si="9"/>
        <v>15</v>
      </c>
    </row>
    <row r="205" spans="1:59" ht="22.5" customHeight="1">
      <c r="A205" s="36">
        <f t="shared" si="89"/>
        <v>6</v>
      </c>
      <c r="B205" s="1082">
        <v>58006</v>
      </c>
      <c r="C205" s="1083" t="s">
        <v>7486</v>
      </c>
      <c r="D205" s="31" t="s">
        <v>1239</v>
      </c>
      <c r="E205" s="593" t="s">
        <v>1413</v>
      </c>
      <c r="F205" s="593" t="s">
        <v>376</v>
      </c>
      <c r="G205" s="33" t="str">
        <f ca="1">IF(AI205="","Perekrutan",IF(BE205&gt;4,"Tetap",IF(BA205&lt;&gt;"","Kontrak VII",IF(AX205&lt;&gt;"","Kontrak VI",IF(AU205&lt;&gt;"","Kontrak V",IF(AR205&lt;&gt;"","Kontrak IV",IF(AO205&lt;&gt;"","Kontrak III",IF(AL205&lt;&gt;"","Kontrak II",IF(AI205&lt;&gt;"","Kontrak I","")))))))))</f>
        <v>Kontrak IV</v>
      </c>
      <c r="H205" s="59">
        <f ca="1">IF(G205="Tetap","",IF(BA205&lt;&gt;"",BB205,IF(AX205&lt;&gt;"",AY205,IF(AU205&lt;&gt;"",AV205,IF(AR205&lt;&gt;"",AS205,IF(AO205&lt;&gt;"",AP205,IF(AL205&lt;&gt;"",AM205,IF(AI205&lt;&gt;"",AJ205,""))))))))</f>
        <v>46630</v>
      </c>
      <c r="I205" s="35" t="s">
        <v>47</v>
      </c>
      <c r="J205" s="36">
        <v>3</v>
      </c>
      <c r="K205" s="31" t="s">
        <v>1242</v>
      </c>
      <c r="L205" s="37" t="s">
        <v>1416</v>
      </c>
      <c r="M205" s="198" t="s">
        <v>7487</v>
      </c>
      <c r="N205" s="36" t="s">
        <v>103</v>
      </c>
      <c r="O205" s="31" t="s">
        <v>1417</v>
      </c>
      <c r="P205" s="38">
        <v>37550</v>
      </c>
      <c r="Q205" s="39">
        <f t="shared" ca="1" si="54"/>
        <v>23</v>
      </c>
      <c r="R205" s="31" t="s">
        <v>1418</v>
      </c>
      <c r="S205" s="28" t="s">
        <v>345</v>
      </c>
      <c r="T205" s="36" t="s">
        <v>114</v>
      </c>
      <c r="U205" s="28" t="s">
        <v>176</v>
      </c>
      <c r="V205" s="40" t="s">
        <v>250</v>
      </c>
      <c r="W205" s="36"/>
      <c r="X205" s="36"/>
      <c r="Y205" s="198" t="s">
        <v>7488</v>
      </c>
      <c r="Z205" s="41">
        <v>1885218785</v>
      </c>
      <c r="AA205" s="41" t="s">
        <v>1416</v>
      </c>
      <c r="AB205" s="705" t="s">
        <v>7489</v>
      </c>
      <c r="AC205" s="42" t="s">
        <v>120</v>
      </c>
      <c r="AD205" s="42"/>
      <c r="AE205" s="42"/>
      <c r="AF205" s="42"/>
      <c r="AG205" s="42"/>
      <c r="AH205" s="43"/>
      <c r="AI205" s="44">
        <v>45895</v>
      </c>
      <c r="AJ205" s="60">
        <v>46022</v>
      </c>
      <c r="AK205" s="45">
        <f t="shared" si="90"/>
        <v>4</v>
      </c>
      <c r="AL205" s="38">
        <v>46023</v>
      </c>
      <c r="AM205" s="38">
        <v>46142</v>
      </c>
      <c r="AN205" s="39">
        <f t="shared" si="83"/>
        <v>4</v>
      </c>
      <c r="AO205" s="44">
        <v>46143</v>
      </c>
      <c r="AP205" s="44">
        <v>46265</v>
      </c>
      <c r="AQ205" s="48">
        <f t="shared" si="84"/>
        <v>4</v>
      </c>
      <c r="AR205" s="54">
        <v>46266</v>
      </c>
      <c r="AS205" s="54">
        <v>46630</v>
      </c>
      <c r="AT205" s="39">
        <f t="shared" si="88"/>
        <v>12</v>
      </c>
      <c r="AU205" s="44" t="s">
        <v>97</v>
      </c>
      <c r="AV205" s="44"/>
      <c r="AW205" s="48" t="str">
        <f t="shared" si="86"/>
        <v/>
      </c>
      <c r="AX205" s="38"/>
      <c r="AY205" s="38"/>
      <c r="AZ205" s="39" t="str">
        <f t="shared" si="81"/>
        <v/>
      </c>
      <c r="BA205" s="44"/>
      <c r="BB205" s="44"/>
      <c r="BC205" s="50" t="str">
        <f t="shared" si="6"/>
        <v/>
      </c>
      <c r="BD205" s="61">
        <f ca="1">IF(G205="Tetap","",IF(BA205&lt;&gt;"",BA205,IF(AX205&lt;&gt;"",AX205,IF(AU205&lt;&gt;"",AU205,IF(AR205&lt;&gt;"",AR205,IF(AO205&lt;&gt;"",AO205,IF(AL205&lt;&gt;"",AL205,IF(AI205&lt;&gt;"",AI205,""))))))))</f>
        <v>46266</v>
      </c>
      <c r="BE205" s="51">
        <f t="shared" ca="1" si="7"/>
        <v>1</v>
      </c>
      <c r="BF205" s="36">
        <f t="shared" ca="1" si="8"/>
        <v>1</v>
      </c>
      <c r="BG205" s="36">
        <f t="shared" ca="1" si="9"/>
        <v>7</v>
      </c>
    </row>
    <row r="206" spans="1:59" ht="22.5" customHeight="1">
      <c r="A206" s="36">
        <f t="shared" si="89"/>
        <v>7</v>
      </c>
      <c r="B206" s="1082">
        <v>58007</v>
      </c>
      <c r="C206" s="1083" t="s">
        <v>7490</v>
      </c>
      <c r="D206" s="31" t="s">
        <v>1239</v>
      </c>
      <c r="E206" s="593" t="s">
        <v>1423</v>
      </c>
      <c r="F206" s="593" t="s">
        <v>376</v>
      </c>
      <c r="G206" s="33" t="str">
        <f ca="1">IF(AI206="","Perekrutan",IF(BE206&gt;4,"Tetap",IF(BA206&lt;&gt;"","Kontrak VII",IF(AX206&lt;&gt;"","Kontrak VI",IF(AU206&lt;&gt;"","Kontrak V",IF(AR206&lt;&gt;"","Kontrak IV",IF(AO206&lt;&gt;"","Kontrak III",IF(AL206&lt;&gt;"","Kontrak II",IF(AI206&lt;&gt;"","Kontrak I","")))))))))</f>
        <v>Kontrak III</v>
      </c>
      <c r="H206" s="59">
        <f ca="1">IF(G206="Tetap","",IF(BA206&lt;&gt;"",BB206,IF(AX206&lt;&gt;"",AY206,IF(AU206&lt;&gt;"",AV206,IF(AR206&lt;&gt;"",AS206,IF(AO206&lt;&gt;"",AP206,IF(AL206&lt;&gt;"",AM206,IF(AI206&lt;&gt;"",AJ206,""))))))))</f>
        <v>46387</v>
      </c>
      <c r="I206" s="35" t="s">
        <v>47</v>
      </c>
      <c r="J206" s="36">
        <v>3</v>
      </c>
      <c r="K206" s="31" t="s">
        <v>1242</v>
      </c>
      <c r="L206" s="37" t="s">
        <v>1424</v>
      </c>
      <c r="M206" s="198" t="s">
        <v>7491</v>
      </c>
      <c r="N206" s="36" t="s">
        <v>103</v>
      </c>
      <c r="O206" s="31" t="s">
        <v>1425</v>
      </c>
      <c r="P206" s="38">
        <v>34383</v>
      </c>
      <c r="Q206" s="39">
        <f t="shared" ca="1" si="54"/>
        <v>32</v>
      </c>
      <c r="R206" s="31" t="s">
        <v>1427</v>
      </c>
      <c r="S206" s="28" t="s">
        <v>345</v>
      </c>
      <c r="T206" s="36" t="s">
        <v>114</v>
      </c>
      <c r="U206" s="36" t="s">
        <v>176</v>
      </c>
      <c r="V206" s="40" t="s">
        <v>177</v>
      </c>
      <c r="W206" s="36"/>
      <c r="X206" s="36"/>
      <c r="Y206" s="198" t="s">
        <v>4177</v>
      </c>
      <c r="Z206" s="41" t="s">
        <v>1429</v>
      </c>
      <c r="AA206" s="41" t="s">
        <v>1932</v>
      </c>
      <c r="AB206" s="705" t="s">
        <v>7492</v>
      </c>
      <c r="AC206" s="42" t="s">
        <v>393</v>
      </c>
      <c r="AD206" s="42"/>
      <c r="AE206" s="42"/>
      <c r="AF206" s="42"/>
      <c r="AG206" s="42"/>
      <c r="AH206" s="43"/>
      <c r="AI206" s="44">
        <v>46027</v>
      </c>
      <c r="AJ206" s="60">
        <v>46142</v>
      </c>
      <c r="AK206" s="45">
        <f>IF(AJ206="","",(DATEDIF(AI206,AJ206,"M")+1))</f>
        <v>4</v>
      </c>
      <c r="AL206" s="38">
        <v>46143</v>
      </c>
      <c r="AM206" s="38">
        <v>46265</v>
      </c>
      <c r="AN206" s="39">
        <f t="shared" si="83"/>
        <v>4</v>
      </c>
      <c r="AO206" s="55">
        <v>46266</v>
      </c>
      <c r="AP206" s="55">
        <v>46387</v>
      </c>
      <c r="AQ206" s="48">
        <f t="shared" si="84"/>
        <v>4</v>
      </c>
      <c r="AR206" s="38" t="s">
        <v>97</v>
      </c>
      <c r="AS206" s="38"/>
      <c r="AT206" s="39" t="str">
        <f t="shared" si="88"/>
        <v/>
      </c>
      <c r="AU206" s="44" t="s">
        <v>97</v>
      </c>
      <c r="AV206" s="44"/>
      <c r="AW206" s="48" t="str">
        <f t="shared" si="86"/>
        <v/>
      </c>
      <c r="AX206" s="38"/>
      <c r="AY206" s="38"/>
      <c r="AZ206" s="39" t="str">
        <f t="shared" si="81"/>
        <v/>
      </c>
      <c r="BA206" s="44"/>
      <c r="BB206" s="44"/>
      <c r="BC206" s="50" t="str">
        <f t="shared" si="6"/>
        <v/>
      </c>
      <c r="BD206" s="61">
        <f ca="1">IF(G206="Tetap","",IF(BA206&lt;&gt;"",BA206,IF(AX206&lt;&gt;"",AX206,IF(AU206&lt;&gt;"",AU206,IF(AR206&lt;&gt;"",AR206,IF(AO206&lt;&gt;"",AO206,IF(AL206&lt;&gt;"",AL206,IF(AI206&lt;&gt;"",AI206,""))))))))</f>
        <v>46266</v>
      </c>
      <c r="BE206" s="51">
        <f t="shared" ca="1" si="7"/>
        <v>0</v>
      </c>
      <c r="BF206" s="36">
        <f t="shared" ca="1" si="8"/>
        <v>8</v>
      </c>
      <c r="BG206" s="36">
        <f t="shared" ca="1" si="9"/>
        <v>28</v>
      </c>
    </row>
    <row r="207" spans="1:59" ht="22.5" customHeight="1">
      <c r="A207" s="36">
        <f t="shared" si="89"/>
        <v>8</v>
      </c>
      <c r="B207" s="1085">
        <v>58008</v>
      </c>
      <c r="C207" s="1083" t="s">
        <v>7493</v>
      </c>
      <c r="D207" s="31" t="s">
        <v>1239</v>
      </c>
      <c r="E207" s="593" t="s">
        <v>1434</v>
      </c>
      <c r="F207" s="593" t="s">
        <v>376</v>
      </c>
      <c r="G207" s="33" t="str">
        <f ca="1">IF(AI207="","Perekrutan",IF(BE207&gt;4,"Tetap",IF(BA207&lt;&gt;"","Kontrak VII",IF(AX207&lt;&gt;"","Kontrak VI",IF(AU207&lt;&gt;"","Kontrak V",IF(AR207&lt;&gt;"","Kontrak IV",IF(AO207&lt;&gt;"","Kontrak III",IF(AL207&lt;&gt;"","Kontrak II",IF(AI207&lt;&gt;"","Kontrak I","")))))))))</f>
        <v>Kontrak I</v>
      </c>
      <c r="H207" s="59">
        <f ca="1">IF(G207="Tetap","",IF(BA207&lt;&gt;"",BB207,IF(AX207&lt;&gt;"",AY207,IF(AU207&lt;&gt;"",AV207,IF(AR207&lt;&gt;"",AS207,IF(AO207&lt;&gt;"",AP207,IF(AL207&lt;&gt;"",AM207,IF(AI207&lt;&gt;"",AJ207,""))))))))</f>
        <v>46356</v>
      </c>
      <c r="I207" s="35" t="s">
        <v>47</v>
      </c>
      <c r="J207" s="36">
        <v>3</v>
      </c>
      <c r="K207" s="31" t="s">
        <v>1242</v>
      </c>
      <c r="L207" s="64" t="s">
        <v>1435</v>
      </c>
      <c r="M207" s="198" t="s">
        <v>7494</v>
      </c>
      <c r="N207" s="36" t="s">
        <v>103</v>
      </c>
      <c r="O207" s="31" t="s">
        <v>1436</v>
      </c>
      <c r="P207" s="38">
        <v>30435</v>
      </c>
      <c r="Q207" s="39">
        <f t="shared" ca="1" si="54"/>
        <v>43</v>
      </c>
      <c r="R207" s="31" t="s">
        <v>1437</v>
      </c>
      <c r="S207" s="28" t="s">
        <v>345</v>
      </c>
      <c r="T207" s="36" t="s">
        <v>114</v>
      </c>
      <c r="U207" s="28" t="s">
        <v>116</v>
      </c>
      <c r="V207" s="40" t="s">
        <v>926</v>
      </c>
      <c r="W207" s="36"/>
      <c r="X207" s="36"/>
      <c r="Y207" s="198" t="s">
        <v>4582</v>
      </c>
      <c r="Z207" s="41" t="s">
        <v>1934</v>
      </c>
      <c r="AA207" s="41" t="s">
        <v>1933</v>
      </c>
      <c r="AB207" s="1084" t="s">
        <v>7495</v>
      </c>
      <c r="AC207" s="42" t="s">
        <v>1438</v>
      </c>
      <c r="AD207" s="42" t="s">
        <v>1439</v>
      </c>
      <c r="AE207" s="42" t="s">
        <v>1440</v>
      </c>
      <c r="AF207" s="42"/>
      <c r="AG207" s="42"/>
      <c r="AH207" s="43"/>
      <c r="AI207" s="55">
        <v>46237</v>
      </c>
      <c r="AJ207" s="55">
        <v>46356</v>
      </c>
      <c r="AK207" s="48"/>
      <c r="AL207" s="38"/>
      <c r="AM207" s="66"/>
      <c r="AN207" s="39"/>
      <c r="AO207" s="44"/>
      <c r="AP207" s="44"/>
      <c r="AQ207" s="48"/>
      <c r="AR207" s="38"/>
      <c r="AS207" s="38"/>
      <c r="AT207" s="38"/>
      <c r="AU207" s="44"/>
      <c r="AV207" s="44"/>
      <c r="AW207" s="48"/>
      <c r="AX207" s="38"/>
      <c r="AY207" s="38"/>
      <c r="AZ207" s="39" t="str">
        <f t="shared" si="81"/>
        <v/>
      </c>
      <c r="BA207" s="44"/>
      <c r="BB207" s="44"/>
      <c r="BC207" s="50" t="str">
        <f t="shared" si="6"/>
        <v/>
      </c>
      <c r="BD207" s="61">
        <f ca="1">IF(G207="Tetap","",IF(BA207&lt;&gt;"",BA207,IF(AX207&lt;&gt;"",AX207,IF(AU207&lt;&gt;"",AU207,IF(AR207&lt;&gt;"",AR207,IF(AO207&lt;&gt;"",AO207,IF(AL207&lt;&gt;"",AL207,IF(AI207&lt;&gt;"",AI207,""))))))))</f>
        <v>46237</v>
      </c>
      <c r="BE207" s="51">
        <f t="shared" ca="1" si="7"/>
        <v>0</v>
      </c>
      <c r="BF207" s="36">
        <f t="shared" ca="1" si="8"/>
        <v>2</v>
      </c>
      <c r="BG207" s="36">
        <f t="shared" ca="1" si="9"/>
        <v>0</v>
      </c>
    </row>
    <row r="208" spans="1:59" ht="22.5" customHeight="1">
      <c r="A208" s="36">
        <f t="shared" si="89"/>
        <v>9</v>
      </c>
      <c r="B208" s="1082">
        <v>58009</v>
      </c>
      <c r="C208" s="1083" t="s">
        <v>7496</v>
      </c>
      <c r="D208" s="31" t="s">
        <v>1239</v>
      </c>
      <c r="E208" s="593" t="s">
        <v>1442</v>
      </c>
      <c r="F208" s="594" t="s">
        <v>246</v>
      </c>
      <c r="G208" s="33" t="str">
        <f ca="1">IF(AI208="","Perekrutan",IF(BE208&gt;4,"Tetap",IF(BA208&lt;&gt;"","Kontrak VII",IF(AX208&lt;&gt;"","Kontrak VI",IF(AU208&lt;&gt;"","Kontrak V",IF(AR208&lt;&gt;"","Kontrak IV",IF(AO208&lt;&gt;"","Kontrak III",IF(AL208&lt;&gt;"","Kontrak II",IF(AI208&lt;&gt;"","Kontrak I","")))))))))</f>
        <v>Kontrak IV</v>
      </c>
      <c r="H208" s="68">
        <f ca="1">IF(G208="Tetap","",IF(BA208&lt;&gt;"",BB208,IF(AX208&lt;&gt;"",AY208,IF(AU208&lt;&gt;"",AV208,IF(AR208&lt;&gt;"",AS208,IF(AO208&lt;&gt;"",AP208,IF(AL208&lt;&gt;"",AM208,IF(AI208&lt;&gt;"",AJ208,""))))))))</f>
        <v>46660</v>
      </c>
      <c r="I208" s="35" t="s">
        <v>30</v>
      </c>
      <c r="J208" s="36" t="s">
        <v>30</v>
      </c>
      <c r="K208" s="31" t="s">
        <v>1242</v>
      </c>
      <c r="L208" s="37" t="s">
        <v>1447</v>
      </c>
      <c r="M208" s="198" t="s">
        <v>7497</v>
      </c>
      <c r="N208" s="36" t="s">
        <v>103</v>
      </c>
      <c r="O208" s="31" t="s">
        <v>1448</v>
      </c>
      <c r="P208" s="38">
        <v>35276</v>
      </c>
      <c r="Q208" s="39">
        <f t="shared" ca="1" si="54"/>
        <v>30</v>
      </c>
      <c r="R208" s="31" t="s">
        <v>1449</v>
      </c>
      <c r="S208" s="28" t="s">
        <v>345</v>
      </c>
      <c r="T208" s="36" t="s">
        <v>114</v>
      </c>
      <c r="U208" s="36" t="s">
        <v>116</v>
      </c>
      <c r="V208" s="40" t="s">
        <v>250</v>
      </c>
      <c r="W208" s="36"/>
      <c r="X208" s="36"/>
      <c r="Y208" s="198" t="s">
        <v>3788</v>
      </c>
      <c r="Z208" s="41" t="s">
        <v>1451</v>
      </c>
      <c r="AA208" s="41" t="s">
        <v>1935</v>
      </c>
      <c r="AB208" s="705" t="s">
        <v>7498</v>
      </c>
      <c r="AC208" s="43" t="s">
        <v>252</v>
      </c>
      <c r="AD208" s="42"/>
      <c r="AE208" s="42"/>
      <c r="AF208" s="42"/>
      <c r="AG208" s="42"/>
      <c r="AH208" s="43"/>
      <c r="AI208" s="44">
        <v>45915</v>
      </c>
      <c r="AJ208" s="60">
        <v>46053</v>
      </c>
      <c r="AK208" s="45">
        <f>IF(AJ208="","",(DATEDIF(AI208,AJ208,"M")+1))</f>
        <v>5</v>
      </c>
      <c r="AL208" s="54">
        <v>46054</v>
      </c>
      <c r="AM208" s="54">
        <v>46173</v>
      </c>
      <c r="AN208" s="39">
        <f t="shared" ref="AN208:AN214" si="91">IF(AM208="","",(DATEDIF(AL208,AM208,"M")+1))</f>
        <v>4</v>
      </c>
      <c r="AO208" s="44">
        <v>46174</v>
      </c>
      <c r="AP208" s="44">
        <v>46295</v>
      </c>
      <c r="AQ208" s="48">
        <f t="shared" ref="AQ208:AQ214" si="92">IF(AP208="","",(DATEDIF(AO208,AP208,"M")+1))</f>
        <v>4</v>
      </c>
      <c r="AR208" s="54">
        <v>46296</v>
      </c>
      <c r="AS208" s="54">
        <v>46660</v>
      </c>
      <c r="AT208" s="39">
        <f t="shared" ref="AT208:AT214" si="93">IF(AS208="","",(DATEDIF(AR208,AS208,"M")+1))</f>
        <v>12</v>
      </c>
      <c r="AU208" s="44" t="s">
        <v>97</v>
      </c>
      <c r="AV208" s="44"/>
      <c r="AW208" s="48" t="str">
        <f t="shared" ref="AW208:AW214" si="94">IF(AV208="","",(DATEDIF(AU208,AV208,"M")+1))</f>
        <v/>
      </c>
      <c r="AX208" s="38"/>
      <c r="AY208" s="38"/>
      <c r="AZ208" s="39" t="str">
        <f t="shared" si="81"/>
        <v/>
      </c>
      <c r="BA208" s="44"/>
      <c r="BB208" s="44"/>
      <c r="BC208" s="50" t="str">
        <f t="shared" si="6"/>
        <v/>
      </c>
      <c r="BD208" s="61">
        <f ca="1">IF(G208="Tetap","",IF(BA208&lt;&gt;"",BA208,IF(AX208&lt;&gt;"",AX208,IF(AU208&lt;&gt;"",AU208,IF(AR208&lt;&gt;"",AR208,IF(AO208&lt;&gt;"",AO208,IF(AL208&lt;&gt;"",AL208,IF(AI208&lt;&gt;"",AI208,""))))))))</f>
        <v>46296</v>
      </c>
      <c r="BE208" s="51">
        <f t="shared" ca="1" si="7"/>
        <v>1</v>
      </c>
      <c r="BF208" s="36">
        <f t="shared" ca="1" si="8"/>
        <v>0</v>
      </c>
      <c r="BG208" s="36">
        <f t="shared" ca="1" si="9"/>
        <v>18</v>
      </c>
    </row>
    <row r="209" spans="1:59" ht="22.5" customHeight="1">
      <c r="A209" s="28">
        <v>1</v>
      </c>
      <c r="B209" s="1082">
        <v>58010</v>
      </c>
      <c r="C209" s="1087" t="s">
        <v>7499</v>
      </c>
      <c r="D209" s="31" t="s">
        <v>1455</v>
      </c>
      <c r="E209" s="40" t="s">
        <v>1456</v>
      </c>
      <c r="F209" s="40" t="s">
        <v>592</v>
      </c>
      <c r="G209" s="33" t="str">
        <f ca="1">IF(AI209="","Perekrutan",IF(BE209&gt;4,"Tetap",IF(BA209&lt;&gt;"","Kontrak VII",IF(AX209&lt;&gt;"","Kontrak VI",IF(AU209&lt;&gt;"","Kontrak V",IF(AR209&lt;&gt;"","Kontrak IV",IF(AO209&lt;&gt;"","Kontrak III",IF(AL209&lt;&gt;"","Kontrak II",IF(AI209&lt;&gt;"","Kontrak I","")))))))))</f>
        <v>Kontrak V</v>
      </c>
      <c r="H209" s="59">
        <f ca="1">IF(G209="Tetap","",IF(BA209&lt;&gt;"",BB209,IF(AX209&lt;&gt;"",AY209,IF(AU209&lt;&gt;"",AV209,IF(AR209&lt;&gt;"",AS209,IF(AO209&lt;&gt;"",AP209,IF(AL209&lt;&gt;"",AM209,IF(AI209&lt;&gt;"",AJ209,""))))))))</f>
        <v>46538</v>
      </c>
      <c r="I209" s="35" t="s">
        <v>97</v>
      </c>
      <c r="J209" s="36" t="s">
        <v>97</v>
      </c>
      <c r="K209" s="71" t="s">
        <v>1387</v>
      </c>
      <c r="L209" s="37" t="s">
        <v>1458</v>
      </c>
      <c r="M209" s="1088" t="s">
        <v>7500</v>
      </c>
      <c r="N209" s="36" t="s">
        <v>103</v>
      </c>
      <c r="O209" s="31" t="s">
        <v>1459</v>
      </c>
      <c r="P209" s="38">
        <v>32962</v>
      </c>
      <c r="Q209" s="39">
        <f t="shared" ca="1" si="54"/>
        <v>36</v>
      </c>
      <c r="R209" s="31" t="s">
        <v>1460</v>
      </c>
      <c r="S209" s="28" t="s">
        <v>345</v>
      </c>
      <c r="T209" s="36" t="s">
        <v>114</v>
      </c>
      <c r="U209" s="36" t="s">
        <v>116</v>
      </c>
      <c r="V209" s="40" t="s">
        <v>202</v>
      </c>
      <c r="W209" s="36"/>
      <c r="X209" s="36"/>
      <c r="Y209" s="1088" t="s">
        <v>2601</v>
      </c>
      <c r="Z209" s="41">
        <v>1532923244</v>
      </c>
      <c r="AA209" s="53" t="s">
        <v>1936</v>
      </c>
      <c r="AB209" s="1089" t="s">
        <v>7501</v>
      </c>
      <c r="AC209" s="42" t="s">
        <v>1462</v>
      </c>
      <c r="AD209" s="42"/>
      <c r="AE209" s="42"/>
      <c r="AF209" s="42"/>
      <c r="AG209" s="42"/>
      <c r="AH209" s="43"/>
      <c r="AI209" s="44">
        <v>44888</v>
      </c>
      <c r="AJ209" s="60">
        <v>45048</v>
      </c>
      <c r="AK209" s="45">
        <v>5</v>
      </c>
      <c r="AL209" s="38">
        <v>45049</v>
      </c>
      <c r="AM209" s="38">
        <v>45443</v>
      </c>
      <c r="AN209" s="39">
        <f t="shared" si="91"/>
        <v>13</v>
      </c>
      <c r="AO209" s="44">
        <v>45444</v>
      </c>
      <c r="AP209" s="44">
        <v>45808</v>
      </c>
      <c r="AQ209" s="48">
        <f t="shared" si="92"/>
        <v>12</v>
      </c>
      <c r="AR209" s="38">
        <v>45809</v>
      </c>
      <c r="AS209" s="38">
        <v>46173</v>
      </c>
      <c r="AT209" s="39">
        <f t="shared" si="93"/>
        <v>12</v>
      </c>
      <c r="AU209" s="44">
        <v>46174</v>
      </c>
      <c r="AV209" s="44">
        <v>46538</v>
      </c>
      <c r="AW209" s="48">
        <f t="shared" si="94"/>
        <v>12</v>
      </c>
      <c r="AX209" s="38"/>
      <c r="AY209" s="38"/>
      <c r="AZ209" s="39" t="str">
        <f t="shared" si="81"/>
        <v/>
      </c>
      <c r="BA209" s="44"/>
      <c r="BB209" s="44"/>
      <c r="BC209" s="50" t="str">
        <f t="shared" si="6"/>
        <v/>
      </c>
      <c r="BD209" s="61">
        <f ca="1">IF(G209="Tetap","",IF(BA209&lt;&gt;"",BA209,IF(AX209&lt;&gt;"",AX209,IF(AU209&lt;&gt;"",AU209,IF(AR209&lt;&gt;"",AR209,IF(AO209&lt;&gt;"",AO209,IF(AL209&lt;&gt;"",AL209,IF(AI209&lt;&gt;"",AI209,""))))))))</f>
        <v>46174</v>
      </c>
      <c r="BE209" s="51">
        <f t="shared" ca="1" si="7"/>
        <v>3</v>
      </c>
      <c r="BF209" s="36">
        <f t="shared" ca="1" si="8"/>
        <v>10</v>
      </c>
      <c r="BG209" s="36">
        <f t="shared" ca="1" si="9"/>
        <v>10</v>
      </c>
    </row>
    <row r="210" spans="1:59" ht="22.5" customHeight="1">
      <c r="A210" s="28">
        <f t="shared" ref="A210:A219" si="95">A209+1</f>
        <v>2</v>
      </c>
      <c r="B210" s="1085">
        <v>58011</v>
      </c>
      <c r="C210" s="1087" t="s">
        <v>7502</v>
      </c>
      <c r="D210" s="31" t="s">
        <v>1455</v>
      </c>
      <c r="E210" s="841" t="s">
        <v>1463</v>
      </c>
      <c r="F210" s="1090" t="s">
        <v>289</v>
      </c>
      <c r="G210" s="33" t="str">
        <f ca="1">IF(AI210="","Perekrutan",IF(BE210&gt;4,"Tetap",IF(BA210&lt;&gt;"","Kontrak VII",IF(AX210&lt;&gt;"","Kontrak VI",IF(AU210&lt;&gt;"","Kontrak V",IF(AR210&lt;&gt;"","Kontrak IV",IF(AO210&lt;&gt;"","Kontrak III",IF(AL210&lt;&gt;"","Kontrak II",IF(AI210&lt;&gt;"","Kontrak I","")))))))))</f>
        <v>Tetap</v>
      </c>
      <c r="H210" s="42" t="str">
        <f ca="1">IF(G210="Tetap","",IF(BA210&lt;&gt;"",BB210,IF(AX210&lt;&gt;"",AY210,IF(AU210&lt;&gt;"",AV210,IF(AR210&lt;&gt;"",AS210,IF(AO210&lt;&gt;"",AP210,IF(AL210&lt;&gt;"",AM210,IF(AI210&lt;&gt;"",AJ210,""))))))))</f>
        <v/>
      </c>
      <c r="I210" s="35" t="s">
        <v>73</v>
      </c>
      <c r="J210" s="36">
        <v>11</v>
      </c>
      <c r="K210" s="31" t="s">
        <v>1376</v>
      </c>
      <c r="L210" s="37" t="s">
        <v>1464</v>
      </c>
      <c r="M210" s="1088" t="s">
        <v>7503</v>
      </c>
      <c r="N210" s="36" t="s">
        <v>103</v>
      </c>
      <c r="O210" s="31" t="s">
        <v>1465</v>
      </c>
      <c r="P210" s="38">
        <v>28864</v>
      </c>
      <c r="Q210" s="39">
        <f t="shared" ca="1" si="54"/>
        <v>47</v>
      </c>
      <c r="R210" s="31" t="s">
        <v>1466</v>
      </c>
      <c r="S210" s="28" t="s">
        <v>345</v>
      </c>
      <c r="T210" s="36" t="s">
        <v>114</v>
      </c>
      <c r="U210" s="36" t="s">
        <v>116</v>
      </c>
      <c r="V210" s="40" t="s">
        <v>97</v>
      </c>
      <c r="W210" s="36"/>
      <c r="X210" s="36"/>
      <c r="Y210" s="1088" t="s">
        <v>7504</v>
      </c>
      <c r="Z210" s="41">
        <v>1250141197</v>
      </c>
      <c r="AA210" s="41" t="s">
        <v>1464</v>
      </c>
      <c r="AB210" s="1089" t="s">
        <v>7505</v>
      </c>
      <c r="AC210" s="42" t="s">
        <v>30</v>
      </c>
      <c r="AD210" s="42"/>
      <c r="AE210" s="42"/>
      <c r="AF210" s="42"/>
      <c r="AG210" s="42"/>
      <c r="AH210" s="43"/>
      <c r="AI210" s="44">
        <v>44410</v>
      </c>
      <c r="AJ210" s="60">
        <v>44592</v>
      </c>
      <c r="AK210" s="45">
        <f>IF(AJ210="","",(DATEDIF(AI210,AJ210,"M")+1))</f>
        <v>6</v>
      </c>
      <c r="AL210" s="54">
        <v>44593</v>
      </c>
      <c r="AM210" s="54">
        <v>44773</v>
      </c>
      <c r="AN210" s="39">
        <f t="shared" si="91"/>
        <v>6</v>
      </c>
      <c r="AO210" s="44">
        <v>44774</v>
      </c>
      <c r="AP210" s="44">
        <v>44926</v>
      </c>
      <c r="AQ210" s="48">
        <f t="shared" si="92"/>
        <v>5</v>
      </c>
      <c r="AR210" s="38">
        <v>44928</v>
      </c>
      <c r="AS210" s="38">
        <v>45657</v>
      </c>
      <c r="AT210" s="39">
        <f t="shared" si="93"/>
        <v>24</v>
      </c>
      <c r="AU210" s="44">
        <v>45658</v>
      </c>
      <c r="AV210" s="44">
        <v>46022</v>
      </c>
      <c r="AW210" s="48">
        <f t="shared" si="94"/>
        <v>12</v>
      </c>
      <c r="AX210" s="38">
        <v>46023</v>
      </c>
      <c r="AY210" s="38">
        <v>46265</v>
      </c>
      <c r="AZ210" s="39">
        <f t="shared" si="81"/>
        <v>8</v>
      </c>
      <c r="BA210" s="44"/>
      <c r="BB210" s="44"/>
      <c r="BC210" s="50" t="str">
        <f t="shared" si="6"/>
        <v/>
      </c>
      <c r="BD210" s="51" t="str">
        <f ca="1">IF(G210="Tetap","",IF(BA210&lt;&gt;"",BA210,IF(AX210&lt;&gt;"",AX210,IF(AU210&lt;&gt;"",AU210,IF(AR210&lt;&gt;"",AR210,IF(AO210&lt;&gt;"",AO210,IF(AL210&lt;&gt;"",AL210,IF(AI210&lt;&gt;"",AI210,""))))))))</f>
        <v/>
      </c>
      <c r="BE210" s="51">
        <f t="shared" ca="1" si="7"/>
        <v>5</v>
      </c>
      <c r="BF210" s="36">
        <f t="shared" ca="1" si="8"/>
        <v>2</v>
      </c>
      <c r="BG210" s="36">
        <f t="shared" ca="1" si="9"/>
        <v>1</v>
      </c>
    </row>
    <row r="211" spans="1:59" ht="22.5" customHeight="1">
      <c r="A211" s="28">
        <f t="shared" si="95"/>
        <v>3</v>
      </c>
      <c r="B211" s="1082">
        <v>58012</v>
      </c>
      <c r="C211" s="1087" t="s">
        <v>7506</v>
      </c>
      <c r="D211" s="31" t="s">
        <v>1455</v>
      </c>
      <c r="E211" s="40" t="s">
        <v>1469</v>
      </c>
      <c r="F211" s="594" t="s">
        <v>289</v>
      </c>
      <c r="G211" s="33" t="str">
        <f ca="1">IF(AI211="","Perekrutan",IF(BE211&gt;4,"Tetap",IF(BA211&lt;&gt;"","Kontrak VII",IF(AX211&lt;&gt;"","Kontrak VI",IF(AU211&lt;&gt;"","Kontrak V",IF(AR211&lt;&gt;"","Kontrak IV",IF(AO211&lt;&gt;"","Kontrak III",IF(AL211&lt;&gt;"","Kontrak II",IF(AI211&lt;&gt;"","Kontrak I","")))))))))</f>
        <v>Kontrak IV</v>
      </c>
      <c r="H211" s="59">
        <f ca="1">IF(G211="Tetap","",IF(BA211&lt;&gt;"",BB211,IF(AX211&lt;&gt;"",AY211,IF(AU211&lt;&gt;"",AV211,IF(AR211&lt;&gt;"",AS211,IF(AO211&lt;&gt;"",AP211,IF(AL211&lt;&gt;"",AM211,IF(AI211&lt;&gt;"",AJ211,""))))))))</f>
        <v>46507</v>
      </c>
      <c r="I211" s="35" t="s">
        <v>47</v>
      </c>
      <c r="J211" s="36">
        <v>9</v>
      </c>
      <c r="K211" s="31" t="s">
        <v>1387</v>
      </c>
      <c r="L211" s="37" t="s">
        <v>1470</v>
      </c>
      <c r="M211" s="1088" t="s">
        <v>7507</v>
      </c>
      <c r="N211" s="36" t="s">
        <v>172</v>
      </c>
      <c r="O211" s="31" t="s">
        <v>1471</v>
      </c>
      <c r="P211" s="38">
        <v>36492</v>
      </c>
      <c r="Q211" s="39">
        <f t="shared" ca="1" si="54"/>
        <v>26</v>
      </c>
      <c r="R211" s="31" t="s">
        <v>1472</v>
      </c>
      <c r="S211" s="28" t="s">
        <v>345</v>
      </c>
      <c r="T211" s="36" t="s">
        <v>114</v>
      </c>
      <c r="U211" s="36" t="s">
        <v>116</v>
      </c>
      <c r="V211" s="40" t="s">
        <v>250</v>
      </c>
      <c r="W211" s="36"/>
      <c r="X211" s="36"/>
      <c r="Y211" s="1088" t="s">
        <v>3303</v>
      </c>
      <c r="Z211" s="41">
        <v>1883074649</v>
      </c>
      <c r="AA211" s="41" t="s">
        <v>1470</v>
      </c>
      <c r="AB211" s="1089" t="s">
        <v>7508</v>
      </c>
      <c r="AC211" s="42" t="s">
        <v>120</v>
      </c>
      <c r="AD211" s="42"/>
      <c r="AE211" s="42"/>
      <c r="AF211" s="42"/>
      <c r="AG211" s="42"/>
      <c r="AH211" s="43"/>
      <c r="AI211" s="44">
        <v>45761</v>
      </c>
      <c r="AJ211" s="60">
        <v>45900</v>
      </c>
      <c r="AK211" s="45">
        <f>IF(AJ211="","",(DATEDIF(AI211,AJ211,"M")))</f>
        <v>4</v>
      </c>
      <c r="AL211" s="38">
        <v>45901</v>
      </c>
      <c r="AM211" s="38">
        <v>46022</v>
      </c>
      <c r="AN211" s="39">
        <f t="shared" si="91"/>
        <v>4</v>
      </c>
      <c r="AO211" s="44">
        <v>46023</v>
      </c>
      <c r="AP211" s="44">
        <v>46142</v>
      </c>
      <c r="AQ211" s="48">
        <f t="shared" si="92"/>
        <v>4</v>
      </c>
      <c r="AR211" s="38">
        <v>46143</v>
      </c>
      <c r="AS211" s="54">
        <v>46507</v>
      </c>
      <c r="AT211" s="39">
        <f t="shared" si="93"/>
        <v>12</v>
      </c>
      <c r="AU211" s="44" t="s">
        <v>97</v>
      </c>
      <c r="AV211" s="44"/>
      <c r="AW211" s="48" t="str">
        <f t="shared" si="94"/>
        <v/>
      </c>
      <c r="AX211" s="38"/>
      <c r="AY211" s="38"/>
      <c r="AZ211" s="39" t="str">
        <f t="shared" si="81"/>
        <v/>
      </c>
      <c r="BA211" s="44"/>
      <c r="BB211" s="44"/>
      <c r="BC211" s="50" t="str">
        <f t="shared" si="6"/>
        <v/>
      </c>
      <c r="BD211" s="61">
        <f ca="1">IF(G211="Tetap","",IF(BA211&lt;&gt;"",BA211,IF(AX211&lt;&gt;"",AX211,IF(AU211&lt;&gt;"",AU211,IF(AR211&lt;&gt;"",AR211,IF(AO211&lt;&gt;"",AO211,IF(AL211&lt;&gt;"",AL211,IF(AI211&lt;&gt;"",AI211,""))))))))</f>
        <v>46143</v>
      </c>
      <c r="BE211" s="51">
        <f t="shared" ca="1" si="7"/>
        <v>1</v>
      </c>
      <c r="BF211" s="36">
        <f t="shared" ca="1" si="8"/>
        <v>5</v>
      </c>
      <c r="BG211" s="36">
        <f t="shared" ca="1" si="9"/>
        <v>19</v>
      </c>
    </row>
    <row r="212" spans="1:59" ht="22.5" customHeight="1">
      <c r="A212" s="28">
        <f t="shared" si="95"/>
        <v>4</v>
      </c>
      <c r="B212" s="1082">
        <v>58013</v>
      </c>
      <c r="C212" s="1087" t="s">
        <v>7509</v>
      </c>
      <c r="D212" s="31" t="s">
        <v>1455</v>
      </c>
      <c r="E212" s="40" t="s">
        <v>1474</v>
      </c>
      <c r="F212" s="58" t="s">
        <v>568</v>
      </c>
      <c r="G212" s="33" t="str">
        <f ca="1">IF(AI212="","Perekrutan",IF(BE212&gt;4,"Tetap",IF(BA212&lt;&gt;"","Kontrak VII",IF(AX212&lt;&gt;"","Kontrak VI",IF(AU212&lt;&gt;"","Kontrak V",IF(AR212&lt;&gt;"","Kontrak IV",IF(AO212&lt;&gt;"","Kontrak III",IF(AL212&lt;&gt;"","Kontrak II",IF(AI212&lt;&gt;"","Kontrak I","")))))))))</f>
        <v>Kontrak I</v>
      </c>
      <c r="H212" s="59">
        <f ca="1">IF(G212="Tetap","",IF(BA212&lt;&gt;"",BB212,IF(AX212&lt;&gt;"",AY212,IF(AU212&lt;&gt;"",AV212,IF(AR212&lt;&gt;"",AS212,IF(AO212&lt;&gt;"",AP212,IF(AL212&lt;&gt;"",AM212,IF(AI212&lt;&gt;"",AJ212,""))))))))</f>
        <v>46326</v>
      </c>
      <c r="I212" s="35" t="s">
        <v>47</v>
      </c>
      <c r="J212" s="36">
        <v>3</v>
      </c>
      <c r="K212" s="31" t="s">
        <v>1387</v>
      </c>
      <c r="L212" s="64" t="s">
        <v>1475</v>
      </c>
      <c r="M212" s="1088" t="s">
        <v>7510</v>
      </c>
      <c r="N212" s="36" t="s">
        <v>103</v>
      </c>
      <c r="O212" s="31" t="s">
        <v>1476</v>
      </c>
      <c r="P212" s="38">
        <v>37549</v>
      </c>
      <c r="Q212" s="39">
        <f t="shared" ca="1" si="54"/>
        <v>23</v>
      </c>
      <c r="R212" s="31" t="s">
        <v>1477</v>
      </c>
      <c r="S212" s="28" t="s">
        <v>488</v>
      </c>
      <c r="T212" s="28" t="s">
        <v>233</v>
      </c>
      <c r="U212" s="28" t="s">
        <v>1594</v>
      </c>
      <c r="V212" s="40" t="s">
        <v>1479</v>
      </c>
      <c r="W212" s="36"/>
      <c r="X212" s="36"/>
      <c r="Y212" s="1088" t="s">
        <v>7511</v>
      </c>
      <c r="Z212" s="41" t="s">
        <v>1938</v>
      </c>
      <c r="AA212" s="41" t="s">
        <v>1937</v>
      </c>
      <c r="AB212" s="1089" t="s">
        <v>7512</v>
      </c>
      <c r="AC212" s="42" t="s">
        <v>1480</v>
      </c>
      <c r="AD212" s="42" t="s">
        <v>1481</v>
      </c>
      <c r="AE212" s="42" t="s">
        <v>1482</v>
      </c>
      <c r="AF212" s="42"/>
      <c r="AG212" s="42"/>
      <c r="AH212" s="43"/>
      <c r="AI212" s="44">
        <v>46204</v>
      </c>
      <c r="AJ212" s="44">
        <v>46326</v>
      </c>
      <c r="AK212" s="48">
        <f t="shared" ref="AK212:AK214" si="96">IF(AJ212="","",(DATEDIF(AI212,AJ212,"M")+1))</f>
        <v>4</v>
      </c>
      <c r="AL212" s="38"/>
      <c r="AM212" s="66"/>
      <c r="AN212" s="39" t="str">
        <f t="shared" si="91"/>
        <v/>
      </c>
      <c r="AO212" s="44"/>
      <c r="AP212" s="44"/>
      <c r="AQ212" s="48" t="str">
        <f t="shared" si="92"/>
        <v/>
      </c>
      <c r="AR212" s="38"/>
      <c r="AS212" s="38"/>
      <c r="AT212" s="38" t="str">
        <f t="shared" si="93"/>
        <v/>
      </c>
      <c r="AU212" s="44"/>
      <c r="AV212" s="44"/>
      <c r="AW212" s="48" t="str">
        <f t="shared" si="94"/>
        <v/>
      </c>
      <c r="AX212" s="38"/>
      <c r="AY212" s="38"/>
      <c r="AZ212" s="39" t="str">
        <f t="shared" si="81"/>
        <v/>
      </c>
      <c r="BA212" s="44"/>
      <c r="BB212" s="44"/>
      <c r="BC212" s="50" t="str">
        <f t="shared" si="6"/>
        <v/>
      </c>
      <c r="BD212" s="61">
        <f ca="1">IF(G212="Tetap","",IF(BA212&lt;&gt;"",BA212,IF(AX212&lt;&gt;"",AX212,IF(AU212&lt;&gt;"",AU212,IF(AR212&lt;&gt;"",AR212,IF(AO212&lt;&gt;"",AO212,IF(AL212&lt;&gt;"",AL212,IF(AI212&lt;&gt;"",AI212,""))))))))</f>
        <v>46204</v>
      </c>
      <c r="BE212" s="51">
        <f t="shared" ca="1" si="7"/>
        <v>0</v>
      </c>
      <c r="BF212" s="36">
        <f t="shared" ca="1" si="8"/>
        <v>3</v>
      </c>
      <c r="BG212" s="36">
        <f t="shared" ca="1" si="9"/>
        <v>2</v>
      </c>
    </row>
    <row r="213" spans="1:59" ht="22.5" customHeight="1">
      <c r="A213" s="28">
        <f t="shared" si="95"/>
        <v>5</v>
      </c>
      <c r="B213" s="1082">
        <v>58016</v>
      </c>
      <c r="C213" s="1087" t="s">
        <v>7513</v>
      </c>
      <c r="D213" s="31" t="s">
        <v>1455</v>
      </c>
      <c r="E213" s="40" t="s">
        <v>1515</v>
      </c>
      <c r="F213" s="40" t="s">
        <v>376</v>
      </c>
      <c r="G213" s="33" t="str">
        <f ca="1">IF(AI213="","Perekrutan",IF(BE213&gt;4,"Tetap",IF(BA213&lt;&gt;"","Kontrak VII",IF(AX213&lt;&gt;"","Kontrak VI",IF(AU213&lt;&gt;"","Kontrak V",IF(AR213&lt;&gt;"","Kontrak IV",IF(AO213&lt;&gt;"","Kontrak III",IF(AL213&lt;&gt;"","Kontrak II",IF(AI213&lt;&gt;"","Kontrak I","")))))))))</f>
        <v>Kontrak III</v>
      </c>
      <c r="H213" s="413">
        <f ca="1">IF(G213="Tetap","",IF(BA213&lt;&gt;"",BB213,IF(AX213&lt;&gt;"",AY213,IF(AU213&lt;&gt;"",AV213,IF(AR213&lt;&gt;"",AS213,IF(AO213&lt;&gt;"",AP213,IF(AL213&lt;&gt;"",AM213,IF(AI213&lt;&gt;"",AJ213,""))))))))</f>
        <v>46356</v>
      </c>
      <c r="I213" s="35" t="s">
        <v>47</v>
      </c>
      <c r="J213" s="36">
        <v>3</v>
      </c>
      <c r="K213" s="31" t="s">
        <v>1387</v>
      </c>
      <c r="L213" s="37" t="s">
        <v>1516</v>
      </c>
      <c r="M213" s="1088" t="s">
        <v>7514</v>
      </c>
      <c r="N213" s="36" t="s">
        <v>103</v>
      </c>
      <c r="O213" s="31" t="s">
        <v>1244</v>
      </c>
      <c r="P213" s="38">
        <v>30685</v>
      </c>
      <c r="Q213" s="39">
        <f t="shared" ca="1" si="54"/>
        <v>42</v>
      </c>
      <c r="R213" s="31" t="s">
        <v>1517</v>
      </c>
      <c r="S213" s="28" t="s">
        <v>345</v>
      </c>
      <c r="T213" s="36" t="s">
        <v>114</v>
      </c>
      <c r="U213" s="36" t="s">
        <v>116</v>
      </c>
      <c r="V213" s="40" t="s">
        <v>177</v>
      </c>
      <c r="W213" s="36"/>
      <c r="X213" s="36"/>
      <c r="Y213" s="1088" t="s">
        <v>1518</v>
      </c>
      <c r="Z213" s="41">
        <v>1967377517</v>
      </c>
      <c r="AA213" s="41" t="s">
        <v>1939</v>
      </c>
      <c r="AB213" s="1089" t="s">
        <v>7515</v>
      </c>
      <c r="AC213" s="42" t="s">
        <v>393</v>
      </c>
      <c r="AD213" s="42"/>
      <c r="AE213" s="42"/>
      <c r="AF213" s="42"/>
      <c r="AG213" s="42"/>
      <c r="AH213" s="43"/>
      <c r="AI213" s="44">
        <v>45968</v>
      </c>
      <c r="AJ213" s="60">
        <v>46112</v>
      </c>
      <c r="AK213" s="45">
        <f t="shared" si="96"/>
        <v>5</v>
      </c>
      <c r="AL213" s="38">
        <v>46113</v>
      </c>
      <c r="AM213" s="38">
        <v>46234</v>
      </c>
      <c r="AN213" s="39">
        <f t="shared" si="91"/>
        <v>4</v>
      </c>
      <c r="AO213" s="55">
        <v>46235</v>
      </c>
      <c r="AP213" s="1091">
        <v>46356</v>
      </c>
      <c r="AQ213" s="48">
        <f t="shared" si="92"/>
        <v>4</v>
      </c>
      <c r="AR213" s="38" t="s">
        <v>97</v>
      </c>
      <c r="AS213" s="38"/>
      <c r="AT213" s="39" t="str">
        <f t="shared" si="93"/>
        <v/>
      </c>
      <c r="AU213" s="44" t="s">
        <v>97</v>
      </c>
      <c r="AV213" s="44"/>
      <c r="AW213" s="48" t="str">
        <f t="shared" si="94"/>
        <v/>
      </c>
      <c r="AX213" s="38"/>
      <c r="AY213" s="38"/>
      <c r="AZ213" s="39" t="str">
        <f t="shared" si="81"/>
        <v/>
      </c>
      <c r="BA213" s="44"/>
      <c r="BB213" s="44"/>
      <c r="BC213" s="50" t="str">
        <f t="shared" si="6"/>
        <v/>
      </c>
      <c r="BD213" s="61">
        <f ca="1">IF(G213="Tetap","",IF(BA213&lt;&gt;"",BA213,IF(AX213&lt;&gt;"",AX213,IF(AU213&lt;&gt;"",AU213,IF(AR213&lt;&gt;"",AR213,IF(AO213&lt;&gt;"",AO213,IF(AL213&lt;&gt;"",AL213,IF(AI213&lt;&gt;"",AI213,""))))))))</f>
        <v>46235</v>
      </c>
      <c r="BE213" s="51">
        <f t="shared" ca="1" si="7"/>
        <v>0</v>
      </c>
      <c r="BF213" s="36">
        <f t="shared" ca="1" si="8"/>
        <v>10</v>
      </c>
      <c r="BG213" s="36">
        <f t="shared" ca="1" si="9"/>
        <v>26</v>
      </c>
    </row>
    <row r="214" spans="1:59" ht="22.5" customHeight="1">
      <c r="A214" s="28">
        <f t="shared" si="95"/>
        <v>6</v>
      </c>
      <c r="B214" s="1082">
        <v>58018</v>
      </c>
      <c r="C214" s="1087" t="s">
        <v>7516</v>
      </c>
      <c r="D214" s="31" t="s">
        <v>1455</v>
      </c>
      <c r="E214" s="40" t="s">
        <v>1534</v>
      </c>
      <c r="F214" s="40" t="s">
        <v>376</v>
      </c>
      <c r="G214" s="33" t="str">
        <f ca="1">IF(AI214="","Perekrutan",IF(BE214&gt;4,"Tetap",IF(BA214&lt;&gt;"","Kontrak VII",IF(AX214&lt;&gt;"","Kontrak VI",IF(AU214&lt;&gt;"","Kontrak V",IF(AR214&lt;&gt;"","Kontrak IV",IF(AO214&lt;&gt;"","Kontrak III",IF(AL214&lt;&gt;"","Kontrak II",IF(AI214&lt;&gt;"","Kontrak I","")))))))))</f>
        <v>Kontrak II</v>
      </c>
      <c r="H214" s="413">
        <f ca="1">IF(G214="Tetap","",IF(BA214&lt;&gt;"",BB214,IF(AX214&lt;&gt;"",AY214,IF(AU214&lt;&gt;"",AV214,IF(AR214&lt;&gt;"",AS214,IF(AO214&lt;&gt;"",AP214,IF(AL214&lt;&gt;"",AM214,IF(AI214&lt;&gt;"",AJ214,""))))))))</f>
        <v>46326</v>
      </c>
      <c r="I214" s="35" t="s">
        <v>47</v>
      </c>
      <c r="J214" s="36">
        <v>3</v>
      </c>
      <c r="K214" s="31" t="s">
        <v>1387</v>
      </c>
      <c r="L214" s="37" t="s">
        <v>1535</v>
      </c>
      <c r="M214" s="1088" t="s">
        <v>7517</v>
      </c>
      <c r="N214" s="36" t="s">
        <v>103</v>
      </c>
      <c r="O214" s="31" t="s">
        <v>1536</v>
      </c>
      <c r="P214" s="38">
        <v>37155</v>
      </c>
      <c r="Q214" s="39">
        <f t="shared" ca="1" si="54"/>
        <v>25</v>
      </c>
      <c r="R214" s="31" t="s">
        <v>1537</v>
      </c>
      <c r="S214" s="28" t="s">
        <v>345</v>
      </c>
      <c r="T214" s="36" t="s">
        <v>114</v>
      </c>
      <c r="U214" s="36" t="s">
        <v>116</v>
      </c>
      <c r="V214" s="40" t="s">
        <v>177</v>
      </c>
      <c r="W214" s="36"/>
      <c r="X214" s="36"/>
      <c r="Y214" s="1088" t="s">
        <v>4205</v>
      </c>
      <c r="Z214" s="41">
        <v>807769377</v>
      </c>
      <c r="AA214" s="41" t="s">
        <v>1535</v>
      </c>
      <c r="AB214" s="1089" t="s">
        <v>7518</v>
      </c>
      <c r="AC214" s="42" t="s">
        <v>393</v>
      </c>
      <c r="AD214" s="42"/>
      <c r="AE214" s="42"/>
      <c r="AF214" s="42"/>
      <c r="AG214" s="42"/>
      <c r="AH214" s="43"/>
      <c r="AI214" s="44">
        <v>46076</v>
      </c>
      <c r="AJ214" s="60">
        <v>46203</v>
      </c>
      <c r="AK214" s="45">
        <f t="shared" si="96"/>
        <v>5</v>
      </c>
      <c r="AL214" s="38">
        <v>46204</v>
      </c>
      <c r="AM214" s="66">
        <v>46326</v>
      </c>
      <c r="AN214" s="39">
        <f t="shared" si="91"/>
        <v>4</v>
      </c>
      <c r="AO214" s="44" t="s">
        <v>97</v>
      </c>
      <c r="AP214" s="44"/>
      <c r="AQ214" s="48" t="str">
        <f t="shared" si="92"/>
        <v/>
      </c>
      <c r="AR214" s="38" t="s">
        <v>97</v>
      </c>
      <c r="AS214" s="38"/>
      <c r="AT214" s="39" t="str">
        <f t="shared" si="93"/>
        <v/>
      </c>
      <c r="AU214" s="44" t="s">
        <v>97</v>
      </c>
      <c r="AV214" s="44"/>
      <c r="AW214" s="48" t="str">
        <f t="shared" si="94"/>
        <v/>
      </c>
      <c r="AX214" s="38"/>
      <c r="AY214" s="38"/>
      <c r="AZ214" s="39" t="str">
        <f t="shared" si="81"/>
        <v/>
      </c>
      <c r="BA214" s="44"/>
      <c r="BB214" s="44"/>
      <c r="BC214" s="50" t="str">
        <f t="shared" si="6"/>
        <v/>
      </c>
      <c r="BD214" s="61">
        <f ca="1">IF(G214="Tetap","",IF(BA214&lt;&gt;"",BA214,IF(AX214&lt;&gt;"",AX214,IF(AU214&lt;&gt;"",AU214,IF(AR214&lt;&gt;"",AR214,IF(AO214&lt;&gt;"",AO214,IF(AL214&lt;&gt;"",AL214,IF(AI214&lt;&gt;"",AI214,""))))))))</f>
        <v>46204</v>
      </c>
      <c r="BE214" s="51">
        <f t="shared" ca="1" si="7"/>
        <v>0</v>
      </c>
      <c r="BF214" s="36">
        <f t="shared" ca="1" si="8"/>
        <v>7</v>
      </c>
      <c r="BG214" s="36">
        <f t="shared" ca="1" si="9"/>
        <v>10</v>
      </c>
    </row>
    <row r="215" spans="1:59" ht="22.5" customHeight="1">
      <c r="A215" s="28">
        <f t="shared" si="95"/>
        <v>7</v>
      </c>
      <c r="B215" s="1082">
        <v>58019</v>
      </c>
      <c r="C215" s="1087" t="s">
        <v>7519</v>
      </c>
      <c r="D215" s="31" t="s">
        <v>1455</v>
      </c>
      <c r="E215" s="58" t="s">
        <v>1541</v>
      </c>
      <c r="F215" s="58" t="s">
        <v>376</v>
      </c>
      <c r="G215" s="33" t="str">
        <f ca="1">IF(AI215="","Perekrutan",IF(BE215&gt;4,"Tetap",IF(BA215&lt;&gt;"","Kontrak VII",IF(AX215&lt;&gt;"","Kontrak VI",IF(AU215&lt;&gt;"","Kontrak V",IF(AR215&lt;&gt;"","Kontrak IV",IF(AO215&lt;&gt;"","Kontrak III",IF(AL215&lt;&gt;"","Kontrak II",IF(AI215&lt;&gt;"","Kontrak I","")))))))))</f>
        <v>Kontrak I</v>
      </c>
      <c r="H215" s="59">
        <f ca="1">IF(G215="Tetap","",IF(BA215&lt;&gt;"",BB215,IF(AX215&lt;&gt;"",AY215,IF(AU215&lt;&gt;"",AV215,IF(AR215&lt;&gt;"",AS215,IF(AO215&lt;&gt;"",AP215,IF(AL215&lt;&gt;"",AM215,IF(AI215&lt;&gt;"",AJ215,""))))))))</f>
        <v>46387</v>
      </c>
      <c r="I215" s="35" t="s">
        <v>47</v>
      </c>
      <c r="J215" s="36">
        <v>3</v>
      </c>
      <c r="K215" s="31" t="s">
        <v>1387</v>
      </c>
      <c r="L215" s="64" t="s">
        <v>1543</v>
      </c>
      <c r="M215" s="1088" t="s">
        <v>7520</v>
      </c>
      <c r="N215" s="36" t="s">
        <v>103</v>
      </c>
      <c r="O215" s="31" t="s">
        <v>1544</v>
      </c>
      <c r="P215" s="38">
        <v>35310</v>
      </c>
      <c r="Q215" s="39">
        <f t="shared" ca="1" si="54"/>
        <v>30</v>
      </c>
      <c r="R215" s="31" t="s">
        <v>1546</v>
      </c>
      <c r="S215" s="28" t="s">
        <v>345</v>
      </c>
      <c r="T215" s="28" t="s">
        <v>233</v>
      </c>
      <c r="U215" s="28" t="s">
        <v>1594</v>
      </c>
      <c r="V215" s="40" t="s">
        <v>250</v>
      </c>
      <c r="W215" s="36"/>
      <c r="X215" s="36"/>
      <c r="Y215" s="1088" t="s">
        <v>7521</v>
      </c>
      <c r="Z215" s="65">
        <v>2079487714</v>
      </c>
      <c r="AA215" s="41"/>
      <c r="AB215" s="1089" t="s">
        <v>7522</v>
      </c>
      <c r="AC215" s="42" t="s">
        <v>1136</v>
      </c>
      <c r="AD215" s="42" t="s">
        <v>1550</v>
      </c>
      <c r="AE215" s="42" t="s">
        <v>1551</v>
      </c>
      <c r="AF215" s="42"/>
      <c r="AG215" s="42"/>
      <c r="AH215" s="42"/>
      <c r="AI215" s="55">
        <v>46254</v>
      </c>
      <c r="AJ215" s="161">
        <v>46387</v>
      </c>
      <c r="AK215" s="45"/>
      <c r="AL215" s="38"/>
      <c r="AM215" s="38"/>
      <c r="AN215" s="39"/>
      <c r="AO215" s="44"/>
      <c r="AP215" s="44"/>
      <c r="AQ215" s="48"/>
      <c r="AR215" s="38"/>
      <c r="AS215" s="38"/>
      <c r="AT215" s="39"/>
      <c r="AU215" s="44"/>
      <c r="AV215" s="44"/>
      <c r="AW215" s="48"/>
      <c r="AX215" s="38"/>
      <c r="AY215" s="38"/>
      <c r="AZ215" s="39" t="str">
        <f t="shared" si="81"/>
        <v/>
      </c>
      <c r="BA215" s="44"/>
      <c r="BB215" s="44"/>
      <c r="BC215" s="50" t="str">
        <f t="shared" si="6"/>
        <v/>
      </c>
      <c r="BD215" s="61">
        <f ca="1">IF(G215="Tetap","",IF(BA215&lt;&gt;"",BA215,IF(AX215&lt;&gt;"",AX215,IF(AU215&lt;&gt;"",AU215,IF(AR215&lt;&gt;"",AR215,IF(AO215&lt;&gt;"",AO215,IF(AL215&lt;&gt;"",AL215,IF(AI215&lt;&gt;"",AI215,""))))))))</f>
        <v>46254</v>
      </c>
      <c r="BE215" s="51">
        <f t="shared" ca="1" si="7"/>
        <v>0</v>
      </c>
      <c r="BF215" s="36">
        <f t="shared" ca="1" si="8"/>
        <v>1</v>
      </c>
      <c r="BG215" s="36">
        <f t="shared" ca="1" si="9"/>
        <v>13</v>
      </c>
    </row>
    <row r="216" spans="1:59" ht="22.5" hidden="1" customHeight="1">
      <c r="A216" s="28">
        <f t="shared" si="95"/>
        <v>8</v>
      </c>
      <c r="B216" s="147"/>
      <c r="C216" s="148"/>
      <c r="D216" s="489" t="s">
        <v>1455</v>
      </c>
      <c r="E216" s="490" t="s">
        <v>7523</v>
      </c>
      <c r="F216" s="490" t="s">
        <v>944</v>
      </c>
      <c r="G216" s="151" t="str">
        <f>IF(AI216="","Perekrutan",IF(BE216&gt;4,"Tetap",IF(BA216&lt;&gt;"","Kontrak VII",IF(AX216&lt;&gt;"","Kontrak VI",IF(AU216&lt;&gt;"","Kontrak V",IF(AR216&lt;&gt;"","Kontrak IV",IF(AO216&lt;&gt;"","Kontrak III",IF(AL216&lt;&gt;"","Kontrak II",IF(AI216&lt;&gt;"","Kontrak I","")))))))))</f>
        <v>Perekrutan</v>
      </c>
      <c r="H216" s="158" t="str">
        <f>IF(G216="Tetap","",IF(BA216&lt;&gt;"",BB216,IF(AX216&lt;&gt;"",AY216,IF(AU216&lt;&gt;"",AV216,IF(AR216&lt;&gt;"",AS216,IF(AO216&lt;&gt;"",AP216,IF(AL216&lt;&gt;"",AM216,IF(AI216&lt;&gt;"",AJ216,""))))))))</f>
        <v/>
      </c>
      <c r="I216" s="1092"/>
      <c r="J216" s="157"/>
      <c r="K216" s="489" t="s">
        <v>1387</v>
      </c>
      <c r="L216" s="157" t="s">
        <v>7524</v>
      </c>
      <c r="M216" s="157"/>
      <c r="N216" s="157" t="s">
        <v>103</v>
      </c>
      <c r="O216" s="489" t="s">
        <v>7525</v>
      </c>
      <c r="P216" s="537">
        <v>35201</v>
      </c>
      <c r="Q216" s="156">
        <f t="shared" ca="1" si="54"/>
        <v>30</v>
      </c>
      <c r="R216" s="489" t="s">
        <v>7526</v>
      </c>
      <c r="S216" s="157" t="s">
        <v>345</v>
      </c>
      <c r="T216" s="157" t="s">
        <v>114</v>
      </c>
      <c r="U216" s="157" t="s">
        <v>176</v>
      </c>
      <c r="V216" s="490" t="s">
        <v>177</v>
      </c>
      <c r="W216" s="146"/>
      <c r="X216" s="146"/>
      <c r="Y216" s="146"/>
      <c r="Z216" s="146"/>
      <c r="AA216" s="146"/>
      <c r="AB216" s="146"/>
      <c r="AC216" s="159" t="s">
        <v>1682</v>
      </c>
      <c r="AD216" s="159" t="s">
        <v>1683</v>
      </c>
      <c r="AE216" s="159" t="s">
        <v>1684</v>
      </c>
      <c r="AF216" s="158"/>
      <c r="AG216" s="158"/>
      <c r="AH216" s="159"/>
      <c r="AI216" s="537"/>
      <c r="AJ216" s="538"/>
      <c r="AK216" s="160" t="str">
        <f t="shared" ref="AK216:AK218" si="97">IF(AJ216="","",(DATEDIF(AI216,AJ216,"M")+1))</f>
        <v/>
      </c>
      <c r="AL216" s="155"/>
      <c r="AM216" s="491"/>
      <c r="AN216" s="156"/>
      <c r="AO216" s="155"/>
      <c r="AP216" s="155"/>
      <c r="AQ216" s="156"/>
      <c r="AR216" s="155"/>
      <c r="AS216" s="155"/>
      <c r="AT216" s="156"/>
      <c r="AU216" s="155"/>
      <c r="AV216" s="155"/>
      <c r="AW216" s="156"/>
      <c r="AX216" s="155"/>
      <c r="AY216" s="155"/>
      <c r="AZ216" s="156" t="str">
        <f t="shared" si="81"/>
        <v/>
      </c>
      <c r="BA216" s="155"/>
      <c r="BB216" s="155"/>
      <c r="BC216" s="146" t="str">
        <f t="shared" si="6"/>
        <v/>
      </c>
      <c r="BD216" s="51" t="str">
        <f>IF(G216="Tetap","",IF(BA216&lt;&gt;"",BA216,IF(AX216&lt;&gt;"",AX216,IF(AU216&lt;&gt;"",AU216,IF(AR216&lt;&gt;"",AR216,IF(AO216&lt;&gt;"",AO216,IF(AL216&lt;&gt;"",AL216,IF(AI216&lt;&gt;"",AI216,""))))))))</f>
        <v/>
      </c>
      <c r="BE216" s="146" t="str">
        <f t="shared" ca="1" si="7"/>
        <v>0</v>
      </c>
      <c r="BF216" s="146" t="str">
        <f t="shared" ca="1" si="8"/>
        <v/>
      </c>
      <c r="BG216" s="146" t="str">
        <f t="shared" ca="1" si="9"/>
        <v/>
      </c>
    </row>
    <row r="217" spans="1:59" ht="22.5" hidden="1" customHeight="1">
      <c r="A217" s="28">
        <f t="shared" si="95"/>
        <v>9</v>
      </c>
      <c r="B217" s="1082"/>
      <c r="C217" s="1083"/>
      <c r="D217" s="71" t="s">
        <v>1455</v>
      </c>
      <c r="E217" s="58" t="s">
        <v>7527</v>
      </c>
      <c r="F217" s="58" t="s">
        <v>944</v>
      </c>
      <c r="G217" s="33" t="str">
        <f>IF(AI217="","Perekrutan",IF(BE217&gt;4,"Tetap",IF(BA217&lt;&gt;"","Kontrak VII",IF(AX217&lt;&gt;"","Kontrak VI",IF(AU217&lt;&gt;"","Kontrak V",IF(AR217&lt;&gt;"","Kontrak IV",IF(AO217&lt;&gt;"","Kontrak III",IF(AL217&lt;&gt;"","Kontrak II",IF(AI217&lt;&gt;"","Kontrak I","")))))))))</f>
        <v>Perekrutan</v>
      </c>
      <c r="H217" s="42" t="str">
        <f>IF(G217="Tetap","",IF(BA217&lt;&gt;"",BB217,IF(AX217&lt;&gt;"",AY217,IF(AU217&lt;&gt;"",AV217,IF(AR217&lt;&gt;"",AS217,IF(AO217&lt;&gt;"",AP217,IF(AL217&lt;&gt;"",AM217,IF(AI217&lt;&gt;"",AJ217,""))))))))</f>
        <v/>
      </c>
      <c r="I217" s="483"/>
      <c r="J217" s="28"/>
      <c r="K217" s="71" t="s">
        <v>1387</v>
      </c>
      <c r="L217" s="198" t="s">
        <v>7528</v>
      </c>
      <c r="M217" s="28"/>
      <c r="N217" s="28" t="s">
        <v>103</v>
      </c>
      <c r="O217" s="71" t="s">
        <v>7529</v>
      </c>
      <c r="P217" s="54">
        <v>31632</v>
      </c>
      <c r="Q217" s="39">
        <f t="shared" ca="1" si="54"/>
        <v>40</v>
      </c>
      <c r="R217" s="71" t="s">
        <v>7530</v>
      </c>
      <c r="S217" s="28" t="s">
        <v>345</v>
      </c>
      <c r="T217" s="28" t="s">
        <v>233</v>
      </c>
      <c r="U217" s="28" t="s">
        <v>1594</v>
      </c>
      <c r="V217" s="58" t="s">
        <v>7531</v>
      </c>
      <c r="W217" s="36"/>
      <c r="X217" s="36"/>
      <c r="Y217" s="36"/>
      <c r="Z217" s="41"/>
      <c r="AA217" s="41"/>
      <c r="AB217" s="36"/>
      <c r="AC217" s="487" t="s">
        <v>3595</v>
      </c>
      <c r="AD217" s="487" t="s">
        <v>4256</v>
      </c>
      <c r="AE217" s="487" t="s">
        <v>4257</v>
      </c>
      <c r="AF217" s="42"/>
      <c r="AG217" s="42"/>
      <c r="AH217" s="43"/>
      <c r="AI217" s="55"/>
      <c r="AJ217" s="161"/>
      <c r="AK217" s="45" t="str">
        <f t="shared" si="97"/>
        <v/>
      </c>
      <c r="AL217" s="38"/>
      <c r="AM217" s="66"/>
      <c r="AN217" s="39"/>
      <c r="AO217" s="44"/>
      <c r="AP217" s="44"/>
      <c r="AQ217" s="48"/>
      <c r="AR217" s="38"/>
      <c r="AS217" s="38"/>
      <c r="AT217" s="39"/>
      <c r="AU217" s="44"/>
      <c r="AV217" s="44"/>
      <c r="AW217" s="48"/>
      <c r="AX217" s="38"/>
      <c r="AY217" s="38"/>
      <c r="AZ217" s="39" t="str">
        <f t="shared" si="81"/>
        <v/>
      </c>
      <c r="BA217" s="44"/>
      <c r="BB217" s="44"/>
      <c r="BC217" s="50" t="str">
        <f t="shared" si="6"/>
        <v/>
      </c>
      <c r="BD217" s="51" t="str">
        <f>IF(G217="Tetap","",IF(BA217&lt;&gt;"",BA217,IF(AX217&lt;&gt;"",AX217,IF(AU217&lt;&gt;"",AU217,IF(AR217&lt;&gt;"",AR217,IF(AO217&lt;&gt;"",AO217,IF(AL217&lt;&gt;"",AL217,IF(AI217&lt;&gt;"",AI217,""))))))))</f>
        <v/>
      </c>
      <c r="BE217" s="51" t="str">
        <f t="shared" ca="1" si="7"/>
        <v>0</v>
      </c>
      <c r="BF217" s="36" t="str">
        <f t="shared" ca="1" si="8"/>
        <v/>
      </c>
      <c r="BG217" s="36" t="str">
        <f t="shared" ca="1" si="9"/>
        <v/>
      </c>
    </row>
    <row r="218" spans="1:59" ht="22.5" customHeight="1">
      <c r="A218" s="28">
        <f t="shared" si="95"/>
        <v>10</v>
      </c>
      <c r="B218" s="1085">
        <v>58020</v>
      </c>
      <c r="C218" s="1087" t="s">
        <v>7532</v>
      </c>
      <c r="D218" s="31" t="s">
        <v>1455</v>
      </c>
      <c r="E218" s="40" t="s">
        <v>1556</v>
      </c>
      <c r="F218" s="58" t="s">
        <v>246</v>
      </c>
      <c r="G218" s="33" t="str">
        <f ca="1">IF(AI218="","Perekrutan",IF(BE218&gt;4,"Tetap",IF(BA218&lt;&gt;"","Kontrak VII",IF(AX218&lt;&gt;"","Kontrak VI",IF(AU218&lt;&gt;"","Kontrak V",IF(AR218&lt;&gt;"","Kontrak IV",IF(AO218&lt;&gt;"","Kontrak III",IF(AL218&lt;&gt;"","Kontrak II",IF(AI218&lt;&gt;"","Kontrak I","")))))))))</f>
        <v>Kontrak I</v>
      </c>
      <c r="H218" s="59">
        <f ca="1">IF(G218="Tetap","",IF(BA218&lt;&gt;"",BB218,IF(AX218&lt;&gt;"",AY218,IF(AU218&lt;&gt;"",AV218,IF(AR218&lt;&gt;"",AS218,IF(AO218&lt;&gt;"",AP218,IF(AL218&lt;&gt;"",AM218,IF(AI218&lt;&gt;"",AJ218,""))))))))</f>
        <v>46356</v>
      </c>
      <c r="I218" s="75" t="s">
        <v>47</v>
      </c>
      <c r="J218" s="28" t="s">
        <v>30</v>
      </c>
      <c r="K218" s="31" t="s">
        <v>1387</v>
      </c>
      <c r="L218" s="64" t="s">
        <v>1559</v>
      </c>
      <c r="M218" s="1088" t="s">
        <v>7533</v>
      </c>
      <c r="N218" s="36" t="s">
        <v>103</v>
      </c>
      <c r="O218" s="31" t="s">
        <v>1561</v>
      </c>
      <c r="P218" s="38">
        <v>37487</v>
      </c>
      <c r="Q218" s="39">
        <f t="shared" ca="1" si="54"/>
        <v>24</v>
      </c>
      <c r="R218" s="31" t="s">
        <v>1525</v>
      </c>
      <c r="S218" s="28" t="s">
        <v>345</v>
      </c>
      <c r="T218" s="28" t="s">
        <v>233</v>
      </c>
      <c r="U218" s="28" t="s">
        <v>1594</v>
      </c>
      <c r="V218" s="40" t="s">
        <v>250</v>
      </c>
      <c r="W218" s="36"/>
      <c r="X218" s="36"/>
      <c r="Y218" s="1088" t="s">
        <v>7534</v>
      </c>
      <c r="Z218" s="41" t="s">
        <v>1564</v>
      </c>
      <c r="AA218" s="41" t="s">
        <v>1559</v>
      </c>
      <c r="AB218" s="1089" t="s">
        <v>7535</v>
      </c>
      <c r="AC218" s="42" t="s">
        <v>1565</v>
      </c>
      <c r="AD218" s="42" t="s">
        <v>1566</v>
      </c>
      <c r="AE218" s="43" t="s">
        <v>1567</v>
      </c>
      <c r="AF218" s="42"/>
      <c r="AG218" s="42"/>
      <c r="AH218" s="43"/>
      <c r="AI218" s="55">
        <v>46231</v>
      </c>
      <c r="AJ218" s="161">
        <v>46356</v>
      </c>
      <c r="AK218" s="45">
        <f t="shared" si="97"/>
        <v>5</v>
      </c>
      <c r="AL218" s="38"/>
      <c r="AM218" s="66"/>
      <c r="AN218" s="39"/>
      <c r="AO218" s="44"/>
      <c r="AP218" s="44"/>
      <c r="AQ218" s="48"/>
      <c r="AR218" s="38"/>
      <c r="AS218" s="38"/>
      <c r="AT218" s="39"/>
      <c r="AU218" s="44"/>
      <c r="AV218" s="44"/>
      <c r="AW218" s="48"/>
      <c r="AX218" s="38"/>
      <c r="AY218" s="38"/>
      <c r="AZ218" s="39" t="str">
        <f t="shared" si="81"/>
        <v/>
      </c>
      <c r="BA218" s="44"/>
      <c r="BB218" s="44"/>
      <c r="BC218" s="50" t="str">
        <f t="shared" si="6"/>
        <v/>
      </c>
      <c r="BD218" s="61">
        <f ca="1">IF(G218="Tetap","",IF(BA218&lt;&gt;"",BA218,IF(AX218&lt;&gt;"",AX218,IF(AU218&lt;&gt;"",AU218,IF(AR218&lt;&gt;"",AR218,IF(AO218&lt;&gt;"",AO218,IF(AL218&lt;&gt;"",AL218,IF(AI218&lt;&gt;"",AI218,""))))))))</f>
        <v>46231</v>
      </c>
      <c r="BE218" s="51">
        <f t="shared" ca="1" si="7"/>
        <v>0</v>
      </c>
      <c r="BF218" s="36">
        <f t="shared" ca="1" si="8"/>
        <v>2</v>
      </c>
      <c r="BG218" s="36">
        <f t="shared" ca="1" si="9"/>
        <v>5</v>
      </c>
    </row>
    <row r="219" spans="1:59" ht="22.5" hidden="1" customHeight="1">
      <c r="A219" s="28">
        <f t="shared" si="95"/>
        <v>11</v>
      </c>
      <c r="B219" s="1085"/>
      <c r="C219" s="1087"/>
      <c r="D219" s="71" t="s">
        <v>1455</v>
      </c>
      <c r="E219" s="58" t="s">
        <v>1568</v>
      </c>
      <c r="F219" s="58" t="s">
        <v>852</v>
      </c>
      <c r="G219" s="33" t="str">
        <f>IF(AI219="","Perekrutan",IF(BE219&gt;4,"Tetap",IF(BA219&lt;&gt;"","Kontrak VII",IF(AX219&lt;&gt;"","Kontrak VI",IF(AU219&lt;&gt;"","Kontrak V",IF(AR219&lt;&gt;"","Kontrak IV",IF(AO219&lt;&gt;"","Kontrak III",IF(AL219&lt;&gt;"","Kontrak II",IF(AI219&lt;&gt;"","Kontrak I","")))))))))</f>
        <v>Perekrutan</v>
      </c>
      <c r="H219" s="43" t="str">
        <f>IF(G219="Tetap","",IF(BA219&lt;&gt;"",BB219,IF(AX219&lt;&gt;"",AY219,IF(AU219&lt;&gt;"",AV219,IF(AR219&lt;&gt;"",AS219,IF(AO219&lt;&gt;"",AP219,IF(AL219&lt;&gt;"",AM219,IF(AI219&lt;&gt;"",AJ219,""))))))))</f>
        <v/>
      </c>
      <c r="I219" s="35"/>
      <c r="J219" s="36"/>
      <c r="K219" s="31" t="s">
        <v>1387</v>
      </c>
      <c r="L219" s="198" t="s">
        <v>1569</v>
      </c>
      <c r="M219" s="1093" t="s">
        <v>7536</v>
      </c>
      <c r="N219" s="28" t="s">
        <v>103</v>
      </c>
      <c r="O219" s="71" t="s">
        <v>1570</v>
      </c>
      <c r="P219" s="54">
        <v>34557</v>
      </c>
      <c r="Q219" s="39">
        <f t="shared" ca="1" si="54"/>
        <v>32</v>
      </c>
      <c r="R219" s="71" t="s">
        <v>1571</v>
      </c>
      <c r="S219" s="28" t="s">
        <v>345</v>
      </c>
      <c r="T219" s="28" t="s">
        <v>294</v>
      </c>
      <c r="U219" s="28" t="s">
        <v>295</v>
      </c>
      <c r="V219" s="58" t="s">
        <v>250</v>
      </c>
      <c r="W219" s="36"/>
      <c r="X219" s="36"/>
      <c r="Y219" s="1093" t="s">
        <v>4546</v>
      </c>
      <c r="Z219" s="65">
        <v>2093463568</v>
      </c>
      <c r="AA219" s="41"/>
      <c r="AB219" s="1094" t="s">
        <v>7537</v>
      </c>
      <c r="AC219" s="43" t="s">
        <v>1007</v>
      </c>
      <c r="AD219" s="43" t="s">
        <v>1572</v>
      </c>
      <c r="AE219" s="43" t="s">
        <v>1573</v>
      </c>
      <c r="AF219" s="42"/>
      <c r="AG219" s="42"/>
      <c r="AH219" s="43"/>
      <c r="AI219" s="44"/>
      <c r="AJ219" s="60"/>
      <c r="AK219" s="45"/>
      <c r="AL219" s="38"/>
      <c r="AM219" s="38"/>
      <c r="AN219" s="39"/>
      <c r="AO219" s="44"/>
      <c r="AP219" s="44"/>
      <c r="AQ219" s="48"/>
      <c r="AR219" s="38"/>
      <c r="AS219" s="38"/>
      <c r="AT219" s="39"/>
      <c r="AU219" s="44"/>
      <c r="AV219" s="44"/>
      <c r="AW219" s="48"/>
      <c r="AX219" s="38"/>
      <c r="AY219" s="38"/>
      <c r="AZ219" s="39"/>
      <c r="BA219" s="44"/>
      <c r="BB219" s="44"/>
      <c r="BC219" s="50" t="str">
        <f t="shared" si="6"/>
        <v/>
      </c>
      <c r="BD219" s="51" t="str">
        <f>IF(G219="Tetap","",IF(BA219&lt;&gt;"",BA219,IF(AX219&lt;&gt;"",AX219,IF(AU219&lt;&gt;"",AU219,IF(AR219&lt;&gt;"",AR219,IF(AO219&lt;&gt;"",AO219,IF(AL219&lt;&gt;"",AL219,IF(AI219&lt;&gt;"",AI219,""))))))))</f>
        <v/>
      </c>
      <c r="BE219" s="51" t="str">
        <f t="shared" ca="1" si="7"/>
        <v>0</v>
      </c>
      <c r="BF219" s="36" t="str">
        <f t="shared" ca="1" si="8"/>
        <v/>
      </c>
      <c r="BG219" s="36" t="str">
        <f t="shared" ca="1" si="9"/>
        <v/>
      </c>
    </row>
    <row r="220" spans="1:59" ht="22.5" customHeight="1">
      <c r="A220" s="28">
        <v>1</v>
      </c>
      <c r="B220" s="1082">
        <v>58021</v>
      </c>
      <c r="C220" s="1083" t="s">
        <v>7538</v>
      </c>
      <c r="D220" s="31" t="s">
        <v>1350</v>
      </c>
      <c r="E220" s="32" t="s">
        <v>1574</v>
      </c>
      <c r="F220" s="32" t="s">
        <v>1575</v>
      </c>
      <c r="G220" s="33" t="str">
        <f ca="1">IF(AI220="","Perekrutan",IF(BE220&gt;4,"Tetap",IF(BA220&lt;&gt;"","Kontrak VII",IF(AX220&lt;&gt;"","Kontrak VI",IF(AU220&lt;&gt;"","Kontrak V",IF(AR220&lt;&gt;"","Kontrak IV",IF(AO220&lt;&gt;"","Kontrak III",IF(AL220&lt;&gt;"","Kontrak II",IF(AI220&lt;&gt;"","Kontrak I","")))))))))</f>
        <v>Tetap</v>
      </c>
      <c r="H220" s="42" t="str">
        <f ca="1">IF(G220="Tetap","",IF(BA220&lt;&gt;"",BB220,IF(AX220&lt;&gt;"",AY220,IF(AU220&lt;&gt;"",AV220,IF(AR220&lt;&gt;"",AS220,IF(AO220&lt;&gt;"",AP220,IF(AL220&lt;&gt;"",AM220,IF(AI220&lt;&gt;"",AJ220,""))))))))</f>
        <v/>
      </c>
      <c r="I220" s="35" t="s">
        <v>97</v>
      </c>
      <c r="J220" s="36" t="s">
        <v>97</v>
      </c>
      <c r="K220" s="31" t="s">
        <v>100</v>
      </c>
      <c r="L220" s="37" t="s">
        <v>1576</v>
      </c>
      <c r="M220" s="36"/>
      <c r="N220" s="36" t="s">
        <v>172</v>
      </c>
      <c r="O220" s="31" t="s">
        <v>100</v>
      </c>
      <c r="P220" s="38">
        <v>29201</v>
      </c>
      <c r="Q220" s="39">
        <f t="shared" ca="1" si="54"/>
        <v>46</v>
      </c>
      <c r="R220" s="31" t="s">
        <v>1577</v>
      </c>
      <c r="S220" s="28" t="s">
        <v>345</v>
      </c>
      <c r="T220" s="36" t="s">
        <v>114</v>
      </c>
      <c r="U220" s="36" t="s">
        <v>116</v>
      </c>
      <c r="V220" s="40" t="s">
        <v>97</v>
      </c>
      <c r="W220" s="36"/>
      <c r="X220" s="36"/>
      <c r="Y220" s="36"/>
      <c r="Z220" s="41">
        <v>244147945</v>
      </c>
      <c r="AA220" s="41" t="s">
        <v>1940</v>
      </c>
      <c r="AB220" s="36"/>
      <c r="AC220" s="42" t="s">
        <v>1579</v>
      </c>
      <c r="AD220" s="42"/>
      <c r="AE220" s="42"/>
      <c r="AF220" s="42"/>
      <c r="AG220" s="42"/>
      <c r="AH220" s="42"/>
      <c r="AI220" s="55">
        <v>40441</v>
      </c>
      <c r="AJ220" s="55">
        <v>40521</v>
      </c>
      <c r="AK220" s="48">
        <f t="shared" ref="AK220:AK222" si="98">IF(AJ220="","",(DATEDIF(AI220,AJ220,"M")+1))</f>
        <v>3</v>
      </c>
      <c r="AL220" s="54">
        <v>40532</v>
      </c>
      <c r="AM220" s="54">
        <v>40897</v>
      </c>
      <c r="AN220" s="39">
        <f t="shared" ref="AN220:AN222" si="99">IF(AM220="","",(DATEDIF(AL220,AM220,"M")+1))</f>
        <v>13</v>
      </c>
      <c r="AO220" s="1095" t="s">
        <v>1580</v>
      </c>
      <c r="AP220" s="44"/>
      <c r="AQ220" s="44" t="str">
        <f t="shared" ref="AQ220:AQ222" si="100">IF(AP220="","",(DATEDIF(AO220,AP220,"M")+1))</f>
        <v/>
      </c>
      <c r="AR220" s="38" t="s">
        <v>97</v>
      </c>
      <c r="AS220" s="38"/>
      <c r="AT220" s="38" t="str">
        <f t="shared" ref="AT220:AT222" si="101">IF(AS220="","",(DATEDIF(AR220,AS220,"M")+1))</f>
        <v/>
      </c>
      <c r="AU220" s="44" t="s">
        <v>97</v>
      </c>
      <c r="AV220" s="44"/>
      <c r="AW220" s="48" t="str">
        <f t="shared" ref="AW220:AW222" si="102">IF(AV220="","",(DATEDIF(AU220,AV220,"M")+1))</f>
        <v/>
      </c>
      <c r="AX220" s="38"/>
      <c r="AY220" s="38"/>
      <c r="AZ220" s="39" t="str">
        <f t="shared" ref="AZ220:AZ222" si="103">IF(AY220="","",(DATEDIF(AX220,AY220,"M")+1))</f>
        <v/>
      </c>
      <c r="BA220" s="44"/>
      <c r="BB220" s="44"/>
      <c r="BC220" s="50" t="str">
        <f t="shared" si="6"/>
        <v/>
      </c>
      <c r="BD220" s="51" t="str">
        <f ca="1">IF(G220="Tetap","",IF(BA220&lt;&gt;"",BA220,IF(AX220&lt;&gt;"",AX220,IF(AU220&lt;&gt;"",AU220,IF(AR220&lt;&gt;"",AR220,IF(AO220&lt;&gt;"",AO220,IF(AL220&lt;&gt;"",AL220,IF(AI220&lt;&gt;"",AI220,""))))))))</f>
        <v/>
      </c>
      <c r="BE220" s="51">
        <f t="shared" ca="1" si="7"/>
        <v>16</v>
      </c>
      <c r="BF220" s="36">
        <f t="shared" ca="1" si="8"/>
        <v>0</v>
      </c>
      <c r="BG220" s="36">
        <f t="shared" ca="1" si="9"/>
        <v>13</v>
      </c>
    </row>
    <row r="221" spans="1:59" ht="22.5" customHeight="1">
      <c r="A221" s="36">
        <f t="shared" ref="A221:A229" si="104">A220+1</f>
        <v>2</v>
      </c>
      <c r="B221" s="1085">
        <v>58022</v>
      </c>
      <c r="C221" s="1083" t="s">
        <v>7539</v>
      </c>
      <c r="D221" s="31" t="s">
        <v>1350</v>
      </c>
      <c r="E221" s="841" t="s">
        <v>1583</v>
      </c>
      <c r="F221" s="1090" t="s">
        <v>289</v>
      </c>
      <c r="G221" s="33" t="str">
        <f ca="1">IF(AI221="","Perekrutan",IF(BE221&gt;4,"Tetap",IF(BA221&lt;&gt;"","Kontrak VII",IF(AX221&lt;&gt;"","Kontrak VI",IF(AU221&lt;&gt;"","Kontrak V",IF(AR221&lt;&gt;"","Kontrak IV",IF(AO221&lt;&gt;"","Kontrak III",IF(AL221&lt;&gt;"","Kontrak II",IF(AI221&lt;&gt;"","Kontrak I","")))))))))</f>
        <v>Tetap</v>
      </c>
      <c r="H221" s="42" t="str">
        <f ca="1">IF(G221="Tetap","",IF(BA221&lt;&gt;"",BB221,IF(AX221&lt;&gt;"",AY221,IF(AU221&lt;&gt;"",AV221,IF(AR221&lt;&gt;"",AS221,IF(AO221&lt;&gt;"",AP221,IF(AL221&lt;&gt;"",AM221,IF(AI221&lt;&gt;"",AJ221,""))))))))</f>
        <v/>
      </c>
      <c r="I221" s="35" t="s">
        <v>73</v>
      </c>
      <c r="J221" s="36">
        <v>11</v>
      </c>
      <c r="K221" s="31" t="s">
        <v>100</v>
      </c>
      <c r="L221" s="37" t="s">
        <v>1584</v>
      </c>
      <c r="M221" s="36"/>
      <c r="N221" s="36" t="s">
        <v>302</v>
      </c>
      <c r="O221" s="31" t="s">
        <v>100</v>
      </c>
      <c r="P221" s="38">
        <v>25323</v>
      </c>
      <c r="Q221" s="39">
        <f t="shared" ca="1" si="54"/>
        <v>57</v>
      </c>
      <c r="R221" s="31" t="s">
        <v>1585</v>
      </c>
      <c r="S221" s="28" t="s">
        <v>345</v>
      </c>
      <c r="T221" s="36" t="s">
        <v>114</v>
      </c>
      <c r="U221" s="36" t="s">
        <v>176</v>
      </c>
      <c r="V221" s="40" t="s">
        <v>97</v>
      </c>
      <c r="W221" s="36"/>
      <c r="X221" s="36"/>
      <c r="Y221" s="36"/>
      <c r="Z221" s="41">
        <v>3093693696</v>
      </c>
      <c r="AA221" s="41" t="s">
        <v>1941</v>
      </c>
      <c r="AB221" s="36"/>
      <c r="AC221" s="42" t="s">
        <v>30</v>
      </c>
      <c r="AD221" s="42"/>
      <c r="AE221" s="42"/>
      <c r="AF221" s="42"/>
      <c r="AG221" s="42"/>
      <c r="AH221" s="42"/>
      <c r="AI221" s="55">
        <v>41913</v>
      </c>
      <c r="AJ221" s="44"/>
      <c r="AK221" s="48" t="str">
        <f t="shared" si="98"/>
        <v/>
      </c>
      <c r="AL221" s="38" t="s">
        <v>97</v>
      </c>
      <c r="AM221" s="38"/>
      <c r="AN221" s="39" t="str">
        <f t="shared" si="99"/>
        <v/>
      </c>
      <c r="AO221" s="44" t="s">
        <v>97</v>
      </c>
      <c r="AP221" s="44"/>
      <c r="AQ221" s="44" t="str">
        <f t="shared" si="100"/>
        <v/>
      </c>
      <c r="AR221" s="38" t="s">
        <v>97</v>
      </c>
      <c r="AS221" s="38"/>
      <c r="AT221" s="38" t="str">
        <f t="shared" si="101"/>
        <v/>
      </c>
      <c r="AU221" s="44" t="s">
        <v>97</v>
      </c>
      <c r="AV221" s="44"/>
      <c r="AW221" s="48" t="str">
        <f t="shared" si="102"/>
        <v/>
      </c>
      <c r="AX221" s="38"/>
      <c r="AY221" s="38"/>
      <c r="AZ221" s="39" t="str">
        <f t="shared" si="103"/>
        <v/>
      </c>
      <c r="BA221" s="44"/>
      <c r="BB221" s="44"/>
      <c r="BC221" s="50" t="str">
        <f t="shared" si="6"/>
        <v/>
      </c>
      <c r="BD221" s="51" t="str">
        <f ca="1">IF(G221="Tetap","",IF(BA221&lt;&gt;"",BA221,IF(AX221&lt;&gt;"",AX221,IF(AU221&lt;&gt;"",AU221,IF(AR221&lt;&gt;"",AR221,IF(AO221&lt;&gt;"",AO221,IF(AL221&lt;&gt;"",AL221,IF(AI221&lt;&gt;"",AI221,""))))))))</f>
        <v/>
      </c>
      <c r="BE221" s="51">
        <f t="shared" ca="1" si="7"/>
        <v>12</v>
      </c>
      <c r="BF221" s="36">
        <f t="shared" ca="1" si="8"/>
        <v>0</v>
      </c>
      <c r="BG221" s="36">
        <f t="shared" ca="1" si="9"/>
        <v>2</v>
      </c>
    </row>
    <row r="222" spans="1:59" ht="22.5" customHeight="1">
      <c r="A222" s="36">
        <f t="shared" si="104"/>
        <v>3</v>
      </c>
      <c r="B222" s="1082">
        <v>58023</v>
      </c>
      <c r="C222" s="1083" t="s">
        <v>7540</v>
      </c>
      <c r="D222" s="31" t="s">
        <v>1350</v>
      </c>
      <c r="E222" s="40" t="s">
        <v>1588</v>
      </c>
      <c r="F222" s="594" t="s">
        <v>289</v>
      </c>
      <c r="G222" s="33" t="str">
        <f ca="1">IF(AI222="","Perekrutan",IF(BE222&gt;4,"Tetap",IF(BA222&lt;&gt;"","Kontrak VII",IF(AX222&lt;&gt;"","Kontrak VI",IF(AU222&lt;&gt;"","Kontrak V",IF(AR222&lt;&gt;"","Kontrak IV",IF(AO222&lt;&gt;"","Kontrak III",IF(AL222&lt;&gt;"","Kontrak II",IF(AI222&lt;&gt;"","Kontrak I","")))))))))</f>
        <v>Kontrak IV</v>
      </c>
      <c r="H222" s="59">
        <f ca="1">IF(G222="Tetap","",IF(BA222&lt;&gt;"",BB222,IF(AX222&lt;&gt;"",AY222,IF(AU222&lt;&gt;"",AV222,IF(AR222&lt;&gt;"",AS222,IF(AO222&lt;&gt;"",AP222,IF(AL222&lt;&gt;"",AM222,IF(AI222&lt;&gt;"",AJ222,""))))))))</f>
        <v>46326</v>
      </c>
      <c r="I222" s="35" t="s">
        <v>47</v>
      </c>
      <c r="J222" s="36">
        <v>7</v>
      </c>
      <c r="K222" s="31" t="s">
        <v>100</v>
      </c>
      <c r="L222" s="37" t="s">
        <v>1589</v>
      </c>
      <c r="M222" s="36"/>
      <c r="N222" s="36" t="s">
        <v>172</v>
      </c>
      <c r="O222" s="31" t="s">
        <v>100</v>
      </c>
      <c r="P222" s="38">
        <v>28547</v>
      </c>
      <c r="Q222" s="39">
        <f t="shared" ca="1" si="54"/>
        <v>48</v>
      </c>
      <c r="R222" s="31" t="s">
        <v>1590</v>
      </c>
      <c r="S222" s="28" t="s">
        <v>345</v>
      </c>
      <c r="T222" s="36" t="s">
        <v>114</v>
      </c>
      <c r="U222" s="36" t="s">
        <v>349</v>
      </c>
      <c r="V222" s="40" t="s">
        <v>250</v>
      </c>
      <c r="W222" s="36"/>
      <c r="X222" s="36"/>
      <c r="Y222" s="36"/>
      <c r="Z222" s="41">
        <v>417626082</v>
      </c>
      <c r="AA222" s="41" t="s">
        <v>1589</v>
      </c>
      <c r="AB222" s="36"/>
      <c r="AC222" s="42" t="s">
        <v>1593</v>
      </c>
      <c r="AD222" s="42"/>
      <c r="AE222" s="42"/>
      <c r="AF222" s="42"/>
      <c r="AG222" s="42"/>
      <c r="AH222" s="42"/>
      <c r="AI222" s="44">
        <v>44480</v>
      </c>
      <c r="AJ222" s="60">
        <v>44620</v>
      </c>
      <c r="AK222" s="45">
        <f t="shared" si="98"/>
        <v>5</v>
      </c>
      <c r="AL222" s="54">
        <v>44621</v>
      </c>
      <c r="AM222" s="54">
        <v>44985</v>
      </c>
      <c r="AN222" s="39">
        <f t="shared" si="99"/>
        <v>12</v>
      </c>
      <c r="AO222" s="55">
        <v>44986</v>
      </c>
      <c r="AP222" s="55">
        <v>45351</v>
      </c>
      <c r="AQ222" s="48">
        <f t="shared" si="100"/>
        <v>12</v>
      </c>
      <c r="AR222" s="54">
        <v>45352</v>
      </c>
      <c r="AS222" s="54">
        <v>46326</v>
      </c>
      <c r="AT222" s="39">
        <f t="shared" si="101"/>
        <v>32</v>
      </c>
      <c r="AU222" s="44" t="s">
        <v>97</v>
      </c>
      <c r="AV222" s="44"/>
      <c r="AW222" s="48" t="str">
        <f t="shared" si="102"/>
        <v/>
      </c>
      <c r="AX222" s="38"/>
      <c r="AY222" s="38"/>
      <c r="AZ222" s="39" t="str">
        <f t="shared" si="103"/>
        <v/>
      </c>
      <c r="BA222" s="44"/>
      <c r="BB222" s="44"/>
      <c r="BC222" s="50" t="str">
        <f t="shared" si="6"/>
        <v/>
      </c>
      <c r="BD222" s="61">
        <f ca="1">IF(G222="Tetap","",IF(BA222&lt;&gt;"",BA222,IF(AX222&lt;&gt;"",AX222,IF(AU222&lt;&gt;"",AU222,IF(AR222&lt;&gt;"",AR222,IF(AO222&lt;&gt;"",AO222,IF(AL222&lt;&gt;"",AL222,IF(AI222&lt;&gt;"",AI222,""))))))))</f>
        <v>45352</v>
      </c>
      <c r="BE222" s="51">
        <f t="shared" ca="1" si="7"/>
        <v>4</v>
      </c>
      <c r="BF222" s="36">
        <f t="shared" ca="1" si="8"/>
        <v>11</v>
      </c>
      <c r="BG222" s="36">
        <f t="shared" ca="1" si="9"/>
        <v>22</v>
      </c>
    </row>
    <row r="223" spans="1:59" ht="22.5" hidden="1" customHeight="1">
      <c r="A223" s="36">
        <f t="shared" si="104"/>
        <v>4</v>
      </c>
      <c r="B223" s="1082"/>
      <c r="C223" s="1083"/>
      <c r="D223" s="71" t="s">
        <v>1350</v>
      </c>
      <c r="E223" s="58" t="s">
        <v>1596</v>
      </c>
      <c r="F223" s="58" t="s">
        <v>1001</v>
      </c>
      <c r="G223" s="33" t="str">
        <f>IF(AI223="","Perekrutan",IF(BE223&gt;4,"Tetap",IF(BA223&lt;&gt;"","Kontrak VII",IF(AX223&lt;&gt;"","Kontrak VI",IF(AU223&lt;&gt;"","Kontrak V",IF(AR223&lt;&gt;"","Kontrak IV",IF(AO223&lt;&gt;"","Kontrak III",IF(AL223&lt;&gt;"","Kontrak II",IF(AI223&lt;&gt;"","Kontrak I","")))))))))</f>
        <v>Perekrutan</v>
      </c>
      <c r="H223" s="43" t="str">
        <f>IF(G223="Tetap","",IF(BA223&lt;&gt;"",BB223,IF(AX223&lt;&gt;"",AY223,IF(AU223&lt;&gt;"",AV223,IF(AR223&lt;&gt;"",AS223,IF(AO223&lt;&gt;"",AP223,IF(AL223&lt;&gt;"",AM223,IF(AI223&lt;&gt;"",AJ223,""))))))))</f>
        <v/>
      </c>
      <c r="I223" s="35"/>
      <c r="J223" s="36"/>
      <c r="K223" s="71" t="s">
        <v>1355</v>
      </c>
      <c r="L223" s="198" t="s">
        <v>1597</v>
      </c>
      <c r="M223" s="28"/>
      <c r="N223" s="28" t="s">
        <v>103</v>
      </c>
      <c r="O223" s="71" t="s">
        <v>1561</v>
      </c>
      <c r="P223" s="54">
        <v>38065</v>
      </c>
      <c r="Q223" s="39">
        <f t="shared" ca="1" si="54"/>
        <v>22</v>
      </c>
      <c r="R223" s="71" t="s">
        <v>1598</v>
      </c>
      <c r="S223" s="28" t="s">
        <v>488</v>
      </c>
      <c r="T223" s="28" t="s">
        <v>233</v>
      </c>
      <c r="U223" s="28" t="s">
        <v>1599</v>
      </c>
      <c r="V223" s="58" t="s">
        <v>1600</v>
      </c>
      <c r="W223" s="28"/>
      <c r="X223" s="28"/>
      <c r="Y223" s="28"/>
      <c r="Z223" s="65">
        <v>1331153817</v>
      </c>
      <c r="AA223" s="41"/>
      <c r="AB223" s="36"/>
      <c r="AC223" s="43" t="s">
        <v>1601</v>
      </c>
      <c r="AD223" s="43" t="s">
        <v>1602</v>
      </c>
      <c r="AE223" s="43" t="s">
        <v>1604</v>
      </c>
      <c r="AF223" s="42"/>
      <c r="AG223" s="42"/>
      <c r="AH223" s="42"/>
      <c r="AI223" s="44"/>
      <c r="AJ223" s="60"/>
      <c r="AK223" s="45"/>
      <c r="AL223" s="54"/>
      <c r="AM223" s="54"/>
      <c r="AN223" s="39"/>
      <c r="AO223" s="55"/>
      <c r="AP223" s="55"/>
      <c r="AQ223" s="48"/>
      <c r="AR223" s="54"/>
      <c r="AS223" s="54"/>
      <c r="AT223" s="39"/>
      <c r="AU223" s="44"/>
      <c r="AV223" s="44"/>
      <c r="AW223" s="48"/>
      <c r="AX223" s="38"/>
      <c r="AY223" s="38"/>
      <c r="AZ223" s="39"/>
      <c r="BA223" s="44"/>
      <c r="BB223" s="44"/>
      <c r="BC223" s="50"/>
      <c r="BD223" s="51"/>
      <c r="BE223" s="51"/>
      <c r="BF223" s="36"/>
      <c r="BG223" s="36"/>
    </row>
    <row r="224" spans="1:59" ht="22.5" customHeight="1">
      <c r="A224" s="36">
        <f t="shared" si="104"/>
        <v>5</v>
      </c>
      <c r="B224" s="1085">
        <v>58024</v>
      </c>
      <c r="C224" s="1096" t="s">
        <v>7541</v>
      </c>
      <c r="D224" s="31" t="s">
        <v>1350</v>
      </c>
      <c r="E224" s="40" t="s">
        <v>1605</v>
      </c>
      <c r="F224" s="40" t="s">
        <v>376</v>
      </c>
      <c r="G224" s="33" t="str">
        <f ca="1">IF(AI224="","Perekrutan",IF(BE224&gt;4,"Tetap",IF(BA224&lt;&gt;"","Kontrak VII",IF(AX224&lt;&gt;"","Kontrak VI",IF(AU224&lt;&gt;"","Kontrak V",IF(AR224&lt;&gt;"","Kontrak IV",IF(AO224&lt;&gt;"","Kontrak III",IF(AL224&lt;&gt;"","Kontrak II",IF(AI224&lt;&gt;"","Kontrak I","")))))))))</f>
        <v>Kontrak V</v>
      </c>
      <c r="H224" s="59">
        <f ca="1">IF(G224="Tetap","",IF(BA224&lt;&gt;"",BB224,IF(AX224&lt;&gt;"",AY224,IF(AU224&lt;&gt;"",AV224,IF(AR224&lt;&gt;"",AS224,IF(AO224&lt;&gt;"",AP224,IF(AL224&lt;&gt;"",AM224,IF(AI224&lt;&gt;"",AJ224,""))))))))</f>
        <v>46538</v>
      </c>
      <c r="I224" s="35" t="s">
        <v>47</v>
      </c>
      <c r="J224" s="36">
        <v>3</v>
      </c>
      <c r="K224" s="31" t="s">
        <v>1355</v>
      </c>
      <c r="L224" s="37" t="s">
        <v>1606</v>
      </c>
      <c r="M224" s="36"/>
      <c r="N224" s="36" t="s">
        <v>172</v>
      </c>
      <c r="O224" s="31" t="s">
        <v>1607</v>
      </c>
      <c r="P224" s="38">
        <v>32141</v>
      </c>
      <c r="Q224" s="39">
        <f t="shared" ca="1" si="54"/>
        <v>38</v>
      </c>
      <c r="R224" s="31" t="s">
        <v>1608</v>
      </c>
      <c r="S224" s="28" t="s">
        <v>345</v>
      </c>
      <c r="T224" s="36" t="s">
        <v>114</v>
      </c>
      <c r="U224" s="36" t="s">
        <v>176</v>
      </c>
      <c r="V224" s="40" t="s">
        <v>250</v>
      </c>
      <c r="W224" s="36"/>
      <c r="X224" s="36"/>
      <c r="Y224" s="36"/>
      <c r="Z224" s="41">
        <v>1609579501</v>
      </c>
      <c r="AA224" s="41" t="s">
        <v>1942</v>
      </c>
      <c r="AB224" s="36"/>
      <c r="AC224" s="42" t="s">
        <v>120</v>
      </c>
      <c r="AD224" s="42"/>
      <c r="AE224" s="42"/>
      <c r="AF224" s="42"/>
      <c r="AG224" s="42"/>
      <c r="AH224" s="42"/>
      <c r="AI224" s="44">
        <v>44942</v>
      </c>
      <c r="AJ224" s="60">
        <v>45077</v>
      </c>
      <c r="AK224" s="45">
        <f t="shared" ref="AK224:AK226" si="105">IF(AJ224="","",(DATEDIF(AI224,AJ224,"M")+1))</f>
        <v>5</v>
      </c>
      <c r="AL224" s="54">
        <v>45078</v>
      </c>
      <c r="AM224" s="54">
        <v>45443</v>
      </c>
      <c r="AN224" s="39">
        <f t="shared" ref="AN224:AN226" si="106">IF(AM224="","",(DATEDIF(AL224,AM224,"M")+1))</f>
        <v>12</v>
      </c>
      <c r="AO224" s="55">
        <v>45444</v>
      </c>
      <c r="AP224" s="55">
        <v>45808</v>
      </c>
      <c r="AQ224" s="48">
        <f t="shared" ref="AQ224:AQ226" si="107">IF(AP224="","",(DATEDIF(AO224,AP224,"M")+1))</f>
        <v>12</v>
      </c>
      <c r="AR224" s="54">
        <v>45809</v>
      </c>
      <c r="AS224" s="54">
        <v>46173</v>
      </c>
      <c r="AT224" s="39">
        <f t="shared" ref="AT224:AT226" si="108">IF(AS224="","",(DATEDIF(AR224,AS224,"M")+1))</f>
        <v>12</v>
      </c>
      <c r="AU224" s="44">
        <v>46174</v>
      </c>
      <c r="AV224" s="44">
        <v>46538</v>
      </c>
      <c r="AW224" s="48">
        <f t="shared" ref="AW224:AW226" si="109">IF(AV224="","",(DATEDIF(AU224,AV224,"M")+1))</f>
        <v>12</v>
      </c>
      <c r="AX224" s="38"/>
      <c r="AY224" s="38"/>
      <c r="AZ224" s="39" t="str">
        <f t="shared" ref="AZ224:AZ226" si="110">IF(AY224="","",(DATEDIF(AX224,AY224,"M")+1))</f>
        <v/>
      </c>
      <c r="BA224" s="44"/>
      <c r="BB224" s="44"/>
      <c r="BC224" s="50"/>
      <c r="BD224" s="51"/>
      <c r="BE224" s="51">
        <f t="shared" ref="BE224:BE226" ca="1" si="111">IF($AI224="","0",(DATEDIF($AI224,TODAY(),"Y")))</f>
        <v>3</v>
      </c>
      <c r="BF224" s="36">
        <f t="shared" ref="BF224:BF226" ca="1" si="112">IF($AI224="","",(DATEDIF($AI224,TODAY(),"YM")))</f>
        <v>8</v>
      </c>
      <c r="BG224" s="36">
        <f t="shared" ref="BG224:BG226" ca="1" si="113">IF($AI224="","",(DATEDIF($AI224,TODAY(),"MD")))</f>
        <v>17</v>
      </c>
    </row>
    <row r="225" spans="1:59" ht="22.5" customHeight="1">
      <c r="A225" s="36">
        <f t="shared" si="104"/>
        <v>6</v>
      </c>
      <c r="B225" s="1082">
        <v>58025</v>
      </c>
      <c r="C225" s="1096" t="s">
        <v>7542</v>
      </c>
      <c r="D225" s="31" t="s">
        <v>1350</v>
      </c>
      <c r="E225" s="40" t="s">
        <v>1615</v>
      </c>
      <c r="F225" s="40" t="s">
        <v>376</v>
      </c>
      <c r="G225" s="33" t="str">
        <f ca="1">IF(AI225="","Perekrutan",IF(BE225&gt;4,"Tetap",IF(BA225&lt;&gt;"","Kontrak VII",IF(AX225&lt;&gt;"","Kontrak VI",IF(AU225&lt;&gt;"","Kontrak V",IF(AR225&lt;&gt;"","Kontrak IV",IF(AO225&lt;&gt;"","Kontrak III",IF(AL225&lt;&gt;"","Kontrak II",IF(AI225&lt;&gt;"","Kontrak I","")))))))))</f>
        <v>Kontrak V</v>
      </c>
      <c r="H225" s="59">
        <f ca="1">IF(G225="Tetap","",IF(BA225&lt;&gt;"",BB225,IF(AX225&lt;&gt;"",AY225,IF(AU225&lt;&gt;"",AV225,IF(AR225&lt;&gt;"",AS225,IF(AO225&lt;&gt;"",AP225,IF(AL225&lt;&gt;"",AM225,IF(AI225&lt;&gt;"",AJ225,""))))))))</f>
        <v>46538</v>
      </c>
      <c r="I225" s="35" t="s">
        <v>47</v>
      </c>
      <c r="J225" s="36">
        <v>3</v>
      </c>
      <c r="K225" s="31" t="s">
        <v>1355</v>
      </c>
      <c r="L225" s="37" t="s">
        <v>1616</v>
      </c>
      <c r="M225" s="36"/>
      <c r="N225" s="36" t="s">
        <v>172</v>
      </c>
      <c r="O225" s="31" t="s">
        <v>1617</v>
      </c>
      <c r="P225" s="38">
        <v>31312</v>
      </c>
      <c r="Q225" s="39">
        <f t="shared" ca="1" si="54"/>
        <v>41</v>
      </c>
      <c r="R225" s="31" t="s">
        <v>1618</v>
      </c>
      <c r="S225" s="28" t="s">
        <v>345</v>
      </c>
      <c r="T225" s="36" t="s">
        <v>114</v>
      </c>
      <c r="U225" s="36" t="s">
        <v>176</v>
      </c>
      <c r="V225" s="40" t="s">
        <v>177</v>
      </c>
      <c r="W225" s="36"/>
      <c r="X225" s="36"/>
      <c r="Y225" s="36"/>
      <c r="Z225" s="41">
        <v>1608825288</v>
      </c>
      <c r="AA225" s="41" t="s">
        <v>1943</v>
      </c>
      <c r="AB225" s="36"/>
      <c r="AC225" s="42" t="s">
        <v>120</v>
      </c>
      <c r="AD225" s="42"/>
      <c r="AE225" s="42"/>
      <c r="AF225" s="42"/>
      <c r="AG225" s="42"/>
      <c r="AH225" s="42"/>
      <c r="AI225" s="44">
        <v>44942</v>
      </c>
      <c r="AJ225" s="60">
        <v>45077</v>
      </c>
      <c r="AK225" s="45">
        <f t="shared" si="105"/>
        <v>5</v>
      </c>
      <c r="AL225" s="54">
        <v>45078</v>
      </c>
      <c r="AM225" s="54">
        <v>45443</v>
      </c>
      <c r="AN225" s="39">
        <f t="shared" si="106"/>
        <v>12</v>
      </c>
      <c r="AO225" s="55">
        <v>45444</v>
      </c>
      <c r="AP225" s="55">
        <v>45808</v>
      </c>
      <c r="AQ225" s="48">
        <f t="shared" si="107"/>
        <v>12</v>
      </c>
      <c r="AR225" s="54">
        <v>45809</v>
      </c>
      <c r="AS225" s="54">
        <v>46173</v>
      </c>
      <c r="AT225" s="39">
        <f t="shared" si="108"/>
        <v>12</v>
      </c>
      <c r="AU225" s="44">
        <v>46174</v>
      </c>
      <c r="AV225" s="44">
        <v>46538</v>
      </c>
      <c r="AW225" s="48">
        <f t="shared" si="109"/>
        <v>12</v>
      </c>
      <c r="AX225" s="38"/>
      <c r="AY225" s="38"/>
      <c r="AZ225" s="39" t="str">
        <f t="shared" si="110"/>
        <v/>
      </c>
      <c r="BA225" s="44"/>
      <c r="BB225" s="44"/>
      <c r="BC225" s="50"/>
      <c r="BD225" s="51"/>
      <c r="BE225" s="51">
        <f t="shared" ca="1" si="111"/>
        <v>3</v>
      </c>
      <c r="BF225" s="36">
        <f t="shared" ca="1" si="112"/>
        <v>8</v>
      </c>
      <c r="BG225" s="36">
        <f t="shared" ca="1" si="113"/>
        <v>17</v>
      </c>
    </row>
    <row r="226" spans="1:59" ht="22.5" customHeight="1">
      <c r="A226" s="36">
        <f t="shared" si="104"/>
        <v>7</v>
      </c>
      <c r="B226" s="1085">
        <v>58026</v>
      </c>
      <c r="C226" s="1096" t="s">
        <v>7543</v>
      </c>
      <c r="D226" s="31" t="s">
        <v>1350</v>
      </c>
      <c r="E226" s="40" t="s">
        <v>1620</v>
      </c>
      <c r="F226" s="40" t="s">
        <v>376</v>
      </c>
      <c r="G226" s="33" t="str">
        <f ca="1">IF(AI226="","Perekrutan",IF(BE226&gt;4,"Tetap",IF(BA226&lt;&gt;"","Kontrak VII",IF(AX226&lt;&gt;"","Kontrak VI",IF(AU226&lt;&gt;"","Kontrak V",IF(AR226&lt;&gt;"","Kontrak IV",IF(AO226&lt;&gt;"","Kontrak III",IF(AL226&lt;&gt;"","Kontrak II",IF(AI226&lt;&gt;"","Kontrak I","")))))))))</f>
        <v>Kontrak IV</v>
      </c>
      <c r="H226" s="59">
        <f ca="1">IF(G226="Tetap","",IF(BA226&lt;&gt;"",BB226,IF(AX226&lt;&gt;"",AY226,IF(AU226&lt;&gt;"",AV226,IF(AR226&lt;&gt;"",AS226,IF(AO226&lt;&gt;"",AP226,IF(AL226&lt;&gt;"",AM226,IF(AI226&lt;&gt;"",AJ226,""))))))))</f>
        <v>46630</v>
      </c>
      <c r="I226" s="35" t="s">
        <v>47</v>
      </c>
      <c r="J226" s="36">
        <v>3</v>
      </c>
      <c r="K226" s="31" t="s">
        <v>1355</v>
      </c>
      <c r="L226" s="37" t="s">
        <v>1621</v>
      </c>
      <c r="M226" s="36"/>
      <c r="N226" s="36" t="s">
        <v>103</v>
      </c>
      <c r="O226" s="31" t="s">
        <v>1622</v>
      </c>
      <c r="P226" s="38">
        <v>34648</v>
      </c>
      <c r="Q226" s="39">
        <f t="shared" ca="1" si="54"/>
        <v>31</v>
      </c>
      <c r="R226" s="31" t="s">
        <v>1623</v>
      </c>
      <c r="S226" s="28" t="s">
        <v>345</v>
      </c>
      <c r="T226" s="36" t="s">
        <v>114</v>
      </c>
      <c r="U226" s="36" t="s">
        <v>116</v>
      </c>
      <c r="V226" s="40" t="s">
        <v>250</v>
      </c>
      <c r="W226" s="36"/>
      <c r="X226" s="36"/>
      <c r="Y226" s="36"/>
      <c r="Z226" s="41" t="s">
        <v>1945</v>
      </c>
      <c r="AA226" s="41" t="s">
        <v>1944</v>
      </c>
      <c r="AB226" s="36"/>
      <c r="AC226" s="42" t="s">
        <v>393</v>
      </c>
      <c r="AD226" s="42"/>
      <c r="AE226" s="42"/>
      <c r="AF226" s="42"/>
      <c r="AG226" s="42"/>
      <c r="AH226" s="42"/>
      <c r="AI226" s="44">
        <v>45901</v>
      </c>
      <c r="AJ226" s="60">
        <v>46022</v>
      </c>
      <c r="AK226" s="45">
        <f t="shared" si="105"/>
        <v>4</v>
      </c>
      <c r="AL226" s="54">
        <v>46023</v>
      </c>
      <c r="AM226" s="54">
        <v>46142</v>
      </c>
      <c r="AN226" s="39">
        <f t="shared" si="106"/>
        <v>4</v>
      </c>
      <c r="AO226" s="44">
        <v>46143</v>
      </c>
      <c r="AP226" s="44">
        <v>46265</v>
      </c>
      <c r="AQ226" s="48">
        <f t="shared" si="107"/>
        <v>4</v>
      </c>
      <c r="AR226" s="54">
        <v>46266</v>
      </c>
      <c r="AS226" s="54">
        <v>46630</v>
      </c>
      <c r="AT226" s="39">
        <f t="shared" si="108"/>
        <v>12</v>
      </c>
      <c r="AU226" s="44" t="s">
        <v>97</v>
      </c>
      <c r="AV226" s="44"/>
      <c r="AW226" s="48" t="str">
        <f t="shared" si="109"/>
        <v/>
      </c>
      <c r="AX226" s="38"/>
      <c r="AY226" s="38"/>
      <c r="AZ226" s="39" t="str">
        <f t="shared" si="110"/>
        <v/>
      </c>
      <c r="BA226" s="44"/>
      <c r="BB226" s="44"/>
      <c r="BC226" s="50"/>
      <c r="BD226" s="51"/>
      <c r="BE226" s="51">
        <f t="shared" ca="1" si="111"/>
        <v>1</v>
      </c>
      <c r="BF226" s="36">
        <f t="shared" ca="1" si="112"/>
        <v>1</v>
      </c>
      <c r="BG226" s="36">
        <f t="shared" ca="1" si="113"/>
        <v>2</v>
      </c>
    </row>
    <row r="227" spans="1:59" ht="22.5" hidden="1" customHeight="1">
      <c r="A227" s="36">
        <f t="shared" si="104"/>
        <v>8</v>
      </c>
      <c r="B227" s="71"/>
      <c r="C227" s="71"/>
      <c r="D227" s="71" t="s">
        <v>1350</v>
      </c>
      <c r="E227" s="58" t="s">
        <v>7544</v>
      </c>
      <c r="F227" s="58" t="s">
        <v>944</v>
      </c>
      <c r="G227" s="33" t="str">
        <f>IF(AI227="","Perekrutan",IF(BE227&gt;4,"Tetap",IF(BA227&lt;&gt;"","Kontrak VII",IF(AX227&lt;&gt;"","Kontrak VI",IF(AU227&lt;&gt;"","Kontrak V",IF(AR227&lt;&gt;"","Kontrak IV",IF(AO227&lt;&gt;"","Kontrak III",IF(AL227&lt;&gt;"","Kontrak II",IF(AI227&lt;&gt;"","Kontrak I","")))))))))</f>
        <v>Perekrutan</v>
      </c>
      <c r="H227" s="43" t="str">
        <f>IF(G227="Tetap","",IF(BA227&lt;&gt;"",BB227,IF(AX227&lt;&gt;"",AY227,IF(AU227&lt;&gt;"",AV227,IF(AR227&lt;&gt;"",AS227,IF(AO227&lt;&gt;"",AP227,IF(AL227&lt;&gt;"",AM227,IF(AI227&lt;&gt;"",AJ227,""))))))))</f>
        <v/>
      </c>
      <c r="I227" s="35"/>
      <c r="J227" s="36"/>
      <c r="K227" s="71" t="s">
        <v>1355</v>
      </c>
      <c r="L227" s="198" t="s">
        <v>7545</v>
      </c>
      <c r="M227" s="28"/>
      <c r="N227" s="28" t="s">
        <v>103</v>
      </c>
      <c r="O227" s="71" t="s">
        <v>7546</v>
      </c>
      <c r="P227" s="54">
        <v>38403</v>
      </c>
      <c r="Q227" s="39">
        <f t="shared" ca="1" si="54"/>
        <v>21</v>
      </c>
      <c r="R227" s="71" t="s">
        <v>7547</v>
      </c>
      <c r="S227" s="28" t="s">
        <v>345</v>
      </c>
      <c r="T227" s="28" t="s">
        <v>233</v>
      </c>
      <c r="U227" s="28" t="s">
        <v>1594</v>
      </c>
      <c r="V227" s="58" t="s">
        <v>250</v>
      </c>
      <c r="W227" s="36"/>
      <c r="X227" s="36"/>
      <c r="Y227" s="36"/>
      <c r="Z227" s="792" t="s">
        <v>7548</v>
      </c>
      <c r="AA227" s="41"/>
      <c r="AB227" s="36"/>
      <c r="AC227" s="43" t="s">
        <v>7549</v>
      </c>
      <c r="AD227" s="43" t="s">
        <v>2017</v>
      </c>
      <c r="AE227" s="43" t="s">
        <v>2018</v>
      </c>
      <c r="AF227" s="42"/>
      <c r="AG227" s="42"/>
      <c r="AH227" s="42"/>
      <c r="AI227" s="44"/>
      <c r="AJ227" s="60"/>
      <c r="AK227" s="45"/>
      <c r="AL227" s="54"/>
      <c r="AM227" s="54"/>
      <c r="AN227" s="39"/>
      <c r="AO227" s="55"/>
      <c r="AP227" s="55"/>
      <c r="AQ227" s="48"/>
      <c r="AR227" s="54"/>
      <c r="AS227" s="54"/>
      <c r="AT227" s="39"/>
      <c r="AU227" s="44"/>
      <c r="AV227" s="44"/>
      <c r="AW227" s="48"/>
      <c r="AX227" s="38"/>
      <c r="AY227" s="38"/>
      <c r="AZ227" s="39"/>
      <c r="BA227" s="44"/>
      <c r="BB227" s="44"/>
      <c r="BC227" s="50"/>
      <c r="BD227" s="51"/>
      <c r="BE227" s="51"/>
      <c r="BF227" s="36"/>
      <c r="BG227" s="36"/>
    </row>
    <row r="228" spans="1:59" ht="22.5" customHeight="1">
      <c r="A228" s="36">
        <f t="shared" si="104"/>
        <v>9</v>
      </c>
      <c r="B228" s="1082">
        <v>58027</v>
      </c>
      <c r="C228" s="1096" t="s">
        <v>7550</v>
      </c>
      <c r="D228" s="31" t="s">
        <v>1350</v>
      </c>
      <c r="E228" s="40" t="s">
        <v>1625</v>
      </c>
      <c r="F228" s="58" t="s">
        <v>246</v>
      </c>
      <c r="G228" s="33" t="str">
        <f ca="1">IF(AI228="","Perekrutan",IF(BE228&gt;4,"Tetap",IF(BA228&lt;&gt;"","Kontrak VII",IF(AX228&lt;&gt;"","Kontrak VI",IF(AU228&lt;&gt;"","Kontrak V",IF(AR228&lt;&gt;"","Kontrak IV",IF(AO228&lt;&gt;"","Kontrak III",IF(AL228&lt;&gt;"","Kontrak II",IF(AI228&lt;&gt;"","Kontrak I","")))))))))</f>
        <v>Kontrak V</v>
      </c>
      <c r="H228" s="59">
        <f ca="1">IF(G228="Tetap","",IF(BA228&lt;&gt;"",BB228,IF(AX228&lt;&gt;"",AY228,IF(AU228&lt;&gt;"",AV228,IF(AR228&lt;&gt;"",AS228,IF(AO228&lt;&gt;"",AP228,IF(AL228&lt;&gt;"",AM228,IF(AI228&lt;&gt;"",AJ228,""))))))))</f>
        <v>46630</v>
      </c>
      <c r="I228" s="35" t="s">
        <v>30</v>
      </c>
      <c r="J228" s="36" t="s">
        <v>30</v>
      </c>
      <c r="K228" s="31" t="s">
        <v>1355</v>
      </c>
      <c r="L228" s="37" t="s">
        <v>1627</v>
      </c>
      <c r="M228" s="36"/>
      <c r="N228" s="36" t="s">
        <v>103</v>
      </c>
      <c r="O228" s="31" t="s">
        <v>1628</v>
      </c>
      <c r="P228" s="38">
        <v>33739</v>
      </c>
      <c r="Q228" s="39">
        <f t="shared" ca="1" si="54"/>
        <v>34</v>
      </c>
      <c r="R228" s="31" t="s">
        <v>1629</v>
      </c>
      <c r="S228" s="28" t="s">
        <v>345</v>
      </c>
      <c r="T228" s="36" t="s">
        <v>114</v>
      </c>
      <c r="U228" s="36" t="s">
        <v>176</v>
      </c>
      <c r="V228" s="40" t="s">
        <v>97</v>
      </c>
      <c r="W228" s="36"/>
      <c r="X228" s="36"/>
      <c r="Y228" s="36"/>
      <c r="Z228" s="41">
        <v>1882125575</v>
      </c>
      <c r="AA228" s="41" t="s">
        <v>1946</v>
      </c>
      <c r="AB228" s="36"/>
      <c r="AC228" s="42" t="s">
        <v>120</v>
      </c>
      <c r="AD228" s="42"/>
      <c r="AE228" s="42"/>
      <c r="AF228" s="42"/>
      <c r="AG228" s="42"/>
      <c r="AH228" s="42"/>
      <c r="AI228" s="44">
        <v>45048</v>
      </c>
      <c r="AJ228" s="60">
        <v>45169</v>
      </c>
      <c r="AK228" s="45">
        <f t="shared" ref="AK228:AK260" si="114">IF(AJ228="","",(DATEDIF(AI228,AJ228,"M")+1))</f>
        <v>4</v>
      </c>
      <c r="AL228" s="54">
        <v>45170</v>
      </c>
      <c r="AM228" s="54">
        <v>45535</v>
      </c>
      <c r="AN228" s="39">
        <f>IF(AM228="","",(DATEDIF(AL228,AM228,"M")+1))</f>
        <v>12</v>
      </c>
      <c r="AO228" s="55">
        <v>45536</v>
      </c>
      <c r="AP228" s="55">
        <v>45900</v>
      </c>
      <c r="AQ228" s="48">
        <f>IF(AP228="","",(DATEDIF(AO228,AP228,"M")+1))</f>
        <v>12</v>
      </c>
      <c r="AR228" s="54">
        <v>45901</v>
      </c>
      <c r="AS228" s="54">
        <v>46265</v>
      </c>
      <c r="AT228" s="39">
        <f>IF(AS228="","",(DATEDIF(AR228,AS228,"M")+1))</f>
        <v>12</v>
      </c>
      <c r="AU228" s="55">
        <v>46266</v>
      </c>
      <c r="AV228" s="55">
        <v>46630</v>
      </c>
      <c r="AW228" s="48">
        <f>IF(AV228="","",(DATEDIF(AU228,AV228,"M")+1))</f>
        <v>12</v>
      </c>
      <c r="AX228" s="38"/>
      <c r="AY228" s="38"/>
      <c r="AZ228" s="39" t="str">
        <f>IF(AY228="","",(DATEDIF(AX228,AY228,"M")+1))</f>
        <v/>
      </c>
      <c r="BA228" s="44"/>
      <c r="BB228" s="44"/>
      <c r="BC228" s="50"/>
      <c r="BD228" s="51"/>
      <c r="BE228" s="51">
        <f t="shared" ref="BE228:BE260" ca="1" si="115">IF($AI228="","0",(DATEDIF($AI228,TODAY(),"Y")))</f>
        <v>3</v>
      </c>
      <c r="BF228" s="36">
        <f t="shared" ref="BF228:BF260" ca="1" si="116">IF($AI228="","",(DATEDIF($AI228,TODAY(),"YM")))</f>
        <v>5</v>
      </c>
      <c r="BG228" s="36">
        <f t="shared" ref="BG228:BG260" ca="1" si="117">IF($AI228="","",(DATEDIF($AI228,TODAY(),"MD")))</f>
        <v>1</v>
      </c>
    </row>
    <row r="229" spans="1:59" ht="22.5" hidden="1" customHeight="1">
      <c r="A229" s="36">
        <f t="shared" si="104"/>
        <v>10</v>
      </c>
      <c r="B229" s="71"/>
      <c r="C229" s="71"/>
      <c r="D229" s="71" t="s">
        <v>1350</v>
      </c>
      <c r="E229" s="58" t="s">
        <v>1636</v>
      </c>
      <c r="F229" s="58" t="s">
        <v>852</v>
      </c>
      <c r="G229" s="33" t="str">
        <f>IF(AI229="","Perekrutan",IF(BE229&gt;4,"Tetap",IF(BA229&lt;&gt;"","Kontrak VII",IF(AX229&lt;&gt;"","Kontrak VI",IF(AU229&lt;&gt;"","Kontrak V",IF(AR229&lt;&gt;"","Kontrak IV",IF(AO229&lt;&gt;"","Kontrak III",IF(AL229&lt;&gt;"","Kontrak II",IF(AI229&lt;&gt;"","Kontrak I","")))))))))</f>
        <v>Perekrutan</v>
      </c>
      <c r="H229" s="43" t="str">
        <f>IF(G229="Tetap","",IF(BA229&lt;&gt;"",BB229,IF(AX229&lt;&gt;"",AY229,IF(AU229&lt;&gt;"",AV229,IF(AR229&lt;&gt;"",AS229,IF(AO229&lt;&gt;"",AP229,IF(AL229&lt;&gt;"",AM229,IF(AI229&lt;&gt;"",AJ229,""))))))))</f>
        <v/>
      </c>
      <c r="I229" s="35"/>
      <c r="J229" s="36"/>
      <c r="K229" s="71" t="s">
        <v>1355</v>
      </c>
      <c r="L229" s="198" t="s">
        <v>1637</v>
      </c>
      <c r="M229" s="28"/>
      <c r="N229" s="28" t="s">
        <v>172</v>
      </c>
      <c r="O229" s="71" t="s">
        <v>1628</v>
      </c>
      <c r="P229" s="54">
        <v>36954</v>
      </c>
      <c r="Q229" s="39">
        <f t="shared" ca="1" si="54"/>
        <v>25</v>
      </c>
      <c r="R229" s="71" t="s">
        <v>1638</v>
      </c>
      <c r="S229" s="28" t="s">
        <v>345</v>
      </c>
      <c r="T229" s="28" t="s">
        <v>114</v>
      </c>
      <c r="U229" s="28" t="s">
        <v>116</v>
      </c>
      <c r="V229" s="58" t="s">
        <v>250</v>
      </c>
      <c r="W229" s="36"/>
      <c r="X229" s="36"/>
      <c r="Y229" s="36"/>
      <c r="Z229" s="65">
        <v>2097618974</v>
      </c>
      <c r="AA229" s="104"/>
      <c r="AB229" s="28"/>
      <c r="AC229" s="43" t="s">
        <v>1639</v>
      </c>
      <c r="AD229" s="43" t="s">
        <v>1601</v>
      </c>
      <c r="AE229" s="43" t="s">
        <v>1640</v>
      </c>
      <c r="AF229" s="42"/>
      <c r="AG229" s="42"/>
      <c r="AH229" s="42"/>
      <c r="AI229" s="44"/>
      <c r="AJ229" s="60"/>
      <c r="AK229" s="45" t="str">
        <f t="shared" si="114"/>
        <v/>
      </c>
      <c r="AL229" s="54"/>
      <c r="AM229" s="54"/>
      <c r="AN229" s="39"/>
      <c r="AO229" s="55"/>
      <c r="AP229" s="55"/>
      <c r="AQ229" s="48"/>
      <c r="AR229" s="54"/>
      <c r="AS229" s="54"/>
      <c r="AT229" s="39"/>
      <c r="AU229" s="44"/>
      <c r="AV229" s="44"/>
      <c r="AW229" s="48"/>
      <c r="AX229" s="38"/>
      <c r="AY229" s="38"/>
      <c r="AZ229" s="39"/>
      <c r="BA229" s="44"/>
      <c r="BB229" s="44"/>
      <c r="BC229" s="50"/>
      <c r="BD229" s="51"/>
      <c r="BE229" s="51" t="str">
        <f t="shared" ca="1" si="115"/>
        <v>0</v>
      </c>
      <c r="BF229" s="36" t="str">
        <f t="shared" ca="1" si="116"/>
        <v/>
      </c>
      <c r="BG229" s="36" t="str">
        <f t="shared" ca="1" si="117"/>
        <v/>
      </c>
    </row>
    <row r="230" spans="1:59" ht="22.5" customHeight="1">
      <c r="A230" s="28">
        <v>1</v>
      </c>
      <c r="B230" s="1085">
        <v>58028</v>
      </c>
      <c r="C230" s="1097" t="s">
        <v>7551</v>
      </c>
      <c r="D230" s="71" t="s">
        <v>254</v>
      </c>
      <c r="E230" s="58" t="s">
        <v>1641</v>
      </c>
      <c r="F230" s="58" t="s">
        <v>976</v>
      </c>
      <c r="G230" s="33" t="str">
        <f ca="1">IF(AI230="","Perekrutan",IF(BE230&gt;4,"Tetap",IF(BA230&lt;&gt;"","Kontrak VII",IF(AX230&lt;&gt;"","Kontrak VI",IF(AU230&lt;&gt;"","Kontrak V",IF(AR230&lt;&gt;"","Kontrak IV",IF(AO230&lt;&gt;"","Kontrak III",IF(AL230&lt;&gt;"","Kontrak II",IF(AI230&lt;&gt;"","Kontrak I","")))))))))</f>
        <v>Kontrak I</v>
      </c>
      <c r="H230" s="68">
        <f ca="1">IF(G230="Tetap","",IF(BA230&lt;&gt;"",BB230,IF(AX230&lt;&gt;"",AY230,IF(AU230&lt;&gt;"",AV230,IF(AR230&lt;&gt;"",AS230,IF(AO230&lt;&gt;"",AP230,IF(AL230&lt;&gt;"",AM230,IF(AI230&lt;&gt;"",AJ230,""))))))))</f>
        <v>46387</v>
      </c>
      <c r="I230" s="35"/>
      <c r="J230" s="36"/>
      <c r="K230" s="71" t="s">
        <v>1643</v>
      </c>
      <c r="L230" s="28" t="s">
        <v>1644</v>
      </c>
      <c r="M230" s="28"/>
      <c r="N230" s="28" t="s">
        <v>172</v>
      </c>
      <c r="O230" s="71" t="s">
        <v>1645</v>
      </c>
      <c r="P230" s="54">
        <v>27658</v>
      </c>
      <c r="Q230" s="39">
        <f t="shared" ca="1" si="54"/>
        <v>51</v>
      </c>
      <c r="R230" s="71" t="s">
        <v>1646</v>
      </c>
      <c r="S230" s="28" t="s">
        <v>345</v>
      </c>
      <c r="T230" s="71" t="s">
        <v>114</v>
      </c>
      <c r="U230" s="28"/>
      <c r="V230" s="58" t="s">
        <v>1647</v>
      </c>
      <c r="W230" s="28"/>
      <c r="X230" s="28"/>
      <c r="Y230" s="28"/>
      <c r="Z230" s="792" t="s">
        <v>7552</v>
      </c>
      <c r="AA230" s="104"/>
      <c r="AB230" s="28"/>
      <c r="AC230" s="43" t="s">
        <v>1648</v>
      </c>
      <c r="AD230" s="43" t="s">
        <v>1649</v>
      </c>
      <c r="AE230" s="43"/>
      <c r="AF230" s="42"/>
      <c r="AG230" s="42"/>
      <c r="AH230" s="42"/>
      <c r="AI230" s="55">
        <v>46266</v>
      </c>
      <c r="AJ230" s="161">
        <v>46387</v>
      </c>
      <c r="AK230" s="45">
        <f t="shared" si="114"/>
        <v>4</v>
      </c>
      <c r="AL230" s="54"/>
      <c r="AM230" s="54"/>
      <c r="AN230" s="39"/>
      <c r="AO230" s="55"/>
      <c r="AP230" s="55"/>
      <c r="AQ230" s="48"/>
      <c r="AR230" s="54"/>
      <c r="AS230" s="54"/>
      <c r="AT230" s="39"/>
      <c r="AU230" s="44"/>
      <c r="AV230" s="44"/>
      <c r="AW230" s="48"/>
      <c r="AX230" s="38"/>
      <c r="AY230" s="38"/>
      <c r="AZ230" s="39"/>
      <c r="BA230" s="44"/>
      <c r="BB230" s="44"/>
      <c r="BC230" s="50"/>
      <c r="BD230" s="51"/>
      <c r="BE230" s="51">
        <f t="shared" ca="1" si="115"/>
        <v>0</v>
      </c>
      <c r="BF230" s="36">
        <f t="shared" ca="1" si="116"/>
        <v>1</v>
      </c>
      <c r="BG230" s="36">
        <f t="shared" ca="1" si="117"/>
        <v>2</v>
      </c>
    </row>
    <row r="231" spans="1:59" ht="22.5" hidden="1" customHeight="1">
      <c r="A231" s="36">
        <f t="shared" ref="A231:A260" si="118">A230+1</f>
        <v>2</v>
      </c>
      <c r="B231" s="71"/>
      <c r="C231" s="71"/>
      <c r="D231" s="71" t="s">
        <v>254</v>
      </c>
      <c r="E231" s="71" t="s">
        <v>7553</v>
      </c>
      <c r="F231" s="71" t="s">
        <v>1001</v>
      </c>
      <c r="G231" s="33" t="str">
        <f>IF(AI231="","Perekrutan",IF(BE231&gt;4,"Tetap",IF(BA231&lt;&gt;"","Kontrak VII",IF(AX231&lt;&gt;"","Kontrak VI",IF(AU231&lt;&gt;"","Kontrak V",IF(AR231&lt;&gt;"","Kontrak IV",IF(AO231&lt;&gt;"","Kontrak III",IF(AL231&lt;&gt;"","Kontrak II",IF(AI231&lt;&gt;"","Kontrak I","")))))))))</f>
        <v>Perekrutan</v>
      </c>
      <c r="H231" s="43" t="str">
        <f>IF(G231="Tetap","",IF(BA231&lt;&gt;"",BB231,IF(AX231&lt;&gt;"",AY231,IF(AU231&lt;&gt;"",AV231,IF(AR231&lt;&gt;"",AS231,IF(AO231&lt;&gt;"",AP231,IF(AL231&lt;&gt;"",AM231,IF(AI231&lt;&gt;"",AJ231,""))))))))</f>
        <v/>
      </c>
      <c r="I231" s="35"/>
      <c r="J231" s="36"/>
      <c r="K231" s="71" t="s">
        <v>1643</v>
      </c>
      <c r="L231" s="198" t="s">
        <v>7554</v>
      </c>
      <c r="M231" s="28"/>
      <c r="N231" s="28" t="s">
        <v>172</v>
      </c>
      <c r="O231" s="71" t="s">
        <v>1652</v>
      </c>
      <c r="P231" s="54">
        <v>37206</v>
      </c>
      <c r="Q231" s="39">
        <f t="shared" ca="1" si="54"/>
        <v>24</v>
      </c>
      <c r="R231" s="71" t="s">
        <v>7555</v>
      </c>
      <c r="S231" s="28" t="s">
        <v>345</v>
      </c>
      <c r="T231" s="28" t="s">
        <v>233</v>
      </c>
      <c r="U231" s="28" t="s">
        <v>1594</v>
      </c>
      <c r="V231" s="58" t="s">
        <v>695</v>
      </c>
      <c r="W231" s="36"/>
      <c r="X231" s="36"/>
      <c r="Y231" s="36"/>
      <c r="Z231" s="41"/>
      <c r="AA231" s="41"/>
      <c r="AB231" s="36"/>
      <c r="AC231" s="43" t="s">
        <v>7556</v>
      </c>
      <c r="AD231" s="43" t="s">
        <v>7557</v>
      </c>
      <c r="AE231" s="43" t="s">
        <v>7558</v>
      </c>
      <c r="AF231" s="42"/>
      <c r="AG231" s="42"/>
      <c r="AH231" s="42"/>
      <c r="AI231" s="44"/>
      <c r="AJ231" s="60"/>
      <c r="AK231" s="45" t="str">
        <f t="shared" si="114"/>
        <v/>
      </c>
      <c r="AL231" s="54"/>
      <c r="AM231" s="54"/>
      <c r="AN231" s="39"/>
      <c r="AO231" s="55"/>
      <c r="AP231" s="55"/>
      <c r="AQ231" s="48"/>
      <c r="AR231" s="54"/>
      <c r="AS231" s="54"/>
      <c r="AT231" s="39"/>
      <c r="AU231" s="44"/>
      <c r="AV231" s="44"/>
      <c r="AW231" s="48"/>
      <c r="AX231" s="38"/>
      <c r="AY231" s="38"/>
      <c r="AZ231" s="39"/>
      <c r="BA231" s="44"/>
      <c r="BB231" s="44"/>
      <c r="BC231" s="50"/>
      <c r="BD231" s="51"/>
      <c r="BE231" s="51" t="str">
        <f t="shared" ca="1" si="115"/>
        <v>0</v>
      </c>
      <c r="BF231" s="36" t="str">
        <f t="shared" ca="1" si="116"/>
        <v/>
      </c>
      <c r="BG231" s="36" t="str">
        <f t="shared" ca="1" si="117"/>
        <v/>
      </c>
    </row>
    <row r="232" spans="1:59" ht="22.5" hidden="1" customHeight="1">
      <c r="A232" s="36">
        <f t="shared" si="118"/>
        <v>3</v>
      </c>
      <c r="B232" s="71"/>
      <c r="C232" s="71"/>
      <c r="D232" s="71" t="s">
        <v>254</v>
      </c>
      <c r="E232" s="71" t="s">
        <v>1650</v>
      </c>
      <c r="F232" s="71" t="s">
        <v>944</v>
      </c>
      <c r="G232" s="33" t="str">
        <f>IF(AI232="","Perekrutan",IF(BE232&gt;4,"Tetap",IF(BA232&lt;&gt;"","Kontrak VII",IF(AX232&lt;&gt;"","Kontrak VI",IF(AU232&lt;&gt;"","Kontrak V",IF(AR232&lt;&gt;"","Kontrak IV",IF(AO232&lt;&gt;"","Kontrak III",IF(AL232&lt;&gt;"","Kontrak II",IF(AI232&lt;&gt;"","Kontrak I","")))))))))</f>
        <v>Perekrutan</v>
      </c>
      <c r="H232" s="43" t="str">
        <f>IF(G232="Tetap","",IF(BA232&lt;&gt;"",BB232,IF(AX232&lt;&gt;"",AY232,IF(AU232&lt;&gt;"",AV232,IF(AR232&lt;&gt;"",AS232,IF(AO232&lt;&gt;"",AP232,IF(AL232&lt;&gt;"",AM232,IF(AI232&lt;&gt;"",AJ232,""))))))))</f>
        <v/>
      </c>
      <c r="I232" s="35"/>
      <c r="J232" s="36"/>
      <c r="K232" s="71" t="s">
        <v>1643</v>
      </c>
      <c r="L232" s="103" t="s">
        <v>1651</v>
      </c>
      <c r="M232" s="28"/>
      <c r="N232" s="28" t="s">
        <v>172</v>
      </c>
      <c r="O232" s="71" t="s">
        <v>1652</v>
      </c>
      <c r="P232" s="54">
        <v>33763</v>
      </c>
      <c r="Q232" s="39">
        <f t="shared" ca="1" si="54"/>
        <v>34</v>
      </c>
      <c r="R232" s="71" t="s">
        <v>1653</v>
      </c>
      <c r="S232" s="28" t="s">
        <v>345</v>
      </c>
      <c r="T232" s="28" t="s">
        <v>233</v>
      </c>
      <c r="U232" s="28" t="s">
        <v>1594</v>
      </c>
      <c r="V232" s="58" t="s">
        <v>250</v>
      </c>
      <c r="W232" s="36"/>
      <c r="X232" s="36"/>
      <c r="Y232" s="36"/>
      <c r="Z232" s="65">
        <v>323879595</v>
      </c>
      <c r="AA232" s="41"/>
      <c r="AB232" s="36"/>
      <c r="AC232" s="43" t="s">
        <v>1654</v>
      </c>
      <c r="AD232" s="43" t="s">
        <v>1655</v>
      </c>
      <c r="AE232" s="43" t="s">
        <v>1656</v>
      </c>
      <c r="AF232" s="42"/>
      <c r="AG232" s="42"/>
      <c r="AH232" s="42"/>
      <c r="AI232" s="44"/>
      <c r="AJ232" s="60"/>
      <c r="AK232" s="45" t="str">
        <f t="shared" si="114"/>
        <v/>
      </c>
      <c r="AL232" s="54"/>
      <c r="AM232" s="54"/>
      <c r="AN232" s="39"/>
      <c r="AO232" s="55"/>
      <c r="AP232" s="55"/>
      <c r="AQ232" s="48"/>
      <c r="AR232" s="54"/>
      <c r="AS232" s="54"/>
      <c r="AT232" s="39"/>
      <c r="AU232" s="44"/>
      <c r="AV232" s="44"/>
      <c r="AW232" s="48"/>
      <c r="AX232" s="38"/>
      <c r="AY232" s="38"/>
      <c r="AZ232" s="39"/>
      <c r="BA232" s="44"/>
      <c r="BB232" s="44"/>
      <c r="BC232" s="50"/>
      <c r="BD232" s="51"/>
      <c r="BE232" s="51" t="str">
        <f t="shared" ca="1" si="115"/>
        <v>0</v>
      </c>
      <c r="BF232" s="36" t="str">
        <f t="shared" ca="1" si="116"/>
        <v/>
      </c>
      <c r="BG232" s="36" t="str">
        <f t="shared" ca="1" si="117"/>
        <v/>
      </c>
    </row>
    <row r="233" spans="1:59" ht="22.5" hidden="1" customHeight="1">
      <c r="A233" s="36">
        <f t="shared" si="118"/>
        <v>4</v>
      </c>
      <c r="B233" s="71"/>
      <c r="C233" s="71"/>
      <c r="D233" s="71" t="s">
        <v>254</v>
      </c>
      <c r="E233" s="58" t="s">
        <v>1657</v>
      </c>
      <c r="F233" s="58" t="s">
        <v>944</v>
      </c>
      <c r="G233" s="33" t="str">
        <f>IF(AI233="","Perekrutan",IF(BE233&gt;4,"Tetap",IF(BA233&lt;&gt;"","Kontrak VII",IF(AX233&lt;&gt;"","Kontrak VI",IF(AU233&lt;&gt;"","Kontrak V",IF(AR233&lt;&gt;"","Kontrak IV",IF(AO233&lt;&gt;"","Kontrak III",IF(AL233&lt;&gt;"","Kontrak II",IF(AI233&lt;&gt;"","Kontrak I","")))))))))</f>
        <v>Perekrutan</v>
      </c>
      <c r="H233" s="43" t="str">
        <f>IF(G233="Tetap","",IF(BA233&lt;&gt;"",BB233,IF(AX233&lt;&gt;"",AY233,IF(AU233&lt;&gt;"",AV233,IF(AR233&lt;&gt;"",AS233,IF(AO233&lt;&gt;"",AP233,IF(AL233&lt;&gt;"",AM233,IF(AI233&lt;&gt;"",AJ233,""))))))))</f>
        <v/>
      </c>
      <c r="I233" s="35"/>
      <c r="J233" s="36"/>
      <c r="K233" s="71" t="s">
        <v>1643</v>
      </c>
      <c r="L233" s="198" t="s">
        <v>1658</v>
      </c>
      <c r="M233" s="28"/>
      <c r="N233" s="28" t="s">
        <v>172</v>
      </c>
      <c r="O233" s="71" t="s">
        <v>540</v>
      </c>
      <c r="P233" s="54">
        <v>28147</v>
      </c>
      <c r="Q233" s="39">
        <f t="shared" ca="1" si="54"/>
        <v>49</v>
      </c>
      <c r="R233" s="71" t="s">
        <v>1659</v>
      </c>
      <c r="S233" s="28" t="s">
        <v>345</v>
      </c>
      <c r="T233" s="71" t="s">
        <v>114</v>
      </c>
      <c r="U233" s="28" t="s">
        <v>116</v>
      </c>
      <c r="V233" s="71" t="s">
        <v>1660</v>
      </c>
      <c r="W233" s="31"/>
      <c r="X233" s="31"/>
      <c r="Y233" s="31"/>
      <c r="Z233" s="65">
        <v>2103195023</v>
      </c>
      <c r="AA233" s="199"/>
      <c r="AB233" s="31"/>
      <c r="AC233" s="43" t="s">
        <v>7559</v>
      </c>
      <c r="AD233" s="43" t="s">
        <v>7560</v>
      </c>
      <c r="AE233" s="43" t="s">
        <v>7561</v>
      </c>
      <c r="AF233" s="40"/>
      <c r="AG233" s="40"/>
      <c r="AH233" s="40"/>
      <c r="AI233" s="44"/>
      <c r="AJ233" s="60"/>
      <c r="AK233" s="45" t="str">
        <f t="shared" si="114"/>
        <v/>
      </c>
      <c r="AL233" s="54"/>
      <c r="AM233" s="54"/>
      <c r="AN233" s="39"/>
      <c r="AO233" s="55"/>
      <c r="AP233" s="55"/>
      <c r="AQ233" s="48"/>
      <c r="AR233" s="54"/>
      <c r="AS233" s="54"/>
      <c r="AT233" s="39"/>
      <c r="AU233" s="44"/>
      <c r="AV233" s="44"/>
      <c r="AW233" s="48"/>
      <c r="AX233" s="38"/>
      <c r="AY233" s="38"/>
      <c r="AZ233" s="39"/>
      <c r="BA233" s="44"/>
      <c r="BB233" s="44"/>
      <c r="BC233" s="50"/>
      <c r="BD233" s="51"/>
      <c r="BE233" s="51" t="str">
        <f t="shared" ca="1" si="115"/>
        <v>0</v>
      </c>
      <c r="BF233" s="36" t="str">
        <f t="shared" ca="1" si="116"/>
        <v/>
      </c>
      <c r="BG233" s="36" t="str">
        <f t="shared" ca="1" si="117"/>
        <v/>
      </c>
    </row>
    <row r="234" spans="1:59" ht="22.5" hidden="1" customHeight="1">
      <c r="A234" s="36">
        <f t="shared" si="118"/>
        <v>5</v>
      </c>
      <c r="B234" s="71"/>
      <c r="C234" s="71"/>
      <c r="D234" s="71" t="s">
        <v>254</v>
      </c>
      <c r="E234" s="58" t="s">
        <v>1661</v>
      </c>
      <c r="F234" s="58" t="s">
        <v>944</v>
      </c>
      <c r="G234" s="33" t="str">
        <f>IF(AI234="","Perekrutan",IF(BE234&gt;4,"Tetap",IF(BA234&lt;&gt;"","Kontrak VII",IF(AX234&lt;&gt;"","Kontrak VI",IF(AU234&lt;&gt;"","Kontrak V",IF(AR234&lt;&gt;"","Kontrak IV",IF(AO234&lt;&gt;"","Kontrak III",IF(AL234&lt;&gt;"","Kontrak II",IF(AI234&lt;&gt;"","Kontrak I","")))))))))</f>
        <v>Perekrutan</v>
      </c>
      <c r="H234" s="43" t="str">
        <f>IF(G234="Tetap","",IF(BA234&lt;&gt;"",BB234,IF(AX234&lt;&gt;"",AY234,IF(AU234&lt;&gt;"",AV234,IF(AR234&lt;&gt;"",AS234,IF(AO234&lt;&gt;"",AP234,IF(AL234&lt;&gt;"",AM234,IF(AI234&lt;&gt;"",AJ234,""))))))))</f>
        <v/>
      </c>
      <c r="I234" s="35"/>
      <c r="J234" s="36"/>
      <c r="K234" s="71" t="s">
        <v>1643</v>
      </c>
      <c r="L234" s="198" t="s">
        <v>1662</v>
      </c>
      <c r="M234" s="28"/>
      <c r="N234" s="28" t="s">
        <v>172</v>
      </c>
      <c r="O234" s="71" t="s">
        <v>1652</v>
      </c>
      <c r="P234" s="54">
        <v>35416</v>
      </c>
      <c r="Q234" s="39">
        <f t="shared" ca="1" si="54"/>
        <v>29</v>
      </c>
      <c r="R234" s="71" t="s">
        <v>1663</v>
      </c>
      <c r="S234" s="28" t="s">
        <v>345</v>
      </c>
      <c r="T234" s="71" t="s">
        <v>233</v>
      </c>
      <c r="U234" s="28" t="s">
        <v>1594</v>
      </c>
      <c r="V234" s="71" t="s">
        <v>1664</v>
      </c>
      <c r="W234" s="31"/>
      <c r="X234" s="31"/>
      <c r="Y234" s="31"/>
      <c r="Z234" s="65">
        <v>2101686159</v>
      </c>
      <c r="AA234" s="199"/>
      <c r="AB234" s="31"/>
      <c r="AC234" s="43" t="s">
        <v>7562</v>
      </c>
      <c r="AD234" s="43" t="s">
        <v>7563</v>
      </c>
      <c r="AE234" s="43" t="s">
        <v>7564</v>
      </c>
      <c r="AF234" s="40"/>
      <c r="AG234" s="40"/>
      <c r="AH234" s="40"/>
      <c r="AI234" s="44"/>
      <c r="AJ234" s="60"/>
      <c r="AK234" s="45" t="str">
        <f t="shared" si="114"/>
        <v/>
      </c>
      <c r="AL234" s="54"/>
      <c r="AM234" s="54"/>
      <c r="AN234" s="39"/>
      <c r="AO234" s="55"/>
      <c r="AP234" s="55"/>
      <c r="AQ234" s="48"/>
      <c r="AR234" s="54"/>
      <c r="AS234" s="54"/>
      <c r="AT234" s="39"/>
      <c r="AU234" s="44"/>
      <c r="AV234" s="44"/>
      <c r="AW234" s="48"/>
      <c r="AX234" s="38"/>
      <c r="AY234" s="38"/>
      <c r="AZ234" s="39"/>
      <c r="BA234" s="44"/>
      <c r="BB234" s="44"/>
      <c r="BC234" s="50"/>
      <c r="BD234" s="51"/>
      <c r="BE234" s="51" t="str">
        <f t="shared" ca="1" si="115"/>
        <v>0</v>
      </c>
      <c r="BF234" s="36" t="str">
        <f t="shared" ca="1" si="116"/>
        <v/>
      </c>
      <c r="BG234" s="36" t="str">
        <f t="shared" ca="1" si="117"/>
        <v/>
      </c>
    </row>
    <row r="235" spans="1:59" ht="22.5" hidden="1" customHeight="1">
      <c r="A235" s="36">
        <f t="shared" si="118"/>
        <v>6</v>
      </c>
      <c r="B235" s="71"/>
      <c r="C235" s="71"/>
      <c r="D235" s="71" t="s">
        <v>254</v>
      </c>
      <c r="E235" s="58" t="s">
        <v>1665</v>
      </c>
      <c r="F235" s="58" t="s">
        <v>944</v>
      </c>
      <c r="G235" s="33" t="str">
        <f>IF(AI235="","Perekrutan",IF(BE235&gt;4,"Tetap",IF(BA235&lt;&gt;"","Kontrak VII",IF(AX235&lt;&gt;"","Kontrak VI",IF(AU235&lt;&gt;"","Kontrak V",IF(AR235&lt;&gt;"","Kontrak IV",IF(AO235&lt;&gt;"","Kontrak III",IF(AL235&lt;&gt;"","Kontrak II",IF(AI235&lt;&gt;"","Kontrak I","")))))))))</f>
        <v>Perekrutan</v>
      </c>
      <c r="H235" s="43" t="str">
        <f>IF(G235="Tetap","",IF(BA235&lt;&gt;"",BB235,IF(AX235&lt;&gt;"",AY235,IF(AU235&lt;&gt;"",AV235,IF(AR235&lt;&gt;"",AS235,IF(AO235&lt;&gt;"",AP235,IF(AL235&lt;&gt;"",AM235,IF(AI235&lt;&gt;"",AJ235,""))))))))</f>
        <v/>
      </c>
      <c r="I235" s="35"/>
      <c r="J235" s="36"/>
      <c r="K235" s="71" t="s">
        <v>1643</v>
      </c>
      <c r="L235" s="28"/>
      <c r="M235" s="28"/>
      <c r="N235" s="28" t="s">
        <v>172</v>
      </c>
      <c r="O235" s="71" t="s">
        <v>1652</v>
      </c>
      <c r="P235" s="54"/>
      <c r="Q235" s="39" t="str">
        <f t="shared" ca="1" si="54"/>
        <v/>
      </c>
      <c r="R235" s="71"/>
      <c r="S235" s="71"/>
      <c r="T235" s="71"/>
      <c r="U235" s="28"/>
      <c r="V235" s="71"/>
      <c r="W235" s="31"/>
      <c r="X235" s="31"/>
      <c r="Y235" s="31"/>
      <c r="Z235" s="65">
        <v>2102301099</v>
      </c>
      <c r="AA235" s="199"/>
      <c r="AB235" s="31"/>
      <c r="AC235" s="43" t="s">
        <v>7562</v>
      </c>
      <c r="AD235" s="43" t="s">
        <v>7549</v>
      </c>
      <c r="AE235" s="43" t="s">
        <v>7564</v>
      </c>
      <c r="AF235" s="40"/>
      <c r="AG235" s="40"/>
      <c r="AH235" s="40"/>
      <c r="AI235" s="44"/>
      <c r="AJ235" s="60"/>
      <c r="AK235" s="45" t="str">
        <f t="shared" si="114"/>
        <v/>
      </c>
      <c r="AL235" s="54"/>
      <c r="AM235" s="54"/>
      <c r="AN235" s="39"/>
      <c r="AO235" s="55"/>
      <c r="AP235" s="55"/>
      <c r="AQ235" s="48"/>
      <c r="AR235" s="54"/>
      <c r="AS235" s="54"/>
      <c r="AT235" s="39"/>
      <c r="AU235" s="44"/>
      <c r="AV235" s="44"/>
      <c r="AW235" s="48"/>
      <c r="AX235" s="38"/>
      <c r="AY235" s="38"/>
      <c r="AZ235" s="39"/>
      <c r="BA235" s="44"/>
      <c r="BB235" s="44"/>
      <c r="BC235" s="50"/>
      <c r="BD235" s="51"/>
      <c r="BE235" s="51" t="str">
        <f t="shared" ca="1" si="115"/>
        <v>0</v>
      </c>
      <c r="BF235" s="36" t="str">
        <f t="shared" ca="1" si="116"/>
        <v/>
      </c>
      <c r="BG235" s="36" t="str">
        <f t="shared" ca="1" si="117"/>
        <v/>
      </c>
    </row>
    <row r="236" spans="1:59" ht="22.5" hidden="1" customHeight="1">
      <c r="A236" s="36">
        <f t="shared" si="118"/>
        <v>7</v>
      </c>
      <c r="B236" s="71"/>
      <c r="C236" s="71"/>
      <c r="D236" s="71" t="s">
        <v>254</v>
      </c>
      <c r="E236" s="58" t="s">
        <v>1667</v>
      </c>
      <c r="F236" s="58" t="s">
        <v>944</v>
      </c>
      <c r="G236" s="33" t="str">
        <f>IF(AI236="","Perekrutan",IF(BE236&gt;4,"Tetap",IF(BA236&lt;&gt;"","Kontrak VII",IF(AX236&lt;&gt;"","Kontrak VI",IF(AU236&lt;&gt;"","Kontrak V",IF(AR236&lt;&gt;"","Kontrak IV",IF(AO236&lt;&gt;"","Kontrak III",IF(AL236&lt;&gt;"","Kontrak II",IF(AI236&lt;&gt;"","Kontrak I","")))))))))</f>
        <v>Perekrutan</v>
      </c>
      <c r="H236" s="43" t="str">
        <f>IF(G236="Tetap","",IF(BA236&lt;&gt;"",BB236,IF(AX236&lt;&gt;"",AY236,IF(AU236&lt;&gt;"",AV236,IF(AR236&lt;&gt;"",AS236,IF(AO236&lt;&gt;"",AP236,IF(AL236&lt;&gt;"",AM236,IF(AI236&lt;&gt;"",AJ236,""))))))))</f>
        <v/>
      </c>
      <c r="I236" s="35"/>
      <c r="J236" s="36"/>
      <c r="K236" s="71" t="s">
        <v>1643</v>
      </c>
      <c r="L236" s="198" t="s">
        <v>1668</v>
      </c>
      <c r="M236" s="28"/>
      <c r="N236" s="28" t="s">
        <v>172</v>
      </c>
      <c r="O236" s="71" t="s">
        <v>1652</v>
      </c>
      <c r="P236" s="54">
        <v>35339</v>
      </c>
      <c r="Q236" s="39">
        <f t="shared" ca="1" si="54"/>
        <v>30</v>
      </c>
      <c r="R236" s="71" t="s">
        <v>1669</v>
      </c>
      <c r="S236" s="71"/>
      <c r="T236" s="71" t="s">
        <v>114</v>
      </c>
      <c r="U236" s="28" t="s">
        <v>176</v>
      </c>
      <c r="V236" s="71" t="s">
        <v>250</v>
      </c>
      <c r="W236" s="31"/>
      <c r="X236" s="31"/>
      <c r="Y236" s="31"/>
      <c r="Z236" s="65">
        <v>2109857390</v>
      </c>
      <c r="AA236" s="199"/>
      <c r="AB236" s="31"/>
      <c r="AC236" s="43" t="s">
        <v>3594</v>
      </c>
      <c r="AD236" s="43" t="s">
        <v>3595</v>
      </c>
      <c r="AE236" s="43" t="s">
        <v>3596</v>
      </c>
      <c r="AF236" s="40"/>
      <c r="AG236" s="40"/>
      <c r="AH236" s="40"/>
      <c r="AI236" s="44"/>
      <c r="AJ236" s="60"/>
      <c r="AK236" s="45" t="str">
        <f t="shared" si="114"/>
        <v/>
      </c>
      <c r="AL236" s="54"/>
      <c r="AM236" s="54"/>
      <c r="AN236" s="39"/>
      <c r="AO236" s="55"/>
      <c r="AP236" s="55"/>
      <c r="AQ236" s="48"/>
      <c r="AR236" s="54"/>
      <c r="AS236" s="54"/>
      <c r="AT236" s="39"/>
      <c r="AU236" s="44"/>
      <c r="AV236" s="44"/>
      <c r="AW236" s="48"/>
      <c r="AX236" s="38"/>
      <c r="AY236" s="38"/>
      <c r="AZ236" s="39"/>
      <c r="BA236" s="44"/>
      <c r="BB236" s="44"/>
      <c r="BC236" s="50"/>
      <c r="BD236" s="51"/>
      <c r="BE236" s="51" t="str">
        <f t="shared" ca="1" si="115"/>
        <v>0</v>
      </c>
      <c r="BF236" s="36" t="str">
        <f t="shared" ca="1" si="116"/>
        <v/>
      </c>
      <c r="BG236" s="36" t="str">
        <f t="shared" ca="1" si="117"/>
        <v/>
      </c>
    </row>
    <row r="237" spans="1:59" ht="22.5" hidden="1" customHeight="1">
      <c r="A237" s="36">
        <f t="shared" si="118"/>
        <v>8</v>
      </c>
      <c r="B237" s="71"/>
      <c r="C237" s="71"/>
      <c r="D237" s="71" t="s">
        <v>254</v>
      </c>
      <c r="E237" s="58" t="s">
        <v>1671</v>
      </c>
      <c r="F237" s="58" t="s">
        <v>944</v>
      </c>
      <c r="G237" s="33" t="str">
        <f>IF(AI237="","Perekrutan",IF(BE237&gt;4,"Tetap",IF(BA237&lt;&gt;"","Kontrak VII",IF(AX237&lt;&gt;"","Kontrak VI",IF(AU237&lt;&gt;"","Kontrak V",IF(AR237&lt;&gt;"","Kontrak IV",IF(AO237&lt;&gt;"","Kontrak III",IF(AL237&lt;&gt;"","Kontrak II",IF(AI237&lt;&gt;"","Kontrak I","")))))))))</f>
        <v>Perekrutan</v>
      </c>
      <c r="H237" s="43" t="str">
        <f>IF(G237="Tetap","",IF(BA237&lt;&gt;"",BB237,IF(AX237&lt;&gt;"",AY237,IF(AU237&lt;&gt;"",AV237,IF(AR237&lt;&gt;"",AS237,IF(AO237&lt;&gt;"",AP237,IF(AL237&lt;&gt;"",AM237,IF(AI237&lt;&gt;"",AJ237,""))))))))</f>
        <v/>
      </c>
      <c r="I237" s="35"/>
      <c r="J237" s="36"/>
      <c r="K237" s="71" t="s">
        <v>1643</v>
      </c>
      <c r="L237" s="198" t="s">
        <v>1672</v>
      </c>
      <c r="M237" s="28"/>
      <c r="N237" s="28" t="s">
        <v>172</v>
      </c>
      <c r="O237" s="71" t="s">
        <v>1652</v>
      </c>
      <c r="P237" s="54">
        <v>34902</v>
      </c>
      <c r="Q237" s="39">
        <f t="shared" ca="1" si="54"/>
        <v>31</v>
      </c>
      <c r="R237" s="71" t="s">
        <v>1673</v>
      </c>
      <c r="S237" s="71"/>
      <c r="T237" s="71" t="s">
        <v>233</v>
      </c>
      <c r="U237" s="28" t="s">
        <v>1594</v>
      </c>
      <c r="V237" s="71" t="s">
        <v>202</v>
      </c>
      <c r="W237" s="31"/>
      <c r="X237" s="31"/>
      <c r="Y237" s="31"/>
      <c r="Z237" s="65">
        <v>2108553450</v>
      </c>
      <c r="AA237" s="199"/>
      <c r="AB237" s="31"/>
      <c r="AC237" s="43" t="s">
        <v>3594</v>
      </c>
      <c r="AD237" s="43" t="s">
        <v>3595</v>
      </c>
      <c r="AE237" s="43" t="s">
        <v>3596</v>
      </c>
      <c r="AF237" s="40"/>
      <c r="AG237" s="40"/>
      <c r="AH237" s="40"/>
      <c r="AI237" s="44"/>
      <c r="AJ237" s="60"/>
      <c r="AK237" s="45" t="str">
        <f t="shared" si="114"/>
        <v/>
      </c>
      <c r="AL237" s="54"/>
      <c r="AM237" s="54"/>
      <c r="AN237" s="39"/>
      <c r="AO237" s="55"/>
      <c r="AP237" s="55"/>
      <c r="AQ237" s="48"/>
      <c r="AR237" s="54"/>
      <c r="AS237" s="54"/>
      <c r="AT237" s="39"/>
      <c r="AU237" s="44"/>
      <c r="AV237" s="44"/>
      <c r="AW237" s="48"/>
      <c r="AX237" s="38"/>
      <c r="AY237" s="38"/>
      <c r="AZ237" s="39"/>
      <c r="BA237" s="44"/>
      <c r="BB237" s="44"/>
      <c r="BC237" s="50"/>
      <c r="BD237" s="51"/>
      <c r="BE237" s="51" t="str">
        <f t="shared" ca="1" si="115"/>
        <v>0</v>
      </c>
      <c r="BF237" s="36" t="str">
        <f t="shared" ca="1" si="116"/>
        <v/>
      </c>
      <c r="BG237" s="36" t="str">
        <f t="shared" ca="1" si="117"/>
        <v/>
      </c>
    </row>
    <row r="238" spans="1:59" ht="22.5" hidden="1" customHeight="1">
      <c r="A238" s="36">
        <f t="shared" si="118"/>
        <v>9</v>
      </c>
      <c r="B238" s="71"/>
      <c r="C238" s="71"/>
      <c r="D238" s="71" t="s">
        <v>254</v>
      </c>
      <c r="E238" s="58" t="s">
        <v>7565</v>
      </c>
      <c r="F238" s="58" t="s">
        <v>944</v>
      </c>
      <c r="G238" s="33" t="str">
        <f>IF(AI238="","Perekrutan",IF(BE238&gt;4,"Tetap",IF(BA238&lt;&gt;"","Kontrak VII",IF(AX238&lt;&gt;"","Kontrak VI",IF(AU238&lt;&gt;"","Kontrak V",IF(AR238&lt;&gt;"","Kontrak IV",IF(AO238&lt;&gt;"","Kontrak III",IF(AL238&lt;&gt;"","Kontrak II",IF(AI238&lt;&gt;"","Kontrak I","")))))))))</f>
        <v>Perekrutan</v>
      </c>
      <c r="H238" s="43" t="str">
        <f>IF(G238="Tetap","",IF(BA238&lt;&gt;"",BB238,IF(AX238&lt;&gt;"",AY238,IF(AU238&lt;&gt;"",AV238,IF(AR238&lt;&gt;"",AS238,IF(AO238&lt;&gt;"",AP238,IF(AL238&lt;&gt;"",AM238,IF(AI238&lt;&gt;"",AJ238,""))))))))</f>
        <v/>
      </c>
      <c r="I238" s="35"/>
      <c r="J238" s="36"/>
      <c r="K238" s="71" t="s">
        <v>1643</v>
      </c>
      <c r="L238" s="198" t="s">
        <v>7566</v>
      </c>
      <c r="M238" s="28"/>
      <c r="N238" s="28" t="s">
        <v>172</v>
      </c>
      <c r="O238" s="71" t="s">
        <v>1652</v>
      </c>
      <c r="P238" s="54">
        <v>35078</v>
      </c>
      <c r="Q238" s="39">
        <f t="shared" ca="1" si="54"/>
        <v>30</v>
      </c>
      <c r="R238" s="71" t="s">
        <v>7567</v>
      </c>
      <c r="S238" s="71"/>
      <c r="T238" s="71" t="s">
        <v>233</v>
      </c>
      <c r="U238" s="28" t="s">
        <v>1594</v>
      </c>
      <c r="V238" s="71" t="s">
        <v>177</v>
      </c>
      <c r="W238" s="31"/>
      <c r="X238" s="31"/>
      <c r="Y238" s="31"/>
      <c r="Z238" s="41"/>
      <c r="AA238" s="199"/>
      <c r="AB238" s="31"/>
      <c r="AC238" s="43" t="s">
        <v>7568</v>
      </c>
      <c r="AD238" s="43" t="s">
        <v>7569</v>
      </c>
      <c r="AE238" s="43" t="s">
        <v>7570</v>
      </c>
      <c r="AF238" s="40"/>
      <c r="AG238" s="40"/>
      <c r="AH238" s="40"/>
      <c r="AI238" s="44"/>
      <c r="AJ238" s="60"/>
      <c r="AK238" s="45" t="str">
        <f t="shared" si="114"/>
        <v/>
      </c>
      <c r="AL238" s="54"/>
      <c r="AM238" s="54"/>
      <c r="AN238" s="39"/>
      <c r="AO238" s="55"/>
      <c r="AP238" s="55"/>
      <c r="AQ238" s="48"/>
      <c r="AR238" s="54"/>
      <c r="AS238" s="54"/>
      <c r="AT238" s="39"/>
      <c r="AU238" s="44"/>
      <c r="AV238" s="44"/>
      <c r="AW238" s="48"/>
      <c r="AX238" s="38"/>
      <c r="AY238" s="38"/>
      <c r="AZ238" s="39"/>
      <c r="BA238" s="44"/>
      <c r="BB238" s="44"/>
      <c r="BC238" s="50"/>
      <c r="BD238" s="51"/>
      <c r="BE238" s="51" t="str">
        <f t="shared" ca="1" si="115"/>
        <v>0</v>
      </c>
      <c r="BF238" s="36" t="str">
        <f t="shared" ca="1" si="116"/>
        <v/>
      </c>
      <c r="BG238" s="36" t="str">
        <f t="shared" ca="1" si="117"/>
        <v/>
      </c>
    </row>
    <row r="239" spans="1:59" ht="22.5" hidden="1" customHeight="1">
      <c r="A239" s="36">
        <f t="shared" si="118"/>
        <v>10</v>
      </c>
      <c r="B239" s="71"/>
      <c r="C239" s="71"/>
      <c r="D239" s="71" t="s">
        <v>254</v>
      </c>
      <c r="E239" s="58" t="s">
        <v>7571</v>
      </c>
      <c r="F239" s="58" t="s">
        <v>944</v>
      </c>
      <c r="G239" s="33" t="str">
        <f>IF(AI239="","Perekrutan",IF(BE239&gt;4,"Tetap",IF(BA239&lt;&gt;"","Kontrak VII",IF(AX239&lt;&gt;"","Kontrak VI",IF(AU239&lt;&gt;"","Kontrak V",IF(AR239&lt;&gt;"","Kontrak IV",IF(AO239&lt;&gt;"","Kontrak III",IF(AL239&lt;&gt;"","Kontrak II",IF(AI239&lt;&gt;"","Kontrak I","")))))))))</f>
        <v>Perekrutan</v>
      </c>
      <c r="H239" s="43" t="str">
        <f>IF(G239="Tetap","",IF(BA239&lt;&gt;"",BB239,IF(AX239&lt;&gt;"",AY239,IF(AU239&lt;&gt;"",AV239,IF(AR239&lt;&gt;"",AS239,IF(AO239&lt;&gt;"",AP239,IF(AL239&lt;&gt;"",AM239,IF(AI239&lt;&gt;"",AJ239,""))))))))</f>
        <v/>
      </c>
      <c r="I239" s="35"/>
      <c r="J239" s="36"/>
      <c r="K239" s="71" t="s">
        <v>1643</v>
      </c>
      <c r="L239" s="198" t="s">
        <v>7572</v>
      </c>
      <c r="M239" s="28"/>
      <c r="N239" s="28" t="s">
        <v>172</v>
      </c>
      <c r="O239" s="71" t="s">
        <v>1652</v>
      </c>
      <c r="P239" s="54">
        <v>36289</v>
      </c>
      <c r="Q239" s="39">
        <f t="shared" ca="1" si="54"/>
        <v>27</v>
      </c>
      <c r="R239" s="71" t="s">
        <v>7573</v>
      </c>
      <c r="S239" s="71"/>
      <c r="T239" s="71" t="s">
        <v>114</v>
      </c>
      <c r="U239" s="28" t="s">
        <v>756</v>
      </c>
      <c r="V239" s="71" t="s">
        <v>715</v>
      </c>
      <c r="W239" s="31"/>
      <c r="X239" s="31"/>
      <c r="Y239" s="31"/>
      <c r="Z239" s="41"/>
      <c r="AA239" s="199"/>
      <c r="AB239" s="31"/>
      <c r="AC239" s="43" t="s">
        <v>7568</v>
      </c>
      <c r="AD239" s="43" t="s">
        <v>7569</v>
      </c>
      <c r="AE239" s="43" t="s">
        <v>7570</v>
      </c>
      <c r="AF239" s="40"/>
      <c r="AG239" s="40"/>
      <c r="AH239" s="40"/>
      <c r="AI239" s="44"/>
      <c r="AJ239" s="60"/>
      <c r="AK239" s="45" t="str">
        <f t="shared" si="114"/>
        <v/>
      </c>
      <c r="AL239" s="54"/>
      <c r="AM239" s="54"/>
      <c r="AN239" s="39"/>
      <c r="AO239" s="55"/>
      <c r="AP239" s="55"/>
      <c r="AQ239" s="48"/>
      <c r="AR239" s="54"/>
      <c r="AS239" s="54"/>
      <c r="AT239" s="39"/>
      <c r="AU239" s="44"/>
      <c r="AV239" s="44"/>
      <c r="AW239" s="48"/>
      <c r="AX239" s="38"/>
      <c r="AY239" s="38"/>
      <c r="AZ239" s="39"/>
      <c r="BA239" s="44"/>
      <c r="BB239" s="44"/>
      <c r="BC239" s="50"/>
      <c r="BD239" s="51"/>
      <c r="BE239" s="51" t="str">
        <f t="shared" ca="1" si="115"/>
        <v>0</v>
      </c>
      <c r="BF239" s="36" t="str">
        <f t="shared" ca="1" si="116"/>
        <v/>
      </c>
      <c r="BG239" s="36" t="str">
        <f t="shared" ca="1" si="117"/>
        <v/>
      </c>
    </row>
    <row r="240" spans="1:59" ht="22.5" hidden="1" customHeight="1">
      <c r="A240" s="36">
        <f t="shared" si="118"/>
        <v>11</v>
      </c>
      <c r="B240" s="71"/>
      <c r="C240" s="71"/>
      <c r="D240" s="71" t="s">
        <v>254</v>
      </c>
      <c r="E240" s="58" t="s">
        <v>7574</v>
      </c>
      <c r="F240" s="58" t="s">
        <v>852</v>
      </c>
      <c r="G240" s="33" t="str">
        <f>IF(AI240="","Perekrutan",IF(BE240&gt;4,"Tetap",IF(BA240&lt;&gt;"","Kontrak VII",IF(AX240&lt;&gt;"","Kontrak VI",IF(AU240&lt;&gt;"","Kontrak V",IF(AR240&lt;&gt;"","Kontrak IV",IF(AO240&lt;&gt;"","Kontrak III",IF(AL240&lt;&gt;"","Kontrak II",IF(AI240&lt;&gt;"","Kontrak I","")))))))))</f>
        <v>Perekrutan</v>
      </c>
      <c r="H240" s="43" t="str">
        <f>IF(G240="Tetap","",IF(BA240&lt;&gt;"",BB240,IF(AX240&lt;&gt;"",AY240,IF(AU240&lt;&gt;"",AV240,IF(AR240&lt;&gt;"",AS240,IF(AO240&lt;&gt;"",AP240,IF(AL240&lt;&gt;"",AM240,IF(AI240&lt;&gt;"",AJ240,""))))))))</f>
        <v/>
      </c>
      <c r="I240" s="35"/>
      <c r="J240" s="36"/>
      <c r="K240" s="71" t="s">
        <v>1643</v>
      </c>
      <c r="L240" s="28" t="s">
        <v>7575</v>
      </c>
      <c r="M240" s="28"/>
      <c r="N240" s="28"/>
      <c r="O240" s="71"/>
      <c r="P240" s="54"/>
      <c r="Q240" s="39" t="str">
        <f t="shared" ca="1" si="54"/>
        <v/>
      </c>
      <c r="R240" s="71" t="s">
        <v>7576</v>
      </c>
      <c r="S240" s="71"/>
      <c r="T240" s="71"/>
      <c r="U240" s="28"/>
      <c r="V240" s="71"/>
      <c r="W240" s="31"/>
      <c r="X240" s="31"/>
      <c r="Y240" s="31"/>
      <c r="Z240" s="65">
        <v>2103155364</v>
      </c>
      <c r="AA240" s="199"/>
      <c r="AB240" s="31"/>
      <c r="AC240" s="43" t="s">
        <v>7577</v>
      </c>
      <c r="AD240" s="43" t="s">
        <v>7578</v>
      </c>
      <c r="AE240" s="43" t="s">
        <v>7579</v>
      </c>
      <c r="AF240" s="40"/>
      <c r="AG240" s="40"/>
      <c r="AH240" s="40"/>
      <c r="AI240" s="44"/>
      <c r="AJ240" s="60"/>
      <c r="AK240" s="45" t="str">
        <f t="shared" si="114"/>
        <v/>
      </c>
      <c r="AL240" s="54"/>
      <c r="AM240" s="54"/>
      <c r="AN240" s="39"/>
      <c r="AO240" s="55"/>
      <c r="AP240" s="55"/>
      <c r="AQ240" s="48"/>
      <c r="AR240" s="54"/>
      <c r="AS240" s="54"/>
      <c r="AT240" s="39"/>
      <c r="AU240" s="44"/>
      <c r="AV240" s="44"/>
      <c r="AW240" s="48"/>
      <c r="AX240" s="38"/>
      <c r="AY240" s="38"/>
      <c r="AZ240" s="39"/>
      <c r="BA240" s="44"/>
      <c r="BB240" s="44"/>
      <c r="BC240" s="50"/>
      <c r="BD240" s="51"/>
      <c r="BE240" s="51" t="str">
        <f t="shared" ca="1" si="115"/>
        <v>0</v>
      </c>
      <c r="BF240" s="36" t="str">
        <f t="shared" ca="1" si="116"/>
        <v/>
      </c>
      <c r="BG240" s="36" t="str">
        <f t="shared" ca="1" si="117"/>
        <v/>
      </c>
    </row>
    <row r="241" spans="1:59" ht="22.5" hidden="1" customHeight="1">
      <c r="A241" s="1098">
        <f t="shared" si="118"/>
        <v>12</v>
      </c>
      <c r="B241" s="1099"/>
      <c r="C241" s="1099"/>
      <c r="D241" s="1099"/>
      <c r="E241" s="1100"/>
      <c r="F241" s="1100"/>
      <c r="G241" s="1101" t="str">
        <f>IF(AI241="","Perekrutan",IF(BE241&gt;4,"Tetap",IF(BA241&lt;&gt;"","Kontrak VII",IF(AX241&lt;&gt;"","Kontrak VI",IF(AU241&lt;&gt;"","Kontrak V",IF(AR241&lt;&gt;"","Kontrak IV",IF(AO241&lt;&gt;"","Kontrak III",IF(AL241&lt;&gt;"","Kontrak II",IF(AI241&lt;&gt;"","Kontrak I","")))))))))</f>
        <v>Perekrutan</v>
      </c>
      <c r="H241" s="1102" t="str">
        <f>IF(G241="Tetap","",IF(BA241&lt;&gt;"",BB241,IF(AX241&lt;&gt;"",AY241,IF(AU241&lt;&gt;"",AV241,IF(AR241&lt;&gt;"",AS241,IF(AO241&lt;&gt;"",AP241,IF(AL241&lt;&gt;"",AM241,IF(AI241&lt;&gt;"",AJ241,""))))))))</f>
        <v/>
      </c>
      <c r="I241" s="1103"/>
      <c r="J241" s="1098"/>
      <c r="K241" s="1099"/>
      <c r="L241" s="1105"/>
      <c r="M241" s="1105"/>
      <c r="N241" s="1105"/>
      <c r="O241" s="1099"/>
      <c r="P241" s="1106"/>
      <c r="Q241" s="1107" t="str">
        <f t="shared" ca="1" si="54"/>
        <v/>
      </c>
      <c r="R241" s="1099"/>
      <c r="S241" s="1099"/>
      <c r="T241" s="1099"/>
      <c r="U241" s="1105"/>
      <c r="V241" s="1099"/>
      <c r="W241" s="1104"/>
      <c r="X241" s="1104"/>
      <c r="Y241" s="1104"/>
      <c r="Z241" s="1108"/>
      <c r="AA241" s="1109"/>
      <c r="AB241" s="1104"/>
      <c r="AC241" s="1102"/>
      <c r="AD241" s="1102"/>
      <c r="AE241" s="1102"/>
      <c r="AF241" s="1110"/>
      <c r="AG241" s="1110"/>
      <c r="AH241" s="1110"/>
      <c r="AI241" s="834"/>
      <c r="AJ241" s="1111"/>
      <c r="AK241" s="1112" t="str">
        <f t="shared" si="114"/>
        <v/>
      </c>
      <c r="AL241" s="1106"/>
      <c r="AM241" s="1106"/>
      <c r="AN241" s="1107"/>
      <c r="AO241" s="1113"/>
      <c r="AP241" s="1113"/>
      <c r="AQ241" s="1114"/>
      <c r="AR241" s="1106"/>
      <c r="AS241" s="1106"/>
      <c r="AT241" s="1107"/>
      <c r="AU241" s="834"/>
      <c r="AV241" s="834"/>
      <c r="AW241" s="1114"/>
      <c r="AX241" s="1115"/>
      <c r="AY241" s="1115"/>
      <c r="AZ241" s="1107"/>
      <c r="BA241" s="834"/>
      <c r="BB241" s="834"/>
      <c r="BC241" s="1116"/>
      <c r="BD241" s="1117"/>
      <c r="BE241" s="1117" t="str">
        <f t="shared" ca="1" si="115"/>
        <v>0</v>
      </c>
      <c r="BF241" s="1098" t="str">
        <f t="shared" ca="1" si="116"/>
        <v/>
      </c>
      <c r="BG241" s="1098" t="str">
        <f t="shared" ca="1" si="117"/>
        <v/>
      </c>
    </row>
    <row r="242" spans="1:59" ht="22.5" hidden="1" customHeight="1">
      <c r="A242" s="1098">
        <f t="shared" si="118"/>
        <v>13</v>
      </c>
      <c r="B242" s="1099"/>
      <c r="C242" s="1099"/>
      <c r="D242" s="1099"/>
      <c r="E242" s="1100"/>
      <c r="F242" s="1100"/>
      <c r="G242" s="1101" t="str">
        <f>IF(AI242="","Perekrutan",IF(BE242&gt;4,"Tetap",IF(BA242&lt;&gt;"","Kontrak VII",IF(AX242&lt;&gt;"","Kontrak VI",IF(AU242&lt;&gt;"","Kontrak V",IF(AR242&lt;&gt;"","Kontrak IV",IF(AO242&lt;&gt;"","Kontrak III",IF(AL242&lt;&gt;"","Kontrak II",IF(AI242&lt;&gt;"","Kontrak I","")))))))))</f>
        <v>Perekrutan</v>
      </c>
      <c r="H242" s="1102" t="str">
        <f>IF(G242="Tetap","",IF(BA242&lt;&gt;"",BB242,IF(AX242&lt;&gt;"",AY242,IF(AU242&lt;&gt;"",AV242,IF(AR242&lt;&gt;"",AS242,IF(AO242&lt;&gt;"",AP242,IF(AL242&lt;&gt;"",AM242,IF(AI242&lt;&gt;"",AJ242,""))))))))</f>
        <v/>
      </c>
      <c r="I242" s="1103"/>
      <c r="J242" s="1098"/>
      <c r="K242" s="1099"/>
      <c r="L242" s="1105"/>
      <c r="M242" s="1105"/>
      <c r="N242" s="1105"/>
      <c r="O242" s="1099"/>
      <c r="P242" s="1106"/>
      <c r="Q242" s="1107" t="str">
        <f t="shared" ca="1" si="54"/>
        <v/>
      </c>
      <c r="R242" s="1099"/>
      <c r="S242" s="1099"/>
      <c r="T242" s="1099"/>
      <c r="U242" s="1105"/>
      <c r="V242" s="1099"/>
      <c r="W242" s="1104"/>
      <c r="X242" s="1104"/>
      <c r="Y242" s="1104"/>
      <c r="Z242" s="1108"/>
      <c r="AA242" s="1109"/>
      <c r="AB242" s="1104"/>
      <c r="AC242" s="1102"/>
      <c r="AD242" s="1102"/>
      <c r="AE242" s="1102"/>
      <c r="AF242" s="1110"/>
      <c r="AG242" s="1110"/>
      <c r="AH242" s="1110"/>
      <c r="AI242" s="834"/>
      <c r="AJ242" s="1111"/>
      <c r="AK242" s="1112" t="str">
        <f t="shared" si="114"/>
        <v/>
      </c>
      <c r="AL242" s="1106"/>
      <c r="AM242" s="1106"/>
      <c r="AN242" s="1107"/>
      <c r="AO242" s="1113"/>
      <c r="AP242" s="1113"/>
      <c r="AQ242" s="1114"/>
      <c r="AR242" s="1106"/>
      <c r="AS242" s="1106"/>
      <c r="AT242" s="1107"/>
      <c r="AU242" s="834"/>
      <c r="AV242" s="834"/>
      <c r="AW242" s="1114"/>
      <c r="AX242" s="1115"/>
      <c r="AY242" s="1115"/>
      <c r="AZ242" s="1107"/>
      <c r="BA242" s="834"/>
      <c r="BB242" s="834"/>
      <c r="BC242" s="1116"/>
      <c r="BD242" s="1117"/>
      <c r="BE242" s="1117" t="str">
        <f t="shared" ca="1" si="115"/>
        <v>0</v>
      </c>
      <c r="BF242" s="1098" t="str">
        <f t="shared" ca="1" si="116"/>
        <v/>
      </c>
      <c r="BG242" s="1098" t="str">
        <f t="shared" ca="1" si="117"/>
        <v/>
      </c>
    </row>
    <row r="243" spans="1:59" ht="22.5" hidden="1" customHeight="1">
      <c r="A243" s="1098">
        <f t="shared" si="118"/>
        <v>14</v>
      </c>
      <c r="B243" s="1099"/>
      <c r="C243" s="1099"/>
      <c r="D243" s="1099"/>
      <c r="E243" s="1100"/>
      <c r="F243" s="1100"/>
      <c r="G243" s="1101" t="str">
        <f>IF(AI243="","Perekrutan",IF(BE243&gt;4,"Tetap",IF(BA243&lt;&gt;"","Kontrak VII",IF(AX243&lt;&gt;"","Kontrak VI",IF(AU243&lt;&gt;"","Kontrak V",IF(AR243&lt;&gt;"","Kontrak IV",IF(AO243&lt;&gt;"","Kontrak III",IF(AL243&lt;&gt;"","Kontrak II",IF(AI243&lt;&gt;"","Kontrak I","")))))))))</f>
        <v>Perekrutan</v>
      </c>
      <c r="H243" s="1102" t="str">
        <f>IF(G243="Tetap","",IF(BA243&lt;&gt;"",BB243,IF(AX243&lt;&gt;"",AY243,IF(AU243&lt;&gt;"",AV243,IF(AR243&lt;&gt;"",AS243,IF(AO243&lt;&gt;"",AP243,IF(AL243&lt;&gt;"",AM243,IF(AI243&lt;&gt;"",AJ243,""))))))))</f>
        <v/>
      </c>
      <c r="I243" s="1103"/>
      <c r="J243" s="1098"/>
      <c r="K243" s="1099"/>
      <c r="L243" s="1105"/>
      <c r="M243" s="1105"/>
      <c r="N243" s="1105"/>
      <c r="O243" s="1099"/>
      <c r="P243" s="1106"/>
      <c r="Q243" s="1107" t="str">
        <f t="shared" ca="1" si="54"/>
        <v/>
      </c>
      <c r="R243" s="1099"/>
      <c r="S243" s="1099"/>
      <c r="T243" s="1099"/>
      <c r="U243" s="1105"/>
      <c r="V243" s="1099"/>
      <c r="W243" s="1104"/>
      <c r="X243" s="1104"/>
      <c r="Y243" s="1104"/>
      <c r="Z243" s="1108"/>
      <c r="AA243" s="1109"/>
      <c r="AB243" s="1104"/>
      <c r="AC243" s="1102"/>
      <c r="AD243" s="1102"/>
      <c r="AE243" s="1102"/>
      <c r="AF243" s="1110"/>
      <c r="AG243" s="1110"/>
      <c r="AH243" s="1110"/>
      <c r="AI243" s="834"/>
      <c r="AJ243" s="1111"/>
      <c r="AK243" s="1112" t="str">
        <f t="shared" si="114"/>
        <v/>
      </c>
      <c r="AL243" s="1106"/>
      <c r="AM243" s="1106"/>
      <c r="AN243" s="1107"/>
      <c r="AO243" s="1113"/>
      <c r="AP243" s="1113"/>
      <c r="AQ243" s="1114"/>
      <c r="AR243" s="1106"/>
      <c r="AS243" s="1106"/>
      <c r="AT243" s="1107"/>
      <c r="AU243" s="834"/>
      <c r="AV243" s="834"/>
      <c r="AW243" s="1114"/>
      <c r="AX243" s="1115"/>
      <c r="AY243" s="1115"/>
      <c r="AZ243" s="1107"/>
      <c r="BA243" s="834"/>
      <c r="BB243" s="834"/>
      <c r="BC243" s="1116"/>
      <c r="BD243" s="1117"/>
      <c r="BE243" s="1117" t="str">
        <f t="shared" ca="1" si="115"/>
        <v>0</v>
      </c>
      <c r="BF243" s="1098" t="str">
        <f t="shared" ca="1" si="116"/>
        <v/>
      </c>
      <c r="BG243" s="1098" t="str">
        <f t="shared" ca="1" si="117"/>
        <v/>
      </c>
    </row>
    <row r="244" spans="1:59" ht="22.5" hidden="1" customHeight="1">
      <c r="A244" s="1098">
        <f t="shared" si="118"/>
        <v>15</v>
      </c>
      <c r="B244" s="1099"/>
      <c r="C244" s="1099"/>
      <c r="D244" s="1099"/>
      <c r="E244" s="1100"/>
      <c r="F244" s="1100"/>
      <c r="G244" s="1101" t="str">
        <f>IF(AI244="","Perekrutan",IF(BE244&gt;4,"Tetap",IF(BA244&lt;&gt;"","Kontrak VII",IF(AX244&lt;&gt;"","Kontrak VI",IF(AU244&lt;&gt;"","Kontrak V",IF(AR244&lt;&gt;"","Kontrak IV",IF(AO244&lt;&gt;"","Kontrak III",IF(AL244&lt;&gt;"","Kontrak II",IF(AI244&lt;&gt;"","Kontrak I","")))))))))</f>
        <v>Perekrutan</v>
      </c>
      <c r="H244" s="1102" t="str">
        <f>IF(G244="Tetap","",IF(BA244&lt;&gt;"",BB244,IF(AX244&lt;&gt;"",AY244,IF(AU244&lt;&gt;"",AV244,IF(AR244&lt;&gt;"",AS244,IF(AO244&lt;&gt;"",AP244,IF(AL244&lt;&gt;"",AM244,IF(AI244&lt;&gt;"",AJ244,""))))))))</f>
        <v/>
      </c>
      <c r="I244" s="1103"/>
      <c r="J244" s="1098"/>
      <c r="K244" s="1099"/>
      <c r="L244" s="1105"/>
      <c r="M244" s="1105"/>
      <c r="N244" s="1105"/>
      <c r="O244" s="1099"/>
      <c r="P244" s="1106"/>
      <c r="Q244" s="1107" t="str">
        <f t="shared" ca="1" si="54"/>
        <v/>
      </c>
      <c r="R244" s="1099"/>
      <c r="S244" s="1099"/>
      <c r="T244" s="1099"/>
      <c r="U244" s="1105"/>
      <c r="V244" s="1099"/>
      <c r="W244" s="1104"/>
      <c r="X244" s="1104"/>
      <c r="Y244" s="1104"/>
      <c r="Z244" s="1108"/>
      <c r="AA244" s="1109"/>
      <c r="AB244" s="1104"/>
      <c r="AC244" s="1102"/>
      <c r="AD244" s="1102"/>
      <c r="AE244" s="1102"/>
      <c r="AF244" s="1110"/>
      <c r="AG244" s="1110"/>
      <c r="AH244" s="1110"/>
      <c r="AI244" s="834"/>
      <c r="AJ244" s="1111"/>
      <c r="AK244" s="1112" t="str">
        <f t="shared" si="114"/>
        <v/>
      </c>
      <c r="AL244" s="1106"/>
      <c r="AM244" s="1106"/>
      <c r="AN244" s="1107"/>
      <c r="AO244" s="1113"/>
      <c r="AP244" s="1113"/>
      <c r="AQ244" s="1114"/>
      <c r="AR244" s="1106"/>
      <c r="AS244" s="1106"/>
      <c r="AT244" s="1107"/>
      <c r="AU244" s="834"/>
      <c r="AV244" s="834"/>
      <c r="AW244" s="1114"/>
      <c r="AX244" s="1115"/>
      <c r="AY244" s="1115"/>
      <c r="AZ244" s="1107"/>
      <c r="BA244" s="834"/>
      <c r="BB244" s="834"/>
      <c r="BC244" s="1116"/>
      <c r="BD244" s="1117"/>
      <c r="BE244" s="1117" t="str">
        <f t="shared" ca="1" si="115"/>
        <v>0</v>
      </c>
      <c r="BF244" s="1098" t="str">
        <f t="shared" ca="1" si="116"/>
        <v/>
      </c>
      <c r="BG244" s="1098" t="str">
        <f t="shared" ca="1" si="117"/>
        <v/>
      </c>
    </row>
    <row r="245" spans="1:59" ht="22.5" hidden="1" customHeight="1">
      <c r="A245" s="1098">
        <f t="shared" si="118"/>
        <v>16</v>
      </c>
      <c r="B245" s="1099"/>
      <c r="C245" s="1099"/>
      <c r="D245" s="1099"/>
      <c r="E245" s="1100"/>
      <c r="F245" s="1100"/>
      <c r="G245" s="1101" t="str">
        <f>IF(AI245="","Perekrutan",IF(BE245&gt;4,"Tetap",IF(BA245&lt;&gt;"","Kontrak VII",IF(AX245&lt;&gt;"","Kontrak VI",IF(AU245&lt;&gt;"","Kontrak V",IF(AR245&lt;&gt;"","Kontrak IV",IF(AO245&lt;&gt;"","Kontrak III",IF(AL245&lt;&gt;"","Kontrak II",IF(AI245&lt;&gt;"","Kontrak I","")))))))))</f>
        <v>Perekrutan</v>
      </c>
      <c r="H245" s="1102" t="str">
        <f>IF(G245="Tetap","",IF(BA245&lt;&gt;"",BB245,IF(AX245&lt;&gt;"",AY245,IF(AU245&lt;&gt;"",AV245,IF(AR245&lt;&gt;"",AS245,IF(AO245&lt;&gt;"",AP245,IF(AL245&lt;&gt;"",AM245,IF(AI245&lt;&gt;"",AJ245,""))))))))</f>
        <v/>
      </c>
      <c r="I245" s="1103"/>
      <c r="J245" s="1098"/>
      <c r="K245" s="1099"/>
      <c r="L245" s="1105"/>
      <c r="M245" s="1105"/>
      <c r="N245" s="1105"/>
      <c r="O245" s="1099"/>
      <c r="P245" s="1106"/>
      <c r="Q245" s="1107" t="str">
        <f t="shared" ca="1" si="54"/>
        <v/>
      </c>
      <c r="R245" s="1099"/>
      <c r="S245" s="1099"/>
      <c r="T245" s="1099"/>
      <c r="U245" s="1105"/>
      <c r="V245" s="1099"/>
      <c r="W245" s="1104"/>
      <c r="X245" s="1104"/>
      <c r="Y245" s="1104"/>
      <c r="Z245" s="1108"/>
      <c r="AA245" s="1109"/>
      <c r="AB245" s="1104"/>
      <c r="AC245" s="1102"/>
      <c r="AD245" s="1102"/>
      <c r="AE245" s="1102"/>
      <c r="AF245" s="1110"/>
      <c r="AG245" s="1110"/>
      <c r="AH245" s="1110"/>
      <c r="AI245" s="834"/>
      <c r="AJ245" s="1111"/>
      <c r="AK245" s="1112" t="str">
        <f t="shared" si="114"/>
        <v/>
      </c>
      <c r="AL245" s="1106"/>
      <c r="AM245" s="1106"/>
      <c r="AN245" s="1107"/>
      <c r="AO245" s="1113"/>
      <c r="AP245" s="1113"/>
      <c r="AQ245" s="1114"/>
      <c r="AR245" s="1106"/>
      <c r="AS245" s="1106"/>
      <c r="AT245" s="1107"/>
      <c r="AU245" s="834"/>
      <c r="AV245" s="834"/>
      <c r="AW245" s="1114"/>
      <c r="AX245" s="1115"/>
      <c r="AY245" s="1115"/>
      <c r="AZ245" s="1107"/>
      <c r="BA245" s="834"/>
      <c r="BB245" s="834"/>
      <c r="BC245" s="1116"/>
      <c r="BD245" s="1117"/>
      <c r="BE245" s="1117" t="str">
        <f t="shared" ca="1" si="115"/>
        <v>0</v>
      </c>
      <c r="BF245" s="1098" t="str">
        <f t="shared" ca="1" si="116"/>
        <v/>
      </c>
      <c r="BG245" s="1098" t="str">
        <f t="shared" ca="1" si="117"/>
        <v/>
      </c>
    </row>
    <row r="246" spans="1:59" ht="22.5" hidden="1" customHeight="1">
      <c r="A246" s="1098">
        <f t="shared" si="118"/>
        <v>17</v>
      </c>
      <c r="B246" s="1099"/>
      <c r="C246" s="1099"/>
      <c r="D246" s="1099"/>
      <c r="E246" s="1100"/>
      <c r="F246" s="1100"/>
      <c r="G246" s="1101" t="str">
        <f>IF(AI246="","Perekrutan",IF(BE246&gt;4,"Tetap",IF(BA246&lt;&gt;"","Kontrak VII",IF(AX246&lt;&gt;"","Kontrak VI",IF(AU246&lt;&gt;"","Kontrak V",IF(AR246&lt;&gt;"","Kontrak IV",IF(AO246&lt;&gt;"","Kontrak III",IF(AL246&lt;&gt;"","Kontrak II",IF(AI246&lt;&gt;"","Kontrak I","")))))))))</f>
        <v>Perekrutan</v>
      </c>
      <c r="H246" s="1102" t="str">
        <f>IF(G246="Tetap","",IF(BA246&lt;&gt;"",BB246,IF(AX246&lt;&gt;"",AY246,IF(AU246&lt;&gt;"",AV246,IF(AR246&lt;&gt;"",AS246,IF(AO246&lt;&gt;"",AP246,IF(AL246&lt;&gt;"",AM246,IF(AI246&lt;&gt;"",AJ246,""))))))))</f>
        <v/>
      </c>
      <c r="I246" s="1103"/>
      <c r="J246" s="1098"/>
      <c r="K246" s="1099"/>
      <c r="L246" s="1105"/>
      <c r="M246" s="1105"/>
      <c r="N246" s="1105"/>
      <c r="O246" s="1099"/>
      <c r="P246" s="1106"/>
      <c r="Q246" s="1107" t="str">
        <f t="shared" ca="1" si="54"/>
        <v/>
      </c>
      <c r="R246" s="1099"/>
      <c r="S246" s="1099"/>
      <c r="T246" s="1099"/>
      <c r="U246" s="1105"/>
      <c r="V246" s="1099"/>
      <c r="W246" s="1104"/>
      <c r="X246" s="1104"/>
      <c r="Y246" s="1104"/>
      <c r="Z246" s="1108"/>
      <c r="AA246" s="1109"/>
      <c r="AB246" s="1104"/>
      <c r="AC246" s="1102"/>
      <c r="AD246" s="1102"/>
      <c r="AE246" s="1102"/>
      <c r="AF246" s="1110"/>
      <c r="AG246" s="1110"/>
      <c r="AH246" s="1110"/>
      <c r="AI246" s="834"/>
      <c r="AJ246" s="1111"/>
      <c r="AK246" s="1112" t="str">
        <f t="shared" si="114"/>
        <v/>
      </c>
      <c r="AL246" s="1106"/>
      <c r="AM246" s="1106"/>
      <c r="AN246" s="1107"/>
      <c r="AO246" s="1113"/>
      <c r="AP246" s="1113"/>
      <c r="AQ246" s="1114"/>
      <c r="AR246" s="1106"/>
      <c r="AS246" s="1106"/>
      <c r="AT246" s="1107"/>
      <c r="AU246" s="834"/>
      <c r="AV246" s="834"/>
      <c r="AW246" s="1114"/>
      <c r="AX246" s="1115"/>
      <c r="AY246" s="1115"/>
      <c r="AZ246" s="1107"/>
      <c r="BA246" s="834"/>
      <c r="BB246" s="834"/>
      <c r="BC246" s="1116"/>
      <c r="BD246" s="1117"/>
      <c r="BE246" s="1117" t="str">
        <f t="shared" ca="1" si="115"/>
        <v>0</v>
      </c>
      <c r="BF246" s="1098" t="str">
        <f t="shared" ca="1" si="116"/>
        <v/>
      </c>
      <c r="BG246" s="1098" t="str">
        <f t="shared" ca="1" si="117"/>
        <v/>
      </c>
    </row>
    <row r="247" spans="1:59" ht="22.5" hidden="1" customHeight="1">
      <c r="A247" s="1098">
        <f t="shared" si="118"/>
        <v>18</v>
      </c>
      <c r="B247" s="1099"/>
      <c r="C247" s="1099"/>
      <c r="D247" s="1099"/>
      <c r="E247" s="1100"/>
      <c r="F247" s="1100"/>
      <c r="G247" s="1101" t="str">
        <f>IF(AI247="","Perekrutan",IF(BE247&gt;4,"Tetap",IF(BA247&lt;&gt;"","Kontrak VII",IF(AX247&lt;&gt;"","Kontrak VI",IF(AU247&lt;&gt;"","Kontrak V",IF(AR247&lt;&gt;"","Kontrak IV",IF(AO247&lt;&gt;"","Kontrak III",IF(AL247&lt;&gt;"","Kontrak II",IF(AI247&lt;&gt;"","Kontrak I","")))))))))</f>
        <v>Perekrutan</v>
      </c>
      <c r="H247" s="1102" t="str">
        <f>IF(G247="Tetap","",IF(BA247&lt;&gt;"",BB247,IF(AX247&lt;&gt;"",AY247,IF(AU247&lt;&gt;"",AV247,IF(AR247&lt;&gt;"",AS247,IF(AO247&lt;&gt;"",AP247,IF(AL247&lt;&gt;"",AM247,IF(AI247&lt;&gt;"",AJ247,""))))))))</f>
        <v/>
      </c>
      <c r="I247" s="1103"/>
      <c r="J247" s="1098"/>
      <c r="K247" s="1099"/>
      <c r="L247" s="1105"/>
      <c r="M247" s="1105"/>
      <c r="N247" s="1105"/>
      <c r="O247" s="1099"/>
      <c r="P247" s="1106"/>
      <c r="Q247" s="1107" t="str">
        <f t="shared" ca="1" si="54"/>
        <v/>
      </c>
      <c r="R247" s="1099"/>
      <c r="S247" s="1099"/>
      <c r="T247" s="1099"/>
      <c r="U247" s="1105"/>
      <c r="V247" s="1099"/>
      <c r="W247" s="1104"/>
      <c r="X247" s="1104"/>
      <c r="Y247" s="1104"/>
      <c r="Z247" s="1108"/>
      <c r="AA247" s="1109"/>
      <c r="AB247" s="1104"/>
      <c r="AC247" s="1102"/>
      <c r="AD247" s="1102"/>
      <c r="AE247" s="1102"/>
      <c r="AF247" s="1110"/>
      <c r="AG247" s="1110"/>
      <c r="AH247" s="1110"/>
      <c r="AI247" s="834"/>
      <c r="AJ247" s="1111"/>
      <c r="AK247" s="1112" t="str">
        <f t="shared" si="114"/>
        <v/>
      </c>
      <c r="AL247" s="1106"/>
      <c r="AM247" s="1106"/>
      <c r="AN247" s="1107"/>
      <c r="AO247" s="1113"/>
      <c r="AP247" s="1113"/>
      <c r="AQ247" s="1114"/>
      <c r="AR247" s="1106"/>
      <c r="AS247" s="1106"/>
      <c r="AT247" s="1107"/>
      <c r="AU247" s="834"/>
      <c r="AV247" s="834"/>
      <c r="AW247" s="1114"/>
      <c r="AX247" s="1115"/>
      <c r="AY247" s="1115"/>
      <c r="AZ247" s="1107"/>
      <c r="BA247" s="834"/>
      <c r="BB247" s="834"/>
      <c r="BC247" s="1116"/>
      <c r="BD247" s="1117"/>
      <c r="BE247" s="1117" t="str">
        <f t="shared" ca="1" si="115"/>
        <v>0</v>
      </c>
      <c r="BF247" s="1098" t="str">
        <f t="shared" ca="1" si="116"/>
        <v/>
      </c>
      <c r="BG247" s="1098" t="str">
        <f t="shared" ca="1" si="117"/>
        <v/>
      </c>
    </row>
    <row r="248" spans="1:59" ht="22.5" hidden="1" customHeight="1">
      <c r="A248" s="1098">
        <f t="shared" si="118"/>
        <v>19</v>
      </c>
      <c r="B248" s="1099"/>
      <c r="C248" s="1099"/>
      <c r="D248" s="1099"/>
      <c r="E248" s="1100"/>
      <c r="F248" s="1100"/>
      <c r="G248" s="1101" t="str">
        <f>IF(AI248="","Perekrutan",IF(BE248&gt;4,"Tetap",IF(BA248&lt;&gt;"","Kontrak VII",IF(AX248&lt;&gt;"","Kontrak VI",IF(AU248&lt;&gt;"","Kontrak V",IF(AR248&lt;&gt;"","Kontrak IV",IF(AO248&lt;&gt;"","Kontrak III",IF(AL248&lt;&gt;"","Kontrak II",IF(AI248&lt;&gt;"","Kontrak I","")))))))))</f>
        <v>Perekrutan</v>
      </c>
      <c r="H248" s="1102" t="str">
        <f>IF(G248="Tetap","",IF(BA248&lt;&gt;"",BB248,IF(AX248&lt;&gt;"",AY248,IF(AU248&lt;&gt;"",AV248,IF(AR248&lt;&gt;"",AS248,IF(AO248&lt;&gt;"",AP248,IF(AL248&lt;&gt;"",AM248,IF(AI248&lt;&gt;"",AJ248,""))))))))</f>
        <v/>
      </c>
      <c r="I248" s="1103"/>
      <c r="J248" s="1098"/>
      <c r="K248" s="1099"/>
      <c r="L248" s="1105"/>
      <c r="M248" s="1105"/>
      <c r="N248" s="1105"/>
      <c r="O248" s="1099"/>
      <c r="P248" s="1106"/>
      <c r="Q248" s="1107" t="str">
        <f t="shared" ca="1" si="54"/>
        <v/>
      </c>
      <c r="R248" s="1099"/>
      <c r="S248" s="1099"/>
      <c r="T248" s="1099"/>
      <c r="U248" s="1105"/>
      <c r="V248" s="1099"/>
      <c r="W248" s="1104"/>
      <c r="X248" s="1104"/>
      <c r="Y248" s="1104"/>
      <c r="Z248" s="1108"/>
      <c r="AA248" s="1109"/>
      <c r="AB248" s="1104"/>
      <c r="AC248" s="1102"/>
      <c r="AD248" s="1102"/>
      <c r="AE248" s="1102"/>
      <c r="AF248" s="1110"/>
      <c r="AG248" s="1110"/>
      <c r="AH248" s="1110"/>
      <c r="AI248" s="834"/>
      <c r="AJ248" s="1111"/>
      <c r="AK248" s="1112" t="str">
        <f t="shared" si="114"/>
        <v/>
      </c>
      <c r="AL248" s="1106"/>
      <c r="AM248" s="1106"/>
      <c r="AN248" s="1107"/>
      <c r="AO248" s="1113"/>
      <c r="AP248" s="1113"/>
      <c r="AQ248" s="1114"/>
      <c r="AR248" s="1106"/>
      <c r="AS248" s="1106"/>
      <c r="AT248" s="1107"/>
      <c r="AU248" s="834"/>
      <c r="AV248" s="834"/>
      <c r="AW248" s="1114"/>
      <c r="AX248" s="1115"/>
      <c r="AY248" s="1115"/>
      <c r="AZ248" s="1107"/>
      <c r="BA248" s="834"/>
      <c r="BB248" s="834"/>
      <c r="BC248" s="1116"/>
      <c r="BD248" s="1117"/>
      <c r="BE248" s="1117" t="str">
        <f t="shared" ca="1" si="115"/>
        <v>0</v>
      </c>
      <c r="BF248" s="1098" t="str">
        <f t="shared" ca="1" si="116"/>
        <v/>
      </c>
      <c r="BG248" s="1098" t="str">
        <f t="shared" ca="1" si="117"/>
        <v/>
      </c>
    </row>
    <row r="249" spans="1:59" ht="22.5" hidden="1" customHeight="1">
      <c r="A249" s="1098">
        <f t="shared" si="118"/>
        <v>20</v>
      </c>
      <c r="B249" s="1099"/>
      <c r="C249" s="1099"/>
      <c r="D249" s="1099"/>
      <c r="E249" s="1100"/>
      <c r="F249" s="1100"/>
      <c r="G249" s="1101" t="str">
        <f>IF(AI249="","Perekrutan",IF(BE249&gt;4,"Tetap",IF(BA249&lt;&gt;"","Kontrak VII",IF(AX249&lt;&gt;"","Kontrak VI",IF(AU249&lt;&gt;"","Kontrak V",IF(AR249&lt;&gt;"","Kontrak IV",IF(AO249&lt;&gt;"","Kontrak III",IF(AL249&lt;&gt;"","Kontrak II",IF(AI249&lt;&gt;"","Kontrak I","")))))))))</f>
        <v>Perekrutan</v>
      </c>
      <c r="H249" s="1102" t="str">
        <f>IF(G249="Tetap","",IF(BA249&lt;&gt;"",BB249,IF(AX249&lt;&gt;"",AY249,IF(AU249&lt;&gt;"",AV249,IF(AR249&lt;&gt;"",AS249,IF(AO249&lt;&gt;"",AP249,IF(AL249&lt;&gt;"",AM249,IF(AI249&lt;&gt;"",AJ249,""))))))))</f>
        <v/>
      </c>
      <c r="I249" s="1103"/>
      <c r="J249" s="1098"/>
      <c r="K249" s="1099"/>
      <c r="L249" s="1105"/>
      <c r="M249" s="1105"/>
      <c r="N249" s="1105"/>
      <c r="O249" s="1099"/>
      <c r="P249" s="1106"/>
      <c r="Q249" s="1107" t="str">
        <f t="shared" ca="1" si="54"/>
        <v/>
      </c>
      <c r="R249" s="1099"/>
      <c r="S249" s="1099"/>
      <c r="T249" s="1099"/>
      <c r="U249" s="1105"/>
      <c r="V249" s="1099"/>
      <c r="W249" s="1104"/>
      <c r="X249" s="1104"/>
      <c r="Y249" s="1104"/>
      <c r="Z249" s="1108"/>
      <c r="AA249" s="1109"/>
      <c r="AB249" s="1104"/>
      <c r="AC249" s="1102"/>
      <c r="AD249" s="1102"/>
      <c r="AE249" s="1102"/>
      <c r="AF249" s="1110"/>
      <c r="AG249" s="1110"/>
      <c r="AH249" s="1110"/>
      <c r="AI249" s="834"/>
      <c r="AJ249" s="1111"/>
      <c r="AK249" s="1112" t="str">
        <f t="shared" si="114"/>
        <v/>
      </c>
      <c r="AL249" s="1106"/>
      <c r="AM249" s="1106"/>
      <c r="AN249" s="1107"/>
      <c r="AO249" s="1113"/>
      <c r="AP249" s="1113"/>
      <c r="AQ249" s="1114"/>
      <c r="AR249" s="1106"/>
      <c r="AS249" s="1106"/>
      <c r="AT249" s="1107"/>
      <c r="AU249" s="834"/>
      <c r="AV249" s="834"/>
      <c r="AW249" s="1114"/>
      <c r="AX249" s="1115"/>
      <c r="AY249" s="1115"/>
      <c r="AZ249" s="1107"/>
      <c r="BA249" s="834"/>
      <c r="BB249" s="834"/>
      <c r="BC249" s="1116"/>
      <c r="BD249" s="1117"/>
      <c r="BE249" s="1117" t="str">
        <f t="shared" ca="1" si="115"/>
        <v>0</v>
      </c>
      <c r="BF249" s="1098" t="str">
        <f t="shared" ca="1" si="116"/>
        <v/>
      </c>
      <c r="BG249" s="1098" t="str">
        <f t="shared" ca="1" si="117"/>
        <v/>
      </c>
    </row>
    <row r="250" spans="1:59" ht="22.5" hidden="1" customHeight="1">
      <c r="A250" s="1098">
        <f t="shared" si="118"/>
        <v>21</v>
      </c>
      <c r="B250" s="1099"/>
      <c r="C250" s="1099"/>
      <c r="D250" s="1099"/>
      <c r="E250" s="1100"/>
      <c r="F250" s="1100"/>
      <c r="G250" s="1101" t="str">
        <f>IF(AI250="","Perekrutan",IF(BE250&gt;4,"Tetap",IF(BA250&lt;&gt;"","Kontrak VII",IF(AX250&lt;&gt;"","Kontrak VI",IF(AU250&lt;&gt;"","Kontrak V",IF(AR250&lt;&gt;"","Kontrak IV",IF(AO250&lt;&gt;"","Kontrak III",IF(AL250&lt;&gt;"","Kontrak II",IF(AI250&lt;&gt;"","Kontrak I","")))))))))</f>
        <v>Perekrutan</v>
      </c>
      <c r="H250" s="1102" t="str">
        <f>IF(G250="Tetap","",IF(BA250&lt;&gt;"",BB250,IF(AX250&lt;&gt;"",AY250,IF(AU250&lt;&gt;"",AV250,IF(AR250&lt;&gt;"",AS250,IF(AO250&lt;&gt;"",AP250,IF(AL250&lt;&gt;"",AM250,IF(AI250&lt;&gt;"",AJ250,""))))))))</f>
        <v/>
      </c>
      <c r="I250" s="1103"/>
      <c r="J250" s="1098"/>
      <c r="K250" s="1099"/>
      <c r="L250" s="1105"/>
      <c r="M250" s="1105"/>
      <c r="N250" s="1105"/>
      <c r="O250" s="1099"/>
      <c r="P250" s="1106"/>
      <c r="Q250" s="1107" t="str">
        <f t="shared" ca="1" si="54"/>
        <v/>
      </c>
      <c r="R250" s="1099"/>
      <c r="S250" s="1099"/>
      <c r="T250" s="1099"/>
      <c r="U250" s="1105"/>
      <c r="V250" s="1099"/>
      <c r="W250" s="1104"/>
      <c r="X250" s="1104"/>
      <c r="Y250" s="1104"/>
      <c r="Z250" s="1108"/>
      <c r="AA250" s="1109"/>
      <c r="AB250" s="1104"/>
      <c r="AC250" s="1102"/>
      <c r="AD250" s="1102"/>
      <c r="AE250" s="1102"/>
      <c r="AF250" s="1110"/>
      <c r="AG250" s="1110"/>
      <c r="AH250" s="1110"/>
      <c r="AI250" s="834"/>
      <c r="AJ250" s="1111"/>
      <c r="AK250" s="1112" t="str">
        <f t="shared" si="114"/>
        <v/>
      </c>
      <c r="AL250" s="1106"/>
      <c r="AM250" s="1106"/>
      <c r="AN250" s="1107"/>
      <c r="AO250" s="1113"/>
      <c r="AP250" s="1113"/>
      <c r="AQ250" s="1114"/>
      <c r="AR250" s="1106"/>
      <c r="AS250" s="1106"/>
      <c r="AT250" s="1107"/>
      <c r="AU250" s="834"/>
      <c r="AV250" s="834"/>
      <c r="AW250" s="1114"/>
      <c r="AX250" s="1115"/>
      <c r="AY250" s="1115"/>
      <c r="AZ250" s="1107"/>
      <c r="BA250" s="834"/>
      <c r="BB250" s="834"/>
      <c r="BC250" s="1116"/>
      <c r="BD250" s="1117"/>
      <c r="BE250" s="1117" t="str">
        <f t="shared" ca="1" si="115"/>
        <v>0</v>
      </c>
      <c r="BF250" s="1098" t="str">
        <f t="shared" ca="1" si="116"/>
        <v/>
      </c>
      <c r="BG250" s="1098" t="str">
        <f t="shared" ca="1" si="117"/>
        <v/>
      </c>
    </row>
    <row r="251" spans="1:59" ht="22.5" hidden="1" customHeight="1">
      <c r="A251" s="1098">
        <f t="shared" si="118"/>
        <v>22</v>
      </c>
      <c r="B251" s="1099"/>
      <c r="C251" s="1099"/>
      <c r="D251" s="1099"/>
      <c r="E251" s="1100"/>
      <c r="F251" s="1100"/>
      <c r="G251" s="1101" t="str">
        <f>IF(AI251="","Perekrutan",IF(BE251&gt;4,"Tetap",IF(BA251&lt;&gt;"","Kontrak VII",IF(AX251&lt;&gt;"","Kontrak VI",IF(AU251&lt;&gt;"","Kontrak V",IF(AR251&lt;&gt;"","Kontrak IV",IF(AO251&lt;&gt;"","Kontrak III",IF(AL251&lt;&gt;"","Kontrak II",IF(AI251&lt;&gt;"","Kontrak I","")))))))))</f>
        <v>Perekrutan</v>
      </c>
      <c r="H251" s="1102" t="str">
        <f>IF(G251="Tetap","",IF(BA251&lt;&gt;"",BB251,IF(AX251&lt;&gt;"",AY251,IF(AU251&lt;&gt;"",AV251,IF(AR251&lt;&gt;"",AS251,IF(AO251&lt;&gt;"",AP251,IF(AL251&lt;&gt;"",AM251,IF(AI251&lt;&gt;"",AJ251,""))))))))</f>
        <v/>
      </c>
      <c r="I251" s="1103"/>
      <c r="J251" s="1098"/>
      <c r="K251" s="1099"/>
      <c r="L251" s="1105"/>
      <c r="M251" s="1105"/>
      <c r="N251" s="1105"/>
      <c r="O251" s="1099"/>
      <c r="P251" s="1106"/>
      <c r="Q251" s="1107" t="str">
        <f t="shared" ca="1" si="54"/>
        <v/>
      </c>
      <c r="R251" s="1099"/>
      <c r="S251" s="1099"/>
      <c r="T251" s="1099"/>
      <c r="U251" s="1105"/>
      <c r="V251" s="1099"/>
      <c r="W251" s="1104"/>
      <c r="X251" s="1104"/>
      <c r="Y251" s="1104"/>
      <c r="Z251" s="1108"/>
      <c r="AA251" s="1109"/>
      <c r="AB251" s="1104"/>
      <c r="AC251" s="1102"/>
      <c r="AD251" s="1102"/>
      <c r="AE251" s="1102"/>
      <c r="AF251" s="1110"/>
      <c r="AG251" s="1110"/>
      <c r="AH251" s="1110"/>
      <c r="AI251" s="834"/>
      <c r="AJ251" s="1111"/>
      <c r="AK251" s="1112" t="str">
        <f t="shared" si="114"/>
        <v/>
      </c>
      <c r="AL251" s="1106"/>
      <c r="AM251" s="1106"/>
      <c r="AN251" s="1107"/>
      <c r="AO251" s="1113"/>
      <c r="AP251" s="1113"/>
      <c r="AQ251" s="1114"/>
      <c r="AR251" s="1106"/>
      <c r="AS251" s="1106"/>
      <c r="AT251" s="1107"/>
      <c r="AU251" s="834"/>
      <c r="AV251" s="834"/>
      <c r="AW251" s="1114"/>
      <c r="AX251" s="1115"/>
      <c r="AY251" s="1115"/>
      <c r="AZ251" s="1107"/>
      <c r="BA251" s="834"/>
      <c r="BB251" s="834"/>
      <c r="BC251" s="1116"/>
      <c r="BD251" s="1117"/>
      <c r="BE251" s="1117" t="str">
        <f t="shared" ca="1" si="115"/>
        <v>0</v>
      </c>
      <c r="BF251" s="1098" t="str">
        <f t="shared" ca="1" si="116"/>
        <v/>
      </c>
      <c r="BG251" s="1098" t="str">
        <f t="shared" ca="1" si="117"/>
        <v/>
      </c>
    </row>
    <row r="252" spans="1:59" ht="22.5" hidden="1" customHeight="1">
      <c r="A252" s="1098">
        <f t="shared" si="118"/>
        <v>23</v>
      </c>
      <c r="B252" s="1099"/>
      <c r="C252" s="1099"/>
      <c r="D252" s="1099"/>
      <c r="E252" s="1100"/>
      <c r="F252" s="1100"/>
      <c r="G252" s="1101" t="str">
        <f>IF(AI252="","Perekrutan",IF(BE252&gt;4,"Tetap",IF(BA252&lt;&gt;"","Kontrak VII",IF(AX252&lt;&gt;"","Kontrak VI",IF(AU252&lt;&gt;"","Kontrak V",IF(AR252&lt;&gt;"","Kontrak IV",IF(AO252&lt;&gt;"","Kontrak III",IF(AL252&lt;&gt;"","Kontrak II",IF(AI252&lt;&gt;"","Kontrak I","")))))))))</f>
        <v>Perekrutan</v>
      </c>
      <c r="H252" s="1102" t="str">
        <f>IF(G252="Tetap","",IF(BA252&lt;&gt;"",BB252,IF(AX252&lt;&gt;"",AY252,IF(AU252&lt;&gt;"",AV252,IF(AR252&lt;&gt;"",AS252,IF(AO252&lt;&gt;"",AP252,IF(AL252&lt;&gt;"",AM252,IF(AI252&lt;&gt;"",AJ252,""))))))))</f>
        <v/>
      </c>
      <c r="I252" s="1103"/>
      <c r="J252" s="1098"/>
      <c r="K252" s="1099"/>
      <c r="L252" s="1105"/>
      <c r="M252" s="1105"/>
      <c r="N252" s="1105"/>
      <c r="O252" s="1099"/>
      <c r="P252" s="1106"/>
      <c r="Q252" s="1107" t="str">
        <f t="shared" ca="1" si="54"/>
        <v/>
      </c>
      <c r="R252" s="1099"/>
      <c r="S252" s="1099"/>
      <c r="T252" s="1099"/>
      <c r="U252" s="1105"/>
      <c r="V252" s="1099"/>
      <c r="W252" s="1104"/>
      <c r="X252" s="1104"/>
      <c r="Y252" s="1104"/>
      <c r="Z252" s="1108"/>
      <c r="AA252" s="1109"/>
      <c r="AB252" s="1104"/>
      <c r="AC252" s="1102"/>
      <c r="AD252" s="1102"/>
      <c r="AE252" s="1102"/>
      <c r="AF252" s="1110"/>
      <c r="AG252" s="1110"/>
      <c r="AH252" s="1110"/>
      <c r="AI252" s="834"/>
      <c r="AJ252" s="1111"/>
      <c r="AK252" s="1112" t="str">
        <f t="shared" si="114"/>
        <v/>
      </c>
      <c r="AL252" s="1106"/>
      <c r="AM252" s="1106"/>
      <c r="AN252" s="1107"/>
      <c r="AO252" s="1113"/>
      <c r="AP252" s="1113"/>
      <c r="AQ252" s="1114"/>
      <c r="AR252" s="1106"/>
      <c r="AS252" s="1106"/>
      <c r="AT252" s="1107"/>
      <c r="AU252" s="834"/>
      <c r="AV252" s="834"/>
      <c r="AW252" s="1114"/>
      <c r="AX252" s="1115"/>
      <c r="AY252" s="1115"/>
      <c r="AZ252" s="1107"/>
      <c r="BA252" s="834"/>
      <c r="BB252" s="834"/>
      <c r="BC252" s="1116"/>
      <c r="BD252" s="1117"/>
      <c r="BE252" s="1117" t="str">
        <f t="shared" ca="1" si="115"/>
        <v>0</v>
      </c>
      <c r="BF252" s="1098" t="str">
        <f t="shared" ca="1" si="116"/>
        <v/>
      </c>
      <c r="BG252" s="1098" t="str">
        <f t="shared" ca="1" si="117"/>
        <v/>
      </c>
    </row>
    <row r="253" spans="1:59" ht="22.5" hidden="1" customHeight="1">
      <c r="A253" s="1098">
        <f t="shared" si="118"/>
        <v>24</v>
      </c>
      <c r="B253" s="1099"/>
      <c r="C253" s="1099"/>
      <c r="D253" s="1099"/>
      <c r="E253" s="1100"/>
      <c r="F253" s="1100"/>
      <c r="G253" s="1101" t="str">
        <f>IF(AI253="","Perekrutan",IF(BE253&gt;4,"Tetap",IF(BA253&lt;&gt;"","Kontrak VII",IF(AX253&lt;&gt;"","Kontrak VI",IF(AU253&lt;&gt;"","Kontrak V",IF(AR253&lt;&gt;"","Kontrak IV",IF(AO253&lt;&gt;"","Kontrak III",IF(AL253&lt;&gt;"","Kontrak II",IF(AI253&lt;&gt;"","Kontrak I","")))))))))</f>
        <v>Perekrutan</v>
      </c>
      <c r="H253" s="1102" t="str">
        <f>IF(G253="Tetap","",IF(BA253&lt;&gt;"",BB253,IF(AX253&lt;&gt;"",AY253,IF(AU253&lt;&gt;"",AV253,IF(AR253&lt;&gt;"",AS253,IF(AO253&lt;&gt;"",AP253,IF(AL253&lt;&gt;"",AM253,IF(AI253&lt;&gt;"",AJ253,""))))))))</f>
        <v/>
      </c>
      <c r="I253" s="1103"/>
      <c r="J253" s="1098"/>
      <c r="K253" s="1099"/>
      <c r="L253" s="1105"/>
      <c r="M253" s="1105"/>
      <c r="N253" s="1105"/>
      <c r="O253" s="1099"/>
      <c r="P253" s="1106"/>
      <c r="Q253" s="1107" t="str">
        <f t="shared" ca="1" si="54"/>
        <v/>
      </c>
      <c r="R253" s="1099"/>
      <c r="S253" s="1099"/>
      <c r="T253" s="1099"/>
      <c r="U253" s="1105"/>
      <c r="V253" s="1099"/>
      <c r="W253" s="1104"/>
      <c r="X253" s="1104"/>
      <c r="Y253" s="1104"/>
      <c r="Z253" s="1108"/>
      <c r="AA253" s="1109"/>
      <c r="AB253" s="1104"/>
      <c r="AC253" s="1102"/>
      <c r="AD253" s="1102"/>
      <c r="AE253" s="1102"/>
      <c r="AF253" s="1110"/>
      <c r="AG253" s="1110"/>
      <c r="AH253" s="1110"/>
      <c r="AI253" s="834"/>
      <c r="AJ253" s="1111"/>
      <c r="AK253" s="1112" t="str">
        <f t="shared" si="114"/>
        <v/>
      </c>
      <c r="AL253" s="1106"/>
      <c r="AM253" s="1106"/>
      <c r="AN253" s="1107"/>
      <c r="AO253" s="1113"/>
      <c r="AP253" s="1113"/>
      <c r="AQ253" s="1114"/>
      <c r="AR253" s="1106"/>
      <c r="AS253" s="1106"/>
      <c r="AT253" s="1107"/>
      <c r="AU253" s="834"/>
      <c r="AV253" s="834"/>
      <c r="AW253" s="1114"/>
      <c r="AX253" s="1115"/>
      <c r="AY253" s="1115"/>
      <c r="AZ253" s="1107"/>
      <c r="BA253" s="834"/>
      <c r="BB253" s="834"/>
      <c r="BC253" s="1116"/>
      <c r="BD253" s="1117"/>
      <c r="BE253" s="1117" t="str">
        <f t="shared" ca="1" si="115"/>
        <v>0</v>
      </c>
      <c r="BF253" s="1098" t="str">
        <f t="shared" ca="1" si="116"/>
        <v/>
      </c>
      <c r="BG253" s="1098" t="str">
        <f t="shared" ca="1" si="117"/>
        <v/>
      </c>
    </row>
    <row r="254" spans="1:59" ht="22.5" hidden="1" customHeight="1">
      <c r="A254" s="1098">
        <f t="shared" si="118"/>
        <v>25</v>
      </c>
      <c r="B254" s="1099"/>
      <c r="C254" s="1099"/>
      <c r="D254" s="1099"/>
      <c r="E254" s="1100"/>
      <c r="F254" s="1100"/>
      <c r="G254" s="1101" t="str">
        <f>IF(AI254="","Perekrutan",IF(BE254&gt;4,"Tetap",IF(BA254&lt;&gt;"","Kontrak VII",IF(AX254&lt;&gt;"","Kontrak VI",IF(AU254&lt;&gt;"","Kontrak V",IF(AR254&lt;&gt;"","Kontrak IV",IF(AO254&lt;&gt;"","Kontrak III",IF(AL254&lt;&gt;"","Kontrak II",IF(AI254&lt;&gt;"","Kontrak I","")))))))))</f>
        <v>Perekrutan</v>
      </c>
      <c r="H254" s="1102" t="str">
        <f>IF(G254="Tetap","",IF(BA254&lt;&gt;"",BB254,IF(AX254&lt;&gt;"",AY254,IF(AU254&lt;&gt;"",AV254,IF(AR254&lt;&gt;"",AS254,IF(AO254&lt;&gt;"",AP254,IF(AL254&lt;&gt;"",AM254,IF(AI254&lt;&gt;"",AJ254,""))))))))</f>
        <v/>
      </c>
      <c r="I254" s="1103"/>
      <c r="J254" s="1098"/>
      <c r="K254" s="1099"/>
      <c r="L254" s="1105"/>
      <c r="M254" s="1105"/>
      <c r="N254" s="1105"/>
      <c r="O254" s="1099"/>
      <c r="P254" s="1106"/>
      <c r="Q254" s="1107" t="str">
        <f t="shared" ca="1" si="54"/>
        <v/>
      </c>
      <c r="R254" s="1099"/>
      <c r="S254" s="1099"/>
      <c r="T254" s="1099"/>
      <c r="U254" s="1105"/>
      <c r="V254" s="1099"/>
      <c r="W254" s="1104"/>
      <c r="X254" s="1104"/>
      <c r="Y254" s="1104"/>
      <c r="Z254" s="1108"/>
      <c r="AA254" s="1109"/>
      <c r="AB254" s="1104"/>
      <c r="AC254" s="1102"/>
      <c r="AD254" s="1102"/>
      <c r="AE254" s="1102"/>
      <c r="AF254" s="1110"/>
      <c r="AG254" s="1110"/>
      <c r="AH254" s="1110"/>
      <c r="AI254" s="834"/>
      <c r="AJ254" s="1111"/>
      <c r="AK254" s="1112" t="str">
        <f t="shared" si="114"/>
        <v/>
      </c>
      <c r="AL254" s="1106"/>
      <c r="AM254" s="1106"/>
      <c r="AN254" s="1107"/>
      <c r="AO254" s="1113"/>
      <c r="AP254" s="1113"/>
      <c r="AQ254" s="1114"/>
      <c r="AR254" s="1106"/>
      <c r="AS254" s="1106"/>
      <c r="AT254" s="1107"/>
      <c r="AU254" s="834"/>
      <c r="AV254" s="834"/>
      <c r="AW254" s="1114"/>
      <c r="AX254" s="1115"/>
      <c r="AY254" s="1115"/>
      <c r="AZ254" s="1107"/>
      <c r="BA254" s="834"/>
      <c r="BB254" s="834"/>
      <c r="BC254" s="1116"/>
      <c r="BD254" s="1117"/>
      <c r="BE254" s="1117" t="str">
        <f t="shared" ca="1" si="115"/>
        <v>0</v>
      </c>
      <c r="BF254" s="1098" t="str">
        <f t="shared" ca="1" si="116"/>
        <v/>
      </c>
      <c r="BG254" s="1098" t="str">
        <f t="shared" ca="1" si="117"/>
        <v/>
      </c>
    </row>
    <row r="255" spans="1:59" ht="22.5" hidden="1" customHeight="1">
      <c r="A255" s="1098">
        <f t="shared" si="118"/>
        <v>26</v>
      </c>
      <c r="B255" s="1099"/>
      <c r="C255" s="1099"/>
      <c r="D255" s="1099"/>
      <c r="E255" s="1100"/>
      <c r="F255" s="1100"/>
      <c r="G255" s="1101" t="str">
        <f>IF(AI255="","Perekrutan",IF(BE255&gt;4,"Tetap",IF(BA255&lt;&gt;"","Kontrak VII",IF(AX255&lt;&gt;"","Kontrak VI",IF(AU255&lt;&gt;"","Kontrak V",IF(AR255&lt;&gt;"","Kontrak IV",IF(AO255&lt;&gt;"","Kontrak III",IF(AL255&lt;&gt;"","Kontrak II",IF(AI255&lt;&gt;"","Kontrak I","")))))))))</f>
        <v>Perekrutan</v>
      </c>
      <c r="H255" s="1102" t="str">
        <f>IF(G255="Tetap","",IF(BA255&lt;&gt;"",BB255,IF(AX255&lt;&gt;"",AY255,IF(AU255&lt;&gt;"",AV255,IF(AR255&lt;&gt;"",AS255,IF(AO255&lt;&gt;"",AP255,IF(AL255&lt;&gt;"",AM255,IF(AI255&lt;&gt;"",AJ255,""))))))))</f>
        <v/>
      </c>
      <c r="I255" s="1103"/>
      <c r="J255" s="1098"/>
      <c r="K255" s="1099"/>
      <c r="L255" s="1105"/>
      <c r="M255" s="1105"/>
      <c r="N255" s="1105"/>
      <c r="O255" s="1099"/>
      <c r="P255" s="1106"/>
      <c r="Q255" s="1107" t="str">
        <f t="shared" ca="1" si="54"/>
        <v/>
      </c>
      <c r="R255" s="1099"/>
      <c r="S255" s="1099"/>
      <c r="T255" s="1099"/>
      <c r="U255" s="1105"/>
      <c r="V255" s="1099"/>
      <c r="W255" s="1104"/>
      <c r="X255" s="1104"/>
      <c r="Y255" s="1104"/>
      <c r="Z255" s="1108"/>
      <c r="AA255" s="1109"/>
      <c r="AB255" s="1104"/>
      <c r="AC255" s="1102"/>
      <c r="AD255" s="1102"/>
      <c r="AE255" s="1102"/>
      <c r="AF255" s="1110"/>
      <c r="AG255" s="1110"/>
      <c r="AH255" s="1110"/>
      <c r="AI255" s="834"/>
      <c r="AJ255" s="1111"/>
      <c r="AK255" s="1112" t="str">
        <f t="shared" si="114"/>
        <v/>
      </c>
      <c r="AL255" s="1106"/>
      <c r="AM255" s="1106"/>
      <c r="AN255" s="1107"/>
      <c r="AO255" s="1113"/>
      <c r="AP255" s="1113"/>
      <c r="AQ255" s="1114"/>
      <c r="AR255" s="1106"/>
      <c r="AS255" s="1106"/>
      <c r="AT255" s="1107"/>
      <c r="AU255" s="834"/>
      <c r="AV255" s="834"/>
      <c r="AW255" s="1114"/>
      <c r="AX255" s="1115"/>
      <c r="AY255" s="1115"/>
      <c r="AZ255" s="1107"/>
      <c r="BA255" s="834"/>
      <c r="BB255" s="834"/>
      <c r="BC255" s="1116"/>
      <c r="BD255" s="1117"/>
      <c r="BE255" s="1117" t="str">
        <f t="shared" ca="1" si="115"/>
        <v>0</v>
      </c>
      <c r="BF255" s="1098" t="str">
        <f t="shared" ca="1" si="116"/>
        <v/>
      </c>
      <c r="BG255" s="1098" t="str">
        <f t="shared" ca="1" si="117"/>
        <v/>
      </c>
    </row>
    <row r="256" spans="1:59" ht="22.5" hidden="1" customHeight="1">
      <c r="A256" s="1098">
        <f t="shared" si="118"/>
        <v>27</v>
      </c>
      <c r="B256" s="1099"/>
      <c r="C256" s="1099"/>
      <c r="D256" s="1099"/>
      <c r="E256" s="1100"/>
      <c r="F256" s="1100"/>
      <c r="G256" s="1101" t="str">
        <f>IF(AI256="","Perekrutan",IF(BE256&gt;4,"Tetap",IF(BA256&lt;&gt;"","Kontrak VII",IF(AX256&lt;&gt;"","Kontrak VI",IF(AU256&lt;&gt;"","Kontrak V",IF(AR256&lt;&gt;"","Kontrak IV",IF(AO256&lt;&gt;"","Kontrak III",IF(AL256&lt;&gt;"","Kontrak II",IF(AI256&lt;&gt;"","Kontrak I","")))))))))</f>
        <v>Perekrutan</v>
      </c>
      <c r="H256" s="1102" t="str">
        <f>IF(G256="Tetap","",IF(BA256&lt;&gt;"",BB256,IF(AX256&lt;&gt;"",AY256,IF(AU256&lt;&gt;"",AV256,IF(AR256&lt;&gt;"",AS256,IF(AO256&lt;&gt;"",AP256,IF(AL256&lt;&gt;"",AM256,IF(AI256&lt;&gt;"",AJ256,""))))))))</f>
        <v/>
      </c>
      <c r="I256" s="1103"/>
      <c r="J256" s="1098"/>
      <c r="K256" s="1099"/>
      <c r="L256" s="1105"/>
      <c r="M256" s="1105"/>
      <c r="N256" s="1105"/>
      <c r="O256" s="1099"/>
      <c r="P256" s="1106"/>
      <c r="Q256" s="1107" t="str">
        <f t="shared" ca="1" si="54"/>
        <v/>
      </c>
      <c r="R256" s="1099"/>
      <c r="S256" s="1099"/>
      <c r="T256" s="1099"/>
      <c r="U256" s="1105"/>
      <c r="V256" s="1099"/>
      <c r="W256" s="1104"/>
      <c r="X256" s="1104"/>
      <c r="Y256" s="1104"/>
      <c r="Z256" s="1108"/>
      <c r="AA256" s="1109"/>
      <c r="AB256" s="1104"/>
      <c r="AC256" s="1102"/>
      <c r="AD256" s="1102"/>
      <c r="AE256" s="1102"/>
      <c r="AF256" s="1110"/>
      <c r="AG256" s="1110"/>
      <c r="AH256" s="1110"/>
      <c r="AI256" s="834"/>
      <c r="AJ256" s="1111"/>
      <c r="AK256" s="1112" t="str">
        <f t="shared" si="114"/>
        <v/>
      </c>
      <c r="AL256" s="1106"/>
      <c r="AM256" s="1106"/>
      <c r="AN256" s="1107"/>
      <c r="AO256" s="1113"/>
      <c r="AP256" s="1113"/>
      <c r="AQ256" s="1114"/>
      <c r="AR256" s="1106"/>
      <c r="AS256" s="1106"/>
      <c r="AT256" s="1107"/>
      <c r="AU256" s="834"/>
      <c r="AV256" s="834"/>
      <c r="AW256" s="1114"/>
      <c r="AX256" s="1115"/>
      <c r="AY256" s="1115"/>
      <c r="AZ256" s="1107"/>
      <c r="BA256" s="834"/>
      <c r="BB256" s="834"/>
      <c r="BC256" s="1116"/>
      <c r="BD256" s="1117"/>
      <c r="BE256" s="1117" t="str">
        <f t="shared" ca="1" si="115"/>
        <v>0</v>
      </c>
      <c r="BF256" s="1098" t="str">
        <f t="shared" ca="1" si="116"/>
        <v/>
      </c>
      <c r="BG256" s="1098" t="str">
        <f t="shared" ca="1" si="117"/>
        <v/>
      </c>
    </row>
    <row r="257" spans="1:59" ht="22.5" hidden="1" customHeight="1">
      <c r="A257" s="1098">
        <f t="shared" si="118"/>
        <v>28</v>
      </c>
      <c r="B257" s="1099"/>
      <c r="C257" s="1099"/>
      <c r="D257" s="1099"/>
      <c r="E257" s="1100"/>
      <c r="F257" s="1100"/>
      <c r="G257" s="1101" t="str">
        <f>IF(AI257="","Perekrutan",IF(BE257&gt;4,"Tetap",IF(BA257&lt;&gt;"","Kontrak VII",IF(AX257&lt;&gt;"","Kontrak VI",IF(AU257&lt;&gt;"","Kontrak V",IF(AR257&lt;&gt;"","Kontrak IV",IF(AO257&lt;&gt;"","Kontrak III",IF(AL257&lt;&gt;"","Kontrak II",IF(AI257&lt;&gt;"","Kontrak I","")))))))))</f>
        <v>Perekrutan</v>
      </c>
      <c r="H257" s="1102" t="str">
        <f>IF(G257="Tetap","",IF(BA257&lt;&gt;"",BB257,IF(AX257&lt;&gt;"",AY257,IF(AU257&lt;&gt;"",AV257,IF(AR257&lt;&gt;"",AS257,IF(AO257&lt;&gt;"",AP257,IF(AL257&lt;&gt;"",AM257,IF(AI257&lt;&gt;"",AJ257,""))))))))</f>
        <v/>
      </c>
      <c r="I257" s="1103"/>
      <c r="J257" s="1098"/>
      <c r="K257" s="1099"/>
      <c r="L257" s="1105"/>
      <c r="M257" s="1105"/>
      <c r="N257" s="1105"/>
      <c r="O257" s="1099"/>
      <c r="P257" s="1106"/>
      <c r="Q257" s="1107" t="str">
        <f t="shared" ca="1" si="54"/>
        <v/>
      </c>
      <c r="R257" s="1099"/>
      <c r="S257" s="1099"/>
      <c r="T257" s="1099"/>
      <c r="U257" s="1105"/>
      <c r="V257" s="1099"/>
      <c r="W257" s="1104"/>
      <c r="X257" s="1104"/>
      <c r="Y257" s="1104"/>
      <c r="Z257" s="1108"/>
      <c r="AA257" s="1109"/>
      <c r="AB257" s="1104"/>
      <c r="AC257" s="1102"/>
      <c r="AD257" s="1102"/>
      <c r="AE257" s="1102"/>
      <c r="AF257" s="1110"/>
      <c r="AG257" s="1110"/>
      <c r="AH257" s="1110"/>
      <c r="AI257" s="834"/>
      <c r="AJ257" s="1111"/>
      <c r="AK257" s="1112" t="str">
        <f t="shared" si="114"/>
        <v/>
      </c>
      <c r="AL257" s="1106"/>
      <c r="AM257" s="1106"/>
      <c r="AN257" s="1107"/>
      <c r="AO257" s="1113"/>
      <c r="AP257" s="1113"/>
      <c r="AQ257" s="1114"/>
      <c r="AR257" s="1106"/>
      <c r="AS257" s="1106"/>
      <c r="AT257" s="1107"/>
      <c r="AU257" s="834"/>
      <c r="AV257" s="834"/>
      <c r="AW257" s="1114"/>
      <c r="AX257" s="1115"/>
      <c r="AY257" s="1115"/>
      <c r="AZ257" s="1107"/>
      <c r="BA257" s="834"/>
      <c r="BB257" s="834"/>
      <c r="BC257" s="1116"/>
      <c r="BD257" s="1117"/>
      <c r="BE257" s="1117" t="str">
        <f t="shared" ca="1" si="115"/>
        <v>0</v>
      </c>
      <c r="BF257" s="1098" t="str">
        <f t="shared" ca="1" si="116"/>
        <v/>
      </c>
      <c r="BG257" s="1098" t="str">
        <f t="shared" ca="1" si="117"/>
        <v/>
      </c>
    </row>
    <row r="258" spans="1:59" ht="22.5" hidden="1" customHeight="1">
      <c r="A258" s="1098">
        <f t="shared" si="118"/>
        <v>29</v>
      </c>
      <c r="B258" s="1099"/>
      <c r="C258" s="1099"/>
      <c r="D258" s="1099"/>
      <c r="E258" s="1100"/>
      <c r="F258" s="1100"/>
      <c r="G258" s="1101" t="str">
        <f>IF(AI258="","Perekrutan",IF(BE258&gt;4,"Tetap",IF(BA258&lt;&gt;"","Kontrak VII",IF(AX258&lt;&gt;"","Kontrak VI",IF(AU258&lt;&gt;"","Kontrak V",IF(AR258&lt;&gt;"","Kontrak IV",IF(AO258&lt;&gt;"","Kontrak III",IF(AL258&lt;&gt;"","Kontrak II",IF(AI258&lt;&gt;"","Kontrak I","")))))))))</f>
        <v>Perekrutan</v>
      </c>
      <c r="H258" s="1102" t="str">
        <f>IF(G258="Tetap","",IF(BA258&lt;&gt;"",BB258,IF(AX258&lt;&gt;"",AY258,IF(AU258&lt;&gt;"",AV258,IF(AR258&lt;&gt;"",AS258,IF(AO258&lt;&gt;"",AP258,IF(AL258&lt;&gt;"",AM258,IF(AI258&lt;&gt;"",AJ258,""))))))))</f>
        <v/>
      </c>
      <c r="I258" s="1103"/>
      <c r="J258" s="1098"/>
      <c r="K258" s="1099"/>
      <c r="L258" s="1105"/>
      <c r="M258" s="1105"/>
      <c r="N258" s="1105"/>
      <c r="O258" s="1099"/>
      <c r="P258" s="1106"/>
      <c r="Q258" s="1107" t="str">
        <f t="shared" ca="1" si="54"/>
        <v/>
      </c>
      <c r="R258" s="1099"/>
      <c r="S258" s="1099"/>
      <c r="T258" s="1099"/>
      <c r="U258" s="1105"/>
      <c r="V258" s="1099"/>
      <c r="W258" s="1104"/>
      <c r="X258" s="1104"/>
      <c r="Y258" s="1104"/>
      <c r="Z258" s="1108"/>
      <c r="AA258" s="1109"/>
      <c r="AB258" s="1104"/>
      <c r="AC258" s="1102"/>
      <c r="AD258" s="1102"/>
      <c r="AE258" s="1102"/>
      <c r="AF258" s="1110"/>
      <c r="AG258" s="1110"/>
      <c r="AH258" s="1110"/>
      <c r="AI258" s="834"/>
      <c r="AJ258" s="1111"/>
      <c r="AK258" s="1112" t="str">
        <f t="shared" si="114"/>
        <v/>
      </c>
      <c r="AL258" s="1106"/>
      <c r="AM258" s="1106"/>
      <c r="AN258" s="1107"/>
      <c r="AO258" s="1113"/>
      <c r="AP258" s="1113"/>
      <c r="AQ258" s="1114"/>
      <c r="AR258" s="1106"/>
      <c r="AS258" s="1106"/>
      <c r="AT258" s="1107"/>
      <c r="AU258" s="834"/>
      <c r="AV258" s="834"/>
      <c r="AW258" s="1114"/>
      <c r="AX258" s="1115"/>
      <c r="AY258" s="1115"/>
      <c r="AZ258" s="1107"/>
      <c r="BA258" s="834"/>
      <c r="BB258" s="834"/>
      <c r="BC258" s="1116"/>
      <c r="BD258" s="1117"/>
      <c r="BE258" s="1117" t="str">
        <f t="shared" ca="1" si="115"/>
        <v>0</v>
      </c>
      <c r="BF258" s="1098" t="str">
        <f t="shared" ca="1" si="116"/>
        <v/>
      </c>
      <c r="BG258" s="1098" t="str">
        <f t="shared" ca="1" si="117"/>
        <v/>
      </c>
    </row>
    <row r="259" spans="1:59" ht="22.5" hidden="1" customHeight="1">
      <c r="A259" s="1098">
        <f t="shared" si="118"/>
        <v>30</v>
      </c>
      <c r="B259" s="1099"/>
      <c r="C259" s="1099"/>
      <c r="D259" s="1099"/>
      <c r="E259" s="1100"/>
      <c r="F259" s="1100"/>
      <c r="G259" s="1101" t="str">
        <f>IF(AI259="","Perekrutan",IF(BE259&gt;4,"Tetap",IF(BA259&lt;&gt;"","Kontrak VII",IF(AX259&lt;&gt;"","Kontrak VI",IF(AU259&lt;&gt;"","Kontrak V",IF(AR259&lt;&gt;"","Kontrak IV",IF(AO259&lt;&gt;"","Kontrak III",IF(AL259&lt;&gt;"","Kontrak II",IF(AI259&lt;&gt;"","Kontrak I","")))))))))</f>
        <v>Perekrutan</v>
      </c>
      <c r="H259" s="1102" t="str">
        <f>IF(G259="Tetap","",IF(BA259&lt;&gt;"",BB259,IF(AX259&lt;&gt;"",AY259,IF(AU259&lt;&gt;"",AV259,IF(AR259&lt;&gt;"",AS259,IF(AO259&lt;&gt;"",AP259,IF(AL259&lt;&gt;"",AM259,IF(AI259&lt;&gt;"",AJ259,""))))))))</f>
        <v/>
      </c>
      <c r="I259" s="1103"/>
      <c r="J259" s="1098"/>
      <c r="K259" s="1099"/>
      <c r="L259" s="1105"/>
      <c r="M259" s="1105"/>
      <c r="N259" s="1105"/>
      <c r="O259" s="1099"/>
      <c r="P259" s="1106"/>
      <c r="Q259" s="1107" t="str">
        <f t="shared" ca="1" si="54"/>
        <v/>
      </c>
      <c r="R259" s="1099"/>
      <c r="S259" s="1099"/>
      <c r="T259" s="1099"/>
      <c r="U259" s="1105"/>
      <c r="V259" s="1099"/>
      <c r="W259" s="1104"/>
      <c r="X259" s="1104"/>
      <c r="Y259" s="1104"/>
      <c r="Z259" s="1108"/>
      <c r="AA259" s="1109"/>
      <c r="AB259" s="1104"/>
      <c r="AC259" s="1102"/>
      <c r="AD259" s="1102"/>
      <c r="AE259" s="1102"/>
      <c r="AF259" s="1110"/>
      <c r="AG259" s="1110"/>
      <c r="AH259" s="1110"/>
      <c r="AI259" s="834"/>
      <c r="AJ259" s="1111"/>
      <c r="AK259" s="1112" t="str">
        <f t="shared" si="114"/>
        <v/>
      </c>
      <c r="AL259" s="1106"/>
      <c r="AM259" s="1106"/>
      <c r="AN259" s="1107"/>
      <c r="AO259" s="1113"/>
      <c r="AP259" s="1113"/>
      <c r="AQ259" s="1114"/>
      <c r="AR259" s="1106"/>
      <c r="AS259" s="1106"/>
      <c r="AT259" s="1107"/>
      <c r="AU259" s="834"/>
      <c r="AV259" s="834"/>
      <c r="AW259" s="1114"/>
      <c r="AX259" s="1115"/>
      <c r="AY259" s="1115"/>
      <c r="AZ259" s="1107"/>
      <c r="BA259" s="834"/>
      <c r="BB259" s="834"/>
      <c r="BC259" s="1116"/>
      <c r="BD259" s="1117"/>
      <c r="BE259" s="1117" t="str">
        <f t="shared" ca="1" si="115"/>
        <v>0</v>
      </c>
      <c r="BF259" s="1098" t="str">
        <f t="shared" ca="1" si="116"/>
        <v/>
      </c>
      <c r="BG259" s="1098" t="str">
        <f t="shared" ca="1" si="117"/>
        <v/>
      </c>
    </row>
    <row r="260" spans="1:59" ht="22.5" hidden="1" customHeight="1">
      <c r="A260" s="1098">
        <f t="shared" si="118"/>
        <v>31</v>
      </c>
      <c r="B260" s="1099"/>
      <c r="C260" s="1099"/>
      <c r="D260" s="1099"/>
      <c r="E260" s="1100"/>
      <c r="F260" s="1100"/>
      <c r="G260" s="1101" t="str">
        <f>IF(AI260="","Perekrutan",IF(BE260&gt;4,"Tetap",IF(BA260&lt;&gt;"","Kontrak VII",IF(AX260&lt;&gt;"","Kontrak VI",IF(AU260&lt;&gt;"","Kontrak V",IF(AR260&lt;&gt;"","Kontrak IV",IF(AO260&lt;&gt;"","Kontrak III",IF(AL260&lt;&gt;"","Kontrak II",IF(AI260&lt;&gt;"","Kontrak I","")))))))))</f>
        <v>Perekrutan</v>
      </c>
      <c r="H260" s="1102" t="str">
        <f>IF(G260="Tetap","",IF(BA260&lt;&gt;"",BB260,IF(AX260&lt;&gt;"",AY260,IF(AU260&lt;&gt;"",AV260,IF(AR260&lt;&gt;"",AS260,IF(AO260&lt;&gt;"",AP260,IF(AL260&lt;&gt;"",AM260,IF(AI260&lt;&gt;"",AJ260,""))))))))</f>
        <v/>
      </c>
      <c r="I260" s="1103"/>
      <c r="J260" s="1098"/>
      <c r="K260" s="1099"/>
      <c r="L260" s="1105"/>
      <c r="M260" s="1105"/>
      <c r="N260" s="1105"/>
      <c r="O260" s="1099"/>
      <c r="P260" s="1106"/>
      <c r="Q260" s="1107" t="str">
        <f t="shared" ca="1" si="54"/>
        <v/>
      </c>
      <c r="R260" s="1099"/>
      <c r="S260" s="1099"/>
      <c r="T260" s="1099"/>
      <c r="U260" s="1105"/>
      <c r="V260" s="1099"/>
      <c r="W260" s="1104"/>
      <c r="X260" s="1104"/>
      <c r="Y260" s="1104"/>
      <c r="Z260" s="1108"/>
      <c r="AA260" s="1109"/>
      <c r="AB260" s="1104"/>
      <c r="AC260" s="1102"/>
      <c r="AD260" s="1102"/>
      <c r="AE260" s="1102"/>
      <c r="AF260" s="1110"/>
      <c r="AG260" s="1110"/>
      <c r="AH260" s="1110"/>
      <c r="AI260" s="834"/>
      <c r="AJ260" s="1111"/>
      <c r="AK260" s="1112" t="str">
        <f t="shared" si="114"/>
        <v/>
      </c>
      <c r="AL260" s="1106"/>
      <c r="AM260" s="1106"/>
      <c r="AN260" s="1107"/>
      <c r="AO260" s="1113"/>
      <c r="AP260" s="1113"/>
      <c r="AQ260" s="1114"/>
      <c r="AR260" s="1106"/>
      <c r="AS260" s="1106"/>
      <c r="AT260" s="1107"/>
      <c r="AU260" s="834"/>
      <c r="AV260" s="834"/>
      <c r="AW260" s="1114"/>
      <c r="AX260" s="1115"/>
      <c r="AY260" s="1115"/>
      <c r="AZ260" s="1107"/>
      <c r="BA260" s="834"/>
      <c r="BB260" s="834"/>
      <c r="BC260" s="1116"/>
      <c r="BD260" s="1117"/>
      <c r="BE260" s="1117" t="str">
        <f t="shared" ca="1" si="115"/>
        <v>0</v>
      </c>
      <c r="BF260" s="1098" t="str">
        <f t="shared" ca="1" si="116"/>
        <v/>
      </c>
      <c r="BG260" s="1098" t="str">
        <f t="shared" ca="1" si="117"/>
        <v/>
      </c>
    </row>
  </sheetData>
  <mergeCells count="10">
    <mergeCell ref="AX1:AZ1"/>
    <mergeCell ref="BA1:BC1"/>
    <mergeCell ref="BE1:BG1"/>
    <mergeCell ref="AC1:AE1"/>
    <mergeCell ref="AF1:AH1"/>
    <mergeCell ref="AI1:AK1"/>
    <mergeCell ref="AL1:AN1"/>
    <mergeCell ref="AO1:AQ1"/>
    <mergeCell ref="AR1:AT1"/>
    <mergeCell ref="AU1:AW1"/>
  </mergeCells>
  <conditionalFormatting sqref="F68">
    <cfRule type="containsText" dxfId="76" priority="1" operator="containsText" text="Grebek">
      <formula>NOT(ISERROR(SEARCH(("Grebek"),(F68))))</formula>
    </cfRule>
  </conditionalFormatting>
  <conditionalFormatting sqref="G3:G260">
    <cfRule type="containsText" dxfId="75" priority="2" operator="containsText" text="Tetap">
      <formula>NOT(ISERROR(SEARCH(("Tetap"),(G3))))</formula>
    </cfRule>
  </conditionalFormatting>
  <conditionalFormatting sqref="G3:G260">
    <cfRule type="containsText" dxfId="74" priority="3" operator="containsText" text="Kontrak">
      <formula>NOT(ISERROR(SEARCH(("Kontrak"),(G3))))</formula>
    </cfRule>
  </conditionalFormatting>
  <conditionalFormatting sqref="G3:G260">
    <cfRule type="containsText" dxfId="73" priority="4" operator="containsText" text="Perekrutan">
      <formula>NOT(ISERROR(SEARCH(("Perekrutan"),(G3))))</formula>
    </cfRule>
  </conditionalFormatting>
  <conditionalFormatting sqref="F3:F260">
    <cfRule type="containsText" dxfId="72" priority="5" operator="containsText" text="Calon">
      <formula>NOT(ISERROR(SEARCH(("Calon"),(F3))))</formula>
    </cfRule>
  </conditionalFormatting>
  <conditionalFormatting sqref="A3:A260">
    <cfRule type="cellIs" dxfId="71" priority="6" operator="equal">
      <formula>1</formula>
    </cfRule>
  </conditionalFormatting>
  <conditionalFormatting sqref="Z3:AA260">
    <cfRule type="containsBlanks" dxfId="70" priority="7">
      <formula>LEN(TRIM(Z3))=0</formula>
    </cfRule>
  </conditionalFormatting>
  <conditionalFormatting sqref="B3:C260">
    <cfRule type="containsBlanks" dxfId="69" priority="8">
      <formula>LEN(TRIM(B3))=0</formula>
    </cfRule>
  </conditionalFormatting>
  <dataValidations count="2">
    <dataValidation type="list" allowBlank="1" sqref="G3:G260" xr:uid="{00000000-0002-0000-0300-000000000000}">
      <formula1>"Tetap,Kontrak VI,Kontrak V,Kontrak IV,Kontrak III,Kontrak II,Kontrak I,Perekrutan"</formula1>
    </dataValidation>
    <dataValidation type="list" allowBlank="1" sqref="I3:I260" xr:uid="{00000000-0002-0000-0300-000001000000}">
      <formula1>"A,B,C,-"</formula1>
    </dataValidation>
  </dataValidations>
  <hyperlinks>
    <hyperlink ref="AB14" r:id="rId1" xr:uid="{00000000-0004-0000-0300-000000000000}"/>
    <hyperlink ref="AB15" r:id="rId2" xr:uid="{00000000-0004-0000-0300-000001000000}"/>
    <hyperlink ref="AB16" r:id="rId3" xr:uid="{00000000-0004-0000-0300-000002000000}"/>
    <hyperlink ref="AB17" r:id="rId4" xr:uid="{00000000-0004-0000-0300-000003000000}"/>
    <hyperlink ref="AB18" r:id="rId5" xr:uid="{00000000-0004-0000-0300-000004000000}"/>
    <hyperlink ref="AB19" r:id="rId6" xr:uid="{00000000-0004-0000-0300-000005000000}"/>
    <hyperlink ref="AB20" r:id="rId7" xr:uid="{00000000-0004-0000-0300-000006000000}"/>
    <hyperlink ref="AB21" r:id="rId8" xr:uid="{00000000-0004-0000-0300-000007000000}"/>
    <hyperlink ref="AB22" r:id="rId9" xr:uid="{00000000-0004-0000-0300-000008000000}"/>
    <hyperlink ref="AB23" r:id="rId10" xr:uid="{00000000-0004-0000-0300-000009000000}"/>
    <hyperlink ref="AB24" r:id="rId11" xr:uid="{00000000-0004-0000-0300-00000A000000}"/>
    <hyperlink ref="AB25" r:id="rId12" xr:uid="{00000000-0004-0000-0300-00000B000000}"/>
    <hyperlink ref="AB26" r:id="rId13" xr:uid="{00000000-0004-0000-0300-00000C000000}"/>
    <hyperlink ref="AB27" r:id="rId14" xr:uid="{00000000-0004-0000-0300-00000D000000}"/>
    <hyperlink ref="AB28" r:id="rId15" xr:uid="{00000000-0004-0000-0300-00000E000000}"/>
    <hyperlink ref="AB29" r:id="rId16" xr:uid="{00000000-0004-0000-0300-00000F000000}"/>
    <hyperlink ref="AB200" r:id="rId17" xr:uid="{00000000-0004-0000-0300-000010000000}"/>
    <hyperlink ref="AB202" r:id="rId18" xr:uid="{00000000-0004-0000-0300-000011000000}"/>
    <hyperlink ref="AB204" r:id="rId19" xr:uid="{00000000-0004-0000-0300-000012000000}"/>
    <hyperlink ref="AB207" r:id="rId20" xr:uid="{00000000-0004-0000-0300-000013000000}"/>
  </hyperlinks>
  <pageMargins left="0.7" right="0.7" top="0.75" bottom="0.75" header="0.3" footer="0.3"/>
  <pageSetup paperSize="10000" orientation="portrait" horizontalDpi="0" verticalDpi="0" r:id="rId21"/>
  <legacyDrawing r:id="rId22"/>
  <tableParts count="1">
    <tablePart r:id="rId2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999"/>
  <sheetViews>
    <sheetView workbookViewId="0"/>
  </sheetViews>
  <sheetFormatPr defaultColWidth="14.42578125" defaultRowHeight="15" customHeight="1"/>
  <cols>
    <col min="1" max="1" width="8.7109375" customWidth="1"/>
    <col min="2" max="2" width="13.85546875" customWidth="1"/>
    <col min="3" max="3" width="28.42578125" customWidth="1"/>
    <col min="4" max="5" width="15.7109375" customWidth="1"/>
    <col min="6" max="6" width="18.7109375" customWidth="1"/>
    <col min="7" max="7" width="32.5703125" customWidth="1"/>
    <col min="8" max="8" width="30.7109375" customWidth="1"/>
    <col min="9" max="26" width="8.7109375" customWidth="1"/>
  </cols>
  <sheetData>
    <row r="1" spans="1:26">
      <c r="A1" s="5"/>
      <c r="B1" s="78" t="s">
        <v>1948</v>
      </c>
      <c r="C1" s="164" t="s">
        <v>1949</v>
      </c>
      <c r="D1" s="81"/>
      <c r="E1" s="81"/>
      <c r="F1" s="81"/>
      <c r="G1" s="81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5"/>
      <c r="B2" s="4"/>
      <c r="C2" s="16"/>
      <c r="D2" s="81"/>
      <c r="E2" s="81"/>
      <c r="F2" s="81"/>
      <c r="G2" s="81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5"/>
      <c r="B3" s="4"/>
      <c r="C3" s="16"/>
      <c r="D3" s="81"/>
      <c r="E3" s="81"/>
      <c r="F3" s="81"/>
      <c r="G3" s="81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4"/>
      <c r="B4" s="165" t="s">
        <v>12</v>
      </c>
      <c r="C4" s="166" t="s">
        <v>14</v>
      </c>
      <c r="D4" s="166" t="s">
        <v>1950</v>
      </c>
      <c r="E4" s="166" t="s">
        <v>1951</v>
      </c>
      <c r="F4" s="166" t="s">
        <v>5</v>
      </c>
      <c r="G4" s="166" t="s">
        <v>1952</v>
      </c>
      <c r="H4" s="165" t="s">
        <v>19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>
      <c r="A5" s="5"/>
      <c r="B5" s="1120" t="s">
        <v>24</v>
      </c>
      <c r="C5" s="167" t="s">
        <v>1954</v>
      </c>
      <c r="D5" s="98" t="s">
        <v>1955</v>
      </c>
      <c r="E5" s="98" t="str">
        <f>VLOOKUP($D5,'Data Karyawan NEW'!$B$4:$AA$295,18,0)</f>
        <v>0155390231</v>
      </c>
      <c r="F5" s="98" t="s">
        <v>1575</v>
      </c>
      <c r="G5" s="168" t="s">
        <v>81</v>
      </c>
      <c r="H5" s="169" t="s">
        <v>89</v>
      </c>
      <c r="I5" s="5"/>
      <c r="J5" s="5" t="e">
        <f ca="1">_xludf.TEXTJOIN(" ",1,G5:G26)</f>
        <v>#NAME?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0" customHeight="1">
      <c r="A6" s="5"/>
      <c r="B6" s="1121"/>
      <c r="C6" s="115" t="s">
        <v>70</v>
      </c>
      <c r="D6" s="98" t="s">
        <v>1826</v>
      </c>
      <c r="E6" s="98" t="str">
        <f>VLOOKUP($D6,'Data Karyawan NEW'!$B$4:$AA$295,18,0)</f>
        <v>0588065593</v>
      </c>
      <c r="F6" s="98" t="s">
        <v>592</v>
      </c>
      <c r="G6" s="170" t="s">
        <v>71</v>
      </c>
      <c r="H6" s="169" t="s">
        <v>74</v>
      </c>
      <c r="I6" s="5"/>
      <c r="J6" s="5" t="s">
        <v>1956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0" customHeight="1">
      <c r="A7" s="5"/>
      <c r="B7" s="1121"/>
      <c r="C7" s="115" t="s">
        <v>106</v>
      </c>
      <c r="D7" s="98" t="s">
        <v>1957</v>
      </c>
      <c r="E7" s="98">
        <f>VLOOKUP($D7,'Data Karyawan NEW'!$B$4:$AA$295,18,0)</f>
        <v>834471868</v>
      </c>
      <c r="F7" s="98" t="s">
        <v>592</v>
      </c>
      <c r="G7" s="168" t="s">
        <v>107</v>
      </c>
      <c r="H7" s="169" t="s">
        <v>111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" customHeight="1">
      <c r="A8" s="5"/>
      <c r="B8" s="1121"/>
      <c r="C8" s="115" t="s">
        <v>1958</v>
      </c>
      <c r="D8" s="98" t="s">
        <v>1959</v>
      </c>
      <c r="E8" s="98" t="str">
        <f>VLOOKUP($D8,'Data Karyawan NEW'!$B$4:$AA$295,18,0)</f>
        <v>0407189030</v>
      </c>
      <c r="F8" s="98" t="s">
        <v>592</v>
      </c>
      <c r="G8" s="168" t="s">
        <v>121</v>
      </c>
      <c r="H8" s="171" t="s">
        <v>122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>
      <c r="A9" s="5"/>
      <c r="B9" s="1121"/>
      <c r="C9" s="115" t="s">
        <v>124</v>
      </c>
      <c r="D9" s="172" t="s">
        <v>1960</v>
      </c>
      <c r="E9" s="98"/>
      <c r="F9" s="172" t="s">
        <v>592</v>
      </c>
      <c r="G9" s="168" t="s">
        <v>125</v>
      </c>
      <c r="H9" s="169" t="s">
        <v>127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 customHeight="1">
      <c r="A10" s="5"/>
      <c r="B10" s="1121"/>
      <c r="C10" s="115" t="s">
        <v>56</v>
      </c>
      <c r="D10" s="98" t="s">
        <v>1961</v>
      </c>
      <c r="E10" s="98">
        <f>VLOOKUP($D10,'Data Karyawan NEW'!$B$4:$AA$295,18,0)</f>
        <v>1130012192</v>
      </c>
      <c r="F10" s="98" t="s">
        <v>592</v>
      </c>
      <c r="G10" s="168" t="s">
        <v>58</v>
      </c>
      <c r="H10" s="169" t="s">
        <v>41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0" customHeight="1">
      <c r="A11" s="5"/>
      <c r="B11" s="1121"/>
      <c r="C11" s="115" t="s">
        <v>92</v>
      </c>
      <c r="D11" s="98" t="s">
        <v>1962</v>
      </c>
      <c r="E11" s="98" t="str">
        <f>VLOOKUP($D11,'Data Karyawan NEW'!$B$4:$AA$295,18,0)</f>
        <v>0896541620</v>
      </c>
      <c r="F11" s="98" t="s">
        <v>592</v>
      </c>
      <c r="G11" s="173" t="s">
        <v>94</v>
      </c>
      <c r="H11" s="169" t="s">
        <v>41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0" customHeight="1">
      <c r="A12" s="5"/>
      <c r="B12" s="1121"/>
      <c r="C12" s="115" t="s">
        <v>115</v>
      </c>
      <c r="D12" s="98" t="s">
        <v>1963</v>
      </c>
      <c r="E12" s="98" t="str">
        <f>VLOOKUP($D12,'Data Karyawan NEW'!$B$4:$AA$295,18,0)</f>
        <v>0839937030</v>
      </c>
      <c r="F12" s="98" t="s">
        <v>592</v>
      </c>
      <c r="G12" s="168" t="s">
        <v>117</v>
      </c>
      <c r="H12" s="169" t="s">
        <v>119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0" customHeight="1">
      <c r="A13" s="5"/>
      <c r="B13" s="1122"/>
      <c r="C13" s="115" t="s">
        <v>33</v>
      </c>
      <c r="D13" s="98" t="s">
        <v>1964</v>
      </c>
      <c r="E13" s="98">
        <f>VLOOKUP($D13,'Data Karyawan NEW'!$B$4:$AA$295,18,0)</f>
        <v>1654056600</v>
      </c>
      <c r="F13" s="98" t="s">
        <v>85</v>
      </c>
      <c r="G13" s="168" t="s">
        <v>34</v>
      </c>
      <c r="H13" s="169" t="s">
        <v>41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0" customHeight="1">
      <c r="A14" s="5"/>
      <c r="B14" s="165" t="s">
        <v>261</v>
      </c>
      <c r="C14" s="115" t="s">
        <v>261</v>
      </c>
      <c r="D14" s="98" t="s">
        <v>1965</v>
      </c>
      <c r="E14" s="98" t="e">
        <f>VLOOKUP($D14,'Data Karyawan NEW'!$B$4:$AA$295,18,0)</f>
        <v>#N/A</v>
      </c>
      <c r="F14" s="98" t="s">
        <v>1966</v>
      </c>
      <c r="G14" s="168" t="s">
        <v>272</v>
      </c>
      <c r="H14" s="169" t="s">
        <v>1968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0" customHeight="1">
      <c r="A15" s="5"/>
      <c r="B15" s="1120" t="s">
        <v>128</v>
      </c>
      <c r="C15" s="115" t="s">
        <v>129</v>
      </c>
      <c r="D15" s="98" t="s">
        <v>1774</v>
      </c>
      <c r="E15" s="98" t="str">
        <f>VLOOKUP($D15,'Data Karyawan NEW'!$B$4:$AA$295,18,0)</f>
        <v>1945203498</v>
      </c>
      <c r="F15" s="98" t="s">
        <v>592</v>
      </c>
      <c r="G15" s="168" t="s">
        <v>130</v>
      </c>
      <c r="H15" s="169" t="s">
        <v>132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0" customHeight="1">
      <c r="A16" s="5"/>
      <c r="B16" s="1122"/>
      <c r="C16" s="115" t="s">
        <v>133</v>
      </c>
      <c r="D16" s="98" t="s">
        <v>1789</v>
      </c>
      <c r="E16" s="98" t="str">
        <f>VLOOKUP($D16,'Data Karyawan NEW'!$B$4:$AA$295,18,0)</f>
        <v>0969759206</v>
      </c>
      <c r="F16" s="98" t="s">
        <v>976</v>
      </c>
      <c r="G16" s="168" t="s">
        <v>134</v>
      </c>
      <c r="H16" s="169" t="s">
        <v>136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0" customHeight="1">
      <c r="A17" s="5"/>
      <c r="B17" s="1120" t="s">
        <v>139</v>
      </c>
      <c r="C17" s="115" t="s">
        <v>141</v>
      </c>
      <c r="D17" s="98" t="s">
        <v>57</v>
      </c>
      <c r="E17" s="98">
        <f>VLOOKUP($D17,'Data Karyawan NEW'!$B$4:$AA$295,18,0)</f>
        <v>1413718119</v>
      </c>
      <c r="F17" s="98" t="s">
        <v>976</v>
      </c>
      <c r="G17" s="168" t="s">
        <v>142</v>
      </c>
      <c r="H17" s="169" t="s">
        <v>145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0" customHeight="1">
      <c r="A18" s="5"/>
      <c r="B18" s="1121"/>
      <c r="C18" s="115" t="s">
        <v>146</v>
      </c>
      <c r="D18" s="98" t="s">
        <v>64</v>
      </c>
      <c r="E18" s="98">
        <f>VLOOKUP($D18,'Data Karyawan NEW'!$B$4:$AA$295,18,0)</f>
        <v>0</v>
      </c>
      <c r="F18" s="98" t="s">
        <v>976</v>
      </c>
      <c r="G18" s="168" t="s">
        <v>147</v>
      </c>
      <c r="H18" s="169" t="s">
        <v>150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0" customHeight="1">
      <c r="A19" s="5"/>
      <c r="B19" s="1121"/>
      <c r="C19" s="115" t="s">
        <v>152</v>
      </c>
      <c r="D19" s="98" t="s">
        <v>63</v>
      </c>
      <c r="E19" s="98">
        <f>VLOOKUP($D19,'Data Karyawan NEW'!$B$4:$AA$295,18,0)</f>
        <v>0</v>
      </c>
      <c r="F19" s="98" t="s">
        <v>976</v>
      </c>
      <c r="G19" s="168" t="s">
        <v>153</v>
      </c>
      <c r="H19" s="169" t="s">
        <v>156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0" customHeight="1">
      <c r="A20" s="5"/>
      <c r="B20" s="1121"/>
      <c r="C20" s="115" t="s">
        <v>159</v>
      </c>
      <c r="D20" s="98" t="s">
        <v>1969</v>
      </c>
      <c r="E20" s="98" t="e">
        <f>VLOOKUP($D20,'Data Karyawan NEW'!$B$4:$AA$295,18,0)</f>
        <v>#N/A</v>
      </c>
      <c r="F20" s="98" t="s">
        <v>976</v>
      </c>
      <c r="G20" s="26" t="s">
        <v>160</v>
      </c>
      <c r="H20" s="169" t="s">
        <v>164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0" customHeight="1">
      <c r="A21" s="5"/>
      <c r="B21" s="1121"/>
      <c r="C21" s="115" t="s">
        <v>167</v>
      </c>
      <c r="D21" s="98" t="s">
        <v>61</v>
      </c>
      <c r="E21" s="98">
        <f>VLOOKUP($D21,'Data Karyawan NEW'!$B$4:$AA$295,18,0)</f>
        <v>0</v>
      </c>
      <c r="F21" s="98" t="s">
        <v>976</v>
      </c>
      <c r="G21" s="168" t="s">
        <v>169</v>
      </c>
      <c r="H21" s="169" t="s">
        <v>164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0" customHeight="1">
      <c r="A22" s="5"/>
      <c r="B22" s="1121"/>
      <c r="C22" s="115" t="s">
        <v>183</v>
      </c>
      <c r="D22" s="98" t="s">
        <v>1970</v>
      </c>
      <c r="E22" s="98">
        <f>VLOOKUP($D22,'Data Karyawan NEW'!$B$4:$AA$295,18,0)</f>
        <v>0</v>
      </c>
      <c r="F22" s="98" t="s">
        <v>592</v>
      </c>
      <c r="G22" s="168" t="s">
        <v>184</v>
      </c>
      <c r="H22" s="169" t="s">
        <v>187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0" customHeight="1">
      <c r="A23" s="5"/>
      <c r="B23" s="1122"/>
      <c r="C23" s="115" t="s">
        <v>190</v>
      </c>
      <c r="D23" s="98" t="s">
        <v>60</v>
      </c>
      <c r="E23" s="98">
        <f>VLOOKUP($D23,'Data Karyawan NEW'!$B$4:$AA$295,18,0)</f>
        <v>0</v>
      </c>
      <c r="F23" s="98" t="s">
        <v>976</v>
      </c>
      <c r="G23" s="174" t="s">
        <v>192</v>
      </c>
      <c r="H23" s="169" t="s">
        <v>196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0" customHeight="1">
      <c r="A24" s="5"/>
      <c r="B24" s="1120" t="s">
        <v>206</v>
      </c>
      <c r="C24" s="115" t="s">
        <v>207</v>
      </c>
      <c r="D24" s="175" t="s">
        <v>1375</v>
      </c>
      <c r="E24" s="98">
        <f>VLOOKUP($D24,'Data Karyawan NEW'!$B$4:$AA$295,18,0)</f>
        <v>1406867454</v>
      </c>
      <c r="F24" s="98" t="s">
        <v>1971</v>
      </c>
      <c r="G24" s="168" t="s">
        <v>208</v>
      </c>
      <c r="H24" s="169" t="s">
        <v>214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0" customHeight="1">
      <c r="A25" s="5"/>
      <c r="B25" s="1121"/>
      <c r="C25" s="115" t="s">
        <v>1973</v>
      </c>
      <c r="D25" s="98" t="s">
        <v>1974</v>
      </c>
      <c r="E25" s="98">
        <f>VLOOKUP($D25,'Data Karyawan NEW'!$B$4:$AA$295,18,0)</f>
        <v>1532923244</v>
      </c>
      <c r="F25" s="98" t="s">
        <v>1971</v>
      </c>
      <c r="G25" s="168" t="s">
        <v>223</v>
      </c>
      <c r="H25" s="169" t="s">
        <v>239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0" customHeight="1">
      <c r="A26" s="5"/>
      <c r="B26" s="1122"/>
      <c r="C26" s="115" t="s">
        <v>1975</v>
      </c>
      <c r="D26" s="98" t="s">
        <v>1976</v>
      </c>
      <c r="E26" s="98">
        <f>VLOOKUP($D26,'Data Karyawan NEW'!$B$4:$AA$295,18,0)</f>
        <v>244147945</v>
      </c>
      <c r="F26" s="98" t="s">
        <v>1575</v>
      </c>
      <c r="G26" s="168" t="s">
        <v>241</v>
      </c>
      <c r="H26" s="169" t="s">
        <v>244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5"/>
      <c r="B27" s="90" t="s">
        <v>253</v>
      </c>
      <c r="C27" s="167" t="s">
        <v>256</v>
      </c>
      <c r="D27" s="176" t="s">
        <v>1977</v>
      </c>
      <c r="E27" s="98" t="e">
        <f>VLOOKUP($D27,'Data Karyawan NEW'!$B$4:$AA$295,18,0)</f>
        <v>#N/A</v>
      </c>
      <c r="F27" s="172" t="s">
        <v>976</v>
      </c>
      <c r="G27" s="170" t="s">
        <v>255</v>
      </c>
      <c r="H27" s="171" t="s">
        <v>1978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5"/>
      <c r="B28" s="5"/>
      <c r="C28" s="16"/>
      <c r="D28" s="81"/>
      <c r="E28" s="81"/>
      <c r="F28" s="81"/>
      <c r="G28" s="8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5"/>
      <c r="B29" s="5"/>
      <c r="C29" s="16"/>
      <c r="D29" s="81"/>
      <c r="E29" s="81"/>
      <c r="F29" s="81"/>
      <c r="G29" s="8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5"/>
      <c r="B30" s="4"/>
      <c r="C30" s="16"/>
      <c r="D30" s="81"/>
      <c r="E30" s="81"/>
      <c r="F30" s="81"/>
      <c r="G30" s="8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5"/>
      <c r="B31" s="4"/>
      <c r="C31" s="16"/>
      <c r="D31" s="81"/>
      <c r="E31" s="81"/>
      <c r="F31" s="81"/>
      <c r="G31" s="81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5"/>
      <c r="B32" s="4"/>
      <c r="C32" s="16"/>
      <c r="D32" s="81"/>
      <c r="E32" s="81"/>
      <c r="F32" s="81"/>
      <c r="G32" s="81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4"/>
      <c r="C33" s="16"/>
      <c r="D33" s="81"/>
      <c r="E33" s="81"/>
      <c r="F33" s="81"/>
      <c r="G33" s="8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4"/>
      <c r="C34" s="16"/>
      <c r="D34" s="81"/>
      <c r="E34" s="81"/>
      <c r="F34" s="81"/>
      <c r="G34" s="8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4"/>
      <c r="C35" s="16"/>
      <c r="D35" s="81"/>
      <c r="E35" s="81"/>
      <c r="F35" s="81"/>
      <c r="G35" s="81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4"/>
      <c r="C36" s="16"/>
      <c r="D36" s="81"/>
      <c r="E36" s="81"/>
      <c r="F36" s="81"/>
      <c r="G36" s="81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4"/>
      <c r="C37" s="16"/>
      <c r="D37" s="81"/>
      <c r="E37" s="81"/>
      <c r="F37" s="81"/>
      <c r="G37" s="81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4"/>
      <c r="C38" s="16"/>
      <c r="D38" s="81"/>
      <c r="E38" s="81"/>
      <c r="F38" s="81"/>
      <c r="G38" s="81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4"/>
      <c r="C39" s="16"/>
      <c r="D39" s="81"/>
      <c r="E39" s="81"/>
      <c r="F39" s="81"/>
      <c r="G39" s="81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4"/>
      <c r="C40" s="16"/>
      <c r="D40" s="81"/>
      <c r="E40" s="81"/>
      <c r="F40" s="81"/>
      <c r="G40" s="81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4"/>
      <c r="C41" s="16"/>
      <c r="D41" s="81"/>
      <c r="E41" s="81"/>
      <c r="F41" s="81"/>
      <c r="G41" s="81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4"/>
      <c r="C42" s="16"/>
      <c r="D42" s="81"/>
      <c r="E42" s="81"/>
      <c r="F42" s="81"/>
      <c r="G42" s="81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4"/>
      <c r="C43" s="16"/>
      <c r="D43" s="81"/>
      <c r="E43" s="81"/>
      <c r="F43" s="81"/>
      <c r="G43" s="81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4"/>
      <c r="C44" s="16"/>
      <c r="D44" s="81"/>
      <c r="E44" s="81"/>
      <c r="F44" s="81"/>
      <c r="G44" s="81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4"/>
      <c r="C45" s="16"/>
      <c r="D45" s="81"/>
      <c r="E45" s="81"/>
      <c r="F45" s="81"/>
      <c r="G45" s="8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4"/>
      <c r="C46" s="16"/>
      <c r="D46" s="81"/>
      <c r="E46" s="81"/>
      <c r="F46" s="81"/>
      <c r="G46" s="81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4"/>
      <c r="C47" s="16"/>
      <c r="D47" s="81"/>
      <c r="E47" s="81"/>
      <c r="F47" s="81"/>
      <c r="G47" s="81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4"/>
      <c r="C48" s="16"/>
      <c r="D48" s="81"/>
      <c r="E48" s="81"/>
      <c r="F48" s="81"/>
      <c r="G48" s="81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4"/>
      <c r="C49" s="16"/>
      <c r="D49" s="81"/>
      <c r="E49" s="81"/>
      <c r="F49" s="81"/>
      <c r="G49" s="81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4"/>
      <c r="C50" s="16"/>
      <c r="D50" s="81"/>
      <c r="E50" s="81"/>
      <c r="F50" s="81"/>
      <c r="G50" s="81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4"/>
      <c r="C51" s="16"/>
      <c r="D51" s="81"/>
      <c r="E51" s="81"/>
      <c r="F51" s="81"/>
      <c r="G51" s="81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4"/>
      <c r="C52" s="16"/>
      <c r="D52" s="81"/>
      <c r="E52" s="81"/>
      <c r="F52" s="81"/>
      <c r="G52" s="81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4"/>
      <c r="C53" s="16"/>
      <c r="D53" s="81"/>
      <c r="E53" s="81"/>
      <c r="F53" s="81"/>
      <c r="G53" s="81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4"/>
      <c r="C54" s="16"/>
      <c r="D54" s="81"/>
      <c r="E54" s="81"/>
      <c r="F54" s="81"/>
      <c r="G54" s="81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4"/>
      <c r="C55" s="16"/>
      <c r="D55" s="81"/>
      <c r="E55" s="81"/>
      <c r="F55" s="81"/>
      <c r="G55" s="81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4"/>
      <c r="C56" s="16"/>
      <c r="D56" s="81"/>
      <c r="E56" s="81"/>
      <c r="F56" s="81"/>
      <c r="G56" s="81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4"/>
      <c r="C57" s="16"/>
      <c r="D57" s="81"/>
      <c r="E57" s="81"/>
      <c r="F57" s="81"/>
      <c r="G57" s="81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4"/>
      <c r="C58" s="16"/>
      <c r="D58" s="81"/>
      <c r="E58" s="81"/>
      <c r="F58" s="81"/>
      <c r="G58" s="81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4"/>
      <c r="C59" s="16"/>
      <c r="D59" s="81"/>
      <c r="E59" s="81"/>
      <c r="F59" s="81"/>
      <c r="G59" s="81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4"/>
      <c r="C60" s="16"/>
      <c r="D60" s="81"/>
      <c r="E60" s="81"/>
      <c r="F60" s="81"/>
      <c r="G60" s="81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4"/>
      <c r="C61" s="16"/>
      <c r="D61" s="81"/>
      <c r="E61" s="81"/>
      <c r="F61" s="81"/>
      <c r="G61" s="81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4"/>
      <c r="C62" s="16"/>
      <c r="D62" s="81"/>
      <c r="E62" s="81"/>
      <c r="F62" s="81"/>
      <c r="G62" s="81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4"/>
      <c r="C63" s="16"/>
      <c r="D63" s="81"/>
      <c r="E63" s="81"/>
      <c r="F63" s="81"/>
      <c r="G63" s="81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4"/>
      <c r="C64" s="16"/>
      <c r="D64" s="81"/>
      <c r="E64" s="81"/>
      <c r="F64" s="81"/>
      <c r="G64" s="81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4"/>
      <c r="C65" s="16"/>
      <c r="D65" s="81"/>
      <c r="E65" s="81"/>
      <c r="F65" s="81"/>
      <c r="G65" s="81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4"/>
      <c r="C66" s="16"/>
      <c r="D66" s="81"/>
      <c r="E66" s="81"/>
      <c r="F66" s="81"/>
      <c r="G66" s="81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4"/>
      <c r="C67" s="16"/>
      <c r="D67" s="81"/>
      <c r="E67" s="81"/>
      <c r="F67" s="81"/>
      <c r="G67" s="81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4"/>
      <c r="C68" s="16"/>
      <c r="D68" s="81"/>
      <c r="E68" s="81"/>
      <c r="F68" s="81"/>
      <c r="G68" s="81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4"/>
      <c r="C69" s="16"/>
      <c r="D69" s="81"/>
      <c r="E69" s="81"/>
      <c r="F69" s="81"/>
      <c r="G69" s="81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4"/>
      <c r="C70" s="16"/>
      <c r="D70" s="81"/>
      <c r="E70" s="81"/>
      <c r="F70" s="81"/>
      <c r="G70" s="81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4"/>
      <c r="C71" s="16"/>
      <c r="D71" s="81"/>
      <c r="E71" s="81"/>
      <c r="F71" s="81"/>
      <c r="G71" s="81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4"/>
      <c r="C72" s="16"/>
      <c r="D72" s="81"/>
      <c r="E72" s="81"/>
      <c r="F72" s="81"/>
      <c r="G72" s="81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4"/>
      <c r="C73" s="16"/>
      <c r="D73" s="81"/>
      <c r="E73" s="81"/>
      <c r="F73" s="81"/>
      <c r="G73" s="81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4"/>
      <c r="C74" s="16"/>
      <c r="D74" s="81"/>
      <c r="E74" s="81"/>
      <c r="F74" s="81"/>
      <c r="G74" s="81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4"/>
      <c r="C75" s="16"/>
      <c r="D75" s="81"/>
      <c r="E75" s="81"/>
      <c r="F75" s="81"/>
      <c r="G75" s="81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4"/>
      <c r="C76" s="16"/>
      <c r="D76" s="81"/>
      <c r="E76" s="81"/>
      <c r="F76" s="81"/>
      <c r="G76" s="81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4"/>
      <c r="C77" s="16"/>
      <c r="D77" s="81"/>
      <c r="E77" s="81"/>
      <c r="F77" s="81"/>
      <c r="G77" s="81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4"/>
      <c r="C78" s="16"/>
      <c r="D78" s="81"/>
      <c r="E78" s="81"/>
      <c r="F78" s="81"/>
      <c r="G78" s="81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4"/>
      <c r="C79" s="16"/>
      <c r="D79" s="81"/>
      <c r="E79" s="81"/>
      <c r="F79" s="81"/>
      <c r="G79" s="81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4"/>
      <c r="C80" s="16"/>
      <c r="D80" s="81"/>
      <c r="E80" s="81"/>
      <c r="F80" s="81"/>
      <c r="G80" s="81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4"/>
      <c r="C81" s="16"/>
      <c r="D81" s="81"/>
      <c r="E81" s="81"/>
      <c r="F81" s="81"/>
      <c r="G81" s="81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4"/>
      <c r="C82" s="16"/>
      <c r="D82" s="81"/>
      <c r="E82" s="81"/>
      <c r="F82" s="81"/>
      <c r="G82" s="81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4"/>
      <c r="C83" s="16"/>
      <c r="D83" s="81"/>
      <c r="E83" s="81"/>
      <c r="F83" s="81"/>
      <c r="G83" s="81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4"/>
      <c r="C84" s="16"/>
      <c r="D84" s="81"/>
      <c r="E84" s="81"/>
      <c r="F84" s="81"/>
      <c r="G84" s="81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4"/>
      <c r="C85" s="16"/>
      <c r="D85" s="81"/>
      <c r="E85" s="81"/>
      <c r="F85" s="81"/>
      <c r="G85" s="81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4"/>
      <c r="C86" s="16"/>
      <c r="D86" s="81"/>
      <c r="E86" s="81"/>
      <c r="F86" s="81"/>
      <c r="G86" s="81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4"/>
      <c r="C87" s="16"/>
      <c r="D87" s="81"/>
      <c r="E87" s="81"/>
      <c r="F87" s="81"/>
      <c r="G87" s="81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4"/>
      <c r="C88" s="16"/>
      <c r="D88" s="81"/>
      <c r="E88" s="81"/>
      <c r="F88" s="81"/>
      <c r="G88" s="81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4"/>
      <c r="C89" s="16"/>
      <c r="D89" s="81"/>
      <c r="E89" s="81"/>
      <c r="F89" s="81"/>
      <c r="G89" s="81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4"/>
      <c r="C90" s="16"/>
      <c r="D90" s="81"/>
      <c r="E90" s="81"/>
      <c r="F90" s="81"/>
      <c r="G90" s="81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4"/>
      <c r="C91" s="16"/>
      <c r="D91" s="81"/>
      <c r="E91" s="81"/>
      <c r="F91" s="81"/>
      <c r="G91" s="81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4"/>
      <c r="C92" s="16"/>
      <c r="D92" s="81"/>
      <c r="E92" s="81"/>
      <c r="F92" s="81"/>
      <c r="G92" s="81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4"/>
      <c r="C93" s="16"/>
      <c r="D93" s="81"/>
      <c r="E93" s="81"/>
      <c r="F93" s="81"/>
      <c r="G93" s="81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4"/>
      <c r="C94" s="16"/>
      <c r="D94" s="81"/>
      <c r="E94" s="81"/>
      <c r="F94" s="81"/>
      <c r="G94" s="81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4"/>
      <c r="C95" s="16"/>
      <c r="D95" s="81"/>
      <c r="E95" s="81"/>
      <c r="F95" s="81"/>
      <c r="G95" s="81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4"/>
      <c r="C96" s="16"/>
      <c r="D96" s="81"/>
      <c r="E96" s="81"/>
      <c r="F96" s="81"/>
      <c r="G96" s="81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4"/>
      <c r="C97" s="16"/>
      <c r="D97" s="81"/>
      <c r="E97" s="81"/>
      <c r="F97" s="81"/>
      <c r="G97" s="81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4"/>
      <c r="C98" s="16"/>
      <c r="D98" s="81"/>
      <c r="E98" s="81"/>
      <c r="F98" s="81"/>
      <c r="G98" s="81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4"/>
      <c r="C99" s="16"/>
      <c r="D99" s="81"/>
      <c r="E99" s="81"/>
      <c r="F99" s="81"/>
      <c r="G99" s="81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4"/>
      <c r="C100" s="16"/>
      <c r="D100" s="81"/>
      <c r="E100" s="81"/>
      <c r="F100" s="81"/>
      <c r="G100" s="81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4"/>
      <c r="C101" s="16"/>
      <c r="D101" s="81"/>
      <c r="E101" s="81"/>
      <c r="F101" s="81"/>
      <c r="G101" s="81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4"/>
      <c r="C102" s="16"/>
      <c r="D102" s="81"/>
      <c r="E102" s="81"/>
      <c r="F102" s="81"/>
      <c r="G102" s="81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4"/>
      <c r="C103" s="16"/>
      <c r="D103" s="81"/>
      <c r="E103" s="81"/>
      <c r="F103" s="81"/>
      <c r="G103" s="81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4"/>
      <c r="C104" s="16"/>
      <c r="D104" s="81"/>
      <c r="E104" s="81"/>
      <c r="F104" s="81"/>
      <c r="G104" s="81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4"/>
      <c r="C105" s="16"/>
      <c r="D105" s="81"/>
      <c r="E105" s="81"/>
      <c r="F105" s="81"/>
      <c r="G105" s="81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4"/>
      <c r="C106" s="16"/>
      <c r="D106" s="81"/>
      <c r="E106" s="81"/>
      <c r="F106" s="81"/>
      <c r="G106" s="81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4"/>
      <c r="C107" s="16"/>
      <c r="D107" s="81"/>
      <c r="E107" s="81"/>
      <c r="F107" s="81"/>
      <c r="G107" s="81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4"/>
      <c r="C108" s="16"/>
      <c r="D108" s="81"/>
      <c r="E108" s="81"/>
      <c r="F108" s="81"/>
      <c r="G108" s="81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4"/>
      <c r="C109" s="16"/>
      <c r="D109" s="81"/>
      <c r="E109" s="81"/>
      <c r="F109" s="81"/>
      <c r="G109" s="81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4"/>
      <c r="C110" s="16"/>
      <c r="D110" s="81"/>
      <c r="E110" s="81"/>
      <c r="F110" s="81"/>
      <c r="G110" s="81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4"/>
      <c r="C111" s="16"/>
      <c r="D111" s="81"/>
      <c r="E111" s="81"/>
      <c r="F111" s="81"/>
      <c r="G111" s="81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4"/>
      <c r="C112" s="16"/>
      <c r="D112" s="81"/>
      <c r="E112" s="81"/>
      <c r="F112" s="81"/>
      <c r="G112" s="81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4"/>
      <c r="C113" s="16"/>
      <c r="D113" s="81"/>
      <c r="E113" s="81"/>
      <c r="F113" s="81"/>
      <c r="G113" s="81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4"/>
      <c r="C114" s="16"/>
      <c r="D114" s="81"/>
      <c r="E114" s="81"/>
      <c r="F114" s="81"/>
      <c r="G114" s="81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4"/>
      <c r="C115" s="16"/>
      <c r="D115" s="81"/>
      <c r="E115" s="81"/>
      <c r="F115" s="81"/>
      <c r="G115" s="81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4"/>
      <c r="C116" s="16"/>
      <c r="D116" s="81"/>
      <c r="E116" s="81"/>
      <c r="F116" s="81"/>
      <c r="G116" s="81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4"/>
      <c r="C117" s="16"/>
      <c r="D117" s="81"/>
      <c r="E117" s="81"/>
      <c r="F117" s="81"/>
      <c r="G117" s="81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4"/>
      <c r="C118" s="16"/>
      <c r="D118" s="81"/>
      <c r="E118" s="81"/>
      <c r="F118" s="81"/>
      <c r="G118" s="81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4"/>
      <c r="C119" s="16"/>
      <c r="D119" s="81"/>
      <c r="E119" s="81"/>
      <c r="F119" s="81"/>
      <c r="G119" s="81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4"/>
      <c r="C120" s="16"/>
      <c r="D120" s="81"/>
      <c r="E120" s="81"/>
      <c r="F120" s="81"/>
      <c r="G120" s="81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4"/>
      <c r="C121" s="16"/>
      <c r="D121" s="81"/>
      <c r="E121" s="81"/>
      <c r="F121" s="81"/>
      <c r="G121" s="81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4"/>
      <c r="C122" s="16"/>
      <c r="D122" s="81"/>
      <c r="E122" s="81"/>
      <c r="F122" s="81"/>
      <c r="G122" s="81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4"/>
      <c r="C123" s="16"/>
      <c r="D123" s="81"/>
      <c r="E123" s="81"/>
      <c r="F123" s="81"/>
      <c r="G123" s="81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4"/>
      <c r="C124" s="16"/>
      <c r="D124" s="81"/>
      <c r="E124" s="81"/>
      <c r="F124" s="81"/>
      <c r="G124" s="81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4"/>
      <c r="C125" s="16"/>
      <c r="D125" s="81"/>
      <c r="E125" s="81"/>
      <c r="F125" s="81"/>
      <c r="G125" s="81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4"/>
      <c r="C126" s="16"/>
      <c r="D126" s="81"/>
      <c r="E126" s="81"/>
      <c r="F126" s="81"/>
      <c r="G126" s="81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4"/>
      <c r="C127" s="16"/>
      <c r="D127" s="81"/>
      <c r="E127" s="81"/>
      <c r="F127" s="81"/>
      <c r="G127" s="81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4"/>
      <c r="C128" s="16"/>
      <c r="D128" s="81"/>
      <c r="E128" s="81"/>
      <c r="F128" s="81"/>
      <c r="G128" s="81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4"/>
      <c r="C129" s="16"/>
      <c r="D129" s="81"/>
      <c r="E129" s="81"/>
      <c r="F129" s="81"/>
      <c r="G129" s="81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4"/>
      <c r="C130" s="16"/>
      <c r="D130" s="81"/>
      <c r="E130" s="81"/>
      <c r="F130" s="81"/>
      <c r="G130" s="81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4"/>
      <c r="C131" s="16"/>
      <c r="D131" s="81"/>
      <c r="E131" s="81"/>
      <c r="F131" s="81"/>
      <c r="G131" s="81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4"/>
      <c r="C132" s="16"/>
      <c r="D132" s="81"/>
      <c r="E132" s="81"/>
      <c r="F132" s="81"/>
      <c r="G132" s="81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4"/>
      <c r="C133" s="16"/>
      <c r="D133" s="81"/>
      <c r="E133" s="81"/>
      <c r="F133" s="81"/>
      <c r="G133" s="81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4"/>
      <c r="C134" s="16"/>
      <c r="D134" s="81"/>
      <c r="E134" s="81"/>
      <c r="F134" s="81"/>
      <c r="G134" s="81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4"/>
      <c r="C135" s="16"/>
      <c r="D135" s="81"/>
      <c r="E135" s="81"/>
      <c r="F135" s="81"/>
      <c r="G135" s="81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4"/>
      <c r="C136" s="16"/>
      <c r="D136" s="81"/>
      <c r="E136" s="81"/>
      <c r="F136" s="81"/>
      <c r="G136" s="81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4"/>
      <c r="C137" s="16"/>
      <c r="D137" s="81"/>
      <c r="E137" s="81"/>
      <c r="F137" s="81"/>
      <c r="G137" s="81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4"/>
      <c r="C138" s="16"/>
      <c r="D138" s="81"/>
      <c r="E138" s="81"/>
      <c r="F138" s="81"/>
      <c r="G138" s="81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4"/>
      <c r="C139" s="16"/>
      <c r="D139" s="81"/>
      <c r="E139" s="81"/>
      <c r="F139" s="81"/>
      <c r="G139" s="81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4"/>
      <c r="C140" s="16"/>
      <c r="D140" s="81"/>
      <c r="E140" s="81"/>
      <c r="F140" s="81"/>
      <c r="G140" s="81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4"/>
      <c r="C141" s="16"/>
      <c r="D141" s="81"/>
      <c r="E141" s="81"/>
      <c r="F141" s="81"/>
      <c r="G141" s="81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4"/>
      <c r="C142" s="16"/>
      <c r="D142" s="81"/>
      <c r="E142" s="81"/>
      <c r="F142" s="81"/>
      <c r="G142" s="81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4"/>
      <c r="C143" s="16"/>
      <c r="D143" s="81"/>
      <c r="E143" s="81"/>
      <c r="F143" s="81"/>
      <c r="G143" s="81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4"/>
      <c r="C144" s="16"/>
      <c r="D144" s="81"/>
      <c r="E144" s="81"/>
      <c r="F144" s="81"/>
      <c r="G144" s="81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4"/>
      <c r="C145" s="16"/>
      <c r="D145" s="81"/>
      <c r="E145" s="81"/>
      <c r="F145" s="81"/>
      <c r="G145" s="81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4"/>
      <c r="C146" s="16"/>
      <c r="D146" s="81"/>
      <c r="E146" s="81"/>
      <c r="F146" s="81"/>
      <c r="G146" s="81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4"/>
      <c r="C147" s="16"/>
      <c r="D147" s="81"/>
      <c r="E147" s="81"/>
      <c r="F147" s="81"/>
      <c r="G147" s="81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4"/>
      <c r="C148" s="16"/>
      <c r="D148" s="81"/>
      <c r="E148" s="81"/>
      <c r="F148" s="81"/>
      <c r="G148" s="81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4"/>
      <c r="C149" s="16"/>
      <c r="D149" s="81"/>
      <c r="E149" s="81"/>
      <c r="F149" s="81"/>
      <c r="G149" s="81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4"/>
      <c r="C150" s="16"/>
      <c r="D150" s="81"/>
      <c r="E150" s="81"/>
      <c r="F150" s="81"/>
      <c r="G150" s="81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4"/>
      <c r="C151" s="16"/>
      <c r="D151" s="81"/>
      <c r="E151" s="81"/>
      <c r="F151" s="81"/>
      <c r="G151" s="81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4"/>
      <c r="C152" s="16"/>
      <c r="D152" s="81"/>
      <c r="E152" s="81"/>
      <c r="F152" s="81"/>
      <c r="G152" s="81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4"/>
      <c r="C153" s="16"/>
      <c r="D153" s="81"/>
      <c r="E153" s="81"/>
      <c r="F153" s="81"/>
      <c r="G153" s="81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4"/>
      <c r="C154" s="16"/>
      <c r="D154" s="81"/>
      <c r="E154" s="81"/>
      <c r="F154" s="81"/>
      <c r="G154" s="81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4"/>
      <c r="C155" s="16"/>
      <c r="D155" s="81"/>
      <c r="E155" s="81"/>
      <c r="F155" s="81"/>
      <c r="G155" s="81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4"/>
      <c r="C156" s="16"/>
      <c r="D156" s="81"/>
      <c r="E156" s="81"/>
      <c r="F156" s="81"/>
      <c r="G156" s="81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4"/>
      <c r="C157" s="16"/>
      <c r="D157" s="81"/>
      <c r="E157" s="81"/>
      <c r="F157" s="81"/>
      <c r="G157" s="81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4"/>
      <c r="C158" s="16"/>
      <c r="D158" s="81"/>
      <c r="E158" s="81"/>
      <c r="F158" s="81"/>
      <c r="G158" s="81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4"/>
      <c r="C159" s="16"/>
      <c r="D159" s="81"/>
      <c r="E159" s="81"/>
      <c r="F159" s="81"/>
      <c r="G159" s="81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4"/>
      <c r="C160" s="16"/>
      <c r="D160" s="81"/>
      <c r="E160" s="81"/>
      <c r="F160" s="81"/>
      <c r="G160" s="81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4"/>
      <c r="C161" s="16"/>
      <c r="D161" s="81"/>
      <c r="E161" s="81"/>
      <c r="F161" s="81"/>
      <c r="G161" s="81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4"/>
      <c r="C162" s="16"/>
      <c r="D162" s="81"/>
      <c r="E162" s="81"/>
      <c r="F162" s="81"/>
      <c r="G162" s="81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4"/>
      <c r="C163" s="16"/>
      <c r="D163" s="81"/>
      <c r="E163" s="81"/>
      <c r="F163" s="81"/>
      <c r="G163" s="81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4"/>
      <c r="C164" s="16"/>
      <c r="D164" s="81"/>
      <c r="E164" s="81"/>
      <c r="F164" s="81"/>
      <c r="G164" s="81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4"/>
      <c r="C165" s="16"/>
      <c r="D165" s="81"/>
      <c r="E165" s="81"/>
      <c r="F165" s="81"/>
      <c r="G165" s="81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4"/>
      <c r="C166" s="16"/>
      <c r="D166" s="81"/>
      <c r="E166" s="81"/>
      <c r="F166" s="81"/>
      <c r="G166" s="81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4"/>
      <c r="C167" s="16"/>
      <c r="D167" s="81"/>
      <c r="E167" s="81"/>
      <c r="F167" s="81"/>
      <c r="G167" s="81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4"/>
      <c r="C168" s="16"/>
      <c r="D168" s="81"/>
      <c r="E168" s="81"/>
      <c r="F168" s="81"/>
      <c r="G168" s="81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4"/>
      <c r="C169" s="16"/>
      <c r="D169" s="81"/>
      <c r="E169" s="81"/>
      <c r="F169" s="81"/>
      <c r="G169" s="81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4"/>
      <c r="C170" s="16"/>
      <c r="D170" s="81"/>
      <c r="E170" s="81"/>
      <c r="F170" s="81"/>
      <c r="G170" s="81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4"/>
      <c r="C171" s="16"/>
      <c r="D171" s="81"/>
      <c r="E171" s="81"/>
      <c r="F171" s="81"/>
      <c r="G171" s="81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4"/>
      <c r="C172" s="16"/>
      <c r="D172" s="81"/>
      <c r="E172" s="81"/>
      <c r="F172" s="81"/>
      <c r="G172" s="81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4"/>
      <c r="C173" s="16"/>
      <c r="D173" s="81"/>
      <c r="E173" s="81"/>
      <c r="F173" s="81"/>
      <c r="G173" s="81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4"/>
      <c r="C174" s="16"/>
      <c r="D174" s="81"/>
      <c r="E174" s="81"/>
      <c r="F174" s="81"/>
      <c r="G174" s="81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4"/>
      <c r="C175" s="16"/>
      <c r="D175" s="81"/>
      <c r="E175" s="81"/>
      <c r="F175" s="81"/>
      <c r="G175" s="81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4"/>
      <c r="C176" s="16"/>
      <c r="D176" s="81"/>
      <c r="E176" s="81"/>
      <c r="F176" s="81"/>
      <c r="G176" s="81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4"/>
      <c r="C177" s="16"/>
      <c r="D177" s="81"/>
      <c r="E177" s="81"/>
      <c r="F177" s="81"/>
      <c r="G177" s="81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4"/>
      <c r="C178" s="16"/>
      <c r="D178" s="81"/>
      <c r="E178" s="81"/>
      <c r="F178" s="81"/>
      <c r="G178" s="81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4"/>
      <c r="C179" s="16"/>
      <c r="D179" s="81"/>
      <c r="E179" s="81"/>
      <c r="F179" s="81"/>
      <c r="G179" s="81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4"/>
      <c r="C180" s="16"/>
      <c r="D180" s="81"/>
      <c r="E180" s="81"/>
      <c r="F180" s="81"/>
      <c r="G180" s="81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4"/>
      <c r="C181" s="16"/>
      <c r="D181" s="81"/>
      <c r="E181" s="81"/>
      <c r="F181" s="81"/>
      <c r="G181" s="81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4"/>
      <c r="C182" s="16"/>
      <c r="D182" s="81"/>
      <c r="E182" s="81"/>
      <c r="F182" s="81"/>
      <c r="G182" s="81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4"/>
      <c r="C183" s="16"/>
      <c r="D183" s="81"/>
      <c r="E183" s="81"/>
      <c r="F183" s="81"/>
      <c r="G183" s="81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4"/>
      <c r="C184" s="16"/>
      <c r="D184" s="81"/>
      <c r="E184" s="81"/>
      <c r="F184" s="81"/>
      <c r="G184" s="81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4"/>
      <c r="C185" s="16"/>
      <c r="D185" s="81"/>
      <c r="E185" s="81"/>
      <c r="F185" s="81"/>
      <c r="G185" s="81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4"/>
      <c r="C186" s="16"/>
      <c r="D186" s="81"/>
      <c r="E186" s="81"/>
      <c r="F186" s="81"/>
      <c r="G186" s="81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4"/>
      <c r="C187" s="16"/>
      <c r="D187" s="81"/>
      <c r="E187" s="81"/>
      <c r="F187" s="81"/>
      <c r="G187" s="81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4"/>
      <c r="C188" s="16"/>
      <c r="D188" s="81"/>
      <c r="E188" s="81"/>
      <c r="F188" s="81"/>
      <c r="G188" s="81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4"/>
      <c r="C189" s="16"/>
      <c r="D189" s="81"/>
      <c r="E189" s="81"/>
      <c r="F189" s="81"/>
      <c r="G189" s="81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4"/>
      <c r="C190" s="16"/>
      <c r="D190" s="81"/>
      <c r="E190" s="81"/>
      <c r="F190" s="81"/>
      <c r="G190" s="81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4"/>
      <c r="C191" s="16"/>
      <c r="D191" s="81"/>
      <c r="E191" s="81"/>
      <c r="F191" s="81"/>
      <c r="G191" s="81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4"/>
      <c r="C192" s="16"/>
      <c r="D192" s="81"/>
      <c r="E192" s="81"/>
      <c r="F192" s="81"/>
      <c r="G192" s="81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4"/>
      <c r="C193" s="16"/>
      <c r="D193" s="81"/>
      <c r="E193" s="81"/>
      <c r="F193" s="81"/>
      <c r="G193" s="81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4"/>
      <c r="C194" s="16"/>
      <c r="D194" s="81"/>
      <c r="E194" s="81"/>
      <c r="F194" s="81"/>
      <c r="G194" s="81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4"/>
      <c r="C195" s="16"/>
      <c r="D195" s="81"/>
      <c r="E195" s="81"/>
      <c r="F195" s="81"/>
      <c r="G195" s="81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4"/>
      <c r="C196" s="16"/>
      <c r="D196" s="81"/>
      <c r="E196" s="81"/>
      <c r="F196" s="81"/>
      <c r="G196" s="81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4"/>
      <c r="C197" s="16"/>
      <c r="D197" s="81"/>
      <c r="E197" s="81"/>
      <c r="F197" s="81"/>
      <c r="G197" s="81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4"/>
      <c r="C198" s="16"/>
      <c r="D198" s="81"/>
      <c r="E198" s="81"/>
      <c r="F198" s="81"/>
      <c r="G198" s="81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4"/>
      <c r="C199" s="16"/>
      <c r="D199" s="81"/>
      <c r="E199" s="81"/>
      <c r="F199" s="81"/>
      <c r="G199" s="81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4"/>
      <c r="C200" s="16"/>
      <c r="D200" s="81"/>
      <c r="E200" s="81"/>
      <c r="F200" s="81"/>
      <c r="G200" s="81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4"/>
      <c r="C201" s="16"/>
      <c r="D201" s="81"/>
      <c r="E201" s="81"/>
      <c r="F201" s="81"/>
      <c r="G201" s="81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4"/>
      <c r="C202" s="16"/>
      <c r="D202" s="81"/>
      <c r="E202" s="81"/>
      <c r="F202" s="81"/>
      <c r="G202" s="81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4"/>
      <c r="C203" s="16"/>
      <c r="D203" s="81"/>
      <c r="E203" s="81"/>
      <c r="F203" s="81"/>
      <c r="G203" s="81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4"/>
      <c r="C204" s="16"/>
      <c r="D204" s="81"/>
      <c r="E204" s="81"/>
      <c r="F204" s="81"/>
      <c r="G204" s="81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4"/>
      <c r="C205" s="16"/>
      <c r="D205" s="81"/>
      <c r="E205" s="81"/>
      <c r="F205" s="81"/>
      <c r="G205" s="81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4"/>
      <c r="C206" s="16"/>
      <c r="D206" s="81"/>
      <c r="E206" s="81"/>
      <c r="F206" s="81"/>
      <c r="G206" s="81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4"/>
      <c r="C207" s="16"/>
      <c r="D207" s="81"/>
      <c r="E207" s="81"/>
      <c r="F207" s="81"/>
      <c r="G207" s="81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4"/>
      <c r="C208" s="16"/>
      <c r="D208" s="81"/>
      <c r="E208" s="81"/>
      <c r="F208" s="81"/>
      <c r="G208" s="81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4"/>
      <c r="C209" s="16"/>
      <c r="D209" s="81"/>
      <c r="E209" s="81"/>
      <c r="F209" s="81"/>
      <c r="G209" s="81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4"/>
      <c r="C210" s="16"/>
      <c r="D210" s="81"/>
      <c r="E210" s="81"/>
      <c r="F210" s="81"/>
      <c r="G210" s="81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4"/>
      <c r="C211" s="16"/>
      <c r="D211" s="81"/>
      <c r="E211" s="81"/>
      <c r="F211" s="81"/>
      <c r="G211" s="81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4"/>
      <c r="C212" s="16"/>
      <c r="D212" s="81"/>
      <c r="E212" s="81"/>
      <c r="F212" s="81"/>
      <c r="G212" s="81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4"/>
      <c r="C213" s="16"/>
      <c r="D213" s="81"/>
      <c r="E213" s="81"/>
      <c r="F213" s="81"/>
      <c r="G213" s="81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4"/>
      <c r="C214" s="16"/>
      <c r="D214" s="81"/>
      <c r="E214" s="81"/>
      <c r="F214" s="81"/>
      <c r="G214" s="81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4"/>
      <c r="C215" s="16"/>
      <c r="D215" s="81"/>
      <c r="E215" s="81"/>
      <c r="F215" s="81"/>
      <c r="G215" s="81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4"/>
      <c r="C216" s="16"/>
      <c r="D216" s="81"/>
      <c r="E216" s="81"/>
      <c r="F216" s="81"/>
      <c r="G216" s="81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4"/>
      <c r="C217" s="16"/>
      <c r="D217" s="81"/>
      <c r="E217" s="81"/>
      <c r="F217" s="81"/>
      <c r="G217" s="81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4"/>
      <c r="C218" s="16"/>
      <c r="D218" s="81"/>
      <c r="E218" s="81"/>
      <c r="F218" s="81"/>
      <c r="G218" s="81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4"/>
      <c r="C219" s="16"/>
      <c r="D219" s="81"/>
      <c r="E219" s="81"/>
      <c r="F219" s="81"/>
      <c r="G219" s="81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4"/>
      <c r="C220" s="16"/>
      <c r="D220" s="81"/>
      <c r="E220" s="81"/>
      <c r="F220" s="81"/>
      <c r="G220" s="81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4"/>
      <c r="C221" s="16"/>
      <c r="D221" s="81"/>
      <c r="E221" s="81"/>
      <c r="F221" s="81"/>
      <c r="G221" s="81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4"/>
      <c r="C222" s="16"/>
      <c r="D222" s="81"/>
      <c r="E222" s="81"/>
      <c r="F222" s="81"/>
      <c r="G222" s="81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4"/>
      <c r="C223" s="16"/>
      <c r="D223" s="81"/>
      <c r="E223" s="81"/>
      <c r="F223" s="81"/>
      <c r="G223" s="81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4"/>
      <c r="C224" s="16"/>
      <c r="D224" s="81"/>
      <c r="E224" s="81"/>
      <c r="F224" s="81"/>
      <c r="G224" s="81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4"/>
      <c r="C225" s="16"/>
      <c r="D225" s="81"/>
      <c r="E225" s="81"/>
      <c r="F225" s="81"/>
      <c r="G225" s="81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4"/>
      <c r="C226" s="16"/>
      <c r="D226" s="81"/>
      <c r="E226" s="81"/>
      <c r="F226" s="81"/>
      <c r="G226" s="81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4"/>
      <c r="C227" s="16"/>
      <c r="D227" s="81"/>
      <c r="E227" s="81"/>
      <c r="F227" s="81"/>
      <c r="G227" s="81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4"/>
      <c r="C228" s="16"/>
      <c r="D228" s="81"/>
      <c r="E228" s="81"/>
      <c r="F228" s="81"/>
      <c r="G228" s="81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4"/>
      <c r="C229" s="16"/>
      <c r="D229" s="81"/>
      <c r="E229" s="81"/>
      <c r="F229" s="81"/>
      <c r="G229" s="81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4"/>
      <c r="C230" s="16"/>
      <c r="D230" s="81"/>
      <c r="E230" s="81"/>
      <c r="F230" s="81"/>
      <c r="G230" s="81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4"/>
      <c r="C231" s="16"/>
      <c r="D231" s="81"/>
      <c r="E231" s="81"/>
      <c r="F231" s="81"/>
      <c r="G231" s="81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4"/>
      <c r="C232" s="16"/>
      <c r="D232" s="81"/>
      <c r="E232" s="81"/>
      <c r="F232" s="81"/>
      <c r="G232" s="81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4"/>
      <c r="C233" s="16"/>
      <c r="D233" s="81"/>
      <c r="E233" s="81"/>
      <c r="F233" s="81"/>
      <c r="G233" s="81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4"/>
      <c r="C234" s="16"/>
      <c r="D234" s="81"/>
      <c r="E234" s="81"/>
      <c r="F234" s="81"/>
      <c r="G234" s="81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4"/>
      <c r="C235" s="16"/>
      <c r="D235" s="81"/>
      <c r="E235" s="81"/>
      <c r="F235" s="81"/>
      <c r="G235" s="81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4"/>
      <c r="C236" s="16"/>
      <c r="D236" s="81"/>
      <c r="E236" s="81"/>
      <c r="F236" s="81"/>
      <c r="G236" s="81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4"/>
      <c r="C237" s="16"/>
      <c r="D237" s="81"/>
      <c r="E237" s="81"/>
      <c r="F237" s="81"/>
      <c r="G237" s="81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4"/>
      <c r="C238" s="16"/>
      <c r="D238" s="81"/>
      <c r="E238" s="81"/>
      <c r="F238" s="81"/>
      <c r="G238" s="81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4"/>
      <c r="C239" s="16"/>
      <c r="D239" s="81"/>
      <c r="E239" s="81"/>
      <c r="F239" s="81"/>
      <c r="G239" s="81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4"/>
      <c r="C240" s="16"/>
      <c r="D240" s="81"/>
      <c r="E240" s="81"/>
      <c r="F240" s="81"/>
      <c r="G240" s="81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4"/>
      <c r="C241" s="16"/>
      <c r="D241" s="81"/>
      <c r="E241" s="81"/>
      <c r="F241" s="81"/>
      <c r="G241" s="81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4"/>
      <c r="C242" s="16"/>
      <c r="D242" s="81"/>
      <c r="E242" s="81"/>
      <c r="F242" s="81"/>
      <c r="G242" s="81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4"/>
      <c r="C243" s="16"/>
      <c r="D243" s="81"/>
      <c r="E243" s="81"/>
      <c r="F243" s="81"/>
      <c r="G243" s="81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4"/>
      <c r="C244" s="16"/>
      <c r="D244" s="81"/>
      <c r="E244" s="81"/>
      <c r="F244" s="81"/>
      <c r="G244" s="81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4"/>
      <c r="C245" s="16"/>
      <c r="D245" s="81"/>
      <c r="E245" s="81"/>
      <c r="F245" s="81"/>
      <c r="G245" s="81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4"/>
      <c r="C246" s="16"/>
      <c r="D246" s="81"/>
      <c r="E246" s="81"/>
      <c r="F246" s="81"/>
      <c r="G246" s="81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4"/>
      <c r="C247" s="16"/>
      <c r="D247" s="81"/>
      <c r="E247" s="81"/>
      <c r="F247" s="81"/>
      <c r="G247" s="81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4"/>
      <c r="C248" s="16"/>
      <c r="D248" s="81"/>
      <c r="E248" s="81"/>
      <c r="F248" s="81"/>
      <c r="G248" s="81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4"/>
      <c r="C249" s="16"/>
      <c r="D249" s="81"/>
      <c r="E249" s="81"/>
      <c r="F249" s="81"/>
      <c r="G249" s="81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4"/>
      <c r="C250" s="16"/>
      <c r="D250" s="81"/>
      <c r="E250" s="81"/>
      <c r="F250" s="81"/>
      <c r="G250" s="81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4"/>
      <c r="C251" s="16"/>
      <c r="D251" s="81"/>
      <c r="E251" s="81"/>
      <c r="F251" s="81"/>
      <c r="G251" s="81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4"/>
      <c r="C252" s="16"/>
      <c r="D252" s="81"/>
      <c r="E252" s="81"/>
      <c r="F252" s="81"/>
      <c r="G252" s="81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4"/>
      <c r="C253" s="16"/>
      <c r="D253" s="81"/>
      <c r="E253" s="81"/>
      <c r="F253" s="81"/>
      <c r="G253" s="81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4"/>
      <c r="C254" s="16"/>
      <c r="D254" s="81"/>
      <c r="E254" s="81"/>
      <c r="F254" s="81"/>
      <c r="G254" s="81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4"/>
      <c r="C255" s="16"/>
      <c r="D255" s="81"/>
      <c r="E255" s="81"/>
      <c r="F255" s="81"/>
      <c r="G255" s="81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4"/>
      <c r="C256" s="16"/>
      <c r="D256" s="81"/>
      <c r="E256" s="81"/>
      <c r="F256" s="81"/>
      <c r="G256" s="81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4"/>
      <c r="C257" s="16"/>
      <c r="D257" s="81"/>
      <c r="E257" s="81"/>
      <c r="F257" s="81"/>
      <c r="G257" s="81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4"/>
      <c r="C258" s="16"/>
      <c r="D258" s="81"/>
      <c r="E258" s="81"/>
      <c r="F258" s="81"/>
      <c r="G258" s="81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4"/>
      <c r="C259" s="16"/>
      <c r="D259" s="81"/>
      <c r="E259" s="81"/>
      <c r="F259" s="81"/>
      <c r="G259" s="81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4"/>
      <c r="C260" s="16"/>
      <c r="D260" s="81"/>
      <c r="E260" s="81"/>
      <c r="F260" s="81"/>
      <c r="G260" s="81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4"/>
      <c r="C261" s="16"/>
      <c r="D261" s="81"/>
      <c r="E261" s="81"/>
      <c r="F261" s="81"/>
      <c r="G261" s="81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4"/>
      <c r="C262" s="16"/>
      <c r="D262" s="81"/>
      <c r="E262" s="81"/>
      <c r="F262" s="81"/>
      <c r="G262" s="81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4"/>
      <c r="C263" s="16"/>
      <c r="D263" s="81"/>
      <c r="E263" s="81"/>
      <c r="F263" s="81"/>
      <c r="G263" s="81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4"/>
      <c r="C264" s="16"/>
      <c r="D264" s="81"/>
      <c r="E264" s="81"/>
      <c r="F264" s="81"/>
      <c r="G264" s="81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4"/>
      <c r="C265" s="16"/>
      <c r="D265" s="81"/>
      <c r="E265" s="81"/>
      <c r="F265" s="81"/>
      <c r="G265" s="81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4"/>
      <c r="C266" s="16"/>
      <c r="D266" s="81"/>
      <c r="E266" s="81"/>
      <c r="F266" s="81"/>
      <c r="G266" s="81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4"/>
      <c r="C267" s="16"/>
      <c r="D267" s="81"/>
      <c r="E267" s="81"/>
      <c r="F267" s="81"/>
      <c r="G267" s="81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4"/>
      <c r="C268" s="16"/>
      <c r="D268" s="81"/>
      <c r="E268" s="81"/>
      <c r="F268" s="81"/>
      <c r="G268" s="81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4"/>
      <c r="C269" s="16"/>
      <c r="D269" s="81"/>
      <c r="E269" s="81"/>
      <c r="F269" s="81"/>
      <c r="G269" s="81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4"/>
      <c r="C270" s="16"/>
      <c r="D270" s="81"/>
      <c r="E270" s="81"/>
      <c r="F270" s="81"/>
      <c r="G270" s="81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4"/>
      <c r="C271" s="16"/>
      <c r="D271" s="81"/>
      <c r="E271" s="81"/>
      <c r="F271" s="81"/>
      <c r="G271" s="81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4"/>
      <c r="C272" s="16"/>
      <c r="D272" s="81"/>
      <c r="E272" s="81"/>
      <c r="F272" s="81"/>
      <c r="G272" s="81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4"/>
      <c r="C273" s="16"/>
      <c r="D273" s="81"/>
      <c r="E273" s="81"/>
      <c r="F273" s="81"/>
      <c r="G273" s="81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4"/>
      <c r="C274" s="16"/>
      <c r="D274" s="81"/>
      <c r="E274" s="81"/>
      <c r="F274" s="81"/>
      <c r="G274" s="81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4"/>
      <c r="C275" s="16"/>
      <c r="D275" s="81"/>
      <c r="E275" s="81"/>
      <c r="F275" s="81"/>
      <c r="G275" s="81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4"/>
      <c r="C276" s="16"/>
      <c r="D276" s="81"/>
      <c r="E276" s="81"/>
      <c r="F276" s="81"/>
      <c r="G276" s="81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4"/>
      <c r="C277" s="16"/>
      <c r="D277" s="81"/>
      <c r="E277" s="81"/>
      <c r="F277" s="81"/>
      <c r="G277" s="81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4"/>
      <c r="C278" s="16"/>
      <c r="D278" s="81"/>
      <c r="E278" s="81"/>
      <c r="F278" s="81"/>
      <c r="G278" s="81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4"/>
      <c r="C279" s="16"/>
      <c r="D279" s="81"/>
      <c r="E279" s="81"/>
      <c r="F279" s="81"/>
      <c r="G279" s="81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4"/>
      <c r="C280" s="16"/>
      <c r="D280" s="81"/>
      <c r="E280" s="81"/>
      <c r="F280" s="81"/>
      <c r="G280" s="81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4"/>
      <c r="C281" s="16"/>
      <c r="D281" s="81"/>
      <c r="E281" s="81"/>
      <c r="F281" s="81"/>
      <c r="G281" s="81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4"/>
      <c r="C282" s="16"/>
      <c r="D282" s="81"/>
      <c r="E282" s="81"/>
      <c r="F282" s="81"/>
      <c r="G282" s="81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4"/>
      <c r="C283" s="16"/>
      <c r="D283" s="81"/>
      <c r="E283" s="81"/>
      <c r="F283" s="81"/>
      <c r="G283" s="81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4"/>
      <c r="C284" s="16"/>
      <c r="D284" s="81"/>
      <c r="E284" s="81"/>
      <c r="F284" s="81"/>
      <c r="G284" s="81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4"/>
      <c r="C285" s="16"/>
      <c r="D285" s="81"/>
      <c r="E285" s="81"/>
      <c r="F285" s="81"/>
      <c r="G285" s="81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4"/>
      <c r="C286" s="16"/>
      <c r="D286" s="81"/>
      <c r="E286" s="81"/>
      <c r="F286" s="81"/>
      <c r="G286" s="81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4"/>
      <c r="C287" s="16"/>
      <c r="D287" s="81"/>
      <c r="E287" s="81"/>
      <c r="F287" s="81"/>
      <c r="G287" s="81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4"/>
      <c r="C288" s="16"/>
      <c r="D288" s="81"/>
      <c r="E288" s="81"/>
      <c r="F288" s="81"/>
      <c r="G288" s="81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4"/>
      <c r="C289" s="16"/>
      <c r="D289" s="81"/>
      <c r="E289" s="81"/>
      <c r="F289" s="81"/>
      <c r="G289" s="81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4"/>
      <c r="C290" s="16"/>
      <c r="D290" s="81"/>
      <c r="E290" s="81"/>
      <c r="F290" s="81"/>
      <c r="G290" s="81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4"/>
      <c r="C291" s="16"/>
      <c r="D291" s="81"/>
      <c r="E291" s="81"/>
      <c r="F291" s="81"/>
      <c r="G291" s="81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4"/>
      <c r="C292" s="16"/>
      <c r="D292" s="81"/>
      <c r="E292" s="81"/>
      <c r="F292" s="81"/>
      <c r="G292" s="81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4"/>
      <c r="C293" s="16"/>
      <c r="D293" s="81"/>
      <c r="E293" s="81"/>
      <c r="F293" s="81"/>
      <c r="G293" s="81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4"/>
      <c r="C294" s="16"/>
      <c r="D294" s="81"/>
      <c r="E294" s="81"/>
      <c r="F294" s="81"/>
      <c r="G294" s="81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4"/>
      <c r="C295" s="16"/>
      <c r="D295" s="81"/>
      <c r="E295" s="81"/>
      <c r="F295" s="81"/>
      <c r="G295" s="81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4"/>
      <c r="C296" s="16"/>
      <c r="D296" s="81"/>
      <c r="E296" s="81"/>
      <c r="F296" s="81"/>
      <c r="G296" s="81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4"/>
      <c r="C297" s="16"/>
      <c r="D297" s="81"/>
      <c r="E297" s="81"/>
      <c r="F297" s="81"/>
      <c r="G297" s="81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4"/>
      <c r="C298" s="16"/>
      <c r="D298" s="81"/>
      <c r="E298" s="81"/>
      <c r="F298" s="81"/>
      <c r="G298" s="81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4"/>
      <c r="C299" s="16"/>
      <c r="D299" s="81"/>
      <c r="E299" s="81"/>
      <c r="F299" s="81"/>
      <c r="G299" s="81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4"/>
      <c r="C300" s="16"/>
      <c r="D300" s="81"/>
      <c r="E300" s="81"/>
      <c r="F300" s="81"/>
      <c r="G300" s="81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4"/>
      <c r="C301" s="16"/>
      <c r="D301" s="81"/>
      <c r="E301" s="81"/>
      <c r="F301" s="81"/>
      <c r="G301" s="81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4"/>
      <c r="C302" s="16"/>
      <c r="D302" s="81"/>
      <c r="E302" s="81"/>
      <c r="F302" s="81"/>
      <c r="G302" s="81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4"/>
      <c r="C303" s="16"/>
      <c r="D303" s="81"/>
      <c r="E303" s="81"/>
      <c r="F303" s="81"/>
      <c r="G303" s="81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4"/>
      <c r="C304" s="16"/>
      <c r="D304" s="81"/>
      <c r="E304" s="81"/>
      <c r="F304" s="81"/>
      <c r="G304" s="81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4"/>
      <c r="C305" s="16"/>
      <c r="D305" s="81"/>
      <c r="E305" s="81"/>
      <c r="F305" s="81"/>
      <c r="G305" s="81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4"/>
      <c r="C306" s="16"/>
      <c r="D306" s="81"/>
      <c r="E306" s="81"/>
      <c r="F306" s="81"/>
      <c r="G306" s="81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4"/>
      <c r="C307" s="16"/>
      <c r="D307" s="81"/>
      <c r="E307" s="81"/>
      <c r="F307" s="81"/>
      <c r="G307" s="81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4"/>
      <c r="C308" s="16"/>
      <c r="D308" s="81"/>
      <c r="E308" s="81"/>
      <c r="F308" s="81"/>
      <c r="G308" s="81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4"/>
      <c r="C309" s="16"/>
      <c r="D309" s="81"/>
      <c r="E309" s="81"/>
      <c r="F309" s="81"/>
      <c r="G309" s="81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4"/>
      <c r="C310" s="16"/>
      <c r="D310" s="81"/>
      <c r="E310" s="81"/>
      <c r="F310" s="81"/>
      <c r="G310" s="81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4"/>
      <c r="C311" s="16"/>
      <c r="D311" s="81"/>
      <c r="E311" s="81"/>
      <c r="F311" s="81"/>
      <c r="G311" s="81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4"/>
      <c r="C312" s="16"/>
      <c r="D312" s="81"/>
      <c r="E312" s="81"/>
      <c r="F312" s="81"/>
      <c r="G312" s="81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4"/>
      <c r="C313" s="16"/>
      <c r="D313" s="81"/>
      <c r="E313" s="81"/>
      <c r="F313" s="81"/>
      <c r="G313" s="81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4"/>
      <c r="C314" s="16"/>
      <c r="D314" s="81"/>
      <c r="E314" s="81"/>
      <c r="F314" s="81"/>
      <c r="G314" s="81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4"/>
      <c r="C315" s="16"/>
      <c r="D315" s="81"/>
      <c r="E315" s="81"/>
      <c r="F315" s="81"/>
      <c r="G315" s="81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4"/>
      <c r="C316" s="16"/>
      <c r="D316" s="81"/>
      <c r="E316" s="81"/>
      <c r="F316" s="81"/>
      <c r="G316" s="81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4"/>
      <c r="C317" s="16"/>
      <c r="D317" s="81"/>
      <c r="E317" s="81"/>
      <c r="F317" s="81"/>
      <c r="G317" s="81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4"/>
      <c r="C318" s="16"/>
      <c r="D318" s="81"/>
      <c r="E318" s="81"/>
      <c r="F318" s="81"/>
      <c r="G318" s="81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4"/>
      <c r="C319" s="16"/>
      <c r="D319" s="81"/>
      <c r="E319" s="81"/>
      <c r="F319" s="81"/>
      <c r="G319" s="81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4"/>
      <c r="C320" s="16"/>
      <c r="D320" s="81"/>
      <c r="E320" s="81"/>
      <c r="F320" s="81"/>
      <c r="G320" s="81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4"/>
      <c r="C321" s="16"/>
      <c r="D321" s="81"/>
      <c r="E321" s="81"/>
      <c r="F321" s="81"/>
      <c r="G321" s="81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4"/>
      <c r="C322" s="16"/>
      <c r="D322" s="81"/>
      <c r="E322" s="81"/>
      <c r="F322" s="81"/>
      <c r="G322" s="81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4"/>
      <c r="C323" s="16"/>
      <c r="D323" s="81"/>
      <c r="E323" s="81"/>
      <c r="F323" s="81"/>
      <c r="G323" s="81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4"/>
      <c r="C324" s="16"/>
      <c r="D324" s="81"/>
      <c r="E324" s="81"/>
      <c r="F324" s="81"/>
      <c r="G324" s="81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4"/>
      <c r="C325" s="16"/>
      <c r="D325" s="81"/>
      <c r="E325" s="81"/>
      <c r="F325" s="81"/>
      <c r="G325" s="81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4"/>
      <c r="C326" s="16"/>
      <c r="D326" s="81"/>
      <c r="E326" s="81"/>
      <c r="F326" s="81"/>
      <c r="G326" s="81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4"/>
      <c r="C327" s="16"/>
      <c r="D327" s="81"/>
      <c r="E327" s="81"/>
      <c r="F327" s="81"/>
      <c r="G327" s="81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4"/>
      <c r="C328" s="16"/>
      <c r="D328" s="81"/>
      <c r="E328" s="81"/>
      <c r="F328" s="81"/>
      <c r="G328" s="81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4"/>
      <c r="C329" s="16"/>
      <c r="D329" s="81"/>
      <c r="E329" s="81"/>
      <c r="F329" s="81"/>
      <c r="G329" s="81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4"/>
      <c r="C330" s="16"/>
      <c r="D330" s="81"/>
      <c r="E330" s="81"/>
      <c r="F330" s="81"/>
      <c r="G330" s="81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4"/>
      <c r="C331" s="16"/>
      <c r="D331" s="81"/>
      <c r="E331" s="81"/>
      <c r="F331" s="81"/>
      <c r="G331" s="81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4"/>
      <c r="C332" s="16"/>
      <c r="D332" s="81"/>
      <c r="E332" s="81"/>
      <c r="F332" s="81"/>
      <c r="G332" s="81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4"/>
      <c r="C333" s="16"/>
      <c r="D333" s="81"/>
      <c r="E333" s="81"/>
      <c r="F333" s="81"/>
      <c r="G333" s="81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4"/>
      <c r="C334" s="16"/>
      <c r="D334" s="81"/>
      <c r="E334" s="81"/>
      <c r="F334" s="81"/>
      <c r="G334" s="81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4"/>
      <c r="C335" s="16"/>
      <c r="D335" s="81"/>
      <c r="E335" s="81"/>
      <c r="F335" s="81"/>
      <c r="G335" s="81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4"/>
      <c r="C336" s="16"/>
      <c r="D336" s="81"/>
      <c r="E336" s="81"/>
      <c r="F336" s="81"/>
      <c r="G336" s="81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4"/>
      <c r="C337" s="16"/>
      <c r="D337" s="81"/>
      <c r="E337" s="81"/>
      <c r="F337" s="81"/>
      <c r="G337" s="81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4"/>
      <c r="C338" s="16"/>
      <c r="D338" s="81"/>
      <c r="E338" s="81"/>
      <c r="F338" s="81"/>
      <c r="G338" s="81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4"/>
      <c r="C339" s="16"/>
      <c r="D339" s="81"/>
      <c r="E339" s="81"/>
      <c r="F339" s="81"/>
      <c r="G339" s="81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4"/>
      <c r="C340" s="16"/>
      <c r="D340" s="81"/>
      <c r="E340" s="81"/>
      <c r="F340" s="81"/>
      <c r="G340" s="81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4"/>
      <c r="C341" s="16"/>
      <c r="D341" s="81"/>
      <c r="E341" s="81"/>
      <c r="F341" s="81"/>
      <c r="G341" s="81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4"/>
      <c r="C342" s="16"/>
      <c r="D342" s="81"/>
      <c r="E342" s="81"/>
      <c r="F342" s="81"/>
      <c r="G342" s="81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4"/>
      <c r="C343" s="16"/>
      <c r="D343" s="81"/>
      <c r="E343" s="81"/>
      <c r="F343" s="81"/>
      <c r="G343" s="81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4"/>
      <c r="C344" s="16"/>
      <c r="D344" s="81"/>
      <c r="E344" s="81"/>
      <c r="F344" s="81"/>
      <c r="G344" s="81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4"/>
      <c r="C345" s="16"/>
      <c r="D345" s="81"/>
      <c r="E345" s="81"/>
      <c r="F345" s="81"/>
      <c r="G345" s="81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4"/>
      <c r="C346" s="16"/>
      <c r="D346" s="81"/>
      <c r="E346" s="81"/>
      <c r="F346" s="81"/>
      <c r="G346" s="81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4"/>
      <c r="C347" s="16"/>
      <c r="D347" s="81"/>
      <c r="E347" s="81"/>
      <c r="F347" s="81"/>
      <c r="G347" s="81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4"/>
      <c r="C348" s="16"/>
      <c r="D348" s="81"/>
      <c r="E348" s="81"/>
      <c r="F348" s="81"/>
      <c r="G348" s="81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4"/>
      <c r="C349" s="16"/>
      <c r="D349" s="81"/>
      <c r="E349" s="81"/>
      <c r="F349" s="81"/>
      <c r="G349" s="81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4"/>
      <c r="C350" s="16"/>
      <c r="D350" s="81"/>
      <c r="E350" s="81"/>
      <c r="F350" s="81"/>
      <c r="G350" s="81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4"/>
      <c r="C351" s="16"/>
      <c r="D351" s="81"/>
      <c r="E351" s="81"/>
      <c r="F351" s="81"/>
      <c r="G351" s="81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4"/>
      <c r="C352" s="16"/>
      <c r="D352" s="81"/>
      <c r="E352" s="81"/>
      <c r="F352" s="81"/>
      <c r="G352" s="81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4"/>
      <c r="C353" s="16"/>
      <c r="D353" s="81"/>
      <c r="E353" s="81"/>
      <c r="F353" s="81"/>
      <c r="G353" s="81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4"/>
      <c r="C354" s="16"/>
      <c r="D354" s="81"/>
      <c r="E354" s="81"/>
      <c r="F354" s="81"/>
      <c r="G354" s="81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4"/>
      <c r="C355" s="16"/>
      <c r="D355" s="81"/>
      <c r="E355" s="81"/>
      <c r="F355" s="81"/>
      <c r="G355" s="81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4"/>
      <c r="C356" s="16"/>
      <c r="D356" s="81"/>
      <c r="E356" s="81"/>
      <c r="F356" s="81"/>
      <c r="G356" s="81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4"/>
      <c r="C357" s="16"/>
      <c r="D357" s="81"/>
      <c r="E357" s="81"/>
      <c r="F357" s="81"/>
      <c r="G357" s="81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4"/>
      <c r="C358" s="16"/>
      <c r="D358" s="81"/>
      <c r="E358" s="81"/>
      <c r="F358" s="81"/>
      <c r="G358" s="81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4"/>
      <c r="C359" s="16"/>
      <c r="D359" s="81"/>
      <c r="E359" s="81"/>
      <c r="F359" s="81"/>
      <c r="G359" s="81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4"/>
      <c r="C360" s="16"/>
      <c r="D360" s="81"/>
      <c r="E360" s="81"/>
      <c r="F360" s="81"/>
      <c r="G360" s="81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4"/>
      <c r="C361" s="16"/>
      <c r="D361" s="81"/>
      <c r="E361" s="81"/>
      <c r="F361" s="81"/>
      <c r="G361" s="81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4"/>
      <c r="C362" s="16"/>
      <c r="D362" s="81"/>
      <c r="E362" s="81"/>
      <c r="F362" s="81"/>
      <c r="G362" s="81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4"/>
      <c r="C363" s="16"/>
      <c r="D363" s="81"/>
      <c r="E363" s="81"/>
      <c r="F363" s="81"/>
      <c r="G363" s="81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4"/>
      <c r="C364" s="16"/>
      <c r="D364" s="81"/>
      <c r="E364" s="81"/>
      <c r="F364" s="81"/>
      <c r="G364" s="81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4"/>
      <c r="C365" s="16"/>
      <c r="D365" s="81"/>
      <c r="E365" s="81"/>
      <c r="F365" s="81"/>
      <c r="G365" s="81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4"/>
      <c r="C366" s="16"/>
      <c r="D366" s="81"/>
      <c r="E366" s="81"/>
      <c r="F366" s="81"/>
      <c r="G366" s="81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4"/>
      <c r="C367" s="16"/>
      <c r="D367" s="81"/>
      <c r="E367" s="81"/>
      <c r="F367" s="81"/>
      <c r="G367" s="81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4"/>
      <c r="C368" s="16"/>
      <c r="D368" s="81"/>
      <c r="E368" s="81"/>
      <c r="F368" s="81"/>
      <c r="G368" s="81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4"/>
      <c r="C369" s="16"/>
      <c r="D369" s="81"/>
      <c r="E369" s="81"/>
      <c r="F369" s="81"/>
      <c r="G369" s="81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4"/>
      <c r="C370" s="16"/>
      <c r="D370" s="81"/>
      <c r="E370" s="81"/>
      <c r="F370" s="81"/>
      <c r="G370" s="81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4"/>
      <c r="C371" s="16"/>
      <c r="D371" s="81"/>
      <c r="E371" s="81"/>
      <c r="F371" s="81"/>
      <c r="G371" s="81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4"/>
      <c r="C372" s="16"/>
      <c r="D372" s="81"/>
      <c r="E372" s="81"/>
      <c r="F372" s="81"/>
      <c r="G372" s="81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4"/>
      <c r="C373" s="16"/>
      <c r="D373" s="81"/>
      <c r="E373" s="81"/>
      <c r="F373" s="81"/>
      <c r="G373" s="81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4"/>
      <c r="C374" s="16"/>
      <c r="D374" s="81"/>
      <c r="E374" s="81"/>
      <c r="F374" s="81"/>
      <c r="G374" s="81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4"/>
      <c r="C375" s="16"/>
      <c r="D375" s="81"/>
      <c r="E375" s="81"/>
      <c r="F375" s="81"/>
      <c r="G375" s="81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4"/>
      <c r="C376" s="16"/>
      <c r="D376" s="81"/>
      <c r="E376" s="81"/>
      <c r="F376" s="81"/>
      <c r="G376" s="81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4"/>
      <c r="C377" s="16"/>
      <c r="D377" s="81"/>
      <c r="E377" s="81"/>
      <c r="F377" s="81"/>
      <c r="G377" s="81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4"/>
      <c r="C378" s="16"/>
      <c r="D378" s="81"/>
      <c r="E378" s="81"/>
      <c r="F378" s="81"/>
      <c r="G378" s="81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4"/>
      <c r="C379" s="16"/>
      <c r="D379" s="81"/>
      <c r="E379" s="81"/>
      <c r="F379" s="81"/>
      <c r="G379" s="81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4"/>
      <c r="C380" s="16"/>
      <c r="D380" s="81"/>
      <c r="E380" s="81"/>
      <c r="F380" s="81"/>
      <c r="G380" s="81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4"/>
      <c r="C381" s="16"/>
      <c r="D381" s="81"/>
      <c r="E381" s="81"/>
      <c r="F381" s="81"/>
      <c r="G381" s="81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4"/>
      <c r="C382" s="16"/>
      <c r="D382" s="81"/>
      <c r="E382" s="81"/>
      <c r="F382" s="81"/>
      <c r="G382" s="81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4"/>
      <c r="C383" s="16"/>
      <c r="D383" s="81"/>
      <c r="E383" s="81"/>
      <c r="F383" s="81"/>
      <c r="G383" s="81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4"/>
      <c r="C384" s="16"/>
      <c r="D384" s="81"/>
      <c r="E384" s="81"/>
      <c r="F384" s="81"/>
      <c r="G384" s="81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4"/>
      <c r="C385" s="16"/>
      <c r="D385" s="81"/>
      <c r="E385" s="81"/>
      <c r="F385" s="81"/>
      <c r="G385" s="81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4"/>
      <c r="C386" s="16"/>
      <c r="D386" s="81"/>
      <c r="E386" s="81"/>
      <c r="F386" s="81"/>
      <c r="G386" s="81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4"/>
      <c r="C387" s="16"/>
      <c r="D387" s="81"/>
      <c r="E387" s="81"/>
      <c r="F387" s="81"/>
      <c r="G387" s="81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4"/>
      <c r="C388" s="16"/>
      <c r="D388" s="81"/>
      <c r="E388" s="81"/>
      <c r="F388" s="81"/>
      <c r="G388" s="81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4"/>
      <c r="C389" s="16"/>
      <c r="D389" s="81"/>
      <c r="E389" s="81"/>
      <c r="F389" s="81"/>
      <c r="G389" s="81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4"/>
      <c r="C390" s="16"/>
      <c r="D390" s="81"/>
      <c r="E390" s="81"/>
      <c r="F390" s="81"/>
      <c r="G390" s="81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4"/>
      <c r="C391" s="16"/>
      <c r="D391" s="81"/>
      <c r="E391" s="81"/>
      <c r="F391" s="81"/>
      <c r="G391" s="81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4"/>
      <c r="C392" s="16"/>
      <c r="D392" s="81"/>
      <c r="E392" s="81"/>
      <c r="F392" s="81"/>
      <c r="G392" s="81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4"/>
      <c r="C393" s="16"/>
      <c r="D393" s="81"/>
      <c r="E393" s="81"/>
      <c r="F393" s="81"/>
      <c r="G393" s="81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4"/>
      <c r="C394" s="16"/>
      <c r="D394" s="81"/>
      <c r="E394" s="81"/>
      <c r="F394" s="81"/>
      <c r="G394" s="81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4"/>
      <c r="C395" s="16"/>
      <c r="D395" s="81"/>
      <c r="E395" s="81"/>
      <c r="F395" s="81"/>
      <c r="G395" s="81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4"/>
      <c r="C396" s="16"/>
      <c r="D396" s="81"/>
      <c r="E396" s="81"/>
      <c r="F396" s="81"/>
      <c r="G396" s="81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4"/>
      <c r="C397" s="16"/>
      <c r="D397" s="81"/>
      <c r="E397" s="81"/>
      <c r="F397" s="81"/>
      <c r="G397" s="81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4"/>
      <c r="C398" s="16"/>
      <c r="D398" s="81"/>
      <c r="E398" s="81"/>
      <c r="F398" s="81"/>
      <c r="G398" s="81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4"/>
      <c r="C399" s="16"/>
      <c r="D399" s="81"/>
      <c r="E399" s="81"/>
      <c r="F399" s="81"/>
      <c r="G399" s="81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4"/>
      <c r="C400" s="16"/>
      <c r="D400" s="81"/>
      <c r="E400" s="81"/>
      <c r="F400" s="81"/>
      <c r="G400" s="81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4"/>
      <c r="C401" s="16"/>
      <c r="D401" s="81"/>
      <c r="E401" s="81"/>
      <c r="F401" s="81"/>
      <c r="G401" s="81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4"/>
      <c r="C402" s="16"/>
      <c r="D402" s="81"/>
      <c r="E402" s="81"/>
      <c r="F402" s="81"/>
      <c r="G402" s="81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4"/>
      <c r="C403" s="16"/>
      <c r="D403" s="81"/>
      <c r="E403" s="81"/>
      <c r="F403" s="81"/>
      <c r="G403" s="81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4"/>
      <c r="C404" s="16"/>
      <c r="D404" s="81"/>
      <c r="E404" s="81"/>
      <c r="F404" s="81"/>
      <c r="G404" s="81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4"/>
      <c r="C405" s="16"/>
      <c r="D405" s="81"/>
      <c r="E405" s="81"/>
      <c r="F405" s="81"/>
      <c r="G405" s="81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4"/>
      <c r="C406" s="16"/>
      <c r="D406" s="81"/>
      <c r="E406" s="81"/>
      <c r="F406" s="81"/>
      <c r="G406" s="81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4"/>
      <c r="C407" s="16"/>
      <c r="D407" s="81"/>
      <c r="E407" s="81"/>
      <c r="F407" s="81"/>
      <c r="G407" s="81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4"/>
      <c r="C408" s="16"/>
      <c r="D408" s="81"/>
      <c r="E408" s="81"/>
      <c r="F408" s="81"/>
      <c r="G408" s="81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4"/>
      <c r="C409" s="16"/>
      <c r="D409" s="81"/>
      <c r="E409" s="81"/>
      <c r="F409" s="81"/>
      <c r="G409" s="81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4"/>
      <c r="C410" s="16"/>
      <c r="D410" s="81"/>
      <c r="E410" s="81"/>
      <c r="F410" s="81"/>
      <c r="G410" s="81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4"/>
      <c r="C411" s="16"/>
      <c r="D411" s="81"/>
      <c r="E411" s="81"/>
      <c r="F411" s="81"/>
      <c r="G411" s="81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4"/>
      <c r="C412" s="16"/>
      <c r="D412" s="81"/>
      <c r="E412" s="81"/>
      <c r="F412" s="81"/>
      <c r="G412" s="81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4"/>
      <c r="C413" s="16"/>
      <c r="D413" s="81"/>
      <c r="E413" s="81"/>
      <c r="F413" s="81"/>
      <c r="G413" s="81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4"/>
      <c r="C414" s="16"/>
      <c r="D414" s="81"/>
      <c r="E414" s="81"/>
      <c r="F414" s="81"/>
      <c r="G414" s="81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4"/>
      <c r="C415" s="16"/>
      <c r="D415" s="81"/>
      <c r="E415" s="81"/>
      <c r="F415" s="81"/>
      <c r="G415" s="81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4"/>
      <c r="C416" s="16"/>
      <c r="D416" s="81"/>
      <c r="E416" s="81"/>
      <c r="F416" s="81"/>
      <c r="G416" s="81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4"/>
      <c r="C417" s="16"/>
      <c r="D417" s="81"/>
      <c r="E417" s="81"/>
      <c r="F417" s="81"/>
      <c r="G417" s="81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4"/>
      <c r="C418" s="16"/>
      <c r="D418" s="81"/>
      <c r="E418" s="81"/>
      <c r="F418" s="81"/>
      <c r="G418" s="81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4"/>
      <c r="C419" s="16"/>
      <c r="D419" s="81"/>
      <c r="E419" s="81"/>
      <c r="F419" s="81"/>
      <c r="G419" s="81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4"/>
      <c r="C420" s="16"/>
      <c r="D420" s="81"/>
      <c r="E420" s="81"/>
      <c r="F420" s="81"/>
      <c r="G420" s="81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4"/>
      <c r="C421" s="16"/>
      <c r="D421" s="81"/>
      <c r="E421" s="81"/>
      <c r="F421" s="81"/>
      <c r="G421" s="81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4"/>
      <c r="C422" s="16"/>
      <c r="D422" s="81"/>
      <c r="E422" s="81"/>
      <c r="F422" s="81"/>
      <c r="G422" s="81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4"/>
      <c r="C423" s="16"/>
      <c r="D423" s="81"/>
      <c r="E423" s="81"/>
      <c r="F423" s="81"/>
      <c r="G423" s="81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4"/>
      <c r="C424" s="16"/>
      <c r="D424" s="81"/>
      <c r="E424" s="81"/>
      <c r="F424" s="81"/>
      <c r="G424" s="81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4"/>
      <c r="C425" s="16"/>
      <c r="D425" s="81"/>
      <c r="E425" s="81"/>
      <c r="F425" s="81"/>
      <c r="G425" s="81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4"/>
      <c r="C426" s="16"/>
      <c r="D426" s="81"/>
      <c r="E426" s="81"/>
      <c r="F426" s="81"/>
      <c r="G426" s="81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4"/>
      <c r="C427" s="16"/>
      <c r="D427" s="81"/>
      <c r="E427" s="81"/>
      <c r="F427" s="81"/>
      <c r="G427" s="81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4"/>
      <c r="C428" s="16"/>
      <c r="D428" s="81"/>
      <c r="E428" s="81"/>
      <c r="F428" s="81"/>
      <c r="G428" s="81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4"/>
      <c r="C429" s="16"/>
      <c r="D429" s="81"/>
      <c r="E429" s="81"/>
      <c r="F429" s="81"/>
      <c r="G429" s="81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4"/>
      <c r="C430" s="16"/>
      <c r="D430" s="81"/>
      <c r="E430" s="81"/>
      <c r="F430" s="81"/>
      <c r="G430" s="81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4"/>
      <c r="C431" s="16"/>
      <c r="D431" s="81"/>
      <c r="E431" s="81"/>
      <c r="F431" s="81"/>
      <c r="G431" s="81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4"/>
      <c r="C432" s="16"/>
      <c r="D432" s="81"/>
      <c r="E432" s="81"/>
      <c r="F432" s="81"/>
      <c r="G432" s="81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4"/>
      <c r="C433" s="16"/>
      <c r="D433" s="81"/>
      <c r="E433" s="81"/>
      <c r="F433" s="81"/>
      <c r="G433" s="81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4"/>
      <c r="C434" s="16"/>
      <c r="D434" s="81"/>
      <c r="E434" s="81"/>
      <c r="F434" s="81"/>
      <c r="G434" s="81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4"/>
      <c r="C435" s="16"/>
      <c r="D435" s="81"/>
      <c r="E435" s="81"/>
      <c r="F435" s="81"/>
      <c r="G435" s="81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4"/>
      <c r="C436" s="16"/>
      <c r="D436" s="81"/>
      <c r="E436" s="81"/>
      <c r="F436" s="81"/>
      <c r="G436" s="81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4"/>
      <c r="C437" s="16"/>
      <c r="D437" s="81"/>
      <c r="E437" s="81"/>
      <c r="F437" s="81"/>
      <c r="G437" s="81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4"/>
      <c r="C438" s="16"/>
      <c r="D438" s="81"/>
      <c r="E438" s="81"/>
      <c r="F438" s="81"/>
      <c r="G438" s="81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4"/>
      <c r="C439" s="16"/>
      <c r="D439" s="81"/>
      <c r="E439" s="81"/>
      <c r="F439" s="81"/>
      <c r="G439" s="81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4"/>
      <c r="C440" s="16"/>
      <c r="D440" s="81"/>
      <c r="E440" s="81"/>
      <c r="F440" s="81"/>
      <c r="G440" s="81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4"/>
      <c r="C441" s="16"/>
      <c r="D441" s="81"/>
      <c r="E441" s="81"/>
      <c r="F441" s="81"/>
      <c r="G441" s="81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4"/>
      <c r="C442" s="16"/>
      <c r="D442" s="81"/>
      <c r="E442" s="81"/>
      <c r="F442" s="81"/>
      <c r="G442" s="81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4"/>
      <c r="C443" s="16"/>
      <c r="D443" s="81"/>
      <c r="E443" s="81"/>
      <c r="F443" s="81"/>
      <c r="G443" s="81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4"/>
      <c r="C444" s="16"/>
      <c r="D444" s="81"/>
      <c r="E444" s="81"/>
      <c r="F444" s="81"/>
      <c r="G444" s="81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4"/>
      <c r="C445" s="16"/>
      <c r="D445" s="81"/>
      <c r="E445" s="81"/>
      <c r="F445" s="81"/>
      <c r="G445" s="81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4"/>
      <c r="C446" s="16"/>
      <c r="D446" s="81"/>
      <c r="E446" s="81"/>
      <c r="F446" s="81"/>
      <c r="G446" s="81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4"/>
      <c r="C447" s="16"/>
      <c r="D447" s="81"/>
      <c r="E447" s="81"/>
      <c r="F447" s="81"/>
      <c r="G447" s="81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4"/>
      <c r="C448" s="16"/>
      <c r="D448" s="81"/>
      <c r="E448" s="81"/>
      <c r="F448" s="81"/>
      <c r="G448" s="81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4"/>
      <c r="C449" s="16"/>
      <c r="D449" s="81"/>
      <c r="E449" s="81"/>
      <c r="F449" s="81"/>
      <c r="G449" s="81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4"/>
      <c r="C450" s="16"/>
      <c r="D450" s="81"/>
      <c r="E450" s="81"/>
      <c r="F450" s="81"/>
      <c r="G450" s="81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4"/>
      <c r="C451" s="16"/>
      <c r="D451" s="81"/>
      <c r="E451" s="81"/>
      <c r="F451" s="81"/>
      <c r="G451" s="81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4"/>
      <c r="C452" s="16"/>
      <c r="D452" s="81"/>
      <c r="E452" s="81"/>
      <c r="F452" s="81"/>
      <c r="G452" s="81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4"/>
      <c r="C453" s="16"/>
      <c r="D453" s="81"/>
      <c r="E453" s="81"/>
      <c r="F453" s="81"/>
      <c r="G453" s="81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4"/>
      <c r="C454" s="16"/>
      <c r="D454" s="81"/>
      <c r="E454" s="81"/>
      <c r="F454" s="81"/>
      <c r="G454" s="81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4"/>
      <c r="C455" s="16"/>
      <c r="D455" s="81"/>
      <c r="E455" s="81"/>
      <c r="F455" s="81"/>
      <c r="G455" s="81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4"/>
      <c r="C456" s="16"/>
      <c r="D456" s="81"/>
      <c r="E456" s="81"/>
      <c r="F456" s="81"/>
      <c r="G456" s="81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4"/>
      <c r="C457" s="16"/>
      <c r="D457" s="81"/>
      <c r="E457" s="81"/>
      <c r="F457" s="81"/>
      <c r="G457" s="81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4"/>
      <c r="C458" s="16"/>
      <c r="D458" s="81"/>
      <c r="E458" s="81"/>
      <c r="F458" s="81"/>
      <c r="G458" s="81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4"/>
      <c r="C459" s="16"/>
      <c r="D459" s="81"/>
      <c r="E459" s="81"/>
      <c r="F459" s="81"/>
      <c r="G459" s="81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4"/>
      <c r="C460" s="16"/>
      <c r="D460" s="81"/>
      <c r="E460" s="81"/>
      <c r="F460" s="81"/>
      <c r="G460" s="81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4"/>
      <c r="C461" s="16"/>
      <c r="D461" s="81"/>
      <c r="E461" s="81"/>
      <c r="F461" s="81"/>
      <c r="G461" s="81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4"/>
      <c r="C462" s="16"/>
      <c r="D462" s="81"/>
      <c r="E462" s="81"/>
      <c r="F462" s="81"/>
      <c r="G462" s="81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4"/>
      <c r="C463" s="16"/>
      <c r="D463" s="81"/>
      <c r="E463" s="81"/>
      <c r="F463" s="81"/>
      <c r="G463" s="81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4"/>
      <c r="C464" s="16"/>
      <c r="D464" s="81"/>
      <c r="E464" s="81"/>
      <c r="F464" s="81"/>
      <c r="G464" s="81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4"/>
      <c r="C465" s="16"/>
      <c r="D465" s="81"/>
      <c r="E465" s="81"/>
      <c r="F465" s="81"/>
      <c r="G465" s="81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4"/>
      <c r="C466" s="16"/>
      <c r="D466" s="81"/>
      <c r="E466" s="81"/>
      <c r="F466" s="81"/>
      <c r="G466" s="81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4"/>
      <c r="C467" s="16"/>
      <c r="D467" s="81"/>
      <c r="E467" s="81"/>
      <c r="F467" s="81"/>
      <c r="G467" s="81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4"/>
      <c r="C468" s="16"/>
      <c r="D468" s="81"/>
      <c r="E468" s="81"/>
      <c r="F468" s="81"/>
      <c r="G468" s="81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4"/>
      <c r="C469" s="16"/>
      <c r="D469" s="81"/>
      <c r="E469" s="81"/>
      <c r="F469" s="81"/>
      <c r="G469" s="81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4"/>
      <c r="C470" s="16"/>
      <c r="D470" s="81"/>
      <c r="E470" s="81"/>
      <c r="F470" s="81"/>
      <c r="G470" s="81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4"/>
      <c r="C471" s="16"/>
      <c r="D471" s="81"/>
      <c r="E471" s="81"/>
      <c r="F471" s="81"/>
      <c r="G471" s="81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4"/>
      <c r="C472" s="16"/>
      <c r="D472" s="81"/>
      <c r="E472" s="81"/>
      <c r="F472" s="81"/>
      <c r="G472" s="81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4"/>
      <c r="C473" s="16"/>
      <c r="D473" s="81"/>
      <c r="E473" s="81"/>
      <c r="F473" s="81"/>
      <c r="G473" s="81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4"/>
      <c r="C474" s="16"/>
      <c r="D474" s="81"/>
      <c r="E474" s="81"/>
      <c r="F474" s="81"/>
      <c r="G474" s="81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4"/>
      <c r="C475" s="16"/>
      <c r="D475" s="81"/>
      <c r="E475" s="81"/>
      <c r="F475" s="81"/>
      <c r="G475" s="81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4"/>
      <c r="C476" s="16"/>
      <c r="D476" s="81"/>
      <c r="E476" s="81"/>
      <c r="F476" s="81"/>
      <c r="G476" s="81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4"/>
      <c r="C477" s="16"/>
      <c r="D477" s="81"/>
      <c r="E477" s="81"/>
      <c r="F477" s="81"/>
      <c r="G477" s="81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4"/>
      <c r="C478" s="16"/>
      <c r="D478" s="81"/>
      <c r="E478" s="81"/>
      <c r="F478" s="81"/>
      <c r="G478" s="81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4"/>
      <c r="C479" s="16"/>
      <c r="D479" s="81"/>
      <c r="E479" s="81"/>
      <c r="F479" s="81"/>
      <c r="G479" s="81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4"/>
      <c r="C480" s="16"/>
      <c r="D480" s="81"/>
      <c r="E480" s="81"/>
      <c r="F480" s="81"/>
      <c r="G480" s="81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4"/>
      <c r="C481" s="16"/>
      <c r="D481" s="81"/>
      <c r="E481" s="81"/>
      <c r="F481" s="81"/>
      <c r="G481" s="81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4"/>
      <c r="C482" s="16"/>
      <c r="D482" s="81"/>
      <c r="E482" s="81"/>
      <c r="F482" s="81"/>
      <c r="G482" s="81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4"/>
      <c r="C483" s="16"/>
      <c r="D483" s="81"/>
      <c r="E483" s="81"/>
      <c r="F483" s="81"/>
      <c r="G483" s="81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4"/>
      <c r="C484" s="16"/>
      <c r="D484" s="81"/>
      <c r="E484" s="81"/>
      <c r="F484" s="81"/>
      <c r="G484" s="81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4"/>
      <c r="C485" s="16"/>
      <c r="D485" s="81"/>
      <c r="E485" s="81"/>
      <c r="F485" s="81"/>
      <c r="G485" s="81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4"/>
      <c r="C486" s="16"/>
      <c r="D486" s="81"/>
      <c r="E486" s="81"/>
      <c r="F486" s="81"/>
      <c r="G486" s="81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4"/>
      <c r="C487" s="16"/>
      <c r="D487" s="81"/>
      <c r="E487" s="81"/>
      <c r="F487" s="81"/>
      <c r="G487" s="81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4"/>
      <c r="C488" s="16"/>
      <c r="D488" s="81"/>
      <c r="E488" s="81"/>
      <c r="F488" s="81"/>
      <c r="G488" s="81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4"/>
      <c r="C489" s="16"/>
      <c r="D489" s="81"/>
      <c r="E489" s="81"/>
      <c r="F489" s="81"/>
      <c r="G489" s="81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4"/>
      <c r="C490" s="16"/>
      <c r="D490" s="81"/>
      <c r="E490" s="81"/>
      <c r="F490" s="81"/>
      <c r="G490" s="81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4"/>
      <c r="C491" s="16"/>
      <c r="D491" s="81"/>
      <c r="E491" s="81"/>
      <c r="F491" s="81"/>
      <c r="G491" s="81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4"/>
      <c r="C492" s="16"/>
      <c r="D492" s="81"/>
      <c r="E492" s="81"/>
      <c r="F492" s="81"/>
      <c r="G492" s="81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4"/>
      <c r="C493" s="16"/>
      <c r="D493" s="81"/>
      <c r="E493" s="81"/>
      <c r="F493" s="81"/>
      <c r="G493" s="81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4"/>
      <c r="C494" s="16"/>
      <c r="D494" s="81"/>
      <c r="E494" s="81"/>
      <c r="F494" s="81"/>
      <c r="G494" s="81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4"/>
      <c r="C495" s="16"/>
      <c r="D495" s="81"/>
      <c r="E495" s="81"/>
      <c r="F495" s="81"/>
      <c r="G495" s="81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4"/>
      <c r="C496" s="16"/>
      <c r="D496" s="81"/>
      <c r="E496" s="81"/>
      <c r="F496" s="81"/>
      <c r="G496" s="81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4"/>
      <c r="C497" s="16"/>
      <c r="D497" s="81"/>
      <c r="E497" s="81"/>
      <c r="F497" s="81"/>
      <c r="G497" s="81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4"/>
      <c r="C498" s="16"/>
      <c r="D498" s="81"/>
      <c r="E498" s="81"/>
      <c r="F498" s="81"/>
      <c r="G498" s="81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4"/>
      <c r="C499" s="16"/>
      <c r="D499" s="81"/>
      <c r="E499" s="81"/>
      <c r="F499" s="81"/>
      <c r="G499" s="81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4"/>
      <c r="C500" s="16"/>
      <c r="D500" s="81"/>
      <c r="E500" s="81"/>
      <c r="F500" s="81"/>
      <c r="G500" s="81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4"/>
      <c r="C501" s="16"/>
      <c r="D501" s="81"/>
      <c r="E501" s="81"/>
      <c r="F501" s="81"/>
      <c r="G501" s="81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4"/>
      <c r="C502" s="16"/>
      <c r="D502" s="81"/>
      <c r="E502" s="81"/>
      <c r="F502" s="81"/>
      <c r="G502" s="81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4"/>
      <c r="C503" s="16"/>
      <c r="D503" s="81"/>
      <c r="E503" s="81"/>
      <c r="F503" s="81"/>
      <c r="G503" s="81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4"/>
      <c r="C504" s="16"/>
      <c r="D504" s="81"/>
      <c r="E504" s="81"/>
      <c r="F504" s="81"/>
      <c r="G504" s="81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4"/>
      <c r="C505" s="16"/>
      <c r="D505" s="81"/>
      <c r="E505" s="81"/>
      <c r="F505" s="81"/>
      <c r="G505" s="81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4"/>
      <c r="C506" s="16"/>
      <c r="D506" s="81"/>
      <c r="E506" s="81"/>
      <c r="F506" s="81"/>
      <c r="G506" s="81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4"/>
      <c r="C507" s="16"/>
      <c r="D507" s="81"/>
      <c r="E507" s="81"/>
      <c r="F507" s="81"/>
      <c r="G507" s="81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4"/>
      <c r="C508" s="16"/>
      <c r="D508" s="81"/>
      <c r="E508" s="81"/>
      <c r="F508" s="81"/>
      <c r="G508" s="81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4"/>
      <c r="C509" s="16"/>
      <c r="D509" s="81"/>
      <c r="E509" s="81"/>
      <c r="F509" s="81"/>
      <c r="G509" s="81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4"/>
      <c r="C510" s="16"/>
      <c r="D510" s="81"/>
      <c r="E510" s="81"/>
      <c r="F510" s="81"/>
      <c r="G510" s="81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4"/>
      <c r="C511" s="16"/>
      <c r="D511" s="81"/>
      <c r="E511" s="81"/>
      <c r="F511" s="81"/>
      <c r="G511" s="81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4"/>
      <c r="C512" s="16"/>
      <c r="D512" s="81"/>
      <c r="E512" s="81"/>
      <c r="F512" s="81"/>
      <c r="G512" s="81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4"/>
      <c r="C513" s="16"/>
      <c r="D513" s="81"/>
      <c r="E513" s="81"/>
      <c r="F513" s="81"/>
      <c r="G513" s="81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4"/>
      <c r="C514" s="16"/>
      <c r="D514" s="81"/>
      <c r="E514" s="81"/>
      <c r="F514" s="81"/>
      <c r="G514" s="81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4"/>
      <c r="C515" s="16"/>
      <c r="D515" s="81"/>
      <c r="E515" s="81"/>
      <c r="F515" s="81"/>
      <c r="G515" s="81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4"/>
      <c r="C516" s="16"/>
      <c r="D516" s="81"/>
      <c r="E516" s="81"/>
      <c r="F516" s="81"/>
      <c r="G516" s="81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4"/>
      <c r="C517" s="16"/>
      <c r="D517" s="81"/>
      <c r="E517" s="81"/>
      <c r="F517" s="81"/>
      <c r="G517" s="81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4"/>
      <c r="C518" s="16"/>
      <c r="D518" s="81"/>
      <c r="E518" s="81"/>
      <c r="F518" s="81"/>
      <c r="G518" s="81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4"/>
      <c r="C519" s="16"/>
      <c r="D519" s="81"/>
      <c r="E519" s="81"/>
      <c r="F519" s="81"/>
      <c r="G519" s="81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4"/>
      <c r="C520" s="16"/>
      <c r="D520" s="81"/>
      <c r="E520" s="81"/>
      <c r="F520" s="81"/>
      <c r="G520" s="81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4"/>
      <c r="C521" s="16"/>
      <c r="D521" s="81"/>
      <c r="E521" s="81"/>
      <c r="F521" s="81"/>
      <c r="G521" s="81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4"/>
      <c r="C522" s="16"/>
      <c r="D522" s="81"/>
      <c r="E522" s="81"/>
      <c r="F522" s="81"/>
      <c r="G522" s="81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4"/>
      <c r="C523" s="16"/>
      <c r="D523" s="81"/>
      <c r="E523" s="81"/>
      <c r="F523" s="81"/>
      <c r="G523" s="81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4"/>
      <c r="C524" s="16"/>
      <c r="D524" s="81"/>
      <c r="E524" s="81"/>
      <c r="F524" s="81"/>
      <c r="G524" s="81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4"/>
      <c r="C525" s="16"/>
      <c r="D525" s="81"/>
      <c r="E525" s="81"/>
      <c r="F525" s="81"/>
      <c r="G525" s="81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4"/>
      <c r="C526" s="16"/>
      <c r="D526" s="81"/>
      <c r="E526" s="81"/>
      <c r="F526" s="81"/>
      <c r="G526" s="81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4"/>
      <c r="C527" s="16"/>
      <c r="D527" s="81"/>
      <c r="E527" s="81"/>
      <c r="F527" s="81"/>
      <c r="G527" s="81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4"/>
      <c r="C528" s="16"/>
      <c r="D528" s="81"/>
      <c r="E528" s="81"/>
      <c r="F528" s="81"/>
      <c r="G528" s="81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4"/>
      <c r="C529" s="16"/>
      <c r="D529" s="81"/>
      <c r="E529" s="81"/>
      <c r="F529" s="81"/>
      <c r="G529" s="81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4"/>
      <c r="C530" s="16"/>
      <c r="D530" s="81"/>
      <c r="E530" s="81"/>
      <c r="F530" s="81"/>
      <c r="G530" s="81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4"/>
      <c r="C531" s="16"/>
      <c r="D531" s="81"/>
      <c r="E531" s="81"/>
      <c r="F531" s="81"/>
      <c r="G531" s="81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4"/>
      <c r="C532" s="16"/>
      <c r="D532" s="81"/>
      <c r="E532" s="81"/>
      <c r="F532" s="81"/>
      <c r="G532" s="81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4"/>
      <c r="C533" s="16"/>
      <c r="D533" s="81"/>
      <c r="E533" s="81"/>
      <c r="F533" s="81"/>
      <c r="G533" s="81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4"/>
      <c r="C534" s="16"/>
      <c r="D534" s="81"/>
      <c r="E534" s="81"/>
      <c r="F534" s="81"/>
      <c r="G534" s="81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4"/>
      <c r="C535" s="16"/>
      <c r="D535" s="81"/>
      <c r="E535" s="81"/>
      <c r="F535" s="81"/>
      <c r="G535" s="81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4"/>
      <c r="C536" s="16"/>
      <c r="D536" s="81"/>
      <c r="E536" s="81"/>
      <c r="F536" s="81"/>
      <c r="G536" s="81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4"/>
      <c r="C537" s="16"/>
      <c r="D537" s="81"/>
      <c r="E537" s="81"/>
      <c r="F537" s="81"/>
      <c r="G537" s="81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4"/>
      <c r="C538" s="16"/>
      <c r="D538" s="81"/>
      <c r="E538" s="81"/>
      <c r="F538" s="81"/>
      <c r="G538" s="81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4"/>
      <c r="C539" s="16"/>
      <c r="D539" s="81"/>
      <c r="E539" s="81"/>
      <c r="F539" s="81"/>
      <c r="G539" s="81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4"/>
      <c r="C540" s="16"/>
      <c r="D540" s="81"/>
      <c r="E540" s="81"/>
      <c r="F540" s="81"/>
      <c r="G540" s="81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4"/>
      <c r="C541" s="16"/>
      <c r="D541" s="81"/>
      <c r="E541" s="81"/>
      <c r="F541" s="81"/>
      <c r="G541" s="81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4"/>
      <c r="C542" s="16"/>
      <c r="D542" s="81"/>
      <c r="E542" s="81"/>
      <c r="F542" s="81"/>
      <c r="G542" s="81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4"/>
      <c r="C543" s="16"/>
      <c r="D543" s="81"/>
      <c r="E543" s="81"/>
      <c r="F543" s="81"/>
      <c r="G543" s="81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4"/>
      <c r="C544" s="16"/>
      <c r="D544" s="81"/>
      <c r="E544" s="81"/>
      <c r="F544" s="81"/>
      <c r="G544" s="81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4"/>
      <c r="C545" s="16"/>
      <c r="D545" s="81"/>
      <c r="E545" s="81"/>
      <c r="F545" s="81"/>
      <c r="G545" s="81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4"/>
      <c r="C546" s="16"/>
      <c r="D546" s="81"/>
      <c r="E546" s="81"/>
      <c r="F546" s="81"/>
      <c r="G546" s="81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4"/>
      <c r="C547" s="16"/>
      <c r="D547" s="81"/>
      <c r="E547" s="81"/>
      <c r="F547" s="81"/>
      <c r="G547" s="81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4"/>
      <c r="C548" s="16"/>
      <c r="D548" s="81"/>
      <c r="E548" s="81"/>
      <c r="F548" s="81"/>
      <c r="G548" s="81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4"/>
      <c r="C549" s="16"/>
      <c r="D549" s="81"/>
      <c r="E549" s="81"/>
      <c r="F549" s="81"/>
      <c r="G549" s="81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4"/>
      <c r="C550" s="16"/>
      <c r="D550" s="81"/>
      <c r="E550" s="81"/>
      <c r="F550" s="81"/>
      <c r="G550" s="81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4"/>
      <c r="C551" s="16"/>
      <c r="D551" s="81"/>
      <c r="E551" s="81"/>
      <c r="F551" s="81"/>
      <c r="G551" s="81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4"/>
      <c r="C552" s="16"/>
      <c r="D552" s="81"/>
      <c r="E552" s="81"/>
      <c r="F552" s="81"/>
      <c r="G552" s="81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4"/>
      <c r="C553" s="16"/>
      <c r="D553" s="81"/>
      <c r="E553" s="81"/>
      <c r="F553" s="81"/>
      <c r="G553" s="81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4"/>
      <c r="C554" s="16"/>
      <c r="D554" s="81"/>
      <c r="E554" s="81"/>
      <c r="F554" s="81"/>
      <c r="G554" s="81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4"/>
      <c r="C555" s="16"/>
      <c r="D555" s="81"/>
      <c r="E555" s="81"/>
      <c r="F555" s="81"/>
      <c r="G555" s="81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4"/>
      <c r="C556" s="16"/>
      <c r="D556" s="81"/>
      <c r="E556" s="81"/>
      <c r="F556" s="81"/>
      <c r="G556" s="81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4"/>
      <c r="C557" s="16"/>
      <c r="D557" s="81"/>
      <c r="E557" s="81"/>
      <c r="F557" s="81"/>
      <c r="G557" s="81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4"/>
      <c r="C558" s="16"/>
      <c r="D558" s="81"/>
      <c r="E558" s="81"/>
      <c r="F558" s="81"/>
      <c r="G558" s="81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4"/>
      <c r="C559" s="16"/>
      <c r="D559" s="81"/>
      <c r="E559" s="81"/>
      <c r="F559" s="81"/>
      <c r="G559" s="81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4"/>
      <c r="C560" s="16"/>
      <c r="D560" s="81"/>
      <c r="E560" s="81"/>
      <c r="F560" s="81"/>
      <c r="G560" s="81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4"/>
      <c r="C561" s="16"/>
      <c r="D561" s="81"/>
      <c r="E561" s="81"/>
      <c r="F561" s="81"/>
      <c r="G561" s="81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4"/>
      <c r="C562" s="16"/>
      <c r="D562" s="81"/>
      <c r="E562" s="81"/>
      <c r="F562" s="81"/>
      <c r="G562" s="81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4"/>
      <c r="C563" s="16"/>
      <c r="D563" s="81"/>
      <c r="E563" s="81"/>
      <c r="F563" s="81"/>
      <c r="G563" s="81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4"/>
      <c r="C564" s="16"/>
      <c r="D564" s="81"/>
      <c r="E564" s="81"/>
      <c r="F564" s="81"/>
      <c r="G564" s="81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4"/>
      <c r="C565" s="16"/>
      <c r="D565" s="81"/>
      <c r="E565" s="81"/>
      <c r="F565" s="81"/>
      <c r="G565" s="81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4"/>
      <c r="C566" s="16"/>
      <c r="D566" s="81"/>
      <c r="E566" s="81"/>
      <c r="F566" s="81"/>
      <c r="G566" s="81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4"/>
      <c r="C567" s="16"/>
      <c r="D567" s="81"/>
      <c r="E567" s="81"/>
      <c r="F567" s="81"/>
      <c r="G567" s="81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4"/>
      <c r="C568" s="16"/>
      <c r="D568" s="81"/>
      <c r="E568" s="81"/>
      <c r="F568" s="81"/>
      <c r="G568" s="81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4"/>
      <c r="C569" s="16"/>
      <c r="D569" s="81"/>
      <c r="E569" s="81"/>
      <c r="F569" s="81"/>
      <c r="G569" s="81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4"/>
      <c r="C570" s="16"/>
      <c r="D570" s="81"/>
      <c r="E570" s="81"/>
      <c r="F570" s="81"/>
      <c r="G570" s="81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4"/>
      <c r="C571" s="16"/>
      <c r="D571" s="81"/>
      <c r="E571" s="81"/>
      <c r="F571" s="81"/>
      <c r="G571" s="81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4"/>
      <c r="C572" s="16"/>
      <c r="D572" s="81"/>
      <c r="E572" s="81"/>
      <c r="F572" s="81"/>
      <c r="G572" s="81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4"/>
      <c r="C573" s="16"/>
      <c r="D573" s="81"/>
      <c r="E573" s="81"/>
      <c r="F573" s="81"/>
      <c r="G573" s="81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4"/>
      <c r="C574" s="16"/>
      <c r="D574" s="81"/>
      <c r="E574" s="81"/>
      <c r="F574" s="81"/>
      <c r="G574" s="81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4"/>
      <c r="C575" s="16"/>
      <c r="D575" s="81"/>
      <c r="E575" s="81"/>
      <c r="F575" s="81"/>
      <c r="G575" s="81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4"/>
      <c r="C576" s="16"/>
      <c r="D576" s="81"/>
      <c r="E576" s="81"/>
      <c r="F576" s="81"/>
      <c r="G576" s="81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4"/>
      <c r="C577" s="16"/>
      <c r="D577" s="81"/>
      <c r="E577" s="81"/>
      <c r="F577" s="81"/>
      <c r="G577" s="81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4"/>
      <c r="C578" s="16"/>
      <c r="D578" s="81"/>
      <c r="E578" s="81"/>
      <c r="F578" s="81"/>
      <c r="G578" s="81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4"/>
      <c r="C579" s="16"/>
      <c r="D579" s="81"/>
      <c r="E579" s="81"/>
      <c r="F579" s="81"/>
      <c r="G579" s="81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4"/>
      <c r="C580" s="16"/>
      <c r="D580" s="81"/>
      <c r="E580" s="81"/>
      <c r="F580" s="81"/>
      <c r="G580" s="81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4"/>
      <c r="C581" s="16"/>
      <c r="D581" s="81"/>
      <c r="E581" s="81"/>
      <c r="F581" s="81"/>
      <c r="G581" s="81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4"/>
      <c r="C582" s="16"/>
      <c r="D582" s="81"/>
      <c r="E582" s="81"/>
      <c r="F582" s="81"/>
      <c r="G582" s="81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4"/>
      <c r="C583" s="16"/>
      <c r="D583" s="81"/>
      <c r="E583" s="81"/>
      <c r="F583" s="81"/>
      <c r="G583" s="81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4"/>
      <c r="C584" s="16"/>
      <c r="D584" s="81"/>
      <c r="E584" s="81"/>
      <c r="F584" s="81"/>
      <c r="G584" s="81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4"/>
      <c r="C585" s="16"/>
      <c r="D585" s="81"/>
      <c r="E585" s="81"/>
      <c r="F585" s="81"/>
      <c r="G585" s="81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4"/>
      <c r="C586" s="16"/>
      <c r="D586" s="81"/>
      <c r="E586" s="81"/>
      <c r="F586" s="81"/>
      <c r="G586" s="81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4"/>
      <c r="C587" s="16"/>
      <c r="D587" s="81"/>
      <c r="E587" s="81"/>
      <c r="F587" s="81"/>
      <c r="G587" s="81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4"/>
      <c r="C588" s="16"/>
      <c r="D588" s="81"/>
      <c r="E588" s="81"/>
      <c r="F588" s="81"/>
      <c r="G588" s="81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4"/>
      <c r="C589" s="16"/>
      <c r="D589" s="81"/>
      <c r="E589" s="81"/>
      <c r="F589" s="81"/>
      <c r="G589" s="81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4"/>
      <c r="C590" s="16"/>
      <c r="D590" s="81"/>
      <c r="E590" s="81"/>
      <c r="F590" s="81"/>
      <c r="G590" s="81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4"/>
      <c r="C591" s="16"/>
      <c r="D591" s="81"/>
      <c r="E591" s="81"/>
      <c r="F591" s="81"/>
      <c r="G591" s="81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4"/>
      <c r="C592" s="16"/>
      <c r="D592" s="81"/>
      <c r="E592" s="81"/>
      <c r="F592" s="81"/>
      <c r="G592" s="81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4"/>
      <c r="C593" s="16"/>
      <c r="D593" s="81"/>
      <c r="E593" s="81"/>
      <c r="F593" s="81"/>
      <c r="G593" s="81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4"/>
      <c r="C594" s="16"/>
      <c r="D594" s="81"/>
      <c r="E594" s="81"/>
      <c r="F594" s="81"/>
      <c r="G594" s="81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4"/>
      <c r="C595" s="16"/>
      <c r="D595" s="81"/>
      <c r="E595" s="81"/>
      <c r="F595" s="81"/>
      <c r="G595" s="81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4"/>
      <c r="C596" s="16"/>
      <c r="D596" s="81"/>
      <c r="E596" s="81"/>
      <c r="F596" s="81"/>
      <c r="G596" s="81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4"/>
      <c r="C597" s="16"/>
      <c r="D597" s="81"/>
      <c r="E597" s="81"/>
      <c r="F597" s="81"/>
      <c r="G597" s="81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4"/>
      <c r="C598" s="16"/>
      <c r="D598" s="81"/>
      <c r="E598" s="81"/>
      <c r="F598" s="81"/>
      <c r="G598" s="81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4"/>
      <c r="C599" s="16"/>
      <c r="D599" s="81"/>
      <c r="E599" s="81"/>
      <c r="F599" s="81"/>
      <c r="G599" s="81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4"/>
      <c r="C600" s="16"/>
      <c r="D600" s="81"/>
      <c r="E600" s="81"/>
      <c r="F600" s="81"/>
      <c r="G600" s="81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4"/>
      <c r="C601" s="16"/>
      <c r="D601" s="81"/>
      <c r="E601" s="81"/>
      <c r="F601" s="81"/>
      <c r="G601" s="81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4"/>
      <c r="C602" s="16"/>
      <c r="D602" s="81"/>
      <c r="E602" s="81"/>
      <c r="F602" s="81"/>
      <c r="G602" s="81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4"/>
      <c r="C603" s="16"/>
      <c r="D603" s="81"/>
      <c r="E603" s="81"/>
      <c r="F603" s="81"/>
      <c r="G603" s="81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4"/>
      <c r="C604" s="16"/>
      <c r="D604" s="81"/>
      <c r="E604" s="81"/>
      <c r="F604" s="81"/>
      <c r="G604" s="81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4"/>
      <c r="C605" s="16"/>
      <c r="D605" s="81"/>
      <c r="E605" s="81"/>
      <c r="F605" s="81"/>
      <c r="G605" s="81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4"/>
      <c r="C606" s="16"/>
      <c r="D606" s="81"/>
      <c r="E606" s="81"/>
      <c r="F606" s="81"/>
      <c r="G606" s="81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4"/>
      <c r="C607" s="16"/>
      <c r="D607" s="81"/>
      <c r="E607" s="81"/>
      <c r="F607" s="81"/>
      <c r="G607" s="81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4"/>
      <c r="C608" s="16"/>
      <c r="D608" s="81"/>
      <c r="E608" s="81"/>
      <c r="F608" s="81"/>
      <c r="G608" s="81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4"/>
      <c r="C609" s="16"/>
      <c r="D609" s="81"/>
      <c r="E609" s="81"/>
      <c r="F609" s="81"/>
      <c r="G609" s="81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4"/>
      <c r="C610" s="16"/>
      <c r="D610" s="81"/>
      <c r="E610" s="81"/>
      <c r="F610" s="81"/>
      <c r="G610" s="81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4"/>
      <c r="C611" s="16"/>
      <c r="D611" s="81"/>
      <c r="E611" s="81"/>
      <c r="F611" s="81"/>
      <c r="G611" s="81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4"/>
      <c r="C612" s="16"/>
      <c r="D612" s="81"/>
      <c r="E612" s="81"/>
      <c r="F612" s="81"/>
      <c r="G612" s="81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4"/>
      <c r="C613" s="16"/>
      <c r="D613" s="81"/>
      <c r="E613" s="81"/>
      <c r="F613" s="81"/>
      <c r="G613" s="81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4"/>
      <c r="C614" s="16"/>
      <c r="D614" s="81"/>
      <c r="E614" s="81"/>
      <c r="F614" s="81"/>
      <c r="G614" s="81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4"/>
      <c r="C615" s="16"/>
      <c r="D615" s="81"/>
      <c r="E615" s="81"/>
      <c r="F615" s="81"/>
      <c r="G615" s="81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4"/>
      <c r="C616" s="16"/>
      <c r="D616" s="81"/>
      <c r="E616" s="81"/>
      <c r="F616" s="81"/>
      <c r="G616" s="81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4"/>
      <c r="C617" s="16"/>
      <c r="D617" s="81"/>
      <c r="E617" s="81"/>
      <c r="F617" s="81"/>
      <c r="G617" s="81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4"/>
      <c r="C618" s="16"/>
      <c r="D618" s="81"/>
      <c r="E618" s="81"/>
      <c r="F618" s="81"/>
      <c r="G618" s="81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4"/>
      <c r="C619" s="16"/>
      <c r="D619" s="81"/>
      <c r="E619" s="81"/>
      <c r="F619" s="81"/>
      <c r="G619" s="81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4"/>
      <c r="C620" s="16"/>
      <c r="D620" s="81"/>
      <c r="E620" s="81"/>
      <c r="F620" s="81"/>
      <c r="G620" s="81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4"/>
      <c r="C621" s="16"/>
      <c r="D621" s="81"/>
      <c r="E621" s="81"/>
      <c r="F621" s="81"/>
      <c r="G621" s="81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4"/>
      <c r="C622" s="16"/>
      <c r="D622" s="81"/>
      <c r="E622" s="81"/>
      <c r="F622" s="81"/>
      <c r="G622" s="81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4"/>
      <c r="C623" s="16"/>
      <c r="D623" s="81"/>
      <c r="E623" s="81"/>
      <c r="F623" s="81"/>
      <c r="G623" s="81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4"/>
      <c r="C624" s="16"/>
      <c r="D624" s="81"/>
      <c r="E624" s="81"/>
      <c r="F624" s="81"/>
      <c r="G624" s="81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4"/>
      <c r="C625" s="16"/>
      <c r="D625" s="81"/>
      <c r="E625" s="81"/>
      <c r="F625" s="81"/>
      <c r="G625" s="81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4"/>
      <c r="C626" s="16"/>
      <c r="D626" s="81"/>
      <c r="E626" s="81"/>
      <c r="F626" s="81"/>
      <c r="G626" s="81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4"/>
      <c r="C627" s="16"/>
      <c r="D627" s="81"/>
      <c r="E627" s="81"/>
      <c r="F627" s="81"/>
      <c r="G627" s="81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4"/>
      <c r="C628" s="16"/>
      <c r="D628" s="81"/>
      <c r="E628" s="81"/>
      <c r="F628" s="81"/>
      <c r="G628" s="81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4"/>
      <c r="C629" s="16"/>
      <c r="D629" s="81"/>
      <c r="E629" s="81"/>
      <c r="F629" s="81"/>
      <c r="G629" s="81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4"/>
      <c r="C630" s="16"/>
      <c r="D630" s="81"/>
      <c r="E630" s="81"/>
      <c r="F630" s="81"/>
      <c r="G630" s="81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4"/>
      <c r="C631" s="16"/>
      <c r="D631" s="81"/>
      <c r="E631" s="81"/>
      <c r="F631" s="81"/>
      <c r="G631" s="81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4"/>
      <c r="C632" s="16"/>
      <c r="D632" s="81"/>
      <c r="E632" s="81"/>
      <c r="F632" s="81"/>
      <c r="G632" s="81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4"/>
      <c r="C633" s="16"/>
      <c r="D633" s="81"/>
      <c r="E633" s="81"/>
      <c r="F633" s="81"/>
      <c r="G633" s="81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4"/>
      <c r="C634" s="16"/>
      <c r="D634" s="81"/>
      <c r="E634" s="81"/>
      <c r="F634" s="81"/>
      <c r="G634" s="81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4"/>
      <c r="C635" s="16"/>
      <c r="D635" s="81"/>
      <c r="E635" s="81"/>
      <c r="F635" s="81"/>
      <c r="G635" s="81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4"/>
      <c r="C636" s="16"/>
      <c r="D636" s="81"/>
      <c r="E636" s="81"/>
      <c r="F636" s="81"/>
      <c r="G636" s="81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4"/>
      <c r="C637" s="16"/>
      <c r="D637" s="81"/>
      <c r="E637" s="81"/>
      <c r="F637" s="81"/>
      <c r="G637" s="81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4"/>
      <c r="C638" s="16"/>
      <c r="D638" s="81"/>
      <c r="E638" s="81"/>
      <c r="F638" s="81"/>
      <c r="G638" s="81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4"/>
      <c r="C639" s="16"/>
      <c r="D639" s="81"/>
      <c r="E639" s="81"/>
      <c r="F639" s="81"/>
      <c r="G639" s="81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4"/>
      <c r="C640" s="16"/>
      <c r="D640" s="81"/>
      <c r="E640" s="81"/>
      <c r="F640" s="81"/>
      <c r="G640" s="81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4"/>
      <c r="C641" s="16"/>
      <c r="D641" s="81"/>
      <c r="E641" s="81"/>
      <c r="F641" s="81"/>
      <c r="G641" s="81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4"/>
      <c r="C642" s="16"/>
      <c r="D642" s="81"/>
      <c r="E642" s="81"/>
      <c r="F642" s="81"/>
      <c r="G642" s="81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4"/>
      <c r="C643" s="16"/>
      <c r="D643" s="81"/>
      <c r="E643" s="81"/>
      <c r="F643" s="81"/>
      <c r="G643" s="81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4"/>
      <c r="C644" s="16"/>
      <c r="D644" s="81"/>
      <c r="E644" s="81"/>
      <c r="F644" s="81"/>
      <c r="G644" s="81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4"/>
      <c r="C645" s="16"/>
      <c r="D645" s="81"/>
      <c r="E645" s="81"/>
      <c r="F645" s="81"/>
      <c r="G645" s="81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4"/>
      <c r="C646" s="16"/>
      <c r="D646" s="81"/>
      <c r="E646" s="81"/>
      <c r="F646" s="81"/>
      <c r="G646" s="81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4"/>
      <c r="C647" s="16"/>
      <c r="D647" s="81"/>
      <c r="E647" s="81"/>
      <c r="F647" s="81"/>
      <c r="G647" s="81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4"/>
      <c r="C648" s="16"/>
      <c r="D648" s="81"/>
      <c r="E648" s="81"/>
      <c r="F648" s="81"/>
      <c r="G648" s="81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4"/>
      <c r="C649" s="16"/>
      <c r="D649" s="81"/>
      <c r="E649" s="81"/>
      <c r="F649" s="81"/>
      <c r="G649" s="81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4"/>
      <c r="C650" s="16"/>
      <c r="D650" s="81"/>
      <c r="E650" s="81"/>
      <c r="F650" s="81"/>
      <c r="G650" s="81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4"/>
      <c r="C651" s="16"/>
      <c r="D651" s="81"/>
      <c r="E651" s="81"/>
      <c r="F651" s="81"/>
      <c r="G651" s="81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4"/>
      <c r="C652" s="16"/>
      <c r="D652" s="81"/>
      <c r="E652" s="81"/>
      <c r="F652" s="81"/>
      <c r="G652" s="81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4"/>
      <c r="C653" s="16"/>
      <c r="D653" s="81"/>
      <c r="E653" s="81"/>
      <c r="F653" s="81"/>
      <c r="G653" s="81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4"/>
      <c r="C654" s="16"/>
      <c r="D654" s="81"/>
      <c r="E654" s="81"/>
      <c r="F654" s="81"/>
      <c r="G654" s="81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4"/>
      <c r="C655" s="16"/>
      <c r="D655" s="81"/>
      <c r="E655" s="81"/>
      <c r="F655" s="81"/>
      <c r="G655" s="81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4"/>
      <c r="C656" s="16"/>
      <c r="D656" s="81"/>
      <c r="E656" s="81"/>
      <c r="F656" s="81"/>
      <c r="G656" s="81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4"/>
      <c r="C657" s="16"/>
      <c r="D657" s="81"/>
      <c r="E657" s="81"/>
      <c r="F657" s="81"/>
      <c r="G657" s="81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4"/>
      <c r="C658" s="16"/>
      <c r="D658" s="81"/>
      <c r="E658" s="81"/>
      <c r="F658" s="81"/>
      <c r="G658" s="81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4"/>
      <c r="C659" s="16"/>
      <c r="D659" s="81"/>
      <c r="E659" s="81"/>
      <c r="F659" s="81"/>
      <c r="G659" s="81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4"/>
      <c r="C660" s="16"/>
      <c r="D660" s="81"/>
      <c r="E660" s="81"/>
      <c r="F660" s="81"/>
      <c r="G660" s="81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4"/>
      <c r="C661" s="16"/>
      <c r="D661" s="81"/>
      <c r="E661" s="81"/>
      <c r="F661" s="81"/>
      <c r="G661" s="81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4"/>
      <c r="C662" s="16"/>
      <c r="D662" s="81"/>
      <c r="E662" s="81"/>
      <c r="F662" s="81"/>
      <c r="G662" s="81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4"/>
      <c r="C663" s="16"/>
      <c r="D663" s="81"/>
      <c r="E663" s="81"/>
      <c r="F663" s="81"/>
      <c r="G663" s="81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4"/>
      <c r="C664" s="16"/>
      <c r="D664" s="81"/>
      <c r="E664" s="81"/>
      <c r="F664" s="81"/>
      <c r="G664" s="81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4"/>
      <c r="C665" s="16"/>
      <c r="D665" s="81"/>
      <c r="E665" s="81"/>
      <c r="F665" s="81"/>
      <c r="G665" s="81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4"/>
      <c r="C666" s="16"/>
      <c r="D666" s="81"/>
      <c r="E666" s="81"/>
      <c r="F666" s="81"/>
      <c r="G666" s="81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4"/>
      <c r="C667" s="16"/>
      <c r="D667" s="81"/>
      <c r="E667" s="81"/>
      <c r="F667" s="81"/>
      <c r="G667" s="81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4"/>
      <c r="C668" s="16"/>
      <c r="D668" s="81"/>
      <c r="E668" s="81"/>
      <c r="F668" s="81"/>
      <c r="G668" s="81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4"/>
      <c r="C669" s="16"/>
      <c r="D669" s="81"/>
      <c r="E669" s="81"/>
      <c r="F669" s="81"/>
      <c r="G669" s="81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4"/>
      <c r="C670" s="16"/>
      <c r="D670" s="81"/>
      <c r="E670" s="81"/>
      <c r="F670" s="81"/>
      <c r="G670" s="81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4"/>
      <c r="C671" s="16"/>
      <c r="D671" s="81"/>
      <c r="E671" s="81"/>
      <c r="F671" s="81"/>
      <c r="G671" s="81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4"/>
      <c r="C672" s="16"/>
      <c r="D672" s="81"/>
      <c r="E672" s="81"/>
      <c r="F672" s="81"/>
      <c r="G672" s="81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4"/>
      <c r="C673" s="16"/>
      <c r="D673" s="81"/>
      <c r="E673" s="81"/>
      <c r="F673" s="81"/>
      <c r="G673" s="81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4"/>
      <c r="C674" s="16"/>
      <c r="D674" s="81"/>
      <c r="E674" s="81"/>
      <c r="F674" s="81"/>
      <c r="G674" s="81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4"/>
      <c r="C675" s="16"/>
      <c r="D675" s="81"/>
      <c r="E675" s="81"/>
      <c r="F675" s="81"/>
      <c r="G675" s="81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4"/>
      <c r="C676" s="16"/>
      <c r="D676" s="81"/>
      <c r="E676" s="81"/>
      <c r="F676" s="81"/>
      <c r="G676" s="81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4"/>
      <c r="C677" s="16"/>
      <c r="D677" s="81"/>
      <c r="E677" s="81"/>
      <c r="F677" s="81"/>
      <c r="G677" s="81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4"/>
      <c r="C678" s="16"/>
      <c r="D678" s="81"/>
      <c r="E678" s="81"/>
      <c r="F678" s="81"/>
      <c r="G678" s="81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4"/>
      <c r="C679" s="16"/>
      <c r="D679" s="81"/>
      <c r="E679" s="81"/>
      <c r="F679" s="81"/>
      <c r="G679" s="81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4"/>
      <c r="C680" s="16"/>
      <c r="D680" s="81"/>
      <c r="E680" s="81"/>
      <c r="F680" s="81"/>
      <c r="G680" s="81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4"/>
      <c r="C681" s="16"/>
      <c r="D681" s="81"/>
      <c r="E681" s="81"/>
      <c r="F681" s="81"/>
      <c r="G681" s="81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4"/>
      <c r="C682" s="16"/>
      <c r="D682" s="81"/>
      <c r="E682" s="81"/>
      <c r="F682" s="81"/>
      <c r="G682" s="81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4"/>
      <c r="C683" s="16"/>
      <c r="D683" s="81"/>
      <c r="E683" s="81"/>
      <c r="F683" s="81"/>
      <c r="G683" s="81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4"/>
      <c r="C684" s="16"/>
      <c r="D684" s="81"/>
      <c r="E684" s="81"/>
      <c r="F684" s="81"/>
      <c r="G684" s="81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4"/>
      <c r="C685" s="16"/>
      <c r="D685" s="81"/>
      <c r="E685" s="81"/>
      <c r="F685" s="81"/>
      <c r="G685" s="81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4"/>
      <c r="C686" s="16"/>
      <c r="D686" s="81"/>
      <c r="E686" s="81"/>
      <c r="F686" s="81"/>
      <c r="G686" s="81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4"/>
      <c r="C687" s="16"/>
      <c r="D687" s="81"/>
      <c r="E687" s="81"/>
      <c r="F687" s="81"/>
      <c r="G687" s="81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4"/>
      <c r="C688" s="16"/>
      <c r="D688" s="81"/>
      <c r="E688" s="81"/>
      <c r="F688" s="81"/>
      <c r="G688" s="81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4"/>
      <c r="C689" s="16"/>
      <c r="D689" s="81"/>
      <c r="E689" s="81"/>
      <c r="F689" s="81"/>
      <c r="G689" s="81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4"/>
      <c r="C690" s="16"/>
      <c r="D690" s="81"/>
      <c r="E690" s="81"/>
      <c r="F690" s="81"/>
      <c r="G690" s="81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4"/>
      <c r="C691" s="16"/>
      <c r="D691" s="81"/>
      <c r="E691" s="81"/>
      <c r="F691" s="81"/>
      <c r="G691" s="81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4"/>
      <c r="C692" s="16"/>
      <c r="D692" s="81"/>
      <c r="E692" s="81"/>
      <c r="F692" s="81"/>
      <c r="G692" s="81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4"/>
      <c r="C693" s="16"/>
      <c r="D693" s="81"/>
      <c r="E693" s="81"/>
      <c r="F693" s="81"/>
      <c r="G693" s="81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4"/>
      <c r="C694" s="16"/>
      <c r="D694" s="81"/>
      <c r="E694" s="81"/>
      <c r="F694" s="81"/>
      <c r="G694" s="81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4"/>
      <c r="C695" s="16"/>
      <c r="D695" s="81"/>
      <c r="E695" s="81"/>
      <c r="F695" s="81"/>
      <c r="G695" s="81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4"/>
      <c r="C696" s="16"/>
      <c r="D696" s="81"/>
      <c r="E696" s="81"/>
      <c r="F696" s="81"/>
      <c r="G696" s="81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4"/>
      <c r="C697" s="16"/>
      <c r="D697" s="81"/>
      <c r="E697" s="81"/>
      <c r="F697" s="81"/>
      <c r="G697" s="81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4"/>
      <c r="C698" s="16"/>
      <c r="D698" s="81"/>
      <c r="E698" s="81"/>
      <c r="F698" s="81"/>
      <c r="G698" s="81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4"/>
      <c r="C699" s="16"/>
      <c r="D699" s="81"/>
      <c r="E699" s="81"/>
      <c r="F699" s="81"/>
      <c r="G699" s="81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4"/>
      <c r="C700" s="16"/>
      <c r="D700" s="81"/>
      <c r="E700" s="81"/>
      <c r="F700" s="81"/>
      <c r="G700" s="81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4"/>
      <c r="C701" s="16"/>
      <c r="D701" s="81"/>
      <c r="E701" s="81"/>
      <c r="F701" s="81"/>
      <c r="G701" s="81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4"/>
      <c r="C702" s="16"/>
      <c r="D702" s="81"/>
      <c r="E702" s="81"/>
      <c r="F702" s="81"/>
      <c r="G702" s="81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4"/>
      <c r="C703" s="16"/>
      <c r="D703" s="81"/>
      <c r="E703" s="81"/>
      <c r="F703" s="81"/>
      <c r="G703" s="81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4"/>
      <c r="C704" s="16"/>
      <c r="D704" s="81"/>
      <c r="E704" s="81"/>
      <c r="F704" s="81"/>
      <c r="G704" s="81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4"/>
      <c r="C705" s="16"/>
      <c r="D705" s="81"/>
      <c r="E705" s="81"/>
      <c r="F705" s="81"/>
      <c r="G705" s="81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4"/>
      <c r="C706" s="16"/>
      <c r="D706" s="81"/>
      <c r="E706" s="81"/>
      <c r="F706" s="81"/>
      <c r="G706" s="81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4"/>
      <c r="C707" s="16"/>
      <c r="D707" s="81"/>
      <c r="E707" s="81"/>
      <c r="F707" s="81"/>
      <c r="G707" s="81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4"/>
      <c r="C708" s="16"/>
      <c r="D708" s="81"/>
      <c r="E708" s="81"/>
      <c r="F708" s="81"/>
      <c r="G708" s="81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4"/>
      <c r="C709" s="16"/>
      <c r="D709" s="81"/>
      <c r="E709" s="81"/>
      <c r="F709" s="81"/>
      <c r="G709" s="81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4"/>
      <c r="C710" s="16"/>
      <c r="D710" s="81"/>
      <c r="E710" s="81"/>
      <c r="F710" s="81"/>
      <c r="G710" s="81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4"/>
      <c r="C711" s="16"/>
      <c r="D711" s="81"/>
      <c r="E711" s="81"/>
      <c r="F711" s="81"/>
      <c r="G711" s="81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4"/>
      <c r="C712" s="16"/>
      <c r="D712" s="81"/>
      <c r="E712" s="81"/>
      <c r="F712" s="81"/>
      <c r="G712" s="81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4"/>
      <c r="C713" s="16"/>
      <c r="D713" s="81"/>
      <c r="E713" s="81"/>
      <c r="F713" s="81"/>
      <c r="G713" s="81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4"/>
      <c r="C714" s="16"/>
      <c r="D714" s="81"/>
      <c r="E714" s="81"/>
      <c r="F714" s="81"/>
      <c r="G714" s="81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4"/>
      <c r="C715" s="16"/>
      <c r="D715" s="81"/>
      <c r="E715" s="81"/>
      <c r="F715" s="81"/>
      <c r="G715" s="81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4"/>
      <c r="C716" s="16"/>
      <c r="D716" s="81"/>
      <c r="E716" s="81"/>
      <c r="F716" s="81"/>
      <c r="G716" s="81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4"/>
      <c r="C717" s="16"/>
      <c r="D717" s="81"/>
      <c r="E717" s="81"/>
      <c r="F717" s="81"/>
      <c r="G717" s="81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4"/>
      <c r="C718" s="16"/>
      <c r="D718" s="81"/>
      <c r="E718" s="81"/>
      <c r="F718" s="81"/>
      <c r="G718" s="81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4"/>
      <c r="C719" s="16"/>
      <c r="D719" s="81"/>
      <c r="E719" s="81"/>
      <c r="F719" s="81"/>
      <c r="G719" s="81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4"/>
      <c r="C720" s="16"/>
      <c r="D720" s="81"/>
      <c r="E720" s="81"/>
      <c r="F720" s="81"/>
      <c r="G720" s="81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4"/>
      <c r="C721" s="16"/>
      <c r="D721" s="81"/>
      <c r="E721" s="81"/>
      <c r="F721" s="81"/>
      <c r="G721" s="81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4"/>
      <c r="C722" s="16"/>
      <c r="D722" s="81"/>
      <c r="E722" s="81"/>
      <c r="F722" s="81"/>
      <c r="G722" s="81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4"/>
      <c r="C723" s="16"/>
      <c r="D723" s="81"/>
      <c r="E723" s="81"/>
      <c r="F723" s="81"/>
      <c r="G723" s="81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4"/>
      <c r="C724" s="16"/>
      <c r="D724" s="81"/>
      <c r="E724" s="81"/>
      <c r="F724" s="81"/>
      <c r="G724" s="81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4"/>
      <c r="C725" s="16"/>
      <c r="D725" s="81"/>
      <c r="E725" s="81"/>
      <c r="F725" s="81"/>
      <c r="G725" s="81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4"/>
      <c r="C726" s="16"/>
      <c r="D726" s="81"/>
      <c r="E726" s="81"/>
      <c r="F726" s="81"/>
      <c r="G726" s="81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4"/>
      <c r="C727" s="16"/>
      <c r="D727" s="81"/>
      <c r="E727" s="81"/>
      <c r="F727" s="81"/>
      <c r="G727" s="81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4"/>
      <c r="C728" s="16"/>
      <c r="D728" s="81"/>
      <c r="E728" s="81"/>
      <c r="F728" s="81"/>
      <c r="G728" s="81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4"/>
      <c r="C729" s="16"/>
      <c r="D729" s="81"/>
      <c r="E729" s="81"/>
      <c r="F729" s="81"/>
      <c r="G729" s="81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4"/>
      <c r="C730" s="16"/>
      <c r="D730" s="81"/>
      <c r="E730" s="81"/>
      <c r="F730" s="81"/>
      <c r="G730" s="81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4"/>
      <c r="C731" s="16"/>
      <c r="D731" s="81"/>
      <c r="E731" s="81"/>
      <c r="F731" s="81"/>
      <c r="G731" s="81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4"/>
      <c r="C732" s="16"/>
      <c r="D732" s="81"/>
      <c r="E732" s="81"/>
      <c r="F732" s="81"/>
      <c r="G732" s="81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4"/>
      <c r="C733" s="16"/>
      <c r="D733" s="81"/>
      <c r="E733" s="81"/>
      <c r="F733" s="81"/>
      <c r="G733" s="81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4"/>
      <c r="C734" s="16"/>
      <c r="D734" s="81"/>
      <c r="E734" s="81"/>
      <c r="F734" s="81"/>
      <c r="G734" s="81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4"/>
      <c r="C735" s="16"/>
      <c r="D735" s="81"/>
      <c r="E735" s="81"/>
      <c r="F735" s="81"/>
      <c r="G735" s="81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4"/>
      <c r="C736" s="16"/>
      <c r="D736" s="81"/>
      <c r="E736" s="81"/>
      <c r="F736" s="81"/>
      <c r="G736" s="81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4"/>
      <c r="C737" s="16"/>
      <c r="D737" s="81"/>
      <c r="E737" s="81"/>
      <c r="F737" s="81"/>
      <c r="G737" s="81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4"/>
      <c r="C738" s="16"/>
      <c r="D738" s="81"/>
      <c r="E738" s="81"/>
      <c r="F738" s="81"/>
      <c r="G738" s="81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4"/>
      <c r="C739" s="16"/>
      <c r="D739" s="81"/>
      <c r="E739" s="81"/>
      <c r="F739" s="81"/>
      <c r="G739" s="81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4"/>
      <c r="C740" s="16"/>
      <c r="D740" s="81"/>
      <c r="E740" s="81"/>
      <c r="F740" s="81"/>
      <c r="G740" s="81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4"/>
      <c r="C741" s="16"/>
      <c r="D741" s="81"/>
      <c r="E741" s="81"/>
      <c r="F741" s="81"/>
      <c r="G741" s="81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4"/>
      <c r="C742" s="16"/>
      <c r="D742" s="81"/>
      <c r="E742" s="81"/>
      <c r="F742" s="81"/>
      <c r="G742" s="81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4"/>
      <c r="C743" s="16"/>
      <c r="D743" s="81"/>
      <c r="E743" s="81"/>
      <c r="F743" s="81"/>
      <c r="G743" s="81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4"/>
      <c r="C744" s="16"/>
      <c r="D744" s="81"/>
      <c r="E744" s="81"/>
      <c r="F744" s="81"/>
      <c r="G744" s="81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4"/>
      <c r="C745" s="16"/>
      <c r="D745" s="81"/>
      <c r="E745" s="81"/>
      <c r="F745" s="81"/>
      <c r="G745" s="81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4"/>
      <c r="C746" s="16"/>
      <c r="D746" s="81"/>
      <c r="E746" s="81"/>
      <c r="F746" s="81"/>
      <c r="G746" s="81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4"/>
      <c r="C747" s="16"/>
      <c r="D747" s="81"/>
      <c r="E747" s="81"/>
      <c r="F747" s="81"/>
      <c r="G747" s="81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4"/>
      <c r="C748" s="16"/>
      <c r="D748" s="81"/>
      <c r="E748" s="81"/>
      <c r="F748" s="81"/>
      <c r="G748" s="81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4"/>
      <c r="C749" s="16"/>
      <c r="D749" s="81"/>
      <c r="E749" s="81"/>
      <c r="F749" s="81"/>
      <c r="G749" s="81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4"/>
      <c r="C750" s="16"/>
      <c r="D750" s="81"/>
      <c r="E750" s="81"/>
      <c r="F750" s="81"/>
      <c r="G750" s="81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4"/>
      <c r="C751" s="16"/>
      <c r="D751" s="81"/>
      <c r="E751" s="81"/>
      <c r="F751" s="81"/>
      <c r="G751" s="81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4"/>
      <c r="C752" s="16"/>
      <c r="D752" s="81"/>
      <c r="E752" s="81"/>
      <c r="F752" s="81"/>
      <c r="G752" s="81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4"/>
      <c r="C753" s="16"/>
      <c r="D753" s="81"/>
      <c r="E753" s="81"/>
      <c r="F753" s="81"/>
      <c r="G753" s="81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4"/>
      <c r="C754" s="16"/>
      <c r="D754" s="81"/>
      <c r="E754" s="81"/>
      <c r="F754" s="81"/>
      <c r="G754" s="81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4"/>
      <c r="C755" s="16"/>
      <c r="D755" s="81"/>
      <c r="E755" s="81"/>
      <c r="F755" s="81"/>
      <c r="G755" s="81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4"/>
      <c r="C756" s="16"/>
      <c r="D756" s="81"/>
      <c r="E756" s="81"/>
      <c r="F756" s="81"/>
      <c r="G756" s="81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4"/>
      <c r="C757" s="16"/>
      <c r="D757" s="81"/>
      <c r="E757" s="81"/>
      <c r="F757" s="81"/>
      <c r="G757" s="81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4"/>
      <c r="C758" s="16"/>
      <c r="D758" s="81"/>
      <c r="E758" s="81"/>
      <c r="F758" s="81"/>
      <c r="G758" s="81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4"/>
      <c r="C759" s="16"/>
      <c r="D759" s="81"/>
      <c r="E759" s="81"/>
      <c r="F759" s="81"/>
      <c r="G759" s="81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4"/>
      <c r="C760" s="16"/>
      <c r="D760" s="81"/>
      <c r="E760" s="81"/>
      <c r="F760" s="81"/>
      <c r="G760" s="81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4"/>
      <c r="C761" s="16"/>
      <c r="D761" s="81"/>
      <c r="E761" s="81"/>
      <c r="F761" s="81"/>
      <c r="G761" s="81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4"/>
      <c r="C762" s="16"/>
      <c r="D762" s="81"/>
      <c r="E762" s="81"/>
      <c r="F762" s="81"/>
      <c r="G762" s="81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4"/>
      <c r="C763" s="16"/>
      <c r="D763" s="81"/>
      <c r="E763" s="81"/>
      <c r="F763" s="81"/>
      <c r="G763" s="81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4"/>
      <c r="C764" s="16"/>
      <c r="D764" s="81"/>
      <c r="E764" s="81"/>
      <c r="F764" s="81"/>
      <c r="G764" s="81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4"/>
      <c r="C765" s="16"/>
      <c r="D765" s="81"/>
      <c r="E765" s="81"/>
      <c r="F765" s="81"/>
      <c r="G765" s="81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4"/>
      <c r="C766" s="16"/>
      <c r="D766" s="81"/>
      <c r="E766" s="81"/>
      <c r="F766" s="81"/>
      <c r="G766" s="81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4"/>
      <c r="C767" s="16"/>
      <c r="D767" s="81"/>
      <c r="E767" s="81"/>
      <c r="F767" s="81"/>
      <c r="G767" s="81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4"/>
      <c r="C768" s="16"/>
      <c r="D768" s="81"/>
      <c r="E768" s="81"/>
      <c r="F768" s="81"/>
      <c r="G768" s="81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4"/>
      <c r="C769" s="16"/>
      <c r="D769" s="81"/>
      <c r="E769" s="81"/>
      <c r="F769" s="81"/>
      <c r="G769" s="81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4"/>
      <c r="C770" s="16"/>
      <c r="D770" s="81"/>
      <c r="E770" s="81"/>
      <c r="F770" s="81"/>
      <c r="G770" s="81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4"/>
      <c r="C771" s="16"/>
      <c r="D771" s="81"/>
      <c r="E771" s="81"/>
      <c r="F771" s="81"/>
      <c r="G771" s="81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4"/>
      <c r="C772" s="16"/>
      <c r="D772" s="81"/>
      <c r="E772" s="81"/>
      <c r="F772" s="81"/>
      <c r="G772" s="81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4"/>
      <c r="C773" s="16"/>
      <c r="D773" s="81"/>
      <c r="E773" s="81"/>
      <c r="F773" s="81"/>
      <c r="G773" s="81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4"/>
      <c r="C774" s="16"/>
      <c r="D774" s="81"/>
      <c r="E774" s="81"/>
      <c r="F774" s="81"/>
      <c r="G774" s="81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4"/>
      <c r="C775" s="16"/>
      <c r="D775" s="81"/>
      <c r="E775" s="81"/>
      <c r="F775" s="81"/>
      <c r="G775" s="81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4"/>
      <c r="C776" s="16"/>
      <c r="D776" s="81"/>
      <c r="E776" s="81"/>
      <c r="F776" s="81"/>
      <c r="G776" s="81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4"/>
      <c r="C777" s="16"/>
      <c r="D777" s="81"/>
      <c r="E777" s="81"/>
      <c r="F777" s="81"/>
      <c r="G777" s="81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4"/>
      <c r="C778" s="16"/>
      <c r="D778" s="81"/>
      <c r="E778" s="81"/>
      <c r="F778" s="81"/>
      <c r="G778" s="81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4"/>
      <c r="C779" s="16"/>
      <c r="D779" s="81"/>
      <c r="E779" s="81"/>
      <c r="F779" s="81"/>
      <c r="G779" s="81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4"/>
      <c r="C780" s="16"/>
      <c r="D780" s="81"/>
      <c r="E780" s="81"/>
      <c r="F780" s="81"/>
      <c r="G780" s="81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4"/>
      <c r="C781" s="16"/>
      <c r="D781" s="81"/>
      <c r="E781" s="81"/>
      <c r="F781" s="81"/>
      <c r="G781" s="81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4"/>
      <c r="C782" s="16"/>
      <c r="D782" s="81"/>
      <c r="E782" s="81"/>
      <c r="F782" s="81"/>
      <c r="G782" s="81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4"/>
      <c r="C783" s="16"/>
      <c r="D783" s="81"/>
      <c r="E783" s="81"/>
      <c r="F783" s="81"/>
      <c r="G783" s="81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4"/>
      <c r="C784" s="16"/>
      <c r="D784" s="81"/>
      <c r="E784" s="81"/>
      <c r="F784" s="81"/>
      <c r="G784" s="81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4"/>
      <c r="C785" s="16"/>
      <c r="D785" s="81"/>
      <c r="E785" s="81"/>
      <c r="F785" s="81"/>
      <c r="G785" s="81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4"/>
      <c r="C786" s="16"/>
      <c r="D786" s="81"/>
      <c r="E786" s="81"/>
      <c r="F786" s="81"/>
      <c r="G786" s="81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4"/>
      <c r="C787" s="16"/>
      <c r="D787" s="81"/>
      <c r="E787" s="81"/>
      <c r="F787" s="81"/>
      <c r="G787" s="81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4"/>
      <c r="C788" s="16"/>
      <c r="D788" s="81"/>
      <c r="E788" s="81"/>
      <c r="F788" s="81"/>
      <c r="G788" s="81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4"/>
      <c r="C789" s="16"/>
      <c r="D789" s="81"/>
      <c r="E789" s="81"/>
      <c r="F789" s="81"/>
      <c r="G789" s="81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4"/>
      <c r="C790" s="16"/>
      <c r="D790" s="81"/>
      <c r="E790" s="81"/>
      <c r="F790" s="81"/>
      <c r="G790" s="81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4"/>
      <c r="C791" s="16"/>
      <c r="D791" s="81"/>
      <c r="E791" s="81"/>
      <c r="F791" s="81"/>
      <c r="G791" s="81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4"/>
      <c r="C792" s="16"/>
      <c r="D792" s="81"/>
      <c r="E792" s="81"/>
      <c r="F792" s="81"/>
      <c r="G792" s="81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4"/>
      <c r="C793" s="16"/>
      <c r="D793" s="81"/>
      <c r="E793" s="81"/>
      <c r="F793" s="81"/>
      <c r="G793" s="81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4"/>
      <c r="C794" s="16"/>
      <c r="D794" s="81"/>
      <c r="E794" s="81"/>
      <c r="F794" s="81"/>
      <c r="G794" s="81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4"/>
      <c r="C795" s="16"/>
      <c r="D795" s="81"/>
      <c r="E795" s="81"/>
      <c r="F795" s="81"/>
      <c r="G795" s="81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4"/>
      <c r="C796" s="16"/>
      <c r="D796" s="81"/>
      <c r="E796" s="81"/>
      <c r="F796" s="81"/>
      <c r="G796" s="81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4"/>
      <c r="C797" s="16"/>
      <c r="D797" s="81"/>
      <c r="E797" s="81"/>
      <c r="F797" s="81"/>
      <c r="G797" s="81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4"/>
      <c r="C798" s="16"/>
      <c r="D798" s="81"/>
      <c r="E798" s="81"/>
      <c r="F798" s="81"/>
      <c r="G798" s="81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4"/>
      <c r="C799" s="16"/>
      <c r="D799" s="81"/>
      <c r="E799" s="81"/>
      <c r="F799" s="81"/>
      <c r="G799" s="81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4"/>
      <c r="C800" s="16"/>
      <c r="D800" s="81"/>
      <c r="E800" s="81"/>
      <c r="F800" s="81"/>
      <c r="G800" s="81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4"/>
      <c r="C801" s="16"/>
      <c r="D801" s="81"/>
      <c r="E801" s="81"/>
      <c r="F801" s="81"/>
      <c r="G801" s="81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4"/>
      <c r="C802" s="16"/>
      <c r="D802" s="81"/>
      <c r="E802" s="81"/>
      <c r="F802" s="81"/>
      <c r="G802" s="81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4"/>
      <c r="C803" s="16"/>
      <c r="D803" s="81"/>
      <c r="E803" s="81"/>
      <c r="F803" s="81"/>
      <c r="G803" s="81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4"/>
      <c r="C804" s="16"/>
      <c r="D804" s="81"/>
      <c r="E804" s="81"/>
      <c r="F804" s="81"/>
      <c r="G804" s="81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4"/>
      <c r="C805" s="16"/>
      <c r="D805" s="81"/>
      <c r="E805" s="81"/>
      <c r="F805" s="81"/>
      <c r="G805" s="81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4"/>
      <c r="C806" s="16"/>
      <c r="D806" s="81"/>
      <c r="E806" s="81"/>
      <c r="F806" s="81"/>
      <c r="G806" s="81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4"/>
      <c r="C807" s="16"/>
      <c r="D807" s="81"/>
      <c r="E807" s="81"/>
      <c r="F807" s="81"/>
      <c r="G807" s="81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4"/>
      <c r="C808" s="16"/>
      <c r="D808" s="81"/>
      <c r="E808" s="81"/>
      <c r="F808" s="81"/>
      <c r="G808" s="81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4"/>
      <c r="C809" s="16"/>
      <c r="D809" s="81"/>
      <c r="E809" s="81"/>
      <c r="F809" s="81"/>
      <c r="G809" s="81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4"/>
      <c r="C810" s="16"/>
      <c r="D810" s="81"/>
      <c r="E810" s="81"/>
      <c r="F810" s="81"/>
      <c r="G810" s="81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4"/>
      <c r="C811" s="16"/>
      <c r="D811" s="81"/>
      <c r="E811" s="81"/>
      <c r="F811" s="81"/>
      <c r="G811" s="81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4"/>
      <c r="C812" s="16"/>
      <c r="D812" s="81"/>
      <c r="E812" s="81"/>
      <c r="F812" s="81"/>
      <c r="G812" s="81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4"/>
      <c r="C813" s="16"/>
      <c r="D813" s="81"/>
      <c r="E813" s="81"/>
      <c r="F813" s="81"/>
      <c r="G813" s="81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4"/>
      <c r="C814" s="16"/>
      <c r="D814" s="81"/>
      <c r="E814" s="81"/>
      <c r="F814" s="81"/>
      <c r="G814" s="81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4"/>
      <c r="C815" s="16"/>
      <c r="D815" s="81"/>
      <c r="E815" s="81"/>
      <c r="F815" s="81"/>
      <c r="G815" s="81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4"/>
      <c r="C816" s="16"/>
      <c r="D816" s="81"/>
      <c r="E816" s="81"/>
      <c r="F816" s="81"/>
      <c r="G816" s="81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4"/>
      <c r="C817" s="16"/>
      <c r="D817" s="81"/>
      <c r="E817" s="81"/>
      <c r="F817" s="81"/>
      <c r="G817" s="81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4"/>
      <c r="C818" s="16"/>
      <c r="D818" s="81"/>
      <c r="E818" s="81"/>
      <c r="F818" s="81"/>
      <c r="G818" s="81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4"/>
      <c r="C819" s="16"/>
      <c r="D819" s="81"/>
      <c r="E819" s="81"/>
      <c r="F819" s="81"/>
      <c r="G819" s="81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4"/>
      <c r="C820" s="16"/>
      <c r="D820" s="81"/>
      <c r="E820" s="81"/>
      <c r="F820" s="81"/>
      <c r="G820" s="81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4"/>
      <c r="C821" s="16"/>
      <c r="D821" s="81"/>
      <c r="E821" s="81"/>
      <c r="F821" s="81"/>
      <c r="G821" s="81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4"/>
      <c r="C822" s="16"/>
      <c r="D822" s="81"/>
      <c r="E822" s="81"/>
      <c r="F822" s="81"/>
      <c r="G822" s="81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4"/>
      <c r="C823" s="16"/>
      <c r="D823" s="81"/>
      <c r="E823" s="81"/>
      <c r="F823" s="81"/>
      <c r="G823" s="81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4"/>
      <c r="C824" s="16"/>
      <c r="D824" s="81"/>
      <c r="E824" s="81"/>
      <c r="F824" s="81"/>
      <c r="G824" s="81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4"/>
      <c r="C825" s="16"/>
      <c r="D825" s="81"/>
      <c r="E825" s="81"/>
      <c r="F825" s="81"/>
      <c r="G825" s="81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4"/>
      <c r="C826" s="16"/>
      <c r="D826" s="81"/>
      <c r="E826" s="81"/>
      <c r="F826" s="81"/>
      <c r="G826" s="81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4"/>
      <c r="C827" s="16"/>
      <c r="D827" s="81"/>
      <c r="E827" s="81"/>
      <c r="F827" s="81"/>
      <c r="G827" s="81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4"/>
      <c r="C828" s="16"/>
      <c r="D828" s="81"/>
      <c r="E828" s="81"/>
      <c r="F828" s="81"/>
      <c r="G828" s="81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4"/>
      <c r="C829" s="16"/>
      <c r="D829" s="81"/>
      <c r="E829" s="81"/>
      <c r="F829" s="81"/>
      <c r="G829" s="81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4"/>
      <c r="C830" s="16"/>
      <c r="D830" s="81"/>
      <c r="E830" s="81"/>
      <c r="F830" s="81"/>
      <c r="G830" s="81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4"/>
      <c r="C831" s="16"/>
      <c r="D831" s="81"/>
      <c r="E831" s="81"/>
      <c r="F831" s="81"/>
      <c r="G831" s="81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4"/>
      <c r="C832" s="16"/>
      <c r="D832" s="81"/>
      <c r="E832" s="81"/>
      <c r="F832" s="81"/>
      <c r="G832" s="81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4"/>
      <c r="C833" s="16"/>
      <c r="D833" s="81"/>
      <c r="E833" s="81"/>
      <c r="F833" s="81"/>
      <c r="G833" s="81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4"/>
      <c r="C834" s="16"/>
      <c r="D834" s="81"/>
      <c r="E834" s="81"/>
      <c r="F834" s="81"/>
      <c r="G834" s="81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4"/>
      <c r="C835" s="16"/>
      <c r="D835" s="81"/>
      <c r="E835" s="81"/>
      <c r="F835" s="81"/>
      <c r="G835" s="81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4"/>
      <c r="C836" s="16"/>
      <c r="D836" s="81"/>
      <c r="E836" s="81"/>
      <c r="F836" s="81"/>
      <c r="G836" s="81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4"/>
      <c r="C837" s="16"/>
      <c r="D837" s="81"/>
      <c r="E837" s="81"/>
      <c r="F837" s="81"/>
      <c r="G837" s="81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4"/>
      <c r="C838" s="16"/>
      <c r="D838" s="81"/>
      <c r="E838" s="81"/>
      <c r="F838" s="81"/>
      <c r="G838" s="81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4"/>
      <c r="C839" s="16"/>
      <c r="D839" s="81"/>
      <c r="E839" s="81"/>
      <c r="F839" s="81"/>
      <c r="G839" s="81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4"/>
      <c r="C840" s="16"/>
      <c r="D840" s="81"/>
      <c r="E840" s="81"/>
      <c r="F840" s="81"/>
      <c r="G840" s="81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4"/>
      <c r="C841" s="16"/>
      <c r="D841" s="81"/>
      <c r="E841" s="81"/>
      <c r="F841" s="81"/>
      <c r="G841" s="81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4"/>
      <c r="C842" s="16"/>
      <c r="D842" s="81"/>
      <c r="E842" s="81"/>
      <c r="F842" s="81"/>
      <c r="G842" s="81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4"/>
      <c r="C843" s="16"/>
      <c r="D843" s="81"/>
      <c r="E843" s="81"/>
      <c r="F843" s="81"/>
      <c r="G843" s="81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4"/>
      <c r="C844" s="16"/>
      <c r="D844" s="81"/>
      <c r="E844" s="81"/>
      <c r="F844" s="81"/>
      <c r="G844" s="81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4"/>
      <c r="C845" s="16"/>
      <c r="D845" s="81"/>
      <c r="E845" s="81"/>
      <c r="F845" s="81"/>
      <c r="G845" s="81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4"/>
      <c r="C846" s="16"/>
      <c r="D846" s="81"/>
      <c r="E846" s="81"/>
      <c r="F846" s="81"/>
      <c r="G846" s="81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4"/>
      <c r="C847" s="16"/>
      <c r="D847" s="81"/>
      <c r="E847" s="81"/>
      <c r="F847" s="81"/>
      <c r="G847" s="81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4"/>
      <c r="C848" s="16"/>
      <c r="D848" s="81"/>
      <c r="E848" s="81"/>
      <c r="F848" s="81"/>
      <c r="G848" s="81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4"/>
      <c r="C849" s="16"/>
      <c r="D849" s="81"/>
      <c r="E849" s="81"/>
      <c r="F849" s="81"/>
      <c r="G849" s="81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4"/>
      <c r="C850" s="16"/>
      <c r="D850" s="81"/>
      <c r="E850" s="81"/>
      <c r="F850" s="81"/>
      <c r="G850" s="81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4"/>
      <c r="C851" s="16"/>
      <c r="D851" s="81"/>
      <c r="E851" s="81"/>
      <c r="F851" s="81"/>
      <c r="G851" s="81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4"/>
      <c r="C852" s="16"/>
      <c r="D852" s="81"/>
      <c r="E852" s="81"/>
      <c r="F852" s="81"/>
      <c r="G852" s="81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4"/>
      <c r="C853" s="16"/>
      <c r="D853" s="81"/>
      <c r="E853" s="81"/>
      <c r="F853" s="81"/>
      <c r="G853" s="81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4"/>
      <c r="C854" s="16"/>
      <c r="D854" s="81"/>
      <c r="E854" s="81"/>
      <c r="F854" s="81"/>
      <c r="G854" s="81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4"/>
      <c r="C855" s="16"/>
      <c r="D855" s="81"/>
      <c r="E855" s="81"/>
      <c r="F855" s="81"/>
      <c r="G855" s="81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4"/>
      <c r="C856" s="16"/>
      <c r="D856" s="81"/>
      <c r="E856" s="81"/>
      <c r="F856" s="81"/>
      <c r="G856" s="81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4"/>
      <c r="C857" s="16"/>
      <c r="D857" s="81"/>
      <c r="E857" s="81"/>
      <c r="F857" s="81"/>
      <c r="G857" s="81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4"/>
      <c r="C858" s="16"/>
      <c r="D858" s="81"/>
      <c r="E858" s="81"/>
      <c r="F858" s="81"/>
      <c r="G858" s="81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4"/>
      <c r="C859" s="16"/>
      <c r="D859" s="81"/>
      <c r="E859" s="81"/>
      <c r="F859" s="81"/>
      <c r="G859" s="81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4"/>
      <c r="C860" s="16"/>
      <c r="D860" s="81"/>
      <c r="E860" s="81"/>
      <c r="F860" s="81"/>
      <c r="G860" s="81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4"/>
      <c r="C861" s="16"/>
      <c r="D861" s="81"/>
      <c r="E861" s="81"/>
      <c r="F861" s="81"/>
      <c r="G861" s="81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4"/>
      <c r="C862" s="16"/>
      <c r="D862" s="81"/>
      <c r="E862" s="81"/>
      <c r="F862" s="81"/>
      <c r="G862" s="81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4"/>
      <c r="C863" s="16"/>
      <c r="D863" s="81"/>
      <c r="E863" s="81"/>
      <c r="F863" s="81"/>
      <c r="G863" s="81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4"/>
      <c r="C864" s="16"/>
      <c r="D864" s="81"/>
      <c r="E864" s="81"/>
      <c r="F864" s="81"/>
      <c r="G864" s="81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4"/>
      <c r="C865" s="16"/>
      <c r="D865" s="81"/>
      <c r="E865" s="81"/>
      <c r="F865" s="81"/>
      <c r="G865" s="81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4"/>
      <c r="C866" s="16"/>
      <c r="D866" s="81"/>
      <c r="E866" s="81"/>
      <c r="F866" s="81"/>
      <c r="G866" s="81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4"/>
      <c r="C867" s="16"/>
      <c r="D867" s="81"/>
      <c r="E867" s="81"/>
      <c r="F867" s="81"/>
      <c r="G867" s="81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4"/>
      <c r="C868" s="16"/>
      <c r="D868" s="81"/>
      <c r="E868" s="81"/>
      <c r="F868" s="81"/>
      <c r="G868" s="81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4"/>
      <c r="C869" s="16"/>
      <c r="D869" s="81"/>
      <c r="E869" s="81"/>
      <c r="F869" s="81"/>
      <c r="G869" s="81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4"/>
      <c r="C870" s="16"/>
      <c r="D870" s="81"/>
      <c r="E870" s="81"/>
      <c r="F870" s="81"/>
      <c r="G870" s="81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4"/>
      <c r="C871" s="16"/>
      <c r="D871" s="81"/>
      <c r="E871" s="81"/>
      <c r="F871" s="81"/>
      <c r="G871" s="81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4"/>
      <c r="C872" s="16"/>
      <c r="D872" s="81"/>
      <c r="E872" s="81"/>
      <c r="F872" s="81"/>
      <c r="G872" s="81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4"/>
      <c r="C873" s="16"/>
      <c r="D873" s="81"/>
      <c r="E873" s="81"/>
      <c r="F873" s="81"/>
      <c r="G873" s="81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4"/>
      <c r="C874" s="16"/>
      <c r="D874" s="81"/>
      <c r="E874" s="81"/>
      <c r="F874" s="81"/>
      <c r="G874" s="81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4"/>
      <c r="C875" s="16"/>
      <c r="D875" s="81"/>
      <c r="E875" s="81"/>
      <c r="F875" s="81"/>
      <c r="G875" s="81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4"/>
      <c r="C876" s="16"/>
      <c r="D876" s="81"/>
      <c r="E876" s="81"/>
      <c r="F876" s="81"/>
      <c r="G876" s="81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4"/>
      <c r="C877" s="16"/>
      <c r="D877" s="81"/>
      <c r="E877" s="81"/>
      <c r="F877" s="81"/>
      <c r="G877" s="81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4"/>
      <c r="C878" s="16"/>
      <c r="D878" s="81"/>
      <c r="E878" s="81"/>
      <c r="F878" s="81"/>
      <c r="G878" s="81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4"/>
      <c r="C879" s="16"/>
      <c r="D879" s="81"/>
      <c r="E879" s="81"/>
      <c r="F879" s="81"/>
      <c r="G879" s="81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4"/>
      <c r="C880" s="16"/>
      <c r="D880" s="81"/>
      <c r="E880" s="81"/>
      <c r="F880" s="81"/>
      <c r="G880" s="81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4"/>
      <c r="C881" s="16"/>
      <c r="D881" s="81"/>
      <c r="E881" s="81"/>
      <c r="F881" s="81"/>
      <c r="G881" s="81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4"/>
      <c r="C882" s="16"/>
      <c r="D882" s="81"/>
      <c r="E882" s="81"/>
      <c r="F882" s="81"/>
      <c r="G882" s="81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4"/>
      <c r="C883" s="16"/>
      <c r="D883" s="81"/>
      <c r="E883" s="81"/>
      <c r="F883" s="81"/>
      <c r="G883" s="81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4"/>
      <c r="C884" s="16"/>
      <c r="D884" s="81"/>
      <c r="E884" s="81"/>
      <c r="F884" s="81"/>
      <c r="G884" s="81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4"/>
      <c r="C885" s="16"/>
      <c r="D885" s="81"/>
      <c r="E885" s="81"/>
      <c r="F885" s="81"/>
      <c r="G885" s="81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4"/>
      <c r="C886" s="16"/>
      <c r="D886" s="81"/>
      <c r="E886" s="81"/>
      <c r="F886" s="81"/>
      <c r="G886" s="81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4"/>
      <c r="C887" s="16"/>
      <c r="D887" s="81"/>
      <c r="E887" s="81"/>
      <c r="F887" s="81"/>
      <c r="G887" s="81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4"/>
      <c r="C888" s="16"/>
      <c r="D888" s="81"/>
      <c r="E888" s="81"/>
      <c r="F888" s="81"/>
      <c r="G888" s="81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4"/>
      <c r="C889" s="16"/>
      <c r="D889" s="81"/>
      <c r="E889" s="81"/>
      <c r="F889" s="81"/>
      <c r="G889" s="81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4"/>
      <c r="C890" s="16"/>
      <c r="D890" s="81"/>
      <c r="E890" s="81"/>
      <c r="F890" s="81"/>
      <c r="G890" s="81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4"/>
      <c r="C891" s="16"/>
      <c r="D891" s="81"/>
      <c r="E891" s="81"/>
      <c r="F891" s="81"/>
      <c r="G891" s="81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4"/>
      <c r="C892" s="16"/>
      <c r="D892" s="81"/>
      <c r="E892" s="81"/>
      <c r="F892" s="81"/>
      <c r="G892" s="81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4"/>
      <c r="C893" s="16"/>
      <c r="D893" s="81"/>
      <c r="E893" s="81"/>
      <c r="F893" s="81"/>
      <c r="G893" s="81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4"/>
      <c r="C894" s="16"/>
      <c r="D894" s="81"/>
      <c r="E894" s="81"/>
      <c r="F894" s="81"/>
      <c r="G894" s="81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4"/>
      <c r="C895" s="16"/>
      <c r="D895" s="81"/>
      <c r="E895" s="81"/>
      <c r="F895" s="81"/>
      <c r="G895" s="81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4"/>
      <c r="C896" s="16"/>
      <c r="D896" s="81"/>
      <c r="E896" s="81"/>
      <c r="F896" s="81"/>
      <c r="G896" s="81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4"/>
      <c r="C897" s="16"/>
      <c r="D897" s="81"/>
      <c r="E897" s="81"/>
      <c r="F897" s="81"/>
      <c r="G897" s="81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4"/>
      <c r="C898" s="16"/>
      <c r="D898" s="81"/>
      <c r="E898" s="81"/>
      <c r="F898" s="81"/>
      <c r="G898" s="81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4"/>
      <c r="C899" s="16"/>
      <c r="D899" s="81"/>
      <c r="E899" s="81"/>
      <c r="F899" s="81"/>
      <c r="G899" s="81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4"/>
      <c r="C900" s="16"/>
      <c r="D900" s="81"/>
      <c r="E900" s="81"/>
      <c r="F900" s="81"/>
      <c r="G900" s="81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4"/>
      <c r="C901" s="16"/>
      <c r="D901" s="81"/>
      <c r="E901" s="81"/>
      <c r="F901" s="81"/>
      <c r="G901" s="81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4"/>
      <c r="C902" s="16"/>
      <c r="D902" s="81"/>
      <c r="E902" s="81"/>
      <c r="F902" s="81"/>
      <c r="G902" s="81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4"/>
      <c r="C903" s="16"/>
      <c r="D903" s="81"/>
      <c r="E903" s="81"/>
      <c r="F903" s="81"/>
      <c r="G903" s="81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4"/>
      <c r="C904" s="16"/>
      <c r="D904" s="81"/>
      <c r="E904" s="81"/>
      <c r="F904" s="81"/>
      <c r="G904" s="81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4"/>
      <c r="C905" s="16"/>
      <c r="D905" s="81"/>
      <c r="E905" s="81"/>
      <c r="F905" s="81"/>
      <c r="G905" s="81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4"/>
      <c r="C906" s="16"/>
      <c r="D906" s="81"/>
      <c r="E906" s="81"/>
      <c r="F906" s="81"/>
      <c r="G906" s="81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4"/>
      <c r="C907" s="16"/>
      <c r="D907" s="81"/>
      <c r="E907" s="81"/>
      <c r="F907" s="81"/>
      <c r="G907" s="81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4"/>
      <c r="C908" s="16"/>
      <c r="D908" s="81"/>
      <c r="E908" s="81"/>
      <c r="F908" s="81"/>
      <c r="G908" s="81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4"/>
      <c r="C909" s="16"/>
      <c r="D909" s="81"/>
      <c r="E909" s="81"/>
      <c r="F909" s="81"/>
      <c r="G909" s="81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4"/>
      <c r="C910" s="16"/>
      <c r="D910" s="81"/>
      <c r="E910" s="81"/>
      <c r="F910" s="81"/>
      <c r="G910" s="81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4"/>
      <c r="C911" s="16"/>
      <c r="D911" s="81"/>
      <c r="E911" s="81"/>
      <c r="F911" s="81"/>
      <c r="G911" s="81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4"/>
      <c r="C912" s="16"/>
      <c r="D912" s="81"/>
      <c r="E912" s="81"/>
      <c r="F912" s="81"/>
      <c r="G912" s="81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4"/>
      <c r="C913" s="16"/>
      <c r="D913" s="81"/>
      <c r="E913" s="81"/>
      <c r="F913" s="81"/>
      <c r="G913" s="81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4"/>
      <c r="C914" s="16"/>
      <c r="D914" s="81"/>
      <c r="E914" s="81"/>
      <c r="F914" s="81"/>
      <c r="G914" s="81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4"/>
      <c r="C915" s="16"/>
      <c r="D915" s="81"/>
      <c r="E915" s="81"/>
      <c r="F915" s="81"/>
      <c r="G915" s="81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4"/>
      <c r="C916" s="16"/>
      <c r="D916" s="81"/>
      <c r="E916" s="81"/>
      <c r="F916" s="81"/>
      <c r="G916" s="81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4"/>
      <c r="C917" s="16"/>
      <c r="D917" s="81"/>
      <c r="E917" s="81"/>
      <c r="F917" s="81"/>
      <c r="G917" s="81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4"/>
      <c r="C918" s="16"/>
      <c r="D918" s="81"/>
      <c r="E918" s="81"/>
      <c r="F918" s="81"/>
      <c r="G918" s="81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4"/>
      <c r="C919" s="16"/>
      <c r="D919" s="81"/>
      <c r="E919" s="81"/>
      <c r="F919" s="81"/>
      <c r="G919" s="81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4"/>
      <c r="C920" s="16"/>
      <c r="D920" s="81"/>
      <c r="E920" s="81"/>
      <c r="F920" s="81"/>
      <c r="G920" s="81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4"/>
      <c r="C921" s="16"/>
      <c r="D921" s="81"/>
      <c r="E921" s="81"/>
      <c r="F921" s="81"/>
      <c r="G921" s="81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4"/>
      <c r="C922" s="16"/>
      <c r="D922" s="81"/>
      <c r="E922" s="81"/>
      <c r="F922" s="81"/>
      <c r="G922" s="81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4"/>
      <c r="C923" s="16"/>
      <c r="D923" s="81"/>
      <c r="E923" s="81"/>
      <c r="F923" s="81"/>
      <c r="G923" s="81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4"/>
      <c r="C924" s="16"/>
      <c r="D924" s="81"/>
      <c r="E924" s="81"/>
      <c r="F924" s="81"/>
      <c r="G924" s="81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4"/>
      <c r="C925" s="16"/>
      <c r="D925" s="81"/>
      <c r="E925" s="81"/>
      <c r="F925" s="81"/>
      <c r="G925" s="81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4"/>
      <c r="C926" s="16"/>
      <c r="D926" s="81"/>
      <c r="E926" s="81"/>
      <c r="F926" s="81"/>
      <c r="G926" s="81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4"/>
      <c r="C927" s="16"/>
      <c r="D927" s="81"/>
      <c r="E927" s="81"/>
      <c r="F927" s="81"/>
      <c r="G927" s="81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4"/>
      <c r="C928" s="16"/>
      <c r="D928" s="81"/>
      <c r="E928" s="81"/>
      <c r="F928" s="81"/>
      <c r="G928" s="81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4"/>
      <c r="C929" s="16"/>
      <c r="D929" s="81"/>
      <c r="E929" s="81"/>
      <c r="F929" s="81"/>
      <c r="G929" s="81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4"/>
      <c r="C930" s="16"/>
      <c r="D930" s="81"/>
      <c r="E930" s="81"/>
      <c r="F930" s="81"/>
      <c r="G930" s="81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4"/>
      <c r="C931" s="16"/>
      <c r="D931" s="81"/>
      <c r="E931" s="81"/>
      <c r="F931" s="81"/>
      <c r="G931" s="81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4"/>
      <c r="C932" s="16"/>
      <c r="D932" s="81"/>
      <c r="E932" s="81"/>
      <c r="F932" s="81"/>
      <c r="G932" s="81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4"/>
      <c r="C933" s="16"/>
      <c r="D933" s="81"/>
      <c r="E933" s="81"/>
      <c r="F933" s="81"/>
      <c r="G933" s="81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4"/>
      <c r="C934" s="16"/>
      <c r="D934" s="81"/>
      <c r="E934" s="81"/>
      <c r="F934" s="81"/>
      <c r="G934" s="81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4"/>
      <c r="C935" s="16"/>
      <c r="D935" s="81"/>
      <c r="E935" s="81"/>
      <c r="F935" s="81"/>
      <c r="G935" s="81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4"/>
      <c r="C936" s="16"/>
      <c r="D936" s="81"/>
      <c r="E936" s="81"/>
      <c r="F936" s="81"/>
      <c r="G936" s="81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4"/>
      <c r="C937" s="16"/>
      <c r="D937" s="81"/>
      <c r="E937" s="81"/>
      <c r="F937" s="81"/>
      <c r="G937" s="81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4"/>
      <c r="C938" s="16"/>
      <c r="D938" s="81"/>
      <c r="E938" s="81"/>
      <c r="F938" s="81"/>
      <c r="G938" s="81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4"/>
      <c r="C939" s="16"/>
      <c r="D939" s="81"/>
      <c r="E939" s="81"/>
      <c r="F939" s="81"/>
      <c r="G939" s="81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4"/>
      <c r="C940" s="16"/>
      <c r="D940" s="81"/>
      <c r="E940" s="81"/>
      <c r="F940" s="81"/>
      <c r="G940" s="81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4"/>
      <c r="C941" s="16"/>
      <c r="D941" s="81"/>
      <c r="E941" s="81"/>
      <c r="F941" s="81"/>
      <c r="G941" s="81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4"/>
      <c r="C942" s="16"/>
      <c r="D942" s="81"/>
      <c r="E942" s="81"/>
      <c r="F942" s="81"/>
      <c r="G942" s="81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4"/>
      <c r="C943" s="16"/>
      <c r="D943" s="81"/>
      <c r="E943" s="81"/>
      <c r="F943" s="81"/>
      <c r="G943" s="81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4"/>
      <c r="C944" s="16"/>
      <c r="D944" s="81"/>
      <c r="E944" s="81"/>
      <c r="F944" s="81"/>
      <c r="G944" s="81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4"/>
      <c r="C945" s="16"/>
      <c r="D945" s="81"/>
      <c r="E945" s="81"/>
      <c r="F945" s="81"/>
      <c r="G945" s="81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4"/>
      <c r="C946" s="16"/>
      <c r="D946" s="81"/>
      <c r="E946" s="81"/>
      <c r="F946" s="81"/>
      <c r="G946" s="81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4"/>
      <c r="C947" s="16"/>
      <c r="D947" s="81"/>
      <c r="E947" s="81"/>
      <c r="F947" s="81"/>
      <c r="G947" s="81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4"/>
      <c r="C948" s="16"/>
      <c r="D948" s="81"/>
      <c r="E948" s="81"/>
      <c r="F948" s="81"/>
      <c r="G948" s="81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4"/>
      <c r="C949" s="16"/>
      <c r="D949" s="81"/>
      <c r="E949" s="81"/>
      <c r="F949" s="81"/>
      <c r="G949" s="81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4"/>
      <c r="C950" s="16"/>
      <c r="D950" s="81"/>
      <c r="E950" s="81"/>
      <c r="F950" s="81"/>
      <c r="G950" s="81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4"/>
      <c r="C951" s="16"/>
      <c r="D951" s="81"/>
      <c r="E951" s="81"/>
      <c r="F951" s="81"/>
      <c r="G951" s="81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4"/>
      <c r="C952" s="16"/>
      <c r="D952" s="81"/>
      <c r="E952" s="81"/>
      <c r="F952" s="81"/>
      <c r="G952" s="81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4"/>
      <c r="C953" s="16"/>
      <c r="D953" s="81"/>
      <c r="E953" s="81"/>
      <c r="F953" s="81"/>
      <c r="G953" s="81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4"/>
      <c r="C954" s="16"/>
      <c r="D954" s="81"/>
      <c r="E954" s="81"/>
      <c r="F954" s="81"/>
      <c r="G954" s="81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4"/>
      <c r="C955" s="16"/>
      <c r="D955" s="81"/>
      <c r="E955" s="81"/>
      <c r="F955" s="81"/>
      <c r="G955" s="81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4"/>
      <c r="C956" s="16"/>
      <c r="D956" s="81"/>
      <c r="E956" s="81"/>
      <c r="F956" s="81"/>
      <c r="G956" s="81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4"/>
      <c r="C957" s="16"/>
      <c r="D957" s="81"/>
      <c r="E957" s="81"/>
      <c r="F957" s="81"/>
      <c r="G957" s="81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4"/>
      <c r="C958" s="16"/>
      <c r="D958" s="81"/>
      <c r="E958" s="81"/>
      <c r="F958" s="81"/>
      <c r="G958" s="81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4"/>
      <c r="C959" s="16"/>
      <c r="D959" s="81"/>
      <c r="E959" s="81"/>
      <c r="F959" s="81"/>
      <c r="G959" s="81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4"/>
      <c r="C960" s="16"/>
      <c r="D960" s="81"/>
      <c r="E960" s="81"/>
      <c r="F960" s="81"/>
      <c r="G960" s="81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4"/>
      <c r="C961" s="16"/>
      <c r="D961" s="81"/>
      <c r="E961" s="81"/>
      <c r="F961" s="81"/>
      <c r="G961" s="81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4"/>
      <c r="C962" s="16"/>
      <c r="D962" s="81"/>
      <c r="E962" s="81"/>
      <c r="F962" s="81"/>
      <c r="G962" s="81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4"/>
      <c r="C963" s="16"/>
      <c r="D963" s="81"/>
      <c r="E963" s="81"/>
      <c r="F963" s="81"/>
      <c r="G963" s="81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4"/>
      <c r="C964" s="16"/>
      <c r="D964" s="81"/>
      <c r="E964" s="81"/>
      <c r="F964" s="81"/>
      <c r="G964" s="81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4"/>
      <c r="C965" s="16"/>
      <c r="D965" s="81"/>
      <c r="E965" s="81"/>
      <c r="F965" s="81"/>
      <c r="G965" s="81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4"/>
      <c r="C966" s="16"/>
      <c r="D966" s="81"/>
      <c r="E966" s="81"/>
      <c r="F966" s="81"/>
      <c r="G966" s="81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4"/>
      <c r="C967" s="16"/>
      <c r="D967" s="81"/>
      <c r="E967" s="81"/>
      <c r="F967" s="81"/>
      <c r="G967" s="81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4"/>
      <c r="C968" s="16"/>
      <c r="D968" s="81"/>
      <c r="E968" s="81"/>
      <c r="F968" s="81"/>
      <c r="G968" s="81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4"/>
      <c r="C969" s="16"/>
      <c r="D969" s="81"/>
      <c r="E969" s="81"/>
      <c r="F969" s="81"/>
      <c r="G969" s="81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4"/>
      <c r="C970" s="16"/>
      <c r="D970" s="81"/>
      <c r="E970" s="81"/>
      <c r="F970" s="81"/>
      <c r="G970" s="81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4"/>
      <c r="C971" s="16"/>
      <c r="D971" s="81"/>
      <c r="E971" s="81"/>
      <c r="F971" s="81"/>
      <c r="G971" s="81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4"/>
      <c r="C972" s="16"/>
      <c r="D972" s="81"/>
      <c r="E972" s="81"/>
      <c r="F972" s="81"/>
      <c r="G972" s="81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4"/>
      <c r="C973" s="16"/>
      <c r="D973" s="81"/>
      <c r="E973" s="81"/>
      <c r="F973" s="81"/>
      <c r="G973" s="81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4"/>
      <c r="C974" s="16"/>
      <c r="D974" s="81"/>
      <c r="E974" s="81"/>
      <c r="F974" s="81"/>
      <c r="G974" s="81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4"/>
      <c r="C975" s="16"/>
      <c r="D975" s="81"/>
      <c r="E975" s="81"/>
      <c r="F975" s="81"/>
      <c r="G975" s="81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4"/>
      <c r="C976" s="16"/>
      <c r="D976" s="81"/>
      <c r="E976" s="81"/>
      <c r="F976" s="81"/>
      <c r="G976" s="81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4"/>
      <c r="C977" s="16"/>
      <c r="D977" s="81"/>
      <c r="E977" s="81"/>
      <c r="F977" s="81"/>
      <c r="G977" s="81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4"/>
      <c r="C978" s="16"/>
      <c r="D978" s="81"/>
      <c r="E978" s="81"/>
      <c r="F978" s="81"/>
      <c r="G978" s="81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4"/>
      <c r="C979" s="16"/>
      <c r="D979" s="81"/>
      <c r="E979" s="81"/>
      <c r="F979" s="81"/>
      <c r="G979" s="81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4"/>
      <c r="C980" s="16"/>
      <c r="D980" s="81"/>
      <c r="E980" s="81"/>
      <c r="F980" s="81"/>
      <c r="G980" s="81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4"/>
      <c r="C981" s="16"/>
      <c r="D981" s="81"/>
      <c r="E981" s="81"/>
      <c r="F981" s="81"/>
      <c r="G981" s="81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4"/>
      <c r="C982" s="16"/>
      <c r="D982" s="81"/>
      <c r="E982" s="81"/>
      <c r="F982" s="81"/>
      <c r="G982" s="81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4"/>
      <c r="C983" s="16"/>
      <c r="D983" s="81"/>
      <c r="E983" s="81"/>
      <c r="F983" s="81"/>
      <c r="G983" s="81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4"/>
      <c r="C984" s="16"/>
      <c r="D984" s="81"/>
      <c r="E984" s="81"/>
      <c r="F984" s="81"/>
      <c r="G984" s="81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4"/>
      <c r="C985" s="16"/>
      <c r="D985" s="81"/>
      <c r="E985" s="81"/>
      <c r="F985" s="81"/>
      <c r="G985" s="81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4"/>
      <c r="C986" s="16"/>
      <c r="D986" s="81"/>
      <c r="E986" s="81"/>
      <c r="F986" s="81"/>
      <c r="G986" s="81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4"/>
      <c r="C987" s="16"/>
      <c r="D987" s="81"/>
      <c r="E987" s="81"/>
      <c r="F987" s="81"/>
      <c r="G987" s="81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4"/>
      <c r="C988" s="16"/>
      <c r="D988" s="81"/>
      <c r="E988" s="81"/>
      <c r="F988" s="81"/>
      <c r="G988" s="81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4"/>
      <c r="C989" s="16"/>
      <c r="D989" s="81"/>
      <c r="E989" s="81"/>
      <c r="F989" s="81"/>
      <c r="G989" s="81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4"/>
      <c r="C990" s="16"/>
      <c r="D990" s="81"/>
      <c r="E990" s="81"/>
      <c r="F990" s="81"/>
      <c r="G990" s="81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4"/>
      <c r="C991" s="16"/>
      <c r="D991" s="81"/>
      <c r="E991" s="81"/>
      <c r="F991" s="81"/>
      <c r="G991" s="81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4"/>
      <c r="C992" s="16"/>
      <c r="D992" s="81"/>
      <c r="E992" s="81"/>
      <c r="F992" s="81"/>
      <c r="G992" s="81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4"/>
      <c r="C993" s="16"/>
      <c r="D993" s="81"/>
      <c r="E993" s="81"/>
      <c r="F993" s="81"/>
      <c r="G993" s="81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4"/>
      <c r="C994" s="16"/>
      <c r="D994" s="81"/>
      <c r="E994" s="81"/>
      <c r="F994" s="81"/>
      <c r="G994" s="81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4"/>
      <c r="C995" s="16"/>
      <c r="D995" s="81"/>
      <c r="E995" s="81"/>
      <c r="F995" s="81"/>
      <c r="G995" s="81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4"/>
      <c r="C996" s="16"/>
      <c r="D996" s="81"/>
      <c r="E996" s="81"/>
      <c r="F996" s="81"/>
      <c r="G996" s="81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4"/>
      <c r="C997" s="16"/>
      <c r="D997" s="81"/>
      <c r="E997" s="81"/>
      <c r="F997" s="81"/>
      <c r="G997" s="81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4"/>
      <c r="C998" s="16"/>
      <c r="D998" s="81"/>
      <c r="E998" s="81"/>
      <c r="F998" s="81"/>
      <c r="G998" s="81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4"/>
      <c r="C999" s="16"/>
      <c r="D999" s="81"/>
      <c r="E999" s="81"/>
      <c r="F999" s="81"/>
      <c r="G999" s="81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4">
    <mergeCell ref="B5:B13"/>
    <mergeCell ref="B15:B16"/>
    <mergeCell ref="B17:B23"/>
    <mergeCell ref="B24:B26"/>
  </mergeCells>
  <hyperlinks>
    <hyperlink ref="C1" r:id="rId1" xr:uid="{00000000-0004-0000-0B00-000000000000}"/>
    <hyperlink ref="G5" r:id="rId2" xr:uid="{00000000-0004-0000-0B00-000001000000}"/>
    <hyperlink ref="G7" r:id="rId3" xr:uid="{00000000-0004-0000-0B00-000002000000}"/>
    <hyperlink ref="G9" r:id="rId4" xr:uid="{00000000-0004-0000-0B00-000003000000}"/>
    <hyperlink ref="G10" r:id="rId5" xr:uid="{00000000-0004-0000-0B00-000004000000}"/>
    <hyperlink ref="G11" r:id="rId6" xr:uid="{00000000-0004-0000-0B00-000005000000}"/>
    <hyperlink ref="G12" r:id="rId7" xr:uid="{00000000-0004-0000-0B00-000006000000}"/>
    <hyperlink ref="G13" r:id="rId8" xr:uid="{00000000-0004-0000-0B00-000007000000}"/>
    <hyperlink ref="G14" r:id="rId9" xr:uid="{00000000-0004-0000-0B00-000008000000}"/>
    <hyperlink ref="G15" r:id="rId10" xr:uid="{00000000-0004-0000-0B00-000009000000}"/>
    <hyperlink ref="G16" r:id="rId11" xr:uid="{00000000-0004-0000-0B00-00000A000000}"/>
    <hyperlink ref="G17" r:id="rId12" xr:uid="{00000000-0004-0000-0B00-00000B000000}"/>
    <hyperlink ref="G18" r:id="rId13" xr:uid="{00000000-0004-0000-0B00-00000C000000}"/>
    <hyperlink ref="G19" r:id="rId14" xr:uid="{00000000-0004-0000-0B00-00000D000000}"/>
    <hyperlink ref="G21" r:id="rId15" xr:uid="{00000000-0004-0000-0B00-00000E000000}"/>
    <hyperlink ref="G22" r:id="rId16" xr:uid="{00000000-0004-0000-0B00-00000F000000}"/>
    <hyperlink ref="G24" r:id="rId17" xr:uid="{00000000-0004-0000-0B00-000010000000}"/>
    <hyperlink ref="G25" r:id="rId18" xr:uid="{00000000-0004-0000-0B00-000011000000}"/>
    <hyperlink ref="G26" r:id="rId19" xr:uid="{00000000-0004-0000-0B00-000012000000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4" customWidth="1"/>
    <col min="2" max="2" width="16.85546875" customWidth="1"/>
    <col min="3" max="3" width="10.85546875" customWidth="1"/>
    <col min="4" max="4" width="7.42578125" customWidth="1"/>
    <col min="5" max="16" width="10.7109375" customWidth="1"/>
    <col min="17" max="17" width="5.5703125" customWidth="1"/>
    <col min="18" max="26" width="9.140625" customWidth="1"/>
  </cols>
  <sheetData>
    <row r="1" spans="1:26" ht="18.75" customHeight="1">
      <c r="A1" s="177"/>
      <c r="B1" s="178"/>
      <c r="C1" s="178"/>
      <c r="D1" s="179">
        <v>46110</v>
      </c>
      <c r="E1" s="1130">
        <f>D1+1</f>
        <v>46111</v>
      </c>
      <c r="F1" s="1125"/>
      <c r="G1" s="1130">
        <f>E1+1</f>
        <v>46112</v>
      </c>
      <c r="H1" s="1125"/>
      <c r="I1" s="1130">
        <f>G1+1</f>
        <v>46113</v>
      </c>
      <c r="J1" s="1125"/>
      <c r="K1" s="1130">
        <f>I1+1</f>
        <v>46114</v>
      </c>
      <c r="L1" s="1125"/>
      <c r="M1" s="1130">
        <f>K1+1</f>
        <v>46115</v>
      </c>
      <c r="N1" s="1125"/>
      <c r="O1" s="1130">
        <f>M1+1</f>
        <v>46116</v>
      </c>
      <c r="P1" s="1125"/>
      <c r="Q1" s="180"/>
      <c r="R1" s="181"/>
      <c r="S1" s="181"/>
      <c r="T1" s="181"/>
      <c r="U1" s="181"/>
      <c r="V1" s="181"/>
      <c r="W1" s="181"/>
      <c r="X1" s="181"/>
      <c r="Y1" s="181"/>
      <c r="Z1" s="181"/>
    </row>
    <row r="2" spans="1:26" ht="22.5" customHeight="1">
      <c r="A2" s="182" t="s">
        <v>0</v>
      </c>
      <c r="B2" s="183" t="s">
        <v>4</v>
      </c>
      <c r="C2" s="183" t="s">
        <v>5</v>
      </c>
      <c r="D2" s="182" t="s">
        <v>1985</v>
      </c>
      <c r="E2" s="1129" t="s">
        <v>1986</v>
      </c>
      <c r="F2" s="1125"/>
      <c r="G2" s="1128" t="s">
        <v>1987</v>
      </c>
      <c r="H2" s="1125"/>
      <c r="I2" s="1129" t="s">
        <v>1988</v>
      </c>
      <c r="J2" s="1125"/>
      <c r="K2" s="1128" t="s">
        <v>1989</v>
      </c>
      <c r="L2" s="1125"/>
      <c r="M2" s="1129" t="s">
        <v>1990</v>
      </c>
      <c r="N2" s="1125"/>
      <c r="O2" s="1128" t="s">
        <v>1991</v>
      </c>
      <c r="P2" s="1125"/>
      <c r="Q2" s="184" t="s">
        <v>1985</v>
      </c>
      <c r="R2" s="185"/>
      <c r="S2" s="185"/>
      <c r="T2" s="185"/>
      <c r="U2" s="185"/>
      <c r="V2" s="185"/>
      <c r="W2" s="185"/>
      <c r="X2" s="185"/>
      <c r="Y2" s="185"/>
      <c r="Z2" s="185"/>
    </row>
    <row r="3" spans="1:26" ht="19.5" customHeight="1">
      <c r="A3" s="1127" t="s">
        <v>33</v>
      </c>
      <c r="B3" s="1124"/>
      <c r="C3" s="1124"/>
      <c r="D3" s="1124"/>
      <c r="E3" s="1124"/>
      <c r="F3" s="1124"/>
      <c r="G3" s="1124"/>
      <c r="H3" s="1124"/>
      <c r="I3" s="1124"/>
      <c r="J3" s="1124"/>
      <c r="K3" s="1124"/>
      <c r="L3" s="1124"/>
      <c r="M3" s="1124"/>
      <c r="N3" s="1124"/>
      <c r="O3" s="1124"/>
      <c r="P3" s="1124"/>
      <c r="Q3" s="1125"/>
      <c r="R3" s="186"/>
      <c r="S3" s="186"/>
      <c r="T3" s="186"/>
      <c r="U3" s="186"/>
      <c r="V3" s="186"/>
      <c r="W3" s="186"/>
      <c r="X3" s="186"/>
      <c r="Y3" s="186"/>
      <c r="Z3" s="186"/>
    </row>
    <row r="4" spans="1:26" ht="30" customHeight="1">
      <c r="A4" s="187">
        <v>1</v>
      </c>
      <c r="B4" s="188" t="s">
        <v>83</v>
      </c>
      <c r="C4" s="188" t="s">
        <v>1992</v>
      </c>
      <c r="D4" s="188"/>
      <c r="E4" s="189"/>
      <c r="F4" s="189"/>
      <c r="G4" s="190"/>
      <c r="H4" s="190"/>
      <c r="I4" s="189"/>
      <c r="J4" s="189"/>
      <c r="K4" s="190"/>
      <c r="L4" s="190"/>
      <c r="M4" s="189"/>
      <c r="N4" s="189"/>
      <c r="O4" s="190"/>
      <c r="P4" s="190"/>
      <c r="Q4" s="189"/>
      <c r="R4" s="181"/>
      <c r="S4" s="181"/>
      <c r="T4" s="181"/>
      <c r="U4" s="181"/>
      <c r="V4" s="181"/>
      <c r="W4" s="181"/>
      <c r="X4" s="181"/>
      <c r="Y4" s="181"/>
      <c r="Z4" s="181"/>
    </row>
    <row r="5" spans="1:26" ht="30" customHeight="1">
      <c r="A5" s="187">
        <f t="shared" ref="A5:A14" si="0">A4+1</f>
        <v>2</v>
      </c>
      <c r="B5" s="188" t="s">
        <v>770</v>
      </c>
      <c r="C5" s="188" t="s">
        <v>1993</v>
      </c>
      <c r="D5" s="188"/>
      <c r="E5" s="189"/>
      <c r="F5" s="189"/>
      <c r="G5" s="190"/>
      <c r="H5" s="190"/>
      <c r="I5" s="189"/>
      <c r="J5" s="189"/>
      <c r="K5" s="190"/>
      <c r="L5" s="190"/>
      <c r="M5" s="189"/>
      <c r="N5" s="189"/>
      <c r="O5" s="190"/>
      <c r="P5" s="190"/>
      <c r="Q5" s="189"/>
      <c r="R5" s="181"/>
      <c r="S5" s="181"/>
      <c r="T5" s="181"/>
      <c r="U5" s="181"/>
      <c r="V5" s="181"/>
      <c r="W5" s="181"/>
      <c r="X5" s="181"/>
      <c r="Y5" s="181"/>
      <c r="Z5" s="181"/>
    </row>
    <row r="6" spans="1:26" ht="30" customHeight="1">
      <c r="A6" s="187">
        <f t="shared" si="0"/>
        <v>3</v>
      </c>
      <c r="B6" s="188" t="s">
        <v>193</v>
      </c>
      <c r="C6" s="188" t="s">
        <v>194</v>
      </c>
      <c r="D6" s="188"/>
      <c r="E6" s="189"/>
      <c r="F6" s="189"/>
      <c r="G6" s="190"/>
      <c r="H6" s="190"/>
      <c r="I6" s="189"/>
      <c r="J6" s="189"/>
      <c r="K6" s="190"/>
      <c r="L6" s="190"/>
      <c r="M6" s="189"/>
      <c r="N6" s="189"/>
      <c r="O6" s="190"/>
      <c r="P6" s="190"/>
      <c r="Q6" s="189"/>
      <c r="R6" s="181"/>
      <c r="S6" s="181"/>
      <c r="T6" s="181"/>
      <c r="U6" s="181"/>
      <c r="V6" s="181"/>
      <c r="W6" s="181"/>
      <c r="X6" s="181"/>
      <c r="Y6" s="181"/>
      <c r="Z6" s="181"/>
    </row>
    <row r="7" spans="1:26" ht="30" customHeight="1">
      <c r="A7" s="187">
        <f t="shared" si="0"/>
        <v>4</v>
      </c>
      <c r="B7" s="188" t="s">
        <v>211</v>
      </c>
      <c r="C7" s="188" t="s">
        <v>212</v>
      </c>
      <c r="D7" s="191"/>
      <c r="E7" s="189"/>
      <c r="F7" s="189"/>
      <c r="G7" s="190"/>
      <c r="H7" s="190"/>
      <c r="I7" s="189"/>
      <c r="J7" s="189"/>
      <c r="K7" s="190"/>
      <c r="L7" s="190"/>
      <c r="M7" s="189"/>
      <c r="N7" s="189"/>
      <c r="O7" s="190"/>
      <c r="P7" s="190"/>
      <c r="Q7" s="189"/>
      <c r="R7" s="181"/>
      <c r="S7" s="181"/>
      <c r="T7" s="181"/>
      <c r="U7" s="181"/>
      <c r="V7" s="181"/>
      <c r="W7" s="181"/>
      <c r="X7" s="181"/>
      <c r="Y7" s="181"/>
      <c r="Z7" s="181"/>
    </row>
    <row r="8" spans="1:26" ht="30" customHeight="1">
      <c r="A8" s="187">
        <f t="shared" si="0"/>
        <v>5</v>
      </c>
      <c r="B8" s="188" t="s">
        <v>1994</v>
      </c>
      <c r="C8" s="188" t="s">
        <v>1995</v>
      </c>
      <c r="D8" s="188"/>
      <c r="E8" s="189"/>
      <c r="F8" s="189"/>
      <c r="G8" s="190"/>
      <c r="H8" s="190"/>
      <c r="I8" s="189"/>
      <c r="J8" s="189"/>
      <c r="K8" s="190"/>
      <c r="L8" s="190"/>
      <c r="M8" s="189"/>
      <c r="N8" s="189"/>
      <c r="O8" s="190"/>
      <c r="P8" s="190"/>
      <c r="Q8" s="189"/>
      <c r="R8" s="181"/>
      <c r="S8" s="181"/>
      <c r="T8" s="181"/>
      <c r="U8" s="181"/>
      <c r="V8" s="181"/>
      <c r="W8" s="181"/>
      <c r="X8" s="181"/>
      <c r="Y8" s="181"/>
      <c r="Z8" s="181"/>
    </row>
    <row r="9" spans="1:26" ht="30" customHeight="1">
      <c r="A9" s="187">
        <f t="shared" si="0"/>
        <v>6</v>
      </c>
      <c r="B9" s="188" t="s">
        <v>308</v>
      </c>
      <c r="C9" s="188" t="s">
        <v>1996</v>
      </c>
      <c r="D9" s="188"/>
      <c r="E9" s="189"/>
      <c r="F9" s="189"/>
      <c r="G9" s="190"/>
      <c r="H9" s="190"/>
      <c r="I9" s="189"/>
      <c r="J9" s="189"/>
      <c r="K9" s="190"/>
      <c r="L9" s="190"/>
      <c r="M9" s="189"/>
      <c r="N9" s="189"/>
      <c r="O9" s="190"/>
      <c r="P9" s="190"/>
      <c r="Q9" s="189"/>
      <c r="R9" s="181"/>
      <c r="S9" s="181"/>
      <c r="T9" s="181"/>
      <c r="U9" s="181"/>
      <c r="V9" s="181"/>
      <c r="W9" s="181"/>
      <c r="X9" s="181"/>
      <c r="Y9" s="181"/>
      <c r="Z9" s="181"/>
    </row>
    <row r="10" spans="1:26" ht="30" customHeight="1">
      <c r="A10" s="187">
        <f t="shared" si="0"/>
        <v>7</v>
      </c>
      <c r="B10" s="188" t="s">
        <v>245</v>
      </c>
      <c r="C10" s="192" t="s">
        <v>246</v>
      </c>
      <c r="D10" s="188"/>
      <c r="E10" s="189"/>
      <c r="F10" s="189"/>
      <c r="G10" s="190"/>
      <c r="H10" s="190"/>
      <c r="I10" s="189"/>
      <c r="J10" s="189"/>
      <c r="K10" s="190"/>
      <c r="L10" s="190"/>
      <c r="M10" s="189"/>
      <c r="N10" s="189"/>
      <c r="O10" s="190"/>
      <c r="P10" s="190"/>
      <c r="Q10" s="189"/>
      <c r="R10" s="181"/>
      <c r="S10" s="181"/>
      <c r="T10" s="181"/>
      <c r="U10" s="181"/>
      <c r="V10" s="181"/>
      <c r="W10" s="181"/>
      <c r="X10" s="181"/>
      <c r="Y10" s="181"/>
      <c r="Z10" s="181"/>
    </row>
    <row r="11" spans="1:26" ht="30" customHeight="1">
      <c r="A11" s="187">
        <f t="shared" si="0"/>
        <v>8</v>
      </c>
      <c r="B11" s="188" t="s">
        <v>1997</v>
      </c>
      <c r="C11" s="192" t="s">
        <v>852</v>
      </c>
      <c r="D11" s="188"/>
      <c r="E11" s="189"/>
      <c r="F11" s="189"/>
      <c r="G11" s="190"/>
      <c r="H11" s="190"/>
      <c r="I11" s="189"/>
      <c r="J11" s="189"/>
      <c r="K11" s="190"/>
      <c r="L11" s="190"/>
      <c r="M11" s="189"/>
      <c r="N11" s="189"/>
      <c r="O11" s="190"/>
      <c r="P11" s="190"/>
      <c r="Q11" s="189"/>
      <c r="R11" s="181"/>
      <c r="S11" s="181"/>
      <c r="T11" s="181"/>
      <c r="U11" s="181"/>
      <c r="V11" s="181"/>
      <c r="W11" s="181"/>
      <c r="X11" s="181"/>
      <c r="Y11" s="181"/>
      <c r="Z11" s="181"/>
    </row>
    <row r="12" spans="1:26" ht="30" customHeight="1">
      <c r="A12" s="187">
        <f t="shared" si="0"/>
        <v>9</v>
      </c>
      <c r="B12" s="188" t="s">
        <v>1998</v>
      </c>
      <c r="C12" s="192" t="s">
        <v>852</v>
      </c>
      <c r="D12" s="188"/>
      <c r="E12" s="189"/>
      <c r="F12" s="189"/>
      <c r="G12" s="190"/>
      <c r="H12" s="190"/>
      <c r="I12" s="189"/>
      <c r="J12" s="189"/>
      <c r="K12" s="190"/>
      <c r="L12" s="190"/>
      <c r="M12" s="189"/>
      <c r="N12" s="189"/>
      <c r="O12" s="190"/>
      <c r="P12" s="190"/>
      <c r="Q12" s="189"/>
      <c r="R12" s="181"/>
      <c r="S12" s="181"/>
      <c r="T12" s="181"/>
      <c r="U12" s="181"/>
      <c r="V12" s="181"/>
      <c r="W12" s="181"/>
      <c r="X12" s="181"/>
      <c r="Y12" s="181"/>
      <c r="Z12" s="181"/>
    </row>
    <row r="13" spans="1:26" ht="30" customHeight="1">
      <c r="A13" s="187">
        <f t="shared" si="0"/>
        <v>10</v>
      </c>
      <c r="B13" s="188" t="s">
        <v>227</v>
      </c>
      <c r="C13" s="188" t="s">
        <v>1507</v>
      </c>
      <c r="D13" s="188"/>
      <c r="E13" s="189"/>
      <c r="F13" s="189"/>
      <c r="G13" s="190"/>
      <c r="H13" s="190"/>
      <c r="I13" s="189"/>
      <c r="J13" s="189"/>
      <c r="K13" s="190"/>
      <c r="L13" s="190"/>
      <c r="M13" s="189"/>
      <c r="N13" s="189"/>
      <c r="O13" s="190"/>
      <c r="P13" s="190"/>
      <c r="Q13" s="189"/>
      <c r="R13" s="181"/>
      <c r="S13" s="181"/>
      <c r="T13" s="181"/>
      <c r="U13" s="181"/>
      <c r="V13" s="181"/>
      <c r="W13" s="181"/>
      <c r="X13" s="181"/>
      <c r="Y13" s="181"/>
      <c r="Z13" s="181"/>
    </row>
    <row r="14" spans="1:26" ht="30" customHeight="1">
      <c r="A14" s="187">
        <f t="shared" si="0"/>
        <v>11</v>
      </c>
      <c r="B14" s="188" t="s">
        <v>1506</v>
      </c>
      <c r="C14" s="188" t="s">
        <v>1507</v>
      </c>
      <c r="D14" s="188"/>
      <c r="E14" s="189"/>
      <c r="F14" s="189"/>
      <c r="G14" s="190"/>
      <c r="H14" s="190"/>
      <c r="I14" s="189"/>
      <c r="J14" s="189"/>
      <c r="K14" s="190"/>
      <c r="L14" s="190"/>
      <c r="M14" s="189"/>
      <c r="N14" s="189"/>
      <c r="O14" s="190"/>
      <c r="P14" s="190"/>
      <c r="Q14" s="189"/>
      <c r="R14" s="181"/>
      <c r="S14" s="181"/>
      <c r="T14" s="181"/>
      <c r="U14" s="181"/>
      <c r="V14" s="181"/>
      <c r="W14" s="181"/>
      <c r="X14" s="181"/>
      <c r="Y14" s="181"/>
      <c r="Z14" s="181"/>
    </row>
    <row r="15" spans="1:26" ht="30" customHeight="1">
      <c r="A15" s="193"/>
      <c r="B15" s="194"/>
      <c r="C15" s="194"/>
      <c r="D15" s="195"/>
      <c r="E15" s="181"/>
      <c r="F15" s="181"/>
      <c r="G15" s="181"/>
      <c r="H15" s="181"/>
      <c r="I15" s="1126"/>
      <c r="J15" s="1119"/>
      <c r="K15" s="1119"/>
      <c r="L15" s="1119"/>
      <c r="M15" s="1119"/>
      <c r="N15" s="1119"/>
      <c r="O15" s="1119"/>
      <c r="P15" s="1119"/>
      <c r="Q15" s="1119"/>
      <c r="R15" s="181"/>
      <c r="S15" s="181"/>
      <c r="T15" s="181"/>
      <c r="U15" s="181"/>
      <c r="V15" s="181"/>
      <c r="W15" s="181"/>
      <c r="X15" s="181"/>
      <c r="Y15" s="181"/>
      <c r="Z15" s="181"/>
    </row>
    <row r="16" spans="1:26" ht="19.5" customHeight="1">
      <c r="A16" s="1123" t="s">
        <v>1999</v>
      </c>
      <c r="B16" s="1124"/>
      <c r="C16" s="1124"/>
      <c r="D16" s="1124"/>
      <c r="E16" s="1124"/>
      <c r="F16" s="1124"/>
      <c r="G16" s="1124"/>
      <c r="H16" s="1124"/>
      <c r="I16" s="1124"/>
      <c r="J16" s="1124"/>
      <c r="K16" s="1124"/>
      <c r="L16" s="1124"/>
      <c r="M16" s="1124"/>
      <c r="N16" s="1124"/>
      <c r="O16" s="1124"/>
      <c r="P16" s="1124"/>
      <c r="Q16" s="1125"/>
      <c r="R16" s="197"/>
      <c r="S16" s="197"/>
      <c r="T16" s="197"/>
      <c r="U16" s="197"/>
      <c r="V16" s="197"/>
      <c r="W16" s="197"/>
      <c r="X16" s="197"/>
      <c r="Y16" s="197"/>
      <c r="Z16" s="197"/>
    </row>
    <row r="17" spans="1:26" ht="30" customHeight="1">
      <c r="A17" s="187">
        <v>1</v>
      </c>
      <c r="B17" s="188" t="s">
        <v>439</v>
      </c>
      <c r="C17" s="188" t="s">
        <v>440</v>
      </c>
      <c r="D17" s="191"/>
      <c r="E17" s="189"/>
      <c r="F17" s="189"/>
      <c r="G17" s="190"/>
      <c r="H17" s="190"/>
      <c r="I17" s="189"/>
      <c r="J17" s="189"/>
      <c r="K17" s="190"/>
      <c r="L17" s="190"/>
      <c r="M17" s="189"/>
      <c r="N17" s="189"/>
      <c r="O17" s="190"/>
      <c r="P17" s="190"/>
      <c r="Q17" s="189"/>
      <c r="R17" s="181"/>
      <c r="S17" s="181"/>
      <c r="T17" s="181"/>
      <c r="U17" s="181"/>
      <c r="V17" s="181"/>
      <c r="W17" s="181"/>
      <c r="X17" s="181"/>
      <c r="Y17" s="181"/>
      <c r="Z17" s="181"/>
    </row>
    <row r="18" spans="1:26" ht="30" customHeight="1">
      <c r="A18" s="187">
        <f t="shared" ref="A18:A28" si="1">A17+1</f>
        <v>2</v>
      </c>
      <c r="B18" s="188" t="s">
        <v>446</v>
      </c>
      <c r="C18" s="188" t="s">
        <v>2000</v>
      </c>
      <c r="D18" s="191"/>
      <c r="E18" s="189"/>
      <c r="F18" s="189"/>
      <c r="G18" s="190"/>
      <c r="H18" s="190"/>
      <c r="I18" s="189"/>
      <c r="J18" s="189"/>
      <c r="K18" s="190"/>
      <c r="L18" s="190"/>
      <c r="M18" s="189"/>
      <c r="N18" s="189"/>
      <c r="O18" s="190"/>
      <c r="P18" s="190"/>
      <c r="Q18" s="189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30" customHeight="1">
      <c r="A19" s="187">
        <f t="shared" si="1"/>
        <v>3</v>
      </c>
      <c r="B19" s="188" t="s">
        <v>162</v>
      </c>
      <c r="C19" s="188" t="s">
        <v>2000</v>
      </c>
      <c r="D19" s="191"/>
      <c r="E19" s="189"/>
      <c r="F19" s="189"/>
      <c r="G19" s="190"/>
      <c r="H19" s="190"/>
      <c r="I19" s="189"/>
      <c r="J19" s="189"/>
      <c r="K19" s="190"/>
      <c r="L19" s="190"/>
      <c r="M19" s="189"/>
      <c r="N19" s="189"/>
      <c r="O19" s="190"/>
      <c r="P19" s="190"/>
      <c r="Q19" s="189"/>
      <c r="R19" s="181"/>
      <c r="S19" s="181"/>
      <c r="T19" s="181"/>
      <c r="U19" s="181"/>
      <c r="V19" s="181"/>
      <c r="W19" s="181"/>
      <c r="X19" s="181"/>
      <c r="Y19" s="181"/>
      <c r="Z19" s="181"/>
    </row>
    <row r="20" spans="1:26" ht="30" customHeight="1">
      <c r="A20" s="187">
        <f t="shared" si="1"/>
        <v>4</v>
      </c>
      <c r="B20" s="188" t="s">
        <v>454</v>
      </c>
      <c r="C20" s="188" t="s">
        <v>212</v>
      </c>
      <c r="D20" s="191"/>
      <c r="E20" s="189"/>
      <c r="F20" s="189"/>
      <c r="G20" s="190"/>
      <c r="H20" s="190"/>
      <c r="I20" s="189"/>
      <c r="J20" s="189"/>
      <c r="K20" s="190"/>
      <c r="L20" s="190"/>
      <c r="M20" s="189"/>
      <c r="N20" s="189"/>
      <c r="O20" s="190"/>
      <c r="P20" s="190"/>
      <c r="Q20" s="189"/>
      <c r="R20" s="181"/>
      <c r="S20" s="181"/>
      <c r="T20" s="181"/>
      <c r="U20" s="181"/>
      <c r="V20" s="181"/>
      <c r="W20" s="181"/>
      <c r="X20" s="181"/>
      <c r="Y20" s="181"/>
      <c r="Z20" s="181"/>
    </row>
    <row r="21" spans="1:26" ht="30" customHeight="1">
      <c r="A21" s="187">
        <f t="shared" si="1"/>
        <v>5</v>
      </c>
      <c r="B21" s="188" t="s">
        <v>2001</v>
      </c>
      <c r="C21" s="188" t="s">
        <v>376</v>
      </c>
      <c r="D21" s="191"/>
      <c r="E21" s="189"/>
      <c r="F21" s="189"/>
      <c r="G21" s="190"/>
      <c r="H21" s="190"/>
      <c r="I21" s="189"/>
      <c r="J21" s="189"/>
      <c r="K21" s="190"/>
      <c r="L21" s="190"/>
      <c r="M21" s="189"/>
      <c r="N21" s="189"/>
      <c r="O21" s="190"/>
      <c r="P21" s="190"/>
      <c r="Q21" s="189"/>
      <c r="R21" s="181"/>
      <c r="S21" s="181"/>
      <c r="T21" s="181"/>
      <c r="U21" s="181"/>
      <c r="V21" s="181"/>
      <c r="W21" s="181"/>
      <c r="X21" s="181"/>
      <c r="Y21" s="181"/>
      <c r="Z21" s="181"/>
    </row>
    <row r="22" spans="1:26" ht="30" customHeight="1">
      <c r="A22" s="187">
        <f t="shared" si="1"/>
        <v>6</v>
      </c>
      <c r="B22" s="188" t="s">
        <v>460</v>
      </c>
      <c r="C22" s="188" t="s">
        <v>376</v>
      </c>
      <c r="D22" s="191"/>
      <c r="E22" s="189"/>
      <c r="F22" s="189"/>
      <c r="G22" s="190"/>
      <c r="H22" s="190"/>
      <c r="I22" s="189"/>
      <c r="J22" s="189"/>
      <c r="K22" s="190"/>
      <c r="L22" s="190"/>
      <c r="M22" s="189"/>
      <c r="N22" s="189"/>
      <c r="O22" s="190"/>
      <c r="P22" s="190"/>
      <c r="Q22" s="189"/>
      <c r="R22" s="181"/>
      <c r="S22" s="181"/>
      <c r="T22" s="181"/>
      <c r="U22" s="181"/>
      <c r="V22" s="181"/>
      <c r="W22" s="181"/>
      <c r="X22" s="181"/>
      <c r="Y22" s="181"/>
      <c r="Z22" s="181"/>
    </row>
    <row r="23" spans="1:26" ht="30" customHeight="1">
      <c r="A23" s="187">
        <f t="shared" si="1"/>
        <v>7</v>
      </c>
      <c r="B23" s="188" t="s">
        <v>467</v>
      </c>
      <c r="C23" s="188" t="s">
        <v>376</v>
      </c>
      <c r="D23" s="191"/>
      <c r="E23" s="189"/>
      <c r="F23" s="189"/>
      <c r="G23" s="190"/>
      <c r="H23" s="190"/>
      <c r="I23" s="189"/>
      <c r="J23" s="189"/>
      <c r="K23" s="190"/>
      <c r="L23" s="190"/>
      <c r="M23" s="189"/>
      <c r="N23" s="189"/>
      <c r="O23" s="190"/>
      <c r="P23" s="190"/>
      <c r="Q23" s="189"/>
      <c r="R23" s="181"/>
      <c r="S23" s="181"/>
      <c r="T23" s="181"/>
      <c r="U23" s="181"/>
      <c r="V23" s="181"/>
      <c r="W23" s="181"/>
      <c r="X23" s="181"/>
      <c r="Y23" s="181"/>
      <c r="Z23" s="181"/>
    </row>
    <row r="24" spans="1:26" ht="30" customHeight="1">
      <c r="A24" s="187">
        <f t="shared" si="1"/>
        <v>8</v>
      </c>
      <c r="B24" s="188" t="s">
        <v>473</v>
      </c>
      <c r="C24" s="188" t="s">
        <v>376</v>
      </c>
      <c r="D24" s="191"/>
      <c r="E24" s="189"/>
      <c r="F24" s="189"/>
      <c r="G24" s="190"/>
      <c r="H24" s="190"/>
      <c r="I24" s="189"/>
      <c r="J24" s="189"/>
      <c r="K24" s="190"/>
      <c r="L24" s="190"/>
      <c r="M24" s="189"/>
      <c r="N24" s="189"/>
      <c r="O24" s="190"/>
      <c r="P24" s="190"/>
      <c r="Q24" s="189"/>
      <c r="R24" s="181"/>
      <c r="S24" s="181"/>
      <c r="T24" s="181"/>
      <c r="U24" s="181"/>
      <c r="V24" s="181"/>
      <c r="W24" s="181"/>
      <c r="X24" s="181"/>
      <c r="Y24" s="181"/>
      <c r="Z24" s="181"/>
    </row>
    <row r="25" spans="1:26" ht="30" customHeight="1">
      <c r="A25" s="187">
        <f t="shared" si="1"/>
        <v>9</v>
      </c>
      <c r="B25" s="188" t="s">
        <v>479</v>
      </c>
      <c r="C25" s="188" t="s">
        <v>376</v>
      </c>
      <c r="D25" s="191"/>
      <c r="E25" s="189"/>
      <c r="F25" s="189"/>
      <c r="G25" s="190"/>
      <c r="H25" s="190"/>
      <c r="I25" s="189"/>
      <c r="J25" s="189"/>
      <c r="K25" s="190"/>
      <c r="L25" s="190"/>
      <c r="M25" s="189"/>
      <c r="N25" s="189"/>
      <c r="O25" s="190"/>
      <c r="P25" s="190"/>
      <c r="Q25" s="189"/>
      <c r="R25" s="181"/>
      <c r="S25" s="181"/>
      <c r="T25" s="181"/>
      <c r="U25" s="181"/>
      <c r="V25" s="181"/>
      <c r="W25" s="181"/>
      <c r="X25" s="181"/>
      <c r="Y25" s="181"/>
      <c r="Z25" s="181"/>
    </row>
    <row r="26" spans="1:26" ht="30" customHeight="1">
      <c r="A26" s="187">
        <f t="shared" si="1"/>
        <v>10</v>
      </c>
      <c r="B26" s="188" t="s">
        <v>489</v>
      </c>
      <c r="C26" s="188" t="s">
        <v>376</v>
      </c>
      <c r="D26" s="191"/>
      <c r="E26" s="189"/>
      <c r="F26" s="189"/>
      <c r="G26" s="190"/>
      <c r="H26" s="190"/>
      <c r="I26" s="189"/>
      <c r="J26" s="189"/>
      <c r="K26" s="190"/>
      <c r="L26" s="190"/>
      <c r="M26" s="189"/>
      <c r="N26" s="189"/>
      <c r="O26" s="190"/>
      <c r="P26" s="190"/>
      <c r="Q26" s="189"/>
      <c r="R26" s="181"/>
      <c r="S26" s="181"/>
      <c r="T26" s="181"/>
      <c r="U26" s="181"/>
      <c r="V26" s="181"/>
      <c r="W26" s="181"/>
      <c r="X26" s="181"/>
      <c r="Y26" s="181"/>
      <c r="Z26" s="181"/>
    </row>
    <row r="27" spans="1:26" ht="30" customHeight="1">
      <c r="A27" s="187">
        <f t="shared" si="1"/>
        <v>11</v>
      </c>
      <c r="B27" s="188" t="s">
        <v>483</v>
      </c>
      <c r="C27" s="188" t="s">
        <v>376</v>
      </c>
      <c r="D27" s="191"/>
      <c r="E27" s="189"/>
      <c r="F27" s="189"/>
      <c r="G27" s="190"/>
      <c r="H27" s="190"/>
      <c r="I27" s="189"/>
      <c r="J27" s="189"/>
      <c r="K27" s="190"/>
      <c r="L27" s="190"/>
      <c r="M27" s="189"/>
      <c r="N27" s="189"/>
      <c r="O27" s="190"/>
      <c r="P27" s="190"/>
      <c r="Q27" s="189"/>
      <c r="R27" s="181"/>
      <c r="S27" s="181"/>
      <c r="T27" s="181"/>
      <c r="U27" s="181"/>
      <c r="V27" s="181"/>
      <c r="W27" s="181"/>
      <c r="X27" s="181"/>
      <c r="Y27" s="181"/>
      <c r="Z27" s="181"/>
    </row>
    <row r="28" spans="1:26" ht="30" customHeight="1">
      <c r="A28" s="187">
        <f t="shared" si="1"/>
        <v>12</v>
      </c>
      <c r="B28" s="188" t="s">
        <v>2002</v>
      </c>
      <c r="C28" s="192" t="s">
        <v>246</v>
      </c>
      <c r="D28" s="191"/>
      <c r="E28" s="189"/>
      <c r="F28" s="189"/>
      <c r="G28" s="190"/>
      <c r="H28" s="190"/>
      <c r="I28" s="189"/>
      <c r="J28" s="189"/>
      <c r="K28" s="190"/>
      <c r="L28" s="190"/>
      <c r="M28" s="189"/>
      <c r="N28" s="189"/>
      <c r="O28" s="190"/>
      <c r="P28" s="190"/>
      <c r="Q28" s="189"/>
      <c r="R28" s="181"/>
      <c r="S28" s="181"/>
      <c r="T28" s="181"/>
      <c r="U28" s="181"/>
      <c r="V28" s="181"/>
      <c r="W28" s="181"/>
      <c r="X28" s="181"/>
      <c r="Y28" s="181"/>
      <c r="Z28" s="181"/>
    </row>
    <row r="29" spans="1:26" ht="30" customHeight="1">
      <c r="A29" s="193"/>
      <c r="B29" s="194"/>
      <c r="C29" s="194"/>
      <c r="D29" s="195"/>
      <c r="E29" s="181"/>
      <c r="F29" s="181"/>
      <c r="G29" s="181"/>
      <c r="H29" s="181"/>
      <c r="I29" s="196"/>
      <c r="J29" s="196"/>
      <c r="K29" s="196"/>
      <c r="L29" s="196"/>
      <c r="M29" s="196"/>
      <c r="N29" s="196"/>
      <c r="O29" s="196"/>
      <c r="P29" s="196"/>
      <c r="Q29" s="196"/>
      <c r="R29" s="181"/>
      <c r="S29" s="181"/>
      <c r="T29" s="181"/>
      <c r="U29" s="181"/>
      <c r="V29" s="181"/>
      <c r="W29" s="181"/>
      <c r="X29" s="181"/>
      <c r="Y29" s="181"/>
      <c r="Z29" s="181"/>
    </row>
    <row r="30" spans="1:26" ht="19.5" customHeight="1">
      <c r="A30" s="1127" t="s">
        <v>2003</v>
      </c>
      <c r="B30" s="1124"/>
      <c r="C30" s="1124"/>
      <c r="D30" s="1124"/>
      <c r="E30" s="1124"/>
      <c r="F30" s="1124"/>
      <c r="G30" s="1124"/>
      <c r="H30" s="1124"/>
      <c r="I30" s="1124"/>
      <c r="J30" s="1124"/>
      <c r="K30" s="1124"/>
      <c r="L30" s="1124"/>
      <c r="M30" s="1124"/>
      <c r="N30" s="1124"/>
      <c r="O30" s="1124"/>
      <c r="P30" s="1124"/>
      <c r="Q30" s="1125"/>
      <c r="R30" s="186"/>
      <c r="S30" s="186"/>
      <c r="T30" s="186"/>
      <c r="U30" s="186"/>
      <c r="V30" s="186"/>
      <c r="W30" s="186"/>
      <c r="X30" s="186"/>
      <c r="Y30" s="186"/>
      <c r="Z30" s="186"/>
    </row>
    <row r="31" spans="1:26" ht="30" customHeight="1">
      <c r="A31" s="187">
        <v>1</v>
      </c>
      <c r="B31" s="188" t="s">
        <v>332</v>
      </c>
      <c r="C31" s="188" t="s">
        <v>333</v>
      </c>
      <c r="D31" s="188"/>
      <c r="E31" s="189"/>
      <c r="F31" s="189"/>
      <c r="G31" s="190"/>
      <c r="H31" s="190"/>
      <c r="I31" s="189"/>
      <c r="J31" s="189"/>
      <c r="K31" s="190"/>
      <c r="L31" s="190"/>
      <c r="M31" s="189"/>
      <c r="N31" s="189"/>
      <c r="O31" s="190"/>
      <c r="P31" s="190"/>
      <c r="Q31" s="189"/>
      <c r="R31" s="181"/>
      <c r="S31" s="181"/>
      <c r="T31" s="181"/>
      <c r="U31" s="181"/>
      <c r="V31" s="181"/>
      <c r="W31" s="181"/>
      <c r="X31" s="181"/>
      <c r="Y31" s="181"/>
      <c r="Z31" s="181"/>
    </row>
    <row r="32" spans="1:26" ht="30" customHeight="1">
      <c r="A32" s="187">
        <f t="shared" ref="A32:A51" si="2">A31+1</f>
        <v>2</v>
      </c>
      <c r="B32" s="188" t="s">
        <v>339</v>
      </c>
      <c r="C32" s="188" t="s">
        <v>2004</v>
      </c>
      <c r="D32" s="188"/>
      <c r="E32" s="189"/>
      <c r="F32" s="189"/>
      <c r="G32" s="190"/>
      <c r="H32" s="190"/>
      <c r="I32" s="189"/>
      <c r="J32" s="189"/>
      <c r="K32" s="190"/>
      <c r="L32" s="190"/>
      <c r="M32" s="189"/>
      <c r="N32" s="189"/>
      <c r="O32" s="190"/>
      <c r="P32" s="190"/>
      <c r="Q32" s="189"/>
      <c r="R32" s="181"/>
      <c r="S32" s="181"/>
      <c r="T32" s="181"/>
      <c r="U32" s="181"/>
      <c r="V32" s="181"/>
      <c r="W32" s="181"/>
      <c r="X32" s="181"/>
      <c r="Y32" s="181"/>
      <c r="Z32" s="181"/>
    </row>
    <row r="33" spans="1:26" ht="30" customHeight="1">
      <c r="A33" s="187">
        <f t="shared" si="2"/>
        <v>3</v>
      </c>
      <c r="B33" s="188" t="s">
        <v>346</v>
      </c>
      <c r="C33" s="188" t="s">
        <v>2006</v>
      </c>
      <c r="D33" s="188"/>
      <c r="E33" s="189"/>
      <c r="F33" s="189"/>
      <c r="G33" s="190"/>
      <c r="H33" s="190"/>
      <c r="I33" s="189"/>
      <c r="J33" s="189"/>
      <c r="K33" s="190"/>
      <c r="L33" s="190"/>
      <c r="M33" s="189"/>
      <c r="N33" s="189"/>
      <c r="O33" s="190"/>
      <c r="P33" s="190"/>
      <c r="Q33" s="189"/>
      <c r="R33" s="181"/>
      <c r="S33" s="181"/>
      <c r="T33" s="181"/>
      <c r="U33" s="181"/>
      <c r="V33" s="181"/>
      <c r="W33" s="181"/>
      <c r="X33" s="181"/>
      <c r="Y33" s="181"/>
      <c r="Z33" s="181"/>
    </row>
    <row r="34" spans="1:26" ht="30" customHeight="1">
      <c r="A34" s="187">
        <f t="shared" si="2"/>
        <v>4</v>
      </c>
      <c r="B34" s="188" t="s">
        <v>354</v>
      </c>
      <c r="C34" s="188" t="s">
        <v>2006</v>
      </c>
      <c r="D34" s="188"/>
      <c r="E34" s="189"/>
      <c r="F34" s="189"/>
      <c r="G34" s="190"/>
      <c r="H34" s="190"/>
      <c r="I34" s="189"/>
      <c r="J34" s="189"/>
      <c r="K34" s="190"/>
      <c r="L34" s="190"/>
      <c r="M34" s="189"/>
      <c r="N34" s="189"/>
      <c r="O34" s="190"/>
      <c r="P34" s="190"/>
      <c r="Q34" s="189"/>
      <c r="R34" s="181"/>
      <c r="S34" s="181"/>
      <c r="T34" s="181"/>
      <c r="U34" s="181"/>
      <c r="V34" s="181"/>
      <c r="W34" s="181"/>
      <c r="X34" s="181"/>
      <c r="Y34" s="181"/>
      <c r="Z34" s="181"/>
    </row>
    <row r="35" spans="1:26" ht="30" customHeight="1">
      <c r="A35" s="187">
        <f t="shared" si="2"/>
        <v>5</v>
      </c>
      <c r="B35" s="188" t="s">
        <v>367</v>
      </c>
      <c r="C35" s="188" t="s">
        <v>368</v>
      </c>
      <c r="D35" s="188"/>
      <c r="E35" s="189"/>
      <c r="F35" s="189"/>
      <c r="G35" s="190"/>
      <c r="H35" s="190"/>
      <c r="I35" s="189"/>
      <c r="J35" s="189"/>
      <c r="K35" s="190"/>
      <c r="L35" s="190"/>
      <c r="M35" s="189"/>
      <c r="N35" s="189"/>
      <c r="O35" s="190"/>
      <c r="P35" s="190"/>
      <c r="Q35" s="189"/>
      <c r="R35" s="181"/>
      <c r="S35" s="181"/>
      <c r="T35" s="181"/>
      <c r="U35" s="181"/>
      <c r="V35" s="181"/>
      <c r="W35" s="181"/>
      <c r="X35" s="181"/>
      <c r="Y35" s="181"/>
      <c r="Z35" s="181"/>
    </row>
    <row r="36" spans="1:26" ht="30" customHeight="1">
      <c r="A36" s="187">
        <f t="shared" si="2"/>
        <v>6</v>
      </c>
      <c r="B36" s="188" t="s">
        <v>382</v>
      </c>
      <c r="C36" s="188" t="s">
        <v>376</v>
      </c>
      <c r="D36" s="188"/>
      <c r="E36" s="189"/>
      <c r="F36" s="189"/>
      <c r="G36" s="190"/>
      <c r="H36" s="190"/>
      <c r="I36" s="189"/>
      <c r="J36" s="189"/>
      <c r="K36" s="190"/>
      <c r="L36" s="190"/>
      <c r="M36" s="189"/>
      <c r="N36" s="189"/>
      <c r="O36" s="190"/>
      <c r="P36" s="190"/>
      <c r="Q36" s="189"/>
      <c r="R36" s="181"/>
      <c r="S36" s="181"/>
      <c r="T36" s="181"/>
      <c r="U36" s="181"/>
      <c r="V36" s="181"/>
      <c r="W36" s="181"/>
      <c r="X36" s="181"/>
      <c r="Y36" s="181"/>
      <c r="Z36" s="181"/>
    </row>
    <row r="37" spans="1:26" ht="30" customHeight="1">
      <c r="A37" s="187">
        <f t="shared" si="2"/>
        <v>7</v>
      </c>
      <c r="B37" s="188" t="s">
        <v>394</v>
      </c>
      <c r="C37" s="188" t="s">
        <v>376</v>
      </c>
      <c r="D37" s="188"/>
      <c r="E37" s="189"/>
      <c r="F37" s="189"/>
      <c r="G37" s="190"/>
      <c r="H37" s="190"/>
      <c r="I37" s="189"/>
      <c r="J37" s="189"/>
      <c r="K37" s="190"/>
      <c r="L37" s="190"/>
      <c r="M37" s="189"/>
      <c r="N37" s="189"/>
      <c r="O37" s="190"/>
      <c r="P37" s="190"/>
      <c r="Q37" s="189"/>
      <c r="R37" s="181"/>
      <c r="S37" s="181"/>
      <c r="T37" s="181"/>
      <c r="U37" s="181"/>
      <c r="V37" s="181"/>
      <c r="W37" s="181"/>
      <c r="X37" s="181"/>
      <c r="Y37" s="181"/>
      <c r="Z37" s="181"/>
    </row>
    <row r="38" spans="1:26" ht="30" customHeight="1">
      <c r="A38" s="187">
        <f t="shared" si="2"/>
        <v>8</v>
      </c>
      <c r="B38" s="188" t="s">
        <v>375</v>
      </c>
      <c r="C38" s="188" t="s">
        <v>376</v>
      </c>
      <c r="D38" s="188"/>
      <c r="E38" s="189"/>
      <c r="F38" s="189"/>
      <c r="G38" s="190"/>
      <c r="H38" s="190"/>
      <c r="I38" s="189"/>
      <c r="J38" s="189"/>
      <c r="K38" s="190"/>
      <c r="L38" s="190"/>
      <c r="M38" s="189"/>
      <c r="N38" s="189"/>
      <c r="O38" s="190"/>
      <c r="P38" s="190"/>
      <c r="Q38" s="189"/>
      <c r="R38" s="181"/>
      <c r="S38" s="181"/>
      <c r="T38" s="181"/>
      <c r="U38" s="181"/>
      <c r="V38" s="181"/>
      <c r="W38" s="181"/>
      <c r="X38" s="181"/>
      <c r="Y38" s="181"/>
      <c r="Z38" s="181"/>
    </row>
    <row r="39" spans="1:26" ht="30" customHeight="1">
      <c r="A39" s="187">
        <f t="shared" si="2"/>
        <v>9</v>
      </c>
      <c r="B39" s="188" t="s">
        <v>2007</v>
      </c>
      <c r="C39" s="188" t="s">
        <v>388</v>
      </c>
      <c r="D39" s="188"/>
      <c r="E39" s="189"/>
      <c r="F39" s="189"/>
      <c r="G39" s="190"/>
      <c r="H39" s="190"/>
      <c r="I39" s="189"/>
      <c r="J39" s="189"/>
      <c r="K39" s="190"/>
      <c r="L39" s="190"/>
      <c r="M39" s="189"/>
      <c r="N39" s="189"/>
      <c r="O39" s="190"/>
      <c r="P39" s="190"/>
      <c r="Q39" s="189"/>
      <c r="R39" s="181"/>
      <c r="S39" s="181"/>
      <c r="T39" s="181"/>
      <c r="U39" s="181"/>
      <c r="V39" s="181"/>
      <c r="W39" s="181"/>
      <c r="X39" s="181"/>
      <c r="Y39" s="181"/>
      <c r="Z39" s="181"/>
    </row>
    <row r="40" spans="1:26" ht="30" customHeight="1">
      <c r="A40" s="187">
        <f t="shared" si="2"/>
        <v>10</v>
      </c>
      <c r="B40" s="188" t="s">
        <v>1163</v>
      </c>
      <c r="C40" s="188" t="s">
        <v>376</v>
      </c>
      <c r="D40" s="188"/>
      <c r="E40" s="189"/>
      <c r="F40" s="189"/>
      <c r="G40" s="190"/>
      <c r="H40" s="190"/>
      <c r="I40" s="189"/>
      <c r="J40" s="189"/>
      <c r="K40" s="190"/>
      <c r="L40" s="190"/>
      <c r="M40" s="189"/>
      <c r="N40" s="189"/>
      <c r="O40" s="190"/>
      <c r="P40" s="190"/>
      <c r="Q40" s="189"/>
      <c r="R40" s="181"/>
      <c r="S40" s="181"/>
      <c r="T40" s="181"/>
      <c r="U40" s="181"/>
      <c r="V40" s="181"/>
      <c r="W40" s="181"/>
      <c r="X40" s="181"/>
      <c r="Y40" s="181"/>
      <c r="Z40" s="181"/>
    </row>
    <row r="41" spans="1:26" ht="30" customHeight="1">
      <c r="A41" s="187">
        <f t="shared" si="2"/>
        <v>11</v>
      </c>
      <c r="B41" s="188" t="s">
        <v>407</v>
      </c>
      <c r="C41" s="188" t="s">
        <v>388</v>
      </c>
      <c r="D41" s="188"/>
      <c r="E41" s="189"/>
      <c r="F41" s="189"/>
      <c r="G41" s="190"/>
      <c r="H41" s="190"/>
      <c r="I41" s="189"/>
      <c r="J41" s="189"/>
      <c r="K41" s="190"/>
      <c r="L41" s="190"/>
      <c r="M41" s="189"/>
      <c r="N41" s="189"/>
      <c r="O41" s="190"/>
      <c r="P41" s="190"/>
      <c r="Q41" s="189"/>
      <c r="R41" s="181"/>
      <c r="S41" s="181"/>
      <c r="T41" s="181"/>
      <c r="U41" s="181"/>
      <c r="V41" s="181"/>
      <c r="W41" s="181"/>
      <c r="X41" s="181"/>
      <c r="Y41" s="181"/>
      <c r="Z41" s="181"/>
    </row>
    <row r="42" spans="1:26" ht="30" customHeight="1">
      <c r="A42" s="187">
        <f t="shared" si="2"/>
        <v>12</v>
      </c>
      <c r="B42" s="188" t="s">
        <v>387</v>
      </c>
      <c r="C42" s="188" t="s">
        <v>388</v>
      </c>
      <c r="D42" s="188"/>
      <c r="E42" s="189"/>
      <c r="F42" s="189"/>
      <c r="G42" s="190"/>
      <c r="H42" s="190"/>
      <c r="I42" s="189"/>
      <c r="J42" s="189"/>
      <c r="K42" s="190"/>
      <c r="L42" s="190"/>
      <c r="M42" s="189"/>
      <c r="N42" s="189"/>
      <c r="O42" s="190"/>
      <c r="P42" s="190"/>
      <c r="Q42" s="189"/>
      <c r="R42" s="181"/>
      <c r="S42" s="181"/>
      <c r="T42" s="181"/>
      <c r="U42" s="181"/>
      <c r="V42" s="181"/>
      <c r="W42" s="181"/>
      <c r="X42" s="181"/>
      <c r="Y42" s="181"/>
      <c r="Z42" s="181"/>
    </row>
    <row r="43" spans="1:26" ht="30" customHeight="1">
      <c r="A43" s="187">
        <f t="shared" si="2"/>
        <v>13</v>
      </c>
      <c r="B43" s="188" t="s">
        <v>2008</v>
      </c>
      <c r="C43" s="188" t="s">
        <v>388</v>
      </c>
      <c r="D43" s="188"/>
      <c r="E43" s="189"/>
      <c r="F43" s="189"/>
      <c r="G43" s="190"/>
      <c r="H43" s="190"/>
      <c r="I43" s="189"/>
      <c r="J43" s="189"/>
      <c r="K43" s="190"/>
      <c r="L43" s="190"/>
      <c r="M43" s="189"/>
      <c r="N43" s="189"/>
      <c r="O43" s="190"/>
      <c r="P43" s="190"/>
      <c r="Q43" s="189"/>
      <c r="R43" s="181"/>
      <c r="S43" s="181"/>
      <c r="T43" s="181"/>
      <c r="U43" s="181"/>
      <c r="V43" s="181"/>
      <c r="W43" s="181"/>
      <c r="X43" s="181"/>
      <c r="Y43" s="181"/>
      <c r="Z43" s="181"/>
    </row>
    <row r="44" spans="1:26" ht="30" customHeight="1">
      <c r="A44" s="187">
        <f t="shared" si="2"/>
        <v>14</v>
      </c>
      <c r="B44" s="188" t="s">
        <v>2009</v>
      </c>
      <c r="C44" s="188" t="s">
        <v>388</v>
      </c>
      <c r="D44" s="188"/>
      <c r="E44" s="189"/>
      <c r="F44" s="189"/>
      <c r="G44" s="190"/>
      <c r="H44" s="190"/>
      <c r="I44" s="189"/>
      <c r="J44" s="189"/>
      <c r="K44" s="190"/>
      <c r="L44" s="190"/>
      <c r="M44" s="189"/>
      <c r="N44" s="189"/>
      <c r="O44" s="190"/>
      <c r="P44" s="190"/>
      <c r="Q44" s="189"/>
      <c r="R44" s="181"/>
      <c r="S44" s="181"/>
      <c r="T44" s="181"/>
      <c r="U44" s="181"/>
      <c r="V44" s="181"/>
      <c r="W44" s="181"/>
      <c r="X44" s="181"/>
      <c r="Y44" s="181"/>
      <c r="Z44" s="181"/>
    </row>
    <row r="45" spans="1:26" ht="30" customHeight="1">
      <c r="A45" s="187">
        <f t="shared" si="2"/>
        <v>15</v>
      </c>
      <c r="B45" s="188" t="s">
        <v>2010</v>
      </c>
      <c r="C45" s="188" t="s">
        <v>388</v>
      </c>
      <c r="D45" s="188"/>
      <c r="E45" s="189"/>
      <c r="F45" s="189"/>
      <c r="G45" s="190"/>
      <c r="H45" s="190"/>
      <c r="I45" s="189"/>
      <c r="J45" s="189"/>
      <c r="K45" s="190"/>
      <c r="L45" s="190"/>
      <c r="M45" s="189"/>
      <c r="N45" s="189"/>
      <c r="O45" s="190"/>
      <c r="P45" s="190"/>
      <c r="Q45" s="189"/>
      <c r="R45" s="181"/>
      <c r="S45" s="181"/>
      <c r="T45" s="181"/>
      <c r="U45" s="181"/>
      <c r="V45" s="181"/>
      <c r="W45" s="181"/>
      <c r="X45" s="181"/>
      <c r="Y45" s="181"/>
      <c r="Z45" s="181"/>
    </row>
    <row r="46" spans="1:26" ht="30" customHeight="1">
      <c r="A46" s="187">
        <f t="shared" si="2"/>
        <v>16</v>
      </c>
      <c r="B46" s="188" t="s">
        <v>416</v>
      </c>
      <c r="C46" s="188" t="s">
        <v>388</v>
      </c>
      <c r="D46" s="188"/>
      <c r="E46" s="189"/>
      <c r="F46" s="189"/>
      <c r="G46" s="190"/>
      <c r="H46" s="190"/>
      <c r="I46" s="189"/>
      <c r="J46" s="189"/>
      <c r="K46" s="190"/>
      <c r="L46" s="190"/>
      <c r="M46" s="189"/>
      <c r="N46" s="189"/>
      <c r="O46" s="190"/>
      <c r="P46" s="190"/>
      <c r="Q46" s="189"/>
      <c r="R46" s="181"/>
      <c r="S46" s="181"/>
      <c r="T46" s="181"/>
      <c r="U46" s="181"/>
      <c r="V46" s="181"/>
      <c r="W46" s="181"/>
      <c r="X46" s="181"/>
      <c r="Y46" s="181"/>
      <c r="Z46" s="181"/>
    </row>
    <row r="47" spans="1:26" ht="30" customHeight="1">
      <c r="A47" s="187">
        <f t="shared" si="2"/>
        <v>17</v>
      </c>
      <c r="B47" s="188" t="s">
        <v>412</v>
      </c>
      <c r="C47" s="188" t="s">
        <v>388</v>
      </c>
      <c r="D47" s="188"/>
      <c r="E47" s="189"/>
      <c r="F47" s="189"/>
      <c r="G47" s="190"/>
      <c r="H47" s="190"/>
      <c r="I47" s="189"/>
      <c r="J47" s="189"/>
      <c r="K47" s="190"/>
      <c r="L47" s="190"/>
      <c r="M47" s="189"/>
      <c r="N47" s="189"/>
      <c r="O47" s="190"/>
      <c r="P47" s="190"/>
      <c r="Q47" s="189"/>
      <c r="R47" s="181"/>
      <c r="S47" s="181"/>
      <c r="T47" s="181"/>
      <c r="U47" s="181"/>
      <c r="V47" s="181"/>
      <c r="W47" s="181"/>
      <c r="X47" s="181"/>
      <c r="Y47" s="181"/>
      <c r="Z47" s="181"/>
    </row>
    <row r="48" spans="1:26" ht="30" customHeight="1">
      <c r="A48" s="187">
        <f t="shared" si="2"/>
        <v>18</v>
      </c>
      <c r="B48" s="188" t="s">
        <v>429</v>
      </c>
      <c r="C48" s="192" t="s">
        <v>246</v>
      </c>
      <c r="D48" s="188"/>
      <c r="E48" s="189"/>
      <c r="F48" s="189"/>
      <c r="G48" s="190"/>
      <c r="H48" s="190"/>
      <c r="I48" s="189"/>
      <c r="J48" s="189"/>
      <c r="K48" s="190"/>
      <c r="L48" s="190"/>
      <c r="M48" s="189"/>
      <c r="N48" s="189"/>
      <c r="O48" s="190"/>
      <c r="P48" s="190"/>
      <c r="Q48" s="189"/>
      <c r="R48" s="181"/>
      <c r="S48" s="181"/>
      <c r="T48" s="181"/>
      <c r="U48" s="181"/>
      <c r="V48" s="181"/>
      <c r="W48" s="181"/>
      <c r="X48" s="181"/>
      <c r="Y48" s="181"/>
      <c r="Z48" s="181"/>
    </row>
    <row r="49" spans="1:26" ht="30" customHeight="1">
      <c r="A49" s="187">
        <f t="shared" si="2"/>
        <v>19</v>
      </c>
      <c r="B49" s="188" t="s">
        <v>2012</v>
      </c>
      <c r="C49" s="192" t="s">
        <v>246</v>
      </c>
      <c r="D49" s="188"/>
      <c r="E49" s="189"/>
      <c r="F49" s="189"/>
      <c r="G49" s="190"/>
      <c r="H49" s="190"/>
      <c r="I49" s="189"/>
      <c r="J49" s="189"/>
      <c r="K49" s="190"/>
      <c r="L49" s="190"/>
      <c r="M49" s="189"/>
      <c r="N49" s="189"/>
      <c r="O49" s="190"/>
      <c r="P49" s="190"/>
      <c r="Q49" s="189"/>
      <c r="R49" s="181"/>
      <c r="S49" s="181"/>
      <c r="T49" s="181"/>
      <c r="U49" s="181"/>
      <c r="V49" s="181"/>
      <c r="W49" s="181"/>
      <c r="X49" s="181"/>
      <c r="Y49" s="181"/>
      <c r="Z49" s="181"/>
    </row>
    <row r="50" spans="1:26" ht="30" customHeight="1">
      <c r="A50" s="187">
        <f t="shared" si="2"/>
        <v>20</v>
      </c>
      <c r="B50" s="188" t="s">
        <v>1398</v>
      </c>
      <c r="C50" s="192" t="s">
        <v>246</v>
      </c>
      <c r="D50" s="188"/>
      <c r="E50" s="189"/>
      <c r="F50" s="189"/>
      <c r="G50" s="190"/>
      <c r="H50" s="190"/>
      <c r="I50" s="189"/>
      <c r="J50" s="189"/>
      <c r="K50" s="190"/>
      <c r="L50" s="190"/>
      <c r="M50" s="189"/>
      <c r="N50" s="189"/>
      <c r="O50" s="190"/>
      <c r="P50" s="190"/>
      <c r="Q50" s="189"/>
      <c r="R50" s="181"/>
      <c r="S50" s="181"/>
      <c r="T50" s="181"/>
      <c r="U50" s="181"/>
      <c r="V50" s="181"/>
      <c r="W50" s="181"/>
      <c r="X50" s="181"/>
      <c r="Y50" s="181"/>
      <c r="Z50" s="181"/>
    </row>
    <row r="51" spans="1:26" ht="30" customHeight="1">
      <c r="A51" s="187">
        <f t="shared" si="2"/>
        <v>21</v>
      </c>
      <c r="B51" s="188" t="s">
        <v>423</v>
      </c>
      <c r="C51" s="192" t="s">
        <v>246</v>
      </c>
      <c r="D51" s="188"/>
      <c r="E51" s="189"/>
      <c r="F51" s="189"/>
      <c r="G51" s="190"/>
      <c r="H51" s="190"/>
      <c r="I51" s="189"/>
      <c r="J51" s="189"/>
      <c r="K51" s="190"/>
      <c r="L51" s="190"/>
      <c r="M51" s="189"/>
      <c r="N51" s="189"/>
      <c r="O51" s="190"/>
      <c r="P51" s="190"/>
      <c r="Q51" s="189"/>
      <c r="R51" s="181"/>
      <c r="S51" s="181"/>
      <c r="T51" s="181"/>
      <c r="U51" s="181"/>
      <c r="V51" s="181"/>
      <c r="W51" s="181"/>
      <c r="X51" s="181"/>
      <c r="Y51" s="181"/>
      <c r="Z51" s="181"/>
    </row>
    <row r="52" spans="1:26" ht="30" customHeight="1">
      <c r="A52" s="193"/>
      <c r="B52" s="194"/>
      <c r="C52" s="194"/>
      <c r="D52" s="195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 spans="1:26" ht="19.5" customHeight="1">
      <c r="A53" s="1123" t="s">
        <v>2014</v>
      </c>
      <c r="B53" s="1124"/>
      <c r="C53" s="1124"/>
      <c r="D53" s="1124"/>
      <c r="E53" s="1124"/>
      <c r="F53" s="1124"/>
      <c r="G53" s="1124"/>
      <c r="H53" s="1124"/>
      <c r="I53" s="1124"/>
      <c r="J53" s="1124"/>
      <c r="K53" s="1124"/>
      <c r="L53" s="1124"/>
      <c r="M53" s="1124"/>
      <c r="N53" s="1124"/>
      <c r="O53" s="1124"/>
      <c r="P53" s="1124"/>
      <c r="Q53" s="1125"/>
      <c r="R53" s="197"/>
      <c r="S53" s="197"/>
      <c r="T53" s="197"/>
      <c r="U53" s="197"/>
      <c r="V53" s="197"/>
      <c r="W53" s="197"/>
      <c r="X53" s="197"/>
      <c r="Y53" s="197"/>
      <c r="Z53" s="197"/>
    </row>
    <row r="54" spans="1:26" ht="30" customHeight="1">
      <c r="A54" s="187">
        <v>1</v>
      </c>
      <c r="B54" s="188" t="s">
        <v>502</v>
      </c>
      <c r="C54" s="188" t="s">
        <v>440</v>
      </c>
      <c r="D54" s="188"/>
      <c r="E54" s="189"/>
      <c r="F54" s="189"/>
      <c r="G54" s="190"/>
      <c r="H54" s="190"/>
      <c r="I54" s="189"/>
      <c r="J54" s="189"/>
      <c r="K54" s="190"/>
      <c r="L54" s="190"/>
      <c r="M54" s="189"/>
      <c r="N54" s="189"/>
      <c r="O54" s="190"/>
      <c r="P54" s="190"/>
      <c r="Q54" s="189"/>
      <c r="R54" s="181"/>
      <c r="S54" s="181"/>
      <c r="T54" s="181"/>
      <c r="U54" s="181"/>
      <c r="V54" s="181"/>
      <c r="W54" s="181"/>
      <c r="X54" s="181"/>
      <c r="Y54" s="181"/>
      <c r="Z54" s="181"/>
    </row>
    <row r="55" spans="1:26" ht="30" customHeight="1">
      <c r="A55" s="187">
        <f t="shared" ref="A55:A61" si="3">A54+1</f>
        <v>2</v>
      </c>
      <c r="B55" s="188" t="s">
        <v>288</v>
      </c>
      <c r="C55" s="188" t="s">
        <v>2004</v>
      </c>
      <c r="D55" s="188"/>
      <c r="E55" s="189"/>
      <c r="F55" s="189"/>
      <c r="G55" s="190"/>
      <c r="H55" s="190"/>
      <c r="I55" s="189"/>
      <c r="J55" s="189"/>
      <c r="K55" s="190"/>
      <c r="L55" s="190"/>
      <c r="M55" s="189"/>
      <c r="N55" s="189"/>
      <c r="O55" s="190"/>
      <c r="P55" s="190"/>
      <c r="Q55" s="189"/>
      <c r="R55" s="181"/>
      <c r="S55" s="181"/>
      <c r="T55" s="181"/>
      <c r="U55" s="181"/>
      <c r="V55" s="181"/>
      <c r="W55" s="181"/>
      <c r="X55" s="181"/>
      <c r="Y55" s="181"/>
      <c r="Z55" s="181"/>
    </row>
    <row r="56" spans="1:26" ht="30" customHeight="1">
      <c r="A56" s="187">
        <f t="shared" si="3"/>
        <v>3</v>
      </c>
      <c r="B56" s="188" t="s">
        <v>509</v>
      </c>
      <c r="C56" s="188" t="s">
        <v>2004</v>
      </c>
      <c r="D56" s="191"/>
      <c r="E56" s="189"/>
      <c r="F56" s="189"/>
      <c r="G56" s="190"/>
      <c r="H56" s="190"/>
      <c r="I56" s="189"/>
      <c r="J56" s="189"/>
      <c r="K56" s="190"/>
      <c r="L56" s="190"/>
      <c r="M56" s="189"/>
      <c r="N56" s="189"/>
      <c r="O56" s="190"/>
      <c r="P56" s="190"/>
      <c r="Q56" s="189"/>
      <c r="R56" s="181"/>
      <c r="S56" s="181"/>
      <c r="T56" s="181"/>
      <c r="U56" s="181"/>
      <c r="V56" s="181"/>
      <c r="W56" s="181"/>
      <c r="X56" s="181"/>
      <c r="Y56" s="181"/>
      <c r="Z56" s="181"/>
    </row>
    <row r="57" spans="1:26" ht="30" customHeight="1">
      <c r="A57" s="187">
        <f t="shared" si="3"/>
        <v>4</v>
      </c>
      <c r="B57" s="188" t="s">
        <v>513</v>
      </c>
      <c r="C57" s="188" t="s">
        <v>212</v>
      </c>
      <c r="D57" s="191"/>
      <c r="E57" s="189"/>
      <c r="F57" s="189"/>
      <c r="G57" s="190"/>
      <c r="H57" s="190"/>
      <c r="I57" s="189"/>
      <c r="J57" s="189"/>
      <c r="K57" s="190"/>
      <c r="L57" s="190"/>
      <c r="M57" s="189"/>
      <c r="N57" s="189"/>
      <c r="O57" s="190"/>
      <c r="P57" s="190"/>
      <c r="Q57" s="189"/>
      <c r="R57" s="181"/>
      <c r="S57" s="181"/>
      <c r="T57" s="181"/>
      <c r="U57" s="181"/>
      <c r="V57" s="181"/>
      <c r="W57" s="181"/>
      <c r="X57" s="181"/>
      <c r="Y57" s="181"/>
      <c r="Z57" s="181"/>
    </row>
    <row r="58" spans="1:26" ht="30" customHeight="1">
      <c r="A58" s="187">
        <f t="shared" si="3"/>
        <v>5</v>
      </c>
      <c r="B58" s="188" t="s">
        <v>521</v>
      </c>
      <c r="C58" s="188" t="s">
        <v>376</v>
      </c>
      <c r="D58" s="191"/>
      <c r="E58" s="189"/>
      <c r="F58" s="189"/>
      <c r="G58" s="190"/>
      <c r="H58" s="190"/>
      <c r="I58" s="189"/>
      <c r="J58" s="189"/>
      <c r="K58" s="190"/>
      <c r="L58" s="190"/>
      <c r="M58" s="189"/>
      <c r="N58" s="189"/>
      <c r="O58" s="190"/>
      <c r="P58" s="190"/>
      <c r="Q58" s="189"/>
      <c r="R58" s="181"/>
      <c r="S58" s="181"/>
      <c r="T58" s="181"/>
      <c r="U58" s="181"/>
      <c r="V58" s="181"/>
      <c r="W58" s="181"/>
      <c r="X58" s="181"/>
      <c r="Y58" s="181"/>
      <c r="Z58" s="181"/>
    </row>
    <row r="59" spans="1:26" ht="30" customHeight="1">
      <c r="A59" s="187">
        <f t="shared" si="3"/>
        <v>6</v>
      </c>
      <c r="B59" s="188" t="s">
        <v>528</v>
      </c>
      <c r="C59" s="188" t="s">
        <v>388</v>
      </c>
      <c r="D59" s="191"/>
      <c r="E59" s="189"/>
      <c r="F59" s="189"/>
      <c r="G59" s="190"/>
      <c r="H59" s="190"/>
      <c r="I59" s="189"/>
      <c r="J59" s="189"/>
      <c r="K59" s="190"/>
      <c r="L59" s="190"/>
      <c r="M59" s="189"/>
      <c r="N59" s="189"/>
      <c r="O59" s="190"/>
      <c r="P59" s="190"/>
      <c r="Q59" s="189"/>
      <c r="R59" s="181"/>
      <c r="S59" s="181"/>
      <c r="T59" s="181"/>
      <c r="U59" s="181"/>
      <c r="V59" s="181"/>
      <c r="W59" s="181"/>
      <c r="X59" s="181"/>
      <c r="Y59" s="181"/>
      <c r="Z59" s="181"/>
    </row>
    <row r="60" spans="1:26" ht="30" customHeight="1">
      <c r="A60" s="187">
        <f t="shared" si="3"/>
        <v>7</v>
      </c>
      <c r="B60" s="188" t="s">
        <v>533</v>
      </c>
      <c r="C60" s="188" t="s">
        <v>388</v>
      </c>
      <c r="D60" s="191"/>
      <c r="E60" s="189"/>
      <c r="F60" s="189"/>
      <c r="G60" s="190"/>
      <c r="H60" s="190"/>
      <c r="I60" s="189"/>
      <c r="J60" s="189"/>
      <c r="K60" s="190"/>
      <c r="L60" s="190"/>
      <c r="M60" s="189"/>
      <c r="N60" s="189"/>
      <c r="O60" s="190"/>
      <c r="P60" s="190"/>
      <c r="Q60" s="189"/>
      <c r="R60" s="181"/>
      <c r="S60" s="181"/>
      <c r="T60" s="181"/>
      <c r="U60" s="181"/>
      <c r="V60" s="181"/>
      <c r="W60" s="181"/>
      <c r="X60" s="181"/>
      <c r="Y60" s="181"/>
      <c r="Z60" s="181"/>
    </row>
    <row r="61" spans="1:26" ht="30" customHeight="1">
      <c r="A61" s="187">
        <f t="shared" si="3"/>
        <v>8</v>
      </c>
      <c r="B61" s="188" t="s">
        <v>2019</v>
      </c>
      <c r="C61" s="192" t="s">
        <v>246</v>
      </c>
      <c r="D61" s="191"/>
      <c r="E61" s="189"/>
      <c r="F61" s="189"/>
      <c r="G61" s="190"/>
      <c r="H61" s="190"/>
      <c r="I61" s="189"/>
      <c r="J61" s="189"/>
      <c r="K61" s="190"/>
      <c r="L61" s="190"/>
      <c r="M61" s="189"/>
      <c r="N61" s="189"/>
      <c r="O61" s="190"/>
      <c r="P61" s="190"/>
      <c r="Q61" s="189"/>
      <c r="R61" s="181"/>
      <c r="S61" s="181"/>
      <c r="T61" s="181"/>
      <c r="U61" s="181"/>
      <c r="V61" s="181"/>
      <c r="W61" s="181"/>
      <c r="X61" s="181"/>
      <c r="Y61" s="181"/>
      <c r="Z61" s="181"/>
    </row>
    <row r="62" spans="1:26" ht="30" customHeight="1">
      <c r="A62" s="193"/>
      <c r="B62" s="194"/>
      <c r="C62" s="194"/>
      <c r="D62" s="195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 spans="1:26" ht="19.5" customHeight="1">
      <c r="A63" s="1123" t="s">
        <v>106</v>
      </c>
      <c r="B63" s="1124"/>
      <c r="C63" s="1124"/>
      <c r="D63" s="1124"/>
      <c r="E63" s="1124"/>
      <c r="F63" s="1124"/>
      <c r="G63" s="1124"/>
      <c r="H63" s="1124"/>
      <c r="I63" s="1124"/>
      <c r="J63" s="1124"/>
      <c r="K63" s="1124"/>
      <c r="L63" s="1124"/>
      <c r="M63" s="1124"/>
      <c r="N63" s="1124"/>
      <c r="O63" s="1124"/>
      <c r="P63" s="1124"/>
      <c r="Q63" s="1125"/>
      <c r="R63" s="197"/>
      <c r="S63" s="197"/>
      <c r="T63" s="197"/>
      <c r="U63" s="197"/>
      <c r="V63" s="197"/>
      <c r="W63" s="197"/>
      <c r="X63" s="197"/>
      <c r="Y63" s="197"/>
      <c r="Z63" s="197"/>
    </row>
    <row r="64" spans="1:26" ht="30" customHeight="1">
      <c r="A64" s="187">
        <v>1</v>
      </c>
      <c r="B64" s="188" t="s">
        <v>544</v>
      </c>
      <c r="C64" s="188" t="s">
        <v>440</v>
      </c>
      <c r="D64" s="188"/>
      <c r="E64" s="189"/>
      <c r="F64" s="189"/>
      <c r="G64" s="190"/>
      <c r="H64" s="190"/>
      <c r="I64" s="189"/>
      <c r="J64" s="189"/>
      <c r="K64" s="190"/>
      <c r="L64" s="190"/>
      <c r="M64" s="189"/>
      <c r="N64" s="189"/>
      <c r="O64" s="190"/>
      <c r="P64" s="190"/>
      <c r="Q64" s="189"/>
      <c r="R64" s="181"/>
      <c r="S64" s="181"/>
      <c r="T64" s="181"/>
      <c r="U64" s="181"/>
      <c r="V64" s="181"/>
      <c r="W64" s="181"/>
      <c r="X64" s="181"/>
      <c r="Y64" s="181"/>
      <c r="Z64" s="181"/>
    </row>
    <row r="65" spans="1:26" ht="30" customHeight="1">
      <c r="A65" s="187">
        <f t="shared" ref="A65:A72" si="4">A64+1</f>
        <v>2</v>
      </c>
      <c r="B65" s="188" t="s">
        <v>2020</v>
      </c>
      <c r="C65" s="188" t="s">
        <v>2004</v>
      </c>
      <c r="D65" s="188"/>
      <c r="E65" s="189"/>
      <c r="F65" s="189"/>
      <c r="G65" s="190"/>
      <c r="H65" s="190"/>
      <c r="I65" s="189"/>
      <c r="J65" s="189"/>
      <c r="K65" s="190"/>
      <c r="L65" s="190"/>
      <c r="M65" s="189"/>
      <c r="N65" s="189"/>
      <c r="O65" s="190"/>
      <c r="P65" s="190"/>
      <c r="Q65" s="189"/>
      <c r="R65" s="181"/>
      <c r="S65" s="181"/>
      <c r="T65" s="181"/>
      <c r="U65" s="181"/>
      <c r="V65" s="181"/>
      <c r="W65" s="181"/>
      <c r="X65" s="181"/>
      <c r="Y65" s="181"/>
      <c r="Z65" s="181"/>
    </row>
    <row r="66" spans="1:26" ht="30" customHeight="1">
      <c r="A66" s="187">
        <f t="shared" si="4"/>
        <v>3</v>
      </c>
      <c r="B66" s="188" t="s">
        <v>548</v>
      </c>
      <c r="C66" s="188" t="s">
        <v>2004</v>
      </c>
      <c r="D66" s="188"/>
      <c r="E66" s="189"/>
      <c r="F66" s="189"/>
      <c r="G66" s="190"/>
      <c r="H66" s="190"/>
      <c r="I66" s="189"/>
      <c r="J66" s="189"/>
      <c r="K66" s="190"/>
      <c r="L66" s="190"/>
      <c r="M66" s="189"/>
      <c r="N66" s="189"/>
      <c r="O66" s="190"/>
      <c r="P66" s="190"/>
      <c r="Q66" s="189"/>
      <c r="R66" s="181"/>
      <c r="S66" s="181"/>
      <c r="T66" s="181"/>
      <c r="U66" s="181"/>
      <c r="V66" s="181"/>
      <c r="W66" s="181"/>
      <c r="X66" s="181"/>
      <c r="Y66" s="181"/>
      <c r="Z66" s="181"/>
    </row>
    <row r="67" spans="1:26" ht="30" customHeight="1">
      <c r="A67" s="187">
        <f t="shared" si="4"/>
        <v>4</v>
      </c>
      <c r="B67" s="188" t="s">
        <v>555</v>
      </c>
      <c r="C67" s="188" t="s">
        <v>212</v>
      </c>
      <c r="D67" s="188"/>
      <c r="E67" s="189"/>
      <c r="F67" s="189"/>
      <c r="G67" s="190"/>
      <c r="H67" s="190"/>
      <c r="I67" s="189"/>
      <c r="J67" s="189"/>
      <c r="K67" s="190"/>
      <c r="L67" s="190"/>
      <c r="M67" s="189"/>
      <c r="N67" s="189"/>
      <c r="O67" s="190"/>
      <c r="P67" s="190"/>
      <c r="Q67" s="189"/>
      <c r="R67" s="181"/>
      <c r="S67" s="181"/>
      <c r="T67" s="181"/>
      <c r="U67" s="181"/>
      <c r="V67" s="181"/>
      <c r="W67" s="181"/>
      <c r="X67" s="181"/>
      <c r="Y67" s="181"/>
      <c r="Z67" s="181"/>
    </row>
    <row r="68" spans="1:26" ht="30" customHeight="1">
      <c r="A68" s="187">
        <f t="shared" si="4"/>
        <v>5</v>
      </c>
      <c r="B68" s="188" t="s">
        <v>563</v>
      </c>
      <c r="C68" s="188" t="s">
        <v>376</v>
      </c>
      <c r="D68" s="188"/>
      <c r="E68" s="189"/>
      <c r="F68" s="189"/>
      <c r="G68" s="190"/>
      <c r="H68" s="190"/>
      <c r="I68" s="189"/>
      <c r="J68" s="189"/>
      <c r="K68" s="190"/>
      <c r="L68" s="190"/>
      <c r="M68" s="189"/>
      <c r="N68" s="189"/>
      <c r="O68" s="190"/>
      <c r="P68" s="190"/>
      <c r="Q68" s="189"/>
      <c r="R68" s="181"/>
      <c r="S68" s="181"/>
      <c r="T68" s="181"/>
      <c r="U68" s="181"/>
      <c r="V68" s="181"/>
      <c r="W68" s="181"/>
      <c r="X68" s="181"/>
      <c r="Y68" s="181"/>
      <c r="Z68" s="181"/>
    </row>
    <row r="69" spans="1:26" ht="30" customHeight="1">
      <c r="A69" s="187">
        <f t="shared" si="4"/>
        <v>6</v>
      </c>
      <c r="B69" s="188" t="s">
        <v>569</v>
      </c>
      <c r="C69" s="188" t="s">
        <v>376</v>
      </c>
      <c r="D69" s="188"/>
      <c r="E69" s="189"/>
      <c r="F69" s="189"/>
      <c r="G69" s="190"/>
      <c r="H69" s="190"/>
      <c r="I69" s="189"/>
      <c r="J69" s="189"/>
      <c r="K69" s="190"/>
      <c r="L69" s="190"/>
      <c r="M69" s="189"/>
      <c r="N69" s="189"/>
      <c r="O69" s="190"/>
      <c r="P69" s="190"/>
      <c r="Q69" s="189"/>
      <c r="R69" s="181"/>
      <c r="S69" s="181"/>
      <c r="T69" s="181"/>
      <c r="U69" s="181"/>
      <c r="V69" s="181"/>
      <c r="W69" s="181"/>
      <c r="X69" s="181"/>
      <c r="Y69" s="181"/>
      <c r="Z69" s="181"/>
    </row>
    <row r="70" spans="1:26" ht="30" customHeight="1">
      <c r="A70" s="187">
        <f t="shared" si="4"/>
        <v>7</v>
      </c>
      <c r="B70" s="188" t="s">
        <v>574</v>
      </c>
      <c r="C70" s="188" t="s">
        <v>376</v>
      </c>
      <c r="D70" s="188"/>
      <c r="E70" s="189"/>
      <c r="F70" s="189"/>
      <c r="G70" s="190"/>
      <c r="H70" s="190"/>
      <c r="I70" s="189"/>
      <c r="J70" s="189"/>
      <c r="K70" s="190"/>
      <c r="L70" s="190"/>
      <c r="M70" s="189"/>
      <c r="N70" s="189"/>
      <c r="O70" s="190"/>
      <c r="P70" s="190"/>
      <c r="Q70" s="189"/>
      <c r="R70" s="181"/>
      <c r="S70" s="181"/>
      <c r="T70" s="181"/>
      <c r="U70" s="181"/>
      <c r="V70" s="181"/>
      <c r="W70" s="181"/>
      <c r="X70" s="181"/>
      <c r="Y70" s="181"/>
      <c r="Z70" s="181"/>
    </row>
    <row r="71" spans="1:26" ht="30" customHeight="1">
      <c r="A71" s="187">
        <f t="shared" si="4"/>
        <v>8</v>
      </c>
      <c r="B71" s="188" t="s">
        <v>2021</v>
      </c>
      <c r="C71" s="188" t="s">
        <v>376</v>
      </c>
      <c r="D71" s="188"/>
      <c r="E71" s="189"/>
      <c r="F71" s="189"/>
      <c r="G71" s="190"/>
      <c r="H71" s="190"/>
      <c r="I71" s="189"/>
      <c r="J71" s="189"/>
      <c r="K71" s="190"/>
      <c r="L71" s="190"/>
      <c r="M71" s="189"/>
      <c r="N71" s="189"/>
      <c r="O71" s="190"/>
      <c r="P71" s="190"/>
      <c r="Q71" s="189"/>
      <c r="R71" s="181"/>
      <c r="S71" s="181"/>
      <c r="T71" s="181"/>
      <c r="U71" s="181"/>
      <c r="V71" s="181"/>
      <c r="W71" s="181"/>
      <c r="X71" s="181"/>
      <c r="Y71" s="181"/>
      <c r="Z71" s="181"/>
    </row>
    <row r="72" spans="1:26" ht="30" customHeight="1">
      <c r="A72" s="187">
        <f t="shared" si="4"/>
        <v>9</v>
      </c>
      <c r="B72" s="188" t="s">
        <v>585</v>
      </c>
      <c r="C72" s="188" t="s">
        <v>376</v>
      </c>
      <c r="D72" s="188"/>
      <c r="E72" s="189"/>
      <c r="F72" s="189"/>
      <c r="G72" s="190"/>
      <c r="H72" s="190"/>
      <c r="I72" s="189"/>
      <c r="J72" s="189"/>
      <c r="K72" s="190"/>
      <c r="L72" s="190"/>
      <c r="M72" s="189"/>
      <c r="N72" s="189"/>
      <c r="O72" s="190"/>
      <c r="P72" s="190"/>
      <c r="Q72" s="189"/>
      <c r="R72" s="181"/>
      <c r="S72" s="181"/>
      <c r="T72" s="181"/>
      <c r="U72" s="181"/>
      <c r="V72" s="181"/>
      <c r="W72" s="181"/>
      <c r="X72" s="181"/>
      <c r="Y72" s="181"/>
      <c r="Z72" s="181"/>
    </row>
    <row r="73" spans="1:26" ht="30" customHeight="1">
      <c r="A73" s="193"/>
      <c r="B73" s="194"/>
      <c r="C73" s="194"/>
      <c r="D73" s="195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 spans="1:26" ht="19.5" customHeight="1">
      <c r="A74" s="1123" t="s">
        <v>2022</v>
      </c>
      <c r="B74" s="1124"/>
      <c r="C74" s="1124"/>
      <c r="D74" s="1124"/>
      <c r="E74" s="1124"/>
      <c r="F74" s="1124"/>
      <c r="G74" s="1124"/>
      <c r="H74" s="1124"/>
      <c r="I74" s="1124"/>
      <c r="J74" s="1124"/>
      <c r="K74" s="1124"/>
      <c r="L74" s="1124"/>
      <c r="M74" s="1124"/>
      <c r="N74" s="1124"/>
      <c r="O74" s="1124"/>
      <c r="P74" s="1124"/>
      <c r="Q74" s="1125"/>
      <c r="R74" s="197"/>
      <c r="S74" s="197"/>
      <c r="T74" s="197"/>
      <c r="U74" s="197"/>
      <c r="V74" s="197"/>
      <c r="W74" s="197"/>
      <c r="X74" s="197"/>
      <c r="Y74" s="197"/>
      <c r="Z74" s="197"/>
    </row>
    <row r="75" spans="1:26" ht="30" customHeight="1">
      <c r="A75" s="187">
        <v>1</v>
      </c>
      <c r="B75" s="188" t="s">
        <v>591</v>
      </c>
      <c r="C75" s="188" t="s">
        <v>440</v>
      </c>
      <c r="D75" s="191"/>
      <c r="E75" s="189"/>
      <c r="F75" s="189"/>
      <c r="G75" s="190"/>
      <c r="H75" s="190"/>
      <c r="I75" s="189"/>
      <c r="J75" s="189"/>
      <c r="K75" s="190"/>
      <c r="L75" s="190"/>
      <c r="M75" s="189"/>
      <c r="N75" s="189"/>
      <c r="O75" s="190"/>
      <c r="P75" s="190"/>
      <c r="Q75" s="189"/>
      <c r="R75" s="181"/>
      <c r="S75" s="181"/>
      <c r="T75" s="181"/>
      <c r="U75" s="181"/>
      <c r="V75" s="181"/>
      <c r="W75" s="181"/>
      <c r="X75" s="181"/>
      <c r="Y75" s="181"/>
      <c r="Z75" s="181"/>
    </row>
    <row r="76" spans="1:26" ht="30" customHeight="1">
      <c r="A76" s="187">
        <f t="shared" ref="A76:A79" si="5">A75+1</f>
        <v>2</v>
      </c>
      <c r="B76" s="188" t="s">
        <v>473</v>
      </c>
      <c r="C76" s="188" t="s">
        <v>2004</v>
      </c>
      <c r="D76" s="191"/>
      <c r="E76" s="189"/>
      <c r="F76" s="189"/>
      <c r="G76" s="190"/>
      <c r="H76" s="190"/>
      <c r="I76" s="189"/>
      <c r="J76" s="189"/>
      <c r="K76" s="190"/>
      <c r="L76" s="190"/>
      <c r="M76" s="189"/>
      <c r="N76" s="189"/>
      <c r="O76" s="190"/>
      <c r="P76" s="190"/>
      <c r="Q76" s="189"/>
      <c r="R76" s="181"/>
      <c r="S76" s="181"/>
      <c r="T76" s="181"/>
      <c r="U76" s="181"/>
      <c r="V76" s="181"/>
      <c r="W76" s="181"/>
      <c r="X76" s="181"/>
      <c r="Y76" s="181"/>
      <c r="Z76" s="181"/>
    </row>
    <row r="77" spans="1:26" ht="30" customHeight="1">
      <c r="A77" s="187">
        <f t="shared" si="5"/>
        <v>3</v>
      </c>
      <c r="B77" s="188" t="s">
        <v>598</v>
      </c>
      <c r="C77" s="188" t="s">
        <v>2004</v>
      </c>
      <c r="D77" s="191"/>
      <c r="E77" s="189"/>
      <c r="F77" s="189"/>
      <c r="G77" s="190"/>
      <c r="H77" s="190"/>
      <c r="I77" s="189"/>
      <c r="J77" s="189"/>
      <c r="K77" s="190"/>
      <c r="L77" s="190"/>
      <c r="M77" s="189"/>
      <c r="N77" s="189"/>
      <c r="O77" s="190"/>
      <c r="P77" s="190"/>
      <c r="Q77" s="189"/>
      <c r="R77" s="181"/>
      <c r="S77" s="181"/>
      <c r="T77" s="181"/>
      <c r="U77" s="181"/>
      <c r="V77" s="181"/>
      <c r="W77" s="181"/>
      <c r="X77" s="181"/>
      <c r="Y77" s="181"/>
      <c r="Z77" s="181"/>
    </row>
    <row r="78" spans="1:26" ht="30" customHeight="1">
      <c r="A78" s="187">
        <f t="shared" si="5"/>
        <v>4</v>
      </c>
      <c r="B78" s="188" t="s">
        <v>273</v>
      </c>
      <c r="C78" s="188" t="s">
        <v>2004</v>
      </c>
      <c r="D78" s="191"/>
      <c r="E78" s="189"/>
      <c r="F78" s="189"/>
      <c r="G78" s="190"/>
      <c r="H78" s="190"/>
      <c r="I78" s="189"/>
      <c r="J78" s="189"/>
      <c r="K78" s="190"/>
      <c r="L78" s="190"/>
      <c r="M78" s="189"/>
      <c r="N78" s="189"/>
      <c r="O78" s="190"/>
      <c r="P78" s="190"/>
      <c r="Q78" s="189"/>
      <c r="R78" s="181"/>
      <c r="S78" s="181"/>
      <c r="T78" s="181"/>
      <c r="U78" s="181"/>
      <c r="V78" s="181"/>
      <c r="W78" s="181"/>
      <c r="X78" s="181"/>
      <c r="Y78" s="181"/>
      <c r="Z78" s="181"/>
    </row>
    <row r="79" spans="1:26" ht="30" customHeight="1">
      <c r="A79" s="187">
        <f t="shared" si="5"/>
        <v>5</v>
      </c>
      <c r="B79" s="188" t="s">
        <v>607</v>
      </c>
      <c r="C79" s="188" t="s">
        <v>2023</v>
      </c>
      <c r="D79" s="191"/>
      <c r="E79" s="189"/>
      <c r="F79" s="189"/>
      <c r="G79" s="190"/>
      <c r="H79" s="190"/>
      <c r="I79" s="189"/>
      <c r="J79" s="189"/>
      <c r="K79" s="190"/>
      <c r="L79" s="190"/>
      <c r="M79" s="189"/>
      <c r="N79" s="189"/>
      <c r="O79" s="190"/>
      <c r="P79" s="190"/>
      <c r="Q79" s="189"/>
      <c r="R79" s="181"/>
      <c r="S79" s="181"/>
      <c r="T79" s="181"/>
      <c r="U79" s="181"/>
      <c r="V79" s="181"/>
      <c r="W79" s="181"/>
      <c r="X79" s="181"/>
      <c r="Y79" s="181"/>
      <c r="Z79" s="181"/>
    </row>
    <row r="80" spans="1:26" ht="30" customHeight="1">
      <c r="A80" s="187">
        <f>A7+1</f>
        <v>5</v>
      </c>
      <c r="B80" s="188" t="s">
        <v>612</v>
      </c>
      <c r="C80" s="188" t="s">
        <v>212</v>
      </c>
      <c r="D80" s="191"/>
      <c r="E80" s="189"/>
      <c r="F80" s="189"/>
      <c r="G80" s="190"/>
      <c r="H80" s="190"/>
      <c r="I80" s="189"/>
      <c r="J80" s="189"/>
      <c r="K80" s="190"/>
      <c r="L80" s="190"/>
      <c r="M80" s="189"/>
      <c r="N80" s="189"/>
      <c r="O80" s="190"/>
      <c r="P80" s="190"/>
      <c r="Q80" s="189"/>
      <c r="R80" s="181"/>
      <c r="S80" s="181"/>
      <c r="T80" s="181"/>
      <c r="U80" s="181"/>
      <c r="V80" s="181"/>
      <c r="W80" s="181"/>
      <c r="X80" s="181"/>
      <c r="Y80" s="181"/>
      <c r="Z80" s="181"/>
    </row>
    <row r="81" spans="1:26" ht="30" customHeight="1">
      <c r="A81" s="187">
        <f t="shared" ref="A81:A92" si="6">A80+1</f>
        <v>6</v>
      </c>
      <c r="B81" s="188" t="s">
        <v>626</v>
      </c>
      <c r="C81" s="188" t="s">
        <v>376</v>
      </c>
      <c r="D81" s="191"/>
      <c r="E81" s="189"/>
      <c r="F81" s="189"/>
      <c r="G81" s="190"/>
      <c r="H81" s="190"/>
      <c r="I81" s="189"/>
      <c r="J81" s="189"/>
      <c r="K81" s="190"/>
      <c r="L81" s="190"/>
      <c r="M81" s="189"/>
      <c r="N81" s="189"/>
      <c r="O81" s="190"/>
      <c r="P81" s="190"/>
      <c r="Q81" s="189"/>
      <c r="R81" s="181"/>
      <c r="S81" s="181"/>
      <c r="T81" s="181"/>
      <c r="U81" s="181"/>
      <c r="V81" s="181"/>
      <c r="W81" s="181"/>
      <c r="X81" s="181"/>
      <c r="Y81" s="181"/>
      <c r="Z81" s="181"/>
    </row>
    <row r="82" spans="1:26" ht="30" customHeight="1">
      <c r="A82" s="187">
        <f t="shared" si="6"/>
        <v>7</v>
      </c>
      <c r="B82" s="188" t="s">
        <v>1190</v>
      </c>
      <c r="C82" s="188" t="s">
        <v>376</v>
      </c>
      <c r="D82" s="191"/>
      <c r="E82" s="189"/>
      <c r="F82" s="189"/>
      <c r="G82" s="190"/>
      <c r="H82" s="190"/>
      <c r="I82" s="189"/>
      <c r="J82" s="189"/>
      <c r="K82" s="190"/>
      <c r="L82" s="190"/>
      <c r="M82" s="189"/>
      <c r="N82" s="189"/>
      <c r="O82" s="190"/>
      <c r="P82" s="190"/>
      <c r="Q82" s="189"/>
      <c r="R82" s="181"/>
      <c r="S82" s="181"/>
      <c r="T82" s="181"/>
      <c r="U82" s="181"/>
      <c r="V82" s="181"/>
      <c r="W82" s="181"/>
      <c r="X82" s="181"/>
      <c r="Y82" s="181"/>
      <c r="Z82" s="181"/>
    </row>
    <row r="83" spans="1:26" ht="30" customHeight="1">
      <c r="A83" s="187">
        <f t="shared" si="6"/>
        <v>8</v>
      </c>
      <c r="B83" s="188" t="s">
        <v>644</v>
      </c>
      <c r="C83" s="188" t="s">
        <v>376</v>
      </c>
      <c r="D83" s="191"/>
      <c r="E83" s="189"/>
      <c r="F83" s="189"/>
      <c r="G83" s="190"/>
      <c r="H83" s="190"/>
      <c r="I83" s="189"/>
      <c r="J83" s="189"/>
      <c r="K83" s="190"/>
      <c r="L83" s="190"/>
      <c r="M83" s="189"/>
      <c r="N83" s="189"/>
      <c r="O83" s="190"/>
      <c r="P83" s="190"/>
      <c r="Q83" s="189"/>
      <c r="R83" s="181"/>
      <c r="S83" s="181"/>
      <c r="T83" s="181"/>
      <c r="U83" s="181"/>
      <c r="V83" s="181"/>
      <c r="W83" s="181"/>
      <c r="X83" s="181"/>
      <c r="Y83" s="181"/>
      <c r="Z83" s="181"/>
    </row>
    <row r="84" spans="1:26" ht="30" customHeight="1">
      <c r="A84" s="187">
        <f t="shared" si="6"/>
        <v>9</v>
      </c>
      <c r="B84" s="188" t="s">
        <v>2024</v>
      </c>
      <c r="C84" s="188" t="s">
        <v>376</v>
      </c>
      <c r="D84" s="191"/>
      <c r="E84" s="189"/>
      <c r="F84" s="189"/>
      <c r="G84" s="190"/>
      <c r="H84" s="190"/>
      <c r="I84" s="189"/>
      <c r="J84" s="189"/>
      <c r="K84" s="190"/>
      <c r="L84" s="190"/>
      <c r="M84" s="189"/>
      <c r="N84" s="189"/>
      <c r="O84" s="190"/>
      <c r="P84" s="190"/>
      <c r="Q84" s="189"/>
      <c r="R84" s="181"/>
      <c r="S84" s="181"/>
      <c r="T84" s="181"/>
      <c r="U84" s="181"/>
      <c r="V84" s="181"/>
      <c r="W84" s="181"/>
      <c r="X84" s="181"/>
      <c r="Y84" s="181"/>
      <c r="Z84" s="181"/>
    </row>
    <row r="85" spans="1:26" ht="30" customHeight="1">
      <c r="A85" s="187">
        <f t="shared" si="6"/>
        <v>10</v>
      </c>
      <c r="B85" s="188" t="s">
        <v>619</v>
      </c>
      <c r="C85" s="188" t="s">
        <v>376</v>
      </c>
      <c r="D85" s="191"/>
      <c r="E85" s="189"/>
      <c r="F85" s="189"/>
      <c r="G85" s="190"/>
      <c r="H85" s="190"/>
      <c r="I85" s="189"/>
      <c r="J85" s="189"/>
      <c r="K85" s="190"/>
      <c r="L85" s="190"/>
      <c r="M85" s="189"/>
      <c r="N85" s="189"/>
      <c r="O85" s="190"/>
      <c r="P85" s="190"/>
      <c r="Q85" s="189"/>
      <c r="R85" s="181"/>
      <c r="S85" s="181"/>
      <c r="T85" s="181"/>
      <c r="U85" s="181"/>
      <c r="V85" s="181"/>
      <c r="W85" s="181"/>
      <c r="X85" s="181"/>
      <c r="Y85" s="181"/>
      <c r="Z85" s="181"/>
    </row>
    <row r="86" spans="1:26" ht="30" customHeight="1">
      <c r="A86" s="187">
        <f t="shared" si="6"/>
        <v>11</v>
      </c>
      <c r="B86" s="188" t="s">
        <v>634</v>
      </c>
      <c r="C86" s="188" t="s">
        <v>376</v>
      </c>
      <c r="D86" s="191"/>
      <c r="E86" s="189"/>
      <c r="F86" s="189"/>
      <c r="G86" s="190"/>
      <c r="H86" s="190"/>
      <c r="I86" s="189"/>
      <c r="J86" s="189"/>
      <c r="K86" s="190"/>
      <c r="L86" s="190"/>
      <c r="M86" s="189"/>
      <c r="N86" s="189"/>
      <c r="O86" s="190"/>
      <c r="P86" s="190"/>
      <c r="Q86" s="189"/>
      <c r="R86" s="181"/>
      <c r="S86" s="181"/>
      <c r="T86" s="181"/>
      <c r="U86" s="181"/>
      <c r="V86" s="181"/>
      <c r="W86" s="181"/>
      <c r="X86" s="181"/>
      <c r="Y86" s="181"/>
      <c r="Z86" s="181"/>
    </row>
    <row r="87" spans="1:26" ht="30" customHeight="1">
      <c r="A87" s="187">
        <f t="shared" si="6"/>
        <v>12</v>
      </c>
      <c r="B87" s="188" t="s">
        <v>630</v>
      </c>
      <c r="C87" s="188" t="s">
        <v>376</v>
      </c>
      <c r="D87" s="191"/>
      <c r="E87" s="189"/>
      <c r="F87" s="189"/>
      <c r="G87" s="190"/>
      <c r="H87" s="190"/>
      <c r="I87" s="189"/>
      <c r="J87" s="189"/>
      <c r="K87" s="190"/>
      <c r="L87" s="190"/>
      <c r="M87" s="189"/>
      <c r="N87" s="189"/>
      <c r="O87" s="190"/>
      <c r="P87" s="190"/>
      <c r="Q87" s="189"/>
      <c r="R87" s="181"/>
      <c r="S87" s="181"/>
      <c r="T87" s="181"/>
      <c r="U87" s="181"/>
      <c r="V87" s="181"/>
      <c r="W87" s="181"/>
      <c r="X87" s="181"/>
      <c r="Y87" s="181"/>
      <c r="Z87" s="181"/>
    </row>
    <row r="88" spans="1:26" ht="30" customHeight="1">
      <c r="A88" s="187">
        <f t="shared" si="6"/>
        <v>13</v>
      </c>
      <c r="B88" s="188" t="s">
        <v>2026</v>
      </c>
      <c r="C88" s="188" t="s">
        <v>376</v>
      </c>
      <c r="D88" s="191"/>
      <c r="E88" s="189"/>
      <c r="F88" s="189"/>
      <c r="G88" s="190"/>
      <c r="H88" s="190"/>
      <c r="I88" s="189"/>
      <c r="J88" s="189"/>
      <c r="K88" s="190"/>
      <c r="L88" s="190"/>
      <c r="M88" s="189"/>
      <c r="N88" s="189"/>
      <c r="O88" s="190"/>
      <c r="P88" s="190"/>
      <c r="Q88" s="189"/>
      <c r="R88" s="181"/>
      <c r="S88" s="181"/>
      <c r="T88" s="181"/>
      <c r="U88" s="181"/>
      <c r="V88" s="181"/>
      <c r="W88" s="181"/>
      <c r="X88" s="181"/>
      <c r="Y88" s="181"/>
      <c r="Z88" s="181"/>
    </row>
    <row r="89" spans="1:26" ht="30" customHeight="1">
      <c r="A89" s="187">
        <f t="shared" si="6"/>
        <v>14</v>
      </c>
      <c r="B89" s="188" t="s">
        <v>639</v>
      </c>
      <c r="C89" s="188" t="s">
        <v>376</v>
      </c>
      <c r="D89" s="191"/>
      <c r="E89" s="189"/>
      <c r="F89" s="189"/>
      <c r="G89" s="190"/>
      <c r="H89" s="190"/>
      <c r="I89" s="189"/>
      <c r="J89" s="189"/>
      <c r="K89" s="190"/>
      <c r="L89" s="190"/>
      <c r="M89" s="189"/>
      <c r="N89" s="189"/>
      <c r="O89" s="190"/>
      <c r="P89" s="190"/>
      <c r="Q89" s="189"/>
      <c r="R89" s="181"/>
      <c r="S89" s="181"/>
      <c r="T89" s="181"/>
      <c r="U89" s="181"/>
      <c r="V89" s="181"/>
      <c r="W89" s="181"/>
      <c r="X89" s="181"/>
      <c r="Y89" s="181"/>
      <c r="Z89" s="181"/>
    </row>
    <row r="90" spans="1:26" ht="30" customHeight="1">
      <c r="A90" s="187">
        <f t="shared" si="6"/>
        <v>15</v>
      </c>
      <c r="B90" s="188" t="s">
        <v>648</v>
      </c>
      <c r="C90" s="192" t="s">
        <v>246</v>
      </c>
      <c r="D90" s="188"/>
      <c r="E90" s="189"/>
      <c r="F90" s="189"/>
      <c r="G90" s="190"/>
      <c r="H90" s="190"/>
      <c r="I90" s="189"/>
      <c r="J90" s="189"/>
      <c r="K90" s="190"/>
      <c r="L90" s="190"/>
      <c r="M90" s="189"/>
      <c r="N90" s="189"/>
      <c r="O90" s="190"/>
      <c r="P90" s="190"/>
      <c r="Q90" s="189"/>
      <c r="R90" s="181"/>
      <c r="S90" s="181"/>
      <c r="T90" s="181"/>
      <c r="U90" s="181"/>
      <c r="V90" s="181"/>
      <c r="W90" s="181"/>
      <c r="X90" s="181"/>
      <c r="Y90" s="181"/>
      <c r="Z90" s="181"/>
    </row>
    <row r="91" spans="1:26" ht="30" customHeight="1">
      <c r="A91" s="187">
        <f t="shared" si="6"/>
        <v>16</v>
      </c>
      <c r="B91" s="188" t="s">
        <v>2027</v>
      </c>
      <c r="C91" s="188" t="s">
        <v>944</v>
      </c>
      <c r="D91" s="188"/>
      <c r="E91" s="189"/>
      <c r="F91" s="189"/>
      <c r="G91" s="190"/>
      <c r="H91" s="190"/>
      <c r="I91" s="189"/>
      <c r="J91" s="189"/>
      <c r="K91" s="190"/>
      <c r="L91" s="190"/>
      <c r="M91" s="189"/>
      <c r="N91" s="189"/>
      <c r="O91" s="190"/>
      <c r="P91" s="190"/>
      <c r="Q91" s="189"/>
      <c r="R91" s="181"/>
      <c r="S91" s="181"/>
      <c r="T91" s="181"/>
      <c r="U91" s="181"/>
      <c r="V91" s="181"/>
      <c r="W91" s="181"/>
      <c r="X91" s="181"/>
      <c r="Y91" s="181"/>
      <c r="Z91" s="181"/>
    </row>
    <row r="92" spans="1:26" ht="30" customHeight="1">
      <c r="A92" s="187">
        <f t="shared" si="6"/>
        <v>17</v>
      </c>
      <c r="B92" s="188" t="s">
        <v>2028</v>
      </c>
      <c r="C92" s="188" t="s">
        <v>944</v>
      </c>
      <c r="D92" s="188"/>
      <c r="E92" s="189"/>
      <c r="F92" s="189"/>
      <c r="G92" s="190"/>
      <c r="H92" s="190"/>
      <c r="I92" s="189"/>
      <c r="J92" s="189"/>
      <c r="K92" s="190"/>
      <c r="L92" s="190"/>
      <c r="M92" s="189"/>
      <c r="N92" s="189"/>
      <c r="O92" s="190"/>
      <c r="P92" s="190"/>
      <c r="Q92" s="189"/>
      <c r="R92" s="181"/>
      <c r="S92" s="181"/>
      <c r="T92" s="181"/>
      <c r="U92" s="181"/>
      <c r="V92" s="181"/>
      <c r="W92" s="181"/>
      <c r="X92" s="181"/>
      <c r="Y92" s="181"/>
      <c r="Z92" s="181"/>
    </row>
    <row r="93" spans="1:26" ht="30" customHeight="1">
      <c r="A93" s="193"/>
      <c r="B93" s="194"/>
      <c r="C93" s="194"/>
      <c r="D93" s="194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 spans="1:26" ht="19.5" customHeight="1">
      <c r="A94" s="1123" t="s">
        <v>2030</v>
      </c>
      <c r="B94" s="1124"/>
      <c r="C94" s="1124"/>
      <c r="D94" s="1124"/>
      <c r="E94" s="1124"/>
      <c r="F94" s="1124"/>
      <c r="G94" s="1124"/>
      <c r="H94" s="1124"/>
      <c r="I94" s="1124"/>
      <c r="J94" s="1124"/>
      <c r="K94" s="1124"/>
      <c r="L94" s="1124"/>
      <c r="M94" s="1124"/>
      <c r="N94" s="1124"/>
      <c r="O94" s="1124"/>
      <c r="P94" s="1124"/>
      <c r="Q94" s="1125"/>
      <c r="R94" s="197"/>
      <c r="S94" s="197"/>
      <c r="T94" s="197"/>
      <c r="U94" s="197"/>
      <c r="V94" s="197"/>
      <c r="W94" s="197"/>
      <c r="X94" s="197"/>
      <c r="Y94" s="197"/>
      <c r="Z94" s="197"/>
    </row>
    <row r="95" spans="1:26" ht="30" customHeight="1">
      <c r="A95" s="187">
        <v>1</v>
      </c>
      <c r="B95" s="188" t="s">
        <v>697</v>
      </c>
      <c r="C95" s="188" t="s">
        <v>1790</v>
      </c>
      <c r="D95" s="191"/>
      <c r="E95" s="189"/>
      <c r="F95" s="189"/>
      <c r="G95" s="190"/>
      <c r="H95" s="190"/>
      <c r="I95" s="189"/>
      <c r="J95" s="189"/>
      <c r="K95" s="190"/>
      <c r="L95" s="190"/>
      <c r="M95" s="189"/>
      <c r="N95" s="189"/>
      <c r="O95" s="190"/>
      <c r="P95" s="190"/>
      <c r="Q95" s="189"/>
      <c r="R95" s="181"/>
      <c r="S95" s="181"/>
      <c r="T95" s="181"/>
      <c r="U95" s="181"/>
      <c r="V95" s="181"/>
      <c r="W95" s="181"/>
      <c r="X95" s="181"/>
      <c r="Y95" s="181"/>
      <c r="Z95" s="181"/>
    </row>
    <row r="96" spans="1:26" ht="30" customHeight="1">
      <c r="A96" s="187">
        <f t="shared" ref="A96:A117" si="7">A95+1</f>
        <v>2</v>
      </c>
      <c r="B96" s="188" t="s">
        <v>777</v>
      </c>
      <c r="C96" s="188" t="s">
        <v>2004</v>
      </c>
      <c r="D96" s="191"/>
      <c r="E96" s="189"/>
      <c r="F96" s="189"/>
      <c r="G96" s="190"/>
      <c r="H96" s="190"/>
      <c r="I96" s="189"/>
      <c r="J96" s="189"/>
      <c r="K96" s="190"/>
      <c r="L96" s="190"/>
      <c r="M96" s="189"/>
      <c r="N96" s="189"/>
      <c r="O96" s="190"/>
      <c r="P96" s="190"/>
      <c r="Q96" s="189"/>
      <c r="R96" s="181"/>
      <c r="S96" s="181"/>
      <c r="T96" s="181"/>
      <c r="U96" s="181"/>
      <c r="V96" s="181"/>
      <c r="W96" s="181"/>
      <c r="X96" s="181"/>
      <c r="Y96" s="181"/>
      <c r="Z96" s="181"/>
    </row>
    <row r="97" spans="1:26" ht="30" customHeight="1">
      <c r="A97" s="187">
        <f t="shared" si="7"/>
        <v>3</v>
      </c>
      <c r="B97" s="188" t="s">
        <v>711</v>
      </c>
      <c r="C97" s="188" t="s">
        <v>2004</v>
      </c>
      <c r="D97" s="191"/>
      <c r="E97" s="189"/>
      <c r="F97" s="189"/>
      <c r="G97" s="190"/>
      <c r="H97" s="190"/>
      <c r="I97" s="189"/>
      <c r="J97" s="189"/>
      <c r="K97" s="190"/>
      <c r="L97" s="190"/>
      <c r="M97" s="189"/>
      <c r="N97" s="189"/>
      <c r="O97" s="190"/>
      <c r="P97" s="190"/>
      <c r="Q97" s="189"/>
      <c r="R97" s="181"/>
      <c r="S97" s="181"/>
      <c r="T97" s="181"/>
      <c r="U97" s="181"/>
      <c r="V97" s="181"/>
      <c r="W97" s="181"/>
      <c r="X97" s="181"/>
      <c r="Y97" s="181"/>
      <c r="Z97" s="181"/>
    </row>
    <row r="98" spans="1:26" ht="30" customHeight="1">
      <c r="A98" s="187">
        <f t="shared" si="7"/>
        <v>4</v>
      </c>
      <c r="B98" s="188" t="s">
        <v>705</v>
      </c>
      <c r="C98" s="188" t="s">
        <v>2004</v>
      </c>
      <c r="D98" s="191"/>
      <c r="E98" s="189"/>
      <c r="F98" s="189"/>
      <c r="G98" s="190"/>
      <c r="H98" s="190"/>
      <c r="I98" s="189"/>
      <c r="J98" s="189"/>
      <c r="K98" s="190"/>
      <c r="L98" s="190"/>
      <c r="M98" s="189"/>
      <c r="N98" s="189"/>
      <c r="O98" s="190"/>
      <c r="P98" s="190"/>
      <c r="Q98" s="189"/>
      <c r="R98" s="181"/>
      <c r="S98" s="181"/>
      <c r="T98" s="181"/>
      <c r="U98" s="181"/>
      <c r="V98" s="181"/>
      <c r="W98" s="181"/>
      <c r="X98" s="181"/>
      <c r="Y98" s="181"/>
      <c r="Z98" s="181"/>
    </row>
    <row r="99" spans="1:26" ht="30" customHeight="1">
      <c r="A99" s="187">
        <f t="shared" si="7"/>
        <v>5</v>
      </c>
      <c r="B99" s="188" t="s">
        <v>800</v>
      </c>
      <c r="C99" s="188" t="s">
        <v>801</v>
      </c>
      <c r="D99" s="191"/>
      <c r="E99" s="189"/>
      <c r="F99" s="189"/>
      <c r="G99" s="190"/>
      <c r="H99" s="190"/>
      <c r="I99" s="189"/>
      <c r="J99" s="189"/>
      <c r="K99" s="190"/>
      <c r="L99" s="190"/>
      <c r="M99" s="189"/>
      <c r="N99" s="189"/>
      <c r="O99" s="190"/>
      <c r="P99" s="190"/>
      <c r="Q99" s="189"/>
      <c r="R99" s="181"/>
      <c r="S99" s="181"/>
      <c r="T99" s="181"/>
      <c r="U99" s="181"/>
      <c r="V99" s="181"/>
      <c r="W99" s="181"/>
      <c r="X99" s="181"/>
      <c r="Y99" s="181"/>
      <c r="Z99" s="181"/>
    </row>
    <row r="100" spans="1:26" ht="30" customHeight="1">
      <c r="A100" s="187">
        <f t="shared" si="7"/>
        <v>6</v>
      </c>
      <c r="B100" s="188" t="s">
        <v>783</v>
      </c>
      <c r="C100" s="188" t="s">
        <v>376</v>
      </c>
      <c r="D100" s="191"/>
      <c r="E100" s="189"/>
      <c r="F100" s="189"/>
      <c r="G100" s="190"/>
      <c r="H100" s="190"/>
      <c r="I100" s="189"/>
      <c r="J100" s="189"/>
      <c r="K100" s="190"/>
      <c r="L100" s="190"/>
      <c r="M100" s="189"/>
      <c r="N100" s="189"/>
      <c r="O100" s="190"/>
      <c r="P100" s="190"/>
      <c r="Q100" s="189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 spans="1:26" ht="30" customHeight="1">
      <c r="A101" s="187">
        <f t="shared" si="7"/>
        <v>7</v>
      </c>
      <c r="B101" s="188" t="s">
        <v>2032</v>
      </c>
      <c r="C101" s="188" t="s">
        <v>376</v>
      </c>
      <c r="D101" s="191"/>
      <c r="E101" s="189"/>
      <c r="F101" s="189"/>
      <c r="G101" s="190"/>
      <c r="H101" s="190"/>
      <c r="I101" s="189"/>
      <c r="J101" s="189"/>
      <c r="K101" s="190"/>
      <c r="L101" s="190"/>
      <c r="M101" s="189"/>
      <c r="N101" s="189"/>
      <c r="O101" s="190"/>
      <c r="P101" s="190"/>
      <c r="Q101" s="189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 spans="1:26" ht="30" customHeight="1">
      <c r="A102" s="187">
        <f t="shared" si="7"/>
        <v>8</v>
      </c>
      <c r="B102" s="188" t="s">
        <v>758</v>
      </c>
      <c r="C102" s="188" t="s">
        <v>376</v>
      </c>
      <c r="D102" s="191"/>
      <c r="E102" s="189"/>
      <c r="F102" s="189"/>
      <c r="G102" s="190"/>
      <c r="H102" s="190"/>
      <c r="I102" s="189"/>
      <c r="J102" s="189"/>
      <c r="K102" s="190"/>
      <c r="L102" s="190"/>
      <c r="M102" s="189"/>
      <c r="N102" s="189"/>
      <c r="O102" s="190"/>
      <c r="P102" s="190"/>
      <c r="Q102" s="189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 spans="1:26" ht="30" customHeight="1">
      <c r="A103" s="187">
        <f t="shared" si="7"/>
        <v>9</v>
      </c>
      <c r="B103" s="188" t="s">
        <v>2033</v>
      </c>
      <c r="C103" s="188" t="s">
        <v>376</v>
      </c>
      <c r="D103" s="191"/>
      <c r="E103" s="189"/>
      <c r="F103" s="189"/>
      <c r="G103" s="190"/>
      <c r="H103" s="190"/>
      <c r="I103" s="189"/>
      <c r="J103" s="189"/>
      <c r="K103" s="190"/>
      <c r="L103" s="190"/>
      <c r="M103" s="189"/>
      <c r="N103" s="189"/>
      <c r="O103" s="190"/>
      <c r="P103" s="190"/>
      <c r="Q103" s="189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 spans="1:26" ht="30" customHeight="1">
      <c r="A104" s="187">
        <f t="shared" si="7"/>
        <v>10</v>
      </c>
      <c r="B104" s="188" t="s">
        <v>2034</v>
      </c>
      <c r="C104" s="188" t="s">
        <v>376</v>
      </c>
      <c r="D104" s="191"/>
      <c r="E104" s="189"/>
      <c r="F104" s="189"/>
      <c r="G104" s="190"/>
      <c r="H104" s="190"/>
      <c r="I104" s="189"/>
      <c r="J104" s="189"/>
      <c r="K104" s="190"/>
      <c r="L104" s="190"/>
      <c r="M104" s="189"/>
      <c r="N104" s="189"/>
      <c r="O104" s="190"/>
      <c r="P104" s="190"/>
      <c r="Q104" s="189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 spans="1:26" ht="30" customHeight="1">
      <c r="A105" s="187">
        <f t="shared" si="7"/>
        <v>11</v>
      </c>
      <c r="B105" s="188" t="s">
        <v>2035</v>
      </c>
      <c r="C105" s="188" t="s">
        <v>376</v>
      </c>
      <c r="D105" s="191"/>
      <c r="E105" s="189"/>
      <c r="F105" s="189"/>
      <c r="G105" s="190"/>
      <c r="H105" s="190"/>
      <c r="I105" s="189"/>
      <c r="J105" s="189"/>
      <c r="K105" s="190"/>
      <c r="L105" s="190"/>
      <c r="M105" s="189"/>
      <c r="N105" s="189"/>
      <c r="O105" s="190"/>
      <c r="P105" s="190"/>
      <c r="Q105" s="189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 spans="1:26" ht="30" customHeight="1">
      <c r="A106" s="187">
        <f t="shared" si="7"/>
        <v>12</v>
      </c>
      <c r="B106" s="188" t="s">
        <v>813</v>
      </c>
      <c r="C106" s="188" t="s">
        <v>376</v>
      </c>
      <c r="D106" s="191"/>
      <c r="E106" s="189"/>
      <c r="F106" s="189"/>
      <c r="G106" s="190"/>
      <c r="H106" s="190"/>
      <c r="I106" s="189"/>
      <c r="J106" s="189"/>
      <c r="K106" s="190"/>
      <c r="L106" s="190"/>
      <c r="M106" s="189"/>
      <c r="N106" s="189"/>
      <c r="O106" s="190"/>
      <c r="P106" s="190"/>
      <c r="Q106" s="189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 spans="1:26" ht="30" customHeight="1">
      <c r="A107" s="187">
        <f t="shared" si="7"/>
        <v>13</v>
      </c>
      <c r="B107" s="188" t="s">
        <v>2036</v>
      </c>
      <c r="C107" s="188" t="s">
        <v>376</v>
      </c>
      <c r="D107" s="191"/>
      <c r="E107" s="189"/>
      <c r="F107" s="189"/>
      <c r="G107" s="190"/>
      <c r="H107" s="190"/>
      <c r="I107" s="189"/>
      <c r="J107" s="189"/>
      <c r="K107" s="190"/>
      <c r="L107" s="190"/>
      <c r="M107" s="189"/>
      <c r="N107" s="189"/>
      <c r="O107" s="190"/>
      <c r="P107" s="190"/>
      <c r="Q107" s="189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ht="30" customHeight="1">
      <c r="A108" s="187">
        <f t="shared" si="7"/>
        <v>14</v>
      </c>
      <c r="B108" s="188" t="s">
        <v>819</v>
      </c>
      <c r="C108" s="188" t="s">
        <v>376</v>
      </c>
      <c r="D108" s="191"/>
      <c r="E108" s="189"/>
      <c r="F108" s="189"/>
      <c r="G108" s="190"/>
      <c r="H108" s="190"/>
      <c r="I108" s="189"/>
      <c r="J108" s="189"/>
      <c r="K108" s="190"/>
      <c r="L108" s="190"/>
      <c r="M108" s="189"/>
      <c r="N108" s="189"/>
      <c r="O108" s="190"/>
      <c r="P108" s="190"/>
      <c r="Q108" s="189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 spans="1:26" ht="30" customHeight="1">
      <c r="A109" s="187">
        <f t="shared" si="7"/>
        <v>15</v>
      </c>
      <c r="B109" s="188" t="s">
        <v>747</v>
      </c>
      <c r="C109" s="188" t="s">
        <v>376</v>
      </c>
      <c r="D109" s="191"/>
      <c r="E109" s="189"/>
      <c r="F109" s="189"/>
      <c r="G109" s="190"/>
      <c r="H109" s="190"/>
      <c r="I109" s="189"/>
      <c r="J109" s="189"/>
      <c r="K109" s="190"/>
      <c r="L109" s="190"/>
      <c r="M109" s="189"/>
      <c r="N109" s="189"/>
      <c r="O109" s="190"/>
      <c r="P109" s="190"/>
      <c r="Q109" s="189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 spans="1:26" ht="30" customHeight="1">
      <c r="A110" s="187">
        <f t="shared" si="7"/>
        <v>16</v>
      </c>
      <c r="B110" s="188" t="s">
        <v>733</v>
      </c>
      <c r="C110" s="188" t="s">
        <v>376</v>
      </c>
      <c r="D110" s="191"/>
      <c r="E110" s="189"/>
      <c r="F110" s="189"/>
      <c r="G110" s="190"/>
      <c r="H110" s="190"/>
      <c r="I110" s="189"/>
      <c r="J110" s="189"/>
      <c r="K110" s="190"/>
      <c r="L110" s="190"/>
      <c r="M110" s="189"/>
      <c r="N110" s="189"/>
      <c r="O110" s="190"/>
      <c r="P110" s="190"/>
      <c r="Q110" s="189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 spans="1:26" ht="30" customHeight="1">
      <c r="A111" s="187">
        <f t="shared" si="7"/>
        <v>17</v>
      </c>
      <c r="B111" s="188" t="s">
        <v>739</v>
      </c>
      <c r="C111" s="188" t="s">
        <v>376</v>
      </c>
      <c r="D111" s="191"/>
      <c r="E111" s="189"/>
      <c r="F111" s="189"/>
      <c r="G111" s="190"/>
      <c r="H111" s="190"/>
      <c r="I111" s="189"/>
      <c r="J111" s="189"/>
      <c r="K111" s="190"/>
      <c r="L111" s="190"/>
      <c r="M111" s="189"/>
      <c r="N111" s="189"/>
      <c r="O111" s="190"/>
      <c r="P111" s="190"/>
      <c r="Q111" s="189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 spans="1:26" ht="30" customHeight="1">
      <c r="A112" s="187">
        <f t="shared" si="7"/>
        <v>18</v>
      </c>
      <c r="B112" s="188" t="s">
        <v>752</v>
      </c>
      <c r="C112" s="188" t="s">
        <v>376</v>
      </c>
      <c r="D112" s="191"/>
      <c r="E112" s="189"/>
      <c r="F112" s="189"/>
      <c r="G112" s="190"/>
      <c r="H112" s="190"/>
      <c r="I112" s="189"/>
      <c r="J112" s="189"/>
      <c r="K112" s="190"/>
      <c r="L112" s="190"/>
      <c r="M112" s="189"/>
      <c r="N112" s="189"/>
      <c r="O112" s="190"/>
      <c r="P112" s="190"/>
      <c r="Q112" s="189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 spans="1:26" ht="30" customHeight="1">
      <c r="A113" s="187">
        <f t="shared" si="7"/>
        <v>19</v>
      </c>
      <c r="B113" s="188" t="s">
        <v>726</v>
      </c>
      <c r="C113" s="188" t="s">
        <v>376</v>
      </c>
      <c r="D113" s="191"/>
      <c r="E113" s="189"/>
      <c r="F113" s="189"/>
      <c r="G113" s="190"/>
      <c r="H113" s="190"/>
      <c r="I113" s="189"/>
      <c r="J113" s="189"/>
      <c r="K113" s="190"/>
      <c r="L113" s="190"/>
      <c r="M113" s="189"/>
      <c r="N113" s="189"/>
      <c r="O113" s="190"/>
      <c r="P113" s="190"/>
      <c r="Q113" s="189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 spans="1:26" ht="30" customHeight="1">
      <c r="A114" s="187">
        <f t="shared" si="7"/>
        <v>20</v>
      </c>
      <c r="B114" s="188" t="s">
        <v>838</v>
      </c>
      <c r="C114" s="192" t="s">
        <v>246</v>
      </c>
      <c r="D114" s="191"/>
      <c r="E114" s="189"/>
      <c r="F114" s="189"/>
      <c r="G114" s="190"/>
      <c r="H114" s="190"/>
      <c r="I114" s="189"/>
      <c r="J114" s="189"/>
      <c r="K114" s="190"/>
      <c r="L114" s="190"/>
      <c r="M114" s="189"/>
      <c r="N114" s="189"/>
      <c r="O114" s="190"/>
      <c r="P114" s="190"/>
      <c r="Q114" s="189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 spans="1:26" ht="30" customHeight="1">
      <c r="A115" s="187">
        <f t="shared" si="7"/>
        <v>21</v>
      </c>
      <c r="B115" s="188" t="s">
        <v>1478</v>
      </c>
      <c r="C115" s="192" t="s">
        <v>246</v>
      </c>
      <c r="D115" s="191"/>
      <c r="E115" s="189"/>
      <c r="F115" s="189"/>
      <c r="G115" s="190"/>
      <c r="H115" s="190"/>
      <c r="I115" s="189"/>
      <c r="J115" s="189"/>
      <c r="K115" s="190"/>
      <c r="L115" s="190"/>
      <c r="M115" s="189"/>
      <c r="N115" s="189"/>
      <c r="O115" s="190"/>
      <c r="P115" s="190"/>
      <c r="Q115" s="189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 spans="1:26" ht="30" customHeight="1">
      <c r="A116" s="187">
        <f t="shared" si="7"/>
        <v>22</v>
      </c>
      <c r="B116" s="188" t="s">
        <v>2037</v>
      </c>
      <c r="C116" s="188" t="s">
        <v>944</v>
      </c>
      <c r="D116" s="191"/>
      <c r="E116" s="189"/>
      <c r="F116" s="189"/>
      <c r="G116" s="190"/>
      <c r="H116" s="190"/>
      <c r="I116" s="189"/>
      <c r="J116" s="189"/>
      <c r="K116" s="190"/>
      <c r="L116" s="190"/>
      <c r="M116" s="189"/>
      <c r="N116" s="189"/>
      <c r="O116" s="190"/>
      <c r="P116" s="190"/>
      <c r="Q116" s="189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 spans="1:26" ht="30" customHeight="1">
      <c r="A117" s="187">
        <f t="shared" si="7"/>
        <v>23</v>
      </c>
      <c r="B117" s="188" t="s">
        <v>763</v>
      </c>
      <c r="C117" s="188" t="s">
        <v>944</v>
      </c>
      <c r="D117" s="191"/>
      <c r="E117" s="189"/>
      <c r="F117" s="189"/>
      <c r="G117" s="190"/>
      <c r="H117" s="190"/>
      <c r="I117" s="189"/>
      <c r="J117" s="189"/>
      <c r="K117" s="190"/>
      <c r="L117" s="190"/>
      <c r="M117" s="189"/>
      <c r="N117" s="189"/>
      <c r="O117" s="190"/>
      <c r="P117" s="190"/>
      <c r="Q117" s="189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 spans="1:26" ht="30" customHeight="1">
      <c r="A118" s="193"/>
      <c r="B118" s="194"/>
      <c r="C118" s="194"/>
      <c r="D118" s="194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 spans="1:26" ht="19.5" customHeight="1">
      <c r="A119" s="1123" t="s">
        <v>2038</v>
      </c>
      <c r="B119" s="1124"/>
      <c r="C119" s="1124"/>
      <c r="D119" s="1124"/>
      <c r="E119" s="1124"/>
      <c r="F119" s="1124"/>
      <c r="G119" s="1124"/>
      <c r="H119" s="1124"/>
      <c r="I119" s="1124"/>
      <c r="J119" s="1124"/>
      <c r="K119" s="1124"/>
      <c r="L119" s="1124"/>
      <c r="M119" s="1124"/>
      <c r="N119" s="1124"/>
      <c r="O119" s="1124"/>
      <c r="P119" s="1124"/>
      <c r="Q119" s="1125"/>
      <c r="R119" s="197"/>
      <c r="S119" s="197"/>
      <c r="T119" s="197"/>
      <c r="U119" s="197"/>
      <c r="V119" s="197"/>
      <c r="W119" s="197"/>
      <c r="X119" s="197"/>
      <c r="Y119" s="197"/>
      <c r="Z119" s="197"/>
    </row>
    <row r="120" spans="1:26" ht="30" customHeight="1">
      <c r="A120" s="187">
        <v>1</v>
      </c>
      <c r="B120" s="188" t="s">
        <v>660</v>
      </c>
      <c r="C120" s="188" t="s">
        <v>1971</v>
      </c>
      <c r="D120" s="191"/>
      <c r="E120" s="189"/>
      <c r="F120" s="189"/>
      <c r="G120" s="190"/>
      <c r="H120" s="190"/>
      <c r="I120" s="189"/>
      <c r="J120" s="189"/>
      <c r="K120" s="190"/>
      <c r="L120" s="190"/>
      <c r="M120" s="189"/>
      <c r="N120" s="189"/>
      <c r="O120" s="190"/>
      <c r="P120" s="190"/>
      <c r="Q120" s="189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 spans="1:26" ht="30" customHeight="1">
      <c r="A121" s="187">
        <f t="shared" ref="A121:A129" si="8">A120+1</f>
        <v>2</v>
      </c>
      <c r="B121" s="188" t="s">
        <v>2039</v>
      </c>
      <c r="C121" s="188" t="s">
        <v>2000</v>
      </c>
      <c r="D121" s="191"/>
      <c r="E121" s="189"/>
      <c r="F121" s="189"/>
      <c r="G121" s="190"/>
      <c r="H121" s="190"/>
      <c r="I121" s="189"/>
      <c r="J121" s="189"/>
      <c r="K121" s="190"/>
      <c r="L121" s="190"/>
      <c r="M121" s="189"/>
      <c r="N121" s="189"/>
      <c r="O121" s="190"/>
      <c r="P121" s="190"/>
      <c r="Q121" s="189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 spans="1:26" ht="30" customHeight="1">
      <c r="A122" s="187">
        <f t="shared" si="8"/>
        <v>3</v>
      </c>
      <c r="B122" s="188" t="s">
        <v>668</v>
      </c>
      <c r="C122" s="188" t="s">
        <v>212</v>
      </c>
      <c r="D122" s="191"/>
      <c r="E122" s="189"/>
      <c r="F122" s="189"/>
      <c r="G122" s="190"/>
      <c r="H122" s="190"/>
      <c r="I122" s="189"/>
      <c r="J122" s="189"/>
      <c r="K122" s="190"/>
      <c r="L122" s="190"/>
      <c r="M122" s="189"/>
      <c r="N122" s="189"/>
      <c r="O122" s="190"/>
      <c r="P122" s="190"/>
      <c r="Q122" s="189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 spans="1:26" ht="30" customHeight="1">
      <c r="A123" s="187">
        <f t="shared" si="8"/>
        <v>4</v>
      </c>
      <c r="B123" s="188" t="s">
        <v>2040</v>
      </c>
      <c r="C123" s="188" t="s">
        <v>376</v>
      </c>
      <c r="D123" s="191"/>
      <c r="E123" s="189"/>
      <c r="F123" s="189"/>
      <c r="G123" s="190"/>
      <c r="H123" s="190"/>
      <c r="I123" s="189"/>
      <c r="J123" s="189"/>
      <c r="K123" s="190"/>
      <c r="L123" s="190"/>
      <c r="M123" s="189"/>
      <c r="N123" s="189"/>
      <c r="O123" s="190"/>
      <c r="P123" s="190"/>
      <c r="Q123" s="189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 spans="1:26" ht="30" customHeight="1">
      <c r="A124" s="187">
        <f t="shared" si="8"/>
        <v>5</v>
      </c>
      <c r="B124" s="188" t="s">
        <v>2041</v>
      </c>
      <c r="C124" s="188" t="s">
        <v>376</v>
      </c>
      <c r="D124" s="191"/>
      <c r="E124" s="189"/>
      <c r="F124" s="189"/>
      <c r="G124" s="190"/>
      <c r="H124" s="190"/>
      <c r="I124" s="189"/>
      <c r="J124" s="189"/>
      <c r="K124" s="190"/>
      <c r="L124" s="190"/>
      <c r="M124" s="189"/>
      <c r="N124" s="189"/>
      <c r="O124" s="190"/>
      <c r="P124" s="190"/>
      <c r="Q124" s="189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 spans="1:26" ht="30" customHeight="1">
      <c r="A125" s="187">
        <f t="shared" si="8"/>
        <v>6</v>
      </c>
      <c r="B125" s="188" t="s">
        <v>2042</v>
      </c>
      <c r="C125" s="188" t="s">
        <v>376</v>
      </c>
      <c r="D125" s="191"/>
      <c r="E125" s="189"/>
      <c r="F125" s="189"/>
      <c r="G125" s="190"/>
      <c r="H125" s="190"/>
      <c r="I125" s="189"/>
      <c r="J125" s="189"/>
      <c r="K125" s="190"/>
      <c r="L125" s="190"/>
      <c r="M125" s="189"/>
      <c r="N125" s="189"/>
      <c r="O125" s="190"/>
      <c r="P125" s="190"/>
      <c r="Q125" s="189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 spans="1:26" ht="30" customHeight="1">
      <c r="A126" s="187">
        <f t="shared" si="8"/>
        <v>7</v>
      </c>
      <c r="B126" s="188" t="s">
        <v>681</v>
      </c>
      <c r="C126" s="188" t="s">
        <v>376</v>
      </c>
      <c r="D126" s="191"/>
      <c r="E126" s="189"/>
      <c r="F126" s="189"/>
      <c r="G126" s="190"/>
      <c r="H126" s="190"/>
      <c r="I126" s="189"/>
      <c r="J126" s="189"/>
      <c r="K126" s="190"/>
      <c r="L126" s="190"/>
      <c r="M126" s="189"/>
      <c r="N126" s="189"/>
      <c r="O126" s="190"/>
      <c r="P126" s="190"/>
      <c r="Q126" s="189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 spans="1:26" ht="30" customHeight="1">
      <c r="A127" s="187">
        <f t="shared" si="8"/>
        <v>8</v>
      </c>
      <c r="B127" s="188" t="s">
        <v>2043</v>
      </c>
      <c r="C127" s="188" t="s">
        <v>376</v>
      </c>
      <c r="D127" s="191"/>
      <c r="E127" s="189"/>
      <c r="F127" s="189"/>
      <c r="G127" s="190"/>
      <c r="H127" s="190"/>
      <c r="I127" s="189"/>
      <c r="J127" s="189"/>
      <c r="K127" s="190"/>
      <c r="L127" s="190"/>
      <c r="M127" s="189"/>
      <c r="N127" s="189"/>
      <c r="O127" s="190"/>
      <c r="P127" s="190"/>
      <c r="Q127" s="189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 spans="1:26" ht="30" customHeight="1">
      <c r="A128" s="187">
        <f t="shared" si="8"/>
        <v>9</v>
      </c>
      <c r="B128" s="188" t="s">
        <v>685</v>
      </c>
      <c r="C128" s="188" t="s">
        <v>376</v>
      </c>
      <c r="D128" s="191"/>
      <c r="E128" s="189"/>
      <c r="F128" s="189"/>
      <c r="G128" s="190"/>
      <c r="H128" s="190"/>
      <c r="I128" s="189"/>
      <c r="J128" s="189"/>
      <c r="K128" s="190"/>
      <c r="L128" s="190"/>
      <c r="M128" s="189"/>
      <c r="N128" s="189"/>
      <c r="O128" s="190"/>
      <c r="P128" s="190"/>
      <c r="Q128" s="189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 spans="1:26" ht="30" customHeight="1">
      <c r="A129" s="187">
        <f t="shared" si="8"/>
        <v>10</v>
      </c>
      <c r="B129" s="188" t="s">
        <v>691</v>
      </c>
      <c r="C129" s="192" t="s">
        <v>852</v>
      </c>
      <c r="D129" s="191"/>
      <c r="E129" s="189"/>
      <c r="F129" s="189"/>
      <c r="G129" s="190"/>
      <c r="H129" s="190"/>
      <c r="I129" s="189"/>
      <c r="J129" s="189"/>
      <c r="K129" s="190"/>
      <c r="L129" s="190"/>
      <c r="M129" s="189"/>
      <c r="N129" s="189"/>
      <c r="O129" s="190"/>
      <c r="P129" s="190"/>
      <c r="Q129" s="189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 spans="1:26" ht="30" customHeight="1">
      <c r="A130" s="193"/>
      <c r="B130" s="194"/>
      <c r="C130" s="194"/>
      <c r="D130" s="195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 spans="1:26" ht="19.5" customHeight="1">
      <c r="A131" s="1123" t="s">
        <v>2044</v>
      </c>
      <c r="B131" s="1124"/>
      <c r="C131" s="1124"/>
      <c r="D131" s="1124"/>
      <c r="E131" s="1124"/>
      <c r="F131" s="1124"/>
      <c r="G131" s="1124"/>
      <c r="H131" s="1124"/>
      <c r="I131" s="1124"/>
      <c r="J131" s="1124"/>
      <c r="K131" s="1124"/>
      <c r="L131" s="1124"/>
      <c r="M131" s="1124"/>
      <c r="N131" s="1124"/>
      <c r="O131" s="1124"/>
      <c r="P131" s="1124"/>
      <c r="Q131" s="1125"/>
      <c r="R131" s="197"/>
      <c r="S131" s="197"/>
      <c r="T131" s="197"/>
      <c r="U131" s="197"/>
      <c r="V131" s="197"/>
      <c r="W131" s="197"/>
      <c r="X131" s="197"/>
      <c r="Y131" s="197"/>
      <c r="Z131" s="197"/>
    </row>
    <row r="132" spans="1:26" ht="30" customHeight="1">
      <c r="A132" s="187">
        <v>1</v>
      </c>
      <c r="B132" s="188" t="s">
        <v>2045</v>
      </c>
      <c r="C132" s="188" t="s">
        <v>2046</v>
      </c>
      <c r="D132" s="188"/>
      <c r="E132" s="189"/>
      <c r="F132" s="189"/>
      <c r="G132" s="190"/>
      <c r="H132" s="190"/>
      <c r="I132" s="189"/>
      <c r="J132" s="189"/>
      <c r="K132" s="190"/>
      <c r="L132" s="190"/>
      <c r="M132" s="189"/>
      <c r="N132" s="189"/>
      <c r="O132" s="190"/>
      <c r="P132" s="190"/>
      <c r="Q132" s="189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 spans="1:26" ht="30" customHeight="1">
      <c r="A133" s="187">
        <f t="shared" ref="A133:A147" si="9">A132+1</f>
        <v>2</v>
      </c>
      <c r="B133" s="188" t="s">
        <v>299</v>
      </c>
      <c r="C133" s="188" t="s">
        <v>2047</v>
      </c>
      <c r="D133" s="188"/>
      <c r="E133" s="189"/>
      <c r="F133" s="189"/>
      <c r="G133" s="190"/>
      <c r="H133" s="190"/>
      <c r="I133" s="189"/>
      <c r="J133" s="189"/>
      <c r="K133" s="190"/>
      <c r="L133" s="190"/>
      <c r="M133" s="189"/>
      <c r="N133" s="189"/>
      <c r="O133" s="190"/>
      <c r="P133" s="190"/>
      <c r="Q133" s="189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 spans="1:26" ht="30" customHeight="1">
      <c r="A134" s="187">
        <f t="shared" si="9"/>
        <v>3</v>
      </c>
      <c r="B134" s="188" t="s">
        <v>360</v>
      </c>
      <c r="C134" s="188" t="s">
        <v>2048</v>
      </c>
      <c r="D134" s="188"/>
      <c r="E134" s="189"/>
      <c r="F134" s="189"/>
      <c r="G134" s="190"/>
      <c r="H134" s="190"/>
      <c r="I134" s="189"/>
      <c r="J134" s="189"/>
      <c r="K134" s="190"/>
      <c r="L134" s="190"/>
      <c r="M134" s="189"/>
      <c r="N134" s="189"/>
      <c r="O134" s="190"/>
      <c r="P134" s="190"/>
      <c r="Q134" s="189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 spans="1:26" ht="30" customHeight="1">
      <c r="A135" s="187">
        <f t="shared" si="9"/>
        <v>4</v>
      </c>
      <c r="B135" s="188" t="s">
        <v>2049</v>
      </c>
      <c r="C135" s="188" t="s">
        <v>212</v>
      </c>
      <c r="D135" s="188"/>
      <c r="E135" s="189"/>
      <c r="F135" s="189"/>
      <c r="G135" s="190"/>
      <c r="H135" s="190"/>
      <c r="I135" s="189"/>
      <c r="J135" s="189"/>
      <c r="K135" s="190"/>
      <c r="L135" s="190"/>
      <c r="M135" s="189"/>
      <c r="N135" s="189"/>
      <c r="O135" s="190"/>
      <c r="P135" s="190"/>
      <c r="Q135" s="189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 spans="1:26" ht="30" customHeight="1">
      <c r="A136" s="187">
        <f t="shared" si="9"/>
        <v>5</v>
      </c>
      <c r="B136" s="188" t="s">
        <v>2050</v>
      </c>
      <c r="C136" s="188" t="s">
        <v>2051</v>
      </c>
      <c r="D136" s="188"/>
      <c r="E136" s="189"/>
      <c r="F136" s="189"/>
      <c r="G136" s="190"/>
      <c r="H136" s="190"/>
      <c r="I136" s="189"/>
      <c r="J136" s="189"/>
      <c r="K136" s="190"/>
      <c r="L136" s="190"/>
      <c r="M136" s="189"/>
      <c r="N136" s="189"/>
      <c r="O136" s="190"/>
      <c r="P136" s="190"/>
      <c r="Q136" s="189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 spans="1:26" ht="30" customHeight="1">
      <c r="A137" s="187">
        <f t="shared" si="9"/>
        <v>6</v>
      </c>
      <c r="B137" s="188" t="s">
        <v>2052</v>
      </c>
      <c r="C137" s="188" t="s">
        <v>376</v>
      </c>
      <c r="D137" s="188"/>
      <c r="E137" s="189"/>
      <c r="F137" s="189"/>
      <c r="G137" s="190"/>
      <c r="H137" s="190"/>
      <c r="I137" s="189"/>
      <c r="J137" s="189"/>
      <c r="K137" s="190"/>
      <c r="L137" s="190"/>
      <c r="M137" s="189"/>
      <c r="N137" s="189"/>
      <c r="O137" s="190"/>
      <c r="P137" s="190"/>
      <c r="Q137" s="189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 spans="1:26" ht="30" customHeight="1">
      <c r="A138" s="187">
        <f t="shared" si="9"/>
        <v>7</v>
      </c>
      <c r="B138" s="188" t="s">
        <v>2054</v>
      </c>
      <c r="C138" s="188" t="s">
        <v>376</v>
      </c>
      <c r="D138" s="188"/>
      <c r="E138" s="189"/>
      <c r="F138" s="189"/>
      <c r="G138" s="190"/>
      <c r="H138" s="190"/>
      <c r="I138" s="189"/>
      <c r="J138" s="189"/>
      <c r="K138" s="190"/>
      <c r="L138" s="190"/>
      <c r="M138" s="189"/>
      <c r="N138" s="189"/>
      <c r="O138" s="190"/>
      <c r="P138" s="190"/>
      <c r="Q138" s="189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 spans="1:26" ht="30" customHeight="1">
      <c r="A139" s="187">
        <f t="shared" si="9"/>
        <v>8</v>
      </c>
      <c r="B139" s="188" t="s">
        <v>2055</v>
      </c>
      <c r="C139" s="188" t="s">
        <v>376</v>
      </c>
      <c r="D139" s="188"/>
      <c r="E139" s="189"/>
      <c r="F139" s="189"/>
      <c r="G139" s="190"/>
      <c r="H139" s="190"/>
      <c r="I139" s="189"/>
      <c r="J139" s="189"/>
      <c r="K139" s="190"/>
      <c r="L139" s="190"/>
      <c r="M139" s="189"/>
      <c r="N139" s="189"/>
      <c r="O139" s="190"/>
      <c r="P139" s="190"/>
      <c r="Q139" s="189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 spans="1:26" ht="30" customHeight="1">
      <c r="A140" s="187">
        <f t="shared" si="9"/>
        <v>9</v>
      </c>
      <c r="B140" s="188" t="s">
        <v>2056</v>
      </c>
      <c r="C140" s="188" t="s">
        <v>376</v>
      </c>
      <c r="D140" s="188"/>
      <c r="E140" s="189"/>
      <c r="F140" s="189"/>
      <c r="G140" s="190"/>
      <c r="H140" s="190"/>
      <c r="I140" s="189"/>
      <c r="J140" s="189"/>
      <c r="K140" s="190"/>
      <c r="L140" s="190"/>
      <c r="M140" s="189"/>
      <c r="N140" s="189"/>
      <c r="O140" s="190"/>
      <c r="P140" s="190"/>
      <c r="Q140" s="189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 spans="1:26" ht="30" customHeight="1">
      <c r="A141" s="187">
        <f t="shared" si="9"/>
        <v>10</v>
      </c>
      <c r="B141" s="188" t="s">
        <v>2057</v>
      </c>
      <c r="C141" s="188" t="s">
        <v>388</v>
      </c>
      <c r="D141" s="188"/>
      <c r="E141" s="189"/>
      <c r="F141" s="189"/>
      <c r="G141" s="190"/>
      <c r="H141" s="190"/>
      <c r="I141" s="189"/>
      <c r="J141" s="189"/>
      <c r="K141" s="190"/>
      <c r="L141" s="190"/>
      <c r="M141" s="189"/>
      <c r="N141" s="189"/>
      <c r="O141" s="190"/>
      <c r="P141" s="190"/>
      <c r="Q141" s="189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 spans="1:26" ht="30" customHeight="1">
      <c r="A142" s="187">
        <f t="shared" si="9"/>
        <v>11</v>
      </c>
      <c r="B142" s="188" t="s">
        <v>2058</v>
      </c>
      <c r="C142" s="188" t="s">
        <v>388</v>
      </c>
      <c r="D142" s="188"/>
      <c r="E142" s="189"/>
      <c r="F142" s="189"/>
      <c r="G142" s="190"/>
      <c r="H142" s="190"/>
      <c r="I142" s="189"/>
      <c r="J142" s="189"/>
      <c r="K142" s="190"/>
      <c r="L142" s="190"/>
      <c r="M142" s="189"/>
      <c r="N142" s="189"/>
      <c r="O142" s="190"/>
      <c r="P142" s="190"/>
      <c r="Q142" s="189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 spans="1:26" ht="30" customHeight="1">
      <c r="A143" s="187">
        <f t="shared" si="9"/>
        <v>12</v>
      </c>
      <c r="B143" s="188" t="s">
        <v>2059</v>
      </c>
      <c r="C143" s="188" t="s">
        <v>376</v>
      </c>
      <c r="D143" s="188"/>
      <c r="E143" s="189"/>
      <c r="F143" s="189"/>
      <c r="G143" s="190"/>
      <c r="H143" s="190"/>
      <c r="I143" s="189"/>
      <c r="J143" s="189"/>
      <c r="K143" s="190"/>
      <c r="L143" s="190"/>
      <c r="M143" s="189"/>
      <c r="N143" s="189"/>
      <c r="O143" s="190"/>
      <c r="P143" s="190"/>
      <c r="Q143" s="189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 spans="1:26" ht="30" customHeight="1">
      <c r="A144" s="187">
        <f t="shared" si="9"/>
        <v>13</v>
      </c>
      <c r="B144" s="188" t="s">
        <v>2060</v>
      </c>
      <c r="C144" s="188" t="s">
        <v>944</v>
      </c>
      <c r="D144" s="188"/>
      <c r="E144" s="189"/>
      <c r="F144" s="189"/>
      <c r="G144" s="190"/>
      <c r="H144" s="190"/>
      <c r="I144" s="189"/>
      <c r="J144" s="189"/>
      <c r="K144" s="190"/>
      <c r="L144" s="190"/>
      <c r="M144" s="189"/>
      <c r="N144" s="189"/>
      <c r="O144" s="190"/>
      <c r="P144" s="190"/>
      <c r="Q144" s="189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 spans="1:26" ht="30" customHeight="1">
      <c r="A145" s="187">
        <f t="shared" si="9"/>
        <v>14</v>
      </c>
      <c r="B145" s="188" t="s">
        <v>2062</v>
      </c>
      <c r="C145" s="192" t="s">
        <v>246</v>
      </c>
      <c r="D145" s="188"/>
      <c r="E145" s="189"/>
      <c r="F145" s="189"/>
      <c r="G145" s="190"/>
      <c r="H145" s="190"/>
      <c r="I145" s="189"/>
      <c r="J145" s="189"/>
      <c r="K145" s="190"/>
      <c r="L145" s="190"/>
      <c r="M145" s="189"/>
      <c r="N145" s="189"/>
      <c r="O145" s="190"/>
      <c r="P145" s="190"/>
      <c r="Q145" s="189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 spans="1:26" ht="30" customHeight="1">
      <c r="A146" s="187">
        <f t="shared" si="9"/>
        <v>15</v>
      </c>
      <c r="B146" s="188" t="s">
        <v>2063</v>
      </c>
      <c r="C146" s="188" t="s">
        <v>944</v>
      </c>
      <c r="D146" s="188"/>
      <c r="E146" s="189"/>
      <c r="F146" s="189"/>
      <c r="G146" s="190"/>
      <c r="H146" s="190"/>
      <c r="I146" s="189"/>
      <c r="J146" s="189"/>
      <c r="K146" s="190"/>
      <c r="L146" s="190"/>
      <c r="M146" s="189"/>
      <c r="N146" s="189"/>
      <c r="O146" s="190"/>
      <c r="P146" s="190"/>
      <c r="Q146" s="189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 spans="1:26" ht="30" customHeight="1">
      <c r="A147" s="187">
        <f t="shared" si="9"/>
        <v>16</v>
      </c>
      <c r="B147" s="188" t="s">
        <v>2064</v>
      </c>
      <c r="C147" s="188" t="s">
        <v>944</v>
      </c>
      <c r="D147" s="188"/>
      <c r="E147" s="189"/>
      <c r="F147" s="189"/>
      <c r="G147" s="190"/>
      <c r="H147" s="190"/>
      <c r="I147" s="189"/>
      <c r="J147" s="189"/>
      <c r="K147" s="190"/>
      <c r="L147" s="190"/>
      <c r="M147" s="189"/>
      <c r="N147" s="189"/>
      <c r="O147" s="190"/>
      <c r="P147" s="190"/>
      <c r="Q147" s="189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 spans="1:26" ht="30" customHeight="1">
      <c r="A148" s="193"/>
      <c r="B148" s="194"/>
      <c r="C148" s="194"/>
      <c r="D148" s="195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 spans="1:26" ht="19.5" customHeight="1">
      <c r="A149" s="1123" t="s">
        <v>2065</v>
      </c>
      <c r="B149" s="1124"/>
      <c r="C149" s="1124"/>
      <c r="D149" s="1124"/>
      <c r="E149" s="1124"/>
      <c r="F149" s="1124"/>
      <c r="G149" s="1124"/>
      <c r="H149" s="1124"/>
      <c r="I149" s="1124"/>
      <c r="J149" s="1124"/>
      <c r="K149" s="1124"/>
      <c r="L149" s="1124"/>
      <c r="M149" s="1124"/>
      <c r="N149" s="1124"/>
      <c r="O149" s="1124"/>
      <c r="P149" s="1124"/>
      <c r="Q149" s="1125"/>
      <c r="R149" s="197"/>
      <c r="S149" s="197"/>
      <c r="T149" s="197"/>
      <c r="U149" s="197"/>
      <c r="V149" s="197"/>
      <c r="W149" s="197"/>
      <c r="X149" s="197"/>
      <c r="Y149" s="197"/>
      <c r="Z149" s="197"/>
    </row>
    <row r="150" spans="1:26" ht="30" customHeight="1">
      <c r="A150" s="187">
        <v>1</v>
      </c>
      <c r="B150" s="200" t="s">
        <v>860</v>
      </c>
      <c r="C150" s="200" t="s">
        <v>861</v>
      </c>
      <c r="D150" s="200"/>
      <c r="E150" s="189"/>
      <c r="F150" s="189"/>
      <c r="G150" s="190"/>
      <c r="H150" s="190"/>
      <c r="I150" s="189"/>
      <c r="J150" s="189"/>
      <c r="K150" s="190"/>
      <c r="L150" s="190"/>
      <c r="M150" s="189"/>
      <c r="N150" s="189"/>
      <c r="O150" s="190"/>
      <c r="P150" s="190"/>
      <c r="Q150" s="189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 spans="1:26" ht="30" customHeight="1">
      <c r="A151" s="187">
        <f t="shared" ref="A151:A158" si="10">A150+1</f>
        <v>2</v>
      </c>
      <c r="B151" s="188" t="s">
        <v>869</v>
      </c>
      <c r="C151" s="188" t="s">
        <v>212</v>
      </c>
      <c r="D151" s="188"/>
      <c r="E151" s="189"/>
      <c r="F151" s="189"/>
      <c r="G151" s="190"/>
      <c r="H151" s="190"/>
      <c r="I151" s="189"/>
      <c r="J151" s="189"/>
      <c r="K151" s="190"/>
      <c r="L151" s="190"/>
      <c r="M151" s="189"/>
      <c r="N151" s="189"/>
      <c r="O151" s="190"/>
      <c r="P151" s="190"/>
      <c r="Q151" s="189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 spans="1:26" ht="30" customHeight="1">
      <c r="A152" s="187">
        <f t="shared" si="10"/>
        <v>3</v>
      </c>
      <c r="B152" s="188" t="s">
        <v>876</v>
      </c>
      <c r="C152" s="188" t="s">
        <v>376</v>
      </c>
      <c r="D152" s="188"/>
      <c r="E152" s="189"/>
      <c r="F152" s="189"/>
      <c r="G152" s="190"/>
      <c r="H152" s="190"/>
      <c r="I152" s="189"/>
      <c r="J152" s="189"/>
      <c r="K152" s="190"/>
      <c r="L152" s="190"/>
      <c r="M152" s="189"/>
      <c r="N152" s="189"/>
      <c r="O152" s="190"/>
      <c r="P152" s="190"/>
      <c r="Q152" s="189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 spans="1:26" ht="30" customHeight="1">
      <c r="A153" s="187">
        <f t="shared" si="10"/>
        <v>4</v>
      </c>
      <c r="B153" s="188" t="s">
        <v>882</v>
      </c>
      <c r="C153" s="188" t="s">
        <v>376</v>
      </c>
      <c r="D153" s="188"/>
      <c r="E153" s="189"/>
      <c r="F153" s="189"/>
      <c r="G153" s="190"/>
      <c r="H153" s="190"/>
      <c r="I153" s="189"/>
      <c r="J153" s="189"/>
      <c r="K153" s="190"/>
      <c r="L153" s="190"/>
      <c r="M153" s="189"/>
      <c r="N153" s="189"/>
      <c r="O153" s="190"/>
      <c r="P153" s="190"/>
      <c r="Q153" s="189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 spans="1:26" ht="30" customHeight="1">
      <c r="A154" s="187">
        <f t="shared" si="10"/>
        <v>5</v>
      </c>
      <c r="B154" s="188" t="s">
        <v>886</v>
      </c>
      <c r="C154" s="188" t="s">
        <v>376</v>
      </c>
      <c r="D154" s="188"/>
      <c r="E154" s="189"/>
      <c r="F154" s="189"/>
      <c r="G154" s="190"/>
      <c r="H154" s="190"/>
      <c r="I154" s="189"/>
      <c r="J154" s="189"/>
      <c r="K154" s="190"/>
      <c r="L154" s="190"/>
      <c r="M154" s="189"/>
      <c r="N154" s="189"/>
      <c r="O154" s="190"/>
      <c r="P154" s="190"/>
      <c r="Q154" s="189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 spans="1:26" ht="30" customHeight="1">
      <c r="A155" s="187">
        <f t="shared" si="10"/>
        <v>6</v>
      </c>
      <c r="B155" s="200" t="s">
        <v>2068</v>
      </c>
      <c r="C155" s="200" t="s">
        <v>376</v>
      </c>
      <c r="D155" s="200"/>
      <c r="E155" s="189"/>
      <c r="F155" s="189"/>
      <c r="G155" s="190"/>
      <c r="H155" s="190"/>
      <c r="I155" s="189"/>
      <c r="J155" s="189"/>
      <c r="K155" s="190"/>
      <c r="L155" s="190"/>
      <c r="M155" s="189"/>
      <c r="N155" s="189"/>
      <c r="O155" s="190"/>
      <c r="P155" s="190"/>
      <c r="Q155" s="189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 spans="1:26" ht="30" customHeight="1">
      <c r="A156" s="187">
        <f t="shared" si="10"/>
        <v>7</v>
      </c>
      <c r="B156" s="200" t="s">
        <v>2069</v>
      </c>
      <c r="C156" s="200" t="s">
        <v>376</v>
      </c>
      <c r="D156" s="200"/>
      <c r="E156" s="189"/>
      <c r="F156" s="189"/>
      <c r="G156" s="190"/>
      <c r="H156" s="190"/>
      <c r="I156" s="189"/>
      <c r="J156" s="189"/>
      <c r="K156" s="190"/>
      <c r="L156" s="190"/>
      <c r="M156" s="189"/>
      <c r="N156" s="189"/>
      <c r="O156" s="190"/>
      <c r="P156" s="190"/>
      <c r="Q156" s="189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 spans="1:26" ht="30" customHeight="1">
      <c r="A157" s="187">
        <f t="shared" si="10"/>
        <v>8</v>
      </c>
      <c r="B157" s="200" t="s">
        <v>2070</v>
      </c>
      <c r="C157" s="200" t="s">
        <v>376</v>
      </c>
      <c r="D157" s="200"/>
      <c r="E157" s="189"/>
      <c r="F157" s="189"/>
      <c r="G157" s="190"/>
      <c r="H157" s="190"/>
      <c r="I157" s="189"/>
      <c r="J157" s="189"/>
      <c r="K157" s="190"/>
      <c r="L157" s="190"/>
      <c r="M157" s="189"/>
      <c r="N157" s="189"/>
      <c r="O157" s="190"/>
      <c r="P157" s="190"/>
      <c r="Q157" s="189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 spans="1:26" ht="30" customHeight="1">
      <c r="A158" s="187">
        <f t="shared" si="10"/>
        <v>9</v>
      </c>
      <c r="B158" s="200" t="s">
        <v>890</v>
      </c>
      <c r="C158" s="201" t="s">
        <v>852</v>
      </c>
      <c r="D158" s="200"/>
      <c r="E158" s="189"/>
      <c r="F158" s="189"/>
      <c r="G158" s="190"/>
      <c r="H158" s="190"/>
      <c r="I158" s="189"/>
      <c r="J158" s="189"/>
      <c r="K158" s="190"/>
      <c r="L158" s="190"/>
      <c r="M158" s="189"/>
      <c r="N158" s="189"/>
      <c r="O158" s="190"/>
      <c r="P158" s="190"/>
      <c r="Q158" s="189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 spans="1:26" ht="30" customHeight="1">
      <c r="A159" s="193"/>
      <c r="B159" s="194"/>
      <c r="C159" s="194"/>
      <c r="D159" s="195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 spans="1:26" ht="19.5" customHeight="1">
      <c r="A160" s="1123" t="s">
        <v>2071</v>
      </c>
      <c r="B160" s="1124"/>
      <c r="C160" s="1124"/>
      <c r="D160" s="1124"/>
      <c r="E160" s="1124"/>
      <c r="F160" s="1124"/>
      <c r="G160" s="1124"/>
      <c r="H160" s="1124"/>
      <c r="I160" s="1124"/>
      <c r="J160" s="1124"/>
      <c r="K160" s="1124"/>
      <c r="L160" s="1124"/>
      <c r="M160" s="1124"/>
      <c r="N160" s="1124"/>
      <c r="O160" s="1124"/>
      <c r="P160" s="1124"/>
      <c r="Q160" s="1125"/>
      <c r="R160" s="197"/>
      <c r="S160" s="197"/>
      <c r="T160" s="197"/>
      <c r="U160" s="197"/>
      <c r="V160" s="197"/>
      <c r="W160" s="197"/>
      <c r="X160" s="197"/>
      <c r="Y160" s="197"/>
      <c r="Z160" s="197"/>
    </row>
    <row r="161" spans="1:26" ht="30" customHeight="1">
      <c r="A161" s="187">
        <v>1</v>
      </c>
      <c r="B161" s="200" t="s">
        <v>901</v>
      </c>
      <c r="C161" s="200" t="s">
        <v>2048</v>
      </c>
      <c r="D161" s="200"/>
      <c r="E161" s="189"/>
      <c r="F161" s="189"/>
      <c r="G161" s="190"/>
      <c r="H161" s="190"/>
      <c r="I161" s="189"/>
      <c r="J161" s="189"/>
      <c r="K161" s="190"/>
      <c r="L161" s="190"/>
      <c r="M161" s="189"/>
      <c r="N161" s="189"/>
      <c r="O161" s="190"/>
      <c r="P161" s="190"/>
      <c r="Q161" s="189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 spans="1:26" ht="30" customHeight="1">
      <c r="A162" s="187">
        <f t="shared" ref="A162:A172" si="11">A161+1</f>
        <v>2</v>
      </c>
      <c r="B162" s="200" t="s">
        <v>915</v>
      </c>
      <c r="C162" s="200" t="s">
        <v>212</v>
      </c>
      <c r="D162" s="200"/>
      <c r="E162" s="189"/>
      <c r="F162" s="189"/>
      <c r="G162" s="190"/>
      <c r="H162" s="190"/>
      <c r="I162" s="189"/>
      <c r="J162" s="189"/>
      <c r="K162" s="190"/>
      <c r="L162" s="190"/>
      <c r="M162" s="189"/>
      <c r="N162" s="189"/>
      <c r="O162" s="190"/>
      <c r="P162" s="190"/>
      <c r="Q162" s="189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 spans="1:26" ht="30" customHeight="1">
      <c r="A163" s="187">
        <f t="shared" si="11"/>
        <v>3</v>
      </c>
      <c r="B163" s="200" t="s">
        <v>921</v>
      </c>
      <c r="C163" s="200" t="s">
        <v>376</v>
      </c>
      <c r="D163" s="200"/>
      <c r="E163" s="189"/>
      <c r="F163" s="189"/>
      <c r="G163" s="190"/>
      <c r="H163" s="190"/>
      <c r="I163" s="189"/>
      <c r="J163" s="189"/>
      <c r="K163" s="190"/>
      <c r="L163" s="190"/>
      <c r="M163" s="189"/>
      <c r="N163" s="189"/>
      <c r="O163" s="190"/>
      <c r="P163" s="190"/>
      <c r="Q163" s="189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 spans="1:26" ht="30" customHeight="1">
      <c r="A164" s="187">
        <f t="shared" si="11"/>
        <v>4</v>
      </c>
      <c r="B164" s="200" t="s">
        <v>930</v>
      </c>
      <c r="C164" s="200" t="s">
        <v>376</v>
      </c>
      <c r="D164" s="200"/>
      <c r="E164" s="189"/>
      <c r="F164" s="189"/>
      <c r="G164" s="190"/>
      <c r="H164" s="190"/>
      <c r="I164" s="189"/>
      <c r="J164" s="189"/>
      <c r="K164" s="190"/>
      <c r="L164" s="190"/>
      <c r="M164" s="189"/>
      <c r="N164" s="189"/>
      <c r="O164" s="190"/>
      <c r="P164" s="190"/>
      <c r="Q164" s="189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 spans="1:26" ht="30" customHeight="1">
      <c r="A165" s="187">
        <f t="shared" si="11"/>
        <v>5</v>
      </c>
      <c r="B165" s="200" t="s">
        <v>909</v>
      </c>
      <c r="C165" s="200" t="s">
        <v>376</v>
      </c>
      <c r="D165" s="200"/>
      <c r="E165" s="189"/>
      <c r="F165" s="189"/>
      <c r="G165" s="190"/>
      <c r="H165" s="190"/>
      <c r="I165" s="189"/>
      <c r="J165" s="189"/>
      <c r="K165" s="190"/>
      <c r="L165" s="190"/>
      <c r="M165" s="189"/>
      <c r="N165" s="189"/>
      <c r="O165" s="190"/>
      <c r="P165" s="190"/>
      <c r="Q165" s="189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 spans="1:26" ht="30" customHeight="1">
      <c r="A166" s="187">
        <f t="shared" si="11"/>
        <v>6</v>
      </c>
      <c r="B166" s="200" t="s">
        <v>2072</v>
      </c>
      <c r="C166" s="200" t="s">
        <v>388</v>
      </c>
      <c r="D166" s="200"/>
      <c r="E166" s="189"/>
      <c r="F166" s="189"/>
      <c r="G166" s="190"/>
      <c r="H166" s="190"/>
      <c r="I166" s="189"/>
      <c r="J166" s="189"/>
      <c r="K166" s="190"/>
      <c r="L166" s="190"/>
      <c r="M166" s="189"/>
      <c r="N166" s="189"/>
      <c r="O166" s="190"/>
      <c r="P166" s="190"/>
      <c r="Q166" s="189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 spans="1:26" ht="30" customHeight="1">
      <c r="A167" s="187">
        <f t="shared" si="11"/>
        <v>7</v>
      </c>
      <c r="B167" s="200" t="s">
        <v>2073</v>
      </c>
      <c r="C167" s="200" t="s">
        <v>944</v>
      </c>
      <c r="D167" s="200"/>
      <c r="E167" s="189"/>
      <c r="F167" s="189"/>
      <c r="G167" s="190"/>
      <c r="H167" s="190"/>
      <c r="I167" s="189"/>
      <c r="J167" s="189"/>
      <c r="K167" s="190"/>
      <c r="L167" s="190"/>
      <c r="M167" s="189"/>
      <c r="N167" s="189"/>
      <c r="O167" s="190"/>
      <c r="P167" s="190"/>
      <c r="Q167" s="189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 spans="1:26" ht="30" customHeight="1">
      <c r="A168" s="187">
        <f t="shared" si="11"/>
        <v>8</v>
      </c>
      <c r="B168" s="200" t="s">
        <v>2074</v>
      </c>
      <c r="C168" s="200" t="s">
        <v>944</v>
      </c>
      <c r="D168" s="200"/>
      <c r="E168" s="189"/>
      <c r="F168" s="189"/>
      <c r="G168" s="190"/>
      <c r="H168" s="190"/>
      <c r="I168" s="189"/>
      <c r="J168" s="189"/>
      <c r="K168" s="190"/>
      <c r="L168" s="190"/>
      <c r="M168" s="189"/>
      <c r="N168" s="189"/>
      <c r="O168" s="190"/>
      <c r="P168" s="190"/>
      <c r="Q168" s="189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 spans="1:26" ht="30" customHeight="1">
      <c r="A169" s="187">
        <f t="shared" si="11"/>
        <v>9</v>
      </c>
      <c r="B169" s="200" t="s">
        <v>2075</v>
      </c>
      <c r="C169" s="201" t="s">
        <v>246</v>
      </c>
      <c r="D169" s="200"/>
      <c r="E169" s="189"/>
      <c r="F169" s="189"/>
      <c r="G169" s="190"/>
      <c r="H169" s="190"/>
      <c r="I169" s="189"/>
      <c r="J169" s="189"/>
      <c r="K169" s="190"/>
      <c r="L169" s="190"/>
      <c r="M169" s="189"/>
      <c r="N169" s="189"/>
      <c r="O169" s="190"/>
      <c r="P169" s="190"/>
      <c r="Q169" s="189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 spans="1:26" ht="30" customHeight="1">
      <c r="A170" s="187">
        <f t="shared" si="11"/>
        <v>10</v>
      </c>
      <c r="B170" s="200" t="s">
        <v>2076</v>
      </c>
      <c r="C170" s="201" t="s">
        <v>952</v>
      </c>
      <c r="D170" s="200"/>
      <c r="E170" s="189"/>
      <c r="F170" s="189"/>
      <c r="G170" s="190"/>
      <c r="H170" s="190"/>
      <c r="I170" s="189"/>
      <c r="J170" s="189"/>
      <c r="K170" s="190"/>
      <c r="L170" s="190"/>
      <c r="M170" s="189"/>
      <c r="N170" s="189"/>
      <c r="O170" s="190"/>
      <c r="P170" s="190"/>
      <c r="Q170" s="189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 spans="1:26" ht="30" customHeight="1">
      <c r="A171" s="187">
        <f t="shared" si="11"/>
        <v>11</v>
      </c>
      <c r="B171" s="200" t="s">
        <v>951</v>
      </c>
      <c r="C171" s="201" t="s">
        <v>952</v>
      </c>
      <c r="D171" s="200"/>
      <c r="E171" s="189"/>
      <c r="F171" s="189"/>
      <c r="G171" s="190"/>
      <c r="H171" s="190"/>
      <c r="I171" s="189"/>
      <c r="J171" s="189"/>
      <c r="K171" s="190"/>
      <c r="L171" s="190"/>
      <c r="M171" s="189"/>
      <c r="N171" s="189"/>
      <c r="O171" s="190"/>
      <c r="P171" s="190"/>
      <c r="Q171" s="189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 spans="1:26" ht="30" customHeight="1">
      <c r="A172" s="187">
        <f t="shared" si="11"/>
        <v>12</v>
      </c>
      <c r="B172" s="200" t="s">
        <v>969</v>
      </c>
      <c r="C172" s="201" t="s">
        <v>952</v>
      </c>
      <c r="D172" s="200"/>
      <c r="E172" s="189"/>
      <c r="F172" s="189"/>
      <c r="G172" s="190"/>
      <c r="H172" s="190"/>
      <c r="I172" s="189"/>
      <c r="J172" s="189"/>
      <c r="K172" s="190"/>
      <c r="L172" s="190"/>
      <c r="M172" s="189"/>
      <c r="N172" s="189"/>
      <c r="O172" s="190"/>
      <c r="P172" s="190"/>
      <c r="Q172" s="189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 spans="1:26" ht="30" customHeight="1">
      <c r="A173" s="193"/>
      <c r="B173" s="194"/>
      <c r="C173" s="194"/>
      <c r="D173" s="195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 spans="1:26" ht="19.5" customHeight="1">
      <c r="A174" s="1123" t="s">
        <v>2077</v>
      </c>
      <c r="B174" s="1124"/>
      <c r="C174" s="1124"/>
      <c r="D174" s="1124"/>
      <c r="E174" s="1124"/>
      <c r="F174" s="1124"/>
      <c r="G174" s="1124"/>
      <c r="H174" s="1124"/>
      <c r="I174" s="1124"/>
      <c r="J174" s="1124"/>
      <c r="K174" s="1124"/>
      <c r="L174" s="1124"/>
      <c r="M174" s="1124"/>
      <c r="N174" s="1124"/>
      <c r="O174" s="1124"/>
      <c r="P174" s="1124"/>
      <c r="Q174" s="1125"/>
      <c r="R174" s="197"/>
      <c r="S174" s="197"/>
      <c r="T174" s="197"/>
      <c r="U174" s="197"/>
      <c r="V174" s="197"/>
      <c r="W174" s="197"/>
      <c r="X174" s="197"/>
      <c r="Y174" s="197"/>
      <c r="Z174" s="197"/>
    </row>
    <row r="175" spans="1:26" ht="30" customHeight="1">
      <c r="A175" s="187">
        <v>1</v>
      </c>
      <c r="B175" s="188" t="s">
        <v>975</v>
      </c>
      <c r="C175" s="188" t="s">
        <v>2004</v>
      </c>
      <c r="D175" s="191"/>
      <c r="E175" s="189"/>
      <c r="F175" s="189"/>
      <c r="G175" s="190"/>
      <c r="H175" s="190"/>
      <c r="I175" s="189"/>
      <c r="J175" s="189"/>
      <c r="K175" s="190"/>
      <c r="L175" s="190"/>
      <c r="M175" s="189"/>
      <c r="N175" s="189"/>
      <c r="O175" s="190"/>
      <c r="P175" s="190"/>
      <c r="Q175" s="189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 spans="1:26" ht="30" customHeight="1">
      <c r="A176" s="187">
        <f t="shared" ref="A176:A182" si="12">A175+1</f>
        <v>2</v>
      </c>
      <c r="B176" s="188" t="s">
        <v>2078</v>
      </c>
      <c r="C176" s="188" t="s">
        <v>801</v>
      </c>
      <c r="D176" s="191"/>
      <c r="E176" s="189"/>
      <c r="F176" s="189"/>
      <c r="G176" s="190"/>
      <c r="H176" s="190"/>
      <c r="I176" s="189"/>
      <c r="J176" s="189"/>
      <c r="K176" s="190"/>
      <c r="L176" s="190"/>
      <c r="M176" s="189"/>
      <c r="N176" s="189"/>
      <c r="O176" s="190"/>
      <c r="P176" s="190"/>
      <c r="Q176" s="189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 spans="1:26" ht="30" customHeight="1">
      <c r="A177" s="187">
        <f t="shared" si="12"/>
        <v>3</v>
      </c>
      <c r="B177" s="188" t="s">
        <v>989</v>
      </c>
      <c r="C177" s="188" t="s">
        <v>376</v>
      </c>
      <c r="D177" s="191"/>
      <c r="E177" s="189"/>
      <c r="F177" s="189"/>
      <c r="G177" s="190"/>
      <c r="H177" s="190"/>
      <c r="I177" s="189"/>
      <c r="J177" s="189"/>
      <c r="K177" s="190"/>
      <c r="L177" s="190"/>
      <c r="M177" s="189"/>
      <c r="N177" s="189"/>
      <c r="O177" s="190"/>
      <c r="P177" s="190"/>
      <c r="Q177" s="189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 spans="1:26" ht="30" customHeight="1">
      <c r="A178" s="187">
        <f t="shared" si="12"/>
        <v>4</v>
      </c>
      <c r="B178" s="188" t="s">
        <v>1009</v>
      </c>
      <c r="C178" s="188" t="s">
        <v>376</v>
      </c>
      <c r="D178" s="191"/>
      <c r="E178" s="189"/>
      <c r="F178" s="189"/>
      <c r="G178" s="190"/>
      <c r="H178" s="190"/>
      <c r="I178" s="189"/>
      <c r="J178" s="189"/>
      <c r="K178" s="190"/>
      <c r="L178" s="190"/>
      <c r="M178" s="189"/>
      <c r="N178" s="189"/>
      <c r="O178" s="190"/>
      <c r="P178" s="190"/>
      <c r="Q178" s="189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 spans="1:26" ht="30" customHeight="1">
      <c r="A179" s="187">
        <f t="shared" si="12"/>
        <v>5</v>
      </c>
      <c r="B179" s="188" t="s">
        <v>994</v>
      </c>
      <c r="C179" s="188" t="s">
        <v>376</v>
      </c>
      <c r="D179" s="191"/>
      <c r="E179" s="189"/>
      <c r="F179" s="189"/>
      <c r="G179" s="190"/>
      <c r="H179" s="190"/>
      <c r="I179" s="189"/>
      <c r="J179" s="189"/>
      <c r="K179" s="190"/>
      <c r="L179" s="190"/>
      <c r="M179" s="189"/>
      <c r="N179" s="189"/>
      <c r="O179" s="190"/>
      <c r="P179" s="190"/>
      <c r="Q179" s="189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 spans="1:26" ht="30" customHeight="1">
      <c r="A180" s="187">
        <f t="shared" si="12"/>
        <v>6</v>
      </c>
      <c r="B180" s="188" t="s">
        <v>2079</v>
      </c>
      <c r="C180" s="188" t="s">
        <v>376</v>
      </c>
      <c r="D180" s="191"/>
      <c r="E180" s="189"/>
      <c r="F180" s="189"/>
      <c r="G180" s="190"/>
      <c r="H180" s="190"/>
      <c r="I180" s="189"/>
      <c r="J180" s="189"/>
      <c r="K180" s="190"/>
      <c r="L180" s="190"/>
      <c r="M180" s="189"/>
      <c r="N180" s="189"/>
      <c r="O180" s="190"/>
      <c r="P180" s="190"/>
      <c r="Q180" s="189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 spans="1:26" ht="30" customHeight="1">
      <c r="A181" s="187">
        <f t="shared" si="12"/>
        <v>7</v>
      </c>
      <c r="B181" s="188" t="s">
        <v>2080</v>
      </c>
      <c r="C181" s="188" t="s">
        <v>376</v>
      </c>
      <c r="D181" s="191"/>
      <c r="E181" s="189"/>
      <c r="F181" s="189"/>
      <c r="G181" s="190"/>
      <c r="H181" s="190"/>
      <c r="I181" s="189"/>
      <c r="J181" s="189"/>
      <c r="K181" s="190"/>
      <c r="L181" s="190"/>
      <c r="M181" s="189"/>
      <c r="N181" s="189"/>
      <c r="O181" s="190"/>
      <c r="P181" s="190"/>
      <c r="Q181" s="189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 spans="1:26" ht="30" customHeight="1">
      <c r="A182" s="187">
        <f t="shared" si="12"/>
        <v>8</v>
      </c>
      <c r="B182" s="188" t="s">
        <v>1443</v>
      </c>
      <c r="C182" s="192" t="s">
        <v>246</v>
      </c>
      <c r="D182" s="191"/>
      <c r="E182" s="189"/>
      <c r="F182" s="189"/>
      <c r="G182" s="190"/>
      <c r="H182" s="190"/>
      <c r="I182" s="189"/>
      <c r="J182" s="189"/>
      <c r="K182" s="190"/>
      <c r="L182" s="190"/>
      <c r="M182" s="189"/>
      <c r="N182" s="189"/>
      <c r="O182" s="190"/>
      <c r="P182" s="190"/>
      <c r="Q182" s="189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 spans="1:26" ht="30" customHeight="1">
      <c r="A183" s="187">
        <v>9</v>
      </c>
      <c r="B183" s="188" t="s">
        <v>1014</v>
      </c>
      <c r="C183" s="188" t="s">
        <v>944</v>
      </c>
      <c r="D183" s="191"/>
      <c r="E183" s="189"/>
      <c r="F183" s="189"/>
      <c r="G183" s="190"/>
      <c r="H183" s="190"/>
      <c r="I183" s="189"/>
      <c r="J183" s="189"/>
      <c r="K183" s="190"/>
      <c r="L183" s="190"/>
      <c r="M183" s="189"/>
      <c r="N183" s="189"/>
      <c r="O183" s="190"/>
      <c r="P183" s="190"/>
      <c r="Q183" s="189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 spans="1:26" ht="30" customHeight="1">
      <c r="A184" s="193"/>
      <c r="B184" s="194"/>
      <c r="C184" s="194"/>
      <c r="D184" s="195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 spans="1:26" ht="19.5" customHeight="1">
      <c r="A185" s="1123" t="s">
        <v>1060</v>
      </c>
      <c r="B185" s="1124"/>
      <c r="C185" s="1124"/>
      <c r="D185" s="1124"/>
      <c r="E185" s="1124"/>
      <c r="F185" s="1124"/>
      <c r="G185" s="1124"/>
      <c r="H185" s="1124"/>
      <c r="I185" s="1124"/>
      <c r="J185" s="1124"/>
      <c r="K185" s="1124"/>
      <c r="L185" s="1124"/>
      <c r="M185" s="1124"/>
      <c r="N185" s="1124"/>
      <c r="O185" s="1124"/>
      <c r="P185" s="1124"/>
      <c r="Q185" s="1125"/>
      <c r="R185" s="197"/>
      <c r="S185" s="197"/>
      <c r="T185" s="197"/>
      <c r="U185" s="197"/>
      <c r="V185" s="197"/>
      <c r="W185" s="197"/>
      <c r="X185" s="197"/>
      <c r="Y185" s="197"/>
      <c r="Z185" s="197"/>
    </row>
    <row r="186" spans="1:26" ht="30" customHeight="1">
      <c r="A186" s="187">
        <v>1</v>
      </c>
      <c r="B186" s="188" t="s">
        <v>1061</v>
      </c>
      <c r="C186" s="188" t="s">
        <v>2081</v>
      </c>
      <c r="D186" s="191"/>
      <c r="E186" s="189"/>
      <c r="F186" s="189"/>
      <c r="G186" s="190"/>
      <c r="H186" s="190"/>
      <c r="I186" s="189"/>
      <c r="J186" s="189"/>
      <c r="K186" s="190"/>
      <c r="L186" s="190"/>
      <c r="M186" s="189"/>
      <c r="N186" s="189"/>
      <c r="O186" s="190"/>
      <c r="P186" s="190"/>
      <c r="Q186" s="189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 spans="1:26" ht="30" customHeight="1">
      <c r="A187" s="187">
        <f t="shared" ref="A187:A190" si="13">A186+1</f>
        <v>2</v>
      </c>
      <c r="B187" s="188" t="s">
        <v>1068</v>
      </c>
      <c r="C187" s="188" t="s">
        <v>212</v>
      </c>
      <c r="D187" s="191"/>
      <c r="E187" s="189"/>
      <c r="F187" s="189"/>
      <c r="G187" s="190"/>
      <c r="H187" s="190"/>
      <c r="I187" s="189"/>
      <c r="J187" s="189"/>
      <c r="K187" s="190"/>
      <c r="L187" s="190"/>
      <c r="M187" s="189"/>
      <c r="N187" s="189"/>
      <c r="O187" s="190"/>
      <c r="P187" s="190"/>
      <c r="Q187" s="189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 spans="1:26" ht="30" customHeight="1">
      <c r="A188" s="187">
        <f t="shared" si="13"/>
        <v>3</v>
      </c>
      <c r="B188" s="188" t="s">
        <v>1076</v>
      </c>
      <c r="C188" s="188" t="s">
        <v>376</v>
      </c>
      <c r="D188" s="191"/>
      <c r="E188" s="189"/>
      <c r="F188" s="189"/>
      <c r="G188" s="190"/>
      <c r="H188" s="190"/>
      <c r="I188" s="189"/>
      <c r="J188" s="189"/>
      <c r="K188" s="190"/>
      <c r="L188" s="190"/>
      <c r="M188" s="189"/>
      <c r="N188" s="189"/>
      <c r="O188" s="190"/>
      <c r="P188" s="190"/>
      <c r="Q188" s="189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 spans="1:26" ht="30" customHeight="1">
      <c r="A189" s="187">
        <f t="shared" si="13"/>
        <v>4</v>
      </c>
      <c r="B189" s="188" t="s">
        <v>2082</v>
      </c>
      <c r="C189" s="188" t="s">
        <v>376</v>
      </c>
      <c r="D189" s="191"/>
      <c r="E189" s="189"/>
      <c r="F189" s="189"/>
      <c r="G189" s="190"/>
      <c r="H189" s="190"/>
      <c r="I189" s="189"/>
      <c r="J189" s="189"/>
      <c r="K189" s="190"/>
      <c r="L189" s="190"/>
      <c r="M189" s="189"/>
      <c r="N189" s="189"/>
      <c r="O189" s="190"/>
      <c r="P189" s="190"/>
      <c r="Q189" s="189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 spans="1:26" ht="30" customHeight="1">
      <c r="A190" s="187">
        <f t="shared" si="13"/>
        <v>5</v>
      </c>
      <c r="B190" s="188" t="s">
        <v>2083</v>
      </c>
      <c r="C190" s="188" t="s">
        <v>376</v>
      </c>
      <c r="D190" s="191"/>
      <c r="E190" s="189"/>
      <c r="F190" s="189"/>
      <c r="G190" s="190"/>
      <c r="H190" s="190"/>
      <c r="I190" s="189"/>
      <c r="J190" s="189"/>
      <c r="K190" s="190"/>
      <c r="L190" s="190"/>
      <c r="M190" s="189"/>
      <c r="N190" s="189"/>
      <c r="O190" s="190"/>
      <c r="P190" s="190"/>
      <c r="Q190" s="189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 spans="1:26" ht="30" customHeight="1">
      <c r="A191" s="193"/>
      <c r="B191" s="194"/>
      <c r="C191" s="194"/>
      <c r="D191" s="195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 spans="1:26" ht="19.5" customHeight="1">
      <c r="A192" s="1123" t="s">
        <v>1085</v>
      </c>
      <c r="B192" s="1124"/>
      <c r="C192" s="1124"/>
      <c r="D192" s="1124"/>
      <c r="E192" s="1124"/>
      <c r="F192" s="1124"/>
      <c r="G192" s="1124"/>
      <c r="H192" s="1124"/>
      <c r="I192" s="1124"/>
      <c r="J192" s="1124"/>
      <c r="K192" s="1124"/>
      <c r="L192" s="1124"/>
      <c r="M192" s="1124"/>
      <c r="N192" s="1124"/>
      <c r="O192" s="1124"/>
      <c r="P192" s="1124"/>
      <c r="Q192" s="1125"/>
      <c r="R192" s="197"/>
      <c r="S192" s="197"/>
      <c r="T192" s="197"/>
      <c r="U192" s="197"/>
      <c r="V192" s="197"/>
      <c r="W192" s="197"/>
      <c r="X192" s="197"/>
      <c r="Y192" s="197"/>
      <c r="Z192" s="197"/>
    </row>
    <row r="193" spans="1:26" ht="30" customHeight="1">
      <c r="A193" s="187">
        <v>1</v>
      </c>
      <c r="B193" s="188" t="s">
        <v>1678</v>
      </c>
      <c r="C193" s="188" t="s">
        <v>1679</v>
      </c>
      <c r="D193" s="191"/>
      <c r="E193" s="189"/>
      <c r="F193" s="189"/>
      <c r="G193" s="190"/>
      <c r="H193" s="190"/>
      <c r="I193" s="189"/>
      <c r="J193" s="189"/>
      <c r="K193" s="190"/>
      <c r="L193" s="190"/>
      <c r="M193" s="189"/>
      <c r="N193" s="189"/>
      <c r="O193" s="190"/>
      <c r="P193" s="190"/>
      <c r="Q193" s="189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 spans="1:26" ht="30" customHeight="1">
      <c r="A194" s="187">
        <f t="shared" ref="A194:A198" si="14">A193+1</f>
        <v>2</v>
      </c>
      <c r="B194" s="188" t="s">
        <v>2086</v>
      </c>
      <c r="C194" s="188" t="s">
        <v>801</v>
      </c>
      <c r="D194" s="191"/>
      <c r="E194" s="189"/>
      <c r="F194" s="189"/>
      <c r="G194" s="190"/>
      <c r="H194" s="190"/>
      <c r="I194" s="189"/>
      <c r="J194" s="189"/>
      <c r="K194" s="190"/>
      <c r="L194" s="190"/>
      <c r="M194" s="189"/>
      <c r="N194" s="189"/>
      <c r="O194" s="190"/>
      <c r="P194" s="190"/>
      <c r="Q194" s="189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 spans="1:26" ht="30" customHeight="1">
      <c r="A195" s="187">
        <f t="shared" si="14"/>
        <v>3</v>
      </c>
      <c r="B195" s="188" t="s">
        <v>1094</v>
      </c>
      <c r="C195" s="188" t="s">
        <v>376</v>
      </c>
      <c r="D195" s="191"/>
      <c r="E195" s="189"/>
      <c r="F195" s="189"/>
      <c r="G195" s="190"/>
      <c r="H195" s="190"/>
      <c r="I195" s="189"/>
      <c r="J195" s="189"/>
      <c r="K195" s="190"/>
      <c r="L195" s="190"/>
      <c r="M195" s="189"/>
      <c r="N195" s="189"/>
      <c r="O195" s="190"/>
      <c r="P195" s="190"/>
      <c r="Q195" s="189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 spans="1:26" ht="30" customHeight="1">
      <c r="A196" s="187">
        <f t="shared" si="14"/>
        <v>4</v>
      </c>
      <c r="B196" s="188" t="s">
        <v>2087</v>
      </c>
      <c r="C196" s="188" t="s">
        <v>376</v>
      </c>
      <c r="D196" s="191"/>
      <c r="E196" s="189"/>
      <c r="F196" s="189"/>
      <c r="G196" s="190"/>
      <c r="H196" s="190"/>
      <c r="I196" s="189"/>
      <c r="J196" s="189"/>
      <c r="K196" s="190"/>
      <c r="L196" s="190"/>
      <c r="M196" s="189"/>
      <c r="N196" s="189"/>
      <c r="O196" s="190"/>
      <c r="P196" s="190"/>
      <c r="Q196" s="189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ht="30" customHeight="1">
      <c r="A197" s="187">
        <f t="shared" si="14"/>
        <v>5</v>
      </c>
      <c r="B197" s="188" t="s">
        <v>2088</v>
      </c>
      <c r="C197" s="188" t="s">
        <v>376</v>
      </c>
      <c r="D197" s="191"/>
      <c r="E197" s="189"/>
      <c r="F197" s="189"/>
      <c r="G197" s="190"/>
      <c r="H197" s="190"/>
      <c r="I197" s="189"/>
      <c r="J197" s="189"/>
      <c r="K197" s="190"/>
      <c r="L197" s="190"/>
      <c r="M197" s="189"/>
      <c r="N197" s="189"/>
      <c r="O197" s="190"/>
      <c r="P197" s="190"/>
      <c r="Q197" s="189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 spans="1:26" ht="30" customHeight="1">
      <c r="A198" s="187">
        <f t="shared" si="14"/>
        <v>6</v>
      </c>
      <c r="B198" s="188" t="s">
        <v>2089</v>
      </c>
      <c r="C198" s="192" t="s">
        <v>246</v>
      </c>
      <c r="D198" s="188"/>
      <c r="E198" s="189"/>
      <c r="F198" s="189"/>
      <c r="G198" s="190"/>
      <c r="H198" s="190"/>
      <c r="I198" s="189"/>
      <c r="J198" s="189"/>
      <c r="K198" s="190"/>
      <c r="L198" s="190"/>
      <c r="M198" s="189"/>
      <c r="N198" s="189"/>
      <c r="O198" s="190"/>
      <c r="P198" s="190"/>
      <c r="Q198" s="189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 spans="1:26" ht="30" customHeight="1">
      <c r="A199" s="193"/>
      <c r="B199" s="194"/>
      <c r="C199" s="194"/>
      <c r="D199" s="195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 spans="1:26" ht="19.5" customHeight="1">
      <c r="A200" s="1123" t="s">
        <v>2090</v>
      </c>
      <c r="B200" s="1124"/>
      <c r="C200" s="1124"/>
      <c r="D200" s="1124"/>
      <c r="E200" s="1124"/>
      <c r="F200" s="1124"/>
      <c r="G200" s="1124"/>
      <c r="H200" s="1124"/>
      <c r="I200" s="1124"/>
      <c r="J200" s="1124"/>
      <c r="K200" s="1124"/>
      <c r="L200" s="1124"/>
      <c r="M200" s="1124"/>
      <c r="N200" s="1124"/>
      <c r="O200" s="1124"/>
      <c r="P200" s="1124"/>
      <c r="Q200" s="1125"/>
      <c r="R200" s="197"/>
      <c r="S200" s="197"/>
      <c r="T200" s="197"/>
      <c r="U200" s="197"/>
      <c r="V200" s="197"/>
      <c r="W200" s="197"/>
      <c r="X200" s="197"/>
      <c r="Y200" s="197"/>
      <c r="Z200" s="197"/>
    </row>
    <row r="201" spans="1:26" ht="30" customHeight="1">
      <c r="A201" s="187">
        <v>1</v>
      </c>
      <c r="B201" s="188" t="s">
        <v>2091</v>
      </c>
      <c r="C201" s="188" t="s">
        <v>2092</v>
      </c>
      <c r="D201" s="191"/>
      <c r="E201" s="189"/>
      <c r="F201" s="189"/>
      <c r="G201" s="190"/>
      <c r="H201" s="190"/>
      <c r="I201" s="189"/>
      <c r="J201" s="189"/>
      <c r="K201" s="190"/>
      <c r="L201" s="190"/>
      <c r="M201" s="189"/>
      <c r="N201" s="189"/>
      <c r="O201" s="190"/>
      <c r="P201" s="190"/>
      <c r="Q201" s="189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 spans="1:26" ht="30" customHeight="1">
      <c r="A202" s="187">
        <f t="shared" ref="A202:A213" si="15">A201+1</f>
        <v>2</v>
      </c>
      <c r="B202" s="188" t="s">
        <v>1158</v>
      </c>
      <c r="C202" s="188" t="s">
        <v>2004</v>
      </c>
      <c r="D202" s="191"/>
      <c r="E202" s="189"/>
      <c r="F202" s="189"/>
      <c r="G202" s="190"/>
      <c r="H202" s="190"/>
      <c r="I202" s="189"/>
      <c r="J202" s="189"/>
      <c r="K202" s="190"/>
      <c r="L202" s="190"/>
      <c r="M202" s="189"/>
      <c r="N202" s="189"/>
      <c r="O202" s="190"/>
      <c r="P202" s="190"/>
      <c r="Q202" s="189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 spans="1:26" ht="30" customHeight="1">
      <c r="A203" s="187">
        <f t="shared" si="15"/>
        <v>3</v>
      </c>
      <c r="B203" s="188" t="s">
        <v>1119</v>
      </c>
      <c r="C203" s="188" t="s">
        <v>2004</v>
      </c>
      <c r="D203" s="191"/>
      <c r="E203" s="189"/>
      <c r="F203" s="189"/>
      <c r="G203" s="190"/>
      <c r="H203" s="190"/>
      <c r="I203" s="189"/>
      <c r="J203" s="189"/>
      <c r="K203" s="190"/>
      <c r="L203" s="190"/>
      <c r="M203" s="189"/>
      <c r="N203" s="189"/>
      <c r="O203" s="190"/>
      <c r="P203" s="190"/>
      <c r="Q203" s="189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 spans="1:26" ht="30" customHeight="1">
      <c r="A204" s="187">
        <f t="shared" si="15"/>
        <v>4</v>
      </c>
      <c r="B204" s="188" t="s">
        <v>2093</v>
      </c>
      <c r="C204" s="188" t="s">
        <v>801</v>
      </c>
      <c r="D204" s="191"/>
      <c r="E204" s="189"/>
      <c r="F204" s="189"/>
      <c r="G204" s="190"/>
      <c r="H204" s="190"/>
      <c r="I204" s="189"/>
      <c r="J204" s="189"/>
      <c r="K204" s="190"/>
      <c r="L204" s="190"/>
      <c r="M204" s="189"/>
      <c r="N204" s="189"/>
      <c r="O204" s="190"/>
      <c r="P204" s="190"/>
      <c r="Q204" s="189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 spans="1:26" ht="30" customHeight="1">
      <c r="A205" s="187">
        <f t="shared" si="15"/>
        <v>5</v>
      </c>
      <c r="B205" s="188" t="s">
        <v>1167</v>
      </c>
      <c r="C205" s="188" t="s">
        <v>376</v>
      </c>
      <c r="D205" s="191"/>
      <c r="E205" s="189"/>
      <c r="F205" s="189"/>
      <c r="G205" s="190"/>
      <c r="H205" s="190"/>
      <c r="I205" s="189"/>
      <c r="J205" s="189"/>
      <c r="K205" s="190"/>
      <c r="L205" s="190"/>
      <c r="M205" s="189"/>
      <c r="N205" s="189"/>
      <c r="O205" s="190"/>
      <c r="P205" s="190"/>
      <c r="Q205" s="189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 spans="1:26" ht="30" customHeight="1">
      <c r="A206" s="187">
        <f t="shared" si="15"/>
        <v>6</v>
      </c>
      <c r="B206" s="188" t="s">
        <v>1140</v>
      </c>
      <c r="C206" s="188" t="s">
        <v>376</v>
      </c>
      <c r="D206" s="191"/>
      <c r="E206" s="189"/>
      <c r="F206" s="189"/>
      <c r="G206" s="190"/>
      <c r="H206" s="190"/>
      <c r="I206" s="189"/>
      <c r="J206" s="189"/>
      <c r="K206" s="190"/>
      <c r="L206" s="190"/>
      <c r="M206" s="189"/>
      <c r="N206" s="189"/>
      <c r="O206" s="190"/>
      <c r="P206" s="190"/>
      <c r="Q206" s="189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 spans="1:26" ht="30" customHeight="1">
      <c r="A207" s="187">
        <f t="shared" si="15"/>
        <v>7</v>
      </c>
      <c r="B207" s="188" t="s">
        <v>1185</v>
      </c>
      <c r="C207" s="188" t="s">
        <v>376</v>
      </c>
      <c r="D207" s="191"/>
      <c r="E207" s="189"/>
      <c r="F207" s="189"/>
      <c r="G207" s="190"/>
      <c r="H207" s="190"/>
      <c r="I207" s="189"/>
      <c r="J207" s="189"/>
      <c r="K207" s="190"/>
      <c r="L207" s="190"/>
      <c r="M207" s="189"/>
      <c r="N207" s="189"/>
      <c r="O207" s="190"/>
      <c r="P207" s="190"/>
      <c r="Q207" s="189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 spans="1:26" ht="30" customHeight="1">
      <c r="A208" s="187">
        <f t="shared" si="15"/>
        <v>8</v>
      </c>
      <c r="B208" s="188" t="s">
        <v>1153</v>
      </c>
      <c r="C208" s="188" t="s">
        <v>376</v>
      </c>
      <c r="D208" s="191"/>
      <c r="E208" s="189"/>
      <c r="F208" s="189"/>
      <c r="G208" s="190"/>
      <c r="H208" s="190"/>
      <c r="I208" s="189"/>
      <c r="J208" s="189"/>
      <c r="K208" s="190"/>
      <c r="L208" s="190"/>
      <c r="M208" s="189"/>
      <c r="N208" s="189"/>
      <c r="O208" s="190"/>
      <c r="P208" s="190"/>
      <c r="Q208" s="189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 spans="1:26" ht="30" customHeight="1">
      <c r="A209" s="187">
        <f t="shared" si="15"/>
        <v>9</v>
      </c>
      <c r="B209" s="188" t="s">
        <v>1148</v>
      </c>
      <c r="C209" s="188" t="s">
        <v>376</v>
      </c>
      <c r="D209" s="191"/>
      <c r="E209" s="189"/>
      <c r="F209" s="189"/>
      <c r="G209" s="190"/>
      <c r="H209" s="190"/>
      <c r="I209" s="189"/>
      <c r="J209" s="189"/>
      <c r="K209" s="190"/>
      <c r="L209" s="190"/>
      <c r="M209" s="189"/>
      <c r="N209" s="189"/>
      <c r="O209" s="190"/>
      <c r="P209" s="190"/>
      <c r="Q209" s="189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 spans="1:26" ht="30" customHeight="1">
      <c r="A210" s="187">
        <f t="shared" si="15"/>
        <v>10</v>
      </c>
      <c r="B210" s="188" t="s">
        <v>1173</v>
      </c>
      <c r="C210" s="188" t="s">
        <v>376</v>
      </c>
      <c r="D210" s="191"/>
      <c r="E210" s="189"/>
      <c r="F210" s="189"/>
      <c r="G210" s="190"/>
      <c r="H210" s="190"/>
      <c r="I210" s="189"/>
      <c r="J210" s="189"/>
      <c r="K210" s="190"/>
      <c r="L210" s="190"/>
      <c r="M210" s="189"/>
      <c r="N210" s="189"/>
      <c r="O210" s="190"/>
      <c r="P210" s="190"/>
      <c r="Q210" s="189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 spans="1:26" ht="30" customHeight="1">
      <c r="A211" s="187">
        <f t="shared" si="15"/>
        <v>11</v>
      </c>
      <c r="B211" s="188" t="s">
        <v>1124</v>
      </c>
      <c r="C211" s="188" t="s">
        <v>376</v>
      </c>
      <c r="D211" s="191"/>
      <c r="E211" s="189"/>
      <c r="F211" s="189"/>
      <c r="G211" s="190"/>
      <c r="H211" s="190"/>
      <c r="I211" s="189"/>
      <c r="J211" s="189"/>
      <c r="K211" s="190"/>
      <c r="L211" s="190"/>
      <c r="M211" s="189"/>
      <c r="N211" s="189"/>
      <c r="O211" s="190"/>
      <c r="P211" s="190"/>
      <c r="Q211" s="189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 spans="1:26" ht="30" customHeight="1">
      <c r="A212" s="187">
        <f t="shared" si="15"/>
        <v>12</v>
      </c>
      <c r="B212" s="188" t="s">
        <v>1381</v>
      </c>
      <c r="C212" s="188" t="s">
        <v>376</v>
      </c>
      <c r="D212" s="191"/>
      <c r="E212" s="189"/>
      <c r="F212" s="189"/>
      <c r="G212" s="190"/>
      <c r="H212" s="190"/>
      <c r="I212" s="189"/>
      <c r="J212" s="189"/>
      <c r="K212" s="190"/>
      <c r="L212" s="190"/>
      <c r="M212" s="189"/>
      <c r="N212" s="189"/>
      <c r="O212" s="190"/>
      <c r="P212" s="190"/>
      <c r="Q212" s="189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 spans="1:26" ht="30" customHeight="1">
      <c r="A213" s="187">
        <f t="shared" si="15"/>
        <v>13</v>
      </c>
      <c r="B213" s="188" t="s">
        <v>2094</v>
      </c>
      <c r="C213" s="192" t="s">
        <v>852</v>
      </c>
      <c r="D213" s="191"/>
      <c r="E213" s="189"/>
      <c r="F213" s="189"/>
      <c r="G213" s="190"/>
      <c r="H213" s="190"/>
      <c r="I213" s="189"/>
      <c r="J213" s="189"/>
      <c r="K213" s="190"/>
      <c r="L213" s="190"/>
      <c r="M213" s="189"/>
      <c r="N213" s="189"/>
      <c r="O213" s="190"/>
      <c r="P213" s="190"/>
      <c r="Q213" s="189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 spans="1:26" ht="30" customHeight="1">
      <c r="A214" s="193"/>
      <c r="B214" s="194"/>
      <c r="C214" s="194"/>
      <c r="D214" s="195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 spans="1:26" ht="19.5" customHeight="1">
      <c r="A215" s="1123" t="s">
        <v>2095</v>
      </c>
      <c r="B215" s="1124"/>
      <c r="C215" s="1124"/>
      <c r="D215" s="1124"/>
      <c r="E215" s="1124"/>
      <c r="F215" s="1124"/>
      <c r="G215" s="1124"/>
      <c r="H215" s="1124"/>
      <c r="I215" s="1124"/>
      <c r="J215" s="1124"/>
      <c r="K215" s="1124"/>
      <c r="L215" s="1124"/>
      <c r="M215" s="1124"/>
      <c r="N215" s="1124"/>
      <c r="O215" s="1124"/>
      <c r="P215" s="1124"/>
      <c r="Q215" s="1125"/>
      <c r="R215" s="197"/>
      <c r="S215" s="197"/>
      <c r="T215" s="197"/>
      <c r="U215" s="197"/>
      <c r="V215" s="197"/>
      <c r="W215" s="197"/>
      <c r="X215" s="197"/>
      <c r="Y215" s="197"/>
      <c r="Z215" s="197"/>
    </row>
    <row r="216" spans="1:26" ht="30" customHeight="1">
      <c r="A216" s="187">
        <v>1</v>
      </c>
      <c r="B216" s="188" t="s">
        <v>1213</v>
      </c>
      <c r="C216" s="188" t="s">
        <v>2096</v>
      </c>
      <c r="D216" s="191"/>
      <c r="E216" s="189"/>
      <c r="F216" s="189"/>
      <c r="G216" s="190"/>
      <c r="H216" s="190"/>
      <c r="I216" s="189"/>
      <c r="J216" s="189"/>
      <c r="K216" s="190"/>
      <c r="L216" s="190"/>
      <c r="M216" s="189"/>
      <c r="N216" s="189"/>
      <c r="O216" s="190"/>
      <c r="P216" s="190"/>
      <c r="Q216" s="189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 spans="1:26" ht="30" customHeight="1">
      <c r="A217" s="187">
        <f t="shared" ref="A217:A220" si="16">A216+1</f>
        <v>2</v>
      </c>
      <c r="B217" s="188" t="s">
        <v>2097</v>
      </c>
      <c r="C217" s="188" t="s">
        <v>212</v>
      </c>
      <c r="D217" s="191"/>
      <c r="E217" s="189"/>
      <c r="F217" s="189"/>
      <c r="G217" s="190"/>
      <c r="H217" s="190"/>
      <c r="I217" s="189"/>
      <c r="J217" s="189"/>
      <c r="K217" s="190"/>
      <c r="L217" s="190"/>
      <c r="M217" s="189"/>
      <c r="N217" s="189"/>
      <c r="O217" s="190"/>
      <c r="P217" s="190"/>
      <c r="Q217" s="189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 spans="1:26" ht="30" customHeight="1">
      <c r="A218" s="187">
        <f t="shared" si="16"/>
        <v>3</v>
      </c>
      <c r="B218" s="188" t="s">
        <v>1192</v>
      </c>
      <c r="C218" s="188" t="s">
        <v>376</v>
      </c>
      <c r="D218" s="191"/>
      <c r="E218" s="189"/>
      <c r="F218" s="189"/>
      <c r="G218" s="190"/>
      <c r="H218" s="190"/>
      <c r="I218" s="189"/>
      <c r="J218" s="189"/>
      <c r="K218" s="190"/>
      <c r="L218" s="190"/>
      <c r="M218" s="189"/>
      <c r="N218" s="189"/>
      <c r="O218" s="190"/>
      <c r="P218" s="190"/>
      <c r="Q218" s="189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 spans="1:26" ht="30" customHeight="1">
      <c r="A219" s="187">
        <f t="shared" si="16"/>
        <v>4</v>
      </c>
      <c r="B219" s="188" t="s">
        <v>1199</v>
      </c>
      <c r="C219" s="188" t="s">
        <v>376</v>
      </c>
      <c r="D219" s="191"/>
      <c r="E219" s="189"/>
      <c r="F219" s="189"/>
      <c r="G219" s="190"/>
      <c r="H219" s="190"/>
      <c r="I219" s="189"/>
      <c r="J219" s="189"/>
      <c r="K219" s="190"/>
      <c r="L219" s="190"/>
      <c r="M219" s="189"/>
      <c r="N219" s="189"/>
      <c r="O219" s="190"/>
      <c r="P219" s="190"/>
      <c r="Q219" s="189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 spans="1:26" ht="30" customHeight="1">
      <c r="A220" s="187">
        <f t="shared" si="16"/>
        <v>5</v>
      </c>
      <c r="B220" s="188" t="s">
        <v>2098</v>
      </c>
      <c r="C220" s="188" t="s">
        <v>376</v>
      </c>
      <c r="D220" s="191"/>
      <c r="E220" s="189"/>
      <c r="F220" s="189"/>
      <c r="G220" s="190"/>
      <c r="H220" s="190"/>
      <c r="I220" s="189"/>
      <c r="J220" s="189"/>
      <c r="K220" s="190"/>
      <c r="L220" s="190"/>
      <c r="M220" s="189"/>
      <c r="N220" s="189"/>
      <c r="O220" s="190"/>
      <c r="P220" s="190"/>
      <c r="Q220" s="189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 spans="1:26" ht="30" customHeight="1">
      <c r="A221" s="193"/>
      <c r="B221" s="194"/>
      <c r="C221" s="194"/>
      <c r="D221" s="195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 spans="1:26" ht="19.5" customHeight="1">
      <c r="A222" s="1123" t="s">
        <v>2099</v>
      </c>
      <c r="B222" s="1124"/>
      <c r="C222" s="1124"/>
      <c r="D222" s="1124"/>
      <c r="E222" s="1124"/>
      <c r="F222" s="1124"/>
      <c r="G222" s="1124"/>
      <c r="H222" s="1124"/>
      <c r="I222" s="1124"/>
      <c r="J222" s="1124"/>
      <c r="K222" s="1124"/>
      <c r="L222" s="1124"/>
      <c r="M222" s="1124"/>
      <c r="N222" s="1124"/>
      <c r="O222" s="1124"/>
      <c r="P222" s="1124"/>
      <c r="Q222" s="1125"/>
      <c r="R222" s="197"/>
      <c r="S222" s="197"/>
      <c r="T222" s="197"/>
      <c r="U222" s="197"/>
      <c r="V222" s="197"/>
      <c r="W222" s="197"/>
      <c r="X222" s="197"/>
      <c r="Y222" s="197"/>
      <c r="Z222" s="197"/>
    </row>
    <row r="223" spans="1:26" ht="30" customHeight="1">
      <c r="A223" s="187">
        <v>1</v>
      </c>
      <c r="B223" s="188" t="s">
        <v>982</v>
      </c>
      <c r="C223" s="188" t="s">
        <v>2100</v>
      </c>
      <c r="D223" s="191"/>
      <c r="E223" s="189"/>
      <c r="F223" s="189"/>
      <c r="G223" s="190"/>
      <c r="H223" s="190"/>
      <c r="I223" s="189"/>
      <c r="J223" s="189"/>
      <c r="K223" s="190"/>
      <c r="L223" s="190"/>
      <c r="M223" s="189"/>
      <c r="N223" s="189"/>
      <c r="O223" s="190"/>
      <c r="P223" s="190"/>
      <c r="Q223" s="189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 spans="1:26" ht="30" customHeight="1">
      <c r="A224" s="187">
        <f t="shared" ref="A224:A241" si="17">A223+1</f>
        <v>2</v>
      </c>
      <c r="B224" s="188" t="s">
        <v>2101</v>
      </c>
      <c r="C224" s="188" t="s">
        <v>2006</v>
      </c>
      <c r="D224" s="191"/>
      <c r="E224" s="189"/>
      <c r="F224" s="189"/>
      <c r="G224" s="190"/>
      <c r="H224" s="190"/>
      <c r="I224" s="189"/>
      <c r="J224" s="189"/>
      <c r="K224" s="190"/>
      <c r="L224" s="190"/>
      <c r="M224" s="189"/>
      <c r="N224" s="189"/>
      <c r="O224" s="190"/>
      <c r="P224" s="190"/>
      <c r="Q224" s="189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 spans="1:26" ht="30" customHeight="1">
      <c r="A225" s="187">
        <f t="shared" si="17"/>
        <v>3</v>
      </c>
      <c r="B225" s="188" t="s">
        <v>2102</v>
      </c>
      <c r="C225" s="188" t="s">
        <v>212</v>
      </c>
      <c r="D225" s="191"/>
      <c r="E225" s="189"/>
      <c r="F225" s="189"/>
      <c r="G225" s="190"/>
      <c r="H225" s="190"/>
      <c r="I225" s="189"/>
      <c r="J225" s="189"/>
      <c r="K225" s="190"/>
      <c r="L225" s="190"/>
      <c r="M225" s="189"/>
      <c r="N225" s="189"/>
      <c r="O225" s="190"/>
      <c r="P225" s="190"/>
      <c r="Q225" s="189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 spans="1:26" ht="30" customHeight="1">
      <c r="A226" s="187">
        <f t="shared" si="17"/>
        <v>4</v>
      </c>
      <c r="B226" s="188" t="s">
        <v>1019</v>
      </c>
      <c r="C226" s="188" t="s">
        <v>376</v>
      </c>
      <c r="D226" s="191"/>
      <c r="E226" s="189"/>
      <c r="F226" s="189"/>
      <c r="G226" s="190"/>
      <c r="H226" s="190"/>
      <c r="I226" s="189"/>
      <c r="J226" s="189"/>
      <c r="K226" s="190"/>
      <c r="L226" s="190"/>
      <c r="M226" s="189"/>
      <c r="N226" s="189"/>
      <c r="O226" s="190"/>
      <c r="P226" s="190"/>
      <c r="Q226" s="189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 spans="1:26" ht="30" customHeight="1">
      <c r="A227" s="187">
        <f t="shared" si="17"/>
        <v>5</v>
      </c>
      <c r="B227" s="188" t="s">
        <v>2103</v>
      </c>
      <c r="C227" s="188" t="s">
        <v>376</v>
      </c>
      <c r="D227" s="191"/>
      <c r="E227" s="189"/>
      <c r="F227" s="189"/>
      <c r="G227" s="190"/>
      <c r="H227" s="190"/>
      <c r="I227" s="189"/>
      <c r="J227" s="189"/>
      <c r="K227" s="190"/>
      <c r="L227" s="190"/>
      <c r="M227" s="189"/>
      <c r="N227" s="189"/>
      <c r="O227" s="190"/>
      <c r="P227" s="190"/>
      <c r="Q227" s="189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 spans="1:26" ht="30" customHeight="1">
      <c r="A228" s="187">
        <f t="shared" si="17"/>
        <v>6</v>
      </c>
      <c r="B228" s="188" t="s">
        <v>1248</v>
      </c>
      <c r="C228" s="188" t="s">
        <v>376</v>
      </c>
      <c r="D228" s="191"/>
      <c r="E228" s="189"/>
      <c r="F228" s="189"/>
      <c r="G228" s="190"/>
      <c r="H228" s="190"/>
      <c r="I228" s="189"/>
      <c r="J228" s="189"/>
      <c r="K228" s="190"/>
      <c r="L228" s="190"/>
      <c r="M228" s="189"/>
      <c r="N228" s="189"/>
      <c r="O228" s="190"/>
      <c r="P228" s="190"/>
      <c r="Q228" s="189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 spans="1:26" ht="30" customHeight="1">
      <c r="A229" s="187">
        <f t="shared" si="17"/>
        <v>7</v>
      </c>
      <c r="B229" s="188" t="s">
        <v>2104</v>
      </c>
      <c r="C229" s="188" t="s">
        <v>376</v>
      </c>
      <c r="D229" s="191"/>
      <c r="E229" s="189"/>
      <c r="F229" s="189"/>
      <c r="G229" s="190"/>
      <c r="H229" s="190"/>
      <c r="I229" s="189"/>
      <c r="J229" s="189"/>
      <c r="K229" s="190"/>
      <c r="L229" s="190"/>
      <c r="M229" s="189"/>
      <c r="N229" s="189"/>
      <c r="O229" s="190"/>
      <c r="P229" s="190"/>
      <c r="Q229" s="189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 spans="1:26" ht="30" customHeight="1">
      <c r="A230" s="187">
        <f t="shared" si="17"/>
        <v>8</v>
      </c>
      <c r="B230" s="188" t="s">
        <v>2105</v>
      </c>
      <c r="C230" s="188" t="s">
        <v>376</v>
      </c>
      <c r="D230" s="191"/>
      <c r="E230" s="189"/>
      <c r="F230" s="189"/>
      <c r="G230" s="190"/>
      <c r="H230" s="190"/>
      <c r="I230" s="189"/>
      <c r="J230" s="189"/>
      <c r="K230" s="190"/>
      <c r="L230" s="190"/>
      <c r="M230" s="189"/>
      <c r="N230" s="189"/>
      <c r="O230" s="190"/>
      <c r="P230" s="190"/>
      <c r="Q230" s="189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 spans="1:26" ht="30" customHeight="1">
      <c r="A231" s="187">
        <f t="shared" si="17"/>
        <v>9</v>
      </c>
      <c r="B231" s="188" t="s">
        <v>1260</v>
      </c>
      <c r="C231" s="188" t="s">
        <v>376</v>
      </c>
      <c r="D231" s="191"/>
      <c r="E231" s="189"/>
      <c r="F231" s="189"/>
      <c r="G231" s="190"/>
      <c r="H231" s="190"/>
      <c r="I231" s="189"/>
      <c r="J231" s="189"/>
      <c r="K231" s="190"/>
      <c r="L231" s="190"/>
      <c r="M231" s="189"/>
      <c r="N231" s="189"/>
      <c r="O231" s="190"/>
      <c r="P231" s="190"/>
      <c r="Q231" s="189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 spans="1:26" ht="30" customHeight="1">
      <c r="A232" s="187">
        <f t="shared" si="17"/>
        <v>10</v>
      </c>
      <c r="B232" s="188" t="s">
        <v>2107</v>
      </c>
      <c r="C232" s="188" t="s">
        <v>376</v>
      </c>
      <c r="D232" s="191"/>
      <c r="E232" s="189"/>
      <c r="F232" s="189"/>
      <c r="G232" s="190"/>
      <c r="H232" s="190"/>
      <c r="I232" s="189"/>
      <c r="J232" s="189"/>
      <c r="K232" s="190"/>
      <c r="L232" s="190"/>
      <c r="M232" s="189"/>
      <c r="N232" s="189"/>
      <c r="O232" s="190"/>
      <c r="P232" s="190"/>
      <c r="Q232" s="189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 spans="1:26" ht="30" customHeight="1">
      <c r="A233" s="187">
        <f t="shared" si="17"/>
        <v>11</v>
      </c>
      <c r="B233" s="188" t="s">
        <v>2108</v>
      </c>
      <c r="C233" s="188" t="s">
        <v>376</v>
      </c>
      <c r="D233" s="191"/>
      <c r="E233" s="189"/>
      <c r="F233" s="189"/>
      <c r="G233" s="190"/>
      <c r="H233" s="190"/>
      <c r="I233" s="189"/>
      <c r="J233" s="189"/>
      <c r="K233" s="190"/>
      <c r="L233" s="190"/>
      <c r="M233" s="189"/>
      <c r="N233" s="189"/>
      <c r="O233" s="190"/>
      <c r="P233" s="190"/>
      <c r="Q233" s="189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 spans="1:26" ht="30" customHeight="1">
      <c r="A234" s="187">
        <f t="shared" si="17"/>
        <v>12</v>
      </c>
      <c r="B234" s="188" t="s">
        <v>1027</v>
      </c>
      <c r="C234" s="188" t="s">
        <v>376</v>
      </c>
      <c r="D234" s="191"/>
      <c r="E234" s="189"/>
      <c r="F234" s="189"/>
      <c r="G234" s="190"/>
      <c r="H234" s="190"/>
      <c r="I234" s="189"/>
      <c r="J234" s="189"/>
      <c r="K234" s="190"/>
      <c r="L234" s="190"/>
      <c r="M234" s="189"/>
      <c r="N234" s="189"/>
      <c r="O234" s="190"/>
      <c r="P234" s="190"/>
      <c r="Q234" s="189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 spans="1:26" ht="30" customHeight="1">
      <c r="A235" s="187">
        <f t="shared" si="17"/>
        <v>13</v>
      </c>
      <c r="B235" s="188" t="s">
        <v>1426</v>
      </c>
      <c r="C235" s="188" t="s">
        <v>376</v>
      </c>
      <c r="D235" s="191"/>
      <c r="E235" s="189"/>
      <c r="F235" s="189"/>
      <c r="G235" s="190"/>
      <c r="H235" s="190"/>
      <c r="I235" s="189"/>
      <c r="J235" s="189"/>
      <c r="K235" s="190"/>
      <c r="L235" s="190"/>
      <c r="M235" s="189"/>
      <c r="N235" s="189"/>
      <c r="O235" s="190"/>
      <c r="P235" s="190"/>
      <c r="Q235" s="189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 spans="1:26" ht="30" customHeight="1">
      <c r="A236" s="187">
        <f t="shared" si="17"/>
        <v>14</v>
      </c>
      <c r="B236" s="188" t="s">
        <v>1034</v>
      </c>
      <c r="C236" s="188" t="s">
        <v>376</v>
      </c>
      <c r="D236" s="191"/>
      <c r="E236" s="189"/>
      <c r="F236" s="189"/>
      <c r="G236" s="190"/>
      <c r="H236" s="190"/>
      <c r="I236" s="189"/>
      <c r="J236" s="189"/>
      <c r="K236" s="190"/>
      <c r="L236" s="190"/>
      <c r="M236" s="189"/>
      <c r="N236" s="189"/>
      <c r="O236" s="190"/>
      <c r="P236" s="190"/>
      <c r="Q236" s="189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 spans="1:26" ht="30" customHeight="1">
      <c r="A237" s="187">
        <f t="shared" si="17"/>
        <v>15</v>
      </c>
      <c r="B237" s="188" t="s">
        <v>1272</v>
      </c>
      <c r="C237" s="188" t="s">
        <v>376</v>
      </c>
      <c r="D237" s="191"/>
      <c r="E237" s="189"/>
      <c r="F237" s="189"/>
      <c r="G237" s="190"/>
      <c r="H237" s="190"/>
      <c r="I237" s="189"/>
      <c r="J237" s="189"/>
      <c r="K237" s="190"/>
      <c r="L237" s="190"/>
      <c r="M237" s="189"/>
      <c r="N237" s="189"/>
      <c r="O237" s="190"/>
      <c r="P237" s="190"/>
      <c r="Q237" s="189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 spans="1:26" ht="30" customHeight="1">
      <c r="A238" s="187">
        <f t="shared" si="17"/>
        <v>16</v>
      </c>
      <c r="B238" s="188" t="s">
        <v>1277</v>
      </c>
      <c r="C238" s="188" t="s">
        <v>376</v>
      </c>
      <c r="D238" s="191"/>
      <c r="E238" s="189"/>
      <c r="F238" s="189"/>
      <c r="G238" s="190"/>
      <c r="H238" s="190"/>
      <c r="I238" s="189"/>
      <c r="J238" s="189"/>
      <c r="K238" s="190"/>
      <c r="L238" s="190"/>
      <c r="M238" s="189"/>
      <c r="N238" s="189"/>
      <c r="O238" s="190"/>
      <c r="P238" s="190"/>
      <c r="Q238" s="189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 spans="1:26" ht="30" customHeight="1">
      <c r="A239" s="187">
        <f t="shared" si="17"/>
        <v>17</v>
      </c>
      <c r="B239" s="188" t="s">
        <v>1285</v>
      </c>
      <c r="C239" s="188" t="s">
        <v>944</v>
      </c>
      <c r="D239" s="191"/>
      <c r="E239" s="189"/>
      <c r="F239" s="189"/>
      <c r="G239" s="190"/>
      <c r="H239" s="190"/>
      <c r="I239" s="189"/>
      <c r="J239" s="189"/>
      <c r="K239" s="190"/>
      <c r="L239" s="190"/>
      <c r="M239" s="189"/>
      <c r="N239" s="189"/>
      <c r="O239" s="190"/>
      <c r="P239" s="190"/>
      <c r="Q239" s="189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 spans="1:26" ht="30" customHeight="1">
      <c r="A240" s="187">
        <f t="shared" si="17"/>
        <v>18</v>
      </c>
      <c r="B240" s="188" t="s">
        <v>1053</v>
      </c>
      <c r="C240" s="192" t="s">
        <v>246</v>
      </c>
      <c r="D240" s="188"/>
      <c r="E240" s="189"/>
      <c r="F240" s="189"/>
      <c r="G240" s="190"/>
      <c r="H240" s="190"/>
      <c r="I240" s="189"/>
      <c r="J240" s="189"/>
      <c r="K240" s="190"/>
      <c r="L240" s="190"/>
      <c r="M240" s="189"/>
      <c r="N240" s="189"/>
      <c r="O240" s="190"/>
      <c r="P240" s="190"/>
      <c r="Q240" s="189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 spans="1:26" ht="30" customHeight="1">
      <c r="A241" s="187">
        <f t="shared" si="17"/>
        <v>19</v>
      </c>
      <c r="B241" s="188" t="s">
        <v>1289</v>
      </c>
      <c r="C241" s="192" t="s">
        <v>852</v>
      </c>
      <c r="D241" s="191"/>
      <c r="E241" s="189"/>
      <c r="F241" s="189"/>
      <c r="G241" s="190"/>
      <c r="H241" s="190"/>
      <c r="I241" s="189"/>
      <c r="J241" s="189"/>
      <c r="K241" s="190"/>
      <c r="L241" s="190"/>
      <c r="M241" s="189"/>
      <c r="N241" s="189"/>
      <c r="O241" s="190"/>
      <c r="P241" s="190"/>
      <c r="Q241" s="189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 spans="1:26" ht="30" customHeight="1">
      <c r="A242" s="193"/>
      <c r="B242" s="194"/>
      <c r="C242" s="194"/>
      <c r="D242" s="195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 spans="1:26" ht="19.5" customHeight="1">
      <c r="A243" s="1123" t="s">
        <v>1300</v>
      </c>
      <c r="B243" s="1124"/>
      <c r="C243" s="1124"/>
      <c r="D243" s="1124"/>
      <c r="E243" s="1124"/>
      <c r="F243" s="1124"/>
      <c r="G243" s="1124"/>
      <c r="H243" s="1124"/>
      <c r="I243" s="1124"/>
      <c r="J243" s="1124"/>
      <c r="K243" s="1124"/>
      <c r="L243" s="1124"/>
      <c r="M243" s="1124"/>
      <c r="N243" s="1124"/>
      <c r="O243" s="1124"/>
      <c r="P243" s="1124"/>
      <c r="Q243" s="1125"/>
      <c r="R243" s="197"/>
      <c r="S243" s="197"/>
      <c r="T243" s="197"/>
      <c r="U243" s="197"/>
      <c r="V243" s="197"/>
      <c r="W243" s="197"/>
      <c r="X243" s="197"/>
      <c r="Y243" s="197"/>
      <c r="Z243" s="197"/>
    </row>
    <row r="244" spans="1:26" ht="30" customHeight="1">
      <c r="A244" s="187">
        <v>1</v>
      </c>
      <c r="B244" s="188" t="s">
        <v>2111</v>
      </c>
      <c r="C244" s="188" t="s">
        <v>2081</v>
      </c>
      <c r="D244" s="191"/>
      <c r="E244" s="189"/>
      <c r="F244" s="189"/>
      <c r="G244" s="190"/>
      <c r="H244" s="190"/>
      <c r="I244" s="189"/>
      <c r="J244" s="189"/>
      <c r="K244" s="190"/>
      <c r="L244" s="190"/>
      <c r="M244" s="189"/>
      <c r="N244" s="189"/>
      <c r="O244" s="190"/>
      <c r="P244" s="190"/>
      <c r="Q244" s="189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 spans="1:26" ht="30" customHeight="1">
      <c r="A245" s="187">
        <f t="shared" ref="A245:A254" si="18">A244+1</f>
        <v>2</v>
      </c>
      <c r="B245" s="188" t="s">
        <v>1301</v>
      </c>
      <c r="C245" s="188" t="s">
        <v>2081</v>
      </c>
      <c r="D245" s="191"/>
      <c r="E245" s="189"/>
      <c r="F245" s="189"/>
      <c r="G245" s="190"/>
      <c r="H245" s="190"/>
      <c r="I245" s="189"/>
      <c r="J245" s="189"/>
      <c r="K245" s="190"/>
      <c r="L245" s="190"/>
      <c r="M245" s="189"/>
      <c r="N245" s="189"/>
      <c r="O245" s="190"/>
      <c r="P245" s="190"/>
      <c r="Q245" s="189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 spans="1:26" ht="30" customHeight="1">
      <c r="A246" s="187">
        <f t="shared" si="18"/>
        <v>3</v>
      </c>
      <c r="B246" s="188" t="s">
        <v>1315</v>
      </c>
      <c r="C246" s="188" t="s">
        <v>801</v>
      </c>
      <c r="D246" s="191"/>
      <c r="E246" s="189"/>
      <c r="F246" s="189"/>
      <c r="G246" s="190"/>
      <c r="H246" s="190"/>
      <c r="I246" s="189"/>
      <c r="J246" s="189"/>
      <c r="K246" s="190"/>
      <c r="L246" s="190"/>
      <c r="M246" s="189"/>
      <c r="N246" s="189"/>
      <c r="O246" s="190"/>
      <c r="P246" s="190"/>
      <c r="Q246" s="189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 spans="1:26" ht="30" customHeight="1">
      <c r="A247" s="187">
        <f t="shared" si="18"/>
        <v>4</v>
      </c>
      <c r="B247" s="188" t="s">
        <v>2112</v>
      </c>
      <c r="C247" s="188" t="s">
        <v>376</v>
      </c>
      <c r="D247" s="191"/>
      <c r="E247" s="189"/>
      <c r="F247" s="189"/>
      <c r="G247" s="190"/>
      <c r="H247" s="190"/>
      <c r="I247" s="189"/>
      <c r="J247" s="189"/>
      <c r="K247" s="190"/>
      <c r="L247" s="190"/>
      <c r="M247" s="189"/>
      <c r="N247" s="189"/>
      <c r="O247" s="190"/>
      <c r="P247" s="190"/>
      <c r="Q247" s="189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 spans="1:26" ht="30" customHeight="1">
      <c r="A248" s="187">
        <f t="shared" si="18"/>
        <v>5</v>
      </c>
      <c r="B248" s="188" t="s">
        <v>1337</v>
      </c>
      <c r="C248" s="188" t="s">
        <v>376</v>
      </c>
      <c r="D248" s="191"/>
      <c r="E248" s="189"/>
      <c r="F248" s="189"/>
      <c r="G248" s="190"/>
      <c r="H248" s="190"/>
      <c r="I248" s="189"/>
      <c r="J248" s="189"/>
      <c r="K248" s="190"/>
      <c r="L248" s="190"/>
      <c r="M248" s="189"/>
      <c r="N248" s="189"/>
      <c r="O248" s="190"/>
      <c r="P248" s="190"/>
      <c r="Q248" s="189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 spans="1:26" ht="30" customHeight="1">
      <c r="A249" s="187">
        <f t="shared" si="18"/>
        <v>6</v>
      </c>
      <c r="B249" s="188" t="s">
        <v>2113</v>
      </c>
      <c r="C249" s="188" t="s">
        <v>376</v>
      </c>
      <c r="D249" s="191"/>
      <c r="E249" s="189"/>
      <c r="F249" s="189"/>
      <c r="G249" s="190"/>
      <c r="H249" s="190"/>
      <c r="I249" s="189"/>
      <c r="J249" s="189"/>
      <c r="K249" s="190"/>
      <c r="L249" s="190"/>
      <c r="M249" s="189"/>
      <c r="N249" s="189"/>
      <c r="O249" s="190"/>
      <c r="P249" s="190"/>
      <c r="Q249" s="189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 spans="1:26" ht="30" customHeight="1">
      <c r="A250" s="187">
        <f t="shared" si="18"/>
        <v>7</v>
      </c>
      <c r="B250" s="188" t="s">
        <v>1346</v>
      </c>
      <c r="C250" s="188" t="s">
        <v>376</v>
      </c>
      <c r="D250" s="191"/>
      <c r="E250" s="189"/>
      <c r="F250" s="189"/>
      <c r="G250" s="190"/>
      <c r="H250" s="190"/>
      <c r="I250" s="189"/>
      <c r="J250" s="189"/>
      <c r="K250" s="190"/>
      <c r="L250" s="190"/>
      <c r="M250" s="189"/>
      <c r="N250" s="189"/>
      <c r="O250" s="190"/>
      <c r="P250" s="190"/>
      <c r="Q250" s="189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 spans="1:26" ht="30" customHeight="1">
      <c r="A251" s="187">
        <f t="shared" si="18"/>
        <v>8</v>
      </c>
      <c r="B251" s="188" t="s">
        <v>2114</v>
      </c>
      <c r="C251" s="188" t="s">
        <v>376</v>
      </c>
      <c r="D251" s="191"/>
      <c r="E251" s="189"/>
      <c r="F251" s="189"/>
      <c r="G251" s="190"/>
      <c r="H251" s="190"/>
      <c r="I251" s="189"/>
      <c r="J251" s="189"/>
      <c r="K251" s="190"/>
      <c r="L251" s="190"/>
      <c r="M251" s="189"/>
      <c r="N251" s="189"/>
      <c r="O251" s="190"/>
      <c r="P251" s="190"/>
      <c r="Q251" s="189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 spans="1:26" ht="30" customHeight="1">
      <c r="A252" s="187">
        <f t="shared" si="18"/>
        <v>9</v>
      </c>
      <c r="B252" s="188" t="s">
        <v>2115</v>
      </c>
      <c r="C252" s="188" t="s">
        <v>376</v>
      </c>
      <c r="D252" s="191"/>
      <c r="E252" s="189"/>
      <c r="F252" s="189"/>
      <c r="G252" s="190"/>
      <c r="H252" s="190"/>
      <c r="I252" s="189"/>
      <c r="J252" s="189"/>
      <c r="K252" s="190"/>
      <c r="L252" s="190"/>
      <c r="M252" s="189"/>
      <c r="N252" s="189"/>
      <c r="O252" s="190"/>
      <c r="P252" s="190"/>
      <c r="Q252" s="189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 spans="1:26" ht="30" customHeight="1">
      <c r="A253" s="187">
        <f t="shared" si="18"/>
        <v>10</v>
      </c>
      <c r="B253" s="188" t="s">
        <v>1364</v>
      </c>
      <c r="C253" s="192" t="s">
        <v>246</v>
      </c>
      <c r="D253" s="191"/>
      <c r="E253" s="189"/>
      <c r="F253" s="189"/>
      <c r="G253" s="190"/>
      <c r="H253" s="190"/>
      <c r="I253" s="189"/>
      <c r="J253" s="189"/>
      <c r="K253" s="190"/>
      <c r="L253" s="190"/>
      <c r="M253" s="189"/>
      <c r="N253" s="189"/>
      <c r="O253" s="190"/>
      <c r="P253" s="190"/>
      <c r="Q253" s="189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 spans="1:26" ht="30" customHeight="1">
      <c r="A254" s="187">
        <f t="shared" si="18"/>
        <v>11</v>
      </c>
      <c r="B254" s="188" t="s">
        <v>1359</v>
      </c>
      <c r="C254" s="192" t="s">
        <v>246</v>
      </c>
      <c r="D254" s="191"/>
      <c r="E254" s="189"/>
      <c r="F254" s="189"/>
      <c r="G254" s="190"/>
      <c r="H254" s="190"/>
      <c r="I254" s="189"/>
      <c r="J254" s="189"/>
      <c r="K254" s="190"/>
      <c r="L254" s="190"/>
      <c r="M254" s="189"/>
      <c r="N254" s="189"/>
      <c r="O254" s="190"/>
      <c r="P254" s="190"/>
      <c r="Q254" s="189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 spans="1:26" ht="30" customHeight="1">
      <c r="A255" s="193"/>
      <c r="B255" s="194"/>
      <c r="C255" s="194"/>
      <c r="D255" s="195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 spans="1:26" ht="19.5" customHeight="1">
      <c r="A256" s="1123" t="s">
        <v>2116</v>
      </c>
      <c r="B256" s="1124"/>
      <c r="C256" s="1124"/>
      <c r="D256" s="1124"/>
      <c r="E256" s="1124"/>
      <c r="F256" s="1124"/>
      <c r="G256" s="1124"/>
      <c r="H256" s="1124"/>
      <c r="I256" s="1124"/>
      <c r="J256" s="1124"/>
      <c r="K256" s="1124"/>
      <c r="L256" s="1124"/>
      <c r="M256" s="1124"/>
      <c r="N256" s="1124"/>
      <c r="O256" s="1124"/>
      <c r="P256" s="1124"/>
      <c r="Q256" s="1125"/>
      <c r="R256" s="197"/>
      <c r="S256" s="197"/>
      <c r="T256" s="197"/>
      <c r="U256" s="197"/>
      <c r="V256" s="197"/>
      <c r="W256" s="197"/>
      <c r="X256" s="197"/>
      <c r="Y256" s="197"/>
      <c r="Z256" s="197"/>
    </row>
    <row r="257" spans="1:26" ht="30" customHeight="1">
      <c r="A257" s="187">
        <v>1</v>
      </c>
      <c r="B257" s="188" t="s">
        <v>2117</v>
      </c>
      <c r="C257" s="188" t="s">
        <v>592</v>
      </c>
      <c r="D257" s="188"/>
      <c r="E257" s="189"/>
      <c r="F257" s="189"/>
      <c r="G257" s="190"/>
      <c r="H257" s="190"/>
      <c r="I257" s="189"/>
      <c r="J257" s="189"/>
      <c r="K257" s="190"/>
      <c r="L257" s="190"/>
      <c r="M257" s="189"/>
      <c r="N257" s="189"/>
      <c r="O257" s="190"/>
      <c r="P257" s="190"/>
      <c r="Q257" s="189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 spans="1:26" ht="30" customHeight="1">
      <c r="A258" s="187">
        <f t="shared" ref="A258:A268" si="19">A257+1</f>
        <v>2</v>
      </c>
      <c r="B258" s="200" t="s">
        <v>1385</v>
      </c>
      <c r="C258" s="200" t="s">
        <v>2118</v>
      </c>
      <c r="D258" s="202"/>
      <c r="E258" s="189"/>
      <c r="F258" s="189"/>
      <c r="G258" s="190"/>
      <c r="H258" s="190"/>
      <c r="I258" s="189"/>
      <c r="J258" s="189"/>
      <c r="K258" s="190"/>
      <c r="L258" s="190"/>
      <c r="M258" s="189"/>
      <c r="N258" s="189"/>
      <c r="O258" s="190"/>
      <c r="P258" s="190"/>
      <c r="Q258" s="189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 spans="1:26" ht="30" customHeight="1">
      <c r="A259" s="187">
        <f t="shared" si="19"/>
        <v>3</v>
      </c>
      <c r="B259" s="200" t="s">
        <v>1392</v>
      </c>
      <c r="C259" s="200" t="s">
        <v>212</v>
      </c>
      <c r="D259" s="202"/>
      <c r="E259" s="189"/>
      <c r="F259" s="189"/>
      <c r="G259" s="190"/>
      <c r="H259" s="190"/>
      <c r="I259" s="189"/>
      <c r="J259" s="189"/>
      <c r="K259" s="190"/>
      <c r="L259" s="190"/>
      <c r="M259" s="189"/>
      <c r="N259" s="189"/>
      <c r="O259" s="190"/>
      <c r="P259" s="190"/>
      <c r="Q259" s="189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 spans="1:26" ht="30" customHeight="1">
      <c r="A260" s="187">
        <f t="shared" si="19"/>
        <v>4</v>
      </c>
      <c r="B260" s="200" t="s">
        <v>2119</v>
      </c>
      <c r="C260" s="200" t="s">
        <v>2120</v>
      </c>
      <c r="D260" s="202"/>
      <c r="E260" s="189"/>
      <c r="F260" s="189"/>
      <c r="G260" s="190"/>
      <c r="H260" s="190"/>
      <c r="I260" s="189"/>
      <c r="J260" s="189"/>
      <c r="K260" s="190"/>
      <c r="L260" s="190"/>
      <c r="M260" s="189"/>
      <c r="N260" s="189"/>
      <c r="O260" s="190"/>
      <c r="P260" s="190"/>
      <c r="Q260" s="189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 spans="1:26" ht="30" customHeight="1">
      <c r="A261" s="187">
        <f t="shared" si="19"/>
        <v>5</v>
      </c>
      <c r="B261" s="200" t="s">
        <v>1400</v>
      </c>
      <c r="C261" s="200" t="s">
        <v>376</v>
      </c>
      <c r="D261" s="202"/>
      <c r="E261" s="189"/>
      <c r="F261" s="189"/>
      <c r="G261" s="190"/>
      <c r="H261" s="190"/>
      <c r="I261" s="189"/>
      <c r="J261" s="189"/>
      <c r="K261" s="190"/>
      <c r="L261" s="190"/>
      <c r="M261" s="189"/>
      <c r="N261" s="189"/>
      <c r="O261" s="190"/>
      <c r="P261" s="190"/>
      <c r="Q261" s="189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 spans="1:26" ht="30" customHeight="1">
      <c r="A262" s="187">
        <f t="shared" si="19"/>
        <v>6</v>
      </c>
      <c r="B262" s="200" t="s">
        <v>1408</v>
      </c>
      <c r="C262" s="200" t="s">
        <v>376</v>
      </c>
      <c r="D262" s="202"/>
      <c r="E262" s="189"/>
      <c r="F262" s="189"/>
      <c r="G262" s="190"/>
      <c r="H262" s="190"/>
      <c r="I262" s="189"/>
      <c r="J262" s="189"/>
      <c r="K262" s="190"/>
      <c r="L262" s="190"/>
      <c r="M262" s="189"/>
      <c r="N262" s="189"/>
      <c r="O262" s="190"/>
      <c r="P262" s="190"/>
      <c r="Q262" s="189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 spans="1:26" ht="30" customHeight="1">
      <c r="A263" s="187">
        <f t="shared" si="19"/>
        <v>7</v>
      </c>
      <c r="B263" s="200" t="s">
        <v>1413</v>
      </c>
      <c r="C263" s="200" t="s">
        <v>376</v>
      </c>
      <c r="D263" s="202"/>
      <c r="E263" s="189"/>
      <c r="F263" s="189"/>
      <c r="G263" s="190"/>
      <c r="H263" s="190"/>
      <c r="I263" s="189"/>
      <c r="J263" s="189"/>
      <c r="K263" s="190"/>
      <c r="L263" s="190"/>
      <c r="M263" s="189"/>
      <c r="N263" s="189"/>
      <c r="O263" s="190"/>
      <c r="P263" s="190"/>
      <c r="Q263" s="189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 spans="1:26" ht="30" customHeight="1">
      <c r="A264" s="187">
        <f t="shared" si="19"/>
        <v>8</v>
      </c>
      <c r="B264" s="200" t="s">
        <v>2121</v>
      </c>
      <c r="C264" s="200" t="s">
        <v>376</v>
      </c>
      <c r="D264" s="202"/>
      <c r="E264" s="189"/>
      <c r="F264" s="189"/>
      <c r="G264" s="190"/>
      <c r="H264" s="190"/>
      <c r="I264" s="189"/>
      <c r="J264" s="189"/>
      <c r="K264" s="190"/>
      <c r="L264" s="190"/>
      <c r="M264" s="189"/>
      <c r="N264" s="189"/>
      <c r="O264" s="190"/>
      <c r="P264" s="190"/>
      <c r="Q264" s="189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 spans="1:26" ht="30" customHeight="1">
      <c r="A265" s="187">
        <f t="shared" si="19"/>
        <v>9</v>
      </c>
      <c r="B265" s="200" t="s">
        <v>2122</v>
      </c>
      <c r="C265" s="200" t="s">
        <v>376</v>
      </c>
      <c r="D265" s="202"/>
      <c r="E265" s="189"/>
      <c r="F265" s="189"/>
      <c r="G265" s="190"/>
      <c r="H265" s="190"/>
      <c r="I265" s="189"/>
      <c r="J265" s="189"/>
      <c r="K265" s="190"/>
      <c r="L265" s="190"/>
      <c r="M265" s="189"/>
      <c r="N265" s="189"/>
      <c r="O265" s="190"/>
      <c r="P265" s="190"/>
      <c r="Q265" s="189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 spans="1:26" ht="30" customHeight="1">
      <c r="A266" s="187">
        <f t="shared" si="19"/>
        <v>10</v>
      </c>
      <c r="B266" s="200" t="s">
        <v>1423</v>
      </c>
      <c r="C266" s="200" t="s">
        <v>376</v>
      </c>
      <c r="D266" s="202"/>
      <c r="E266" s="189"/>
      <c r="F266" s="189"/>
      <c r="G266" s="190"/>
      <c r="H266" s="190"/>
      <c r="I266" s="189"/>
      <c r="J266" s="189"/>
      <c r="K266" s="190"/>
      <c r="L266" s="190"/>
      <c r="M266" s="189"/>
      <c r="N266" s="189"/>
      <c r="O266" s="190"/>
      <c r="P266" s="190"/>
      <c r="Q266" s="189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 spans="1:26" ht="30" customHeight="1">
      <c r="A267" s="187">
        <f t="shared" si="19"/>
        <v>11</v>
      </c>
      <c r="B267" s="200" t="s">
        <v>1240</v>
      </c>
      <c r="C267" s="200" t="s">
        <v>944</v>
      </c>
      <c r="D267" s="202"/>
      <c r="E267" s="189"/>
      <c r="F267" s="189"/>
      <c r="G267" s="190"/>
      <c r="H267" s="190"/>
      <c r="I267" s="189"/>
      <c r="J267" s="189"/>
      <c r="K267" s="190"/>
      <c r="L267" s="190"/>
      <c r="M267" s="189"/>
      <c r="N267" s="189"/>
      <c r="O267" s="190"/>
      <c r="P267" s="190"/>
      <c r="Q267" s="189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 spans="1:26" ht="30" customHeight="1">
      <c r="A268" s="187">
        <f t="shared" si="19"/>
        <v>12</v>
      </c>
      <c r="B268" s="200" t="s">
        <v>1442</v>
      </c>
      <c r="C268" s="201" t="s">
        <v>246</v>
      </c>
      <c r="D268" s="202"/>
      <c r="E268" s="189"/>
      <c r="F268" s="189"/>
      <c r="G268" s="190"/>
      <c r="H268" s="190"/>
      <c r="I268" s="189"/>
      <c r="J268" s="189"/>
      <c r="K268" s="190"/>
      <c r="L268" s="190"/>
      <c r="M268" s="189"/>
      <c r="N268" s="189"/>
      <c r="O268" s="190"/>
      <c r="P268" s="190"/>
      <c r="Q268" s="189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 spans="1:26" ht="30" customHeight="1">
      <c r="A269" s="193"/>
      <c r="B269" s="194"/>
      <c r="C269" s="194"/>
      <c r="D269" s="195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 spans="1:26" ht="19.5" customHeight="1">
      <c r="A270" s="1123" t="s">
        <v>2124</v>
      </c>
      <c r="B270" s="1124"/>
      <c r="C270" s="1124"/>
      <c r="D270" s="1124"/>
      <c r="E270" s="1124"/>
      <c r="F270" s="1124"/>
      <c r="G270" s="1124"/>
      <c r="H270" s="1124"/>
      <c r="I270" s="1124"/>
      <c r="J270" s="1124"/>
      <c r="K270" s="1124"/>
      <c r="L270" s="1124"/>
      <c r="M270" s="1124"/>
      <c r="N270" s="1124"/>
      <c r="O270" s="1124"/>
      <c r="P270" s="1124"/>
      <c r="Q270" s="1125"/>
      <c r="R270" s="197"/>
      <c r="S270" s="197"/>
      <c r="T270" s="197"/>
      <c r="U270" s="197"/>
      <c r="V270" s="197"/>
      <c r="W270" s="197"/>
      <c r="X270" s="197"/>
      <c r="Y270" s="197"/>
      <c r="Z270" s="197"/>
    </row>
    <row r="271" spans="1:26" ht="30" customHeight="1">
      <c r="A271" s="187">
        <v>1</v>
      </c>
      <c r="B271" s="188" t="s">
        <v>1456</v>
      </c>
      <c r="C271" s="188" t="s">
        <v>592</v>
      </c>
      <c r="D271" s="188"/>
      <c r="E271" s="189"/>
      <c r="F271" s="189"/>
      <c r="G271" s="190"/>
      <c r="H271" s="190"/>
      <c r="I271" s="189"/>
      <c r="J271" s="189"/>
      <c r="K271" s="190"/>
      <c r="L271" s="190"/>
      <c r="M271" s="189"/>
      <c r="N271" s="189"/>
      <c r="O271" s="190"/>
      <c r="P271" s="190"/>
      <c r="Q271" s="189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 spans="1:26" ht="30" customHeight="1">
      <c r="A272" s="187">
        <f t="shared" ref="A272:A282" si="20">A271+1</f>
        <v>2</v>
      </c>
      <c r="B272" s="188" t="s">
        <v>1463</v>
      </c>
      <c r="C272" s="188" t="s">
        <v>2118</v>
      </c>
      <c r="D272" s="191"/>
      <c r="E272" s="189"/>
      <c r="F272" s="189"/>
      <c r="G272" s="190"/>
      <c r="H272" s="190"/>
      <c r="I272" s="189"/>
      <c r="J272" s="189"/>
      <c r="K272" s="190"/>
      <c r="L272" s="190"/>
      <c r="M272" s="189"/>
      <c r="N272" s="189"/>
      <c r="O272" s="190"/>
      <c r="P272" s="190"/>
      <c r="Q272" s="189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 spans="1:26" ht="30" customHeight="1">
      <c r="A273" s="187">
        <f t="shared" si="20"/>
        <v>3</v>
      </c>
      <c r="B273" s="188" t="s">
        <v>1588</v>
      </c>
      <c r="C273" s="188" t="s">
        <v>2081</v>
      </c>
      <c r="D273" s="191"/>
      <c r="E273" s="189"/>
      <c r="F273" s="189"/>
      <c r="G273" s="190"/>
      <c r="H273" s="190"/>
      <c r="I273" s="189"/>
      <c r="J273" s="189"/>
      <c r="K273" s="190"/>
      <c r="L273" s="190"/>
      <c r="M273" s="189"/>
      <c r="N273" s="189"/>
      <c r="O273" s="190"/>
      <c r="P273" s="190"/>
      <c r="Q273" s="189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 spans="1:26" ht="30" customHeight="1">
      <c r="A274" s="187">
        <f t="shared" si="20"/>
        <v>4</v>
      </c>
      <c r="B274" s="188" t="s">
        <v>1469</v>
      </c>
      <c r="C274" s="188" t="s">
        <v>2081</v>
      </c>
      <c r="D274" s="191"/>
      <c r="E274" s="189"/>
      <c r="F274" s="189"/>
      <c r="G274" s="190"/>
      <c r="H274" s="190"/>
      <c r="I274" s="189"/>
      <c r="J274" s="189"/>
      <c r="K274" s="190"/>
      <c r="L274" s="190"/>
      <c r="M274" s="189"/>
      <c r="N274" s="189"/>
      <c r="O274" s="190"/>
      <c r="P274" s="190"/>
      <c r="Q274" s="189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 spans="1:26" ht="30" customHeight="1">
      <c r="A275" s="187">
        <f t="shared" si="20"/>
        <v>5</v>
      </c>
      <c r="B275" s="188" t="s">
        <v>2127</v>
      </c>
      <c r="C275" s="188" t="s">
        <v>212</v>
      </c>
      <c r="D275" s="191"/>
      <c r="E275" s="189"/>
      <c r="F275" s="189"/>
      <c r="G275" s="190"/>
      <c r="H275" s="190"/>
      <c r="I275" s="189"/>
      <c r="J275" s="189"/>
      <c r="K275" s="190"/>
      <c r="L275" s="190"/>
      <c r="M275" s="189"/>
      <c r="N275" s="189"/>
      <c r="O275" s="190"/>
      <c r="P275" s="190"/>
      <c r="Q275" s="189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 spans="1:26" ht="30" customHeight="1">
      <c r="A276" s="187">
        <f t="shared" si="20"/>
        <v>6</v>
      </c>
      <c r="B276" s="188" t="s">
        <v>1485</v>
      </c>
      <c r="C276" s="188" t="s">
        <v>376</v>
      </c>
      <c r="D276" s="191"/>
      <c r="E276" s="189"/>
      <c r="F276" s="189"/>
      <c r="G276" s="190"/>
      <c r="H276" s="190"/>
      <c r="I276" s="189"/>
      <c r="J276" s="189"/>
      <c r="K276" s="190"/>
      <c r="L276" s="190"/>
      <c r="M276" s="189"/>
      <c r="N276" s="189"/>
      <c r="O276" s="190"/>
      <c r="P276" s="190"/>
      <c r="Q276" s="189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 spans="1:26" ht="30" customHeight="1">
      <c r="A277" s="187">
        <f t="shared" si="20"/>
        <v>7</v>
      </c>
      <c r="B277" s="188" t="s">
        <v>2128</v>
      </c>
      <c r="C277" s="188" t="s">
        <v>376</v>
      </c>
      <c r="D277" s="191"/>
      <c r="E277" s="189"/>
      <c r="F277" s="189"/>
      <c r="G277" s="190"/>
      <c r="H277" s="190"/>
      <c r="I277" s="189"/>
      <c r="J277" s="189"/>
      <c r="K277" s="190"/>
      <c r="L277" s="190"/>
      <c r="M277" s="189"/>
      <c r="N277" s="189"/>
      <c r="O277" s="190"/>
      <c r="P277" s="190"/>
      <c r="Q277" s="189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 spans="1:26" ht="30" customHeight="1">
      <c r="A278" s="187">
        <f t="shared" si="20"/>
        <v>8</v>
      </c>
      <c r="B278" s="188" t="s">
        <v>2129</v>
      </c>
      <c r="C278" s="188" t="s">
        <v>376</v>
      </c>
      <c r="D278" s="191"/>
      <c r="E278" s="189"/>
      <c r="F278" s="189"/>
      <c r="G278" s="190"/>
      <c r="H278" s="190"/>
      <c r="I278" s="189"/>
      <c r="J278" s="189"/>
      <c r="K278" s="190"/>
      <c r="L278" s="190"/>
      <c r="M278" s="189"/>
      <c r="N278" s="189"/>
      <c r="O278" s="190"/>
      <c r="P278" s="190"/>
      <c r="Q278" s="189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 spans="1:26" ht="30" customHeight="1">
      <c r="A279" s="187">
        <f t="shared" si="20"/>
        <v>9</v>
      </c>
      <c r="B279" s="188" t="s">
        <v>1503</v>
      </c>
      <c r="C279" s="188" t="s">
        <v>376</v>
      </c>
      <c r="D279" s="191"/>
      <c r="E279" s="189"/>
      <c r="F279" s="189"/>
      <c r="G279" s="190"/>
      <c r="H279" s="190"/>
      <c r="I279" s="189"/>
      <c r="J279" s="189"/>
      <c r="K279" s="190"/>
      <c r="L279" s="190"/>
      <c r="M279" s="189"/>
      <c r="N279" s="189"/>
      <c r="O279" s="190"/>
      <c r="P279" s="190"/>
      <c r="Q279" s="189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 spans="1:26" ht="30" customHeight="1">
      <c r="A280" s="187">
        <f t="shared" si="20"/>
        <v>10</v>
      </c>
      <c r="B280" s="188" t="s">
        <v>1515</v>
      </c>
      <c r="C280" s="188" t="s">
        <v>376</v>
      </c>
      <c r="D280" s="191"/>
      <c r="E280" s="189"/>
      <c r="F280" s="189"/>
      <c r="G280" s="190"/>
      <c r="H280" s="190"/>
      <c r="I280" s="189"/>
      <c r="J280" s="189"/>
      <c r="K280" s="190"/>
      <c r="L280" s="190"/>
      <c r="M280" s="189"/>
      <c r="N280" s="189"/>
      <c r="O280" s="190"/>
      <c r="P280" s="190"/>
      <c r="Q280" s="189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 spans="1:26" ht="30" customHeight="1">
      <c r="A281" s="187">
        <f t="shared" si="20"/>
        <v>11</v>
      </c>
      <c r="B281" s="188" t="s">
        <v>1523</v>
      </c>
      <c r="C281" s="188" t="s">
        <v>376</v>
      </c>
      <c r="D281" s="191"/>
      <c r="E281" s="189"/>
      <c r="F281" s="189"/>
      <c r="G281" s="190"/>
      <c r="H281" s="190"/>
      <c r="I281" s="189"/>
      <c r="J281" s="189"/>
      <c r="K281" s="190"/>
      <c r="L281" s="190"/>
      <c r="M281" s="189"/>
      <c r="N281" s="189"/>
      <c r="O281" s="190"/>
      <c r="P281" s="190"/>
      <c r="Q281" s="189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 spans="1:26" ht="30" customHeight="1">
      <c r="A282" s="187">
        <f t="shared" si="20"/>
        <v>12</v>
      </c>
      <c r="B282" s="188" t="s">
        <v>1534</v>
      </c>
      <c r="C282" s="188" t="s">
        <v>376</v>
      </c>
      <c r="D282" s="191"/>
      <c r="E282" s="189"/>
      <c r="F282" s="189"/>
      <c r="G282" s="190"/>
      <c r="H282" s="190"/>
      <c r="I282" s="189"/>
      <c r="J282" s="189"/>
      <c r="K282" s="190"/>
      <c r="L282" s="190"/>
      <c r="M282" s="189"/>
      <c r="N282" s="189"/>
      <c r="O282" s="190"/>
      <c r="P282" s="190"/>
      <c r="Q282" s="189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 spans="1:26" ht="30" customHeight="1">
      <c r="A283" s="193"/>
      <c r="B283" s="194"/>
      <c r="C283" s="194"/>
      <c r="D283" s="195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 spans="1:26" ht="19.5" customHeight="1">
      <c r="A284" s="1123" t="s">
        <v>2130</v>
      </c>
      <c r="B284" s="1124"/>
      <c r="C284" s="1124"/>
      <c r="D284" s="1124"/>
      <c r="E284" s="1124"/>
      <c r="F284" s="1124"/>
      <c r="G284" s="1124"/>
      <c r="H284" s="1124"/>
      <c r="I284" s="1124"/>
      <c r="J284" s="1124"/>
      <c r="K284" s="1124"/>
      <c r="L284" s="1124"/>
      <c r="M284" s="1124"/>
      <c r="N284" s="1124"/>
      <c r="O284" s="1124"/>
      <c r="P284" s="1124"/>
      <c r="Q284" s="1125"/>
      <c r="R284" s="197"/>
      <c r="S284" s="197"/>
      <c r="T284" s="197"/>
      <c r="U284" s="197"/>
      <c r="V284" s="197"/>
      <c r="W284" s="197"/>
      <c r="X284" s="197"/>
      <c r="Y284" s="197"/>
      <c r="Z284" s="197"/>
    </row>
    <row r="285" spans="1:26" ht="30" customHeight="1">
      <c r="A285" s="187">
        <v>1</v>
      </c>
      <c r="B285" s="188" t="s">
        <v>1574</v>
      </c>
      <c r="C285" s="188" t="s">
        <v>2134</v>
      </c>
      <c r="D285" s="191"/>
      <c r="E285" s="189"/>
      <c r="F285" s="189"/>
      <c r="G285" s="190"/>
      <c r="H285" s="190"/>
      <c r="I285" s="189"/>
      <c r="J285" s="189"/>
      <c r="K285" s="190"/>
      <c r="L285" s="190"/>
      <c r="M285" s="189"/>
      <c r="N285" s="189"/>
      <c r="O285" s="190"/>
      <c r="P285" s="190"/>
      <c r="Q285" s="189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ht="30" customHeight="1">
      <c r="A286" s="187">
        <f t="shared" ref="A286:A295" si="21">A285+1</f>
        <v>2</v>
      </c>
      <c r="B286" s="188" t="s">
        <v>1583</v>
      </c>
      <c r="C286" s="188" t="s">
        <v>2118</v>
      </c>
      <c r="D286" s="191"/>
      <c r="E286" s="189"/>
      <c r="F286" s="189"/>
      <c r="G286" s="190"/>
      <c r="H286" s="190"/>
      <c r="I286" s="189"/>
      <c r="J286" s="189"/>
      <c r="K286" s="190"/>
      <c r="L286" s="190"/>
      <c r="M286" s="189"/>
      <c r="N286" s="189"/>
      <c r="O286" s="190"/>
      <c r="P286" s="190"/>
      <c r="Q286" s="189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 spans="1:26" ht="30" customHeight="1">
      <c r="A287" s="187">
        <f t="shared" si="21"/>
        <v>3</v>
      </c>
      <c r="B287" s="188" t="s">
        <v>1527</v>
      </c>
      <c r="C287" s="188" t="s">
        <v>212</v>
      </c>
      <c r="D287" s="191"/>
      <c r="E287" s="189"/>
      <c r="F287" s="189"/>
      <c r="G287" s="190"/>
      <c r="H287" s="190"/>
      <c r="I287" s="189"/>
      <c r="J287" s="189"/>
      <c r="K287" s="190"/>
      <c r="L287" s="190"/>
      <c r="M287" s="189"/>
      <c r="N287" s="189"/>
      <c r="O287" s="190"/>
      <c r="P287" s="190"/>
      <c r="Q287" s="189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 spans="1:26" ht="30" customHeight="1">
      <c r="A288" s="187">
        <f t="shared" si="21"/>
        <v>4</v>
      </c>
      <c r="B288" s="188" t="s">
        <v>1605</v>
      </c>
      <c r="C288" s="188" t="s">
        <v>376</v>
      </c>
      <c r="D288" s="191"/>
      <c r="E288" s="189"/>
      <c r="F288" s="189"/>
      <c r="G288" s="190"/>
      <c r="H288" s="190"/>
      <c r="I288" s="189"/>
      <c r="J288" s="189"/>
      <c r="K288" s="190"/>
      <c r="L288" s="190"/>
      <c r="M288" s="189"/>
      <c r="N288" s="189"/>
      <c r="O288" s="190"/>
      <c r="P288" s="190"/>
      <c r="Q288" s="189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 spans="1:26" ht="30" customHeight="1">
      <c r="A289" s="187">
        <f t="shared" si="21"/>
        <v>5</v>
      </c>
      <c r="B289" s="188" t="s">
        <v>1615</v>
      </c>
      <c r="C289" s="188" t="s">
        <v>376</v>
      </c>
      <c r="D289" s="191"/>
      <c r="E289" s="189"/>
      <c r="F289" s="189"/>
      <c r="G289" s="190"/>
      <c r="H289" s="190"/>
      <c r="I289" s="189"/>
      <c r="J289" s="189"/>
      <c r="K289" s="190"/>
      <c r="L289" s="190"/>
      <c r="M289" s="189"/>
      <c r="N289" s="189"/>
      <c r="O289" s="190"/>
      <c r="P289" s="190"/>
      <c r="Q289" s="189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 spans="1:26" ht="30" customHeight="1">
      <c r="A290" s="187">
        <f t="shared" si="21"/>
        <v>6</v>
      </c>
      <c r="B290" s="188" t="s">
        <v>1557</v>
      </c>
      <c r="C290" s="188" t="s">
        <v>376</v>
      </c>
      <c r="D290" s="191"/>
      <c r="E290" s="189"/>
      <c r="F290" s="189"/>
      <c r="G290" s="190"/>
      <c r="H290" s="190"/>
      <c r="I290" s="189"/>
      <c r="J290" s="189"/>
      <c r="K290" s="190"/>
      <c r="L290" s="190"/>
      <c r="M290" s="189"/>
      <c r="N290" s="189"/>
      <c r="O290" s="190"/>
      <c r="P290" s="190"/>
      <c r="Q290" s="189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 spans="1:26" ht="30" customHeight="1">
      <c r="A291" s="187">
        <f t="shared" si="21"/>
        <v>7</v>
      </c>
      <c r="B291" s="188" t="s">
        <v>2137</v>
      </c>
      <c r="C291" s="188" t="s">
        <v>376</v>
      </c>
      <c r="D291" s="191"/>
      <c r="E291" s="189"/>
      <c r="F291" s="189"/>
      <c r="G291" s="190"/>
      <c r="H291" s="190"/>
      <c r="I291" s="189"/>
      <c r="J291" s="189"/>
      <c r="K291" s="190"/>
      <c r="L291" s="190"/>
      <c r="M291" s="189"/>
      <c r="N291" s="189"/>
      <c r="O291" s="190"/>
      <c r="P291" s="190"/>
      <c r="Q291" s="189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 spans="1:26" ht="30" customHeight="1">
      <c r="A292" s="187">
        <f t="shared" si="21"/>
        <v>8</v>
      </c>
      <c r="B292" s="188" t="s">
        <v>2138</v>
      </c>
      <c r="C292" s="188" t="s">
        <v>376</v>
      </c>
      <c r="D292" s="191"/>
      <c r="E292" s="189"/>
      <c r="F292" s="189"/>
      <c r="G292" s="190"/>
      <c r="H292" s="190"/>
      <c r="I292" s="189"/>
      <c r="J292" s="189"/>
      <c r="K292" s="190"/>
      <c r="L292" s="190"/>
      <c r="M292" s="189"/>
      <c r="N292" s="189"/>
      <c r="O292" s="190"/>
      <c r="P292" s="190"/>
      <c r="Q292" s="189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 spans="1:26" ht="30" customHeight="1">
      <c r="A293" s="187">
        <f t="shared" si="21"/>
        <v>9</v>
      </c>
      <c r="B293" s="188" t="s">
        <v>1620</v>
      </c>
      <c r="C293" s="188" t="s">
        <v>376</v>
      </c>
      <c r="D293" s="191"/>
      <c r="E293" s="189"/>
      <c r="F293" s="189"/>
      <c r="G293" s="190"/>
      <c r="H293" s="190"/>
      <c r="I293" s="189"/>
      <c r="J293" s="189"/>
      <c r="K293" s="190"/>
      <c r="L293" s="190"/>
      <c r="M293" s="189"/>
      <c r="N293" s="189"/>
      <c r="O293" s="190"/>
      <c r="P293" s="190"/>
      <c r="Q293" s="189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 spans="1:26" ht="30" customHeight="1">
      <c r="A294" s="187">
        <f t="shared" si="21"/>
        <v>10</v>
      </c>
      <c r="B294" s="188" t="s">
        <v>1542</v>
      </c>
      <c r="C294" s="188" t="s">
        <v>944</v>
      </c>
      <c r="D294" s="191"/>
      <c r="E294" s="189"/>
      <c r="F294" s="189"/>
      <c r="G294" s="190"/>
      <c r="H294" s="190"/>
      <c r="I294" s="189"/>
      <c r="J294" s="189"/>
      <c r="K294" s="190"/>
      <c r="L294" s="190"/>
      <c r="M294" s="189"/>
      <c r="N294" s="189"/>
      <c r="O294" s="190"/>
      <c r="P294" s="190"/>
      <c r="Q294" s="189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 spans="1:26" ht="30" customHeight="1">
      <c r="A295" s="187">
        <f t="shared" si="21"/>
        <v>11</v>
      </c>
      <c r="B295" s="188" t="s">
        <v>1625</v>
      </c>
      <c r="C295" s="192" t="s">
        <v>246</v>
      </c>
      <c r="D295" s="191"/>
      <c r="E295" s="189"/>
      <c r="F295" s="189"/>
      <c r="G295" s="190"/>
      <c r="H295" s="190"/>
      <c r="I295" s="189"/>
      <c r="J295" s="189"/>
      <c r="K295" s="190"/>
      <c r="L295" s="190"/>
      <c r="M295" s="189"/>
      <c r="N295" s="189"/>
      <c r="O295" s="190"/>
      <c r="P295" s="190"/>
      <c r="Q295" s="189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 spans="1:26" ht="12" customHeight="1">
      <c r="A296" s="177"/>
      <c r="B296" s="178"/>
      <c r="C296" s="178"/>
      <c r="D296" s="226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 spans="1:26" ht="12" customHeight="1">
      <c r="A297" s="177"/>
      <c r="B297" s="178"/>
      <c r="C297" s="178"/>
      <c r="D297" s="226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 spans="1:26" ht="12" customHeight="1">
      <c r="A298" s="177"/>
      <c r="B298" s="178"/>
      <c r="C298" s="178"/>
      <c r="D298" s="226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 spans="1:26" ht="12" customHeight="1">
      <c r="A299" s="177"/>
      <c r="B299" s="178"/>
      <c r="C299" s="178"/>
      <c r="D299" s="226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 spans="1:26" ht="12" customHeight="1">
      <c r="A300" s="177"/>
      <c r="B300" s="178"/>
      <c r="C300" s="178"/>
      <c r="D300" s="226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 spans="1:26" ht="12" customHeight="1">
      <c r="A301" s="177"/>
      <c r="B301" s="178"/>
      <c r="C301" s="178"/>
      <c r="D301" s="226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 spans="1:26" ht="12" customHeight="1">
      <c r="A302" s="177"/>
      <c r="B302" s="178"/>
      <c r="C302" s="178"/>
      <c r="D302" s="226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 spans="1:26" ht="12" customHeight="1">
      <c r="A303" s="177"/>
      <c r="B303" s="178"/>
      <c r="C303" s="178"/>
      <c r="D303" s="226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 spans="1:26" ht="12" customHeight="1">
      <c r="A304" s="177"/>
      <c r="B304" s="178"/>
      <c r="C304" s="178"/>
      <c r="D304" s="226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 spans="1:26" ht="12" customHeight="1">
      <c r="A305" s="177"/>
      <c r="B305" s="178"/>
      <c r="C305" s="178"/>
      <c r="D305" s="226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 spans="1:26" ht="12" customHeight="1">
      <c r="A306" s="177"/>
      <c r="B306" s="178"/>
      <c r="C306" s="178"/>
      <c r="D306" s="226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 spans="1:26" ht="12" customHeight="1">
      <c r="A307" s="177"/>
      <c r="B307" s="178"/>
      <c r="C307" s="178"/>
      <c r="D307" s="226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 spans="1:26" ht="12" customHeight="1">
      <c r="A308" s="177"/>
      <c r="B308" s="178"/>
      <c r="C308" s="178"/>
      <c r="D308" s="226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 spans="1:26" ht="12" customHeight="1">
      <c r="A309" s="177"/>
      <c r="B309" s="178"/>
      <c r="C309" s="178"/>
      <c r="D309" s="226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 spans="1:26" ht="12" customHeight="1">
      <c r="A310" s="177"/>
      <c r="B310" s="178"/>
      <c r="C310" s="178"/>
      <c r="D310" s="226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 spans="1:26" ht="12" customHeight="1">
      <c r="A311" s="177"/>
      <c r="B311" s="178"/>
      <c r="C311" s="178"/>
      <c r="D311" s="226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 spans="1:26" ht="12" customHeight="1">
      <c r="A312" s="177"/>
      <c r="B312" s="178"/>
      <c r="C312" s="178"/>
      <c r="D312" s="226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 spans="1:26" ht="12" customHeight="1">
      <c r="A313" s="177"/>
      <c r="B313" s="178"/>
      <c r="C313" s="178"/>
      <c r="D313" s="226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 spans="1:26" ht="12" customHeight="1">
      <c r="A314" s="177"/>
      <c r="B314" s="178"/>
      <c r="C314" s="178"/>
      <c r="D314" s="226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 spans="1:26" ht="12" customHeight="1">
      <c r="A315" s="177"/>
      <c r="B315" s="178"/>
      <c r="C315" s="178"/>
      <c r="D315" s="226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 spans="1:26" ht="12" customHeight="1">
      <c r="A316" s="177"/>
      <c r="B316" s="178"/>
      <c r="C316" s="178"/>
      <c r="D316" s="226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 spans="1:26" ht="12" customHeight="1">
      <c r="A317" s="177"/>
      <c r="B317" s="178"/>
      <c r="C317" s="178"/>
      <c r="D317" s="226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 spans="1:26" ht="12" customHeight="1">
      <c r="A318" s="177"/>
      <c r="B318" s="178"/>
      <c r="C318" s="178"/>
      <c r="D318" s="226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 spans="1:26" ht="12" customHeight="1">
      <c r="A319" s="177"/>
      <c r="B319" s="178"/>
      <c r="C319" s="178"/>
      <c r="D319" s="226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 spans="1:26" ht="12" customHeight="1">
      <c r="A320" s="177"/>
      <c r="B320" s="178"/>
      <c r="C320" s="178"/>
      <c r="D320" s="226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 spans="1:26" ht="12" customHeight="1">
      <c r="A321" s="177"/>
      <c r="B321" s="178"/>
      <c r="C321" s="178"/>
      <c r="D321" s="226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 spans="1:26" ht="12" customHeight="1">
      <c r="A322" s="177"/>
      <c r="B322" s="178"/>
      <c r="C322" s="178"/>
      <c r="D322" s="226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 spans="1:26" ht="12" customHeight="1">
      <c r="A323" s="177"/>
      <c r="B323" s="178"/>
      <c r="C323" s="178"/>
      <c r="D323" s="226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 spans="1:26" ht="12" customHeight="1">
      <c r="A324" s="177"/>
      <c r="B324" s="178"/>
      <c r="C324" s="178"/>
      <c r="D324" s="226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 spans="1:26" ht="12" customHeight="1">
      <c r="A325" s="177"/>
      <c r="B325" s="178"/>
      <c r="C325" s="178"/>
      <c r="D325" s="226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 spans="1:26" ht="12" customHeight="1">
      <c r="A326" s="177"/>
      <c r="B326" s="178"/>
      <c r="C326" s="178"/>
      <c r="D326" s="226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 spans="1:26" ht="12" customHeight="1">
      <c r="A327" s="177"/>
      <c r="B327" s="178"/>
      <c r="C327" s="178"/>
      <c r="D327" s="226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 spans="1:26" ht="12" customHeight="1">
      <c r="A328" s="177"/>
      <c r="B328" s="178"/>
      <c r="C328" s="178"/>
      <c r="D328" s="226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 spans="1:26" ht="12" customHeight="1">
      <c r="A329" s="177"/>
      <c r="B329" s="178"/>
      <c r="C329" s="178"/>
      <c r="D329" s="226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 spans="1:26" ht="12" customHeight="1">
      <c r="A330" s="177"/>
      <c r="B330" s="178"/>
      <c r="C330" s="178"/>
      <c r="D330" s="226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 spans="1:26" ht="12" customHeight="1">
      <c r="A331" s="177"/>
      <c r="B331" s="178"/>
      <c r="C331" s="178"/>
      <c r="D331" s="226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 spans="1:26" ht="12" customHeight="1">
      <c r="A332" s="177"/>
      <c r="B332" s="178"/>
      <c r="C332" s="178"/>
      <c r="D332" s="226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 spans="1:26" ht="12" customHeight="1">
      <c r="A333" s="177"/>
      <c r="B333" s="178"/>
      <c r="C333" s="178"/>
      <c r="D333" s="226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 spans="1:26" ht="12" customHeight="1">
      <c r="A334" s="177"/>
      <c r="B334" s="178"/>
      <c r="C334" s="178"/>
      <c r="D334" s="226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 spans="1:26" ht="12" customHeight="1">
      <c r="A335" s="177"/>
      <c r="B335" s="178"/>
      <c r="C335" s="178"/>
      <c r="D335" s="226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 spans="1:26" ht="12" customHeight="1">
      <c r="A336" s="177"/>
      <c r="B336" s="178"/>
      <c r="C336" s="178"/>
      <c r="D336" s="226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 spans="1:26" ht="12" customHeight="1">
      <c r="A337" s="177"/>
      <c r="B337" s="178"/>
      <c r="C337" s="178"/>
      <c r="D337" s="226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 spans="1:26" ht="12" customHeight="1">
      <c r="A338" s="177"/>
      <c r="B338" s="178"/>
      <c r="C338" s="178"/>
      <c r="D338" s="226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 spans="1:26" ht="12" customHeight="1">
      <c r="A339" s="177"/>
      <c r="B339" s="178"/>
      <c r="C339" s="178"/>
      <c r="D339" s="226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 spans="1:26" ht="12" customHeight="1">
      <c r="A340" s="177"/>
      <c r="B340" s="178"/>
      <c r="C340" s="178"/>
      <c r="D340" s="226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 spans="1:26" ht="12" customHeight="1">
      <c r="A341" s="177"/>
      <c r="B341" s="178"/>
      <c r="C341" s="178"/>
      <c r="D341" s="226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 spans="1:26" ht="12" customHeight="1">
      <c r="A342" s="177"/>
      <c r="B342" s="178"/>
      <c r="C342" s="178"/>
      <c r="D342" s="226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 spans="1:26" ht="12" customHeight="1">
      <c r="A343" s="177"/>
      <c r="B343" s="178"/>
      <c r="C343" s="178"/>
      <c r="D343" s="226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 spans="1:26" ht="12" customHeight="1">
      <c r="A344" s="177"/>
      <c r="B344" s="178"/>
      <c r="C344" s="178"/>
      <c r="D344" s="226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 spans="1:26" ht="12" customHeight="1">
      <c r="A345" s="177"/>
      <c r="B345" s="178"/>
      <c r="C345" s="178"/>
      <c r="D345" s="226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 spans="1:26" ht="12" customHeight="1">
      <c r="A346" s="177"/>
      <c r="B346" s="178"/>
      <c r="C346" s="178"/>
      <c r="D346" s="226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 spans="1:26" ht="12" customHeight="1">
      <c r="A347" s="177"/>
      <c r="B347" s="178"/>
      <c r="C347" s="178"/>
      <c r="D347" s="226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 spans="1:26" ht="12" customHeight="1">
      <c r="A348" s="177"/>
      <c r="B348" s="178"/>
      <c r="C348" s="178"/>
      <c r="D348" s="226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 spans="1:26" ht="12" customHeight="1">
      <c r="A349" s="177"/>
      <c r="B349" s="178"/>
      <c r="C349" s="178"/>
      <c r="D349" s="226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 spans="1:26" ht="12" customHeight="1">
      <c r="A350" s="177"/>
      <c r="B350" s="178"/>
      <c r="C350" s="178"/>
      <c r="D350" s="226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 spans="1:26" ht="12" customHeight="1">
      <c r="A351" s="177"/>
      <c r="B351" s="178"/>
      <c r="C351" s="178"/>
      <c r="D351" s="226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 spans="1:26" ht="12" customHeight="1">
      <c r="A352" s="177"/>
      <c r="B352" s="178"/>
      <c r="C352" s="178"/>
      <c r="D352" s="226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 spans="1:26" ht="12" customHeight="1">
      <c r="A353" s="177"/>
      <c r="B353" s="178"/>
      <c r="C353" s="178"/>
      <c r="D353" s="226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 spans="1:26" ht="12" customHeight="1">
      <c r="A354" s="177"/>
      <c r="B354" s="178"/>
      <c r="C354" s="178"/>
      <c r="D354" s="226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 spans="1:26" ht="12" customHeight="1">
      <c r="A355" s="177"/>
      <c r="B355" s="178"/>
      <c r="C355" s="178"/>
      <c r="D355" s="226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 spans="1:26" ht="12" customHeight="1">
      <c r="A356" s="177"/>
      <c r="B356" s="178"/>
      <c r="C356" s="178"/>
      <c r="D356" s="226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 spans="1:26" ht="12" customHeight="1">
      <c r="A357" s="177"/>
      <c r="B357" s="178"/>
      <c r="C357" s="178"/>
      <c r="D357" s="226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 spans="1:26" ht="12" customHeight="1">
      <c r="A358" s="177"/>
      <c r="B358" s="178"/>
      <c r="C358" s="178"/>
      <c r="D358" s="226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 spans="1:26" ht="12" customHeight="1">
      <c r="A359" s="177"/>
      <c r="B359" s="178"/>
      <c r="C359" s="178"/>
      <c r="D359" s="226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 spans="1:26" ht="12" customHeight="1">
      <c r="A360" s="177"/>
      <c r="B360" s="178"/>
      <c r="C360" s="178"/>
      <c r="D360" s="226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 spans="1:26" ht="12" customHeight="1">
      <c r="A361" s="177"/>
      <c r="B361" s="178"/>
      <c r="C361" s="178"/>
      <c r="D361" s="226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 spans="1:26" ht="12" customHeight="1">
      <c r="A362" s="177"/>
      <c r="B362" s="178"/>
      <c r="C362" s="178"/>
      <c r="D362" s="226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 spans="1:26" ht="12" customHeight="1">
      <c r="A363" s="177"/>
      <c r="B363" s="178"/>
      <c r="C363" s="178"/>
      <c r="D363" s="226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 spans="1:26" ht="12" customHeight="1">
      <c r="A364" s="177"/>
      <c r="B364" s="178"/>
      <c r="C364" s="178"/>
      <c r="D364" s="226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 spans="1:26" ht="12" customHeight="1">
      <c r="A365" s="177"/>
      <c r="B365" s="178"/>
      <c r="C365" s="178"/>
      <c r="D365" s="226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 spans="1:26" ht="12" customHeight="1">
      <c r="A366" s="177"/>
      <c r="B366" s="178"/>
      <c r="C366" s="178"/>
      <c r="D366" s="226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 spans="1:26" ht="12" customHeight="1">
      <c r="A367" s="177"/>
      <c r="B367" s="178"/>
      <c r="C367" s="178"/>
      <c r="D367" s="226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 spans="1:26" ht="12" customHeight="1">
      <c r="A368" s="177"/>
      <c r="B368" s="178"/>
      <c r="C368" s="178"/>
      <c r="D368" s="226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 spans="1:26" ht="12" customHeight="1">
      <c r="A369" s="177"/>
      <c r="B369" s="178"/>
      <c r="C369" s="178"/>
      <c r="D369" s="226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 spans="1:26" ht="12" customHeight="1">
      <c r="A370" s="177"/>
      <c r="B370" s="178"/>
      <c r="C370" s="178"/>
      <c r="D370" s="226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 spans="1:26" ht="12" customHeight="1">
      <c r="A371" s="177"/>
      <c r="B371" s="178"/>
      <c r="C371" s="178"/>
      <c r="D371" s="226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 spans="1:26" ht="12" customHeight="1">
      <c r="A372" s="177"/>
      <c r="B372" s="178"/>
      <c r="C372" s="178"/>
      <c r="D372" s="226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 spans="1:26" ht="12" customHeight="1">
      <c r="A373" s="177"/>
      <c r="B373" s="178"/>
      <c r="C373" s="178"/>
      <c r="D373" s="226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 spans="1:26" ht="12" customHeight="1">
      <c r="A374" s="177"/>
      <c r="B374" s="178"/>
      <c r="C374" s="178"/>
      <c r="D374" s="226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 spans="1:26" ht="12" customHeight="1">
      <c r="A375" s="177"/>
      <c r="B375" s="178"/>
      <c r="C375" s="178"/>
      <c r="D375" s="226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 spans="1:26" ht="12" customHeight="1">
      <c r="A376" s="177"/>
      <c r="B376" s="178"/>
      <c r="C376" s="178"/>
      <c r="D376" s="226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 spans="1:26" ht="12" customHeight="1">
      <c r="A377" s="177"/>
      <c r="B377" s="178"/>
      <c r="C377" s="178"/>
      <c r="D377" s="226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 spans="1:26" ht="12" customHeight="1">
      <c r="A378" s="177"/>
      <c r="B378" s="178"/>
      <c r="C378" s="178"/>
      <c r="D378" s="226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 spans="1:26" ht="12" customHeight="1">
      <c r="A379" s="177"/>
      <c r="B379" s="178"/>
      <c r="C379" s="178"/>
      <c r="D379" s="226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 spans="1:26" ht="12" customHeight="1">
      <c r="A380" s="177"/>
      <c r="B380" s="178"/>
      <c r="C380" s="178"/>
      <c r="D380" s="226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 spans="1:26" ht="12" customHeight="1">
      <c r="A381" s="177"/>
      <c r="B381" s="178"/>
      <c r="C381" s="178"/>
      <c r="D381" s="226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 spans="1:26" ht="12" customHeight="1">
      <c r="A382" s="177"/>
      <c r="B382" s="178"/>
      <c r="C382" s="178"/>
      <c r="D382" s="226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 spans="1:26" ht="12" customHeight="1">
      <c r="A383" s="177"/>
      <c r="B383" s="178"/>
      <c r="C383" s="178"/>
      <c r="D383" s="226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 spans="1:26" ht="12" customHeight="1">
      <c r="A384" s="177"/>
      <c r="B384" s="178"/>
      <c r="C384" s="178"/>
      <c r="D384" s="226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 spans="1:26" ht="12" customHeight="1">
      <c r="A385" s="177"/>
      <c r="B385" s="178"/>
      <c r="C385" s="178"/>
      <c r="D385" s="226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 spans="1:26" ht="12" customHeight="1">
      <c r="A386" s="177"/>
      <c r="B386" s="178"/>
      <c r="C386" s="178"/>
      <c r="D386" s="226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 spans="1:26" ht="12" customHeight="1">
      <c r="A387" s="177"/>
      <c r="B387" s="178"/>
      <c r="C387" s="178"/>
      <c r="D387" s="226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 spans="1:26" ht="12" customHeight="1">
      <c r="A388" s="177"/>
      <c r="B388" s="178"/>
      <c r="C388" s="178"/>
      <c r="D388" s="226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 spans="1:26" ht="12" customHeight="1">
      <c r="A389" s="177"/>
      <c r="B389" s="178"/>
      <c r="C389" s="178"/>
      <c r="D389" s="226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 spans="1:26" ht="12" customHeight="1">
      <c r="A390" s="177"/>
      <c r="B390" s="178"/>
      <c r="C390" s="178"/>
      <c r="D390" s="226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 spans="1:26" ht="12" customHeight="1">
      <c r="A391" s="177"/>
      <c r="B391" s="178"/>
      <c r="C391" s="178"/>
      <c r="D391" s="226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 spans="1:26" ht="12" customHeight="1">
      <c r="A392" s="177"/>
      <c r="B392" s="178"/>
      <c r="C392" s="178"/>
      <c r="D392" s="226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 spans="1:26" ht="12" customHeight="1">
      <c r="A393" s="177"/>
      <c r="B393" s="178"/>
      <c r="C393" s="178"/>
      <c r="D393" s="226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 spans="1:26" ht="12" customHeight="1">
      <c r="A394" s="177"/>
      <c r="B394" s="178"/>
      <c r="C394" s="178"/>
      <c r="D394" s="226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 spans="1:26" ht="12" customHeight="1">
      <c r="A395" s="177"/>
      <c r="B395" s="178"/>
      <c r="C395" s="178"/>
      <c r="D395" s="226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 spans="1:26" ht="12" customHeight="1">
      <c r="A396" s="177"/>
      <c r="B396" s="178"/>
      <c r="C396" s="178"/>
      <c r="D396" s="226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 spans="1:26" ht="12" customHeight="1">
      <c r="A397" s="177"/>
      <c r="B397" s="178"/>
      <c r="C397" s="178"/>
      <c r="D397" s="226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 spans="1:26" ht="12" customHeight="1">
      <c r="A398" s="177"/>
      <c r="B398" s="178"/>
      <c r="C398" s="178"/>
      <c r="D398" s="226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 spans="1:26" ht="12" customHeight="1">
      <c r="A399" s="177"/>
      <c r="B399" s="178"/>
      <c r="C399" s="178"/>
      <c r="D399" s="226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 spans="1:26" ht="12" customHeight="1">
      <c r="A400" s="177"/>
      <c r="B400" s="178"/>
      <c r="C400" s="178"/>
      <c r="D400" s="226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 spans="1:26" ht="12" customHeight="1">
      <c r="A401" s="177"/>
      <c r="B401" s="178"/>
      <c r="C401" s="178"/>
      <c r="D401" s="226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 spans="1:26" ht="12" customHeight="1">
      <c r="A402" s="177"/>
      <c r="B402" s="178"/>
      <c r="C402" s="178"/>
      <c r="D402" s="226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 spans="1:26" ht="12" customHeight="1">
      <c r="A403" s="177"/>
      <c r="B403" s="178"/>
      <c r="C403" s="178"/>
      <c r="D403" s="226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 spans="1:26" ht="12" customHeight="1">
      <c r="A404" s="177"/>
      <c r="B404" s="178"/>
      <c r="C404" s="178"/>
      <c r="D404" s="226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 spans="1:26" ht="12" customHeight="1">
      <c r="A405" s="177"/>
      <c r="B405" s="178"/>
      <c r="C405" s="178"/>
      <c r="D405" s="226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 spans="1:26" ht="12" customHeight="1">
      <c r="A406" s="177"/>
      <c r="B406" s="178"/>
      <c r="C406" s="178"/>
      <c r="D406" s="226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 spans="1:26" ht="12" customHeight="1">
      <c r="A407" s="177"/>
      <c r="B407" s="178"/>
      <c r="C407" s="178"/>
      <c r="D407" s="226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 spans="1:26" ht="12" customHeight="1">
      <c r="A408" s="177"/>
      <c r="B408" s="178"/>
      <c r="C408" s="178"/>
      <c r="D408" s="226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 spans="1:26" ht="12" customHeight="1">
      <c r="A409" s="177"/>
      <c r="B409" s="178"/>
      <c r="C409" s="178"/>
      <c r="D409" s="226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 spans="1:26" ht="12" customHeight="1">
      <c r="A410" s="177"/>
      <c r="B410" s="178"/>
      <c r="C410" s="178"/>
      <c r="D410" s="226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 spans="1:26" ht="12" customHeight="1">
      <c r="A411" s="177"/>
      <c r="B411" s="178"/>
      <c r="C411" s="178"/>
      <c r="D411" s="226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 spans="1:26" ht="12" customHeight="1">
      <c r="A412" s="177"/>
      <c r="B412" s="178"/>
      <c r="C412" s="178"/>
      <c r="D412" s="226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 spans="1:26" ht="12" customHeight="1">
      <c r="A413" s="177"/>
      <c r="B413" s="178"/>
      <c r="C413" s="178"/>
      <c r="D413" s="226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 spans="1:26" ht="12" customHeight="1">
      <c r="A414" s="177"/>
      <c r="B414" s="178"/>
      <c r="C414" s="178"/>
      <c r="D414" s="226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 spans="1:26" ht="12" customHeight="1">
      <c r="A415" s="177"/>
      <c r="B415" s="178"/>
      <c r="C415" s="178"/>
      <c r="D415" s="226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 spans="1:26" ht="12" customHeight="1">
      <c r="A416" s="177"/>
      <c r="B416" s="178"/>
      <c r="C416" s="178"/>
      <c r="D416" s="226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 spans="1:26" ht="12" customHeight="1">
      <c r="A417" s="177"/>
      <c r="B417" s="178"/>
      <c r="C417" s="178"/>
      <c r="D417" s="226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 spans="1:26" ht="12" customHeight="1">
      <c r="A418" s="177"/>
      <c r="B418" s="178"/>
      <c r="C418" s="178"/>
      <c r="D418" s="226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 spans="1:26" ht="12" customHeight="1">
      <c r="A419" s="177"/>
      <c r="B419" s="178"/>
      <c r="C419" s="178"/>
      <c r="D419" s="226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 spans="1:26" ht="12" customHeight="1">
      <c r="A420" s="177"/>
      <c r="B420" s="178"/>
      <c r="C420" s="178"/>
      <c r="D420" s="226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 spans="1:26" ht="12" customHeight="1">
      <c r="A421" s="177"/>
      <c r="B421" s="178"/>
      <c r="C421" s="178"/>
      <c r="D421" s="226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 spans="1:26" ht="12" customHeight="1">
      <c r="A422" s="177"/>
      <c r="B422" s="178"/>
      <c r="C422" s="178"/>
      <c r="D422" s="226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 spans="1:26" ht="12" customHeight="1">
      <c r="A423" s="177"/>
      <c r="B423" s="178"/>
      <c r="C423" s="178"/>
      <c r="D423" s="226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 spans="1:26" ht="12" customHeight="1">
      <c r="A424" s="177"/>
      <c r="B424" s="178"/>
      <c r="C424" s="178"/>
      <c r="D424" s="226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 spans="1:26" ht="12" customHeight="1">
      <c r="A425" s="177"/>
      <c r="B425" s="178"/>
      <c r="C425" s="178"/>
      <c r="D425" s="226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 spans="1:26" ht="12" customHeight="1">
      <c r="A426" s="177"/>
      <c r="B426" s="178"/>
      <c r="C426" s="178"/>
      <c r="D426" s="226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 spans="1:26" ht="12" customHeight="1">
      <c r="A427" s="177"/>
      <c r="B427" s="178"/>
      <c r="C427" s="178"/>
      <c r="D427" s="226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 spans="1:26" ht="12" customHeight="1">
      <c r="A428" s="177"/>
      <c r="B428" s="178"/>
      <c r="C428" s="178"/>
      <c r="D428" s="226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 spans="1:26" ht="12" customHeight="1">
      <c r="A429" s="177"/>
      <c r="B429" s="178"/>
      <c r="C429" s="178"/>
      <c r="D429" s="226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 spans="1:26" ht="12" customHeight="1">
      <c r="A430" s="177"/>
      <c r="B430" s="178"/>
      <c r="C430" s="178"/>
      <c r="D430" s="226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 spans="1:26" ht="12" customHeight="1">
      <c r="A431" s="177"/>
      <c r="B431" s="178"/>
      <c r="C431" s="178"/>
      <c r="D431" s="226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 spans="1:26" ht="12" customHeight="1">
      <c r="A432" s="177"/>
      <c r="B432" s="178"/>
      <c r="C432" s="178"/>
      <c r="D432" s="226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 spans="1:26" ht="12" customHeight="1">
      <c r="A433" s="177"/>
      <c r="B433" s="178"/>
      <c r="C433" s="178"/>
      <c r="D433" s="226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 spans="1:26" ht="12" customHeight="1">
      <c r="A434" s="177"/>
      <c r="B434" s="178"/>
      <c r="C434" s="178"/>
      <c r="D434" s="226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 spans="1:26" ht="12" customHeight="1">
      <c r="A435" s="177"/>
      <c r="B435" s="178"/>
      <c r="C435" s="178"/>
      <c r="D435" s="226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 spans="1:26" ht="12" customHeight="1">
      <c r="A436" s="177"/>
      <c r="B436" s="178"/>
      <c r="C436" s="178"/>
      <c r="D436" s="226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 spans="1:26" ht="12" customHeight="1">
      <c r="A437" s="177"/>
      <c r="B437" s="178"/>
      <c r="C437" s="178"/>
      <c r="D437" s="226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 spans="1:26" ht="12" customHeight="1">
      <c r="A438" s="177"/>
      <c r="B438" s="178"/>
      <c r="C438" s="178"/>
      <c r="D438" s="226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 spans="1:26" ht="12" customHeight="1">
      <c r="A439" s="177"/>
      <c r="B439" s="178"/>
      <c r="C439" s="178"/>
      <c r="D439" s="226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 spans="1:26" ht="12" customHeight="1">
      <c r="A440" s="177"/>
      <c r="B440" s="178"/>
      <c r="C440" s="178"/>
      <c r="D440" s="226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 spans="1:26" ht="12" customHeight="1">
      <c r="A441" s="177"/>
      <c r="B441" s="178"/>
      <c r="C441" s="178"/>
      <c r="D441" s="226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 spans="1:26" ht="12" customHeight="1">
      <c r="A442" s="177"/>
      <c r="B442" s="178"/>
      <c r="C442" s="178"/>
      <c r="D442" s="226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 spans="1:26" ht="12" customHeight="1">
      <c r="A443" s="177"/>
      <c r="B443" s="178"/>
      <c r="C443" s="178"/>
      <c r="D443" s="226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 spans="1:26" ht="12" customHeight="1">
      <c r="A444" s="177"/>
      <c r="B444" s="178"/>
      <c r="C444" s="178"/>
      <c r="D444" s="226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 spans="1:26" ht="12" customHeight="1">
      <c r="A445" s="177"/>
      <c r="B445" s="178"/>
      <c r="C445" s="178"/>
      <c r="D445" s="226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 spans="1:26" ht="12" customHeight="1">
      <c r="A446" s="177"/>
      <c r="B446" s="178"/>
      <c r="C446" s="178"/>
      <c r="D446" s="226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 spans="1:26" ht="12" customHeight="1">
      <c r="A447" s="177"/>
      <c r="B447" s="178"/>
      <c r="C447" s="178"/>
      <c r="D447" s="226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 spans="1:26" ht="12" customHeight="1">
      <c r="A448" s="177"/>
      <c r="B448" s="178"/>
      <c r="C448" s="178"/>
      <c r="D448" s="226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 spans="1:26" ht="12" customHeight="1">
      <c r="A449" s="177"/>
      <c r="B449" s="178"/>
      <c r="C449" s="178"/>
      <c r="D449" s="226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 spans="1:26" ht="12" customHeight="1">
      <c r="A450" s="177"/>
      <c r="B450" s="178"/>
      <c r="C450" s="178"/>
      <c r="D450" s="226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 spans="1:26" ht="12" customHeight="1">
      <c r="A451" s="177"/>
      <c r="B451" s="178"/>
      <c r="C451" s="178"/>
      <c r="D451" s="226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 spans="1:26" ht="12" customHeight="1">
      <c r="A452" s="177"/>
      <c r="B452" s="178"/>
      <c r="C452" s="178"/>
      <c r="D452" s="226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 spans="1:26" ht="12" customHeight="1">
      <c r="A453" s="177"/>
      <c r="B453" s="178"/>
      <c r="C453" s="178"/>
      <c r="D453" s="226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 spans="1:26" ht="12" customHeight="1">
      <c r="A454" s="177"/>
      <c r="B454" s="178"/>
      <c r="C454" s="178"/>
      <c r="D454" s="226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 spans="1:26" ht="12" customHeight="1">
      <c r="A455" s="177"/>
      <c r="B455" s="178"/>
      <c r="C455" s="178"/>
      <c r="D455" s="226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 spans="1:26" ht="12" customHeight="1">
      <c r="A456" s="177"/>
      <c r="B456" s="178"/>
      <c r="C456" s="178"/>
      <c r="D456" s="226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 spans="1:26" ht="12" customHeight="1">
      <c r="A457" s="177"/>
      <c r="B457" s="178"/>
      <c r="C457" s="178"/>
      <c r="D457" s="226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 spans="1:26" ht="12" customHeight="1">
      <c r="A458" s="177"/>
      <c r="B458" s="178"/>
      <c r="C458" s="178"/>
      <c r="D458" s="226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 spans="1:26" ht="12" customHeight="1">
      <c r="A459" s="177"/>
      <c r="B459" s="178"/>
      <c r="C459" s="178"/>
      <c r="D459" s="226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 spans="1:26" ht="12" customHeight="1">
      <c r="A460" s="177"/>
      <c r="B460" s="178"/>
      <c r="C460" s="178"/>
      <c r="D460" s="226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 spans="1:26" ht="12" customHeight="1">
      <c r="A461" s="177"/>
      <c r="B461" s="178"/>
      <c r="C461" s="178"/>
      <c r="D461" s="226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 spans="1:26" ht="12" customHeight="1">
      <c r="A462" s="177"/>
      <c r="B462" s="178"/>
      <c r="C462" s="178"/>
      <c r="D462" s="226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 spans="1:26" ht="12" customHeight="1">
      <c r="A463" s="177"/>
      <c r="B463" s="178"/>
      <c r="C463" s="178"/>
      <c r="D463" s="226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 spans="1:26" ht="12" customHeight="1">
      <c r="A464" s="177"/>
      <c r="B464" s="178"/>
      <c r="C464" s="178"/>
      <c r="D464" s="226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 spans="1:26" ht="12" customHeight="1">
      <c r="A465" s="177"/>
      <c r="B465" s="178"/>
      <c r="C465" s="178"/>
      <c r="D465" s="226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 spans="1:26" ht="12" customHeight="1">
      <c r="A466" s="177"/>
      <c r="B466" s="178"/>
      <c r="C466" s="178"/>
      <c r="D466" s="226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 spans="1:26" ht="12" customHeight="1">
      <c r="A467" s="177"/>
      <c r="B467" s="178"/>
      <c r="C467" s="178"/>
      <c r="D467" s="226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 spans="1:26" ht="12" customHeight="1">
      <c r="A468" s="177"/>
      <c r="B468" s="178"/>
      <c r="C468" s="178"/>
      <c r="D468" s="226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 spans="1:26" ht="12" customHeight="1">
      <c r="A469" s="177"/>
      <c r="B469" s="178"/>
      <c r="C469" s="178"/>
      <c r="D469" s="226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 spans="1:26" ht="12" customHeight="1">
      <c r="A470" s="177"/>
      <c r="B470" s="178"/>
      <c r="C470" s="178"/>
      <c r="D470" s="226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 spans="1:26" ht="12" customHeight="1">
      <c r="A471" s="177"/>
      <c r="B471" s="178"/>
      <c r="C471" s="178"/>
      <c r="D471" s="226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 spans="1:26" ht="12" customHeight="1">
      <c r="A472" s="177"/>
      <c r="B472" s="178"/>
      <c r="C472" s="178"/>
      <c r="D472" s="226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 spans="1:26" ht="12" customHeight="1">
      <c r="A473" s="177"/>
      <c r="B473" s="178"/>
      <c r="C473" s="178"/>
      <c r="D473" s="226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 spans="1:26" ht="12" customHeight="1">
      <c r="A474" s="177"/>
      <c r="B474" s="178"/>
      <c r="C474" s="178"/>
      <c r="D474" s="226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 spans="1:26" ht="12" customHeight="1">
      <c r="A475" s="177"/>
      <c r="B475" s="178"/>
      <c r="C475" s="178"/>
      <c r="D475" s="226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 spans="1:26" ht="12" customHeight="1">
      <c r="A476" s="177"/>
      <c r="B476" s="178"/>
      <c r="C476" s="178"/>
      <c r="D476" s="226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 spans="1:26" ht="12" customHeight="1">
      <c r="A477" s="177"/>
      <c r="B477" s="178"/>
      <c r="C477" s="178"/>
      <c r="D477" s="226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 spans="1:26" ht="12" customHeight="1">
      <c r="A478" s="177"/>
      <c r="B478" s="178"/>
      <c r="C478" s="178"/>
      <c r="D478" s="226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 spans="1:26" ht="12" customHeight="1">
      <c r="A479" s="177"/>
      <c r="B479" s="178"/>
      <c r="C479" s="178"/>
      <c r="D479" s="226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 spans="1:26" ht="12" customHeight="1">
      <c r="A480" s="177"/>
      <c r="B480" s="178"/>
      <c r="C480" s="178"/>
      <c r="D480" s="226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 spans="1:26" ht="12" customHeight="1">
      <c r="A481" s="177"/>
      <c r="B481" s="178"/>
      <c r="C481" s="178"/>
      <c r="D481" s="226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 spans="1:26" ht="12" customHeight="1">
      <c r="A482" s="177"/>
      <c r="B482" s="178"/>
      <c r="C482" s="178"/>
      <c r="D482" s="226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 spans="1:26" ht="12" customHeight="1">
      <c r="A483" s="177"/>
      <c r="B483" s="178"/>
      <c r="C483" s="178"/>
      <c r="D483" s="226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 spans="1:26" ht="12" customHeight="1">
      <c r="A484" s="177"/>
      <c r="B484" s="178"/>
      <c r="C484" s="178"/>
      <c r="D484" s="226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 spans="1:26" ht="12" customHeight="1">
      <c r="A485" s="177"/>
      <c r="B485" s="178"/>
      <c r="C485" s="178"/>
      <c r="D485" s="226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 spans="1:26" ht="12" customHeight="1">
      <c r="A486" s="177"/>
      <c r="B486" s="178"/>
      <c r="C486" s="178"/>
      <c r="D486" s="226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 spans="1:26" ht="12" customHeight="1">
      <c r="A487" s="177"/>
      <c r="B487" s="178"/>
      <c r="C487" s="178"/>
      <c r="D487" s="226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 spans="1:26" ht="12" customHeight="1">
      <c r="A488" s="177"/>
      <c r="B488" s="178"/>
      <c r="C488" s="178"/>
      <c r="D488" s="226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 spans="1:26" ht="12" customHeight="1">
      <c r="A489" s="177"/>
      <c r="B489" s="178"/>
      <c r="C489" s="178"/>
      <c r="D489" s="226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 spans="1:26" ht="12" customHeight="1">
      <c r="A490" s="177"/>
      <c r="B490" s="178"/>
      <c r="C490" s="178"/>
      <c r="D490" s="226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 spans="1:26" ht="12" customHeight="1">
      <c r="A491" s="177"/>
      <c r="B491" s="178"/>
      <c r="C491" s="178"/>
      <c r="D491" s="226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 spans="1:26" ht="12" customHeight="1">
      <c r="A492" s="177"/>
      <c r="B492" s="178"/>
      <c r="C492" s="178"/>
      <c r="D492" s="226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 spans="1:26" ht="12" customHeight="1">
      <c r="A493" s="177"/>
      <c r="B493" s="178"/>
      <c r="C493" s="178"/>
      <c r="D493" s="226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 spans="1:26" ht="12" customHeight="1">
      <c r="A494" s="177"/>
      <c r="B494" s="178"/>
      <c r="C494" s="178"/>
      <c r="D494" s="226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 spans="1:26" ht="12" customHeight="1">
      <c r="A495" s="177"/>
      <c r="B495" s="178"/>
      <c r="C495" s="178"/>
      <c r="D495" s="226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 spans="1:26" ht="12" customHeight="1">
      <c r="A496" s="177"/>
      <c r="B496" s="178"/>
      <c r="C496" s="178"/>
      <c r="D496" s="226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 spans="1:26" ht="12" customHeight="1">
      <c r="A497" s="177"/>
      <c r="B497" s="178"/>
      <c r="C497" s="178"/>
      <c r="D497" s="226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 spans="1:26" ht="12" customHeight="1">
      <c r="A498" s="177"/>
      <c r="B498" s="178"/>
      <c r="C498" s="178"/>
      <c r="D498" s="226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 spans="1:26" ht="12" customHeight="1">
      <c r="A499" s="177"/>
      <c r="B499" s="178"/>
      <c r="C499" s="178"/>
      <c r="D499" s="226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 spans="1:26" ht="12" customHeight="1">
      <c r="A500" s="177"/>
      <c r="B500" s="178"/>
      <c r="C500" s="178"/>
      <c r="D500" s="226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 spans="1:26" ht="12" customHeight="1">
      <c r="A501" s="177"/>
      <c r="B501" s="178"/>
      <c r="C501" s="178"/>
      <c r="D501" s="226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 spans="1:26" ht="12" customHeight="1">
      <c r="A502" s="177"/>
      <c r="B502" s="178"/>
      <c r="C502" s="178"/>
      <c r="D502" s="226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 spans="1:26" ht="12" customHeight="1">
      <c r="A503" s="177"/>
      <c r="B503" s="178"/>
      <c r="C503" s="178"/>
      <c r="D503" s="226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 spans="1:26" ht="12" customHeight="1">
      <c r="A504" s="177"/>
      <c r="B504" s="178"/>
      <c r="C504" s="178"/>
      <c r="D504" s="226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 spans="1:26" ht="12" customHeight="1">
      <c r="A505" s="177"/>
      <c r="B505" s="178"/>
      <c r="C505" s="178"/>
      <c r="D505" s="226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 spans="1:26" ht="12" customHeight="1">
      <c r="A506" s="177"/>
      <c r="B506" s="178"/>
      <c r="C506" s="178"/>
      <c r="D506" s="226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 spans="1:26" ht="12" customHeight="1">
      <c r="A507" s="177"/>
      <c r="B507" s="178"/>
      <c r="C507" s="178"/>
      <c r="D507" s="226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 spans="1:26" ht="12" customHeight="1">
      <c r="A508" s="177"/>
      <c r="B508" s="178"/>
      <c r="C508" s="178"/>
      <c r="D508" s="226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 spans="1:26" ht="12" customHeight="1">
      <c r="A509" s="177"/>
      <c r="B509" s="178"/>
      <c r="C509" s="178"/>
      <c r="D509" s="226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 spans="1:26" ht="12" customHeight="1">
      <c r="A510" s="177"/>
      <c r="B510" s="178"/>
      <c r="C510" s="178"/>
      <c r="D510" s="226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 spans="1:26" ht="12" customHeight="1">
      <c r="A511" s="177"/>
      <c r="B511" s="178"/>
      <c r="C511" s="178"/>
      <c r="D511" s="226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 spans="1:26" ht="12" customHeight="1">
      <c r="A512" s="177"/>
      <c r="B512" s="178"/>
      <c r="C512" s="178"/>
      <c r="D512" s="226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 spans="1:26" ht="12" customHeight="1">
      <c r="A513" s="177"/>
      <c r="B513" s="178"/>
      <c r="C513" s="178"/>
      <c r="D513" s="226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 spans="1:26" ht="12" customHeight="1">
      <c r="A514" s="177"/>
      <c r="B514" s="178"/>
      <c r="C514" s="178"/>
      <c r="D514" s="226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 spans="1:26" ht="12" customHeight="1">
      <c r="A515" s="177"/>
      <c r="B515" s="178"/>
      <c r="C515" s="178"/>
      <c r="D515" s="226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 spans="1:26" ht="12" customHeight="1">
      <c r="A516" s="177"/>
      <c r="B516" s="178"/>
      <c r="C516" s="178"/>
      <c r="D516" s="226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 spans="1:26" ht="12" customHeight="1">
      <c r="A517" s="177"/>
      <c r="B517" s="178"/>
      <c r="C517" s="178"/>
      <c r="D517" s="226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 spans="1:26" ht="12" customHeight="1">
      <c r="A518" s="177"/>
      <c r="B518" s="178"/>
      <c r="C518" s="178"/>
      <c r="D518" s="226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 spans="1:26" ht="12" customHeight="1">
      <c r="A519" s="177"/>
      <c r="B519" s="178"/>
      <c r="C519" s="178"/>
      <c r="D519" s="226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 spans="1:26" ht="12" customHeight="1">
      <c r="A520" s="177"/>
      <c r="B520" s="178"/>
      <c r="C520" s="178"/>
      <c r="D520" s="226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 spans="1:26" ht="12" customHeight="1">
      <c r="A521" s="177"/>
      <c r="B521" s="178"/>
      <c r="C521" s="178"/>
      <c r="D521" s="226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 spans="1:26" ht="12" customHeight="1">
      <c r="A522" s="177"/>
      <c r="B522" s="178"/>
      <c r="C522" s="178"/>
      <c r="D522" s="226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 spans="1:26" ht="12" customHeight="1">
      <c r="A523" s="177"/>
      <c r="B523" s="178"/>
      <c r="C523" s="178"/>
      <c r="D523" s="226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 spans="1:26" ht="12" customHeight="1">
      <c r="A524" s="177"/>
      <c r="B524" s="178"/>
      <c r="C524" s="178"/>
      <c r="D524" s="226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 spans="1:26" ht="12" customHeight="1">
      <c r="A525" s="177"/>
      <c r="B525" s="178"/>
      <c r="C525" s="178"/>
      <c r="D525" s="226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 spans="1:26" ht="12" customHeight="1">
      <c r="A526" s="177"/>
      <c r="B526" s="178"/>
      <c r="C526" s="178"/>
      <c r="D526" s="226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 spans="1:26" ht="12" customHeight="1">
      <c r="A527" s="177"/>
      <c r="B527" s="178"/>
      <c r="C527" s="178"/>
      <c r="D527" s="226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 spans="1:26" ht="12" customHeight="1">
      <c r="A528" s="177"/>
      <c r="B528" s="178"/>
      <c r="C528" s="178"/>
      <c r="D528" s="226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 spans="1:26" ht="12" customHeight="1">
      <c r="A529" s="177"/>
      <c r="B529" s="178"/>
      <c r="C529" s="178"/>
      <c r="D529" s="226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 spans="1:26" ht="12" customHeight="1">
      <c r="A530" s="177"/>
      <c r="B530" s="178"/>
      <c r="C530" s="178"/>
      <c r="D530" s="226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 spans="1:26" ht="12" customHeight="1">
      <c r="A531" s="177"/>
      <c r="B531" s="178"/>
      <c r="C531" s="178"/>
      <c r="D531" s="226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 spans="1:26" ht="12" customHeight="1">
      <c r="A532" s="177"/>
      <c r="B532" s="178"/>
      <c r="C532" s="178"/>
      <c r="D532" s="226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 spans="1:26" ht="12" customHeight="1">
      <c r="A533" s="177"/>
      <c r="B533" s="178"/>
      <c r="C533" s="178"/>
      <c r="D533" s="226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 spans="1:26" ht="12" customHeight="1">
      <c r="A534" s="177"/>
      <c r="B534" s="178"/>
      <c r="C534" s="178"/>
      <c r="D534" s="226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 spans="1:26" ht="12" customHeight="1">
      <c r="A535" s="177"/>
      <c r="B535" s="178"/>
      <c r="C535" s="178"/>
      <c r="D535" s="226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 spans="1:26" ht="12" customHeight="1">
      <c r="A536" s="177"/>
      <c r="B536" s="178"/>
      <c r="C536" s="178"/>
      <c r="D536" s="226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 spans="1:26" ht="12" customHeight="1">
      <c r="A537" s="177"/>
      <c r="B537" s="178"/>
      <c r="C537" s="178"/>
      <c r="D537" s="226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 spans="1:26" ht="12" customHeight="1">
      <c r="A538" s="177"/>
      <c r="B538" s="178"/>
      <c r="C538" s="178"/>
      <c r="D538" s="226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 spans="1:26" ht="12" customHeight="1">
      <c r="A539" s="177"/>
      <c r="B539" s="178"/>
      <c r="C539" s="178"/>
      <c r="D539" s="226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 spans="1:26" ht="12" customHeight="1">
      <c r="A540" s="177"/>
      <c r="B540" s="178"/>
      <c r="C540" s="178"/>
      <c r="D540" s="226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 spans="1:26" ht="12" customHeight="1">
      <c r="A541" s="177"/>
      <c r="B541" s="178"/>
      <c r="C541" s="178"/>
      <c r="D541" s="226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 spans="1:26" ht="12" customHeight="1">
      <c r="A542" s="177"/>
      <c r="B542" s="178"/>
      <c r="C542" s="178"/>
      <c r="D542" s="226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 spans="1:26" ht="12" customHeight="1">
      <c r="A543" s="177"/>
      <c r="B543" s="178"/>
      <c r="C543" s="178"/>
      <c r="D543" s="226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 spans="1:26" ht="12" customHeight="1">
      <c r="A544" s="177"/>
      <c r="B544" s="178"/>
      <c r="C544" s="178"/>
      <c r="D544" s="226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 spans="1:26" ht="12" customHeight="1">
      <c r="A545" s="177"/>
      <c r="B545" s="178"/>
      <c r="C545" s="178"/>
      <c r="D545" s="226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 spans="1:26" ht="12" customHeight="1">
      <c r="A546" s="177"/>
      <c r="B546" s="178"/>
      <c r="C546" s="178"/>
      <c r="D546" s="226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 spans="1:26" ht="12" customHeight="1">
      <c r="A547" s="177"/>
      <c r="B547" s="178"/>
      <c r="C547" s="178"/>
      <c r="D547" s="226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 spans="1:26" ht="12" customHeight="1">
      <c r="A548" s="177"/>
      <c r="B548" s="178"/>
      <c r="C548" s="178"/>
      <c r="D548" s="226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 spans="1:26" ht="12" customHeight="1">
      <c r="A549" s="177"/>
      <c r="B549" s="178"/>
      <c r="C549" s="178"/>
      <c r="D549" s="226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 spans="1:26" ht="12" customHeight="1">
      <c r="A550" s="177"/>
      <c r="B550" s="178"/>
      <c r="C550" s="178"/>
      <c r="D550" s="226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 spans="1:26" ht="12" customHeight="1">
      <c r="A551" s="177"/>
      <c r="B551" s="178"/>
      <c r="C551" s="178"/>
      <c r="D551" s="226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 spans="1:26" ht="12" customHeight="1">
      <c r="A552" s="177"/>
      <c r="B552" s="178"/>
      <c r="C552" s="178"/>
      <c r="D552" s="226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 spans="1:26" ht="12" customHeight="1">
      <c r="A553" s="177"/>
      <c r="B553" s="178"/>
      <c r="C553" s="178"/>
      <c r="D553" s="226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 spans="1:26" ht="12" customHeight="1">
      <c r="A554" s="177"/>
      <c r="B554" s="178"/>
      <c r="C554" s="178"/>
      <c r="D554" s="226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 spans="1:26" ht="12" customHeight="1">
      <c r="A555" s="177"/>
      <c r="B555" s="178"/>
      <c r="C555" s="178"/>
      <c r="D555" s="226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 spans="1:26" ht="12" customHeight="1">
      <c r="A556" s="177"/>
      <c r="B556" s="178"/>
      <c r="C556" s="178"/>
      <c r="D556" s="226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 spans="1:26" ht="12" customHeight="1">
      <c r="A557" s="177"/>
      <c r="B557" s="178"/>
      <c r="C557" s="178"/>
      <c r="D557" s="226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 spans="1:26" ht="12" customHeight="1">
      <c r="A558" s="177"/>
      <c r="B558" s="178"/>
      <c r="C558" s="178"/>
      <c r="D558" s="226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 spans="1:26" ht="12" customHeight="1">
      <c r="A559" s="177"/>
      <c r="B559" s="178"/>
      <c r="C559" s="178"/>
      <c r="D559" s="226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 spans="1:26" ht="12" customHeight="1">
      <c r="A560" s="177"/>
      <c r="B560" s="178"/>
      <c r="C560" s="178"/>
      <c r="D560" s="226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 spans="1:26" ht="12" customHeight="1">
      <c r="A561" s="177"/>
      <c r="B561" s="178"/>
      <c r="C561" s="178"/>
      <c r="D561" s="226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 spans="1:26" ht="12" customHeight="1">
      <c r="A562" s="177"/>
      <c r="B562" s="178"/>
      <c r="C562" s="178"/>
      <c r="D562" s="226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 spans="1:26" ht="12" customHeight="1">
      <c r="A563" s="177"/>
      <c r="B563" s="178"/>
      <c r="C563" s="178"/>
      <c r="D563" s="226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 spans="1:26" ht="12" customHeight="1">
      <c r="A564" s="177"/>
      <c r="B564" s="178"/>
      <c r="C564" s="178"/>
      <c r="D564" s="226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 spans="1:26" ht="12" customHeight="1">
      <c r="A565" s="177"/>
      <c r="B565" s="178"/>
      <c r="C565" s="178"/>
      <c r="D565" s="226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 spans="1:26" ht="12" customHeight="1">
      <c r="A566" s="177"/>
      <c r="B566" s="178"/>
      <c r="C566" s="178"/>
      <c r="D566" s="226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 spans="1:26" ht="12" customHeight="1">
      <c r="A567" s="177"/>
      <c r="B567" s="178"/>
      <c r="C567" s="178"/>
      <c r="D567" s="226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 spans="1:26" ht="12" customHeight="1">
      <c r="A568" s="177"/>
      <c r="B568" s="178"/>
      <c r="C568" s="178"/>
      <c r="D568" s="226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 spans="1:26" ht="12" customHeight="1">
      <c r="A569" s="177"/>
      <c r="B569" s="178"/>
      <c r="C569" s="178"/>
      <c r="D569" s="226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 spans="1:26" ht="12" customHeight="1">
      <c r="A570" s="177"/>
      <c r="B570" s="178"/>
      <c r="C570" s="178"/>
      <c r="D570" s="226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 spans="1:26" ht="12" customHeight="1">
      <c r="A571" s="177"/>
      <c r="B571" s="178"/>
      <c r="C571" s="178"/>
      <c r="D571" s="226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 spans="1:26" ht="12" customHeight="1">
      <c r="A572" s="177"/>
      <c r="B572" s="178"/>
      <c r="C572" s="178"/>
      <c r="D572" s="226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 spans="1:26" ht="12" customHeight="1">
      <c r="A573" s="177"/>
      <c r="B573" s="178"/>
      <c r="C573" s="178"/>
      <c r="D573" s="226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 spans="1:26" ht="12" customHeight="1">
      <c r="A574" s="177"/>
      <c r="B574" s="178"/>
      <c r="C574" s="178"/>
      <c r="D574" s="226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 spans="1:26" ht="12" customHeight="1">
      <c r="A575" s="177"/>
      <c r="B575" s="178"/>
      <c r="C575" s="178"/>
      <c r="D575" s="226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 spans="1:26" ht="12" customHeight="1">
      <c r="A576" s="177"/>
      <c r="B576" s="178"/>
      <c r="C576" s="178"/>
      <c r="D576" s="226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 spans="1:26" ht="12" customHeight="1">
      <c r="A577" s="177"/>
      <c r="B577" s="178"/>
      <c r="C577" s="178"/>
      <c r="D577" s="226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 spans="1:26" ht="12" customHeight="1">
      <c r="A578" s="177"/>
      <c r="B578" s="178"/>
      <c r="C578" s="178"/>
      <c r="D578" s="226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 spans="1:26" ht="12" customHeight="1">
      <c r="A579" s="177"/>
      <c r="B579" s="178"/>
      <c r="C579" s="178"/>
      <c r="D579" s="226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 spans="1:26" ht="12" customHeight="1">
      <c r="A580" s="177"/>
      <c r="B580" s="178"/>
      <c r="C580" s="178"/>
      <c r="D580" s="226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 spans="1:26" ht="12" customHeight="1">
      <c r="A581" s="177"/>
      <c r="B581" s="178"/>
      <c r="C581" s="178"/>
      <c r="D581" s="226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 spans="1:26" ht="12" customHeight="1">
      <c r="A582" s="177"/>
      <c r="B582" s="178"/>
      <c r="C582" s="178"/>
      <c r="D582" s="226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 spans="1:26" ht="12" customHeight="1">
      <c r="A583" s="177"/>
      <c r="B583" s="178"/>
      <c r="C583" s="178"/>
      <c r="D583" s="226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 spans="1:26" ht="12" customHeight="1">
      <c r="A584" s="177"/>
      <c r="B584" s="178"/>
      <c r="C584" s="178"/>
      <c r="D584" s="226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 spans="1:26" ht="12" customHeight="1">
      <c r="A585" s="177"/>
      <c r="B585" s="178"/>
      <c r="C585" s="178"/>
      <c r="D585" s="226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 spans="1:26" ht="12" customHeight="1">
      <c r="A586" s="177"/>
      <c r="B586" s="178"/>
      <c r="C586" s="178"/>
      <c r="D586" s="226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 spans="1:26" ht="12" customHeight="1">
      <c r="A587" s="177"/>
      <c r="B587" s="178"/>
      <c r="C587" s="178"/>
      <c r="D587" s="226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 spans="1:26" ht="12" customHeight="1">
      <c r="A588" s="177"/>
      <c r="B588" s="178"/>
      <c r="C588" s="178"/>
      <c r="D588" s="226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 spans="1:26" ht="12" customHeight="1">
      <c r="A589" s="177"/>
      <c r="B589" s="178"/>
      <c r="C589" s="178"/>
      <c r="D589" s="226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 spans="1:26" ht="12" customHeight="1">
      <c r="A590" s="177"/>
      <c r="B590" s="178"/>
      <c r="C590" s="178"/>
      <c r="D590" s="226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 spans="1:26" ht="12" customHeight="1">
      <c r="A591" s="177"/>
      <c r="B591" s="178"/>
      <c r="C591" s="178"/>
      <c r="D591" s="226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 spans="1:26" ht="12" customHeight="1">
      <c r="A592" s="177"/>
      <c r="B592" s="178"/>
      <c r="C592" s="178"/>
      <c r="D592" s="226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 spans="1:26" ht="12" customHeight="1">
      <c r="A593" s="177"/>
      <c r="B593" s="178"/>
      <c r="C593" s="178"/>
      <c r="D593" s="226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 spans="1:26" ht="12" customHeight="1">
      <c r="A594" s="177"/>
      <c r="B594" s="178"/>
      <c r="C594" s="178"/>
      <c r="D594" s="226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 spans="1:26" ht="12" customHeight="1">
      <c r="A595" s="177"/>
      <c r="B595" s="178"/>
      <c r="C595" s="178"/>
      <c r="D595" s="226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 spans="1:26" ht="12" customHeight="1">
      <c r="A596" s="177"/>
      <c r="B596" s="178"/>
      <c r="C596" s="178"/>
      <c r="D596" s="226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 spans="1:26" ht="12" customHeight="1">
      <c r="A597" s="177"/>
      <c r="B597" s="178"/>
      <c r="C597" s="178"/>
      <c r="D597" s="226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 spans="1:26" ht="12" customHeight="1">
      <c r="A598" s="177"/>
      <c r="B598" s="178"/>
      <c r="C598" s="178"/>
      <c r="D598" s="226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 spans="1:26" ht="12" customHeight="1">
      <c r="A599" s="177"/>
      <c r="B599" s="178"/>
      <c r="C599" s="178"/>
      <c r="D599" s="226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 spans="1:26" ht="12" customHeight="1">
      <c r="A600" s="177"/>
      <c r="B600" s="178"/>
      <c r="C600" s="178"/>
      <c r="D600" s="226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 spans="1:26" ht="12" customHeight="1">
      <c r="A601" s="177"/>
      <c r="B601" s="178"/>
      <c r="C601" s="178"/>
      <c r="D601" s="226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 spans="1:26" ht="12" customHeight="1">
      <c r="A602" s="177"/>
      <c r="B602" s="178"/>
      <c r="C602" s="178"/>
      <c r="D602" s="226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 spans="1:26" ht="12" customHeight="1">
      <c r="A603" s="177"/>
      <c r="B603" s="178"/>
      <c r="C603" s="178"/>
      <c r="D603" s="226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 spans="1:26" ht="12" customHeight="1">
      <c r="A604" s="177"/>
      <c r="B604" s="178"/>
      <c r="C604" s="178"/>
      <c r="D604" s="226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 spans="1:26" ht="12" customHeight="1">
      <c r="A605" s="177"/>
      <c r="B605" s="178"/>
      <c r="C605" s="178"/>
      <c r="D605" s="226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 spans="1:26" ht="12" customHeight="1">
      <c r="A606" s="177"/>
      <c r="B606" s="178"/>
      <c r="C606" s="178"/>
      <c r="D606" s="226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 spans="1:26" ht="12" customHeight="1">
      <c r="A607" s="177"/>
      <c r="B607" s="178"/>
      <c r="C607" s="178"/>
      <c r="D607" s="226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 spans="1:26" ht="12" customHeight="1">
      <c r="A608" s="177"/>
      <c r="B608" s="178"/>
      <c r="C608" s="178"/>
      <c r="D608" s="226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 spans="1:26" ht="12" customHeight="1">
      <c r="A609" s="177"/>
      <c r="B609" s="178"/>
      <c r="C609" s="178"/>
      <c r="D609" s="226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 spans="1:26" ht="12" customHeight="1">
      <c r="A610" s="177"/>
      <c r="B610" s="178"/>
      <c r="C610" s="178"/>
      <c r="D610" s="226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 spans="1:26" ht="12" customHeight="1">
      <c r="A611" s="177"/>
      <c r="B611" s="178"/>
      <c r="C611" s="178"/>
      <c r="D611" s="226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 spans="1:26" ht="12" customHeight="1">
      <c r="A612" s="177"/>
      <c r="B612" s="178"/>
      <c r="C612" s="178"/>
      <c r="D612" s="226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 spans="1:26" ht="12" customHeight="1">
      <c r="A613" s="177"/>
      <c r="B613" s="178"/>
      <c r="C613" s="178"/>
      <c r="D613" s="226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 spans="1:26" ht="12" customHeight="1">
      <c r="A614" s="177"/>
      <c r="B614" s="178"/>
      <c r="C614" s="178"/>
      <c r="D614" s="226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 spans="1:26" ht="12" customHeight="1">
      <c r="A615" s="177"/>
      <c r="B615" s="178"/>
      <c r="C615" s="178"/>
      <c r="D615" s="226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 spans="1:26" ht="12" customHeight="1">
      <c r="A616" s="177"/>
      <c r="B616" s="178"/>
      <c r="C616" s="178"/>
      <c r="D616" s="226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 spans="1:26" ht="12" customHeight="1">
      <c r="A617" s="177"/>
      <c r="B617" s="178"/>
      <c r="C617" s="178"/>
      <c r="D617" s="226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 spans="1:26" ht="12" customHeight="1">
      <c r="A618" s="177"/>
      <c r="B618" s="178"/>
      <c r="C618" s="178"/>
      <c r="D618" s="226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 spans="1:26" ht="12" customHeight="1">
      <c r="A619" s="177"/>
      <c r="B619" s="178"/>
      <c r="C619" s="178"/>
      <c r="D619" s="226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 spans="1:26" ht="12" customHeight="1">
      <c r="A620" s="177"/>
      <c r="B620" s="178"/>
      <c r="C620" s="178"/>
      <c r="D620" s="226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 spans="1:26" ht="12" customHeight="1">
      <c r="A621" s="177"/>
      <c r="B621" s="178"/>
      <c r="C621" s="178"/>
      <c r="D621" s="226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 spans="1:26" ht="12" customHeight="1">
      <c r="A622" s="177"/>
      <c r="B622" s="178"/>
      <c r="C622" s="178"/>
      <c r="D622" s="226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 spans="1:26" ht="12" customHeight="1">
      <c r="A623" s="177"/>
      <c r="B623" s="178"/>
      <c r="C623" s="178"/>
      <c r="D623" s="226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 spans="1:26" ht="12" customHeight="1">
      <c r="A624" s="177"/>
      <c r="B624" s="178"/>
      <c r="C624" s="178"/>
      <c r="D624" s="226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 spans="1:26" ht="12" customHeight="1">
      <c r="A625" s="177"/>
      <c r="B625" s="178"/>
      <c r="C625" s="178"/>
      <c r="D625" s="226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 spans="1:26" ht="12" customHeight="1">
      <c r="A626" s="177"/>
      <c r="B626" s="178"/>
      <c r="C626" s="178"/>
      <c r="D626" s="226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 spans="1:26" ht="12" customHeight="1">
      <c r="A627" s="177"/>
      <c r="B627" s="178"/>
      <c r="C627" s="178"/>
      <c r="D627" s="226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 spans="1:26" ht="12" customHeight="1">
      <c r="A628" s="177"/>
      <c r="B628" s="178"/>
      <c r="C628" s="178"/>
      <c r="D628" s="226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 spans="1:26" ht="12" customHeight="1">
      <c r="A629" s="177"/>
      <c r="B629" s="178"/>
      <c r="C629" s="178"/>
      <c r="D629" s="226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 spans="1:26" ht="12" customHeight="1">
      <c r="A630" s="177"/>
      <c r="B630" s="178"/>
      <c r="C630" s="178"/>
      <c r="D630" s="226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 spans="1:26" ht="12" customHeight="1">
      <c r="A631" s="177"/>
      <c r="B631" s="178"/>
      <c r="C631" s="178"/>
      <c r="D631" s="226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 spans="1:26" ht="12" customHeight="1">
      <c r="A632" s="177"/>
      <c r="B632" s="178"/>
      <c r="C632" s="178"/>
      <c r="D632" s="226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 spans="1:26" ht="12" customHeight="1">
      <c r="A633" s="177"/>
      <c r="B633" s="178"/>
      <c r="C633" s="178"/>
      <c r="D633" s="226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 spans="1:26" ht="12" customHeight="1">
      <c r="A634" s="177"/>
      <c r="B634" s="178"/>
      <c r="C634" s="178"/>
      <c r="D634" s="226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 spans="1:26" ht="12" customHeight="1">
      <c r="A635" s="177"/>
      <c r="B635" s="178"/>
      <c r="C635" s="178"/>
      <c r="D635" s="226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 spans="1:26" ht="12" customHeight="1">
      <c r="A636" s="177"/>
      <c r="B636" s="178"/>
      <c r="C636" s="178"/>
      <c r="D636" s="226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 spans="1:26" ht="12" customHeight="1">
      <c r="A637" s="177"/>
      <c r="B637" s="178"/>
      <c r="C637" s="178"/>
      <c r="D637" s="226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 spans="1:26" ht="12" customHeight="1">
      <c r="A638" s="177"/>
      <c r="B638" s="178"/>
      <c r="C638" s="178"/>
      <c r="D638" s="226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 spans="1:26" ht="12" customHeight="1">
      <c r="A639" s="177"/>
      <c r="B639" s="178"/>
      <c r="C639" s="178"/>
      <c r="D639" s="226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 spans="1:26" ht="12" customHeight="1">
      <c r="A640" s="177"/>
      <c r="B640" s="178"/>
      <c r="C640" s="178"/>
      <c r="D640" s="226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 spans="1:26" ht="12" customHeight="1">
      <c r="A641" s="177"/>
      <c r="B641" s="178"/>
      <c r="C641" s="178"/>
      <c r="D641" s="226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 spans="1:26" ht="12" customHeight="1">
      <c r="A642" s="177"/>
      <c r="B642" s="178"/>
      <c r="C642" s="178"/>
      <c r="D642" s="226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 spans="1:26" ht="12" customHeight="1">
      <c r="A643" s="177"/>
      <c r="B643" s="178"/>
      <c r="C643" s="178"/>
      <c r="D643" s="226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 spans="1:26" ht="12" customHeight="1">
      <c r="A644" s="177"/>
      <c r="B644" s="178"/>
      <c r="C644" s="178"/>
      <c r="D644" s="226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 spans="1:26" ht="12" customHeight="1">
      <c r="A645" s="177"/>
      <c r="B645" s="178"/>
      <c r="C645" s="178"/>
      <c r="D645" s="226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 spans="1:26" ht="12" customHeight="1">
      <c r="A646" s="177"/>
      <c r="B646" s="178"/>
      <c r="C646" s="178"/>
      <c r="D646" s="226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 spans="1:26" ht="12" customHeight="1">
      <c r="A647" s="177"/>
      <c r="B647" s="178"/>
      <c r="C647" s="178"/>
      <c r="D647" s="226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 spans="1:26" ht="12" customHeight="1">
      <c r="A648" s="177"/>
      <c r="B648" s="178"/>
      <c r="C648" s="178"/>
      <c r="D648" s="226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 spans="1:26" ht="12" customHeight="1">
      <c r="A649" s="177"/>
      <c r="B649" s="178"/>
      <c r="C649" s="178"/>
      <c r="D649" s="226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 spans="1:26" ht="12" customHeight="1">
      <c r="A650" s="177"/>
      <c r="B650" s="178"/>
      <c r="C650" s="178"/>
      <c r="D650" s="226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 spans="1:26" ht="12" customHeight="1">
      <c r="A651" s="177"/>
      <c r="B651" s="178"/>
      <c r="C651" s="178"/>
      <c r="D651" s="226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 spans="1:26" ht="12" customHeight="1">
      <c r="A652" s="177"/>
      <c r="B652" s="178"/>
      <c r="C652" s="178"/>
      <c r="D652" s="226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 spans="1:26" ht="12" customHeight="1">
      <c r="A653" s="177"/>
      <c r="B653" s="178"/>
      <c r="C653" s="178"/>
      <c r="D653" s="226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 spans="1:26" ht="12" customHeight="1">
      <c r="A654" s="177"/>
      <c r="B654" s="178"/>
      <c r="C654" s="178"/>
      <c r="D654" s="226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 spans="1:26" ht="12" customHeight="1">
      <c r="A655" s="177"/>
      <c r="B655" s="178"/>
      <c r="C655" s="178"/>
      <c r="D655" s="226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 spans="1:26" ht="12" customHeight="1">
      <c r="A656" s="177"/>
      <c r="B656" s="178"/>
      <c r="C656" s="178"/>
      <c r="D656" s="226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 spans="1:26" ht="12" customHeight="1">
      <c r="A657" s="177"/>
      <c r="B657" s="178"/>
      <c r="C657" s="178"/>
      <c r="D657" s="226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 spans="1:26" ht="12" customHeight="1">
      <c r="A658" s="177"/>
      <c r="B658" s="178"/>
      <c r="C658" s="178"/>
      <c r="D658" s="226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 spans="1:26" ht="12" customHeight="1">
      <c r="A659" s="177"/>
      <c r="B659" s="178"/>
      <c r="C659" s="178"/>
      <c r="D659" s="226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 spans="1:26" ht="12" customHeight="1">
      <c r="A660" s="177"/>
      <c r="B660" s="178"/>
      <c r="C660" s="178"/>
      <c r="D660" s="226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 spans="1:26" ht="12" customHeight="1">
      <c r="A661" s="177"/>
      <c r="B661" s="178"/>
      <c r="C661" s="178"/>
      <c r="D661" s="226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 spans="1:26" ht="12" customHeight="1">
      <c r="A662" s="177"/>
      <c r="B662" s="178"/>
      <c r="C662" s="178"/>
      <c r="D662" s="226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 spans="1:26" ht="12" customHeight="1">
      <c r="A663" s="177"/>
      <c r="B663" s="178"/>
      <c r="C663" s="178"/>
      <c r="D663" s="226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 spans="1:26" ht="12" customHeight="1">
      <c r="A664" s="177"/>
      <c r="B664" s="178"/>
      <c r="C664" s="178"/>
      <c r="D664" s="226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 spans="1:26" ht="12" customHeight="1">
      <c r="A665" s="177"/>
      <c r="B665" s="178"/>
      <c r="C665" s="178"/>
      <c r="D665" s="226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 spans="1:26" ht="12" customHeight="1">
      <c r="A666" s="177"/>
      <c r="B666" s="178"/>
      <c r="C666" s="178"/>
      <c r="D666" s="226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 spans="1:26" ht="12" customHeight="1">
      <c r="A667" s="177"/>
      <c r="B667" s="178"/>
      <c r="C667" s="178"/>
      <c r="D667" s="226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 spans="1:26" ht="12" customHeight="1">
      <c r="A668" s="177"/>
      <c r="B668" s="178"/>
      <c r="C668" s="178"/>
      <c r="D668" s="226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 spans="1:26" ht="12" customHeight="1">
      <c r="A669" s="177"/>
      <c r="B669" s="178"/>
      <c r="C669" s="178"/>
      <c r="D669" s="226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 spans="1:26" ht="12" customHeight="1">
      <c r="A670" s="177"/>
      <c r="B670" s="178"/>
      <c r="C670" s="178"/>
      <c r="D670" s="226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 spans="1:26" ht="12" customHeight="1">
      <c r="A671" s="177"/>
      <c r="B671" s="178"/>
      <c r="C671" s="178"/>
      <c r="D671" s="226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 spans="1:26" ht="12" customHeight="1">
      <c r="A672" s="177"/>
      <c r="B672" s="178"/>
      <c r="C672" s="178"/>
      <c r="D672" s="226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 spans="1:26" ht="12" customHeight="1">
      <c r="A673" s="177"/>
      <c r="B673" s="178"/>
      <c r="C673" s="178"/>
      <c r="D673" s="226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 spans="1:26" ht="12" customHeight="1">
      <c r="A674" s="177"/>
      <c r="B674" s="178"/>
      <c r="C674" s="178"/>
      <c r="D674" s="226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 spans="1:26" ht="12" customHeight="1">
      <c r="A675" s="177"/>
      <c r="B675" s="178"/>
      <c r="C675" s="178"/>
      <c r="D675" s="226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 spans="1:26" ht="12" customHeight="1">
      <c r="A676" s="177"/>
      <c r="B676" s="178"/>
      <c r="C676" s="178"/>
      <c r="D676" s="226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 spans="1:26" ht="12" customHeight="1">
      <c r="A677" s="177"/>
      <c r="B677" s="178"/>
      <c r="C677" s="178"/>
      <c r="D677" s="226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 spans="1:26" ht="12" customHeight="1">
      <c r="A678" s="177"/>
      <c r="B678" s="178"/>
      <c r="C678" s="178"/>
      <c r="D678" s="226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 spans="1:26" ht="12" customHeight="1">
      <c r="A679" s="177"/>
      <c r="B679" s="178"/>
      <c r="C679" s="178"/>
      <c r="D679" s="226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 spans="1:26" ht="12" customHeight="1">
      <c r="A680" s="177"/>
      <c r="B680" s="178"/>
      <c r="C680" s="178"/>
      <c r="D680" s="226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 spans="1:26" ht="12" customHeight="1">
      <c r="A681" s="177"/>
      <c r="B681" s="178"/>
      <c r="C681" s="178"/>
      <c r="D681" s="226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 spans="1:26" ht="12" customHeight="1">
      <c r="A682" s="177"/>
      <c r="B682" s="178"/>
      <c r="C682" s="178"/>
      <c r="D682" s="226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 spans="1:26" ht="12" customHeight="1">
      <c r="A683" s="177"/>
      <c r="B683" s="178"/>
      <c r="C683" s="178"/>
      <c r="D683" s="226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 spans="1:26" ht="12" customHeight="1">
      <c r="A684" s="177"/>
      <c r="B684" s="178"/>
      <c r="C684" s="178"/>
      <c r="D684" s="226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 spans="1:26" ht="12" customHeight="1">
      <c r="A685" s="177"/>
      <c r="B685" s="178"/>
      <c r="C685" s="178"/>
      <c r="D685" s="226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 spans="1:26" ht="12" customHeight="1">
      <c r="A686" s="177"/>
      <c r="B686" s="178"/>
      <c r="C686" s="178"/>
      <c r="D686" s="226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 spans="1:26" ht="12" customHeight="1">
      <c r="A687" s="177"/>
      <c r="B687" s="178"/>
      <c r="C687" s="178"/>
      <c r="D687" s="226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 spans="1:26" ht="12" customHeight="1">
      <c r="A688" s="177"/>
      <c r="B688" s="178"/>
      <c r="C688" s="178"/>
      <c r="D688" s="226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 spans="1:26" ht="12" customHeight="1">
      <c r="A689" s="177"/>
      <c r="B689" s="178"/>
      <c r="C689" s="178"/>
      <c r="D689" s="226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 spans="1:26" ht="12" customHeight="1">
      <c r="A690" s="177"/>
      <c r="B690" s="178"/>
      <c r="C690" s="178"/>
      <c r="D690" s="226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 spans="1:26" ht="12" customHeight="1">
      <c r="A691" s="177"/>
      <c r="B691" s="178"/>
      <c r="C691" s="178"/>
      <c r="D691" s="226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 spans="1:26" ht="12" customHeight="1">
      <c r="A692" s="177"/>
      <c r="B692" s="178"/>
      <c r="C692" s="178"/>
      <c r="D692" s="226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 spans="1:26" ht="12" customHeight="1">
      <c r="A693" s="177"/>
      <c r="B693" s="178"/>
      <c r="C693" s="178"/>
      <c r="D693" s="226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 spans="1:26" ht="12" customHeight="1">
      <c r="A694" s="177"/>
      <c r="B694" s="178"/>
      <c r="C694" s="178"/>
      <c r="D694" s="226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 spans="1:26" ht="12" customHeight="1">
      <c r="A695" s="177"/>
      <c r="B695" s="178"/>
      <c r="C695" s="178"/>
      <c r="D695" s="226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 spans="1:26" ht="12" customHeight="1">
      <c r="A696" s="177"/>
      <c r="B696" s="178"/>
      <c r="C696" s="178"/>
      <c r="D696" s="226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 spans="1:26" ht="12" customHeight="1">
      <c r="A697" s="177"/>
      <c r="B697" s="178"/>
      <c r="C697" s="178"/>
      <c r="D697" s="226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 spans="1:26" ht="12" customHeight="1">
      <c r="A698" s="177"/>
      <c r="B698" s="178"/>
      <c r="C698" s="178"/>
      <c r="D698" s="226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 spans="1:26" ht="12" customHeight="1">
      <c r="A699" s="177"/>
      <c r="B699" s="178"/>
      <c r="C699" s="178"/>
      <c r="D699" s="226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 spans="1:26" ht="12" customHeight="1">
      <c r="A700" s="177"/>
      <c r="B700" s="178"/>
      <c r="C700" s="178"/>
      <c r="D700" s="226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 spans="1:26" ht="12" customHeight="1">
      <c r="A701" s="177"/>
      <c r="B701" s="178"/>
      <c r="C701" s="178"/>
      <c r="D701" s="226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 spans="1:26" ht="12" customHeight="1">
      <c r="A702" s="177"/>
      <c r="B702" s="178"/>
      <c r="C702" s="178"/>
      <c r="D702" s="226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 spans="1:26" ht="12" customHeight="1">
      <c r="A703" s="177"/>
      <c r="B703" s="178"/>
      <c r="C703" s="178"/>
      <c r="D703" s="226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 spans="1:26" ht="12" customHeight="1">
      <c r="A704" s="177"/>
      <c r="B704" s="178"/>
      <c r="C704" s="178"/>
      <c r="D704" s="226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 spans="1:26" ht="12" customHeight="1">
      <c r="A705" s="177"/>
      <c r="B705" s="178"/>
      <c r="C705" s="178"/>
      <c r="D705" s="226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 spans="1:26" ht="12" customHeight="1">
      <c r="A706" s="177"/>
      <c r="B706" s="178"/>
      <c r="C706" s="178"/>
      <c r="D706" s="226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 spans="1:26" ht="12" customHeight="1">
      <c r="A707" s="177"/>
      <c r="B707" s="178"/>
      <c r="C707" s="178"/>
      <c r="D707" s="226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 spans="1:26" ht="12" customHeight="1">
      <c r="A708" s="177"/>
      <c r="B708" s="178"/>
      <c r="C708" s="178"/>
      <c r="D708" s="226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 spans="1:26" ht="12" customHeight="1">
      <c r="A709" s="177"/>
      <c r="B709" s="178"/>
      <c r="C709" s="178"/>
      <c r="D709" s="226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 spans="1:26" ht="12" customHeight="1">
      <c r="A710" s="177"/>
      <c r="B710" s="178"/>
      <c r="C710" s="178"/>
      <c r="D710" s="226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 spans="1:26" ht="12" customHeight="1">
      <c r="A711" s="177"/>
      <c r="B711" s="178"/>
      <c r="C711" s="178"/>
      <c r="D711" s="226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 spans="1:26" ht="12" customHeight="1">
      <c r="A712" s="177"/>
      <c r="B712" s="178"/>
      <c r="C712" s="178"/>
      <c r="D712" s="226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 spans="1:26" ht="12" customHeight="1">
      <c r="A713" s="177"/>
      <c r="B713" s="178"/>
      <c r="C713" s="178"/>
      <c r="D713" s="226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 spans="1:26" ht="12" customHeight="1">
      <c r="A714" s="177"/>
      <c r="B714" s="178"/>
      <c r="C714" s="178"/>
      <c r="D714" s="226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 spans="1:26" ht="12" customHeight="1">
      <c r="A715" s="177"/>
      <c r="B715" s="178"/>
      <c r="C715" s="178"/>
      <c r="D715" s="226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 spans="1:26" ht="12" customHeight="1">
      <c r="A716" s="177"/>
      <c r="B716" s="178"/>
      <c r="C716" s="178"/>
      <c r="D716" s="226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 spans="1:26" ht="12" customHeight="1">
      <c r="A717" s="177"/>
      <c r="B717" s="178"/>
      <c r="C717" s="178"/>
      <c r="D717" s="226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 spans="1:26" ht="12" customHeight="1">
      <c r="A718" s="177"/>
      <c r="B718" s="178"/>
      <c r="C718" s="178"/>
      <c r="D718" s="226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 spans="1:26" ht="12" customHeight="1">
      <c r="A719" s="177"/>
      <c r="B719" s="178"/>
      <c r="C719" s="178"/>
      <c r="D719" s="226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 spans="1:26" ht="12" customHeight="1">
      <c r="A720" s="177"/>
      <c r="B720" s="178"/>
      <c r="C720" s="178"/>
      <c r="D720" s="226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 spans="1:26" ht="12" customHeight="1">
      <c r="A721" s="177"/>
      <c r="B721" s="178"/>
      <c r="C721" s="178"/>
      <c r="D721" s="226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 spans="1:26" ht="12" customHeight="1">
      <c r="A722" s="177"/>
      <c r="B722" s="178"/>
      <c r="C722" s="178"/>
      <c r="D722" s="226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 spans="1:26" ht="12" customHeight="1">
      <c r="A723" s="177"/>
      <c r="B723" s="178"/>
      <c r="C723" s="178"/>
      <c r="D723" s="226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 spans="1:26" ht="12" customHeight="1">
      <c r="A724" s="177"/>
      <c r="B724" s="178"/>
      <c r="C724" s="178"/>
      <c r="D724" s="226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 spans="1:26" ht="12" customHeight="1">
      <c r="A725" s="177"/>
      <c r="B725" s="178"/>
      <c r="C725" s="178"/>
      <c r="D725" s="226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 spans="1:26" ht="12" customHeight="1">
      <c r="A726" s="177"/>
      <c r="B726" s="178"/>
      <c r="C726" s="178"/>
      <c r="D726" s="226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 spans="1:26" ht="12" customHeight="1">
      <c r="A727" s="177"/>
      <c r="B727" s="178"/>
      <c r="C727" s="178"/>
      <c r="D727" s="226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 spans="1:26" ht="12" customHeight="1">
      <c r="A728" s="177"/>
      <c r="B728" s="178"/>
      <c r="C728" s="178"/>
      <c r="D728" s="226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 spans="1:26" ht="12" customHeight="1">
      <c r="A729" s="177"/>
      <c r="B729" s="178"/>
      <c r="C729" s="178"/>
      <c r="D729" s="226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 spans="1:26" ht="12" customHeight="1">
      <c r="A730" s="177"/>
      <c r="B730" s="178"/>
      <c r="C730" s="178"/>
      <c r="D730" s="226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 spans="1:26" ht="12" customHeight="1">
      <c r="A731" s="177"/>
      <c r="B731" s="178"/>
      <c r="C731" s="178"/>
      <c r="D731" s="226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 spans="1:26" ht="12" customHeight="1">
      <c r="A732" s="177"/>
      <c r="B732" s="178"/>
      <c r="C732" s="178"/>
      <c r="D732" s="226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 spans="1:26" ht="12" customHeight="1">
      <c r="A733" s="177"/>
      <c r="B733" s="178"/>
      <c r="C733" s="178"/>
      <c r="D733" s="226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 spans="1:26" ht="12" customHeight="1">
      <c r="A734" s="177"/>
      <c r="B734" s="178"/>
      <c r="C734" s="178"/>
      <c r="D734" s="226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 spans="1:26" ht="12" customHeight="1">
      <c r="A735" s="177"/>
      <c r="B735" s="178"/>
      <c r="C735" s="178"/>
      <c r="D735" s="226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 spans="1:26" ht="12" customHeight="1">
      <c r="A736" s="177"/>
      <c r="B736" s="178"/>
      <c r="C736" s="178"/>
      <c r="D736" s="226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 spans="1:26" ht="12" customHeight="1">
      <c r="A737" s="177"/>
      <c r="B737" s="178"/>
      <c r="C737" s="178"/>
      <c r="D737" s="226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 spans="1:26" ht="12" customHeight="1">
      <c r="A738" s="177"/>
      <c r="B738" s="178"/>
      <c r="C738" s="178"/>
      <c r="D738" s="226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 spans="1:26" ht="12" customHeight="1">
      <c r="A739" s="177"/>
      <c r="B739" s="178"/>
      <c r="C739" s="178"/>
      <c r="D739" s="226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 spans="1:26" ht="12" customHeight="1">
      <c r="A740" s="177"/>
      <c r="B740" s="178"/>
      <c r="C740" s="178"/>
      <c r="D740" s="226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 spans="1:26" ht="12" customHeight="1">
      <c r="A741" s="177"/>
      <c r="B741" s="178"/>
      <c r="C741" s="178"/>
      <c r="D741" s="226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 spans="1:26" ht="12" customHeight="1">
      <c r="A742" s="177"/>
      <c r="B742" s="178"/>
      <c r="C742" s="178"/>
      <c r="D742" s="226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 spans="1:26" ht="12" customHeight="1">
      <c r="A743" s="177"/>
      <c r="B743" s="178"/>
      <c r="C743" s="178"/>
      <c r="D743" s="226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 spans="1:26" ht="12" customHeight="1">
      <c r="A744" s="177"/>
      <c r="B744" s="178"/>
      <c r="C744" s="178"/>
      <c r="D744" s="226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 spans="1:26" ht="12" customHeight="1">
      <c r="A745" s="177"/>
      <c r="B745" s="178"/>
      <c r="C745" s="178"/>
      <c r="D745" s="226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 spans="1:26" ht="12" customHeight="1">
      <c r="A746" s="177"/>
      <c r="B746" s="178"/>
      <c r="C746" s="178"/>
      <c r="D746" s="226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 spans="1:26" ht="12" customHeight="1">
      <c r="A747" s="177"/>
      <c r="B747" s="178"/>
      <c r="C747" s="178"/>
      <c r="D747" s="226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 spans="1:26" ht="12" customHeight="1">
      <c r="A748" s="177"/>
      <c r="B748" s="178"/>
      <c r="C748" s="178"/>
      <c r="D748" s="226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 spans="1:26" ht="12" customHeight="1">
      <c r="A749" s="177"/>
      <c r="B749" s="178"/>
      <c r="C749" s="178"/>
      <c r="D749" s="226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 spans="1:26" ht="12" customHeight="1">
      <c r="A750" s="177"/>
      <c r="B750" s="178"/>
      <c r="C750" s="178"/>
      <c r="D750" s="226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 spans="1:26" ht="12" customHeight="1">
      <c r="A751" s="177"/>
      <c r="B751" s="178"/>
      <c r="C751" s="178"/>
      <c r="D751" s="226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 spans="1:26" ht="12" customHeight="1">
      <c r="A752" s="177"/>
      <c r="B752" s="178"/>
      <c r="C752" s="178"/>
      <c r="D752" s="226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 spans="1:26" ht="12" customHeight="1">
      <c r="A753" s="177"/>
      <c r="B753" s="178"/>
      <c r="C753" s="178"/>
      <c r="D753" s="226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 spans="1:26" ht="12" customHeight="1">
      <c r="A754" s="177"/>
      <c r="B754" s="178"/>
      <c r="C754" s="178"/>
      <c r="D754" s="226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 spans="1:26" ht="12" customHeight="1">
      <c r="A755" s="177"/>
      <c r="B755" s="178"/>
      <c r="C755" s="178"/>
      <c r="D755" s="226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 spans="1:26" ht="12" customHeight="1">
      <c r="A756" s="177"/>
      <c r="B756" s="178"/>
      <c r="C756" s="178"/>
      <c r="D756" s="226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 spans="1:26" ht="12" customHeight="1">
      <c r="A757" s="177"/>
      <c r="B757" s="178"/>
      <c r="C757" s="178"/>
      <c r="D757" s="226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 spans="1:26" ht="12" customHeight="1">
      <c r="A758" s="177"/>
      <c r="B758" s="178"/>
      <c r="C758" s="178"/>
      <c r="D758" s="226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 spans="1:26" ht="12" customHeight="1">
      <c r="A759" s="177"/>
      <c r="B759" s="178"/>
      <c r="C759" s="178"/>
      <c r="D759" s="226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 spans="1:26" ht="12" customHeight="1">
      <c r="A760" s="177"/>
      <c r="B760" s="178"/>
      <c r="C760" s="178"/>
      <c r="D760" s="226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 spans="1:26" ht="12" customHeight="1">
      <c r="A761" s="177"/>
      <c r="B761" s="178"/>
      <c r="C761" s="178"/>
      <c r="D761" s="226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 spans="1:26" ht="12" customHeight="1">
      <c r="A762" s="177"/>
      <c r="B762" s="178"/>
      <c r="C762" s="178"/>
      <c r="D762" s="226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 spans="1:26" ht="12" customHeight="1">
      <c r="A763" s="177"/>
      <c r="B763" s="178"/>
      <c r="C763" s="178"/>
      <c r="D763" s="226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 spans="1:26" ht="12" customHeight="1">
      <c r="A764" s="177"/>
      <c r="B764" s="178"/>
      <c r="C764" s="178"/>
      <c r="D764" s="226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 spans="1:26" ht="12" customHeight="1">
      <c r="A765" s="177"/>
      <c r="B765" s="178"/>
      <c r="C765" s="178"/>
      <c r="D765" s="226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 spans="1:26" ht="12" customHeight="1">
      <c r="A766" s="177"/>
      <c r="B766" s="178"/>
      <c r="C766" s="178"/>
      <c r="D766" s="226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 spans="1:26" ht="12" customHeight="1">
      <c r="A767" s="177"/>
      <c r="B767" s="178"/>
      <c r="C767" s="178"/>
      <c r="D767" s="226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 spans="1:26" ht="12" customHeight="1">
      <c r="A768" s="177"/>
      <c r="B768" s="178"/>
      <c r="C768" s="178"/>
      <c r="D768" s="226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 spans="1:26" ht="12" customHeight="1">
      <c r="A769" s="177"/>
      <c r="B769" s="178"/>
      <c r="C769" s="178"/>
      <c r="D769" s="226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 spans="1:26" ht="12" customHeight="1">
      <c r="A770" s="177"/>
      <c r="B770" s="178"/>
      <c r="C770" s="178"/>
      <c r="D770" s="226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 spans="1:26" ht="12" customHeight="1">
      <c r="A771" s="177"/>
      <c r="B771" s="178"/>
      <c r="C771" s="178"/>
      <c r="D771" s="226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 spans="1:26" ht="12" customHeight="1">
      <c r="A772" s="177"/>
      <c r="B772" s="178"/>
      <c r="C772" s="178"/>
      <c r="D772" s="226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 spans="1:26" ht="12" customHeight="1">
      <c r="A773" s="177"/>
      <c r="B773" s="178"/>
      <c r="C773" s="178"/>
      <c r="D773" s="226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 spans="1:26" ht="12" customHeight="1">
      <c r="A774" s="177"/>
      <c r="B774" s="178"/>
      <c r="C774" s="178"/>
      <c r="D774" s="226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 spans="1:26" ht="12" customHeight="1">
      <c r="A775" s="177"/>
      <c r="B775" s="178"/>
      <c r="C775" s="178"/>
      <c r="D775" s="226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 spans="1:26" ht="12" customHeight="1">
      <c r="A776" s="177"/>
      <c r="B776" s="178"/>
      <c r="C776" s="178"/>
      <c r="D776" s="226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 spans="1:26" ht="12" customHeight="1">
      <c r="A777" s="177"/>
      <c r="B777" s="178"/>
      <c r="C777" s="178"/>
      <c r="D777" s="226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 spans="1:26" ht="12" customHeight="1">
      <c r="A778" s="177"/>
      <c r="B778" s="178"/>
      <c r="C778" s="178"/>
      <c r="D778" s="226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 spans="1:26" ht="12" customHeight="1">
      <c r="A779" s="177"/>
      <c r="B779" s="178"/>
      <c r="C779" s="178"/>
      <c r="D779" s="226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 spans="1:26" ht="12" customHeight="1">
      <c r="A780" s="177"/>
      <c r="B780" s="178"/>
      <c r="C780" s="178"/>
      <c r="D780" s="226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 spans="1:26" ht="12" customHeight="1">
      <c r="A781" s="177"/>
      <c r="B781" s="178"/>
      <c r="C781" s="178"/>
      <c r="D781" s="226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 spans="1:26" ht="12" customHeight="1">
      <c r="A782" s="177"/>
      <c r="B782" s="178"/>
      <c r="C782" s="178"/>
      <c r="D782" s="226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 spans="1:26" ht="12" customHeight="1">
      <c r="A783" s="177"/>
      <c r="B783" s="178"/>
      <c r="C783" s="178"/>
      <c r="D783" s="226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 spans="1:26" ht="12" customHeight="1">
      <c r="A784" s="177"/>
      <c r="B784" s="178"/>
      <c r="C784" s="178"/>
      <c r="D784" s="226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 spans="1:26" ht="12" customHeight="1">
      <c r="A785" s="177"/>
      <c r="B785" s="178"/>
      <c r="C785" s="178"/>
      <c r="D785" s="226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 spans="1:26" ht="12" customHeight="1">
      <c r="A786" s="177"/>
      <c r="B786" s="178"/>
      <c r="C786" s="178"/>
      <c r="D786" s="226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 spans="1:26" ht="12" customHeight="1">
      <c r="A787" s="177"/>
      <c r="B787" s="178"/>
      <c r="C787" s="178"/>
      <c r="D787" s="226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 spans="1:26" ht="12" customHeight="1">
      <c r="A788" s="177"/>
      <c r="B788" s="178"/>
      <c r="C788" s="178"/>
      <c r="D788" s="226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 spans="1:26" ht="12" customHeight="1">
      <c r="A789" s="177"/>
      <c r="B789" s="178"/>
      <c r="C789" s="178"/>
      <c r="D789" s="226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 spans="1:26" ht="12" customHeight="1">
      <c r="A790" s="177"/>
      <c r="B790" s="178"/>
      <c r="C790" s="178"/>
      <c r="D790" s="226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 spans="1:26" ht="12" customHeight="1">
      <c r="A791" s="177"/>
      <c r="B791" s="178"/>
      <c r="C791" s="178"/>
      <c r="D791" s="226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 spans="1:26" ht="12" customHeight="1">
      <c r="A792" s="177"/>
      <c r="B792" s="178"/>
      <c r="C792" s="178"/>
      <c r="D792" s="226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 spans="1:26" ht="12" customHeight="1">
      <c r="A793" s="177"/>
      <c r="B793" s="178"/>
      <c r="C793" s="178"/>
      <c r="D793" s="226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 spans="1:26" ht="12" customHeight="1">
      <c r="A794" s="177"/>
      <c r="B794" s="178"/>
      <c r="C794" s="178"/>
      <c r="D794" s="226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 spans="1:26" ht="12" customHeight="1">
      <c r="A795" s="177"/>
      <c r="B795" s="178"/>
      <c r="C795" s="178"/>
      <c r="D795" s="226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 spans="1:26" ht="12" customHeight="1">
      <c r="A796" s="177"/>
      <c r="B796" s="178"/>
      <c r="C796" s="178"/>
      <c r="D796" s="226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 spans="1:26" ht="12" customHeight="1">
      <c r="A797" s="177"/>
      <c r="B797" s="178"/>
      <c r="C797" s="178"/>
      <c r="D797" s="226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 spans="1:26" ht="12" customHeight="1">
      <c r="A798" s="177"/>
      <c r="B798" s="178"/>
      <c r="C798" s="178"/>
      <c r="D798" s="226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 spans="1:26" ht="12" customHeight="1">
      <c r="A799" s="177"/>
      <c r="B799" s="178"/>
      <c r="C799" s="178"/>
      <c r="D799" s="226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 spans="1:26" ht="12" customHeight="1">
      <c r="A800" s="177"/>
      <c r="B800" s="178"/>
      <c r="C800" s="178"/>
      <c r="D800" s="226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 spans="1:26" ht="12" customHeight="1">
      <c r="A801" s="177"/>
      <c r="B801" s="178"/>
      <c r="C801" s="178"/>
      <c r="D801" s="226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 spans="1:26" ht="12" customHeight="1">
      <c r="A802" s="177"/>
      <c r="B802" s="178"/>
      <c r="C802" s="178"/>
      <c r="D802" s="226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 spans="1:26" ht="12" customHeight="1">
      <c r="A803" s="177"/>
      <c r="B803" s="178"/>
      <c r="C803" s="178"/>
      <c r="D803" s="226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 spans="1:26" ht="12" customHeight="1">
      <c r="A804" s="177"/>
      <c r="B804" s="178"/>
      <c r="C804" s="178"/>
      <c r="D804" s="226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 spans="1:26" ht="12" customHeight="1">
      <c r="A805" s="177"/>
      <c r="B805" s="178"/>
      <c r="C805" s="178"/>
      <c r="D805" s="226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 spans="1:26" ht="12" customHeight="1">
      <c r="A806" s="177"/>
      <c r="B806" s="178"/>
      <c r="C806" s="178"/>
      <c r="D806" s="226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 spans="1:26" ht="12" customHeight="1">
      <c r="A807" s="177"/>
      <c r="B807" s="178"/>
      <c r="C807" s="178"/>
      <c r="D807" s="226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 spans="1:26" ht="12" customHeight="1">
      <c r="A808" s="177"/>
      <c r="B808" s="178"/>
      <c r="C808" s="178"/>
      <c r="D808" s="226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 spans="1:26" ht="12" customHeight="1">
      <c r="A809" s="177"/>
      <c r="B809" s="178"/>
      <c r="C809" s="178"/>
      <c r="D809" s="226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 spans="1:26" ht="12" customHeight="1">
      <c r="A810" s="177"/>
      <c r="B810" s="178"/>
      <c r="C810" s="178"/>
      <c r="D810" s="226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 spans="1:26" ht="12" customHeight="1">
      <c r="A811" s="177"/>
      <c r="B811" s="178"/>
      <c r="C811" s="178"/>
      <c r="D811" s="226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 spans="1:26" ht="12" customHeight="1">
      <c r="A812" s="177"/>
      <c r="B812" s="178"/>
      <c r="C812" s="178"/>
      <c r="D812" s="226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 spans="1:26" ht="12" customHeight="1">
      <c r="A813" s="177"/>
      <c r="B813" s="178"/>
      <c r="C813" s="178"/>
      <c r="D813" s="226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 spans="1:26" ht="12" customHeight="1">
      <c r="A814" s="177"/>
      <c r="B814" s="178"/>
      <c r="C814" s="178"/>
      <c r="D814" s="226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 spans="1:26" ht="12" customHeight="1">
      <c r="A815" s="177"/>
      <c r="B815" s="178"/>
      <c r="C815" s="178"/>
      <c r="D815" s="226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 spans="1:26" ht="12" customHeight="1">
      <c r="A816" s="177"/>
      <c r="B816" s="178"/>
      <c r="C816" s="178"/>
      <c r="D816" s="226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 spans="1:26" ht="12" customHeight="1">
      <c r="A817" s="177"/>
      <c r="B817" s="178"/>
      <c r="C817" s="178"/>
      <c r="D817" s="226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 spans="1:26" ht="12" customHeight="1">
      <c r="A818" s="177"/>
      <c r="B818" s="178"/>
      <c r="C818" s="178"/>
      <c r="D818" s="226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 spans="1:26" ht="12" customHeight="1">
      <c r="A819" s="177"/>
      <c r="B819" s="178"/>
      <c r="C819" s="178"/>
      <c r="D819" s="226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 spans="1:26" ht="12" customHeight="1">
      <c r="A820" s="177"/>
      <c r="B820" s="178"/>
      <c r="C820" s="178"/>
      <c r="D820" s="226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 spans="1:26" ht="12" customHeight="1">
      <c r="A821" s="177"/>
      <c r="B821" s="178"/>
      <c r="C821" s="178"/>
      <c r="D821" s="226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 spans="1:26" ht="12" customHeight="1">
      <c r="A822" s="177"/>
      <c r="B822" s="178"/>
      <c r="C822" s="178"/>
      <c r="D822" s="226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 spans="1:26" ht="12" customHeight="1">
      <c r="A823" s="177"/>
      <c r="B823" s="178"/>
      <c r="C823" s="178"/>
      <c r="D823" s="226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 spans="1:26" ht="12" customHeight="1">
      <c r="A824" s="177"/>
      <c r="B824" s="178"/>
      <c r="C824" s="178"/>
      <c r="D824" s="226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 spans="1:26" ht="12" customHeight="1">
      <c r="A825" s="177"/>
      <c r="B825" s="178"/>
      <c r="C825" s="178"/>
      <c r="D825" s="226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 spans="1:26" ht="12" customHeight="1">
      <c r="A826" s="177"/>
      <c r="B826" s="178"/>
      <c r="C826" s="178"/>
      <c r="D826" s="226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 spans="1:26" ht="12" customHeight="1">
      <c r="A827" s="177"/>
      <c r="B827" s="178"/>
      <c r="C827" s="178"/>
      <c r="D827" s="226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 spans="1:26" ht="12" customHeight="1">
      <c r="A828" s="177"/>
      <c r="B828" s="178"/>
      <c r="C828" s="178"/>
      <c r="D828" s="226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 spans="1:26" ht="12" customHeight="1">
      <c r="A829" s="177"/>
      <c r="B829" s="178"/>
      <c r="C829" s="178"/>
      <c r="D829" s="226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 spans="1:26" ht="12" customHeight="1">
      <c r="A830" s="177"/>
      <c r="B830" s="178"/>
      <c r="C830" s="178"/>
      <c r="D830" s="226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 spans="1:26" ht="12" customHeight="1">
      <c r="A831" s="177"/>
      <c r="B831" s="178"/>
      <c r="C831" s="178"/>
      <c r="D831" s="226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 spans="1:26" ht="12" customHeight="1">
      <c r="A832" s="177"/>
      <c r="B832" s="178"/>
      <c r="C832" s="178"/>
      <c r="D832" s="226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 spans="1:26" ht="12" customHeight="1">
      <c r="A833" s="177"/>
      <c r="B833" s="178"/>
      <c r="C833" s="178"/>
      <c r="D833" s="226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 spans="1:26" ht="12" customHeight="1">
      <c r="A834" s="177"/>
      <c r="B834" s="178"/>
      <c r="C834" s="178"/>
      <c r="D834" s="226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 spans="1:26" ht="12" customHeight="1">
      <c r="A835" s="177"/>
      <c r="B835" s="178"/>
      <c r="C835" s="178"/>
      <c r="D835" s="226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 spans="1:26" ht="12" customHeight="1">
      <c r="A836" s="177"/>
      <c r="B836" s="178"/>
      <c r="C836" s="178"/>
      <c r="D836" s="226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 spans="1:26" ht="12" customHeight="1">
      <c r="A837" s="177"/>
      <c r="B837" s="178"/>
      <c r="C837" s="178"/>
      <c r="D837" s="226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 spans="1:26" ht="12" customHeight="1">
      <c r="A838" s="177"/>
      <c r="B838" s="178"/>
      <c r="C838" s="178"/>
      <c r="D838" s="226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 spans="1:26" ht="12" customHeight="1">
      <c r="A839" s="177"/>
      <c r="B839" s="178"/>
      <c r="C839" s="178"/>
      <c r="D839" s="226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 spans="1:26" ht="12" customHeight="1">
      <c r="A840" s="177"/>
      <c r="B840" s="178"/>
      <c r="C840" s="178"/>
      <c r="D840" s="226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 spans="1:26" ht="12" customHeight="1">
      <c r="A841" s="177"/>
      <c r="B841" s="178"/>
      <c r="C841" s="178"/>
      <c r="D841" s="226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 spans="1:26" ht="12" customHeight="1">
      <c r="A842" s="177"/>
      <c r="B842" s="178"/>
      <c r="C842" s="178"/>
      <c r="D842" s="226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 spans="1:26" ht="12" customHeight="1">
      <c r="A843" s="177"/>
      <c r="B843" s="178"/>
      <c r="C843" s="178"/>
      <c r="D843" s="226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 spans="1:26" ht="12" customHeight="1">
      <c r="A844" s="177"/>
      <c r="B844" s="178"/>
      <c r="C844" s="178"/>
      <c r="D844" s="226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 spans="1:26" ht="12" customHeight="1">
      <c r="A845" s="177"/>
      <c r="B845" s="178"/>
      <c r="C845" s="178"/>
      <c r="D845" s="226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 spans="1:26" ht="12" customHeight="1">
      <c r="A846" s="177"/>
      <c r="B846" s="178"/>
      <c r="C846" s="178"/>
      <c r="D846" s="226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 spans="1:26" ht="12" customHeight="1">
      <c r="A847" s="177"/>
      <c r="B847" s="178"/>
      <c r="C847" s="178"/>
      <c r="D847" s="226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 spans="1:26" ht="12" customHeight="1">
      <c r="A848" s="177"/>
      <c r="B848" s="178"/>
      <c r="C848" s="178"/>
      <c r="D848" s="226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 spans="1:26" ht="12" customHeight="1">
      <c r="A849" s="177"/>
      <c r="B849" s="178"/>
      <c r="C849" s="178"/>
      <c r="D849" s="226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 spans="1:26" ht="12" customHeight="1">
      <c r="A850" s="177"/>
      <c r="B850" s="178"/>
      <c r="C850" s="178"/>
      <c r="D850" s="226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 spans="1:26" ht="12" customHeight="1">
      <c r="A851" s="177"/>
      <c r="B851" s="178"/>
      <c r="C851" s="178"/>
      <c r="D851" s="226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 spans="1:26" ht="12" customHeight="1">
      <c r="A852" s="177"/>
      <c r="B852" s="178"/>
      <c r="C852" s="178"/>
      <c r="D852" s="226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 spans="1:26" ht="12" customHeight="1">
      <c r="A853" s="177"/>
      <c r="B853" s="178"/>
      <c r="C853" s="178"/>
      <c r="D853" s="226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 spans="1:26" ht="12" customHeight="1">
      <c r="A854" s="177"/>
      <c r="B854" s="178"/>
      <c r="C854" s="178"/>
      <c r="D854" s="226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 spans="1:26" ht="12" customHeight="1">
      <c r="A855" s="177"/>
      <c r="B855" s="178"/>
      <c r="C855" s="178"/>
      <c r="D855" s="226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 spans="1:26" ht="12" customHeight="1">
      <c r="A856" s="177"/>
      <c r="B856" s="178"/>
      <c r="C856" s="178"/>
      <c r="D856" s="226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 spans="1:26" ht="12" customHeight="1">
      <c r="A857" s="177"/>
      <c r="B857" s="178"/>
      <c r="C857" s="178"/>
      <c r="D857" s="226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 spans="1:26" ht="12" customHeight="1">
      <c r="A858" s="177"/>
      <c r="B858" s="178"/>
      <c r="C858" s="178"/>
      <c r="D858" s="226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 spans="1:26" ht="12" customHeight="1">
      <c r="A859" s="177"/>
      <c r="B859" s="178"/>
      <c r="C859" s="178"/>
      <c r="D859" s="226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 spans="1:26" ht="12" customHeight="1">
      <c r="A860" s="177"/>
      <c r="B860" s="178"/>
      <c r="C860" s="178"/>
      <c r="D860" s="226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 spans="1:26" ht="12" customHeight="1">
      <c r="A861" s="177"/>
      <c r="B861" s="178"/>
      <c r="C861" s="178"/>
      <c r="D861" s="226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 spans="1:26" ht="12" customHeight="1">
      <c r="A862" s="177"/>
      <c r="B862" s="178"/>
      <c r="C862" s="178"/>
      <c r="D862" s="226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 spans="1:26" ht="12" customHeight="1">
      <c r="A863" s="177"/>
      <c r="B863" s="178"/>
      <c r="C863" s="178"/>
      <c r="D863" s="226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 spans="1:26" ht="12" customHeight="1">
      <c r="A864" s="177"/>
      <c r="B864" s="178"/>
      <c r="C864" s="178"/>
      <c r="D864" s="226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 spans="1:26" ht="12" customHeight="1">
      <c r="A865" s="177"/>
      <c r="B865" s="178"/>
      <c r="C865" s="178"/>
      <c r="D865" s="226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 spans="1:26" ht="12" customHeight="1">
      <c r="A866" s="177"/>
      <c r="B866" s="178"/>
      <c r="C866" s="178"/>
      <c r="D866" s="226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 spans="1:26" ht="12" customHeight="1">
      <c r="A867" s="177"/>
      <c r="B867" s="178"/>
      <c r="C867" s="178"/>
      <c r="D867" s="226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 spans="1:26" ht="12" customHeight="1">
      <c r="A868" s="177"/>
      <c r="B868" s="178"/>
      <c r="C868" s="178"/>
      <c r="D868" s="226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 spans="1:26" ht="12" customHeight="1">
      <c r="A869" s="177"/>
      <c r="B869" s="178"/>
      <c r="C869" s="178"/>
      <c r="D869" s="226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 spans="1:26" ht="12" customHeight="1">
      <c r="A870" s="177"/>
      <c r="B870" s="178"/>
      <c r="C870" s="178"/>
      <c r="D870" s="226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 spans="1:26" ht="12" customHeight="1">
      <c r="A871" s="177"/>
      <c r="B871" s="178"/>
      <c r="C871" s="178"/>
      <c r="D871" s="226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 spans="1:26" ht="12" customHeight="1">
      <c r="A872" s="177"/>
      <c r="B872" s="178"/>
      <c r="C872" s="178"/>
      <c r="D872" s="226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 spans="1:26" ht="12" customHeight="1">
      <c r="A873" s="177"/>
      <c r="B873" s="178"/>
      <c r="C873" s="178"/>
      <c r="D873" s="226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 spans="1:26" ht="12" customHeight="1">
      <c r="A874" s="177"/>
      <c r="B874" s="178"/>
      <c r="C874" s="178"/>
      <c r="D874" s="226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 spans="1:26" ht="12" customHeight="1">
      <c r="A875" s="177"/>
      <c r="B875" s="178"/>
      <c r="C875" s="178"/>
      <c r="D875" s="226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 spans="1:26" ht="12" customHeight="1">
      <c r="A876" s="177"/>
      <c r="B876" s="178"/>
      <c r="C876" s="178"/>
      <c r="D876" s="226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 spans="1:26" ht="12" customHeight="1">
      <c r="A877" s="177"/>
      <c r="B877" s="178"/>
      <c r="C877" s="178"/>
      <c r="D877" s="226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 spans="1:26" ht="12" customHeight="1">
      <c r="A878" s="177"/>
      <c r="B878" s="178"/>
      <c r="C878" s="178"/>
      <c r="D878" s="226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 spans="1:26" ht="12" customHeight="1">
      <c r="A879" s="177"/>
      <c r="B879" s="178"/>
      <c r="C879" s="178"/>
      <c r="D879" s="226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 spans="1:26" ht="12" customHeight="1">
      <c r="A880" s="177"/>
      <c r="B880" s="178"/>
      <c r="C880" s="178"/>
      <c r="D880" s="226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 spans="1:26" ht="12" customHeight="1">
      <c r="A881" s="177"/>
      <c r="B881" s="178"/>
      <c r="C881" s="178"/>
      <c r="D881" s="226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 spans="1:26" ht="12" customHeight="1">
      <c r="A882" s="177"/>
      <c r="B882" s="178"/>
      <c r="C882" s="178"/>
      <c r="D882" s="226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 spans="1:26" ht="12" customHeight="1">
      <c r="A883" s="177"/>
      <c r="B883" s="178"/>
      <c r="C883" s="178"/>
      <c r="D883" s="226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 spans="1:26" ht="12" customHeight="1">
      <c r="A884" s="177"/>
      <c r="B884" s="178"/>
      <c r="C884" s="178"/>
      <c r="D884" s="226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 spans="1:26" ht="12" customHeight="1">
      <c r="A885" s="177"/>
      <c r="B885" s="178"/>
      <c r="C885" s="178"/>
      <c r="D885" s="226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 spans="1:26" ht="12" customHeight="1">
      <c r="A886" s="177"/>
      <c r="B886" s="178"/>
      <c r="C886" s="178"/>
      <c r="D886" s="226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 spans="1:26" ht="12" customHeight="1">
      <c r="A887" s="177"/>
      <c r="B887" s="178"/>
      <c r="C887" s="178"/>
      <c r="D887" s="226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 spans="1:26" ht="12" customHeight="1">
      <c r="A888" s="177"/>
      <c r="B888" s="178"/>
      <c r="C888" s="178"/>
      <c r="D888" s="226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 spans="1:26" ht="12" customHeight="1">
      <c r="A889" s="177"/>
      <c r="B889" s="178"/>
      <c r="C889" s="178"/>
      <c r="D889" s="226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 spans="1:26" ht="12" customHeight="1">
      <c r="A890" s="177"/>
      <c r="B890" s="178"/>
      <c r="C890" s="178"/>
      <c r="D890" s="226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 spans="1:26" ht="12" customHeight="1">
      <c r="A891" s="177"/>
      <c r="B891" s="178"/>
      <c r="C891" s="178"/>
      <c r="D891" s="226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 spans="1:26" ht="12" customHeight="1">
      <c r="A892" s="177"/>
      <c r="B892" s="178"/>
      <c r="C892" s="178"/>
      <c r="D892" s="226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 spans="1:26" ht="12" customHeight="1">
      <c r="A893" s="177"/>
      <c r="B893" s="178"/>
      <c r="C893" s="178"/>
      <c r="D893" s="226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 spans="1:26" ht="12" customHeight="1">
      <c r="A894" s="177"/>
      <c r="B894" s="178"/>
      <c r="C894" s="178"/>
      <c r="D894" s="226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 spans="1:26" ht="12" customHeight="1">
      <c r="A895" s="177"/>
      <c r="B895" s="178"/>
      <c r="C895" s="178"/>
      <c r="D895" s="226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 spans="1:26" ht="12" customHeight="1">
      <c r="A896" s="177"/>
      <c r="B896" s="178"/>
      <c r="C896" s="178"/>
      <c r="D896" s="226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 spans="1:26" ht="12" customHeight="1">
      <c r="A897" s="177"/>
      <c r="B897" s="178"/>
      <c r="C897" s="178"/>
      <c r="D897" s="226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 spans="1:26" ht="12" customHeight="1">
      <c r="A898" s="177"/>
      <c r="B898" s="178"/>
      <c r="C898" s="178"/>
      <c r="D898" s="226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 spans="1:26" ht="12" customHeight="1">
      <c r="A899" s="177"/>
      <c r="B899" s="178"/>
      <c r="C899" s="178"/>
      <c r="D899" s="226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 spans="1:26" ht="12" customHeight="1">
      <c r="A900" s="177"/>
      <c r="B900" s="178"/>
      <c r="C900" s="178"/>
      <c r="D900" s="226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 spans="1:26" ht="12" customHeight="1">
      <c r="A901" s="177"/>
      <c r="B901" s="178"/>
      <c r="C901" s="178"/>
      <c r="D901" s="226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 spans="1:26" ht="12" customHeight="1">
      <c r="A902" s="177"/>
      <c r="B902" s="178"/>
      <c r="C902" s="178"/>
      <c r="D902" s="226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 spans="1:26" ht="12" customHeight="1">
      <c r="A903" s="177"/>
      <c r="B903" s="178"/>
      <c r="C903" s="178"/>
      <c r="D903" s="226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 spans="1:26" ht="12" customHeight="1">
      <c r="A904" s="177"/>
      <c r="B904" s="178"/>
      <c r="C904" s="178"/>
      <c r="D904" s="226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 spans="1:26" ht="12" customHeight="1">
      <c r="A905" s="177"/>
      <c r="B905" s="178"/>
      <c r="C905" s="178"/>
      <c r="D905" s="226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 spans="1:26" ht="12" customHeight="1">
      <c r="A906" s="177"/>
      <c r="B906" s="178"/>
      <c r="C906" s="178"/>
      <c r="D906" s="226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 spans="1:26" ht="12" customHeight="1">
      <c r="A907" s="177"/>
      <c r="B907" s="178"/>
      <c r="C907" s="178"/>
      <c r="D907" s="226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 spans="1:26" ht="12" customHeight="1">
      <c r="A908" s="177"/>
      <c r="B908" s="178"/>
      <c r="C908" s="178"/>
      <c r="D908" s="226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 spans="1:26" ht="12" customHeight="1">
      <c r="A909" s="177"/>
      <c r="B909" s="178"/>
      <c r="C909" s="178"/>
      <c r="D909" s="226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 spans="1:26" ht="12" customHeight="1">
      <c r="A910" s="177"/>
      <c r="B910" s="178"/>
      <c r="C910" s="178"/>
      <c r="D910" s="226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 spans="1:26" ht="12" customHeight="1">
      <c r="A911" s="177"/>
      <c r="B911" s="178"/>
      <c r="C911" s="178"/>
      <c r="D911" s="226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 spans="1:26" ht="12" customHeight="1">
      <c r="A912" s="177"/>
      <c r="B912" s="178"/>
      <c r="C912" s="178"/>
      <c r="D912" s="226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 spans="1:26" ht="12" customHeight="1">
      <c r="A913" s="177"/>
      <c r="B913" s="178"/>
      <c r="C913" s="178"/>
      <c r="D913" s="226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 spans="1:26" ht="12" customHeight="1">
      <c r="A914" s="177"/>
      <c r="B914" s="178"/>
      <c r="C914" s="178"/>
      <c r="D914" s="226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 spans="1:26" ht="12" customHeight="1">
      <c r="A915" s="177"/>
      <c r="B915" s="178"/>
      <c r="C915" s="178"/>
      <c r="D915" s="226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 spans="1:26" ht="12" customHeight="1">
      <c r="A916" s="177"/>
      <c r="B916" s="178"/>
      <c r="C916" s="178"/>
      <c r="D916" s="226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 spans="1:26" ht="12" customHeight="1">
      <c r="A917" s="177"/>
      <c r="B917" s="178"/>
      <c r="C917" s="178"/>
      <c r="D917" s="226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 spans="1:26" ht="12" customHeight="1">
      <c r="A918" s="177"/>
      <c r="B918" s="178"/>
      <c r="C918" s="178"/>
      <c r="D918" s="226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 spans="1:26" ht="12" customHeight="1">
      <c r="A919" s="177"/>
      <c r="B919" s="178"/>
      <c r="C919" s="178"/>
      <c r="D919" s="226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 spans="1:26" ht="12" customHeight="1">
      <c r="A920" s="177"/>
      <c r="B920" s="178"/>
      <c r="C920" s="178"/>
      <c r="D920" s="226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 spans="1:26" ht="12" customHeight="1">
      <c r="A921" s="177"/>
      <c r="B921" s="178"/>
      <c r="C921" s="178"/>
      <c r="D921" s="226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 spans="1:26" ht="12" customHeight="1">
      <c r="A922" s="177"/>
      <c r="B922" s="178"/>
      <c r="C922" s="178"/>
      <c r="D922" s="226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 spans="1:26" ht="12" customHeight="1">
      <c r="A923" s="177"/>
      <c r="B923" s="178"/>
      <c r="C923" s="178"/>
      <c r="D923" s="226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 spans="1:26" ht="12" customHeight="1">
      <c r="A924" s="177"/>
      <c r="B924" s="178"/>
      <c r="C924" s="178"/>
      <c r="D924" s="226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 spans="1:26" ht="12" customHeight="1">
      <c r="A925" s="177"/>
      <c r="B925" s="178"/>
      <c r="C925" s="178"/>
      <c r="D925" s="226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 spans="1:26" ht="12" customHeight="1">
      <c r="A926" s="177"/>
      <c r="B926" s="178"/>
      <c r="C926" s="178"/>
      <c r="D926" s="226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 spans="1:26" ht="12" customHeight="1">
      <c r="A927" s="177"/>
      <c r="B927" s="178"/>
      <c r="C927" s="178"/>
      <c r="D927" s="226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 spans="1:26" ht="12" customHeight="1">
      <c r="A928" s="177"/>
      <c r="B928" s="178"/>
      <c r="C928" s="178"/>
      <c r="D928" s="226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 spans="1:26" ht="12" customHeight="1">
      <c r="A929" s="177"/>
      <c r="B929" s="178"/>
      <c r="C929" s="178"/>
      <c r="D929" s="226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 spans="1:26" ht="12" customHeight="1">
      <c r="A930" s="177"/>
      <c r="B930" s="178"/>
      <c r="C930" s="178"/>
      <c r="D930" s="226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 spans="1:26" ht="12" customHeight="1">
      <c r="A931" s="177"/>
      <c r="B931" s="178"/>
      <c r="C931" s="178"/>
      <c r="D931" s="226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 spans="1:26" ht="12" customHeight="1">
      <c r="A932" s="177"/>
      <c r="B932" s="178"/>
      <c r="C932" s="178"/>
      <c r="D932" s="226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 spans="1:26" ht="12" customHeight="1">
      <c r="A933" s="177"/>
      <c r="B933" s="178"/>
      <c r="C933" s="178"/>
      <c r="D933" s="226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 spans="1:26" ht="12" customHeight="1">
      <c r="A934" s="177"/>
      <c r="B934" s="178"/>
      <c r="C934" s="178"/>
      <c r="D934" s="226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 spans="1:26" ht="12" customHeight="1">
      <c r="A935" s="177"/>
      <c r="B935" s="178"/>
      <c r="C935" s="178"/>
      <c r="D935" s="226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 spans="1:26" ht="12" customHeight="1">
      <c r="A936" s="177"/>
      <c r="B936" s="178"/>
      <c r="C936" s="178"/>
      <c r="D936" s="226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 spans="1:26" ht="12" customHeight="1">
      <c r="A937" s="177"/>
      <c r="B937" s="178"/>
      <c r="C937" s="178"/>
      <c r="D937" s="226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 spans="1:26" ht="12" customHeight="1">
      <c r="A938" s="177"/>
      <c r="B938" s="178"/>
      <c r="C938" s="178"/>
      <c r="D938" s="226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 spans="1:26" ht="12" customHeight="1">
      <c r="A939" s="177"/>
      <c r="B939" s="178"/>
      <c r="C939" s="178"/>
      <c r="D939" s="226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 spans="1:26" ht="12" customHeight="1">
      <c r="A940" s="177"/>
      <c r="B940" s="178"/>
      <c r="C940" s="178"/>
      <c r="D940" s="226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 spans="1:26" ht="12" customHeight="1">
      <c r="A941" s="177"/>
      <c r="B941" s="178"/>
      <c r="C941" s="178"/>
      <c r="D941" s="226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 spans="1:26" ht="12" customHeight="1">
      <c r="A942" s="177"/>
      <c r="B942" s="178"/>
      <c r="C942" s="178"/>
      <c r="D942" s="226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 spans="1:26" ht="12" customHeight="1">
      <c r="A943" s="177"/>
      <c r="B943" s="178"/>
      <c r="C943" s="178"/>
      <c r="D943" s="226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 spans="1:26" ht="12" customHeight="1">
      <c r="A944" s="177"/>
      <c r="B944" s="178"/>
      <c r="C944" s="178"/>
      <c r="D944" s="226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 spans="1:26" ht="12" customHeight="1">
      <c r="A945" s="177"/>
      <c r="B945" s="178"/>
      <c r="C945" s="178"/>
      <c r="D945" s="226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 spans="1:26" ht="12" customHeight="1">
      <c r="A946" s="177"/>
      <c r="B946" s="178"/>
      <c r="C946" s="178"/>
      <c r="D946" s="226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 spans="1:26" ht="12" customHeight="1">
      <c r="A947" s="177"/>
      <c r="B947" s="178"/>
      <c r="C947" s="178"/>
      <c r="D947" s="226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 spans="1:26" ht="12" customHeight="1">
      <c r="A948" s="177"/>
      <c r="B948" s="178"/>
      <c r="C948" s="178"/>
      <c r="D948" s="226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 spans="1:26" ht="12" customHeight="1">
      <c r="A949" s="177"/>
      <c r="B949" s="178"/>
      <c r="C949" s="178"/>
      <c r="D949" s="226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 spans="1:26" ht="12" customHeight="1">
      <c r="A950" s="177"/>
      <c r="B950" s="178"/>
      <c r="C950" s="178"/>
      <c r="D950" s="226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 spans="1:26" ht="12" customHeight="1">
      <c r="A951" s="177"/>
      <c r="B951" s="178"/>
      <c r="C951" s="178"/>
      <c r="D951" s="226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 spans="1:26" ht="12" customHeight="1">
      <c r="A952" s="177"/>
      <c r="B952" s="178"/>
      <c r="C952" s="178"/>
      <c r="D952" s="226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 spans="1:26" ht="12" customHeight="1">
      <c r="A953" s="177"/>
      <c r="B953" s="178"/>
      <c r="C953" s="178"/>
      <c r="D953" s="226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 spans="1:26" ht="12" customHeight="1">
      <c r="A954" s="177"/>
      <c r="B954" s="178"/>
      <c r="C954" s="178"/>
      <c r="D954" s="226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 spans="1:26" ht="12" customHeight="1">
      <c r="A955" s="177"/>
      <c r="B955" s="178"/>
      <c r="C955" s="178"/>
      <c r="D955" s="226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 spans="1:26" ht="12" customHeight="1">
      <c r="A956" s="177"/>
      <c r="B956" s="178"/>
      <c r="C956" s="178"/>
      <c r="D956" s="226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 spans="1:26" ht="12" customHeight="1">
      <c r="A957" s="177"/>
      <c r="B957" s="178"/>
      <c r="C957" s="178"/>
      <c r="D957" s="226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 spans="1:26" ht="12" customHeight="1">
      <c r="A958" s="177"/>
      <c r="B958" s="178"/>
      <c r="C958" s="178"/>
      <c r="D958" s="226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 spans="1:26" ht="12" customHeight="1">
      <c r="A959" s="177"/>
      <c r="B959" s="178"/>
      <c r="C959" s="178"/>
      <c r="D959" s="226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 spans="1:26" ht="12" customHeight="1">
      <c r="A960" s="177"/>
      <c r="B960" s="178"/>
      <c r="C960" s="178"/>
      <c r="D960" s="226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 spans="1:26" ht="12" customHeight="1">
      <c r="A961" s="177"/>
      <c r="B961" s="178"/>
      <c r="C961" s="178"/>
      <c r="D961" s="226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 spans="1:26" ht="12" customHeight="1">
      <c r="A962" s="177"/>
      <c r="B962" s="178"/>
      <c r="C962" s="178"/>
      <c r="D962" s="226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 spans="1:26" ht="12" customHeight="1">
      <c r="A963" s="177"/>
      <c r="B963" s="178"/>
      <c r="C963" s="178"/>
      <c r="D963" s="226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 spans="1:26" ht="12" customHeight="1">
      <c r="A964" s="177"/>
      <c r="B964" s="178"/>
      <c r="C964" s="178"/>
      <c r="D964" s="226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 spans="1:26" ht="12" customHeight="1">
      <c r="A965" s="177"/>
      <c r="B965" s="178"/>
      <c r="C965" s="178"/>
      <c r="D965" s="226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 spans="1:26" ht="12" customHeight="1">
      <c r="A966" s="177"/>
      <c r="B966" s="178"/>
      <c r="C966" s="178"/>
      <c r="D966" s="226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 spans="1:26" ht="12" customHeight="1">
      <c r="A967" s="177"/>
      <c r="B967" s="178"/>
      <c r="C967" s="178"/>
      <c r="D967" s="226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 spans="1:26" ht="12" customHeight="1">
      <c r="A968" s="177"/>
      <c r="B968" s="178"/>
      <c r="C968" s="178"/>
      <c r="D968" s="226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 spans="1:26" ht="12" customHeight="1">
      <c r="A969" s="177"/>
      <c r="B969" s="178"/>
      <c r="C969" s="178"/>
      <c r="D969" s="226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 spans="1:26" ht="12" customHeight="1">
      <c r="A970" s="177"/>
      <c r="B970" s="178"/>
      <c r="C970" s="178"/>
      <c r="D970" s="226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  <row r="971" spans="1:26" ht="12" customHeight="1">
      <c r="A971" s="177"/>
      <c r="B971" s="178"/>
      <c r="C971" s="178"/>
      <c r="D971" s="226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</row>
    <row r="972" spans="1:26" ht="12" customHeight="1">
      <c r="A972" s="177"/>
      <c r="B972" s="178"/>
      <c r="C972" s="178"/>
      <c r="D972" s="226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</row>
    <row r="973" spans="1:26" ht="12" customHeight="1">
      <c r="A973" s="177"/>
      <c r="B973" s="178"/>
      <c r="C973" s="178"/>
      <c r="D973" s="226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</row>
    <row r="974" spans="1:26" ht="12" customHeight="1">
      <c r="A974" s="177"/>
      <c r="B974" s="178"/>
      <c r="C974" s="178"/>
      <c r="D974" s="226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</row>
    <row r="975" spans="1:26" ht="12" customHeight="1">
      <c r="A975" s="177"/>
      <c r="B975" s="178"/>
      <c r="C975" s="178"/>
      <c r="D975" s="226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</row>
    <row r="976" spans="1:26" ht="12" customHeight="1">
      <c r="A976" s="177"/>
      <c r="B976" s="178"/>
      <c r="C976" s="178"/>
      <c r="D976" s="226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</row>
    <row r="977" spans="1:26" ht="12" customHeight="1">
      <c r="A977" s="177"/>
      <c r="B977" s="178"/>
      <c r="C977" s="178"/>
      <c r="D977" s="226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</row>
    <row r="978" spans="1:26" ht="12" customHeight="1">
      <c r="A978" s="177"/>
      <c r="B978" s="178"/>
      <c r="C978" s="178"/>
      <c r="D978" s="226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</row>
    <row r="979" spans="1:26" ht="12" customHeight="1">
      <c r="A979" s="177"/>
      <c r="B979" s="178"/>
      <c r="C979" s="178"/>
      <c r="D979" s="226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</row>
    <row r="980" spans="1:26" ht="12" customHeight="1">
      <c r="A980" s="177"/>
      <c r="B980" s="178"/>
      <c r="C980" s="178"/>
      <c r="D980" s="226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</row>
    <row r="981" spans="1:26" ht="12" customHeight="1">
      <c r="A981" s="177"/>
      <c r="B981" s="178"/>
      <c r="C981" s="178"/>
      <c r="D981" s="226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</row>
    <row r="982" spans="1:26" ht="12" customHeight="1">
      <c r="A982" s="177"/>
      <c r="B982" s="178"/>
      <c r="C982" s="178"/>
      <c r="D982" s="226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</row>
    <row r="983" spans="1:26" ht="12" customHeight="1">
      <c r="A983" s="177"/>
      <c r="B983" s="178"/>
      <c r="C983" s="178"/>
      <c r="D983" s="226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</row>
    <row r="984" spans="1:26" ht="12" customHeight="1">
      <c r="A984" s="177"/>
      <c r="B984" s="178"/>
      <c r="C984" s="178"/>
      <c r="D984" s="226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</row>
    <row r="985" spans="1:26" ht="12" customHeight="1">
      <c r="A985" s="177"/>
      <c r="B985" s="178"/>
      <c r="C985" s="178"/>
      <c r="D985" s="226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</row>
    <row r="986" spans="1:26" ht="12" customHeight="1">
      <c r="A986" s="177"/>
      <c r="B986" s="178"/>
      <c r="C986" s="178"/>
      <c r="D986" s="226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</row>
    <row r="987" spans="1:26" ht="12" customHeight="1">
      <c r="A987" s="177"/>
      <c r="B987" s="178"/>
      <c r="C987" s="178"/>
      <c r="D987" s="226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</row>
    <row r="988" spans="1:26" ht="12" customHeight="1">
      <c r="A988" s="177"/>
      <c r="B988" s="178"/>
      <c r="C988" s="178"/>
      <c r="D988" s="226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</row>
    <row r="989" spans="1:26" ht="12" customHeight="1">
      <c r="A989" s="177"/>
      <c r="B989" s="178"/>
      <c r="C989" s="178"/>
      <c r="D989" s="226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</row>
    <row r="990" spans="1:26" ht="12" customHeight="1">
      <c r="A990" s="177"/>
      <c r="B990" s="178"/>
      <c r="C990" s="178"/>
      <c r="D990" s="226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</row>
    <row r="991" spans="1:26" ht="12" customHeight="1">
      <c r="A991" s="177"/>
      <c r="B991" s="178"/>
      <c r="C991" s="178"/>
      <c r="D991" s="226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</row>
    <row r="992" spans="1:26" ht="12" customHeight="1">
      <c r="A992" s="177"/>
      <c r="B992" s="178"/>
      <c r="C992" s="178"/>
      <c r="D992" s="226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</row>
    <row r="993" spans="1:26" ht="12" customHeight="1">
      <c r="A993" s="177"/>
      <c r="B993" s="178"/>
      <c r="C993" s="178"/>
      <c r="D993" s="226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</row>
    <row r="994" spans="1:26" ht="12" customHeight="1">
      <c r="A994" s="177"/>
      <c r="B994" s="178"/>
      <c r="C994" s="178"/>
      <c r="D994" s="226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</row>
    <row r="995" spans="1:26" ht="12" customHeight="1">
      <c r="A995" s="177"/>
      <c r="B995" s="178"/>
      <c r="C995" s="178"/>
      <c r="D995" s="226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</row>
    <row r="996" spans="1:26" ht="12" customHeight="1">
      <c r="A996" s="177"/>
      <c r="B996" s="178"/>
      <c r="C996" s="178"/>
      <c r="D996" s="226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</row>
    <row r="997" spans="1:26" ht="12" customHeight="1">
      <c r="A997" s="177"/>
      <c r="B997" s="178"/>
      <c r="C997" s="178"/>
      <c r="D997" s="226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</row>
    <row r="998" spans="1:26" ht="12" customHeight="1">
      <c r="A998" s="177"/>
      <c r="B998" s="178"/>
      <c r="C998" s="178"/>
      <c r="D998" s="226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</row>
    <row r="999" spans="1:26" ht="12" customHeight="1">
      <c r="A999" s="177"/>
      <c r="B999" s="178"/>
      <c r="C999" s="178"/>
      <c r="D999" s="226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</row>
    <row r="1000" spans="1:26" ht="12" customHeight="1">
      <c r="A1000" s="177"/>
      <c r="B1000" s="178"/>
      <c r="C1000" s="178"/>
      <c r="D1000" s="226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</row>
  </sheetData>
  <mergeCells count="34">
    <mergeCell ref="G2:H2"/>
    <mergeCell ref="I2:J2"/>
    <mergeCell ref="O2:P2"/>
    <mergeCell ref="A3:Q3"/>
    <mergeCell ref="E1:F1"/>
    <mergeCell ref="G1:H1"/>
    <mergeCell ref="I1:J1"/>
    <mergeCell ref="K1:L1"/>
    <mergeCell ref="M1:N1"/>
    <mergeCell ref="O1:P1"/>
    <mergeCell ref="E2:F2"/>
    <mergeCell ref="K2:L2"/>
    <mergeCell ref="M2:N2"/>
    <mergeCell ref="I15:Q15"/>
    <mergeCell ref="A16:Q16"/>
    <mergeCell ref="A30:Q30"/>
    <mergeCell ref="A53:Q53"/>
    <mergeCell ref="A63:Q63"/>
    <mergeCell ref="A74:Q74"/>
    <mergeCell ref="A94:Q94"/>
    <mergeCell ref="A119:Q119"/>
    <mergeCell ref="A131:Q131"/>
    <mergeCell ref="A149:Q149"/>
    <mergeCell ref="A160:Q160"/>
    <mergeCell ref="A174:Q174"/>
    <mergeCell ref="A270:Q270"/>
    <mergeCell ref="A284:Q284"/>
    <mergeCell ref="A185:Q185"/>
    <mergeCell ref="A192:Q192"/>
    <mergeCell ref="A200:Q200"/>
    <mergeCell ref="A215:Q215"/>
    <mergeCell ref="A222:Q222"/>
    <mergeCell ref="A243:Q243"/>
    <mergeCell ref="A256:Q256"/>
  </mergeCells>
  <pageMargins left="0.7" right="0.7" top="0.75" bottom="0.75" header="0" footer="0"/>
  <pageSetup paperSize="5" scale="8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/>
  <cols>
    <col min="1" max="1" width="3.85546875" customWidth="1"/>
    <col min="2" max="2" width="18.5703125" customWidth="1"/>
    <col min="3" max="4" width="14.7109375" customWidth="1"/>
    <col min="5" max="5" width="9.42578125" customWidth="1"/>
    <col min="6" max="6" width="6.42578125" customWidth="1"/>
    <col min="7" max="7" width="17.28515625" customWidth="1"/>
    <col min="8" max="8" width="14.7109375" customWidth="1"/>
    <col min="9" max="9" width="34" customWidth="1"/>
    <col min="10" max="10" width="8.28515625" customWidth="1"/>
    <col min="11" max="11" width="14.7109375" customWidth="1"/>
    <col min="12" max="12" width="20.140625" customWidth="1"/>
    <col min="13" max="13" width="8.28515625" customWidth="1"/>
    <col min="14" max="14" width="44.28515625" customWidth="1"/>
    <col min="15" max="15" width="20.7109375" customWidth="1"/>
    <col min="16" max="16" width="11.5703125" customWidth="1"/>
    <col min="17" max="17" width="16.85546875" customWidth="1"/>
    <col min="18" max="18" width="47.140625" customWidth="1"/>
    <col min="19" max="19" width="2.85546875" customWidth="1"/>
    <col min="20" max="20" width="15.140625" customWidth="1"/>
    <col min="21" max="24" width="15.7109375" customWidth="1"/>
    <col min="25" max="26" width="14.85546875" customWidth="1"/>
    <col min="27" max="27" width="20" customWidth="1"/>
    <col min="28" max="28" width="18.5703125" customWidth="1"/>
    <col min="29" max="29" width="8.42578125" customWidth="1"/>
    <col min="30" max="30" width="19.7109375" customWidth="1"/>
    <col min="31" max="31" width="18.7109375" customWidth="1"/>
    <col min="32" max="32" width="7.7109375" customWidth="1"/>
    <col min="33" max="33" width="15.7109375" customWidth="1"/>
    <col min="34" max="34" width="19" customWidth="1"/>
    <col min="35" max="35" width="5.28515625" customWidth="1"/>
    <col min="36" max="36" width="15.7109375" customWidth="1"/>
    <col min="37" max="37" width="20.140625" customWidth="1"/>
    <col min="38" max="38" width="6.140625" customWidth="1"/>
    <col min="39" max="39" width="15.7109375" customWidth="1"/>
    <col min="40" max="40" width="19.140625" customWidth="1"/>
    <col min="41" max="41" width="6" customWidth="1"/>
    <col min="42" max="45" width="15.7109375" customWidth="1"/>
    <col min="46" max="46" width="12.140625" customWidth="1"/>
    <col min="47" max="47" width="9.140625" customWidth="1"/>
  </cols>
  <sheetData>
    <row r="1" spans="1:47" ht="15" customHeight="1">
      <c r="A1" s="203" t="s">
        <v>0</v>
      </c>
      <c r="B1" s="204" t="s">
        <v>4</v>
      </c>
      <c r="C1" s="204" t="s">
        <v>5</v>
      </c>
      <c r="D1" s="9" t="s">
        <v>6</v>
      </c>
      <c r="E1" s="25" t="s">
        <v>7</v>
      </c>
      <c r="F1" s="25" t="s">
        <v>9</v>
      </c>
      <c r="G1" s="25" t="s">
        <v>10</v>
      </c>
      <c r="H1" s="25" t="s">
        <v>11</v>
      </c>
      <c r="I1" s="25" t="s">
        <v>13</v>
      </c>
      <c r="J1" s="25" t="s">
        <v>15</v>
      </c>
      <c r="K1" s="25" t="s">
        <v>16</v>
      </c>
      <c r="L1" s="27" t="s">
        <v>17</v>
      </c>
      <c r="M1" s="205" t="s">
        <v>18</v>
      </c>
      <c r="N1" s="25" t="s">
        <v>20</v>
      </c>
      <c r="O1" s="25" t="s">
        <v>22</v>
      </c>
      <c r="P1" s="25" t="s">
        <v>2123</v>
      </c>
      <c r="Q1" s="9" t="s">
        <v>25</v>
      </c>
      <c r="R1" s="25" t="s">
        <v>26</v>
      </c>
      <c r="S1" s="25"/>
      <c r="T1" s="1134" t="s">
        <v>6</v>
      </c>
      <c r="U1" s="1135" t="s">
        <v>29</v>
      </c>
      <c r="V1" s="1119"/>
      <c r="W1" s="1119"/>
      <c r="X1" s="9"/>
      <c r="Y1" s="9"/>
      <c r="Z1" s="9"/>
      <c r="AA1" s="1132" t="s">
        <v>35</v>
      </c>
      <c r="AB1" s="1133"/>
      <c r="AC1" s="206"/>
      <c r="AD1" s="1131" t="s">
        <v>38</v>
      </c>
      <c r="AE1" s="1119"/>
      <c r="AF1" s="205"/>
      <c r="AG1" s="1132" t="s">
        <v>39</v>
      </c>
      <c r="AH1" s="1133"/>
      <c r="AI1" s="207"/>
      <c r="AJ1" s="1131" t="s">
        <v>40</v>
      </c>
      <c r="AK1" s="1119"/>
      <c r="AL1" s="205"/>
      <c r="AM1" s="1132" t="s">
        <v>42</v>
      </c>
      <c r="AN1" s="1133"/>
      <c r="AO1" s="207"/>
      <c r="AP1" s="1131" t="s">
        <v>44</v>
      </c>
      <c r="AQ1" s="1119"/>
      <c r="AR1" s="1132" t="s">
        <v>55</v>
      </c>
      <c r="AS1" s="1133"/>
      <c r="AT1" s="1134" t="s">
        <v>59</v>
      </c>
      <c r="AU1" s="1119"/>
    </row>
    <row r="2" spans="1:47" ht="18.75" customHeight="1">
      <c r="A2" s="208"/>
      <c r="B2" s="209" t="s">
        <v>2125</v>
      </c>
      <c r="C2" s="209"/>
      <c r="D2" s="9"/>
      <c r="E2" s="25"/>
      <c r="F2" s="25"/>
      <c r="G2" s="25"/>
      <c r="H2" s="25"/>
      <c r="I2" s="25"/>
      <c r="J2" s="25"/>
      <c r="K2" s="25"/>
      <c r="L2" s="27"/>
      <c r="M2" s="205"/>
      <c r="N2" s="210"/>
      <c r="O2" s="25"/>
      <c r="P2" s="25"/>
      <c r="Q2" s="9"/>
      <c r="R2" s="25"/>
      <c r="S2" s="25"/>
      <c r="T2" s="1119"/>
      <c r="U2" s="9">
        <v>1</v>
      </c>
      <c r="V2" s="9">
        <v>2</v>
      </c>
      <c r="W2" s="9">
        <v>3</v>
      </c>
      <c r="X2" s="9">
        <v>4</v>
      </c>
      <c r="Y2" s="9">
        <v>5</v>
      </c>
      <c r="Z2" s="9">
        <v>6</v>
      </c>
      <c r="AA2" s="211" t="s">
        <v>67</v>
      </c>
      <c r="AB2" s="212" t="s">
        <v>69</v>
      </c>
      <c r="AC2" s="206"/>
      <c r="AD2" s="213" t="s">
        <v>67</v>
      </c>
      <c r="AE2" s="213" t="s">
        <v>69</v>
      </c>
      <c r="AF2" s="205"/>
      <c r="AG2" s="211" t="s">
        <v>67</v>
      </c>
      <c r="AH2" s="211" t="s">
        <v>69</v>
      </c>
      <c r="AI2" s="214"/>
      <c r="AJ2" s="213" t="s">
        <v>67</v>
      </c>
      <c r="AK2" s="213" t="s">
        <v>69</v>
      </c>
      <c r="AL2" s="215"/>
      <c r="AM2" s="211" t="s">
        <v>67</v>
      </c>
      <c r="AN2" s="211" t="s">
        <v>69</v>
      </c>
      <c r="AO2" s="214"/>
      <c r="AP2" s="213" t="s">
        <v>67</v>
      </c>
      <c r="AQ2" s="213" t="s">
        <v>69</v>
      </c>
      <c r="AR2" s="27" t="s">
        <v>67</v>
      </c>
      <c r="AS2" s="27" t="s">
        <v>69</v>
      </c>
      <c r="AT2" s="25" t="s">
        <v>76</v>
      </c>
      <c r="AU2" s="25" t="s">
        <v>77</v>
      </c>
    </row>
    <row r="3" spans="1:47" ht="19.5" customHeight="1">
      <c r="A3" s="1127" t="s">
        <v>33</v>
      </c>
      <c r="B3" s="1124"/>
      <c r="C3" s="1125"/>
      <c r="D3" s="25"/>
      <c r="E3" s="117"/>
      <c r="F3" s="117"/>
      <c r="G3" s="117"/>
      <c r="H3" s="117"/>
      <c r="I3" s="117"/>
      <c r="J3" s="117"/>
      <c r="K3" s="117"/>
      <c r="L3" s="119"/>
      <c r="M3" s="120"/>
      <c r="N3" s="118"/>
      <c r="O3" s="117"/>
      <c r="P3" s="117"/>
      <c r="Q3" s="216"/>
      <c r="R3" s="117"/>
      <c r="S3" s="117"/>
      <c r="T3" s="117" t="s">
        <v>2125</v>
      </c>
      <c r="U3" s="216"/>
      <c r="V3" s="216"/>
      <c r="W3" s="216"/>
      <c r="X3" s="216"/>
      <c r="Y3" s="216"/>
      <c r="Z3" s="216"/>
      <c r="AA3" s="217"/>
      <c r="AB3" s="218"/>
      <c r="AC3" s="219"/>
      <c r="AD3" s="220"/>
      <c r="AE3" s="220"/>
      <c r="AF3" s="120"/>
      <c r="AG3" s="217"/>
      <c r="AH3" s="217"/>
      <c r="AI3" s="221"/>
      <c r="AJ3" s="220"/>
      <c r="AK3" s="220"/>
      <c r="AL3" s="222"/>
      <c r="AM3" s="217"/>
      <c r="AN3" s="217"/>
      <c r="AO3" s="221"/>
      <c r="AP3" s="220"/>
      <c r="AQ3" s="220"/>
      <c r="AR3" s="119"/>
      <c r="AS3" s="119"/>
      <c r="AT3" s="117"/>
      <c r="AU3" s="117"/>
    </row>
    <row r="4" spans="1:47" ht="24" customHeight="1">
      <c r="A4" s="223">
        <v>1</v>
      </c>
      <c r="B4" s="224" t="s">
        <v>83</v>
      </c>
      <c r="C4" s="224" t="s">
        <v>1992</v>
      </c>
      <c r="D4" s="225" t="str">
        <f t="shared" ref="D4:D13" si="0">T4</f>
        <v>Tetap</v>
      </c>
      <c r="E4" s="117" t="s">
        <v>97</v>
      </c>
      <c r="F4" s="117" t="s">
        <v>97</v>
      </c>
      <c r="G4" s="117" t="s">
        <v>100</v>
      </c>
      <c r="H4" s="117"/>
      <c r="I4" s="117" t="s">
        <v>101</v>
      </c>
      <c r="J4" s="117" t="s">
        <v>103</v>
      </c>
      <c r="K4" s="117" t="s">
        <v>100</v>
      </c>
      <c r="L4" s="119">
        <v>30336</v>
      </c>
      <c r="M4" s="120">
        <f t="shared" ref="M4:M115" ca="1" si="1">IF(L4="","",(DATEDIF(L4,TODAY(),"Y")))</f>
        <v>43</v>
      </c>
      <c r="N4" s="118" t="s">
        <v>113</v>
      </c>
      <c r="O4" s="117" t="s">
        <v>114</v>
      </c>
      <c r="P4" s="117" t="s">
        <v>116</v>
      </c>
      <c r="Q4" s="216" t="s">
        <v>97</v>
      </c>
      <c r="R4" s="117" t="s">
        <v>118</v>
      </c>
      <c r="S4" s="117"/>
      <c r="T4" s="117" t="s">
        <v>1581</v>
      </c>
      <c r="U4" s="216" t="s">
        <v>97</v>
      </c>
      <c r="V4" s="216"/>
      <c r="W4" s="216"/>
      <c r="X4" s="216"/>
      <c r="Y4" s="216"/>
      <c r="Z4" s="216"/>
      <c r="AA4" s="217" t="s">
        <v>2132</v>
      </c>
      <c r="AB4" s="217"/>
      <c r="AC4" s="217"/>
      <c r="AD4" s="220" t="s">
        <v>2133</v>
      </c>
      <c r="AE4" s="220"/>
      <c r="AF4" s="220"/>
      <c r="AG4" s="217" t="s">
        <v>97</v>
      </c>
      <c r="AH4" s="217"/>
      <c r="AI4" s="217"/>
      <c r="AJ4" s="220" t="s">
        <v>97</v>
      </c>
      <c r="AK4" s="220"/>
      <c r="AL4" s="220"/>
      <c r="AM4" s="220" t="s">
        <v>97</v>
      </c>
      <c r="AN4" s="220"/>
      <c r="AO4" s="220"/>
      <c r="AP4" s="220"/>
      <c r="AQ4" s="220"/>
      <c r="AR4" s="119"/>
      <c r="AS4" s="119"/>
      <c r="AT4" s="117"/>
      <c r="AU4" s="117"/>
    </row>
    <row r="5" spans="1:47" ht="30" customHeight="1">
      <c r="A5" s="223">
        <f t="shared" ref="A5:A16" si="2">A4+1</f>
        <v>2</v>
      </c>
      <c r="B5" s="224" t="s">
        <v>770</v>
      </c>
      <c r="C5" s="224" t="s">
        <v>1993</v>
      </c>
      <c r="D5" s="225" t="str">
        <f t="shared" si="0"/>
        <v>Kontrak I</v>
      </c>
      <c r="E5" s="117" t="s">
        <v>97</v>
      </c>
      <c r="F5" s="117" t="s">
        <v>97</v>
      </c>
      <c r="G5" s="117" t="s">
        <v>2135</v>
      </c>
      <c r="H5" s="117"/>
      <c r="I5" s="117" t="s">
        <v>198</v>
      </c>
      <c r="J5" s="117" t="s">
        <v>172</v>
      </c>
      <c r="K5" s="117" t="s">
        <v>278</v>
      </c>
      <c r="L5" s="119">
        <v>29120</v>
      </c>
      <c r="M5" s="120">
        <f t="shared" ca="1" si="1"/>
        <v>47</v>
      </c>
      <c r="N5" s="118" t="s">
        <v>771</v>
      </c>
      <c r="O5" s="117" t="s">
        <v>114</v>
      </c>
      <c r="P5" s="117" t="s">
        <v>391</v>
      </c>
      <c r="Q5" s="216" t="s">
        <v>772</v>
      </c>
      <c r="R5" s="117" t="s">
        <v>773</v>
      </c>
      <c r="S5" s="117"/>
      <c r="T5" s="117" t="s">
        <v>1241</v>
      </c>
      <c r="U5" s="216" t="s">
        <v>775</v>
      </c>
      <c r="V5" s="216"/>
      <c r="W5" s="216"/>
      <c r="X5" s="216"/>
      <c r="Y5" s="216"/>
      <c r="Z5" s="216"/>
      <c r="AA5" s="217" t="s">
        <v>2136</v>
      </c>
      <c r="AB5" s="218"/>
      <c r="AC5" s="219" t="str">
        <f t="shared" ref="AC5:AC112" si="3">IF(AB5="","",(DATEDIF(AA5,AB5,"M")+1))</f>
        <v/>
      </c>
      <c r="AD5" s="220" t="s">
        <v>97</v>
      </c>
      <c r="AE5" s="220"/>
      <c r="AF5" s="120" t="str">
        <f t="shared" ref="AF5:AF112" si="4">IF(AE5="","",(DATEDIF(AD5,AE5,"M")+1))</f>
        <v/>
      </c>
      <c r="AG5" s="217" t="s">
        <v>97</v>
      </c>
      <c r="AH5" s="217"/>
      <c r="AI5" s="221" t="str">
        <f t="shared" ref="AI5:AI112" si="5">IF(AH5="","",(DATEDIF(AG5,AH5,"M")+1))</f>
        <v/>
      </c>
      <c r="AJ5" s="220" t="s">
        <v>97</v>
      </c>
      <c r="AK5" s="220"/>
      <c r="AL5" s="222" t="str">
        <f t="shared" ref="AL5:AL112" si="6">IF(AK5="","",(DATEDIF(AJ5,AK5,"M")+1))</f>
        <v/>
      </c>
      <c r="AM5" s="217" t="s">
        <v>97</v>
      </c>
      <c r="AN5" s="217"/>
      <c r="AO5" s="221" t="str">
        <f t="shared" ref="AO5:AO112" si="7">IF(AN5="","",(DATEDIF(AM5,AN5,"M")+1))</f>
        <v/>
      </c>
      <c r="AP5" s="220"/>
      <c r="AQ5" s="220"/>
      <c r="AR5" s="119"/>
      <c r="AS5" s="119"/>
      <c r="AT5" s="117"/>
      <c r="AU5" s="117"/>
    </row>
    <row r="6" spans="1:47" ht="48" customHeight="1">
      <c r="A6" s="223">
        <f t="shared" si="2"/>
        <v>3</v>
      </c>
      <c r="B6" s="224" t="s">
        <v>193</v>
      </c>
      <c r="C6" s="224" t="s">
        <v>194</v>
      </c>
      <c r="D6" s="225" t="str">
        <f t="shared" si="0"/>
        <v>Tetap</v>
      </c>
      <c r="E6" s="117" t="s">
        <v>73</v>
      </c>
      <c r="F6" s="117">
        <v>7</v>
      </c>
      <c r="G6" s="117" t="s">
        <v>197</v>
      </c>
      <c r="H6" s="117"/>
      <c r="I6" s="117" t="s">
        <v>198</v>
      </c>
      <c r="J6" s="117" t="s">
        <v>172</v>
      </c>
      <c r="K6" s="117" t="s">
        <v>199</v>
      </c>
      <c r="L6" s="119">
        <v>35060</v>
      </c>
      <c r="M6" s="120">
        <f t="shared" ca="1" si="1"/>
        <v>30</v>
      </c>
      <c r="N6" s="118" t="s">
        <v>201</v>
      </c>
      <c r="O6" s="117" t="s">
        <v>114</v>
      </c>
      <c r="P6" s="117" t="s">
        <v>116</v>
      </c>
      <c r="Q6" s="216" t="s">
        <v>202</v>
      </c>
      <c r="R6" s="117" t="s">
        <v>203</v>
      </c>
      <c r="S6" s="117"/>
      <c r="T6" s="117" t="s">
        <v>1581</v>
      </c>
      <c r="U6" s="216" t="s">
        <v>2139</v>
      </c>
      <c r="V6" s="216"/>
      <c r="W6" s="216"/>
      <c r="X6" s="216"/>
      <c r="Y6" s="216"/>
      <c r="Z6" s="216"/>
      <c r="AA6" s="217" t="s">
        <v>2140</v>
      </c>
      <c r="AB6" s="217"/>
      <c r="AC6" s="217" t="str">
        <f t="shared" si="3"/>
        <v/>
      </c>
      <c r="AD6" s="220" t="s">
        <v>2141</v>
      </c>
      <c r="AE6" s="220"/>
      <c r="AF6" s="220" t="str">
        <f t="shared" si="4"/>
        <v/>
      </c>
      <c r="AG6" s="217" t="s">
        <v>2142</v>
      </c>
      <c r="AH6" s="217"/>
      <c r="AI6" s="217" t="str">
        <f t="shared" si="5"/>
        <v/>
      </c>
      <c r="AJ6" s="220" t="s">
        <v>2143</v>
      </c>
      <c r="AK6" s="220"/>
      <c r="AL6" s="220" t="str">
        <f t="shared" si="6"/>
        <v/>
      </c>
      <c r="AM6" s="220" t="s">
        <v>97</v>
      </c>
      <c r="AN6" s="220"/>
      <c r="AO6" s="220" t="str">
        <f t="shared" si="7"/>
        <v/>
      </c>
      <c r="AP6" s="220"/>
      <c r="AQ6" s="220"/>
      <c r="AR6" s="119"/>
      <c r="AS6" s="119"/>
      <c r="AT6" s="117"/>
      <c r="AU6" s="117"/>
    </row>
    <row r="7" spans="1:47" ht="30" customHeight="1">
      <c r="A7" s="223">
        <f t="shared" si="2"/>
        <v>4</v>
      </c>
      <c r="B7" s="224" t="s">
        <v>211</v>
      </c>
      <c r="C7" s="224" t="s">
        <v>212</v>
      </c>
      <c r="D7" s="225" t="str">
        <f t="shared" si="0"/>
        <v>Kontrak IV</v>
      </c>
      <c r="E7" s="117" t="s">
        <v>47</v>
      </c>
      <c r="F7" s="117">
        <v>3</v>
      </c>
      <c r="G7" s="117" t="s">
        <v>215</v>
      </c>
      <c r="H7" s="117"/>
      <c r="I7" s="117" t="s">
        <v>216</v>
      </c>
      <c r="J7" s="117" t="s">
        <v>172</v>
      </c>
      <c r="K7" s="117" t="s">
        <v>217</v>
      </c>
      <c r="L7" s="119">
        <v>36303</v>
      </c>
      <c r="M7" s="120">
        <f t="shared" ca="1" si="1"/>
        <v>27</v>
      </c>
      <c r="N7" s="118" t="s">
        <v>218</v>
      </c>
      <c r="O7" s="117" t="s">
        <v>219</v>
      </c>
      <c r="P7" s="117" t="s">
        <v>30</v>
      </c>
      <c r="Q7" s="216" t="s">
        <v>220</v>
      </c>
      <c r="R7" s="117" t="s">
        <v>221</v>
      </c>
      <c r="S7" s="117"/>
      <c r="T7" s="117" t="s">
        <v>1528</v>
      </c>
      <c r="U7" s="216" t="s">
        <v>2144</v>
      </c>
      <c r="V7" s="216"/>
      <c r="W7" s="216"/>
      <c r="X7" s="216"/>
      <c r="Y7" s="216"/>
      <c r="Z7" s="216"/>
      <c r="AA7" s="217" t="s">
        <v>2145</v>
      </c>
      <c r="AB7" s="218"/>
      <c r="AC7" s="219" t="str">
        <f t="shared" si="3"/>
        <v/>
      </c>
      <c r="AD7" s="220" t="s">
        <v>2146</v>
      </c>
      <c r="AE7" s="220"/>
      <c r="AF7" s="120" t="str">
        <f t="shared" si="4"/>
        <v/>
      </c>
      <c r="AG7" s="217" t="s">
        <v>2147</v>
      </c>
      <c r="AH7" s="217"/>
      <c r="AI7" s="221" t="str">
        <f t="shared" si="5"/>
        <v/>
      </c>
      <c r="AJ7" s="220" t="s">
        <v>2148</v>
      </c>
      <c r="AK7" s="220"/>
      <c r="AL7" s="222" t="str">
        <f t="shared" si="6"/>
        <v/>
      </c>
      <c r="AM7" s="217" t="s">
        <v>97</v>
      </c>
      <c r="AN7" s="217"/>
      <c r="AO7" s="221" t="str">
        <f t="shared" si="7"/>
        <v/>
      </c>
      <c r="AP7" s="220"/>
      <c r="AQ7" s="220"/>
      <c r="AR7" s="119"/>
      <c r="AS7" s="119"/>
      <c r="AT7" s="117"/>
      <c r="AU7" s="117"/>
    </row>
    <row r="8" spans="1:47" ht="30" customHeight="1">
      <c r="A8" s="227">
        <f t="shared" si="2"/>
        <v>5</v>
      </c>
      <c r="B8" s="228" t="s">
        <v>2149</v>
      </c>
      <c r="C8" s="228" t="s">
        <v>1995</v>
      </c>
      <c r="D8" s="225" t="str">
        <f t="shared" si="0"/>
        <v>Kontrak I</v>
      </c>
      <c r="E8" s="229" t="s">
        <v>97</v>
      </c>
      <c r="F8" s="229" t="s">
        <v>97</v>
      </c>
      <c r="G8" s="229" t="s">
        <v>315</v>
      </c>
      <c r="H8" s="229"/>
      <c r="I8" s="229" t="s">
        <v>2150</v>
      </c>
      <c r="J8" s="229" t="s">
        <v>172</v>
      </c>
      <c r="K8" s="229" t="s">
        <v>2151</v>
      </c>
      <c r="L8" s="230">
        <v>30563</v>
      </c>
      <c r="M8" s="231">
        <f t="shared" ca="1" si="1"/>
        <v>43</v>
      </c>
      <c r="N8" s="232" t="s">
        <v>2152</v>
      </c>
      <c r="O8" s="229" t="s">
        <v>114</v>
      </c>
      <c r="P8" s="229" t="s">
        <v>176</v>
      </c>
      <c r="Q8" s="233" t="s">
        <v>2153</v>
      </c>
      <c r="R8" s="229" t="s">
        <v>2154</v>
      </c>
      <c r="S8" s="229"/>
      <c r="T8" s="229" t="s">
        <v>1241</v>
      </c>
      <c r="U8" s="233" t="s">
        <v>2155</v>
      </c>
      <c r="V8" s="233"/>
      <c r="W8" s="233"/>
      <c r="X8" s="233"/>
      <c r="Y8" s="233"/>
      <c r="Z8" s="233"/>
      <c r="AA8" s="234" t="s">
        <v>2156</v>
      </c>
      <c r="AB8" s="235"/>
      <c r="AC8" s="219" t="str">
        <f t="shared" si="3"/>
        <v/>
      </c>
      <c r="AD8" s="234"/>
      <c r="AE8" s="234"/>
      <c r="AF8" s="231" t="str">
        <f t="shared" si="4"/>
        <v/>
      </c>
      <c r="AG8" s="234" t="s">
        <v>97</v>
      </c>
      <c r="AH8" s="234"/>
      <c r="AI8" s="236" t="str">
        <f t="shared" si="5"/>
        <v/>
      </c>
      <c r="AJ8" s="234" t="s">
        <v>97</v>
      </c>
      <c r="AK8" s="234"/>
      <c r="AL8" s="236" t="str">
        <f t="shared" si="6"/>
        <v/>
      </c>
      <c r="AM8" s="217" t="s">
        <v>97</v>
      </c>
      <c r="AN8" s="217"/>
      <c r="AO8" s="221" t="str">
        <f t="shared" si="7"/>
        <v/>
      </c>
      <c r="AP8" s="234"/>
      <c r="AQ8" s="234"/>
      <c r="AR8" s="230"/>
      <c r="AS8" s="230"/>
      <c r="AT8" s="229"/>
      <c r="AU8" s="229"/>
    </row>
    <row r="9" spans="1:47" ht="30" customHeight="1">
      <c r="A9" s="223">
        <f t="shared" si="2"/>
        <v>6</v>
      </c>
      <c r="B9" s="224" t="s">
        <v>308</v>
      </c>
      <c r="C9" s="237" t="s">
        <v>289</v>
      </c>
      <c r="D9" s="238" t="str">
        <f t="shared" si="0"/>
        <v>Kontrak IV</v>
      </c>
      <c r="E9" s="239" t="s">
        <v>30</v>
      </c>
      <c r="F9" s="239">
        <v>7</v>
      </c>
      <c r="G9" s="117" t="s">
        <v>309</v>
      </c>
      <c r="H9" s="117"/>
      <c r="I9" s="117" t="s">
        <v>310</v>
      </c>
      <c r="J9" s="117" t="s">
        <v>172</v>
      </c>
      <c r="K9" s="117" t="s">
        <v>311</v>
      </c>
      <c r="L9" s="119">
        <v>30372</v>
      </c>
      <c r="M9" s="120">
        <f t="shared" ca="1" si="1"/>
        <v>43</v>
      </c>
      <c r="N9" s="118" t="s">
        <v>312</v>
      </c>
      <c r="O9" s="117" t="s">
        <v>294</v>
      </c>
      <c r="P9" s="117" t="s">
        <v>97</v>
      </c>
      <c r="Q9" s="216" t="s">
        <v>97</v>
      </c>
      <c r="R9" s="117" t="s">
        <v>313</v>
      </c>
      <c r="S9" s="117"/>
      <c r="T9" s="117" t="s">
        <v>1528</v>
      </c>
      <c r="U9" s="216" t="s">
        <v>120</v>
      </c>
      <c r="V9" s="216"/>
      <c r="W9" s="216"/>
      <c r="X9" s="216"/>
      <c r="Y9" s="216"/>
      <c r="Z9" s="216"/>
      <c r="AA9" s="217" t="s">
        <v>2157</v>
      </c>
      <c r="AB9" s="218"/>
      <c r="AC9" s="219" t="str">
        <f t="shared" si="3"/>
        <v/>
      </c>
      <c r="AD9" s="220" t="s">
        <v>2158</v>
      </c>
      <c r="AE9" s="220"/>
      <c r="AF9" s="120" t="str">
        <f t="shared" si="4"/>
        <v/>
      </c>
      <c r="AG9" s="217" t="s">
        <v>2159</v>
      </c>
      <c r="AH9" s="217"/>
      <c r="AI9" s="221" t="str">
        <f t="shared" si="5"/>
        <v/>
      </c>
      <c r="AJ9" s="220" t="s">
        <v>2160</v>
      </c>
      <c r="AK9" s="220"/>
      <c r="AL9" s="222" t="str">
        <f t="shared" si="6"/>
        <v/>
      </c>
      <c r="AM9" s="217" t="s">
        <v>97</v>
      </c>
      <c r="AN9" s="217"/>
      <c r="AO9" s="221" t="str">
        <f t="shared" si="7"/>
        <v/>
      </c>
      <c r="AP9" s="220"/>
      <c r="AQ9" s="220"/>
      <c r="AR9" s="119"/>
      <c r="AS9" s="119"/>
      <c r="AT9" s="117"/>
      <c r="AU9" s="117"/>
    </row>
    <row r="10" spans="1:47" ht="30" customHeight="1">
      <c r="A10" s="223">
        <f t="shared" si="2"/>
        <v>7</v>
      </c>
      <c r="B10" s="224" t="s">
        <v>245</v>
      </c>
      <c r="C10" s="240" t="s">
        <v>246</v>
      </c>
      <c r="D10" s="225" t="str">
        <f t="shared" si="0"/>
        <v>Kontrak II</v>
      </c>
      <c r="E10" s="117" t="s">
        <v>30</v>
      </c>
      <c r="F10" s="117" t="s">
        <v>30</v>
      </c>
      <c r="G10" s="117" t="s">
        <v>170</v>
      </c>
      <c r="H10" s="117"/>
      <c r="I10" s="117" t="s">
        <v>248</v>
      </c>
      <c r="J10" s="117" t="s">
        <v>172</v>
      </c>
      <c r="K10" s="117" t="s">
        <v>199</v>
      </c>
      <c r="L10" s="119">
        <v>37505</v>
      </c>
      <c r="M10" s="120">
        <f t="shared" ca="1" si="1"/>
        <v>24</v>
      </c>
      <c r="N10" s="118" t="s">
        <v>249</v>
      </c>
      <c r="O10" s="117" t="s">
        <v>233</v>
      </c>
      <c r="P10" s="117" t="s">
        <v>30</v>
      </c>
      <c r="Q10" s="216" t="s">
        <v>250</v>
      </c>
      <c r="R10" s="117" t="s">
        <v>251</v>
      </c>
      <c r="S10" s="117"/>
      <c r="T10" s="117" t="s">
        <v>1365</v>
      </c>
      <c r="U10" s="241" t="s">
        <v>252</v>
      </c>
      <c r="V10" s="216"/>
      <c r="W10" s="216"/>
      <c r="X10" s="216"/>
      <c r="Y10" s="216"/>
      <c r="Z10" s="216"/>
      <c r="AA10" s="217" t="s">
        <v>2161</v>
      </c>
      <c r="AB10" s="218"/>
      <c r="AC10" s="219" t="str">
        <f t="shared" si="3"/>
        <v/>
      </c>
      <c r="AD10" s="220" t="s">
        <v>2162</v>
      </c>
      <c r="AE10" s="220"/>
      <c r="AF10" s="120" t="str">
        <f t="shared" si="4"/>
        <v/>
      </c>
      <c r="AG10" s="217" t="s">
        <v>97</v>
      </c>
      <c r="AH10" s="217"/>
      <c r="AI10" s="221" t="str">
        <f t="shared" si="5"/>
        <v/>
      </c>
      <c r="AJ10" s="220" t="s">
        <v>97</v>
      </c>
      <c r="AK10" s="220"/>
      <c r="AL10" s="222" t="str">
        <f t="shared" si="6"/>
        <v/>
      </c>
      <c r="AM10" s="217" t="s">
        <v>97</v>
      </c>
      <c r="AN10" s="217"/>
      <c r="AO10" s="221" t="str">
        <f t="shared" si="7"/>
        <v/>
      </c>
      <c r="AP10" s="220"/>
      <c r="AQ10" s="220"/>
      <c r="AR10" s="119"/>
      <c r="AS10" s="119"/>
      <c r="AT10" s="117"/>
      <c r="AU10" s="117"/>
    </row>
    <row r="11" spans="1:47" ht="30" customHeight="1">
      <c r="A11" s="223">
        <f t="shared" si="2"/>
        <v>8</v>
      </c>
      <c r="B11" s="224" t="s">
        <v>1997</v>
      </c>
      <c r="C11" s="240" t="s">
        <v>246</v>
      </c>
      <c r="D11" s="225" t="str">
        <f t="shared" si="0"/>
        <v>Freelance</v>
      </c>
      <c r="E11" s="117" t="s">
        <v>97</v>
      </c>
      <c r="F11" s="117" t="s">
        <v>97</v>
      </c>
      <c r="G11" s="117" t="s">
        <v>217</v>
      </c>
      <c r="H11" s="117"/>
      <c r="I11" s="117" t="s">
        <v>2163</v>
      </c>
      <c r="J11" s="117" t="s">
        <v>172</v>
      </c>
      <c r="K11" s="117" t="s">
        <v>217</v>
      </c>
      <c r="L11" s="119">
        <v>36103</v>
      </c>
      <c r="M11" s="120">
        <f t="shared" ca="1" si="1"/>
        <v>27</v>
      </c>
      <c r="N11" s="118" t="s">
        <v>2164</v>
      </c>
      <c r="O11" s="117" t="s">
        <v>114</v>
      </c>
      <c r="P11" s="117" t="s">
        <v>349</v>
      </c>
      <c r="Q11" s="216" t="s">
        <v>202</v>
      </c>
      <c r="R11" s="117" t="s">
        <v>97</v>
      </c>
      <c r="S11" s="117"/>
      <c r="T11" s="117" t="s">
        <v>120</v>
      </c>
      <c r="U11" s="216" t="s">
        <v>2165</v>
      </c>
      <c r="V11" s="216"/>
      <c r="W11" s="216"/>
      <c r="X11" s="216"/>
      <c r="Y11" s="216"/>
      <c r="Z11" s="216"/>
      <c r="AA11" s="217" t="s">
        <v>97</v>
      </c>
      <c r="AB11" s="217"/>
      <c r="AC11" s="217" t="str">
        <f t="shared" si="3"/>
        <v/>
      </c>
      <c r="AD11" s="220" t="s">
        <v>97</v>
      </c>
      <c r="AE11" s="220"/>
      <c r="AF11" s="220" t="str">
        <f t="shared" si="4"/>
        <v/>
      </c>
      <c r="AG11" s="217" t="s">
        <v>97</v>
      </c>
      <c r="AH11" s="217"/>
      <c r="AI11" s="217" t="str">
        <f t="shared" si="5"/>
        <v/>
      </c>
      <c r="AJ11" s="220" t="s">
        <v>97</v>
      </c>
      <c r="AK11" s="220"/>
      <c r="AL11" s="220" t="str">
        <f t="shared" si="6"/>
        <v/>
      </c>
      <c r="AM11" s="220" t="s">
        <v>97</v>
      </c>
      <c r="AN11" s="220"/>
      <c r="AO11" s="220" t="str">
        <f t="shared" si="7"/>
        <v/>
      </c>
      <c r="AP11" s="220"/>
      <c r="AQ11" s="220"/>
      <c r="AR11" s="119"/>
      <c r="AS11" s="119"/>
      <c r="AT11" s="117"/>
      <c r="AU11" s="117"/>
    </row>
    <row r="12" spans="1:47" ht="30" customHeight="1">
      <c r="A12" s="227">
        <f t="shared" si="2"/>
        <v>9</v>
      </c>
      <c r="B12" s="228" t="s">
        <v>1998</v>
      </c>
      <c r="C12" s="242" t="s">
        <v>852</v>
      </c>
      <c r="D12" s="225" t="str">
        <f t="shared" si="0"/>
        <v>Freelance</v>
      </c>
      <c r="E12" s="229"/>
      <c r="F12" s="229"/>
      <c r="G12" s="229" t="s">
        <v>315</v>
      </c>
      <c r="H12" s="229"/>
      <c r="I12" s="243" t="s">
        <v>2167</v>
      </c>
      <c r="J12" s="229" t="s">
        <v>172</v>
      </c>
      <c r="K12" s="229" t="s">
        <v>2168</v>
      </c>
      <c r="L12" s="230">
        <v>34175</v>
      </c>
      <c r="M12" s="231">
        <f t="shared" ca="1" si="1"/>
        <v>33</v>
      </c>
      <c r="N12" s="232" t="s">
        <v>2169</v>
      </c>
      <c r="O12" s="229" t="s">
        <v>219</v>
      </c>
      <c r="P12" s="229" t="s">
        <v>30</v>
      </c>
      <c r="Q12" s="233" t="s">
        <v>2170</v>
      </c>
      <c r="R12" s="229"/>
      <c r="S12" s="229"/>
      <c r="T12" s="229" t="s">
        <v>120</v>
      </c>
      <c r="U12" s="233" t="s">
        <v>2171</v>
      </c>
      <c r="V12" s="233" t="s">
        <v>2172</v>
      </c>
      <c r="W12" s="233" t="s">
        <v>2173</v>
      </c>
      <c r="X12" s="233"/>
      <c r="Y12" s="233"/>
      <c r="Z12" s="233"/>
      <c r="AA12" s="234"/>
      <c r="AB12" s="234"/>
      <c r="AC12" s="234" t="str">
        <f t="shared" si="3"/>
        <v/>
      </c>
      <c r="AD12" s="234"/>
      <c r="AE12" s="234"/>
      <c r="AF12" s="234" t="str">
        <f t="shared" si="4"/>
        <v/>
      </c>
      <c r="AG12" s="234"/>
      <c r="AH12" s="234"/>
      <c r="AI12" s="234" t="str">
        <f t="shared" si="5"/>
        <v/>
      </c>
      <c r="AJ12" s="234"/>
      <c r="AK12" s="234"/>
      <c r="AL12" s="234" t="str">
        <f t="shared" si="6"/>
        <v/>
      </c>
      <c r="AM12" s="234"/>
      <c r="AN12" s="234"/>
      <c r="AO12" s="234" t="str">
        <f t="shared" si="7"/>
        <v/>
      </c>
      <c r="AP12" s="234"/>
      <c r="AQ12" s="234"/>
      <c r="AR12" s="230"/>
      <c r="AS12" s="230"/>
      <c r="AT12" s="229"/>
      <c r="AU12" s="229"/>
    </row>
    <row r="13" spans="1:47" ht="30" customHeight="1">
      <c r="A13" s="223">
        <f t="shared" si="2"/>
        <v>10</v>
      </c>
      <c r="B13" s="224" t="s">
        <v>2174</v>
      </c>
      <c r="C13" s="240" t="s">
        <v>852</v>
      </c>
      <c r="D13" s="225" t="str">
        <f t="shared" si="0"/>
        <v>Freelance</v>
      </c>
      <c r="E13" s="117"/>
      <c r="F13" s="117"/>
      <c r="G13" s="117" t="s">
        <v>170</v>
      </c>
      <c r="H13" s="117"/>
      <c r="I13" s="244" t="s">
        <v>2175</v>
      </c>
      <c r="J13" s="117" t="s">
        <v>172</v>
      </c>
      <c r="K13" s="117" t="s">
        <v>2176</v>
      </c>
      <c r="L13" s="119">
        <v>33669</v>
      </c>
      <c r="M13" s="120">
        <f t="shared" ca="1" si="1"/>
        <v>34</v>
      </c>
      <c r="N13" s="118" t="s">
        <v>2177</v>
      </c>
      <c r="O13" s="117" t="s">
        <v>114</v>
      </c>
      <c r="P13" s="117" t="s">
        <v>756</v>
      </c>
      <c r="Q13" s="216" t="s">
        <v>2178</v>
      </c>
      <c r="R13" s="117"/>
      <c r="S13" s="117"/>
      <c r="T13" s="117" t="s">
        <v>120</v>
      </c>
      <c r="U13" s="216" t="s">
        <v>2179</v>
      </c>
      <c r="V13" s="216" t="s">
        <v>2180</v>
      </c>
      <c r="W13" s="216" t="s">
        <v>2181</v>
      </c>
      <c r="X13" s="216"/>
      <c r="Y13" s="216"/>
      <c r="Z13" s="216"/>
      <c r="AA13" s="217"/>
      <c r="AB13" s="217"/>
      <c r="AC13" s="217" t="str">
        <f t="shared" si="3"/>
        <v/>
      </c>
      <c r="AD13" s="220"/>
      <c r="AE13" s="220"/>
      <c r="AF13" s="220" t="str">
        <f t="shared" si="4"/>
        <v/>
      </c>
      <c r="AG13" s="217"/>
      <c r="AH13" s="217"/>
      <c r="AI13" s="217" t="str">
        <f t="shared" si="5"/>
        <v/>
      </c>
      <c r="AJ13" s="220"/>
      <c r="AK13" s="220"/>
      <c r="AL13" s="220" t="str">
        <f t="shared" si="6"/>
        <v/>
      </c>
      <c r="AM13" s="220"/>
      <c r="AN13" s="220"/>
      <c r="AO13" s="220" t="str">
        <f t="shared" si="7"/>
        <v/>
      </c>
      <c r="AP13" s="220"/>
      <c r="AQ13" s="220"/>
      <c r="AR13" s="119"/>
      <c r="AS13" s="119"/>
      <c r="AT13" s="117"/>
      <c r="AU13" s="117"/>
    </row>
    <row r="14" spans="1:47" ht="30" customHeight="1">
      <c r="A14" s="223">
        <f t="shared" si="2"/>
        <v>11</v>
      </c>
      <c r="B14" s="224" t="s">
        <v>314</v>
      </c>
      <c r="C14" s="240" t="s">
        <v>852</v>
      </c>
      <c r="D14" s="225" t="s">
        <v>120</v>
      </c>
      <c r="E14" s="117"/>
      <c r="F14" s="117"/>
      <c r="G14" s="117" t="s">
        <v>315</v>
      </c>
      <c r="H14" s="117" t="s">
        <v>316</v>
      </c>
      <c r="I14" s="244" t="s">
        <v>317</v>
      </c>
      <c r="J14" s="117" t="s">
        <v>172</v>
      </c>
      <c r="K14" s="117" t="s">
        <v>318</v>
      </c>
      <c r="L14" s="119">
        <v>29442</v>
      </c>
      <c r="M14" s="120">
        <f t="shared" ca="1" si="1"/>
        <v>46</v>
      </c>
      <c r="N14" s="118" t="s">
        <v>319</v>
      </c>
      <c r="O14" s="117" t="s">
        <v>114</v>
      </c>
      <c r="P14" s="117" t="s">
        <v>176</v>
      </c>
      <c r="Q14" s="216" t="s">
        <v>320</v>
      </c>
      <c r="R14" s="117"/>
      <c r="S14" s="117"/>
      <c r="T14" s="117" t="s">
        <v>120</v>
      </c>
      <c r="U14" s="216" t="s">
        <v>2182</v>
      </c>
      <c r="V14" s="216" t="s">
        <v>2183</v>
      </c>
      <c r="W14" s="216" t="s">
        <v>2184</v>
      </c>
      <c r="X14" s="216"/>
      <c r="Y14" s="216"/>
      <c r="Z14" s="216"/>
      <c r="AA14" s="217"/>
      <c r="AB14" s="217"/>
      <c r="AC14" s="217" t="str">
        <f t="shared" si="3"/>
        <v/>
      </c>
      <c r="AD14" s="220"/>
      <c r="AE14" s="220"/>
      <c r="AF14" s="220" t="str">
        <f t="shared" si="4"/>
        <v/>
      </c>
      <c r="AG14" s="217"/>
      <c r="AH14" s="217"/>
      <c r="AI14" s="217" t="str">
        <f t="shared" si="5"/>
        <v/>
      </c>
      <c r="AJ14" s="220"/>
      <c r="AK14" s="220"/>
      <c r="AL14" s="220" t="str">
        <f t="shared" si="6"/>
        <v/>
      </c>
      <c r="AM14" s="220"/>
      <c r="AN14" s="220"/>
      <c r="AO14" s="220" t="str">
        <f t="shared" si="7"/>
        <v/>
      </c>
      <c r="AP14" s="220"/>
      <c r="AQ14" s="220"/>
      <c r="AR14" s="119"/>
      <c r="AS14" s="119"/>
      <c r="AT14" s="117"/>
      <c r="AU14" s="117"/>
    </row>
    <row r="15" spans="1:47" ht="30" customHeight="1">
      <c r="A15" s="223">
        <f t="shared" si="2"/>
        <v>12</v>
      </c>
      <c r="B15" s="224" t="s">
        <v>227</v>
      </c>
      <c r="C15" s="224" t="s">
        <v>1507</v>
      </c>
      <c r="D15" s="225" t="str">
        <f t="shared" ref="D15:D113" si="8">T15</f>
        <v>Freelance</v>
      </c>
      <c r="E15" s="117" t="s">
        <v>97</v>
      </c>
      <c r="F15" s="117" t="s">
        <v>97</v>
      </c>
      <c r="G15" s="117" t="s">
        <v>170</v>
      </c>
      <c r="H15" s="117"/>
      <c r="I15" s="244" t="s">
        <v>229</v>
      </c>
      <c r="J15" s="117" t="s">
        <v>172</v>
      </c>
      <c r="K15" s="117" t="s">
        <v>199</v>
      </c>
      <c r="L15" s="119">
        <v>36973</v>
      </c>
      <c r="M15" s="120">
        <f t="shared" ca="1" si="1"/>
        <v>25</v>
      </c>
      <c r="N15" s="118" t="s">
        <v>232</v>
      </c>
      <c r="O15" s="117" t="s">
        <v>233</v>
      </c>
      <c r="P15" s="117" t="s">
        <v>30</v>
      </c>
      <c r="Q15" s="216" t="s">
        <v>234</v>
      </c>
      <c r="R15" s="244" t="s">
        <v>235</v>
      </c>
      <c r="S15" s="117"/>
      <c r="T15" s="117" t="s">
        <v>120</v>
      </c>
      <c r="U15" s="216" t="s">
        <v>97</v>
      </c>
      <c r="V15" s="216"/>
      <c r="W15" s="216"/>
      <c r="X15" s="216"/>
      <c r="Y15" s="216"/>
      <c r="Z15" s="216"/>
      <c r="AA15" s="217" t="s">
        <v>97</v>
      </c>
      <c r="AB15" s="217"/>
      <c r="AC15" s="217" t="str">
        <f t="shared" si="3"/>
        <v/>
      </c>
      <c r="AD15" s="220" t="s">
        <v>97</v>
      </c>
      <c r="AE15" s="220"/>
      <c r="AF15" s="220" t="str">
        <f t="shared" si="4"/>
        <v/>
      </c>
      <c r="AG15" s="217" t="s">
        <v>97</v>
      </c>
      <c r="AH15" s="217"/>
      <c r="AI15" s="217" t="str">
        <f t="shared" si="5"/>
        <v/>
      </c>
      <c r="AJ15" s="220" t="s">
        <v>97</v>
      </c>
      <c r="AK15" s="220"/>
      <c r="AL15" s="220" t="str">
        <f t="shared" si="6"/>
        <v/>
      </c>
      <c r="AM15" s="220" t="s">
        <v>97</v>
      </c>
      <c r="AN15" s="220"/>
      <c r="AO15" s="220" t="str">
        <f t="shared" si="7"/>
        <v/>
      </c>
      <c r="AP15" s="220"/>
      <c r="AQ15" s="220"/>
      <c r="AR15" s="119"/>
      <c r="AS15" s="119"/>
      <c r="AT15" s="117"/>
      <c r="AU15" s="117"/>
    </row>
    <row r="16" spans="1:47" ht="30" customHeight="1">
      <c r="A16" s="223">
        <f t="shared" si="2"/>
        <v>13</v>
      </c>
      <c r="B16" s="224" t="s">
        <v>1506</v>
      </c>
      <c r="C16" s="224" t="s">
        <v>1507</v>
      </c>
      <c r="D16" s="225" t="str">
        <f t="shared" si="8"/>
        <v>Freelance</v>
      </c>
      <c r="E16" s="117"/>
      <c r="F16" s="117"/>
      <c r="G16" s="117" t="s">
        <v>170</v>
      </c>
      <c r="H16" s="117"/>
      <c r="I16" s="244" t="s">
        <v>1510</v>
      </c>
      <c r="J16" s="117" t="s">
        <v>172</v>
      </c>
      <c r="K16" s="117" t="s">
        <v>1511</v>
      </c>
      <c r="L16" s="119">
        <v>38040</v>
      </c>
      <c r="M16" s="120">
        <f t="shared" ca="1" si="1"/>
        <v>22</v>
      </c>
      <c r="N16" s="118" t="s">
        <v>2186</v>
      </c>
      <c r="O16" s="117" t="s">
        <v>219</v>
      </c>
      <c r="P16" s="117" t="s">
        <v>30</v>
      </c>
      <c r="Q16" s="216" t="s">
        <v>177</v>
      </c>
      <c r="R16" s="117"/>
      <c r="S16" s="117"/>
      <c r="T16" s="117" t="s">
        <v>120</v>
      </c>
      <c r="U16" s="216" t="s">
        <v>2171</v>
      </c>
      <c r="V16" s="216" t="s">
        <v>2172</v>
      </c>
      <c r="W16" s="216" t="s">
        <v>2173</v>
      </c>
      <c r="X16" s="216"/>
      <c r="Y16" s="216"/>
      <c r="Z16" s="216"/>
      <c r="AA16" s="217"/>
      <c r="AB16" s="217"/>
      <c r="AC16" s="217" t="str">
        <f t="shared" si="3"/>
        <v/>
      </c>
      <c r="AD16" s="220"/>
      <c r="AE16" s="220"/>
      <c r="AF16" s="220" t="str">
        <f t="shared" si="4"/>
        <v/>
      </c>
      <c r="AG16" s="217"/>
      <c r="AH16" s="217"/>
      <c r="AI16" s="217" t="str">
        <f t="shared" si="5"/>
        <v/>
      </c>
      <c r="AJ16" s="220"/>
      <c r="AK16" s="220"/>
      <c r="AL16" s="220" t="str">
        <f t="shared" si="6"/>
        <v/>
      </c>
      <c r="AM16" s="220"/>
      <c r="AN16" s="220"/>
      <c r="AO16" s="220" t="str">
        <f t="shared" si="7"/>
        <v/>
      </c>
      <c r="AP16" s="220"/>
      <c r="AQ16" s="220"/>
      <c r="AR16" s="119"/>
      <c r="AS16" s="119"/>
      <c r="AT16" s="117"/>
      <c r="AU16" s="117"/>
    </row>
    <row r="17" spans="1:47" ht="30" customHeight="1">
      <c r="A17" s="208" t="s">
        <v>1999</v>
      </c>
      <c r="B17" s="208"/>
      <c r="C17" s="208"/>
      <c r="D17" s="225" t="str">
        <f t="shared" si="8"/>
        <v>.</v>
      </c>
      <c r="E17" s="117"/>
      <c r="F17" s="117"/>
      <c r="G17" s="117"/>
      <c r="H17" s="117"/>
      <c r="I17" s="117"/>
      <c r="J17" s="117"/>
      <c r="K17" s="117"/>
      <c r="L17" s="119"/>
      <c r="M17" s="120" t="str">
        <f t="shared" ca="1" si="1"/>
        <v/>
      </c>
      <c r="N17" s="118"/>
      <c r="O17" s="117"/>
      <c r="P17" s="117"/>
      <c r="Q17" s="216"/>
      <c r="R17" s="117"/>
      <c r="S17" s="117"/>
      <c r="T17" s="117" t="s">
        <v>2125</v>
      </c>
      <c r="U17" s="216"/>
      <c r="V17" s="216"/>
      <c r="W17" s="216"/>
      <c r="X17" s="216"/>
      <c r="Y17" s="216"/>
      <c r="Z17" s="216"/>
      <c r="AA17" s="217"/>
      <c r="AB17" s="218"/>
      <c r="AC17" s="219" t="str">
        <f t="shared" si="3"/>
        <v/>
      </c>
      <c r="AD17" s="220"/>
      <c r="AE17" s="220"/>
      <c r="AF17" s="120" t="str">
        <f t="shared" si="4"/>
        <v/>
      </c>
      <c r="AG17" s="217"/>
      <c r="AH17" s="217"/>
      <c r="AI17" s="221" t="str">
        <f t="shared" si="5"/>
        <v/>
      </c>
      <c r="AJ17" s="220"/>
      <c r="AK17" s="220"/>
      <c r="AL17" s="222" t="str">
        <f t="shared" si="6"/>
        <v/>
      </c>
      <c r="AM17" s="217"/>
      <c r="AN17" s="217"/>
      <c r="AO17" s="221" t="str">
        <f t="shared" si="7"/>
        <v/>
      </c>
      <c r="AP17" s="220"/>
      <c r="AQ17" s="220"/>
      <c r="AR17" s="119"/>
      <c r="AS17" s="119"/>
      <c r="AT17" s="117"/>
      <c r="AU17" s="117"/>
    </row>
    <row r="18" spans="1:47" ht="30" customHeight="1">
      <c r="A18" s="223">
        <v>1</v>
      </c>
      <c r="B18" s="224" t="s">
        <v>439</v>
      </c>
      <c r="C18" s="224" t="s">
        <v>440</v>
      </c>
      <c r="D18" s="225" t="str">
        <f t="shared" si="8"/>
        <v>Tetap</v>
      </c>
      <c r="E18" s="117" t="s">
        <v>97</v>
      </c>
      <c r="F18" s="117" t="s">
        <v>97</v>
      </c>
      <c r="G18" s="117" t="s">
        <v>100</v>
      </c>
      <c r="H18" s="117"/>
      <c r="I18" s="117" t="s">
        <v>441</v>
      </c>
      <c r="J18" s="117" t="s">
        <v>172</v>
      </c>
      <c r="K18" s="117" t="s">
        <v>442</v>
      </c>
      <c r="L18" s="119">
        <v>25745</v>
      </c>
      <c r="M18" s="120">
        <f t="shared" ca="1" si="1"/>
        <v>56</v>
      </c>
      <c r="N18" s="118" t="s">
        <v>443</v>
      </c>
      <c r="O18" s="117" t="s">
        <v>114</v>
      </c>
      <c r="P18" s="117" t="s">
        <v>116</v>
      </c>
      <c r="Q18" s="216" t="s">
        <v>97</v>
      </c>
      <c r="R18" s="117" t="s">
        <v>444</v>
      </c>
      <c r="S18" s="117"/>
      <c r="T18" s="117" t="s">
        <v>1581</v>
      </c>
      <c r="U18" s="216" t="s">
        <v>2187</v>
      </c>
      <c r="V18" s="216"/>
      <c r="W18" s="216"/>
      <c r="X18" s="216"/>
      <c r="Y18" s="216"/>
      <c r="Z18" s="216"/>
      <c r="AA18" s="217" t="s">
        <v>2188</v>
      </c>
      <c r="AB18" s="217"/>
      <c r="AC18" s="217" t="str">
        <f t="shared" si="3"/>
        <v/>
      </c>
      <c r="AD18" s="220" t="s">
        <v>2189</v>
      </c>
      <c r="AE18" s="220"/>
      <c r="AF18" s="220" t="str">
        <f t="shared" si="4"/>
        <v/>
      </c>
      <c r="AG18" s="217" t="s">
        <v>97</v>
      </c>
      <c r="AH18" s="217"/>
      <c r="AI18" s="217" t="str">
        <f t="shared" si="5"/>
        <v/>
      </c>
      <c r="AJ18" s="220" t="s">
        <v>97</v>
      </c>
      <c r="AK18" s="220"/>
      <c r="AL18" s="220" t="str">
        <f t="shared" si="6"/>
        <v/>
      </c>
      <c r="AM18" s="220" t="s">
        <v>97</v>
      </c>
      <c r="AN18" s="220"/>
      <c r="AO18" s="220" t="str">
        <f t="shared" si="7"/>
        <v/>
      </c>
      <c r="AP18" s="220"/>
      <c r="AQ18" s="220"/>
      <c r="AR18" s="119"/>
      <c r="AS18" s="119"/>
      <c r="AT18" s="117"/>
      <c r="AU18" s="117"/>
    </row>
    <row r="19" spans="1:47" ht="30" customHeight="1">
      <c r="A19" s="223">
        <f t="shared" ref="A19:A29" si="9">A18+1</f>
        <v>2</v>
      </c>
      <c r="B19" s="224" t="s">
        <v>446</v>
      </c>
      <c r="C19" s="224" t="s">
        <v>2000</v>
      </c>
      <c r="D19" s="225" t="str">
        <f t="shared" si="8"/>
        <v>Tetap</v>
      </c>
      <c r="E19" s="117" t="s">
        <v>47</v>
      </c>
      <c r="F19" s="117">
        <v>9</v>
      </c>
      <c r="G19" s="117" t="s">
        <v>170</v>
      </c>
      <c r="H19" s="117"/>
      <c r="I19" s="117" t="s">
        <v>447</v>
      </c>
      <c r="J19" s="117" t="s">
        <v>172</v>
      </c>
      <c r="K19" s="117" t="s">
        <v>448</v>
      </c>
      <c r="L19" s="119">
        <v>33492</v>
      </c>
      <c r="M19" s="120">
        <f t="shared" ca="1" si="1"/>
        <v>35</v>
      </c>
      <c r="N19" s="118" t="s">
        <v>449</v>
      </c>
      <c r="O19" s="117" t="s">
        <v>114</v>
      </c>
      <c r="P19" s="117" t="s">
        <v>176</v>
      </c>
      <c r="Q19" s="216" t="s">
        <v>250</v>
      </c>
      <c r="R19" s="117" t="s">
        <v>450</v>
      </c>
      <c r="S19" s="117"/>
      <c r="T19" s="117" t="s">
        <v>1581</v>
      </c>
      <c r="U19" s="216" t="s">
        <v>452</v>
      </c>
      <c r="V19" s="216"/>
      <c r="W19" s="216"/>
      <c r="X19" s="216"/>
      <c r="Y19" s="216"/>
      <c r="Z19" s="216"/>
      <c r="AA19" s="217" t="s">
        <v>453</v>
      </c>
      <c r="AB19" s="217"/>
      <c r="AC19" s="217" t="str">
        <f t="shared" si="3"/>
        <v/>
      </c>
      <c r="AD19" s="220" t="s">
        <v>2190</v>
      </c>
      <c r="AE19" s="220"/>
      <c r="AF19" s="220" t="str">
        <f t="shared" si="4"/>
        <v/>
      </c>
      <c r="AG19" s="217" t="s">
        <v>97</v>
      </c>
      <c r="AH19" s="217"/>
      <c r="AI19" s="217" t="str">
        <f t="shared" si="5"/>
        <v/>
      </c>
      <c r="AJ19" s="220" t="s">
        <v>97</v>
      </c>
      <c r="AK19" s="220"/>
      <c r="AL19" s="220" t="str">
        <f t="shared" si="6"/>
        <v/>
      </c>
      <c r="AM19" s="220" t="s">
        <v>97</v>
      </c>
      <c r="AN19" s="220"/>
      <c r="AO19" s="220" t="str">
        <f t="shared" si="7"/>
        <v/>
      </c>
      <c r="AP19" s="220"/>
      <c r="AQ19" s="220"/>
      <c r="AR19" s="119"/>
      <c r="AS19" s="119"/>
      <c r="AT19" s="117"/>
      <c r="AU19" s="117"/>
    </row>
    <row r="20" spans="1:47" ht="30" customHeight="1">
      <c r="A20" s="223">
        <f t="shared" si="9"/>
        <v>3</v>
      </c>
      <c r="B20" s="224" t="s">
        <v>162</v>
      </c>
      <c r="C20" s="224" t="s">
        <v>2000</v>
      </c>
      <c r="D20" s="225" t="str">
        <f t="shared" si="8"/>
        <v>Kontrak IV</v>
      </c>
      <c r="E20" s="117" t="s">
        <v>47</v>
      </c>
      <c r="F20" s="117">
        <v>9</v>
      </c>
      <c r="G20" s="117" t="s">
        <v>170</v>
      </c>
      <c r="H20" s="117"/>
      <c r="I20" s="117" t="s">
        <v>171</v>
      </c>
      <c r="J20" s="117" t="s">
        <v>172</v>
      </c>
      <c r="K20" s="117" t="s">
        <v>173</v>
      </c>
      <c r="L20" s="119">
        <v>31099</v>
      </c>
      <c r="M20" s="120">
        <f t="shared" ca="1" si="1"/>
        <v>41</v>
      </c>
      <c r="N20" s="118" t="s">
        <v>175</v>
      </c>
      <c r="O20" s="117" t="s">
        <v>114</v>
      </c>
      <c r="P20" s="117" t="s">
        <v>176</v>
      </c>
      <c r="Q20" s="216" t="s">
        <v>177</v>
      </c>
      <c r="R20" s="117" t="s">
        <v>179</v>
      </c>
      <c r="S20" s="117"/>
      <c r="T20" s="117" t="s">
        <v>1528</v>
      </c>
      <c r="U20" s="216" t="s">
        <v>120</v>
      </c>
      <c r="V20" s="216"/>
      <c r="W20" s="216"/>
      <c r="X20" s="216"/>
      <c r="Y20" s="216"/>
      <c r="Z20" s="216"/>
      <c r="AA20" s="217" t="s">
        <v>2191</v>
      </c>
      <c r="AB20" s="218"/>
      <c r="AC20" s="219" t="str">
        <f t="shared" si="3"/>
        <v/>
      </c>
      <c r="AD20" s="220" t="s">
        <v>2192</v>
      </c>
      <c r="AE20" s="220"/>
      <c r="AF20" s="120" t="str">
        <f t="shared" si="4"/>
        <v/>
      </c>
      <c r="AG20" s="217" t="s">
        <v>2193</v>
      </c>
      <c r="AH20" s="217"/>
      <c r="AI20" s="221" t="str">
        <f t="shared" si="5"/>
        <v/>
      </c>
      <c r="AJ20" s="220">
        <v>46113</v>
      </c>
      <c r="AK20" s="220">
        <v>46477</v>
      </c>
      <c r="AL20" s="222">
        <f t="shared" si="6"/>
        <v>12</v>
      </c>
      <c r="AM20" s="217" t="s">
        <v>97</v>
      </c>
      <c r="AN20" s="217"/>
      <c r="AO20" s="221" t="str">
        <f t="shared" si="7"/>
        <v/>
      </c>
      <c r="AP20" s="220"/>
      <c r="AQ20" s="220"/>
      <c r="AR20" s="119"/>
      <c r="AS20" s="119"/>
      <c r="AT20" s="117"/>
      <c r="AU20" s="117"/>
    </row>
    <row r="21" spans="1:47" ht="30" customHeight="1">
      <c r="A21" s="223">
        <f t="shared" si="9"/>
        <v>4</v>
      </c>
      <c r="B21" s="224" t="s">
        <v>454</v>
      </c>
      <c r="C21" s="224" t="s">
        <v>212</v>
      </c>
      <c r="D21" s="225" t="str">
        <f t="shared" si="8"/>
        <v>Tetap</v>
      </c>
      <c r="E21" s="117" t="s">
        <v>47</v>
      </c>
      <c r="F21" s="117">
        <v>3</v>
      </c>
      <c r="G21" s="117" t="s">
        <v>170</v>
      </c>
      <c r="H21" s="117"/>
      <c r="I21" s="117" t="s">
        <v>455</v>
      </c>
      <c r="J21" s="117" t="s">
        <v>103</v>
      </c>
      <c r="K21" s="117" t="s">
        <v>199</v>
      </c>
      <c r="L21" s="119">
        <v>31576</v>
      </c>
      <c r="M21" s="120">
        <f t="shared" ca="1" si="1"/>
        <v>40</v>
      </c>
      <c r="N21" s="118" t="s">
        <v>456</v>
      </c>
      <c r="O21" s="117" t="s">
        <v>233</v>
      </c>
      <c r="P21" s="117" t="s">
        <v>30</v>
      </c>
      <c r="Q21" s="216" t="s">
        <v>457</v>
      </c>
      <c r="R21" s="117" t="s">
        <v>458</v>
      </c>
      <c r="S21" s="117"/>
      <c r="T21" s="117" t="s">
        <v>1581</v>
      </c>
      <c r="U21" s="216" t="s">
        <v>452</v>
      </c>
      <c r="V21" s="216"/>
      <c r="W21" s="216"/>
      <c r="X21" s="216"/>
      <c r="Y21" s="216"/>
      <c r="Z21" s="216"/>
      <c r="AA21" s="217" t="s">
        <v>459</v>
      </c>
      <c r="AB21" s="217"/>
      <c r="AC21" s="217" t="str">
        <f t="shared" si="3"/>
        <v/>
      </c>
      <c r="AD21" s="220" t="s">
        <v>97</v>
      </c>
      <c r="AE21" s="220"/>
      <c r="AF21" s="220" t="str">
        <f t="shared" si="4"/>
        <v/>
      </c>
      <c r="AG21" s="217" t="s">
        <v>97</v>
      </c>
      <c r="AH21" s="217"/>
      <c r="AI21" s="217" t="str">
        <f t="shared" si="5"/>
        <v/>
      </c>
      <c r="AJ21" s="220" t="s">
        <v>97</v>
      </c>
      <c r="AK21" s="220"/>
      <c r="AL21" s="220" t="str">
        <f t="shared" si="6"/>
        <v/>
      </c>
      <c r="AM21" s="220" t="s">
        <v>97</v>
      </c>
      <c r="AN21" s="220"/>
      <c r="AO21" s="220" t="str">
        <f t="shared" si="7"/>
        <v/>
      </c>
      <c r="AP21" s="220"/>
      <c r="AQ21" s="220"/>
      <c r="AR21" s="119"/>
      <c r="AS21" s="119"/>
      <c r="AT21" s="117"/>
      <c r="AU21" s="117"/>
    </row>
    <row r="22" spans="1:47" ht="30" customHeight="1">
      <c r="A22" s="227">
        <f t="shared" si="9"/>
        <v>5</v>
      </c>
      <c r="B22" s="228" t="s">
        <v>2001</v>
      </c>
      <c r="C22" s="228" t="s">
        <v>376</v>
      </c>
      <c r="D22" s="225" t="str">
        <f t="shared" si="8"/>
        <v>Tetap</v>
      </c>
      <c r="E22" s="229" t="s">
        <v>47</v>
      </c>
      <c r="F22" s="229">
        <v>3</v>
      </c>
      <c r="G22" s="229" t="s">
        <v>170</v>
      </c>
      <c r="H22" s="229"/>
      <c r="I22" s="229" t="s">
        <v>2194</v>
      </c>
      <c r="J22" s="229" t="s">
        <v>172</v>
      </c>
      <c r="K22" s="229" t="s">
        <v>2195</v>
      </c>
      <c r="L22" s="230">
        <v>35919</v>
      </c>
      <c r="M22" s="231">
        <f t="shared" ca="1" si="1"/>
        <v>28</v>
      </c>
      <c r="N22" s="232" t="s">
        <v>2196</v>
      </c>
      <c r="O22" s="229" t="s">
        <v>464</v>
      </c>
      <c r="P22" s="229" t="s">
        <v>30</v>
      </c>
      <c r="Q22" s="233" t="s">
        <v>97</v>
      </c>
      <c r="R22" s="229" t="s">
        <v>2197</v>
      </c>
      <c r="S22" s="229"/>
      <c r="T22" s="229" t="s">
        <v>1581</v>
      </c>
      <c r="U22" s="233" t="s">
        <v>2198</v>
      </c>
      <c r="V22" s="233"/>
      <c r="W22" s="233"/>
      <c r="X22" s="233"/>
      <c r="Y22" s="233"/>
      <c r="Z22" s="233"/>
      <c r="AA22" s="217" t="s">
        <v>2199</v>
      </c>
      <c r="AB22" s="217"/>
      <c r="AC22" s="217" t="str">
        <f t="shared" si="3"/>
        <v/>
      </c>
      <c r="AD22" s="234" t="s">
        <v>2200</v>
      </c>
      <c r="AE22" s="234"/>
      <c r="AF22" s="234" t="str">
        <f t="shared" si="4"/>
        <v/>
      </c>
      <c r="AG22" s="217" t="s">
        <v>2201</v>
      </c>
      <c r="AH22" s="217"/>
      <c r="AI22" s="217" t="str">
        <f t="shared" si="5"/>
        <v/>
      </c>
      <c r="AJ22" s="234" t="s">
        <v>2202</v>
      </c>
      <c r="AK22" s="234"/>
      <c r="AL22" s="234" t="str">
        <f t="shared" si="6"/>
        <v/>
      </c>
      <c r="AM22" s="234" t="s">
        <v>97</v>
      </c>
      <c r="AN22" s="234"/>
      <c r="AO22" s="234" t="str">
        <f t="shared" si="7"/>
        <v/>
      </c>
      <c r="AP22" s="234"/>
      <c r="AQ22" s="234"/>
      <c r="AR22" s="230"/>
      <c r="AS22" s="230"/>
      <c r="AT22" s="229"/>
      <c r="AU22" s="229"/>
    </row>
    <row r="23" spans="1:47" ht="30" customHeight="1">
      <c r="A23" s="223">
        <f t="shared" si="9"/>
        <v>6</v>
      </c>
      <c r="B23" s="224" t="s">
        <v>460</v>
      </c>
      <c r="C23" s="224" t="s">
        <v>376</v>
      </c>
      <c r="D23" s="225" t="str">
        <f t="shared" si="8"/>
        <v>Kontrak IV</v>
      </c>
      <c r="E23" s="117" t="s">
        <v>47</v>
      </c>
      <c r="F23" s="117">
        <v>3</v>
      </c>
      <c r="G23" s="117" t="s">
        <v>170</v>
      </c>
      <c r="H23" s="117"/>
      <c r="I23" s="117" t="s">
        <v>461</v>
      </c>
      <c r="J23" s="117" t="s">
        <v>172</v>
      </c>
      <c r="K23" s="117" t="s">
        <v>462</v>
      </c>
      <c r="L23" s="119">
        <v>37788</v>
      </c>
      <c r="M23" s="120">
        <f t="shared" ca="1" si="1"/>
        <v>23</v>
      </c>
      <c r="N23" s="118" t="s">
        <v>463</v>
      </c>
      <c r="O23" s="117" t="s">
        <v>464</v>
      </c>
      <c r="P23" s="117" t="s">
        <v>30</v>
      </c>
      <c r="Q23" s="216" t="s">
        <v>250</v>
      </c>
      <c r="R23" s="117" t="s">
        <v>465</v>
      </c>
      <c r="S23" s="117"/>
      <c r="T23" s="117" t="s">
        <v>1528</v>
      </c>
      <c r="U23" s="216" t="s">
        <v>120</v>
      </c>
      <c r="V23" s="216"/>
      <c r="W23" s="216"/>
      <c r="X23" s="216"/>
      <c r="Y23" s="216"/>
      <c r="Z23" s="216"/>
      <c r="AA23" s="217" t="s">
        <v>2203</v>
      </c>
      <c r="AB23" s="218"/>
      <c r="AC23" s="219" t="str">
        <f t="shared" si="3"/>
        <v/>
      </c>
      <c r="AD23" s="220" t="s">
        <v>2204</v>
      </c>
      <c r="AE23" s="220"/>
      <c r="AF23" s="120" t="str">
        <f t="shared" si="4"/>
        <v/>
      </c>
      <c r="AG23" s="217" t="s">
        <v>2205</v>
      </c>
      <c r="AH23" s="217"/>
      <c r="AI23" s="221" t="str">
        <f t="shared" si="5"/>
        <v/>
      </c>
      <c r="AJ23" s="220" t="s">
        <v>2206</v>
      </c>
      <c r="AK23" s="220"/>
      <c r="AL23" s="222" t="str">
        <f t="shared" si="6"/>
        <v/>
      </c>
      <c r="AM23" s="217" t="s">
        <v>97</v>
      </c>
      <c r="AN23" s="217"/>
      <c r="AO23" s="221" t="str">
        <f t="shared" si="7"/>
        <v/>
      </c>
      <c r="AP23" s="220"/>
      <c r="AQ23" s="220"/>
      <c r="AR23" s="119"/>
      <c r="AS23" s="119"/>
      <c r="AT23" s="117"/>
      <c r="AU23" s="117"/>
    </row>
    <row r="24" spans="1:47" ht="30" customHeight="1">
      <c r="A24" s="223">
        <f t="shared" si="9"/>
        <v>7</v>
      </c>
      <c r="B24" s="224" t="s">
        <v>467</v>
      </c>
      <c r="C24" s="224" t="s">
        <v>376</v>
      </c>
      <c r="D24" s="225" t="str">
        <f t="shared" si="8"/>
        <v>Tetap</v>
      </c>
      <c r="E24" s="117" t="s">
        <v>47</v>
      </c>
      <c r="F24" s="117">
        <v>3</v>
      </c>
      <c r="G24" s="117" t="s">
        <v>170</v>
      </c>
      <c r="H24" s="117"/>
      <c r="I24" s="117" t="s">
        <v>468</v>
      </c>
      <c r="J24" s="117" t="s">
        <v>172</v>
      </c>
      <c r="K24" s="117" t="s">
        <v>199</v>
      </c>
      <c r="L24" s="119">
        <v>29996</v>
      </c>
      <c r="M24" s="120">
        <f t="shared" ca="1" si="1"/>
        <v>44</v>
      </c>
      <c r="N24" s="118" t="s">
        <v>469</v>
      </c>
      <c r="O24" s="117" t="s">
        <v>114</v>
      </c>
      <c r="P24" s="117" t="s">
        <v>349</v>
      </c>
      <c r="Q24" s="216" t="s">
        <v>457</v>
      </c>
      <c r="R24" s="117" t="s">
        <v>470</v>
      </c>
      <c r="S24" s="117"/>
      <c r="T24" s="117" t="s">
        <v>1581</v>
      </c>
      <c r="U24" s="216" t="s">
        <v>452</v>
      </c>
      <c r="V24" s="216"/>
      <c r="W24" s="216"/>
      <c r="X24" s="216"/>
      <c r="Y24" s="216"/>
      <c r="Z24" s="216"/>
      <c r="AA24" s="217" t="s">
        <v>472</v>
      </c>
      <c r="AB24" s="217"/>
      <c r="AC24" s="217" t="str">
        <f t="shared" si="3"/>
        <v/>
      </c>
      <c r="AD24" s="220" t="s">
        <v>97</v>
      </c>
      <c r="AE24" s="220"/>
      <c r="AF24" s="220" t="str">
        <f t="shared" si="4"/>
        <v/>
      </c>
      <c r="AG24" s="217" t="s">
        <v>97</v>
      </c>
      <c r="AH24" s="217"/>
      <c r="AI24" s="217" t="str">
        <f t="shared" si="5"/>
        <v/>
      </c>
      <c r="AJ24" s="220" t="s">
        <v>97</v>
      </c>
      <c r="AK24" s="220"/>
      <c r="AL24" s="220" t="str">
        <f t="shared" si="6"/>
        <v/>
      </c>
      <c r="AM24" s="220" t="s">
        <v>97</v>
      </c>
      <c r="AN24" s="220"/>
      <c r="AO24" s="220" t="str">
        <f t="shared" si="7"/>
        <v/>
      </c>
      <c r="AP24" s="220"/>
      <c r="AQ24" s="220"/>
      <c r="AR24" s="119"/>
      <c r="AS24" s="119"/>
      <c r="AT24" s="117"/>
      <c r="AU24" s="117"/>
    </row>
    <row r="25" spans="1:47" ht="30" customHeight="1">
      <c r="A25" s="223">
        <f t="shared" si="9"/>
        <v>8</v>
      </c>
      <c r="B25" s="224" t="s">
        <v>473</v>
      </c>
      <c r="C25" s="224" t="s">
        <v>376</v>
      </c>
      <c r="D25" s="225" t="str">
        <f t="shared" si="8"/>
        <v>Kontrak IV</v>
      </c>
      <c r="E25" s="117" t="s">
        <v>47</v>
      </c>
      <c r="F25" s="117">
        <v>3</v>
      </c>
      <c r="G25" s="117" t="s">
        <v>170</v>
      </c>
      <c r="H25" s="117"/>
      <c r="I25" s="117" t="s">
        <v>474</v>
      </c>
      <c r="J25" s="117" t="s">
        <v>172</v>
      </c>
      <c r="K25" s="117" t="s">
        <v>199</v>
      </c>
      <c r="L25" s="119">
        <v>34392</v>
      </c>
      <c r="M25" s="120">
        <f t="shared" ca="1" si="1"/>
        <v>32</v>
      </c>
      <c r="N25" s="118" t="s">
        <v>475</v>
      </c>
      <c r="O25" s="117" t="s">
        <v>114</v>
      </c>
      <c r="P25" s="117" t="s">
        <v>116</v>
      </c>
      <c r="Q25" s="216" t="s">
        <v>177</v>
      </c>
      <c r="R25" s="117" t="s">
        <v>476</v>
      </c>
      <c r="S25" s="117"/>
      <c r="T25" s="117" t="s">
        <v>1528</v>
      </c>
      <c r="U25" s="216" t="s">
        <v>452</v>
      </c>
      <c r="V25" s="216"/>
      <c r="W25" s="216"/>
      <c r="X25" s="216"/>
      <c r="Y25" s="216"/>
      <c r="Z25" s="216"/>
      <c r="AA25" s="217" t="s">
        <v>478</v>
      </c>
      <c r="AB25" s="218"/>
      <c r="AC25" s="219" t="str">
        <f t="shared" si="3"/>
        <v/>
      </c>
      <c r="AD25" s="220" t="s">
        <v>2207</v>
      </c>
      <c r="AE25" s="220"/>
      <c r="AF25" s="120" t="str">
        <f t="shared" si="4"/>
        <v/>
      </c>
      <c r="AG25" s="217" t="s">
        <v>2208</v>
      </c>
      <c r="AH25" s="217"/>
      <c r="AI25" s="221" t="str">
        <f t="shared" si="5"/>
        <v/>
      </c>
      <c r="AJ25" s="220" t="s">
        <v>2209</v>
      </c>
      <c r="AK25" s="220"/>
      <c r="AL25" s="222" t="str">
        <f t="shared" si="6"/>
        <v/>
      </c>
      <c r="AM25" s="217" t="s">
        <v>97</v>
      </c>
      <c r="AN25" s="217"/>
      <c r="AO25" s="221" t="str">
        <f t="shared" si="7"/>
        <v/>
      </c>
      <c r="AP25" s="220"/>
      <c r="AQ25" s="220"/>
      <c r="AR25" s="245"/>
      <c r="AS25" s="245"/>
      <c r="AT25" s="117"/>
      <c r="AU25" s="117"/>
    </row>
    <row r="26" spans="1:47" ht="30" customHeight="1">
      <c r="A26" s="223">
        <f t="shared" si="9"/>
        <v>9</v>
      </c>
      <c r="B26" s="224" t="s">
        <v>479</v>
      </c>
      <c r="C26" s="224" t="s">
        <v>376</v>
      </c>
      <c r="D26" s="225" t="str">
        <f t="shared" si="8"/>
        <v>Kontrak IV</v>
      </c>
      <c r="E26" s="117" t="s">
        <v>47</v>
      </c>
      <c r="F26" s="117">
        <v>3</v>
      </c>
      <c r="G26" s="117" t="s">
        <v>170</v>
      </c>
      <c r="H26" s="117"/>
      <c r="I26" s="117" t="s">
        <v>480</v>
      </c>
      <c r="J26" s="117" t="s">
        <v>172</v>
      </c>
      <c r="K26" s="117" t="s">
        <v>199</v>
      </c>
      <c r="L26" s="119">
        <v>32491</v>
      </c>
      <c r="M26" s="120">
        <f t="shared" ca="1" si="1"/>
        <v>37</v>
      </c>
      <c r="N26" s="118" t="s">
        <v>469</v>
      </c>
      <c r="O26" s="117" t="s">
        <v>114</v>
      </c>
      <c r="P26" s="117" t="s">
        <v>349</v>
      </c>
      <c r="Q26" s="216" t="s">
        <v>202</v>
      </c>
      <c r="R26" s="117" t="s">
        <v>481</v>
      </c>
      <c r="S26" s="117"/>
      <c r="T26" s="117" t="s">
        <v>1528</v>
      </c>
      <c r="U26" s="216" t="s">
        <v>120</v>
      </c>
      <c r="V26" s="216"/>
      <c r="W26" s="216"/>
      <c r="X26" s="216"/>
      <c r="Y26" s="216"/>
      <c r="Z26" s="216"/>
      <c r="AA26" s="217" t="s">
        <v>2211</v>
      </c>
      <c r="AB26" s="218"/>
      <c r="AC26" s="219" t="str">
        <f t="shared" si="3"/>
        <v/>
      </c>
      <c r="AD26" s="220" t="s">
        <v>2147</v>
      </c>
      <c r="AE26" s="220"/>
      <c r="AF26" s="120" t="str">
        <f t="shared" si="4"/>
        <v/>
      </c>
      <c r="AG26" s="217" t="s">
        <v>2193</v>
      </c>
      <c r="AH26" s="217"/>
      <c r="AI26" s="221" t="str">
        <f t="shared" si="5"/>
        <v/>
      </c>
      <c r="AJ26" s="220">
        <v>46113</v>
      </c>
      <c r="AK26" s="220">
        <v>46477</v>
      </c>
      <c r="AL26" s="222">
        <f t="shared" si="6"/>
        <v>12</v>
      </c>
      <c r="AM26" s="217" t="s">
        <v>97</v>
      </c>
      <c r="AN26" s="217"/>
      <c r="AO26" s="221" t="str">
        <f t="shared" si="7"/>
        <v/>
      </c>
      <c r="AP26" s="220"/>
      <c r="AQ26" s="220"/>
      <c r="AR26" s="119"/>
      <c r="AS26" s="119"/>
      <c r="AT26" s="117"/>
      <c r="AU26" s="117"/>
    </row>
    <row r="27" spans="1:47" ht="30" customHeight="1">
      <c r="A27" s="223">
        <f t="shared" si="9"/>
        <v>10</v>
      </c>
      <c r="B27" s="224" t="s">
        <v>489</v>
      </c>
      <c r="C27" s="224" t="s">
        <v>376</v>
      </c>
      <c r="D27" s="225" t="str">
        <f t="shared" si="8"/>
        <v>Kontrak II</v>
      </c>
      <c r="E27" s="117" t="s">
        <v>47</v>
      </c>
      <c r="F27" s="117">
        <v>3</v>
      </c>
      <c r="G27" s="117" t="s">
        <v>170</v>
      </c>
      <c r="H27" s="117"/>
      <c r="I27" s="117" t="s">
        <v>490</v>
      </c>
      <c r="J27" s="117" t="s">
        <v>172</v>
      </c>
      <c r="K27" s="117" t="s">
        <v>491</v>
      </c>
      <c r="L27" s="119">
        <v>33758</v>
      </c>
      <c r="M27" s="120">
        <f t="shared" ca="1" si="1"/>
        <v>34</v>
      </c>
      <c r="N27" s="118" t="s">
        <v>492</v>
      </c>
      <c r="O27" s="117" t="s">
        <v>114</v>
      </c>
      <c r="P27" s="117" t="s">
        <v>176</v>
      </c>
      <c r="Q27" s="216" t="s">
        <v>250</v>
      </c>
      <c r="R27" s="117" t="s">
        <v>493</v>
      </c>
      <c r="S27" s="117"/>
      <c r="T27" s="117" t="s">
        <v>1365</v>
      </c>
      <c r="U27" s="216" t="s">
        <v>393</v>
      </c>
      <c r="V27" s="216"/>
      <c r="W27" s="216"/>
      <c r="X27" s="216"/>
      <c r="Y27" s="216"/>
      <c r="Z27" s="216"/>
      <c r="AA27" s="217" t="s">
        <v>2212</v>
      </c>
      <c r="AB27" s="218"/>
      <c r="AC27" s="219" t="str">
        <f t="shared" si="3"/>
        <v/>
      </c>
      <c r="AD27" s="220" t="s">
        <v>2213</v>
      </c>
      <c r="AE27" s="220"/>
      <c r="AF27" s="120" t="str">
        <f t="shared" si="4"/>
        <v/>
      </c>
      <c r="AG27" s="217" t="s">
        <v>97</v>
      </c>
      <c r="AH27" s="217"/>
      <c r="AI27" s="221" t="str">
        <f t="shared" si="5"/>
        <v/>
      </c>
      <c r="AJ27" s="220" t="s">
        <v>97</v>
      </c>
      <c r="AK27" s="220"/>
      <c r="AL27" s="222" t="str">
        <f t="shared" si="6"/>
        <v/>
      </c>
      <c r="AM27" s="217" t="s">
        <v>97</v>
      </c>
      <c r="AN27" s="217"/>
      <c r="AO27" s="221" t="str">
        <f t="shared" si="7"/>
        <v/>
      </c>
      <c r="AP27" s="220"/>
      <c r="AQ27" s="220"/>
      <c r="AR27" s="119"/>
      <c r="AS27" s="119"/>
      <c r="AT27" s="117"/>
      <c r="AU27" s="117"/>
    </row>
    <row r="28" spans="1:47" ht="30" customHeight="1">
      <c r="A28" s="223">
        <f t="shared" si="9"/>
        <v>11</v>
      </c>
      <c r="B28" s="224" t="s">
        <v>483</v>
      </c>
      <c r="C28" s="224" t="s">
        <v>376</v>
      </c>
      <c r="D28" s="225" t="str">
        <f t="shared" si="8"/>
        <v>Kontrak II</v>
      </c>
      <c r="E28" s="117" t="s">
        <v>47</v>
      </c>
      <c r="F28" s="117">
        <v>3</v>
      </c>
      <c r="G28" s="117" t="s">
        <v>170</v>
      </c>
      <c r="H28" s="117"/>
      <c r="I28" s="117" t="s">
        <v>484</v>
      </c>
      <c r="J28" s="117" t="s">
        <v>172</v>
      </c>
      <c r="K28" s="117" t="s">
        <v>485</v>
      </c>
      <c r="L28" s="119">
        <v>36093</v>
      </c>
      <c r="M28" s="120">
        <f t="shared" ca="1" si="1"/>
        <v>27</v>
      </c>
      <c r="N28" s="118" t="s">
        <v>486</v>
      </c>
      <c r="O28" s="117" t="s">
        <v>114</v>
      </c>
      <c r="P28" s="117" t="s">
        <v>116</v>
      </c>
      <c r="Q28" s="216" t="s">
        <v>177</v>
      </c>
      <c r="R28" s="117" t="s">
        <v>487</v>
      </c>
      <c r="S28" s="117"/>
      <c r="T28" s="117" t="s">
        <v>1365</v>
      </c>
      <c r="U28" s="216" t="s">
        <v>393</v>
      </c>
      <c r="V28" s="216"/>
      <c r="W28" s="216"/>
      <c r="X28" s="216"/>
      <c r="Y28" s="216"/>
      <c r="Z28" s="216"/>
      <c r="AA28" s="217">
        <v>45901</v>
      </c>
      <c r="AB28" s="218">
        <v>46022</v>
      </c>
      <c r="AC28" s="219">
        <f t="shared" si="3"/>
        <v>4</v>
      </c>
      <c r="AD28" s="220">
        <v>46023</v>
      </c>
      <c r="AE28" s="220">
        <v>46142</v>
      </c>
      <c r="AF28" s="120">
        <f t="shared" si="4"/>
        <v>4</v>
      </c>
      <c r="AG28" s="217" t="s">
        <v>97</v>
      </c>
      <c r="AH28" s="217"/>
      <c r="AI28" s="221" t="str">
        <f t="shared" si="5"/>
        <v/>
      </c>
      <c r="AJ28" s="220" t="s">
        <v>97</v>
      </c>
      <c r="AK28" s="220"/>
      <c r="AL28" s="222" t="str">
        <f t="shared" si="6"/>
        <v/>
      </c>
      <c r="AM28" s="217" t="s">
        <v>97</v>
      </c>
      <c r="AN28" s="217"/>
      <c r="AO28" s="221" t="str">
        <f t="shared" si="7"/>
        <v/>
      </c>
      <c r="AP28" s="220"/>
      <c r="AQ28" s="220"/>
      <c r="AR28" s="119"/>
      <c r="AS28" s="119"/>
      <c r="AT28" s="117"/>
      <c r="AU28" s="117"/>
    </row>
    <row r="29" spans="1:47" ht="30" customHeight="1">
      <c r="A29" s="223">
        <f t="shared" si="9"/>
        <v>12</v>
      </c>
      <c r="B29" s="224" t="s">
        <v>495</v>
      </c>
      <c r="C29" s="240" t="s">
        <v>246</v>
      </c>
      <c r="D29" s="225" t="str">
        <f t="shared" si="8"/>
        <v>Kontrak IV</v>
      </c>
      <c r="E29" s="117" t="s">
        <v>30</v>
      </c>
      <c r="F29" s="117" t="s">
        <v>30</v>
      </c>
      <c r="G29" s="117" t="s">
        <v>170</v>
      </c>
      <c r="H29" s="117"/>
      <c r="I29" s="117" t="s">
        <v>497</v>
      </c>
      <c r="J29" s="117" t="s">
        <v>172</v>
      </c>
      <c r="K29" s="117" t="s">
        <v>498</v>
      </c>
      <c r="L29" s="119">
        <v>32694</v>
      </c>
      <c r="M29" s="120">
        <f t="shared" ca="1" si="1"/>
        <v>37</v>
      </c>
      <c r="N29" s="118" t="s">
        <v>499</v>
      </c>
      <c r="O29" s="117" t="s">
        <v>114</v>
      </c>
      <c r="P29" s="117" t="s">
        <v>116</v>
      </c>
      <c r="Q29" s="216" t="s">
        <v>97</v>
      </c>
      <c r="R29" s="117" t="s">
        <v>500</v>
      </c>
      <c r="S29" s="117"/>
      <c r="T29" s="117" t="s">
        <v>1528</v>
      </c>
      <c r="U29" s="216" t="s">
        <v>120</v>
      </c>
      <c r="V29" s="216"/>
      <c r="W29" s="216"/>
      <c r="X29" s="216"/>
      <c r="Y29" s="216"/>
      <c r="Z29" s="216"/>
      <c r="AA29" s="217" t="s">
        <v>2191</v>
      </c>
      <c r="AB29" s="218"/>
      <c r="AC29" s="219" t="str">
        <f t="shared" si="3"/>
        <v/>
      </c>
      <c r="AD29" s="220" t="s">
        <v>2192</v>
      </c>
      <c r="AE29" s="220"/>
      <c r="AF29" s="120" t="str">
        <f t="shared" si="4"/>
        <v/>
      </c>
      <c r="AG29" s="217" t="s">
        <v>2193</v>
      </c>
      <c r="AH29" s="217"/>
      <c r="AI29" s="221" t="str">
        <f t="shared" si="5"/>
        <v/>
      </c>
      <c r="AJ29" s="220">
        <v>46113</v>
      </c>
      <c r="AK29" s="220">
        <v>46477</v>
      </c>
      <c r="AL29" s="222">
        <f t="shared" si="6"/>
        <v>12</v>
      </c>
      <c r="AM29" s="217" t="s">
        <v>97</v>
      </c>
      <c r="AN29" s="217"/>
      <c r="AO29" s="221" t="str">
        <f t="shared" si="7"/>
        <v/>
      </c>
      <c r="AP29" s="220"/>
      <c r="AQ29" s="220"/>
      <c r="AR29" s="119"/>
      <c r="AS29" s="119"/>
      <c r="AT29" s="117"/>
      <c r="AU29" s="117"/>
    </row>
    <row r="30" spans="1:47" ht="30" customHeight="1">
      <c r="A30" s="208" t="s">
        <v>2003</v>
      </c>
      <c r="B30" s="208"/>
      <c r="C30" s="208"/>
      <c r="D30" s="225" t="str">
        <f t="shared" si="8"/>
        <v>.</v>
      </c>
      <c r="E30" s="117"/>
      <c r="F30" s="117"/>
      <c r="G30" s="117"/>
      <c r="H30" s="117"/>
      <c r="I30" s="117"/>
      <c r="J30" s="117"/>
      <c r="K30" s="117"/>
      <c r="L30" s="119"/>
      <c r="M30" s="120" t="str">
        <f t="shared" ca="1" si="1"/>
        <v/>
      </c>
      <c r="N30" s="118"/>
      <c r="O30" s="117"/>
      <c r="P30" s="117"/>
      <c r="Q30" s="216"/>
      <c r="R30" s="117"/>
      <c r="S30" s="117"/>
      <c r="T30" s="117" t="s">
        <v>2125</v>
      </c>
      <c r="U30" s="216"/>
      <c r="V30" s="216"/>
      <c r="W30" s="216"/>
      <c r="X30" s="216"/>
      <c r="Y30" s="216"/>
      <c r="Z30" s="216"/>
      <c r="AA30" s="217"/>
      <c r="AB30" s="218"/>
      <c r="AC30" s="219" t="str">
        <f t="shared" si="3"/>
        <v/>
      </c>
      <c r="AD30" s="220"/>
      <c r="AE30" s="220"/>
      <c r="AF30" s="120" t="str">
        <f t="shared" si="4"/>
        <v/>
      </c>
      <c r="AG30" s="217"/>
      <c r="AH30" s="217"/>
      <c r="AI30" s="221" t="str">
        <f t="shared" si="5"/>
        <v/>
      </c>
      <c r="AJ30" s="220"/>
      <c r="AK30" s="220"/>
      <c r="AL30" s="222" t="str">
        <f t="shared" si="6"/>
        <v/>
      </c>
      <c r="AM30" s="217"/>
      <c r="AN30" s="217"/>
      <c r="AO30" s="221" t="str">
        <f t="shared" si="7"/>
        <v/>
      </c>
      <c r="AP30" s="220"/>
      <c r="AQ30" s="220"/>
      <c r="AR30" s="119"/>
      <c r="AS30" s="119"/>
      <c r="AT30" s="117"/>
      <c r="AU30" s="117"/>
    </row>
    <row r="31" spans="1:47" ht="30" customHeight="1">
      <c r="A31" s="223">
        <v>1</v>
      </c>
      <c r="B31" s="224" t="s">
        <v>332</v>
      </c>
      <c r="C31" s="224" t="s">
        <v>333</v>
      </c>
      <c r="D31" s="225" t="str">
        <f t="shared" si="8"/>
        <v>Tetap</v>
      </c>
      <c r="E31" s="117" t="s">
        <v>97</v>
      </c>
      <c r="F31" s="117" t="s">
        <v>97</v>
      </c>
      <c r="G31" s="117" t="s">
        <v>300</v>
      </c>
      <c r="H31" s="117"/>
      <c r="I31" s="117" t="s">
        <v>334</v>
      </c>
      <c r="J31" s="117" t="s">
        <v>172</v>
      </c>
      <c r="K31" s="117" t="s">
        <v>335</v>
      </c>
      <c r="L31" s="119">
        <v>27046</v>
      </c>
      <c r="M31" s="120">
        <f t="shared" ca="1" si="1"/>
        <v>52</v>
      </c>
      <c r="N31" s="118" t="s">
        <v>336</v>
      </c>
      <c r="O31" s="117" t="s">
        <v>114</v>
      </c>
      <c r="P31" s="117" t="s">
        <v>116</v>
      </c>
      <c r="Q31" s="216" t="s">
        <v>97</v>
      </c>
      <c r="R31" s="117" t="s">
        <v>337</v>
      </c>
      <c r="S31" s="117"/>
      <c r="T31" s="117" t="s">
        <v>1581</v>
      </c>
      <c r="U31" s="216" t="s">
        <v>97</v>
      </c>
      <c r="V31" s="216"/>
      <c r="W31" s="216"/>
      <c r="X31" s="216"/>
      <c r="Y31" s="216"/>
      <c r="Z31" s="216"/>
      <c r="AA31" s="217" t="s">
        <v>97</v>
      </c>
      <c r="AB31" s="217"/>
      <c r="AC31" s="217" t="str">
        <f t="shared" si="3"/>
        <v/>
      </c>
      <c r="AD31" s="220" t="s">
        <v>97</v>
      </c>
      <c r="AE31" s="220"/>
      <c r="AF31" s="220" t="str">
        <f t="shared" si="4"/>
        <v/>
      </c>
      <c r="AG31" s="217" t="s">
        <v>97</v>
      </c>
      <c r="AH31" s="217"/>
      <c r="AI31" s="217" t="str">
        <f t="shared" si="5"/>
        <v/>
      </c>
      <c r="AJ31" s="220" t="s">
        <v>97</v>
      </c>
      <c r="AK31" s="220"/>
      <c r="AL31" s="220" t="str">
        <f t="shared" si="6"/>
        <v/>
      </c>
      <c r="AM31" s="220" t="s">
        <v>97</v>
      </c>
      <c r="AN31" s="220"/>
      <c r="AO31" s="220" t="str">
        <f t="shared" si="7"/>
        <v/>
      </c>
      <c r="AP31" s="220"/>
      <c r="AQ31" s="220"/>
      <c r="AR31" s="119"/>
      <c r="AS31" s="119"/>
      <c r="AT31" s="117"/>
      <c r="AU31" s="117"/>
    </row>
    <row r="32" spans="1:47" ht="30" customHeight="1">
      <c r="A32" s="223">
        <f t="shared" ref="A32:A51" si="10">A31+1</f>
        <v>2</v>
      </c>
      <c r="B32" s="224" t="s">
        <v>339</v>
      </c>
      <c r="C32" s="224" t="s">
        <v>2004</v>
      </c>
      <c r="D32" s="225" t="str">
        <f t="shared" si="8"/>
        <v>Tetap</v>
      </c>
      <c r="E32" s="117" t="s">
        <v>73</v>
      </c>
      <c r="F32" s="117">
        <v>11</v>
      </c>
      <c r="G32" s="117" t="s">
        <v>300</v>
      </c>
      <c r="H32" s="117"/>
      <c r="I32" s="117" t="s">
        <v>340</v>
      </c>
      <c r="J32" s="117" t="s">
        <v>172</v>
      </c>
      <c r="K32" s="117" t="s">
        <v>341</v>
      </c>
      <c r="L32" s="119">
        <v>28412</v>
      </c>
      <c r="M32" s="120">
        <f t="shared" ca="1" si="1"/>
        <v>48</v>
      </c>
      <c r="N32" s="118" t="s">
        <v>342</v>
      </c>
      <c r="O32" s="117" t="s">
        <v>114</v>
      </c>
      <c r="P32" s="117" t="s">
        <v>116</v>
      </c>
      <c r="Q32" s="216" t="s">
        <v>97</v>
      </c>
      <c r="R32" s="117" t="s">
        <v>343</v>
      </c>
      <c r="S32" s="117"/>
      <c r="T32" s="117" t="s">
        <v>1581</v>
      </c>
      <c r="U32" s="216" t="s">
        <v>97</v>
      </c>
      <c r="V32" s="216"/>
      <c r="W32" s="216"/>
      <c r="X32" s="216"/>
      <c r="Y32" s="216"/>
      <c r="Z32" s="216"/>
      <c r="AA32" s="217" t="s">
        <v>97</v>
      </c>
      <c r="AB32" s="217"/>
      <c r="AC32" s="217" t="str">
        <f t="shared" si="3"/>
        <v/>
      </c>
      <c r="AD32" s="220" t="s">
        <v>97</v>
      </c>
      <c r="AE32" s="220"/>
      <c r="AF32" s="220" t="str">
        <f t="shared" si="4"/>
        <v/>
      </c>
      <c r="AG32" s="217" t="s">
        <v>97</v>
      </c>
      <c r="AH32" s="217"/>
      <c r="AI32" s="217" t="str">
        <f t="shared" si="5"/>
        <v/>
      </c>
      <c r="AJ32" s="220" t="s">
        <v>97</v>
      </c>
      <c r="AK32" s="220"/>
      <c r="AL32" s="220" t="str">
        <f t="shared" si="6"/>
        <v/>
      </c>
      <c r="AM32" s="220" t="s">
        <v>97</v>
      </c>
      <c r="AN32" s="220"/>
      <c r="AO32" s="220" t="str">
        <f t="shared" si="7"/>
        <v/>
      </c>
      <c r="AP32" s="220"/>
      <c r="AQ32" s="220"/>
      <c r="AR32" s="119"/>
      <c r="AS32" s="119"/>
      <c r="AT32" s="117"/>
      <c r="AU32" s="117"/>
    </row>
    <row r="33" spans="1:47" ht="30" customHeight="1">
      <c r="A33" s="223">
        <f t="shared" si="10"/>
        <v>3</v>
      </c>
      <c r="B33" s="224" t="s">
        <v>346</v>
      </c>
      <c r="C33" s="224" t="s">
        <v>2004</v>
      </c>
      <c r="D33" s="225" t="str">
        <f t="shared" si="8"/>
        <v>Tetap</v>
      </c>
      <c r="E33" s="117" t="s">
        <v>47</v>
      </c>
      <c r="F33" s="117">
        <v>9</v>
      </c>
      <c r="G33" s="117" t="s">
        <v>300</v>
      </c>
      <c r="H33" s="117"/>
      <c r="I33" s="117" t="s">
        <v>347</v>
      </c>
      <c r="J33" s="117" t="s">
        <v>172</v>
      </c>
      <c r="K33" s="117" t="s">
        <v>276</v>
      </c>
      <c r="L33" s="119">
        <v>27280</v>
      </c>
      <c r="M33" s="120">
        <f t="shared" ca="1" si="1"/>
        <v>52</v>
      </c>
      <c r="N33" s="118" t="s">
        <v>348</v>
      </c>
      <c r="O33" s="117" t="s">
        <v>114</v>
      </c>
      <c r="P33" s="117" t="s">
        <v>349</v>
      </c>
      <c r="Q33" s="216" t="s">
        <v>97</v>
      </c>
      <c r="R33" s="117" t="s">
        <v>350</v>
      </c>
      <c r="S33" s="117"/>
      <c r="T33" s="117" t="s">
        <v>1581</v>
      </c>
      <c r="U33" s="216" t="s">
        <v>352</v>
      </c>
      <c r="V33" s="216"/>
      <c r="W33" s="216"/>
      <c r="X33" s="216"/>
      <c r="Y33" s="216"/>
      <c r="Z33" s="216"/>
      <c r="AA33" s="217" t="s">
        <v>2215</v>
      </c>
      <c r="AB33" s="217"/>
      <c r="AC33" s="217" t="str">
        <f t="shared" si="3"/>
        <v/>
      </c>
      <c r="AD33" s="220" t="s">
        <v>2216</v>
      </c>
      <c r="AE33" s="220"/>
      <c r="AF33" s="220" t="str">
        <f t="shared" si="4"/>
        <v/>
      </c>
      <c r="AG33" s="217" t="s">
        <v>97</v>
      </c>
      <c r="AH33" s="217"/>
      <c r="AI33" s="217" t="str">
        <f t="shared" si="5"/>
        <v/>
      </c>
      <c r="AJ33" s="220" t="s">
        <v>97</v>
      </c>
      <c r="AK33" s="220"/>
      <c r="AL33" s="220" t="str">
        <f t="shared" si="6"/>
        <v/>
      </c>
      <c r="AM33" s="220" t="s">
        <v>97</v>
      </c>
      <c r="AN33" s="220"/>
      <c r="AO33" s="220" t="str">
        <f t="shared" si="7"/>
        <v/>
      </c>
      <c r="AP33" s="220"/>
      <c r="AQ33" s="220"/>
      <c r="AR33" s="119"/>
      <c r="AS33" s="119"/>
      <c r="AT33" s="117"/>
      <c r="AU33" s="117"/>
    </row>
    <row r="34" spans="1:47" ht="30" customHeight="1">
      <c r="A34" s="223">
        <f t="shared" si="10"/>
        <v>4</v>
      </c>
      <c r="B34" s="224" t="s">
        <v>354</v>
      </c>
      <c r="C34" s="224" t="s">
        <v>2004</v>
      </c>
      <c r="D34" s="225" t="str">
        <f t="shared" si="8"/>
        <v>Tetap</v>
      </c>
      <c r="E34" s="117" t="s">
        <v>47</v>
      </c>
      <c r="F34" s="117">
        <v>9</v>
      </c>
      <c r="G34" s="117" t="s">
        <v>300</v>
      </c>
      <c r="H34" s="117"/>
      <c r="I34" s="117" t="s">
        <v>355</v>
      </c>
      <c r="J34" s="117" t="s">
        <v>172</v>
      </c>
      <c r="K34" s="117" t="s">
        <v>276</v>
      </c>
      <c r="L34" s="119">
        <v>28992</v>
      </c>
      <c r="M34" s="120">
        <f t="shared" ca="1" si="1"/>
        <v>47</v>
      </c>
      <c r="N34" s="118" t="s">
        <v>356</v>
      </c>
      <c r="O34" s="117" t="s">
        <v>114</v>
      </c>
      <c r="P34" s="117" t="s">
        <v>176</v>
      </c>
      <c r="Q34" s="216" t="s">
        <v>97</v>
      </c>
      <c r="R34" s="117" t="s">
        <v>357</v>
      </c>
      <c r="S34" s="117"/>
      <c r="T34" s="117" t="s">
        <v>1581</v>
      </c>
      <c r="U34" s="216" t="s">
        <v>359</v>
      </c>
      <c r="V34" s="216"/>
      <c r="W34" s="216"/>
      <c r="X34" s="216"/>
      <c r="Y34" s="216"/>
      <c r="Z34" s="216"/>
      <c r="AA34" s="217" t="s">
        <v>97</v>
      </c>
      <c r="AB34" s="217"/>
      <c r="AC34" s="217" t="str">
        <f t="shared" si="3"/>
        <v/>
      </c>
      <c r="AD34" s="220" t="s">
        <v>97</v>
      </c>
      <c r="AE34" s="220"/>
      <c r="AF34" s="220" t="str">
        <f t="shared" si="4"/>
        <v/>
      </c>
      <c r="AG34" s="217" t="s">
        <v>97</v>
      </c>
      <c r="AH34" s="217"/>
      <c r="AI34" s="217" t="str">
        <f t="shared" si="5"/>
        <v/>
      </c>
      <c r="AJ34" s="220" t="s">
        <v>97</v>
      </c>
      <c r="AK34" s="220"/>
      <c r="AL34" s="220" t="str">
        <f t="shared" si="6"/>
        <v/>
      </c>
      <c r="AM34" s="220" t="s">
        <v>97</v>
      </c>
      <c r="AN34" s="220"/>
      <c r="AO34" s="220" t="str">
        <f t="shared" si="7"/>
        <v/>
      </c>
      <c r="AP34" s="220"/>
      <c r="AQ34" s="220"/>
      <c r="AR34" s="119"/>
      <c r="AS34" s="119"/>
      <c r="AT34" s="117"/>
      <c r="AU34" s="117"/>
    </row>
    <row r="35" spans="1:47" ht="30" customHeight="1">
      <c r="A35" s="223">
        <f t="shared" si="10"/>
        <v>5</v>
      </c>
      <c r="B35" s="224" t="s">
        <v>367</v>
      </c>
      <c r="C35" s="224" t="s">
        <v>368</v>
      </c>
      <c r="D35" s="225" t="str">
        <f t="shared" si="8"/>
        <v>Tetap</v>
      </c>
      <c r="E35" s="117" t="s">
        <v>73</v>
      </c>
      <c r="F35" s="117">
        <v>5</v>
      </c>
      <c r="G35" s="117" t="s">
        <v>300</v>
      </c>
      <c r="H35" s="117"/>
      <c r="I35" s="117" t="s">
        <v>370</v>
      </c>
      <c r="J35" s="117" t="s">
        <v>172</v>
      </c>
      <c r="K35" s="117" t="s">
        <v>371</v>
      </c>
      <c r="L35" s="119">
        <v>32424</v>
      </c>
      <c r="M35" s="120">
        <f t="shared" ca="1" si="1"/>
        <v>37</v>
      </c>
      <c r="N35" s="118" t="s">
        <v>372</v>
      </c>
      <c r="O35" s="117" t="s">
        <v>114</v>
      </c>
      <c r="P35" s="117" t="s">
        <v>176</v>
      </c>
      <c r="Q35" s="216" t="s">
        <v>97</v>
      </c>
      <c r="R35" s="117" t="s">
        <v>373</v>
      </c>
      <c r="S35" s="117"/>
      <c r="T35" s="117" t="s">
        <v>1581</v>
      </c>
      <c r="U35" s="216" t="s">
        <v>2217</v>
      </c>
      <c r="V35" s="216"/>
      <c r="W35" s="216"/>
      <c r="X35" s="216"/>
      <c r="Y35" s="216"/>
      <c r="Z35" s="216"/>
      <c r="AA35" s="217" t="s">
        <v>97</v>
      </c>
      <c r="AB35" s="217"/>
      <c r="AC35" s="217" t="str">
        <f t="shared" si="3"/>
        <v/>
      </c>
      <c r="AD35" s="220" t="s">
        <v>97</v>
      </c>
      <c r="AE35" s="220"/>
      <c r="AF35" s="220" t="str">
        <f t="shared" si="4"/>
        <v/>
      </c>
      <c r="AG35" s="217" t="s">
        <v>97</v>
      </c>
      <c r="AH35" s="217"/>
      <c r="AI35" s="217" t="str">
        <f t="shared" si="5"/>
        <v/>
      </c>
      <c r="AJ35" s="220" t="s">
        <v>97</v>
      </c>
      <c r="AK35" s="220"/>
      <c r="AL35" s="220" t="str">
        <f t="shared" si="6"/>
        <v/>
      </c>
      <c r="AM35" s="220" t="s">
        <v>97</v>
      </c>
      <c r="AN35" s="220"/>
      <c r="AO35" s="220" t="str">
        <f t="shared" si="7"/>
        <v/>
      </c>
      <c r="AP35" s="220"/>
      <c r="AQ35" s="220"/>
      <c r="AR35" s="119"/>
      <c r="AS35" s="119"/>
      <c r="AT35" s="117"/>
      <c r="AU35" s="117"/>
    </row>
    <row r="36" spans="1:47" ht="30" customHeight="1">
      <c r="A36" s="223">
        <f t="shared" si="10"/>
        <v>6</v>
      </c>
      <c r="B36" s="224" t="s">
        <v>382</v>
      </c>
      <c r="C36" s="224" t="s">
        <v>376</v>
      </c>
      <c r="D36" s="225" t="str">
        <f t="shared" si="8"/>
        <v>Tetap</v>
      </c>
      <c r="E36" s="117" t="s">
        <v>73</v>
      </c>
      <c r="F36" s="117">
        <v>5</v>
      </c>
      <c r="G36" s="117" t="s">
        <v>300</v>
      </c>
      <c r="H36" s="117"/>
      <c r="I36" s="117" t="s">
        <v>383</v>
      </c>
      <c r="J36" s="117" t="s">
        <v>172</v>
      </c>
      <c r="K36" s="117" t="s">
        <v>276</v>
      </c>
      <c r="L36" s="119">
        <v>30194</v>
      </c>
      <c r="M36" s="120">
        <f t="shared" ca="1" si="1"/>
        <v>44</v>
      </c>
      <c r="N36" s="118" t="s">
        <v>384</v>
      </c>
      <c r="O36" s="117" t="s">
        <v>114</v>
      </c>
      <c r="P36" s="117" t="s">
        <v>176</v>
      </c>
      <c r="Q36" s="216" t="s">
        <v>97</v>
      </c>
      <c r="R36" s="117" t="s">
        <v>385</v>
      </c>
      <c r="S36" s="117"/>
      <c r="T36" s="117" t="s">
        <v>1581</v>
      </c>
      <c r="U36" s="216" t="s">
        <v>386</v>
      </c>
      <c r="V36" s="216"/>
      <c r="W36" s="216"/>
      <c r="X36" s="216"/>
      <c r="Y36" s="216"/>
      <c r="Z36" s="216"/>
      <c r="AA36" s="217" t="s">
        <v>2218</v>
      </c>
      <c r="AB36" s="217"/>
      <c r="AC36" s="217" t="str">
        <f t="shared" si="3"/>
        <v/>
      </c>
      <c r="AD36" s="220" t="s">
        <v>2219</v>
      </c>
      <c r="AE36" s="220"/>
      <c r="AF36" s="220" t="str">
        <f t="shared" si="4"/>
        <v/>
      </c>
      <c r="AG36" s="217" t="s">
        <v>97</v>
      </c>
      <c r="AH36" s="217"/>
      <c r="AI36" s="217" t="str">
        <f t="shared" si="5"/>
        <v/>
      </c>
      <c r="AJ36" s="220" t="s">
        <v>97</v>
      </c>
      <c r="AK36" s="220"/>
      <c r="AL36" s="220" t="str">
        <f t="shared" si="6"/>
        <v/>
      </c>
      <c r="AM36" s="220" t="s">
        <v>97</v>
      </c>
      <c r="AN36" s="220"/>
      <c r="AO36" s="220" t="str">
        <f t="shared" si="7"/>
        <v/>
      </c>
      <c r="AP36" s="220"/>
      <c r="AQ36" s="220"/>
      <c r="AR36" s="119"/>
      <c r="AS36" s="119"/>
      <c r="AT36" s="117"/>
      <c r="AU36" s="117"/>
    </row>
    <row r="37" spans="1:47" ht="30" customHeight="1">
      <c r="A37" s="223">
        <f t="shared" si="10"/>
        <v>7</v>
      </c>
      <c r="B37" s="224" t="s">
        <v>394</v>
      </c>
      <c r="C37" s="224" t="s">
        <v>376</v>
      </c>
      <c r="D37" s="225" t="str">
        <f t="shared" si="8"/>
        <v>Tetap</v>
      </c>
      <c r="E37" s="117" t="s">
        <v>47</v>
      </c>
      <c r="F37" s="117">
        <v>3</v>
      </c>
      <c r="G37" s="117" t="s">
        <v>300</v>
      </c>
      <c r="H37" s="117"/>
      <c r="I37" s="117" t="s">
        <v>395</v>
      </c>
      <c r="J37" s="117" t="s">
        <v>172</v>
      </c>
      <c r="K37" s="117" t="s">
        <v>396</v>
      </c>
      <c r="L37" s="119">
        <v>29935</v>
      </c>
      <c r="M37" s="120">
        <f t="shared" ca="1" si="1"/>
        <v>44</v>
      </c>
      <c r="N37" s="118" t="s">
        <v>397</v>
      </c>
      <c r="O37" s="117" t="s">
        <v>114</v>
      </c>
      <c r="P37" s="117" t="s">
        <v>116</v>
      </c>
      <c r="Q37" s="216" t="s">
        <v>97</v>
      </c>
      <c r="R37" s="117" t="s">
        <v>398</v>
      </c>
      <c r="S37" s="117"/>
      <c r="T37" s="117" t="s">
        <v>1581</v>
      </c>
      <c r="U37" s="216" t="s">
        <v>400</v>
      </c>
      <c r="V37" s="216"/>
      <c r="W37" s="216"/>
      <c r="X37" s="216"/>
      <c r="Y37" s="216"/>
      <c r="Z37" s="216"/>
      <c r="AA37" s="217" t="s">
        <v>2220</v>
      </c>
      <c r="AB37" s="217"/>
      <c r="AC37" s="217" t="str">
        <f t="shared" si="3"/>
        <v/>
      </c>
      <c r="AD37" s="220" t="s">
        <v>2221</v>
      </c>
      <c r="AE37" s="220"/>
      <c r="AF37" s="220" t="str">
        <f t="shared" si="4"/>
        <v/>
      </c>
      <c r="AG37" s="217" t="s">
        <v>97</v>
      </c>
      <c r="AH37" s="217"/>
      <c r="AI37" s="217" t="str">
        <f t="shared" si="5"/>
        <v/>
      </c>
      <c r="AJ37" s="220" t="s">
        <v>97</v>
      </c>
      <c r="AK37" s="220"/>
      <c r="AL37" s="220" t="str">
        <f t="shared" si="6"/>
        <v/>
      </c>
      <c r="AM37" s="220" t="s">
        <v>97</v>
      </c>
      <c r="AN37" s="220"/>
      <c r="AO37" s="220" t="str">
        <f t="shared" si="7"/>
        <v/>
      </c>
      <c r="AP37" s="220"/>
      <c r="AQ37" s="220"/>
      <c r="AR37" s="119"/>
      <c r="AS37" s="119"/>
      <c r="AT37" s="117"/>
      <c r="AU37" s="117"/>
    </row>
    <row r="38" spans="1:47" ht="30" customHeight="1">
      <c r="A38" s="223">
        <f t="shared" si="10"/>
        <v>8</v>
      </c>
      <c r="B38" s="224" t="s">
        <v>375</v>
      </c>
      <c r="C38" s="224" t="s">
        <v>376</v>
      </c>
      <c r="D38" s="225" t="str">
        <f t="shared" si="8"/>
        <v>Tetap</v>
      </c>
      <c r="E38" s="117" t="s">
        <v>73</v>
      </c>
      <c r="F38" s="117">
        <v>5</v>
      </c>
      <c r="G38" s="117" t="s">
        <v>300</v>
      </c>
      <c r="H38" s="117"/>
      <c r="I38" s="117" t="s">
        <v>377</v>
      </c>
      <c r="J38" s="117" t="s">
        <v>172</v>
      </c>
      <c r="K38" s="117" t="s">
        <v>378</v>
      </c>
      <c r="L38" s="119">
        <v>29197</v>
      </c>
      <c r="M38" s="120">
        <f t="shared" ca="1" si="1"/>
        <v>46</v>
      </c>
      <c r="N38" s="118" t="s">
        <v>379</v>
      </c>
      <c r="O38" s="117" t="s">
        <v>114</v>
      </c>
      <c r="P38" s="117" t="s">
        <v>349</v>
      </c>
      <c r="Q38" s="216" t="s">
        <v>97</v>
      </c>
      <c r="R38" s="117" t="s">
        <v>380</v>
      </c>
      <c r="S38" s="117"/>
      <c r="T38" s="117" t="s">
        <v>1581</v>
      </c>
      <c r="U38" s="216" t="s">
        <v>97</v>
      </c>
      <c r="V38" s="216"/>
      <c r="W38" s="216"/>
      <c r="X38" s="216"/>
      <c r="Y38" s="216"/>
      <c r="Z38" s="216"/>
      <c r="AA38" s="217" t="s">
        <v>97</v>
      </c>
      <c r="AB38" s="217"/>
      <c r="AC38" s="217" t="str">
        <f t="shared" si="3"/>
        <v/>
      </c>
      <c r="AD38" s="220" t="s">
        <v>97</v>
      </c>
      <c r="AE38" s="220"/>
      <c r="AF38" s="220" t="str">
        <f t="shared" si="4"/>
        <v/>
      </c>
      <c r="AG38" s="217" t="s">
        <v>97</v>
      </c>
      <c r="AH38" s="217"/>
      <c r="AI38" s="217" t="str">
        <f t="shared" si="5"/>
        <v/>
      </c>
      <c r="AJ38" s="220" t="s">
        <v>97</v>
      </c>
      <c r="AK38" s="220"/>
      <c r="AL38" s="220" t="str">
        <f t="shared" si="6"/>
        <v/>
      </c>
      <c r="AM38" s="220" t="s">
        <v>97</v>
      </c>
      <c r="AN38" s="220"/>
      <c r="AO38" s="220" t="str">
        <f t="shared" si="7"/>
        <v/>
      </c>
      <c r="AP38" s="220"/>
      <c r="AQ38" s="220"/>
      <c r="AR38" s="119"/>
      <c r="AS38" s="119"/>
      <c r="AT38" s="117"/>
      <c r="AU38" s="117"/>
    </row>
    <row r="39" spans="1:47" ht="30" customHeight="1">
      <c r="A39" s="223">
        <f t="shared" si="10"/>
        <v>9</v>
      </c>
      <c r="B39" s="224" t="s">
        <v>401</v>
      </c>
      <c r="C39" s="224" t="s">
        <v>388</v>
      </c>
      <c r="D39" s="225" t="str">
        <f t="shared" si="8"/>
        <v>Kontrak III</v>
      </c>
      <c r="E39" s="117" t="s">
        <v>47</v>
      </c>
      <c r="F39" s="117">
        <v>3</v>
      </c>
      <c r="G39" s="117" t="s">
        <v>402</v>
      </c>
      <c r="H39" s="117"/>
      <c r="I39" s="117" t="s">
        <v>403</v>
      </c>
      <c r="J39" s="117" t="s">
        <v>172</v>
      </c>
      <c r="K39" s="117" t="s">
        <v>404</v>
      </c>
      <c r="L39" s="119">
        <v>37469</v>
      </c>
      <c r="M39" s="120">
        <f t="shared" ca="1" si="1"/>
        <v>24</v>
      </c>
      <c r="N39" s="118" t="s">
        <v>405</v>
      </c>
      <c r="O39" s="117" t="s">
        <v>219</v>
      </c>
      <c r="P39" s="117" t="s">
        <v>97</v>
      </c>
      <c r="Q39" s="216" t="s">
        <v>250</v>
      </c>
      <c r="R39" s="117" t="s">
        <v>406</v>
      </c>
      <c r="S39" s="117"/>
      <c r="T39" s="117" t="s">
        <v>1164</v>
      </c>
      <c r="U39" s="216" t="s">
        <v>120</v>
      </c>
      <c r="V39" s="216"/>
      <c r="W39" s="216"/>
      <c r="X39" s="216"/>
      <c r="Y39" s="216"/>
      <c r="Z39" s="216"/>
      <c r="AA39" s="217" t="s">
        <v>2222</v>
      </c>
      <c r="AB39" s="218"/>
      <c r="AC39" s="219" t="str">
        <f t="shared" si="3"/>
        <v/>
      </c>
      <c r="AD39" s="220" t="s">
        <v>2193</v>
      </c>
      <c r="AE39" s="220"/>
      <c r="AF39" s="120" t="str">
        <f t="shared" si="4"/>
        <v/>
      </c>
      <c r="AG39" s="217">
        <v>46113</v>
      </c>
      <c r="AH39" s="217">
        <v>46234</v>
      </c>
      <c r="AI39" s="221">
        <f t="shared" si="5"/>
        <v>4</v>
      </c>
      <c r="AJ39" s="220" t="s">
        <v>97</v>
      </c>
      <c r="AK39" s="220"/>
      <c r="AL39" s="222" t="str">
        <f t="shared" si="6"/>
        <v/>
      </c>
      <c r="AM39" s="217" t="s">
        <v>97</v>
      </c>
      <c r="AN39" s="217"/>
      <c r="AO39" s="221" t="str">
        <f t="shared" si="7"/>
        <v/>
      </c>
      <c r="AP39" s="220"/>
      <c r="AQ39" s="220"/>
      <c r="AR39" s="119"/>
      <c r="AS39" s="119"/>
      <c r="AT39" s="117"/>
      <c r="AU39" s="117"/>
    </row>
    <row r="40" spans="1:47" ht="30" customHeight="1">
      <c r="A40" s="223">
        <f t="shared" si="10"/>
        <v>10</v>
      </c>
      <c r="B40" s="224" t="s">
        <v>1163</v>
      </c>
      <c r="C40" s="224" t="s">
        <v>376</v>
      </c>
      <c r="D40" s="225" t="str">
        <f t="shared" si="8"/>
        <v>Kontrak III</v>
      </c>
      <c r="E40" s="117" t="s">
        <v>47</v>
      </c>
      <c r="F40" s="117">
        <v>3</v>
      </c>
      <c r="G40" s="117" t="s">
        <v>276</v>
      </c>
      <c r="H40" s="117"/>
      <c r="I40" s="117" t="s">
        <v>1165</v>
      </c>
      <c r="J40" s="117" t="s">
        <v>172</v>
      </c>
      <c r="K40" s="117" t="s">
        <v>276</v>
      </c>
      <c r="L40" s="119">
        <v>35023</v>
      </c>
      <c r="M40" s="120">
        <f t="shared" ca="1" si="1"/>
        <v>30</v>
      </c>
      <c r="N40" s="118" t="s">
        <v>1166</v>
      </c>
      <c r="O40" s="117" t="s">
        <v>114</v>
      </c>
      <c r="P40" s="117" t="s">
        <v>426</v>
      </c>
      <c r="Q40" s="216" t="s">
        <v>250</v>
      </c>
      <c r="R40" s="117" t="s">
        <v>1170</v>
      </c>
      <c r="S40" s="117"/>
      <c r="T40" s="117" t="s">
        <v>1164</v>
      </c>
      <c r="U40" s="216" t="s">
        <v>120</v>
      </c>
      <c r="V40" s="216"/>
      <c r="W40" s="216"/>
      <c r="X40" s="216"/>
      <c r="Y40" s="216"/>
      <c r="Z40" s="216"/>
      <c r="AA40" s="217" t="s">
        <v>2222</v>
      </c>
      <c r="AB40" s="218"/>
      <c r="AC40" s="219" t="str">
        <f t="shared" si="3"/>
        <v/>
      </c>
      <c r="AD40" s="220" t="s">
        <v>2193</v>
      </c>
      <c r="AE40" s="220"/>
      <c r="AF40" s="120" t="str">
        <f t="shared" si="4"/>
        <v/>
      </c>
      <c r="AG40" s="217">
        <v>46113</v>
      </c>
      <c r="AH40" s="217">
        <v>46234</v>
      </c>
      <c r="AI40" s="221">
        <f t="shared" si="5"/>
        <v>4</v>
      </c>
      <c r="AJ40" s="220" t="s">
        <v>97</v>
      </c>
      <c r="AK40" s="220"/>
      <c r="AL40" s="222" t="str">
        <f t="shared" si="6"/>
        <v/>
      </c>
      <c r="AM40" s="217" t="s">
        <v>97</v>
      </c>
      <c r="AN40" s="217"/>
      <c r="AO40" s="221" t="str">
        <f t="shared" si="7"/>
        <v/>
      </c>
      <c r="AP40" s="220"/>
      <c r="AQ40" s="220"/>
      <c r="AR40" s="119"/>
      <c r="AS40" s="119"/>
      <c r="AT40" s="117"/>
      <c r="AU40" s="117"/>
    </row>
    <row r="41" spans="1:47" ht="30" customHeight="1">
      <c r="A41" s="223">
        <f t="shared" si="10"/>
        <v>11</v>
      </c>
      <c r="B41" s="224" t="s">
        <v>407</v>
      </c>
      <c r="C41" s="224" t="s">
        <v>388</v>
      </c>
      <c r="D41" s="225" t="str">
        <f t="shared" si="8"/>
        <v>Kontrak III</v>
      </c>
      <c r="E41" s="117" t="s">
        <v>47</v>
      </c>
      <c r="F41" s="117">
        <v>3</v>
      </c>
      <c r="G41" s="117" t="s">
        <v>402</v>
      </c>
      <c r="H41" s="117"/>
      <c r="I41" s="117" t="s">
        <v>408</v>
      </c>
      <c r="J41" s="117" t="s">
        <v>172</v>
      </c>
      <c r="K41" s="117" t="s">
        <v>409</v>
      </c>
      <c r="L41" s="119">
        <v>38273</v>
      </c>
      <c r="M41" s="120">
        <f t="shared" ca="1" si="1"/>
        <v>21</v>
      </c>
      <c r="N41" s="118" t="s">
        <v>410</v>
      </c>
      <c r="O41" s="117" t="s">
        <v>219</v>
      </c>
      <c r="P41" s="117" t="s">
        <v>97</v>
      </c>
      <c r="Q41" s="216" t="s">
        <v>250</v>
      </c>
      <c r="R41" s="117" t="s">
        <v>411</v>
      </c>
      <c r="S41" s="117"/>
      <c r="T41" s="117" t="s">
        <v>1164</v>
      </c>
      <c r="U41" s="216" t="s">
        <v>120</v>
      </c>
      <c r="V41" s="216"/>
      <c r="W41" s="216"/>
      <c r="X41" s="216"/>
      <c r="Y41" s="216"/>
      <c r="Z41" s="216"/>
      <c r="AA41" s="217" t="s">
        <v>2222</v>
      </c>
      <c r="AB41" s="218"/>
      <c r="AC41" s="219" t="str">
        <f t="shared" si="3"/>
        <v/>
      </c>
      <c r="AD41" s="220" t="s">
        <v>2193</v>
      </c>
      <c r="AE41" s="220"/>
      <c r="AF41" s="120" t="str">
        <f t="shared" si="4"/>
        <v/>
      </c>
      <c r="AG41" s="217">
        <v>46113</v>
      </c>
      <c r="AH41" s="217">
        <v>46234</v>
      </c>
      <c r="AI41" s="221">
        <f t="shared" si="5"/>
        <v>4</v>
      </c>
      <c r="AJ41" s="220" t="s">
        <v>97</v>
      </c>
      <c r="AK41" s="220"/>
      <c r="AL41" s="222" t="str">
        <f t="shared" si="6"/>
        <v/>
      </c>
      <c r="AM41" s="217" t="s">
        <v>97</v>
      </c>
      <c r="AN41" s="217"/>
      <c r="AO41" s="221" t="str">
        <f t="shared" si="7"/>
        <v/>
      </c>
      <c r="AP41" s="220"/>
      <c r="AQ41" s="220"/>
      <c r="AR41" s="119"/>
      <c r="AS41" s="119"/>
      <c r="AT41" s="117"/>
      <c r="AU41" s="117"/>
    </row>
    <row r="42" spans="1:47" ht="30" customHeight="1">
      <c r="A42" s="223">
        <f t="shared" si="10"/>
        <v>12</v>
      </c>
      <c r="B42" s="224" t="s">
        <v>387</v>
      </c>
      <c r="C42" s="224" t="s">
        <v>388</v>
      </c>
      <c r="D42" s="225" t="str">
        <f t="shared" si="8"/>
        <v>Kontrak II</v>
      </c>
      <c r="E42" s="117" t="s">
        <v>47</v>
      </c>
      <c r="F42" s="117">
        <v>3</v>
      </c>
      <c r="G42" s="117" t="s">
        <v>276</v>
      </c>
      <c r="H42" s="117"/>
      <c r="I42" s="117" t="s">
        <v>389</v>
      </c>
      <c r="J42" s="117" t="s">
        <v>172</v>
      </c>
      <c r="K42" s="117" t="s">
        <v>276</v>
      </c>
      <c r="L42" s="119">
        <v>30612</v>
      </c>
      <c r="M42" s="120">
        <f t="shared" ca="1" si="1"/>
        <v>42</v>
      </c>
      <c r="N42" s="118" t="s">
        <v>390</v>
      </c>
      <c r="O42" s="117" t="s">
        <v>114</v>
      </c>
      <c r="P42" s="117" t="s">
        <v>391</v>
      </c>
      <c r="Q42" s="216" t="s">
        <v>250</v>
      </c>
      <c r="R42" s="117" t="s">
        <v>392</v>
      </c>
      <c r="S42" s="117"/>
      <c r="T42" s="117" t="s">
        <v>1365</v>
      </c>
      <c r="U42" s="216" t="s">
        <v>393</v>
      </c>
      <c r="V42" s="216"/>
      <c r="W42" s="216"/>
      <c r="X42" s="216"/>
      <c r="Y42" s="216"/>
      <c r="Z42" s="216"/>
      <c r="AA42" s="217">
        <v>45901</v>
      </c>
      <c r="AB42" s="218">
        <v>46022</v>
      </c>
      <c r="AC42" s="219">
        <f t="shared" si="3"/>
        <v>4</v>
      </c>
      <c r="AD42" s="220">
        <v>46023</v>
      </c>
      <c r="AE42" s="220">
        <v>46142</v>
      </c>
      <c r="AF42" s="120">
        <f t="shared" si="4"/>
        <v>4</v>
      </c>
      <c r="AG42" s="217" t="s">
        <v>97</v>
      </c>
      <c r="AH42" s="217"/>
      <c r="AI42" s="221" t="str">
        <f t="shared" si="5"/>
        <v/>
      </c>
      <c r="AJ42" s="220" t="s">
        <v>97</v>
      </c>
      <c r="AK42" s="220"/>
      <c r="AL42" s="222" t="str">
        <f t="shared" si="6"/>
        <v/>
      </c>
      <c r="AM42" s="217" t="s">
        <v>97</v>
      </c>
      <c r="AN42" s="217"/>
      <c r="AO42" s="221" t="str">
        <f t="shared" si="7"/>
        <v/>
      </c>
      <c r="AP42" s="220"/>
      <c r="AQ42" s="220"/>
      <c r="AR42" s="119"/>
      <c r="AS42" s="119"/>
      <c r="AT42" s="117"/>
      <c r="AU42" s="117"/>
    </row>
    <row r="43" spans="1:47" ht="30" customHeight="1">
      <c r="A43" s="227">
        <f t="shared" si="10"/>
        <v>13</v>
      </c>
      <c r="B43" s="228" t="s">
        <v>2008</v>
      </c>
      <c r="C43" s="228" t="s">
        <v>388</v>
      </c>
      <c r="D43" s="246" t="str">
        <f t="shared" si="8"/>
        <v>Kontrak I</v>
      </c>
      <c r="E43" s="229" t="s">
        <v>47</v>
      </c>
      <c r="F43" s="229">
        <v>3</v>
      </c>
      <c r="G43" s="229" t="s">
        <v>276</v>
      </c>
      <c r="H43" s="229"/>
      <c r="I43" s="229" t="s">
        <v>2224</v>
      </c>
      <c r="J43" s="229" t="s">
        <v>103</v>
      </c>
      <c r="K43" s="229" t="s">
        <v>276</v>
      </c>
      <c r="L43" s="230">
        <v>30280</v>
      </c>
      <c r="M43" s="231">
        <f t="shared" ca="1" si="1"/>
        <v>43</v>
      </c>
      <c r="N43" s="232" t="s">
        <v>2225</v>
      </c>
      <c r="O43" s="229" t="s">
        <v>114</v>
      </c>
      <c r="P43" s="229" t="s">
        <v>176</v>
      </c>
      <c r="Q43" s="233" t="s">
        <v>177</v>
      </c>
      <c r="R43" s="229" t="s">
        <v>2226</v>
      </c>
      <c r="S43" s="229"/>
      <c r="T43" s="229" t="s">
        <v>1241</v>
      </c>
      <c r="U43" s="233" t="s">
        <v>393</v>
      </c>
      <c r="V43" s="233"/>
      <c r="W43" s="233"/>
      <c r="X43" s="233"/>
      <c r="Y43" s="233"/>
      <c r="Z43" s="233"/>
      <c r="AA43" s="234" t="s">
        <v>2227</v>
      </c>
      <c r="AB43" s="235"/>
      <c r="AC43" s="247" t="str">
        <f t="shared" si="3"/>
        <v/>
      </c>
      <c r="AD43" s="234" t="s">
        <v>97</v>
      </c>
      <c r="AE43" s="234"/>
      <c r="AF43" s="231" t="str">
        <f t="shared" si="4"/>
        <v/>
      </c>
      <c r="AG43" s="234" t="s">
        <v>97</v>
      </c>
      <c r="AH43" s="234"/>
      <c r="AI43" s="236" t="str">
        <f t="shared" si="5"/>
        <v/>
      </c>
      <c r="AJ43" s="234" t="s">
        <v>97</v>
      </c>
      <c r="AK43" s="234"/>
      <c r="AL43" s="236" t="str">
        <f t="shared" si="6"/>
        <v/>
      </c>
      <c r="AM43" s="234" t="s">
        <v>97</v>
      </c>
      <c r="AN43" s="234"/>
      <c r="AO43" s="236" t="str">
        <f t="shared" si="7"/>
        <v/>
      </c>
      <c r="AP43" s="234"/>
      <c r="AQ43" s="234"/>
      <c r="AR43" s="230"/>
      <c r="AS43" s="230"/>
      <c r="AT43" s="229"/>
      <c r="AU43" s="229"/>
    </row>
    <row r="44" spans="1:47" ht="30" customHeight="1">
      <c r="A44" s="227">
        <f t="shared" si="10"/>
        <v>14</v>
      </c>
      <c r="B44" s="228" t="s">
        <v>2228</v>
      </c>
      <c r="C44" s="228" t="s">
        <v>388</v>
      </c>
      <c r="D44" s="246" t="str">
        <f t="shared" si="8"/>
        <v>Kontrak I</v>
      </c>
      <c r="E44" s="229" t="s">
        <v>47</v>
      </c>
      <c r="F44" s="229">
        <v>3</v>
      </c>
      <c r="G44" s="229" t="s">
        <v>402</v>
      </c>
      <c r="H44" s="229"/>
      <c r="I44" s="229" t="s">
        <v>2229</v>
      </c>
      <c r="J44" s="229" t="s">
        <v>172</v>
      </c>
      <c r="K44" s="229" t="s">
        <v>418</v>
      </c>
      <c r="L44" s="230">
        <v>36713</v>
      </c>
      <c r="M44" s="231">
        <f t="shared" ca="1" si="1"/>
        <v>26</v>
      </c>
      <c r="N44" s="232" t="s">
        <v>2230</v>
      </c>
      <c r="O44" s="229" t="s">
        <v>114</v>
      </c>
      <c r="P44" s="229" t="s">
        <v>426</v>
      </c>
      <c r="Q44" s="233" t="s">
        <v>177</v>
      </c>
      <c r="R44" s="229" t="s">
        <v>2231</v>
      </c>
      <c r="S44" s="229"/>
      <c r="T44" s="229" t="s">
        <v>1241</v>
      </c>
      <c r="U44" s="233" t="s">
        <v>120</v>
      </c>
      <c r="V44" s="233"/>
      <c r="W44" s="233"/>
      <c r="X44" s="233"/>
      <c r="Y44" s="233"/>
      <c r="Z44" s="233"/>
      <c r="AA44" s="234" t="s">
        <v>2232</v>
      </c>
      <c r="AB44" s="235"/>
      <c r="AC44" s="247" t="str">
        <f t="shared" si="3"/>
        <v/>
      </c>
      <c r="AD44" s="234" t="s">
        <v>97</v>
      </c>
      <c r="AE44" s="234"/>
      <c r="AF44" s="231" t="str">
        <f t="shared" si="4"/>
        <v/>
      </c>
      <c r="AG44" s="234" t="s">
        <v>97</v>
      </c>
      <c r="AH44" s="234"/>
      <c r="AI44" s="236" t="str">
        <f t="shared" si="5"/>
        <v/>
      </c>
      <c r="AJ44" s="234" t="s">
        <v>97</v>
      </c>
      <c r="AK44" s="234"/>
      <c r="AL44" s="236" t="str">
        <f t="shared" si="6"/>
        <v/>
      </c>
      <c r="AM44" s="234" t="s">
        <v>97</v>
      </c>
      <c r="AN44" s="234"/>
      <c r="AO44" s="236" t="str">
        <f t="shared" si="7"/>
        <v/>
      </c>
      <c r="AP44" s="234"/>
      <c r="AQ44" s="234"/>
      <c r="AR44" s="230"/>
      <c r="AS44" s="230"/>
      <c r="AT44" s="229"/>
      <c r="AU44" s="229"/>
    </row>
    <row r="45" spans="1:47" ht="30" customHeight="1">
      <c r="A45" s="227">
        <f t="shared" si="10"/>
        <v>15</v>
      </c>
      <c r="B45" s="228" t="s">
        <v>2233</v>
      </c>
      <c r="C45" s="228" t="s">
        <v>388</v>
      </c>
      <c r="D45" s="246" t="str">
        <f t="shared" si="8"/>
        <v>Kontrak I</v>
      </c>
      <c r="E45" s="229" t="s">
        <v>47</v>
      </c>
      <c r="F45" s="229">
        <v>3</v>
      </c>
      <c r="G45" s="229" t="s">
        <v>402</v>
      </c>
      <c r="H45" s="229"/>
      <c r="I45" s="229" t="s">
        <v>2234</v>
      </c>
      <c r="J45" s="229" t="s">
        <v>172</v>
      </c>
      <c r="K45" s="229" t="s">
        <v>404</v>
      </c>
      <c r="L45" s="230">
        <v>38777</v>
      </c>
      <c r="M45" s="231">
        <f t="shared" ca="1" si="1"/>
        <v>20</v>
      </c>
      <c r="N45" s="232" t="s">
        <v>2235</v>
      </c>
      <c r="O45" s="229" t="s">
        <v>219</v>
      </c>
      <c r="P45" s="229" t="s">
        <v>97</v>
      </c>
      <c r="Q45" s="233" t="s">
        <v>177</v>
      </c>
      <c r="R45" s="229" t="s">
        <v>2237</v>
      </c>
      <c r="S45" s="229"/>
      <c r="T45" s="229" t="s">
        <v>1241</v>
      </c>
      <c r="U45" s="233" t="s">
        <v>120</v>
      </c>
      <c r="V45" s="233"/>
      <c r="W45" s="233"/>
      <c r="X45" s="233"/>
      <c r="Y45" s="233"/>
      <c r="Z45" s="233"/>
      <c r="AA45" s="234" t="s">
        <v>2232</v>
      </c>
      <c r="AB45" s="235"/>
      <c r="AC45" s="247" t="str">
        <f t="shared" si="3"/>
        <v/>
      </c>
      <c r="AD45" s="234" t="s">
        <v>97</v>
      </c>
      <c r="AE45" s="234"/>
      <c r="AF45" s="231" t="str">
        <f t="shared" si="4"/>
        <v/>
      </c>
      <c r="AG45" s="234" t="s">
        <v>97</v>
      </c>
      <c r="AH45" s="234"/>
      <c r="AI45" s="236" t="str">
        <f t="shared" si="5"/>
        <v/>
      </c>
      <c r="AJ45" s="234" t="s">
        <v>97</v>
      </c>
      <c r="AK45" s="234"/>
      <c r="AL45" s="236" t="str">
        <f t="shared" si="6"/>
        <v/>
      </c>
      <c r="AM45" s="234" t="s">
        <v>97</v>
      </c>
      <c r="AN45" s="234"/>
      <c r="AO45" s="236" t="str">
        <f t="shared" si="7"/>
        <v/>
      </c>
      <c r="AP45" s="234"/>
      <c r="AQ45" s="234"/>
      <c r="AR45" s="230"/>
      <c r="AS45" s="230"/>
      <c r="AT45" s="229"/>
      <c r="AU45" s="229"/>
    </row>
    <row r="46" spans="1:47" ht="30" customHeight="1">
      <c r="A46" s="223">
        <f t="shared" si="10"/>
        <v>16</v>
      </c>
      <c r="B46" s="224" t="s">
        <v>416</v>
      </c>
      <c r="C46" s="224" t="s">
        <v>388</v>
      </c>
      <c r="D46" s="225" t="str">
        <f t="shared" si="8"/>
        <v>Tetap</v>
      </c>
      <c r="E46" s="117" t="s">
        <v>30</v>
      </c>
      <c r="F46" s="117" t="s">
        <v>30</v>
      </c>
      <c r="G46" s="117" t="s">
        <v>300</v>
      </c>
      <c r="H46" s="117"/>
      <c r="I46" s="117" t="s">
        <v>417</v>
      </c>
      <c r="J46" s="117" t="s">
        <v>172</v>
      </c>
      <c r="K46" s="117" t="s">
        <v>418</v>
      </c>
      <c r="L46" s="119">
        <v>25516</v>
      </c>
      <c r="M46" s="120">
        <f t="shared" ca="1" si="1"/>
        <v>56</v>
      </c>
      <c r="N46" s="118" t="s">
        <v>419</v>
      </c>
      <c r="O46" s="117" t="s">
        <v>114</v>
      </c>
      <c r="P46" s="117" t="s">
        <v>349</v>
      </c>
      <c r="Q46" s="216" t="s">
        <v>97</v>
      </c>
      <c r="R46" s="117" t="s">
        <v>420</v>
      </c>
      <c r="S46" s="117"/>
      <c r="T46" s="117" t="s">
        <v>1581</v>
      </c>
      <c r="U46" s="216" t="s">
        <v>2238</v>
      </c>
      <c r="V46" s="216"/>
      <c r="W46" s="216"/>
      <c r="X46" s="216"/>
      <c r="Y46" s="216"/>
      <c r="Z46" s="216"/>
      <c r="AA46" s="217" t="s">
        <v>2220</v>
      </c>
      <c r="AB46" s="217"/>
      <c r="AC46" s="217" t="str">
        <f t="shared" si="3"/>
        <v/>
      </c>
      <c r="AD46" s="220" t="s">
        <v>2221</v>
      </c>
      <c r="AE46" s="220"/>
      <c r="AF46" s="220" t="str">
        <f t="shared" si="4"/>
        <v/>
      </c>
      <c r="AG46" s="217" t="s">
        <v>97</v>
      </c>
      <c r="AH46" s="217"/>
      <c r="AI46" s="217" t="str">
        <f t="shared" si="5"/>
        <v/>
      </c>
      <c r="AJ46" s="220" t="s">
        <v>97</v>
      </c>
      <c r="AK46" s="220"/>
      <c r="AL46" s="220" t="str">
        <f t="shared" si="6"/>
        <v/>
      </c>
      <c r="AM46" s="220" t="s">
        <v>97</v>
      </c>
      <c r="AN46" s="220"/>
      <c r="AO46" s="220" t="str">
        <f t="shared" si="7"/>
        <v/>
      </c>
      <c r="AP46" s="220"/>
      <c r="AQ46" s="220"/>
      <c r="AR46" s="119"/>
      <c r="AS46" s="119"/>
      <c r="AT46" s="117"/>
      <c r="AU46" s="117"/>
    </row>
    <row r="47" spans="1:47" ht="30" customHeight="1">
      <c r="A47" s="223">
        <f t="shared" si="10"/>
        <v>17</v>
      </c>
      <c r="B47" s="224" t="s">
        <v>412</v>
      </c>
      <c r="C47" s="224" t="s">
        <v>388</v>
      </c>
      <c r="D47" s="225" t="str">
        <f t="shared" si="8"/>
        <v>Tetap</v>
      </c>
      <c r="E47" s="117" t="s">
        <v>30</v>
      </c>
      <c r="F47" s="117" t="s">
        <v>30</v>
      </c>
      <c r="G47" s="117" t="s">
        <v>300</v>
      </c>
      <c r="H47" s="117"/>
      <c r="I47" s="117" t="s">
        <v>413</v>
      </c>
      <c r="J47" s="117" t="s">
        <v>172</v>
      </c>
      <c r="K47" s="117" t="s">
        <v>276</v>
      </c>
      <c r="L47" s="119">
        <v>28618</v>
      </c>
      <c r="M47" s="120">
        <f t="shared" ca="1" si="1"/>
        <v>48</v>
      </c>
      <c r="N47" s="118" t="s">
        <v>414</v>
      </c>
      <c r="O47" s="117" t="s">
        <v>114</v>
      </c>
      <c r="P47" s="117" t="s">
        <v>176</v>
      </c>
      <c r="Q47" s="216" t="s">
        <v>97</v>
      </c>
      <c r="R47" s="117" t="s">
        <v>415</v>
      </c>
      <c r="S47" s="117"/>
      <c r="T47" s="117" t="s">
        <v>1581</v>
      </c>
      <c r="U47" s="216" t="s">
        <v>97</v>
      </c>
      <c r="V47" s="216"/>
      <c r="W47" s="216"/>
      <c r="X47" s="216"/>
      <c r="Y47" s="216"/>
      <c r="Z47" s="216"/>
      <c r="AA47" s="217" t="s">
        <v>97</v>
      </c>
      <c r="AB47" s="217"/>
      <c r="AC47" s="217" t="str">
        <f t="shared" si="3"/>
        <v/>
      </c>
      <c r="AD47" s="220" t="s">
        <v>97</v>
      </c>
      <c r="AE47" s="220"/>
      <c r="AF47" s="220" t="str">
        <f t="shared" si="4"/>
        <v/>
      </c>
      <c r="AG47" s="217" t="s">
        <v>97</v>
      </c>
      <c r="AH47" s="217"/>
      <c r="AI47" s="217" t="str">
        <f t="shared" si="5"/>
        <v/>
      </c>
      <c r="AJ47" s="220" t="s">
        <v>97</v>
      </c>
      <c r="AK47" s="220"/>
      <c r="AL47" s="220" t="str">
        <f t="shared" si="6"/>
        <v/>
      </c>
      <c r="AM47" s="220" t="s">
        <v>97</v>
      </c>
      <c r="AN47" s="220"/>
      <c r="AO47" s="220" t="str">
        <f t="shared" si="7"/>
        <v/>
      </c>
      <c r="AP47" s="220"/>
      <c r="AQ47" s="220"/>
      <c r="AR47" s="119"/>
      <c r="AS47" s="119"/>
      <c r="AT47" s="117"/>
      <c r="AU47" s="117"/>
    </row>
    <row r="48" spans="1:47" ht="30" customHeight="1">
      <c r="A48" s="223">
        <f t="shared" si="10"/>
        <v>18</v>
      </c>
      <c r="B48" s="224" t="s">
        <v>429</v>
      </c>
      <c r="C48" s="240" t="s">
        <v>246</v>
      </c>
      <c r="D48" s="225" t="str">
        <f t="shared" si="8"/>
        <v>Tetap</v>
      </c>
      <c r="E48" s="117" t="s">
        <v>30</v>
      </c>
      <c r="F48" s="117" t="s">
        <v>30</v>
      </c>
      <c r="G48" s="117" t="s">
        <v>300</v>
      </c>
      <c r="H48" s="117"/>
      <c r="I48" s="117" t="s">
        <v>430</v>
      </c>
      <c r="J48" s="117" t="s">
        <v>172</v>
      </c>
      <c r="K48" s="117" t="s">
        <v>276</v>
      </c>
      <c r="L48" s="119">
        <v>28943</v>
      </c>
      <c r="M48" s="120">
        <f t="shared" ca="1" si="1"/>
        <v>47</v>
      </c>
      <c r="N48" s="118" t="s">
        <v>431</v>
      </c>
      <c r="O48" s="117" t="s">
        <v>219</v>
      </c>
      <c r="P48" s="117" t="s">
        <v>97</v>
      </c>
      <c r="Q48" s="216" t="s">
        <v>97</v>
      </c>
      <c r="R48" s="117" t="s">
        <v>432</v>
      </c>
      <c r="S48" s="117"/>
      <c r="T48" s="117" t="s">
        <v>1581</v>
      </c>
      <c r="U48" s="216" t="s">
        <v>97</v>
      </c>
      <c r="V48" s="216"/>
      <c r="W48" s="216"/>
      <c r="X48" s="216"/>
      <c r="Y48" s="216"/>
      <c r="Z48" s="216"/>
      <c r="AA48" s="217" t="s">
        <v>2239</v>
      </c>
      <c r="AB48" s="217"/>
      <c r="AC48" s="217" t="str">
        <f t="shared" si="3"/>
        <v/>
      </c>
      <c r="AD48" s="220" t="s">
        <v>2240</v>
      </c>
      <c r="AE48" s="220"/>
      <c r="AF48" s="220" t="str">
        <f t="shared" si="4"/>
        <v/>
      </c>
      <c r="AG48" s="217" t="s">
        <v>97</v>
      </c>
      <c r="AH48" s="217"/>
      <c r="AI48" s="217" t="str">
        <f t="shared" si="5"/>
        <v/>
      </c>
      <c r="AJ48" s="220" t="s">
        <v>97</v>
      </c>
      <c r="AK48" s="220"/>
      <c r="AL48" s="220" t="str">
        <f t="shared" si="6"/>
        <v/>
      </c>
      <c r="AM48" s="220" t="s">
        <v>97</v>
      </c>
      <c r="AN48" s="220"/>
      <c r="AO48" s="220" t="str">
        <f t="shared" si="7"/>
        <v/>
      </c>
      <c r="AP48" s="220"/>
      <c r="AQ48" s="220"/>
      <c r="AR48" s="119"/>
      <c r="AS48" s="119"/>
      <c r="AT48" s="117"/>
      <c r="AU48" s="117"/>
    </row>
    <row r="49" spans="1:47" ht="30" customHeight="1">
      <c r="A49" s="223">
        <f t="shared" si="10"/>
        <v>19</v>
      </c>
      <c r="B49" s="224" t="s">
        <v>1412</v>
      </c>
      <c r="C49" s="240" t="s">
        <v>246</v>
      </c>
      <c r="D49" s="225" t="str">
        <f t="shared" si="8"/>
        <v>Kontrak III</v>
      </c>
      <c r="E49" s="117" t="s">
        <v>30</v>
      </c>
      <c r="F49" s="117" t="s">
        <v>30</v>
      </c>
      <c r="G49" s="117" t="s">
        <v>1414</v>
      </c>
      <c r="H49" s="117"/>
      <c r="I49" s="117" t="s">
        <v>1415</v>
      </c>
      <c r="J49" s="117" t="s">
        <v>172</v>
      </c>
      <c r="K49" s="117" t="s">
        <v>278</v>
      </c>
      <c r="L49" s="119">
        <v>33720</v>
      </c>
      <c r="M49" s="120">
        <f t="shared" ca="1" si="1"/>
        <v>34</v>
      </c>
      <c r="N49" s="118" t="s">
        <v>1420</v>
      </c>
      <c r="O49" s="117" t="s">
        <v>219</v>
      </c>
      <c r="P49" s="117" t="s">
        <v>97</v>
      </c>
      <c r="Q49" s="216" t="s">
        <v>250</v>
      </c>
      <c r="R49" s="117" t="s">
        <v>1422</v>
      </c>
      <c r="S49" s="117"/>
      <c r="T49" s="117" t="s">
        <v>1164</v>
      </c>
      <c r="U49" s="216" t="s">
        <v>120</v>
      </c>
      <c r="V49" s="216"/>
      <c r="W49" s="216"/>
      <c r="X49" s="216"/>
      <c r="Y49" s="216"/>
      <c r="Z49" s="216"/>
      <c r="AA49" s="217" t="s">
        <v>2222</v>
      </c>
      <c r="AB49" s="218"/>
      <c r="AC49" s="219" t="str">
        <f t="shared" si="3"/>
        <v/>
      </c>
      <c r="AD49" s="220" t="s">
        <v>2193</v>
      </c>
      <c r="AE49" s="220"/>
      <c r="AF49" s="120" t="str">
        <f t="shared" si="4"/>
        <v/>
      </c>
      <c r="AG49" s="217">
        <v>46113</v>
      </c>
      <c r="AH49" s="217">
        <v>46234</v>
      </c>
      <c r="AI49" s="221">
        <f t="shared" si="5"/>
        <v>4</v>
      </c>
      <c r="AJ49" s="220" t="s">
        <v>97</v>
      </c>
      <c r="AK49" s="220"/>
      <c r="AL49" s="222" t="str">
        <f t="shared" si="6"/>
        <v/>
      </c>
      <c r="AM49" s="217" t="s">
        <v>97</v>
      </c>
      <c r="AN49" s="217"/>
      <c r="AO49" s="221" t="str">
        <f t="shared" si="7"/>
        <v/>
      </c>
      <c r="AP49" s="220"/>
      <c r="AQ49" s="220"/>
      <c r="AR49" s="119"/>
      <c r="AS49" s="119"/>
      <c r="AT49" s="117"/>
      <c r="AU49" s="117"/>
    </row>
    <row r="50" spans="1:47" ht="30" customHeight="1">
      <c r="A50" s="223">
        <f t="shared" si="10"/>
        <v>20</v>
      </c>
      <c r="B50" s="224" t="s">
        <v>1398</v>
      </c>
      <c r="C50" s="240" t="s">
        <v>246</v>
      </c>
      <c r="D50" s="225" t="str">
        <f t="shared" si="8"/>
        <v>Kontrak III</v>
      </c>
      <c r="E50" s="117" t="s">
        <v>30</v>
      </c>
      <c r="F50" s="117" t="s">
        <v>30</v>
      </c>
      <c r="G50" s="117" t="s">
        <v>276</v>
      </c>
      <c r="H50" s="117"/>
      <c r="I50" s="117" t="s">
        <v>1399</v>
      </c>
      <c r="J50" s="117" t="s">
        <v>172</v>
      </c>
      <c r="K50" s="117" t="s">
        <v>341</v>
      </c>
      <c r="L50" s="119">
        <v>37489</v>
      </c>
      <c r="M50" s="120">
        <f t="shared" ca="1" si="1"/>
        <v>24</v>
      </c>
      <c r="N50" s="118" t="s">
        <v>1403</v>
      </c>
      <c r="O50" s="117" t="s">
        <v>219</v>
      </c>
      <c r="P50" s="117" t="s">
        <v>97</v>
      </c>
      <c r="Q50" s="216" t="s">
        <v>250</v>
      </c>
      <c r="R50" s="117" t="s">
        <v>1407</v>
      </c>
      <c r="S50" s="117"/>
      <c r="T50" s="117" t="s">
        <v>1164</v>
      </c>
      <c r="U50" s="216" t="s">
        <v>120</v>
      </c>
      <c r="V50" s="216"/>
      <c r="W50" s="216"/>
      <c r="X50" s="216"/>
      <c r="Y50" s="216"/>
      <c r="Z50" s="216"/>
      <c r="AA50" s="217" t="s">
        <v>2222</v>
      </c>
      <c r="AB50" s="218"/>
      <c r="AC50" s="219" t="str">
        <f t="shared" si="3"/>
        <v/>
      </c>
      <c r="AD50" s="220" t="s">
        <v>2193</v>
      </c>
      <c r="AE50" s="220"/>
      <c r="AF50" s="120" t="str">
        <f t="shared" si="4"/>
        <v/>
      </c>
      <c r="AG50" s="217">
        <v>46113</v>
      </c>
      <c r="AH50" s="217">
        <v>46234</v>
      </c>
      <c r="AI50" s="221">
        <f t="shared" si="5"/>
        <v>4</v>
      </c>
      <c r="AJ50" s="220" t="s">
        <v>97</v>
      </c>
      <c r="AK50" s="220"/>
      <c r="AL50" s="222" t="str">
        <f t="shared" si="6"/>
        <v/>
      </c>
      <c r="AM50" s="217" t="s">
        <v>97</v>
      </c>
      <c r="AN50" s="217"/>
      <c r="AO50" s="221" t="str">
        <f t="shared" si="7"/>
        <v/>
      </c>
      <c r="AP50" s="220"/>
      <c r="AQ50" s="220"/>
      <c r="AR50" s="119"/>
      <c r="AS50" s="119"/>
      <c r="AT50" s="117"/>
      <c r="AU50" s="117"/>
    </row>
    <row r="51" spans="1:47" ht="30" customHeight="1">
      <c r="A51" s="223">
        <f t="shared" si="10"/>
        <v>21</v>
      </c>
      <c r="B51" s="224" t="s">
        <v>423</v>
      </c>
      <c r="C51" s="240" t="s">
        <v>246</v>
      </c>
      <c r="D51" s="225" t="str">
        <f t="shared" si="8"/>
        <v>Tetap</v>
      </c>
      <c r="E51" s="117" t="s">
        <v>30</v>
      </c>
      <c r="F51" s="117" t="s">
        <v>30</v>
      </c>
      <c r="G51" s="117" t="s">
        <v>300</v>
      </c>
      <c r="H51" s="117"/>
      <c r="I51" s="117" t="s">
        <v>424</v>
      </c>
      <c r="J51" s="117" t="s">
        <v>172</v>
      </c>
      <c r="K51" s="117" t="s">
        <v>278</v>
      </c>
      <c r="L51" s="119">
        <v>27681</v>
      </c>
      <c r="M51" s="120">
        <f t="shared" ca="1" si="1"/>
        <v>50</v>
      </c>
      <c r="N51" s="118" t="s">
        <v>425</v>
      </c>
      <c r="O51" s="117" t="s">
        <v>114</v>
      </c>
      <c r="P51" s="117" t="s">
        <v>426</v>
      </c>
      <c r="Q51" s="216" t="s">
        <v>97</v>
      </c>
      <c r="R51" s="117" t="s">
        <v>427</v>
      </c>
      <c r="S51" s="117"/>
      <c r="T51" s="117" t="s">
        <v>1581</v>
      </c>
      <c r="U51" s="216" t="s">
        <v>2241</v>
      </c>
      <c r="V51" s="216"/>
      <c r="W51" s="216"/>
      <c r="X51" s="216"/>
      <c r="Y51" s="216"/>
      <c r="Z51" s="216"/>
      <c r="AA51" s="217" t="s">
        <v>2242</v>
      </c>
      <c r="AB51" s="217"/>
      <c r="AC51" s="217" t="str">
        <f t="shared" si="3"/>
        <v/>
      </c>
      <c r="AD51" s="220" t="s">
        <v>2219</v>
      </c>
      <c r="AE51" s="220"/>
      <c r="AF51" s="220" t="str">
        <f t="shared" si="4"/>
        <v/>
      </c>
      <c r="AG51" s="217" t="s">
        <v>97</v>
      </c>
      <c r="AH51" s="217"/>
      <c r="AI51" s="217" t="str">
        <f t="shared" si="5"/>
        <v/>
      </c>
      <c r="AJ51" s="220" t="s">
        <v>97</v>
      </c>
      <c r="AK51" s="220"/>
      <c r="AL51" s="220" t="str">
        <f t="shared" si="6"/>
        <v/>
      </c>
      <c r="AM51" s="220" t="s">
        <v>97</v>
      </c>
      <c r="AN51" s="220"/>
      <c r="AO51" s="220" t="str">
        <f t="shared" si="7"/>
        <v/>
      </c>
      <c r="AP51" s="220"/>
      <c r="AQ51" s="220"/>
      <c r="AR51" s="119"/>
      <c r="AS51" s="119"/>
      <c r="AT51" s="117"/>
      <c r="AU51" s="117"/>
    </row>
    <row r="52" spans="1:47" ht="30" customHeight="1">
      <c r="A52" s="208" t="s">
        <v>2014</v>
      </c>
      <c r="B52" s="208"/>
      <c r="C52" s="208"/>
      <c r="D52" s="225" t="str">
        <f t="shared" si="8"/>
        <v>.</v>
      </c>
      <c r="E52" s="117"/>
      <c r="F52" s="117"/>
      <c r="G52" s="117"/>
      <c r="H52" s="117"/>
      <c r="I52" s="117"/>
      <c r="J52" s="117"/>
      <c r="K52" s="117"/>
      <c r="L52" s="119"/>
      <c r="M52" s="120" t="str">
        <f t="shared" ca="1" si="1"/>
        <v/>
      </c>
      <c r="N52" s="118"/>
      <c r="O52" s="117"/>
      <c r="P52" s="117"/>
      <c r="Q52" s="216"/>
      <c r="R52" s="117"/>
      <c r="S52" s="117"/>
      <c r="T52" s="117" t="s">
        <v>2125</v>
      </c>
      <c r="U52" s="216"/>
      <c r="V52" s="216"/>
      <c r="W52" s="216"/>
      <c r="X52" s="216"/>
      <c r="Y52" s="216"/>
      <c r="Z52" s="216"/>
      <c r="AA52" s="217"/>
      <c r="AB52" s="218"/>
      <c r="AC52" s="219" t="str">
        <f t="shared" si="3"/>
        <v/>
      </c>
      <c r="AD52" s="220"/>
      <c r="AE52" s="220"/>
      <c r="AF52" s="120" t="str">
        <f t="shared" si="4"/>
        <v/>
      </c>
      <c r="AG52" s="217"/>
      <c r="AH52" s="217"/>
      <c r="AI52" s="221" t="str">
        <f t="shared" si="5"/>
        <v/>
      </c>
      <c r="AJ52" s="220"/>
      <c r="AK52" s="220"/>
      <c r="AL52" s="222" t="str">
        <f t="shared" si="6"/>
        <v/>
      </c>
      <c r="AM52" s="217"/>
      <c r="AN52" s="217"/>
      <c r="AO52" s="221" t="str">
        <f t="shared" si="7"/>
        <v/>
      </c>
      <c r="AP52" s="220"/>
      <c r="AQ52" s="220"/>
      <c r="AR52" s="119"/>
      <c r="AS52" s="119"/>
      <c r="AT52" s="117"/>
      <c r="AU52" s="117"/>
    </row>
    <row r="53" spans="1:47" ht="30" customHeight="1">
      <c r="A53" s="223">
        <v>1</v>
      </c>
      <c r="B53" s="224" t="s">
        <v>502</v>
      </c>
      <c r="C53" s="224" t="s">
        <v>440</v>
      </c>
      <c r="D53" s="225" t="str">
        <f t="shared" si="8"/>
        <v>Tetap</v>
      </c>
      <c r="E53" s="117" t="s">
        <v>97</v>
      </c>
      <c r="F53" s="117" t="s">
        <v>97</v>
      </c>
      <c r="G53" s="117" t="s">
        <v>170</v>
      </c>
      <c r="H53" s="117"/>
      <c r="I53" s="117" t="s">
        <v>503</v>
      </c>
      <c r="J53" s="117" t="s">
        <v>172</v>
      </c>
      <c r="K53" s="117" t="s">
        <v>504</v>
      </c>
      <c r="L53" s="119">
        <v>34070</v>
      </c>
      <c r="M53" s="120">
        <f t="shared" ca="1" si="1"/>
        <v>33</v>
      </c>
      <c r="N53" s="118" t="s">
        <v>505</v>
      </c>
      <c r="O53" s="117" t="s">
        <v>114</v>
      </c>
      <c r="P53" s="117" t="s">
        <v>176</v>
      </c>
      <c r="Q53" s="216" t="s">
        <v>97</v>
      </c>
      <c r="R53" s="117" t="s">
        <v>506</v>
      </c>
      <c r="S53" s="117"/>
      <c r="T53" s="117" t="s">
        <v>1581</v>
      </c>
      <c r="U53" s="216" t="s">
        <v>508</v>
      </c>
      <c r="V53" s="216"/>
      <c r="W53" s="216"/>
      <c r="X53" s="216"/>
      <c r="Y53" s="216"/>
      <c r="Z53" s="216"/>
      <c r="AA53" s="217" t="s">
        <v>2243</v>
      </c>
      <c r="AB53" s="217"/>
      <c r="AC53" s="217" t="str">
        <f t="shared" si="3"/>
        <v/>
      </c>
      <c r="AD53" s="220" t="s">
        <v>2244</v>
      </c>
      <c r="AE53" s="220"/>
      <c r="AF53" s="220" t="str">
        <f t="shared" si="4"/>
        <v/>
      </c>
      <c r="AG53" s="217" t="s">
        <v>2245</v>
      </c>
      <c r="AH53" s="217"/>
      <c r="AI53" s="217" t="str">
        <f t="shared" si="5"/>
        <v/>
      </c>
      <c r="AJ53" s="220" t="s">
        <v>2246</v>
      </c>
      <c r="AK53" s="220"/>
      <c r="AL53" s="220" t="str">
        <f t="shared" si="6"/>
        <v/>
      </c>
      <c r="AM53" s="220" t="s">
        <v>97</v>
      </c>
      <c r="AN53" s="220"/>
      <c r="AO53" s="220" t="str">
        <f t="shared" si="7"/>
        <v/>
      </c>
      <c r="AP53" s="220"/>
      <c r="AQ53" s="220"/>
      <c r="AR53" s="119"/>
      <c r="AS53" s="119"/>
      <c r="AT53" s="117"/>
      <c r="AU53" s="117"/>
    </row>
    <row r="54" spans="1:47" ht="30" customHeight="1">
      <c r="A54" s="223">
        <f t="shared" ref="A54:A60" si="11">A53+1</f>
        <v>2</v>
      </c>
      <c r="B54" s="224" t="s">
        <v>288</v>
      </c>
      <c r="C54" s="224" t="s">
        <v>2004</v>
      </c>
      <c r="D54" s="225" t="str">
        <f t="shared" si="8"/>
        <v>Tetap</v>
      </c>
      <c r="E54" s="117" t="s">
        <v>47</v>
      </c>
      <c r="F54" s="117">
        <v>9</v>
      </c>
      <c r="G54" s="117" t="s">
        <v>170</v>
      </c>
      <c r="H54" s="117"/>
      <c r="I54" s="117" t="s">
        <v>290</v>
      </c>
      <c r="J54" s="117" t="s">
        <v>172</v>
      </c>
      <c r="K54" s="117" t="s">
        <v>291</v>
      </c>
      <c r="L54" s="119">
        <v>31792</v>
      </c>
      <c r="M54" s="120">
        <f t="shared" ca="1" si="1"/>
        <v>39</v>
      </c>
      <c r="N54" s="118" t="s">
        <v>293</v>
      </c>
      <c r="O54" s="117" t="s">
        <v>294</v>
      </c>
      <c r="P54" s="117" t="s">
        <v>116</v>
      </c>
      <c r="Q54" s="216" t="s">
        <v>97</v>
      </c>
      <c r="R54" s="117" t="s">
        <v>296</v>
      </c>
      <c r="S54" s="117"/>
      <c r="T54" s="117" t="s">
        <v>1581</v>
      </c>
      <c r="U54" s="216" t="s">
        <v>2247</v>
      </c>
      <c r="V54" s="216"/>
      <c r="W54" s="216"/>
      <c r="X54" s="216"/>
      <c r="Y54" s="216"/>
      <c r="Z54" s="216"/>
      <c r="AA54" s="217" t="s">
        <v>2248</v>
      </c>
      <c r="AB54" s="217"/>
      <c r="AC54" s="217" t="str">
        <f t="shared" si="3"/>
        <v/>
      </c>
      <c r="AD54" s="220" t="s">
        <v>2249</v>
      </c>
      <c r="AE54" s="220"/>
      <c r="AF54" s="220" t="str">
        <f t="shared" si="4"/>
        <v/>
      </c>
      <c r="AG54" s="217" t="s">
        <v>2250</v>
      </c>
      <c r="AH54" s="217"/>
      <c r="AI54" s="217" t="str">
        <f t="shared" si="5"/>
        <v/>
      </c>
      <c r="AJ54" s="220" t="s">
        <v>2251</v>
      </c>
      <c r="AK54" s="220"/>
      <c r="AL54" s="220" t="str">
        <f t="shared" si="6"/>
        <v/>
      </c>
      <c r="AM54" s="220" t="s">
        <v>97</v>
      </c>
      <c r="AN54" s="220"/>
      <c r="AO54" s="220" t="str">
        <f t="shared" si="7"/>
        <v/>
      </c>
      <c r="AP54" s="220"/>
      <c r="AQ54" s="220"/>
      <c r="AR54" s="119"/>
      <c r="AS54" s="119"/>
      <c r="AT54" s="117"/>
      <c r="AU54" s="117"/>
    </row>
    <row r="55" spans="1:47" ht="30" customHeight="1">
      <c r="A55" s="223">
        <f t="shared" si="11"/>
        <v>3</v>
      </c>
      <c r="B55" s="224" t="s">
        <v>509</v>
      </c>
      <c r="C55" s="224" t="s">
        <v>2004</v>
      </c>
      <c r="D55" s="225" t="str">
        <f t="shared" si="8"/>
        <v>Tetap</v>
      </c>
      <c r="E55" s="117" t="s">
        <v>47</v>
      </c>
      <c r="F55" s="117">
        <v>9</v>
      </c>
      <c r="G55" s="117" t="s">
        <v>170</v>
      </c>
      <c r="H55" s="117"/>
      <c r="I55" s="117" t="s">
        <v>510</v>
      </c>
      <c r="J55" s="117" t="s">
        <v>172</v>
      </c>
      <c r="K55" s="117" t="s">
        <v>199</v>
      </c>
      <c r="L55" s="119">
        <v>34389</v>
      </c>
      <c r="M55" s="120">
        <f t="shared" ca="1" si="1"/>
        <v>32</v>
      </c>
      <c r="N55" s="118" t="s">
        <v>511</v>
      </c>
      <c r="O55" s="117" t="s">
        <v>464</v>
      </c>
      <c r="P55" s="117" t="s">
        <v>30</v>
      </c>
      <c r="Q55" s="216" t="s">
        <v>97</v>
      </c>
      <c r="R55" s="117" t="s">
        <v>512</v>
      </c>
      <c r="S55" s="117"/>
      <c r="T55" s="117" t="s">
        <v>1581</v>
      </c>
      <c r="U55" s="216" t="s">
        <v>508</v>
      </c>
      <c r="V55" s="216"/>
      <c r="W55" s="216"/>
      <c r="X55" s="216"/>
      <c r="Y55" s="216"/>
      <c r="Z55" s="216"/>
      <c r="AA55" s="217" t="s">
        <v>2243</v>
      </c>
      <c r="AB55" s="217"/>
      <c r="AC55" s="217" t="str">
        <f t="shared" si="3"/>
        <v/>
      </c>
      <c r="AD55" s="220" t="s">
        <v>2244</v>
      </c>
      <c r="AE55" s="220"/>
      <c r="AF55" s="220" t="str">
        <f t="shared" si="4"/>
        <v/>
      </c>
      <c r="AG55" s="217" t="s">
        <v>2245</v>
      </c>
      <c r="AH55" s="217"/>
      <c r="AI55" s="217" t="str">
        <f t="shared" si="5"/>
        <v/>
      </c>
      <c r="AJ55" s="220" t="s">
        <v>2246</v>
      </c>
      <c r="AK55" s="220"/>
      <c r="AL55" s="220" t="str">
        <f t="shared" si="6"/>
        <v/>
      </c>
      <c r="AM55" s="220" t="s">
        <v>97</v>
      </c>
      <c r="AN55" s="220"/>
      <c r="AO55" s="220" t="str">
        <f t="shared" si="7"/>
        <v/>
      </c>
      <c r="AP55" s="220"/>
      <c r="AQ55" s="220"/>
      <c r="AR55" s="119"/>
      <c r="AS55" s="119"/>
      <c r="AT55" s="117"/>
      <c r="AU55" s="117"/>
    </row>
    <row r="56" spans="1:47" ht="30" customHeight="1">
      <c r="A56" s="223">
        <f t="shared" si="11"/>
        <v>4</v>
      </c>
      <c r="B56" s="224" t="s">
        <v>513</v>
      </c>
      <c r="C56" s="224" t="s">
        <v>212</v>
      </c>
      <c r="D56" s="225" t="str">
        <f t="shared" si="8"/>
        <v>Kontrak IV</v>
      </c>
      <c r="E56" s="117" t="s">
        <v>47</v>
      </c>
      <c r="F56" s="117">
        <v>3</v>
      </c>
      <c r="G56" s="117" t="s">
        <v>514</v>
      </c>
      <c r="H56" s="117"/>
      <c r="I56" s="117" t="s">
        <v>515</v>
      </c>
      <c r="J56" s="117" t="s">
        <v>172</v>
      </c>
      <c r="K56" s="117" t="s">
        <v>516</v>
      </c>
      <c r="L56" s="119">
        <v>36369</v>
      </c>
      <c r="M56" s="120">
        <f t="shared" ca="1" si="1"/>
        <v>27</v>
      </c>
      <c r="N56" s="118" t="s">
        <v>517</v>
      </c>
      <c r="O56" s="117" t="s">
        <v>219</v>
      </c>
      <c r="P56" s="117" t="s">
        <v>30</v>
      </c>
      <c r="Q56" s="216" t="s">
        <v>518</v>
      </c>
      <c r="R56" s="117" t="s">
        <v>519</v>
      </c>
      <c r="S56" s="117"/>
      <c r="T56" s="117" t="s">
        <v>1528</v>
      </c>
      <c r="U56" s="216" t="s">
        <v>2252</v>
      </c>
      <c r="V56" s="216"/>
      <c r="W56" s="216"/>
      <c r="X56" s="216"/>
      <c r="Y56" s="216"/>
      <c r="Z56" s="216"/>
      <c r="AA56" s="217" t="s">
        <v>2253</v>
      </c>
      <c r="AB56" s="218"/>
      <c r="AC56" s="219" t="str">
        <f t="shared" si="3"/>
        <v/>
      </c>
      <c r="AD56" s="220" t="s">
        <v>2254</v>
      </c>
      <c r="AE56" s="220"/>
      <c r="AF56" s="120" t="str">
        <f t="shared" si="4"/>
        <v/>
      </c>
      <c r="AG56" s="217" t="s">
        <v>2255</v>
      </c>
      <c r="AH56" s="217"/>
      <c r="AI56" s="221" t="str">
        <f t="shared" si="5"/>
        <v/>
      </c>
      <c r="AJ56" s="220" t="s">
        <v>2256</v>
      </c>
      <c r="AK56" s="220"/>
      <c r="AL56" s="222" t="str">
        <f t="shared" si="6"/>
        <v/>
      </c>
      <c r="AM56" s="217" t="s">
        <v>97</v>
      </c>
      <c r="AN56" s="217"/>
      <c r="AO56" s="221" t="str">
        <f t="shared" si="7"/>
        <v/>
      </c>
      <c r="AP56" s="220"/>
      <c r="AQ56" s="220"/>
      <c r="AR56" s="119"/>
      <c r="AS56" s="119"/>
      <c r="AT56" s="117"/>
      <c r="AU56" s="117"/>
    </row>
    <row r="57" spans="1:47" ht="30" customHeight="1">
      <c r="A57" s="223">
        <f t="shared" si="11"/>
        <v>5</v>
      </c>
      <c r="B57" s="224" t="s">
        <v>521</v>
      </c>
      <c r="C57" s="224" t="s">
        <v>376</v>
      </c>
      <c r="D57" s="225" t="str">
        <f t="shared" si="8"/>
        <v>Tetap</v>
      </c>
      <c r="E57" s="117" t="s">
        <v>47</v>
      </c>
      <c r="F57" s="117">
        <v>3</v>
      </c>
      <c r="G57" s="117" t="s">
        <v>170</v>
      </c>
      <c r="H57" s="117"/>
      <c r="I57" s="117" t="s">
        <v>522</v>
      </c>
      <c r="J57" s="117" t="s">
        <v>172</v>
      </c>
      <c r="K57" s="117" t="s">
        <v>523</v>
      </c>
      <c r="L57" s="119">
        <v>31640</v>
      </c>
      <c r="M57" s="120">
        <f t="shared" ca="1" si="1"/>
        <v>40</v>
      </c>
      <c r="N57" s="118" t="s">
        <v>524</v>
      </c>
      <c r="O57" s="117" t="s">
        <v>114</v>
      </c>
      <c r="P57" s="117" t="s">
        <v>349</v>
      </c>
      <c r="Q57" s="216" t="s">
        <v>250</v>
      </c>
      <c r="R57" s="117" t="s">
        <v>525</v>
      </c>
      <c r="S57" s="117"/>
      <c r="T57" s="117" t="s">
        <v>1581</v>
      </c>
      <c r="U57" s="216" t="s">
        <v>452</v>
      </c>
      <c r="V57" s="216"/>
      <c r="W57" s="216"/>
      <c r="X57" s="216"/>
      <c r="Y57" s="216"/>
      <c r="Z57" s="216"/>
      <c r="AA57" s="217" t="s">
        <v>527</v>
      </c>
      <c r="AB57" s="217"/>
      <c r="AC57" s="217" t="str">
        <f t="shared" si="3"/>
        <v/>
      </c>
      <c r="AD57" s="220" t="s">
        <v>97</v>
      </c>
      <c r="AE57" s="220"/>
      <c r="AF57" s="220" t="str">
        <f t="shared" si="4"/>
        <v/>
      </c>
      <c r="AG57" s="217" t="s">
        <v>97</v>
      </c>
      <c r="AH57" s="217"/>
      <c r="AI57" s="217" t="str">
        <f t="shared" si="5"/>
        <v/>
      </c>
      <c r="AJ57" s="220" t="s">
        <v>97</v>
      </c>
      <c r="AK57" s="220"/>
      <c r="AL57" s="220" t="str">
        <f t="shared" si="6"/>
        <v/>
      </c>
      <c r="AM57" s="220" t="s">
        <v>97</v>
      </c>
      <c r="AN57" s="220"/>
      <c r="AO57" s="220" t="str">
        <f t="shared" si="7"/>
        <v/>
      </c>
      <c r="AP57" s="220"/>
      <c r="AQ57" s="220"/>
      <c r="AR57" s="119"/>
      <c r="AS57" s="119"/>
      <c r="AT57" s="117"/>
      <c r="AU57" s="117"/>
    </row>
    <row r="58" spans="1:47" ht="30" customHeight="1">
      <c r="A58" s="223">
        <f t="shared" si="11"/>
        <v>6</v>
      </c>
      <c r="B58" s="224" t="s">
        <v>528</v>
      </c>
      <c r="C58" s="224" t="s">
        <v>388</v>
      </c>
      <c r="D58" s="225" t="str">
        <f t="shared" si="8"/>
        <v>Kontrak III</v>
      </c>
      <c r="E58" s="117" t="s">
        <v>47</v>
      </c>
      <c r="F58" s="117">
        <v>3</v>
      </c>
      <c r="G58" s="117" t="s">
        <v>514</v>
      </c>
      <c r="H58" s="117"/>
      <c r="I58" s="117" t="s">
        <v>529</v>
      </c>
      <c r="J58" s="117" t="s">
        <v>172</v>
      </c>
      <c r="K58" s="117" t="s">
        <v>199</v>
      </c>
      <c r="L58" s="119">
        <v>33950</v>
      </c>
      <c r="M58" s="120">
        <f t="shared" ca="1" si="1"/>
        <v>33</v>
      </c>
      <c r="N58" s="118" t="s">
        <v>530</v>
      </c>
      <c r="O58" s="117" t="s">
        <v>114</v>
      </c>
      <c r="P58" s="117" t="s">
        <v>176</v>
      </c>
      <c r="Q58" s="216" t="s">
        <v>177</v>
      </c>
      <c r="R58" s="117" t="s">
        <v>531</v>
      </c>
      <c r="S58" s="117"/>
      <c r="T58" s="117" t="s">
        <v>1164</v>
      </c>
      <c r="U58" s="216" t="s">
        <v>120</v>
      </c>
      <c r="V58" s="216"/>
      <c r="W58" s="216"/>
      <c r="X58" s="216"/>
      <c r="Y58" s="216"/>
      <c r="Z58" s="216"/>
      <c r="AA58" s="217" t="s">
        <v>2222</v>
      </c>
      <c r="AB58" s="218"/>
      <c r="AC58" s="219" t="str">
        <f t="shared" si="3"/>
        <v/>
      </c>
      <c r="AD58" s="220" t="s">
        <v>2193</v>
      </c>
      <c r="AE58" s="220"/>
      <c r="AF58" s="120" t="str">
        <f t="shared" si="4"/>
        <v/>
      </c>
      <c r="AG58" s="217">
        <v>46113</v>
      </c>
      <c r="AH58" s="217">
        <v>46234</v>
      </c>
      <c r="AI58" s="221">
        <f t="shared" si="5"/>
        <v>4</v>
      </c>
      <c r="AJ58" s="220" t="s">
        <v>97</v>
      </c>
      <c r="AK58" s="220"/>
      <c r="AL58" s="222" t="str">
        <f t="shared" si="6"/>
        <v/>
      </c>
      <c r="AM58" s="217" t="s">
        <v>97</v>
      </c>
      <c r="AN58" s="217"/>
      <c r="AO58" s="221" t="str">
        <f t="shared" si="7"/>
        <v/>
      </c>
      <c r="AP58" s="220"/>
      <c r="AQ58" s="220"/>
      <c r="AR58" s="119"/>
      <c r="AS58" s="119"/>
      <c r="AT58" s="117"/>
      <c r="AU58" s="117"/>
    </row>
    <row r="59" spans="1:47" ht="30" customHeight="1">
      <c r="A59" s="223">
        <f t="shared" si="11"/>
        <v>7</v>
      </c>
      <c r="B59" s="224" t="s">
        <v>533</v>
      </c>
      <c r="C59" s="224" t="s">
        <v>388</v>
      </c>
      <c r="D59" s="225" t="str">
        <f t="shared" si="8"/>
        <v>Kontrak II</v>
      </c>
      <c r="E59" s="117" t="s">
        <v>47</v>
      </c>
      <c r="F59" s="117">
        <v>3</v>
      </c>
      <c r="G59" s="117" t="s">
        <v>514</v>
      </c>
      <c r="H59" s="117"/>
      <c r="I59" s="117" t="s">
        <v>534</v>
      </c>
      <c r="J59" s="117" t="s">
        <v>172</v>
      </c>
      <c r="K59" s="117" t="s">
        <v>535</v>
      </c>
      <c r="L59" s="119">
        <v>33881</v>
      </c>
      <c r="M59" s="120">
        <f t="shared" ca="1" si="1"/>
        <v>33</v>
      </c>
      <c r="N59" s="118" t="s">
        <v>536</v>
      </c>
      <c r="O59" s="117" t="s">
        <v>114</v>
      </c>
      <c r="P59" s="117" t="s">
        <v>176</v>
      </c>
      <c r="Q59" s="216" t="s">
        <v>250</v>
      </c>
      <c r="R59" s="117" t="s">
        <v>537</v>
      </c>
      <c r="S59" s="117"/>
      <c r="T59" s="117" t="s">
        <v>1365</v>
      </c>
      <c r="U59" s="216" t="s">
        <v>393</v>
      </c>
      <c r="V59" s="216"/>
      <c r="W59" s="216"/>
      <c r="X59" s="216"/>
      <c r="Y59" s="216"/>
      <c r="Z59" s="216"/>
      <c r="AA59" s="217" t="s">
        <v>2212</v>
      </c>
      <c r="AB59" s="218"/>
      <c r="AC59" s="219" t="str">
        <f t="shared" si="3"/>
        <v/>
      </c>
      <c r="AD59" s="220" t="s">
        <v>2213</v>
      </c>
      <c r="AE59" s="220"/>
      <c r="AF59" s="120" t="str">
        <f t="shared" si="4"/>
        <v/>
      </c>
      <c r="AG59" s="217" t="s">
        <v>97</v>
      </c>
      <c r="AH59" s="217"/>
      <c r="AI59" s="221" t="str">
        <f t="shared" si="5"/>
        <v/>
      </c>
      <c r="AJ59" s="220" t="s">
        <v>97</v>
      </c>
      <c r="AK59" s="220"/>
      <c r="AL59" s="222" t="str">
        <f t="shared" si="6"/>
        <v/>
      </c>
      <c r="AM59" s="217" t="s">
        <v>97</v>
      </c>
      <c r="AN59" s="217"/>
      <c r="AO59" s="221" t="str">
        <f t="shared" si="7"/>
        <v/>
      </c>
      <c r="AP59" s="220"/>
      <c r="AQ59" s="220"/>
      <c r="AR59" s="119"/>
      <c r="AS59" s="119"/>
      <c r="AT59" s="117"/>
      <c r="AU59" s="117"/>
    </row>
    <row r="60" spans="1:47" ht="30" customHeight="1">
      <c r="A60" s="223">
        <f t="shared" si="11"/>
        <v>8</v>
      </c>
      <c r="B60" s="224" t="s">
        <v>538</v>
      </c>
      <c r="C60" s="240" t="s">
        <v>246</v>
      </c>
      <c r="D60" s="225" t="str">
        <f t="shared" si="8"/>
        <v>Kontrak III</v>
      </c>
      <c r="E60" s="117" t="s">
        <v>30</v>
      </c>
      <c r="F60" s="117" t="s">
        <v>30</v>
      </c>
      <c r="G60" s="117" t="s">
        <v>514</v>
      </c>
      <c r="H60" s="117"/>
      <c r="I60" s="117" t="s">
        <v>539</v>
      </c>
      <c r="J60" s="117" t="s">
        <v>172</v>
      </c>
      <c r="K60" s="117" t="s">
        <v>540</v>
      </c>
      <c r="L60" s="119">
        <v>35016</v>
      </c>
      <c r="M60" s="120">
        <f t="shared" ca="1" si="1"/>
        <v>30</v>
      </c>
      <c r="N60" s="118" t="s">
        <v>541</v>
      </c>
      <c r="O60" s="117" t="s">
        <v>219</v>
      </c>
      <c r="P60" s="117" t="s">
        <v>30</v>
      </c>
      <c r="Q60" s="216" t="s">
        <v>542</v>
      </c>
      <c r="R60" s="117" t="s">
        <v>543</v>
      </c>
      <c r="S60" s="117"/>
      <c r="T60" s="117" t="s">
        <v>1164</v>
      </c>
      <c r="U60" s="216" t="s">
        <v>120</v>
      </c>
      <c r="V60" s="216"/>
      <c r="W60" s="216"/>
      <c r="X60" s="216"/>
      <c r="Y60" s="216"/>
      <c r="Z60" s="216"/>
      <c r="AA60" s="217" t="s">
        <v>2222</v>
      </c>
      <c r="AB60" s="218"/>
      <c r="AC60" s="219" t="str">
        <f t="shared" si="3"/>
        <v/>
      </c>
      <c r="AD60" s="220" t="s">
        <v>2193</v>
      </c>
      <c r="AE60" s="220"/>
      <c r="AF60" s="120" t="str">
        <f t="shared" si="4"/>
        <v/>
      </c>
      <c r="AG60" s="217">
        <v>46113</v>
      </c>
      <c r="AH60" s="217">
        <v>46234</v>
      </c>
      <c r="AI60" s="221">
        <f t="shared" si="5"/>
        <v>4</v>
      </c>
      <c r="AJ60" s="220" t="s">
        <v>97</v>
      </c>
      <c r="AK60" s="220"/>
      <c r="AL60" s="222" t="str">
        <f t="shared" si="6"/>
        <v/>
      </c>
      <c r="AM60" s="217" t="s">
        <v>97</v>
      </c>
      <c r="AN60" s="217"/>
      <c r="AO60" s="221" t="str">
        <f t="shared" si="7"/>
        <v/>
      </c>
      <c r="AP60" s="220"/>
      <c r="AQ60" s="220"/>
      <c r="AR60" s="119"/>
      <c r="AS60" s="119"/>
      <c r="AT60" s="117"/>
      <c r="AU60" s="117"/>
    </row>
    <row r="61" spans="1:47" ht="19.5" customHeight="1">
      <c r="A61" s="208" t="s">
        <v>106</v>
      </c>
      <c r="B61" s="208"/>
      <c r="C61" s="208"/>
      <c r="D61" s="225" t="str">
        <f t="shared" si="8"/>
        <v>.</v>
      </c>
      <c r="E61" s="117"/>
      <c r="F61" s="117"/>
      <c r="G61" s="117"/>
      <c r="H61" s="117"/>
      <c r="I61" s="117"/>
      <c r="J61" s="117"/>
      <c r="K61" s="117"/>
      <c r="L61" s="119"/>
      <c r="M61" s="120" t="str">
        <f t="shared" ca="1" si="1"/>
        <v/>
      </c>
      <c r="N61" s="118"/>
      <c r="O61" s="117"/>
      <c r="P61" s="117"/>
      <c r="Q61" s="216"/>
      <c r="R61" s="117"/>
      <c r="S61" s="117"/>
      <c r="T61" s="117" t="s">
        <v>2125</v>
      </c>
      <c r="U61" s="216"/>
      <c r="V61" s="216"/>
      <c r="W61" s="216"/>
      <c r="X61" s="216"/>
      <c r="Y61" s="216"/>
      <c r="Z61" s="216"/>
      <c r="AA61" s="217"/>
      <c r="AB61" s="218"/>
      <c r="AC61" s="219" t="str">
        <f t="shared" si="3"/>
        <v/>
      </c>
      <c r="AD61" s="220"/>
      <c r="AE61" s="220"/>
      <c r="AF61" s="120" t="str">
        <f t="shared" si="4"/>
        <v/>
      </c>
      <c r="AG61" s="217"/>
      <c r="AH61" s="217"/>
      <c r="AI61" s="221" t="str">
        <f t="shared" si="5"/>
        <v/>
      </c>
      <c r="AJ61" s="220"/>
      <c r="AK61" s="220"/>
      <c r="AL61" s="222" t="str">
        <f t="shared" si="6"/>
        <v/>
      </c>
      <c r="AM61" s="217"/>
      <c r="AN61" s="217"/>
      <c r="AO61" s="221" t="str">
        <f t="shared" si="7"/>
        <v/>
      </c>
      <c r="AP61" s="220"/>
      <c r="AQ61" s="220"/>
      <c r="AR61" s="119"/>
      <c r="AS61" s="119"/>
      <c r="AT61" s="117"/>
      <c r="AU61" s="117"/>
    </row>
    <row r="62" spans="1:47" ht="30" customHeight="1">
      <c r="A62" s="223">
        <v>1</v>
      </c>
      <c r="B62" s="224" t="s">
        <v>544</v>
      </c>
      <c r="C62" s="224" t="s">
        <v>440</v>
      </c>
      <c r="D62" s="225" t="str">
        <f t="shared" si="8"/>
        <v>Tetap</v>
      </c>
      <c r="E62" s="117" t="s">
        <v>97</v>
      </c>
      <c r="F62" s="117" t="s">
        <v>97</v>
      </c>
      <c r="G62" s="117" t="s">
        <v>170</v>
      </c>
      <c r="H62" s="117"/>
      <c r="I62" s="117" t="s">
        <v>545</v>
      </c>
      <c r="J62" s="117" t="s">
        <v>172</v>
      </c>
      <c r="K62" s="117" t="s">
        <v>199</v>
      </c>
      <c r="L62" s="119">
        <v>28068</v>
      </c>
      <c r="M62" s="120">
        <f t="shared" ca="1" si="1"/>
        <v>49</v>
      </c>
      <c r="N62" s="118" t="s">
        <v>546</v>
      </c>
      <c r="O62" s="117" t="s">
        <v>114</v>
      </c>
      <c r="P62" s="117" t="s">
        <v>116</v>
      </c>
      <c r="Q62" s="216" t="s">
        <v>97</v>
      </c>
      <c r="R62" s="117" t="s">
        <v>547</v>
      </c>
      <c r="S62" s="117"/>
      <c r="T62" s="117" t="s">
        <v>1581</v>
      </c>
      <c r="U62" s="216" t="s">
        <v>30</v>
      </c>
      <c r="V62" s="216"/>
      <c r="W62" s="216"/>
      <c r="X62" s="216"/>
      <c r="Y62" s="216"/>
      <c r="Z62" s="216"/>
      <c r="AA62" s="217" t="s">
        <v>2258</v>
      </c>
      <c r="AB62" s="217"/>
      <c r="AC62" s="217" t="str">
        <f t="shared" si="3"/>
        <v/>
      </c>
      <c r="AD62" s="220" t="s">
        <v>2259</v>
      </c>
      <c r="AE62" s="220"/>
      <c r="AF62" s="220" t="str">
        <f t="shared" si="4"/>
        <v/>
      </c>
      <c r="AG62" s="217" t="s">
        <v>2260</v>
      </c>
      <c r="AH62" s="217"/>
      <c r="AI62" s="217" t="str">
        <f t="shared" si="5"/>
        <v/>
      </c>
      <c r="AJ62" s="220" t="s">
        <v>2261</v>
      </c>
      <c r="AK62" s="220"/>
      <c r="AL62" s="220" t="str">
        <f t="shared" si="6"/>
        <v/>
      </c>
      <c r="AM62" s="220" t="s">
        <v>97</v>
      </c>
      <c r="AN62" s="220"/>
      <c r="AO62" s="220" t="str">
        <f t="shared" si="7"/>
        <v/>
      </c>
      <c r="AP62" s="220"/>
      <c r="AQ62" s="220"/>
      <c r="AR62" s="119"/>
      <c r="AS62" s="119"/>
      <c r="AT62" s="117"/>
      <c r="AU62" s="117"/>
    </row>
    <row r="63" spans="1:47" ht="30" customHeight="1">
      <c r="A63" s="223">
        <f t="shared" ref="A63:A70" si="12">A62+1</f>
        <v>2</v>
      </c>
      <c r="B63" s="224" t="s">
        <v>2020</v>
      </c>
      <c r="C63" s="224" t="s">
        <v>2004</v>
      </c>
      <c r="D63" s="225" t="str">
        <f t="shared" si="8"/>
        <v>Kontrak IV</v>
      </c>
      <c r="E63" s="117" t="s">
        <v>47</v>
      </c>
      <c r="F63" s="117">
        <v>9</v>
      </c>
      <c r="G63" s="117" t="s">
        <v>215</v>
      </c>
      <c r="H63" s="117"/>
      <c r="I63" s="117" t="s">
        <v>2262</v>
      </c>
      <c r="J63" s="117" t="s">
        <v>172</v>
      </c>
      <c r="K63" s="117" t="s">
        <v>2263</v>
      </c>
      <c r="L63" s="119">
        <v>29307</v>
      </c>
      <c r="M63" s="120">
        <f t="shared" ca="1" si="1"/>
        <v>46</v>
      </c>
      <c r="N63" s="118" t="s">
        <v>2264</v>
      </c>
      <c r="O63" s="117" t="s">
        <v>114</v>
      </c>
      <c r="P63" s="117" t="s">
        <v>349</v>
      </c>
      <c r="Q63" s="216" t="s">
        <v>250</v>
      </c>
      <c r="R63" s="117" t="s">
        <v>2265</v>
      </c>
      <c r="S63" s="117"/>
      <c r="T63" s="117" t="s">
        <v>1528</v>
      </c>
      <c r="U63" s="216" t="s">
        <v>120</v>
      </c>
      <c r="V63" s="216"/>
      <c r="W63" s="216"/>
      <c r="X63" s="216"/>
      <c r="Y63" s="216"/>
      <c r="Z63" s="216"/>
      <c r="AA63" s="217" t="s">
        <v>2266</v>
      </c>
      <c r="AB63" s="218"/>
      <c r="AC63" s="219" t="str">
        <f t="shared" si="3"/>
        <v/>
      </c>
      <c r="AD63" s="220" t="s">
        <v>2267</v>
      </c>
      <c r="AE63" s="220"/>
      <c r="AF63" s="120" t="str">
        <f t="shared" si="4"/>
        <v/>
      </c>
      <c r="AG63" s="217" t="s">
        <v>2268</v>
      </c>
      <c r="AH63" s="217"/>
      <c r="AI63" s="221" t="str">
        <f t="shared" si="5"/>
        <v/>
      </c>
      <c r="AJ63" s="220" t="s">
        <v>2269</v>
      </c>
      <c r="AK63" s="220"/>
      <c r="AL63" s="222" t="str">
        <f t="shared" si="6"/>
        <v/>
      </c>
      <c r="AM63" s="217" t="s">
        <v>97</v>
      </c>
      <c r="AN63" s="217"/>
      <c r="AO63" s="221" t="str">
        <f t="shared" si="7"/>
        <v/>
      </c>
      <c r="AP63" s="220"/>
      <c r="AQ63" s="220"/>
      <c r="AR63" s="119"/>
      <c r="AS63" s="119"/>
      <c r="AT63" s="117"/>
      <c r="AU63" s="117"/>
    </row>
    <row r="64" spans="1:47" ht="30" customHeight="1">
      <c r="A64" s="223">
        <f t="shared" si="12"/>
        <v>3</v>
      </c>
      <c r="B64" s="224" t="s">
        <v>548</v>
      </c>
      <c r="C64" s="224" t="s">
        <v>2004</v>
      </c>
      <c r="D64" s="225" t="str">
        <f t="shared" si="8"/>
        <v>Kontrak IV</v>
      </c>
      <c r="E64" s="117" t="s">
        <v>47</v>
      </c>
      <c r="F64" s="117">
        <v>9</v>
      </c>
      <c r="G64" s="117" t="s">
        <v>215</v>
      </c>
      <c r="H64" s="117"/>
      <c r="I64" s="117" t="s">
        <v>549</v>
      </c>
      <c r="J64" s="117" t="s">
        <v>172</v>
      </c>
      <c r="K64" s="117" t="s">
        <v>550</v>
      </c>
      <c r="L64" s="119">
        <v>29989</v>
      </c>
      <c r="M64" s="120">
        <f t="shared" ca="1" si="1"/>
        <v>44</v>
      </c>
      <c r="N64" s="118" t="s">
        <v>551</v>
      </c>
      <c r="O64" s="117" t="s">
        <v>114</v>
      </c>
      <c r="P64" s="117" t="s">
        <v>116</v>
      </c>
      <c r="Q64" s="216" t="s">
        <v>250</v>
      </c>
      <c r="R64" s="117" t="s">
        <v>552</v>
      </c>
      <c r="S64" s="117"/>
      <c r="T64" s="117" t="s">
        <v>1528</v>
      </c>
      <c r="U64" s="216" t="s">
        <v>452</v>
      </c>
      <c r="V64" s="216"/>
      <c r="W64" s="216"/>
      <c r="X64" s="216"/>
      <c r="Y64" s="216"/>
      <c r="Z64" s="216"/>
      <c r="AA64" s="217" t="s">
        <v>554</v>
      </c>
      <c r="AB64" s="218"/>
      <c r="AC64" s="219" t="str">
        <f t="shared" si="3"/>
        <v/>
      </c>
      <c r="AD64" s="220" t="s">
        <v>2207</v>
      </c>
      <c r="AE64" s="220"/>
      <c r="AF64" s="120" t="str">
        <f t="shared" si="4"/>
        <v/>
      </c>
      <c r="AG64" s="217" t="s">
        <v>2208</v>
      </c>
      <c r="AH64" s="217"/>
      <c r="AI64" s="221" t="str">
        <f t="shared" si="5"/>
        <v/>
      </c>
      <c r="AJ64" s="220" t="s">
        <v>2209</v>
      </c>
      <c r="AK64" s="220"/>
      <c r="AL64" s="222" t="str">
        <f t="shared" si="6"/>
        <v/>
      </c>
      <c r="AM64" s="217" t="s">
        <v>97</v>
      </c>
      <c r="AN64" s="217"/>
      <c r="AO64" s="221" t="str">
        <f t="shared" si="7"/>
        <v/>
      </c>
      <c r="AP64" s="220"/>
      <c r="AQ64" s="220"/>
      <c r="AR64" s="119"/>
      <c r="AS64" s="119"/>
      <c r="AT64" s="117"/>
      <c r="AU64" s="117"/>
    </row>
    <row r="65" spans="1:47" ht="30" customHeight="1">
      <c r="A65" s="223">
        <f t="shared" si="12"/>
        <v>4</v>
      </c>
      <c r="B65" s="224" t="s">
        <v>555</v>
      </c>
      <c r="C65" s="224" t="s">
        <v>212</v>
      </c>
      <c r="D65" s="225" t="str">
        <f t="shared" si="8"/>
        <v>Kontrak IV</v>
      </c>
      <c r="E65" s="117" t="s">
        <v>47</v>
      </c>
      <c r="F65" s="117">
        <v>3</v>
      </c>
      <c r="G65" s="117" t="s">
        <v>215</v>
      </c>
      <c r="H65" s="117"/>
      <c r="I65" s="117" t="s">
        <v>556</v>
      </c>
      <c r="J65" s="117" t="s">
        <v>172</v>
      </c>
      <c r="K65" s="117" t="s">
        <v>557</v>
      </c>
      <c r="L65" s="119">
        <v>37140</v>
      </c>
      <c r="M65" s="120">
        <f t="shared" ca="1" si="1"/>
        <v>25</v>
      </c>
      <c r="N65" s="118" t="s">
        <v>558</v>
      </c>
      <c r="O65" s="117" t="s">
        <v>219</v>
      </c>
      <c r="P65" s="117" t="s">
        <v>30</v>
      </c>
      <c r="Q65" s="216" t="s">
        <v>559</v>
      </c>
      <c r="R65" s="117" t="s">
        <v>560</v>
      </c>
      <c r="S65" s="117"/>
      <c r="T65" s="117" t="s">
        <v>1528</v>
      </c>
      <c r="U65" s="216" t="s">
        <v>2271</v>
      </c>
      <c r="V65" s="216"/>
      <c r="W65" s="216"/>
      <c r="X65" s="216"/>
      <c r="Y65" s="216"/>
      <c r="Z65" s="216"/>
      <c r="AA65" s="217" t="s">
        <v>2272</v>
      </c>
      <c r="AB65" s="218"/>
      <c r="AC65" s="219" t="str">
        <f t="shared" si="3"/>
        <v/>
      </c>
      <c r="AD65" s="220" t="s">
        <v>2254</v>
      </c>
      <c r="AE65" s="220"/>
      <c r="AF65" s="120" t="str">
        <f t="shared" si="4"/>
        <v/>
      </c>
      <c r="AG65" s="217" t="s">
        <v>2255</v>
      </c>
      <c r="AH65" s="217"/>
      <c r="AI65" s="221" t="str">
        <f t="shared" si="5"/>
        <v/>
      </c>
      <c r="AJ65" s="220" t="s">
        <v>2256</v>
      </c>
      <c r="AK65" s="220"/>
      <c r="AL65" s="222" t="str">
        <f t="shared" si="6"/>
        <v/>
      </c>
      <c r="AM65" s="217" t="s">
        <v>97</v>
      </c>
      <c r="AN65" s="217"/>
      <c r="AO65" s="221" t="str">
        <f t="shared" si="7"/>
        <v/>
      </c>
      <c r="AP65" s="220"/>
      <c r="AQ65" s="220"/>
      <c r="AR65" s="119"/>
      <c r="AS65" s="119"/>
      <c r="AT65" s="117"/>
      <c r="AU65" s="117"/>
    </row>
    <row r="66" spans="1:47" ht="30" customHeight="1">
      <c r="A66" s="223">
        <f t="shared" si="12"/>
        <v>5</v>
      </c>
      <c r="B66" s="224" t="s">
        <v>563</v>
      </c>
      <c r="C66" s="224" t="s">
        <v>376</v>
      </c>
      <c r="D66" s="225" t="str">
        <f t="shared" si="8"/>
        <v>Kontrak IV</v>
      </c>
      <c r="E66" s="117" t="s">
        <v>47</v>
      </c>
      <c r="F66" s="117">
        <v>3</v>
      </c>
      <c r="G66" s="117" t="s">
        <v>215</v>
      </c>
      <c r="H66" s="117"/>
      <c r="I66" s="117" t="s">
        <v>564</v>
      </c>
      <c r="J66" s="117" t="s">
        <v>172</v>
      </c>
      <c r="K66" s="117" t="s">
        <v>565</v>
      </c>
      <c r="L66" s="119">
        <v>29562</v>
      </c>
      <c r="M66" s="120">
        <f t="shared" ca="1" si="1"/>
        <v>45</v>
      </c>
      <c r="N66" s="118" t="s">
        <v>566</v>
      </c>
      <c r="O66" s="117" t="s">
        <v>114</v>
      </c>
      <c r="P66" s="117" t="s">
        <v>391</v>
      </c>
      <c r="Q66" s="216" t="s">
        <v>220</v>
      </c>
      <c r="R66" s="117" t="s">
        <v>567</v>
      </c>
      <c r="S66" s="117"/>
      <c r="T66" s="117" t="s">
        <v>1528</v>
      </c>
      <c r="U66" s="216" t="s">
        <v>120</v>
      </c>
      <c r="V66" s="216"/>
      <c r="W66" s="216"/>
      <c r="X66" s="216"/>
      <c r="Y66" s="216"/>
      <c r="Z66" s="216"/>
      <c r="AA66" s="217" t="s">
        <v>2191</v>
      </c>
      <c r="AB66" s="218"/>
      <c r="AC66" s="219" t="str">
        <f t="shared" si="3"/>
        <v/>
      </c>
      <c r="AD66" s="220" t="s">
        <v>2192</v>
      </c>
      <c r="AE66" s="220"/>
      <c r="AF66" s="120" t="str">
        <f t="shared" si="4"/>
        <v/>
      </c>
      <c r="AG66" s="217" t="s">
        <v>2193</v>
      </c>
      <c r="AH66" s="217"/>
      <c r="AI66" s="221" t="str">
        <f t="shared" si="5"/>
        <v/>
      </c>
      <c r="AJ66" s="220">
        <v>46113</v>
      </c>
      <c r="AK66" s="220">
        <v>46477</v>
      </c>
      <c r="AL66" s="222">
        <f t="shared" si="6"/>
        <v>12</v>
      </c>
      <c r="AM66" s="217" t="s">
        <v>97</v>
      </c>
      <c r="AN66" s="217"/>
      <c r="AO66" s="221" t="str">
        <f t="shared" si="7"/>
        <v/>
      </c>
      <c r="AP66" s="220"/>
      <c r="AQ66" s="220"/>
      <c r="AR66" s="119"/>
      <c r="AS66" s="119"/>
      <c r="AT66" s="117"/>
      <c r="AU66" s="117"/>
    </row>
    <row r="67" spans="1:47" ht="30" customHeight="1">
      <c r="A67" s="223">
        <f t="shared" si="12"/>
        <v>6</v>
      </c>
      <c r="B67" s="224" t="s">
        <v>569</v>
      </c>
      <c r="C67" s="224" t="s">
        <v>376</v>
      </c>
      <c r="D67" s="225" t="str">
        <f t="shared" si="8"/>
        <v>Kontrak IV</v>
      </c>
      <c r="E67" s="117" t="s">
        <v>47</v>
      </c>
      <c r="F67" s="117">
        <v>3</v>
      </c>
      <c r="G67" s="117" t="s">
        <v>215</v>
      </c>
      <c r="H67" s="117"/>
      <c r="I67" s="117" t="s">
        <v>570</v>
      </c>
      <c r="J67" s="117" t="s">
        <v>172</v>
      </c>
      <c r="K67" s="117" t="s">
        <v>571</v>
      </c>
      <c r="L67" s="119">
        <v>30180</v>
      </c>
      <c r="M67" s="120">
        <f t="shared" ca="1" si="1"/>
        <v>44</v>
      </c>
      <c r="N67" s="118" t="s">
        <v>572</v>
      </c>
      <c r="O67" s="117" t="s">
        <v>114</v>
      </c>
      <c r="P67" s="117" t="s">
        <v>176</v>
      </c>
      <c r="Q67" s="216" t="s">
        <v>177</v>
      </c>
      <c r="R67" s="117" t="s">
        <v>573</v>
      </c>
      <c r="S67" s="117"/>
      <c r="T67" s="117" t="s">
        <v>1528</v>
      </c>
      <c r="U67" s="216" t="s">
        <v>120</v>
      </c>
      <c r="V67" s="216"/>
      <c r="W67" s="216"/>
      <c r="X67" s="216"/>
      <c r="Y67" s="216"/>
      <c r="Z67" s="216"/>
      <c r="AA67" s="217" t="s">
        <v>2273</v>
      </c>
      <c r="AB67" s="218"/>
      <c r="AC67" s="219" t="str">
        <f t="shared" si="3"/>
        <v/>
      </c>
      <c r="AD67" s="220" t="s">
        <v>2274</v>
      </c>
      <c r="AE67" s="220"/>
      <c r="AF67" s="120" t="str">
        <f t="shared" si="4"/>
        <v/>
      </c>
      <c r="AG67" s="217" t="s">
        <v>2212</v>
      </c>
      <c r="AH67" s="217"/>
      <c r="AI67" s="221" t="str">
        <f t="shared" si="5"/>
        <v/>
      </c>
      <c r="AJ67" s="220" t="s">
        <v>2269</v>
      </c>
      <c r="AK67" s="220"/>
      <c r="AL67" s="222" t="str">
        <f t="shared" si="6"/>
        <v/>
      </c>
      <c r="AM67" s="217" t="s">
        <v>97</v>
      </c>
      <c r="AN67" s="217"/>
      <c r="AO67" s="221" t="str">
        <f t="shared" si="7"/>
        <v/>
      </c>
      <c r="AP67" s="220"/>
      <c r="AQ67" s="220"/>
      <c r="AR67" s="119"/>
      <c r="AS67" s="119"/>
      <c r="AT67" s="117"/>
      <c r="AU67" s="117"/>
    </row>
    <row r="68" spans="1:47" ht="30" customHeight="1">
      <c r="A68" s="223">
        <f t="shared" si="12"/>
        <v>7</v>
      </c>
      <c r="B68" s="224" t="s">
        <v>574</v>
      </c>
      <c r="C68" s="224" t="s">
        <v>376</v>
      </c>
      <c r="D68" s="225" t="str">
        <f t="shared" si="8"/>
        <v>Kontrak IV</v>
      </c>
      <c r="E68" s="117" t="s">
        <v>47</v>
      </c>
      <c r="F68" s="117">
        <v>3</v>
      </c>
      <c r="G68" s="117" t="s">
        <v>215</v>
      </c>
      <c r="H68" s="117"/>
      <c r="I68" s="117" t="s">
        <v>575</v>
      </c>
      <c r="J68" s="117" t="s">
        <v>172</v>
      </c>
      <c r="K68" s="117" t="s">
        <v>576</v>
      </c>
      <c r="L68" s="119">
        <v>27851</v>
      </c>
      <c r="M68" s="120">
        <f t="shared" ca="1" si="1"/>
        <v>50</v>
      </c>
      <c r="N68" s="118" t="s">
        <v>577</v>
      </c>
      <c r="O68" s="117" t="s">
        <v>114</v>
      </c>
      <c r="P68" s="117" t="s">
        <v>116</v>
      </c>
      <c r="Q68" s="216" t="s">
        <v>177</v>
      </c>
      <c r="R68" s="117" t="s">
        <v>578</v>
      </c>
      <c r="S68" s="117"/>
      <c r="T68" s="117" t="s">
        <v>1528</v>
      </c>
      <c r="U68" s="216" t="s">
        <v>452</v>
      </c>
      <c r="V68" s="216"/>
      <c r="W68" s="216"/>
      <c r="X68" s="216"/>
      <c r="Y68" s="216"/>
      <c r="Z68" s="216"/>
      <c r="AA68" s="217" t="s">
        <v>2275</v>
      </c>
      <c r="AB68" s="218"/>
      <c r="AC68" s="219" t="str">
        <f t="shared" si="3"/>
        <v/>
      </c>
      <c r="AD68" s="220" t="s">
        <v>2207</v>
      </c>
      <c r="AE68" s="220"/>
      <c r="AF68" s="120" t="str">
        <f t="shared" si="4"/>
        <v/>
      </c>
      <c r="AG68" s="217" t="s">
        <v>2208</v>
      </c>
      <c r="AH68" s="217"/>
      <c r="AI68" s="221" t="str">
        <f t="shared" si="5"/>
        <v/>
      </c>
      <c r="AJ68" s="220" t="s">
        <v>2209</v>
      </c>
      <c r="AK68" s="220"/>
      <c r="AL68" s="222" t="str">
        <f t="shared" si="6"/>
        <v/>
      </c>
      <c r="AM68" s="217" t="s">
        <v>97</v>
      </c>
      <c r="AN68" s="217"/>
      <c r="AO68" s="221" t="str">
        <f t="shared" si="7"/>
        <v/>
      </c>
      <c r="AP68" s="220"/>
      <c r="AQ68" s="220"/>
      <c r="AR68" s="119"/>
      <c r="AS68" s="119"/>
      <c r="AT68" s="117"/>
      <c r="AU68" s="117"/>
    </row>
    <row r="69" spans="1:47" ht="30" customHeight="1">
      <c r="A69" s="223">
        <f t="shared" si="12"/>
        <v>8</v>
      </c>
      <c r="B69" s="224" t="s">
        <v>580</v>
      </c>
      <c r="C69" s="224" t="s">
        <v>376</v>
      </c>
      <c r="D69" s="225" t="str">
        <f t="shared" si="8"/>
        <v>Kontrak III</v>
      </c>
      <c r="E69" s="117" t="s">
        <v>47</v>
      </c>
      <c r="F69" s="117">
        <v>3</v>
      </c>
      <c r="G69" s="117" t="s">
        <v>215</v>
      </c>
      <c r="H69" s="117"/>
      <c r="I69" s="117" t="s">
        <v>581</v>
      </c>
      <c r="J69" s="117" t="s">
        <v>172</v>
      </c>
      <c r="K69" s="117" t="s">
        <v>582</v>
      </c>
      <c r="L69" s="119">
        <v>36583</v>
      </c>
      <c r="M69" s="120">
        <f t="shared" ca="1" si="1"/>
        <v>26</v>
      </c>
      <c r="N69" s="118" t="s">
        <v>583</v>
      </c>
      <c r="O69" s="117" t="s">
        <v>219</v>
      </c>
      <c r="P69" s="117" t="s">
        <v>30</v>
      </c>
      <c r="Q69" s="216" t="s">
        <v>250</v>
      </c>
      <c r="R69" s="117" t="s">
        <v>584</v>
      </c>
      <c r="S69" s="117"/>
      <c r="T69" s="117" t="s">
        <v>1164</v>
      </c>
      <c r="U69" s="216" t="s">
        <v>120</v>
      </c>
      <c r="V69" s="216"/>
      <c r="W69" s="216"/>
      <c r="X69" s="216"/>
      <c r="Y69" s="216"/>
      <c r="Z69" s="216"/>
      <c r="AA69" s="217" t="s">
        <v>2222</v>
      </c>
      <c r="AB69" s="218"/>
      <c r="AC69" s="219" t="str">
        <f t="shared" si="3"/>
        <v/>
      </c>
      <c r="AD69" s="220" t="s">
        <v>2193</v>
      </c>
      <c r="AE69" s="220"/>
      <c r="AF69" s="120" t="str">
        <f t="shared" si="4"/>
        <v/>
      </c>
      <c r="AG69" s="217">
        <v>46113</v>
      </c>
      <c r="AH69" s="217">
        <v>46234</v>
      </c>
      <c r="AI69" s="221">
        <f t="shared" si="5"/>
        <v>4</v>
      </c>
      <c r="AJ69" s="220" t="s">
        <v>97</v>
      </c>
      <c r="AK69" s="220"/>
      <c r="AL69" s="222" t="str">
        <f t="shared" si="6"/>
        <v/>
      </c>
      <c r="AM69" s="217" t="s">
        <v>97</v>
      </c>
      <c r="AN69" s="217"/>
      <c r="AO69" s="221" t="str">
        <f t="shared" si="7"/>
        <v/>
      </c>
      <c r="AP69" s="220"/>
      <c r="AQ69" s="220"/>
      <c r="AR69" s="119"/>
      <c r="AS69" s="119"/>
      <c r="AT69" s="117"/>
      <c r="AU69" s="117"/>
    </row>
    <row r="70" spans="1:47" ht="30" customHeight="1">
      <c r="A70" s="223">
        <f t="shared" si="12"/>
        <v>9</v>
      </c>
      <c r="B70" s="224" t="s">
        <v>585</v>
      </c>
      <c r="C70" s="224" t="s">
        <v>376</v>
      </c>
      <c r="D70" s="225" t="str">
        <f t="shared" si="8"/>
        <v>Kontrak III</v>
      </c>
      <c r="E70" s="117" t="s">
        <v>47</v>
      </c>
      <c r="F70" s="117">
        <v>3</v>
      </c>
      <c r="G70" s="117" t="s">
        <v>215</v>
      </c>
      <c r="H70" s="117"/>
      <c r="I70" s="117" t="s">
        <v>586</v>
      </c>
      <c r="J70" s="117" t="s">
        <v>172</v>
      </c>
      <c r="K70" s="117" t="s">
        <v>587</v>
      </c>
      <c r="L70" s="119">
        <v>30240</v>
      </c>
      <c r="M70" s="120">
        <f t="shared" ca="1" si="1"/>
        <v>43</v>
      </c>
      <c r="N70" s="118" t="s">
        <v>588</v>
      </c>
      <c r="O70" s="117" t="s">
        <v>114</v>
      </c>
      <c r="P70" s="117" t="s">
        <v>176</v>
      </c>
      <c r="Q70" s="216" t="s">
        <v>177</v>
      </c>
      <c r="R70" s="117" t="s">
        <v>589</v>
      </c>
      <c r="S70" s="117"/>
      <c r="T70" s="117" t="s">
        <v>1164</v>
      </c>
      <c r="U70" s="216" t="s">
        <v>120</v>
      </c>
      <c r="V70" s="216"/>
      <c r="W70" s="216"/>
      <c r="X70" s="216"/>
      <c r="Y70" s="216"/>
      <c r="Z70" s="216"/>
      <c r="AA70" s="217" t="s">
        <v>2222</v>
      </c>
      <c r="AB70" s="218"/>
      <c r="AC70" s="219" t="str">
        <f t="shared" si="3"/>
        <v/>
      </c>
      <c r="AD70" s="220" t="s">
        <v>2193</v>
      </c>
      <c r="AE70" s="220"/>
      <c r="AF70" s="120" t="str">
        <f t="shared" si="4"/>
        <v/>
      </c>
      <c r="AG70" s="217">
        <v>46113</v>
      </c>
      <c r="AH70" s="217">
        <v>46234</v>
      </c>
      <c r="AI70" s="221">
        <f t="shared" si="5"/>
        <v>4</v>
      </c>
      <c r="AJ70" s="220" t="s">
        <v>97</v>
      </c>
      <c r="AK70" s="220"/>
      <c r="AL70" s="222" t="str">
        <f t="shared" si="6"/>
        <v/>
      </c>
      <c r="AM70" s="217" t="s">
        <v>97</v>
      </c>
      <c r="AN70" s="217"/>
      <c r="AO70" s="221" t="str">
        <f t="shared" si="7"/>
        <v/>
      </c>
      <c r="AP70" s="220"/>
      <c r="AQ70" s="220"/>
      <c r="AR70" s="119"/>
      <c r="AS70" s="119"/>
      <c r="AT70" s="117"/>
      <c r="AU70" s="117"/>
    </row>
    <row r="71" spans="1:47" ht="19.5" customHeight="1">
      <c r="A71" s="208" t="s">
        <v>2022</v>
      </c>
      <c r="B71" s="208"/>
      <c r="C71" s="208"/>
      <c r="D71" s="225" t="str">
        <f t="shared" si="8"/>
        <v>.</v>
      </c>
      <c r="E71" s="117"/>
      <c r="F71" s="117"/>
      <c r="G71" s="117"/>
      <c r="H71" s="117"/>
      <c r="I71" s="117"/>
      <c r="J71" s="117"/>
      <c r="K71" s="117"/>
      <c r="L71" s="119"/>
      <c r="M71" s="120" t="str">
        <f t="shared" ca="1" si="1"/>
        <v/>
      </c>
      <c r="N71" s="118"/>
      <c r="O71" s="117"/>
      <c r="P71" s="117"/>
      <c r="Q71" s="216"/>
      <c r="R71" s="117"/>
      <c r="S71" s="117"/>
      <c r="T71" s="117" t="s">
        <v>2125</v>
      </c>
      <c r="U71" s="216"/>
      <c r="V71" s="216"/>
      <c r="W71" s="216"/>
      <c r="X71" s="216"/>
      <c r="Y71" s="216"/>
      <c r="Z71" s="216"/>
      <c r="AA71" s="217"/>
      <c r="AB71" s="218"/>
      <c r="AC71" s="219" t="str">
        <f t="shared" si="3"/>
        <v/>
      </c>
      <c r="AD71" s="220"/>
      <c r="AE71" s="220"/>
      <c r="AF71" s="120" t="str">
        <f t="shared" si="4"/>
        <v/>
      </c>
      <c r="AG71" s="217"/>
      <c r="AH71" s="217"/>
      <c r="AI71" s="221" t="str">
        <f t="shared" si="5"/>
        <v/>
      </c>
      <c r="AJ71" s="220"/>
      <c r="AK71" s="220"/>
      <c r="AL71" s="222" t="str">
        <f t="shared" si="6"/>
        <v/>
      </c>
      <c r="AM71" s="217"/>
      <c r="AN71" s="217"/>
      <c r="AO71" s="221" t="str">
        <f t="shared" si="7"/>
        <v/>
      </c>
      <c r="AP71" s="220"/>
      <c r="AQ71" s="220"/>
      <c r="AR71" s="119"/>
      <c r="AS71" s="119"/>
      <c r="AT71" s="117"/>
      <c r="AU71" s="117"/>
    </row>
    <row r="72" spans="1:47" ht="30" customHeight="1">
      <c r="A72" s="223">
        <v>1</v>
      </c>
      <c r="B72" s="224" t="s">
        <v>591</v>
      </c>
      <c r="C72" s="224" t="s">
        <v>440</v>
      </c>
      <c r="D72" s="225" t="str">
        <f t="shared" si="8"/>
        <v>Tetap</v>
      </c>
      <c r="E72" s="117" t="s">
        <v>97</v>
      </c>
      <c r="F72" s="117" t="s">
        <v>97</v>
      </c>
      <c r="G72" s="117" t="s">
        <v>215</v>
      </c>
      <c r="H72" s="117"/>
      <c r="I72" s="117" t="s">
        <v>593</v>
      </c>
      <c r="J72" s="117" t="s">
        <v>172</v>
      </c>
      <c r="K72" s="117" t="s">
        <v>594</v>
      </c>
      <c r="L72" s="119">
        <v>26358</v>
      </c>
      <c r="M72" s="120">
        <f t="shared" ca="1" si="1"/>
        <v>54</v>
      </c>
      <c r="N72" s="118" t="s">
        <v>595</v>
      </c>
      <c r="O72" s="117" t="s">
        <v>114</v>
      </c>
      <c r="P72" s="117" t="s">
        <v>391</v>
      </c>
      <c r="Q72" s="216" t="s">
        <v>177</v>
      </c>
      <c r="R72" s="117" t="s">
        <v>596</v>
      </c>
      <c r="S72" s="117"/>
      <c r="T72" s="117" t="s">
        <v>1581</v>
      </c>
      <c r="U72" s="216" t="s">
        <v>452</v>
      </c>
      <c r="V72" s="216"/>
      <c r="W72" s="216"/>
      <c r="X72" s="216"/>
      <c r="Y72" s="216"/>
      <c r="Z72" s="216"/>
      <c r="AA72" s="217" t="s">
        <v>97</v>
      </c>
      <c r="AB72" s="217"/>
      <c r="AC72" s="217" t="str">
        <f t="shared" si="3"/>
        <v/>
      </c>
      <c r="AD72" s="220" t="s">
        <v>97</v>
      </c>
      <c r="AE72" s="220"/>
      <c r="AF72" s="220" t="str">
        <f t="shared" si="4"/>
        <v/>
      </c>
      <c r="AG72" s="217" t="s">
        <v>97</v>
      </c>
      <c r="AH72" s="217"/>
      <c r="AI72" s="217" t="str">
        <f t="shared" si="5"/>
        <v/>
      </c>
      <c r="AJ72" s="220" t="s">
        <v>97</v>
      </c>
      <c r="AK72" s="220"/>
      <c r="AL72" s="220" t="str">
        <f t="shared" si="6"/>
        <v/>
      </c>
      <c r="AM72" s="220" t="s">
        <v>97</v>
      </c>
      <c r="AN72" s="220"/>
      <c r="AO72" s="220" t="str">
        <f t="shared" si="7"/>
        <v/>
      </c>
      <c r="AP72" s="220"/>
      <c r="AQ72" s="220"/>
      <c r="AR72" s="119"/>
      <c r="AS72" s="119"/>
      <c r="AT72" s="117"/>
      <c r="AU72" s="117"/>
    </row>
    <row r="73" spans="1:47" ht="30" customHeight="1">
      <c r="A73" s="223">
        <f t="shared" ref="A73:A89" si="13">A72+1</f>
        <v>2</v>
      </c>
      <c r="B73" s="224" t="s">
        <v>473</v>
      </c>
      <c r="C73" s="224" t="s">
        <v>2004</v>
      </c>
      <c r="D73" s="225" t="str">
        <f t="shared" si="8"/>
        <v>Kontrak V</v>
      </c>
      <c r="E73" s="117" t="s">
        <v>47</v>
      </c>
      <c r="F73" s="117">
        <v>9</v>
      </c>
      <c r="G73" s="117" t="s">
        <v>215</v>
      </c>
      <c r="H73" s="117"/>
      <c r="I73" s="117" t="s">
        <v>2276</v>
      </c>
      <c r="J73" s="117" t="s">
        <v>172</v>
      </c>
      <c r="K73" s="117" t="s">
        <v>576</v>
      </c>
      <c r="L73" s="119">
        <v>30982</v>
      </c>
      <c r="M73" s="120">
        <f t="shared" ca="1" si="1"/>
        <v>41</v>
      </c>
      <c r="N73" s="118" t="s">
        <v>2277</v>
      </c>
      <c r="O73" s="117" t="s">
        <v>114</v>
      </c>
      <c r="P73" s="117" t="s">
        <v>349</v>
      </c>
      <c r="Q73" s="216" t="s">
        <v>202</v>
      </c>
      <c r="R73" s="117" t="s">
        <v>2278</v>
      </c>
      <c r="S73" s="117"/>
      <c r="T73" s="117" t="s">
        <v>2279</v>
      </c>
      <c r="U73" s="216" t="s">
        <v>120</v>
      </c>
      <c r="V73" s="216"/>
      <c r="W73" s="216"/>
      <c r="X73" s="216"/>
      <c r="Y73" s="216"/>
      <c r="Z73" s="216"/>
      <c r="AA73" s="217" t="s">
        <v>2280</v>
      </c>
      <c r="AB73" s="218"/>
      <c r="AC73" s="219" t="str">
        <f t="shared" si="3"/>
        <v/>
      </c>
      <c r="AD73" s="220" t="s">
        <v>2281</v>
      </c>
      <c r="AE73" s="220"/>
      <c r="AF73" s="120" t="str">
        <f t="shared" si="4"/>
        <v/>
      </c>
      <c r="AG73" s="217" t="s">
        <v>2282</v>
      </c>
      <c r="AH73" s="217"/>
      <c r="AI73" s="221" t="str">
        <f t="shared" si="5"/>
        <v/>
      </c>
      <c r="AJ73" s="220" t="s">
        <v>2283</v>
      </c>
      <c r="AK73" s="220"/>
      <c r="AL73" s="222" t="str">
        <f t="shared" si="6"/>
        <v/>
      </c>
      <c r="AM73" s="217">
        <v>46113</v>
      </c>
      <c r="AN73" s="217">
        <v>46477</v>
      </c>
      <c r="AO73" s="221">
        <f t="shared" si="7"/>
        <v>12</v>
      </c>
      <c r="AP73" s="220"/>
      <c r="AQ73" s="220"/>
      <c r="AR73" s="245"/>
      <c r="AS73" s="245"/>
      <c r="AT73" s="117"/>
      <c r="AU73" s="117"/>
    </row>
    <row r="74" spans="1:47" ht="30" customHeight="1">
      <c r="A74" s="223">
        <f t="shared" si="13"/>
        <v>3</v>
      </c>
      <c r="B74" s="224" t="s">
        <v>598</v>
      </c>
      <c r="C74" s="224" t="s">
        <v>2004</v>
      </c>
      <c r="D74" s="225" t="str">
        <f t="shared" si="8"/>
        <v>Tetap</v>
      </c>
      <c r="E74" s="117" t="s">
        <v>47</v>
      </c>
      <c r="F74" s="117">
        <v>9</v>
      </c>
      <c r="G74" s="117" t="s">
        <v>276</v>
      </c>
      <c r="H74" s="117"/>
      <c r="I74" s="117" t="s">
        <v>599</v>
      </c>
      <c r="J74" s="117" t="s">
        <v>172</v>
      </c>
      <c r="K74" s="117" t="s">
        <v>600</v>
      </c>
      <c r="L74" s="119">
        <v>30682</v>
      </c>
      <c r="M74" s="120">
        <f t="shared" ca="1" si="1"/>
        <v>42</v>
      </c>
      <c r="N74" s="118" t="s">
        <v>601</v>
      </c>
      <c r="O74" s="117" t="s">
        <v>114</v>
      </c>
      <c r="P74" s="117" t="s">
        <v>116</v>
      </c>
      <c r="Q74" s="216" t="s">
        <v>97</v>
      </c>
      <c r="R74" s="117" t="s">
        <v>602</v>
      </c>
      <c r="S74" s="117"/>
      <c r="T74" s="117" t="s">
        <v>1581</v>
      </c>
      <c r="U74" s="216" t="s">
        <v>2284</v>
      </c>
      <c r="V74" s="216"/>
      <c r="W74" s="216"/>
      <c r="X74" s="216"/>
      <c r="Y74" s="216"/>
      <c r="Z74" s="216"/>
      <c r="AA74" s="217" t="s">
        <v>2285</v>
      </c>
      <c r="AB74" s="217"/>
      <c r="AC74" s="217" t="str">
        <f t="shared" si="3"/>
        <v/>
      </c>
      <c r="AD74" s="220" t="s">
        <v>606</v>
      </c>
      <c r="AE74" s="220"/>
      <c r="AF74" s="220" t="str">
        <f t="shared" si="4"/>
        <v/>
      </c>
      <c r="AG74" s="217" t="s">
        <v>97</v>
      </c>
      <c r="AH74" s="217"/>
      <c r="AI74" s="217" t="str">
        <f t="shared" si="5"/>
        <v/>
      </c>
      <c r="AJ74" s="220" t="s">
        <v>97</v>
      </c>
      <c r="AK74" s="220"/>
      <c r="AL74" s="220" t="str">
        <f t="shared" si="6"/>
        <v/>
      </c>
      <c r="AM74" s="220" t="s">
        <v>97</v>
      </c>
      <c r="AN74" s="220"/>
      <c r="AO74" s="220" t="str">
        <f t="shared" si="7"/>
        <v/>
      </c>
      <c r="AP74" s="220"/>
      <c r="AQ74" s="220"/>
      <c r="AR74" s="119"/>
      <c r="AS74" s="119"/>
      <c r="AT74" s="117"/>
      <c r="AU74" s="117"/>
    </row>
    <row r="75" spans="1:47" ht="30" customHeight="1">
      <c r="A75" s="223">
        <f t="shared" si="13"/>
        <v>4</v>
      </c>
      <c r="B75" s="224" t="s">
        <v>273</v>
      </c>
      <c r="C75" s="248" t="s">
        <v>2286</v>
      </c>
      <c r="D75" s="238" t="str">
        <f t="shared" si="8"/>
        <v>Kontrak IV</v>
      </c>
      <c r="E75" s="239" t="s">
        <v>30</v>
      </c>
      <c r="F75" s="239">
        <v>11</v>
      </c>
      <c r="G75" s="117" t="s">
        <v>276</v>
      </c>
      <c r="H75" s="117"/>
      <c r="I75" s="117" t="s">
        <v>277</v>
      </c>
      <c r="J75" s="117" t="s">
        <v>172</v>
      </c>
      <c r="K75" s="117" t="s">
        <v>278</v>
      </c>
      <c r="L75" s="119">
        <v>29770</v>
      </c>
      <c r="M75" s="120">
        <f t="shared" ca="1" si="1"/>
        <v>45</v>
      </c>
      <c r="N75" s="118" t="s">
        <v>279</v>
      </c>
      <c r="O75" s="117" t="s">
        <v>114</v>
      </c>
      <c r="P75" s="117" t="s">
        <v>176</v>
      </c>
      <c r="Q75" s="216" t="s">
        <v>280</v>
      </c>
      <c r="R75" s="117" t="s">
        <v>281</v>
      </c>
      <c r="S75" s="117"/>
      <c r="T75" s="117" t="s">
        <v>1528</v>
      </c>
      <c r="U75" s="216" t="s">
        <v>120</v>
      </c>
      <c r="V75" s="216"/>
      <c r="W75" s="216"/>
      <c r="X75" s="216"/>
      <c r="Y75" s="216"/>
      <c r="Z75" s="216"/>
      <c r="AA75" s="217" t="s">
        <v>2273</v>
      </c>
      <c r="AB75" s="218"/>
      <c r="AC75" s="219" t="str">
        <f t="shared" si="3"/>
        <v/>
      </c>
      <c r="AD75" s="220" t="s">
        <v>2274</v>
      </c>
      <c r="AE75" s="220"/>
      <c r="AF75" s="120" t="str">
        <f t="shared" si="4"/>
        <v/>
      </c>
      <c r="AG75" s="217" t="s">
        <v>2212</v>
      </c>
      <c r="AH75" s="217"/>
      <c r="AI75" s="221" t="str">
        <f t="shared" si="5"/>
        <v/>
      </c>
      <c r="AJ75" s="220" t="s">
        <v>2269</v>
      </c>
      <c r="AK75" s="220"/>
      <c r="AL75" s="222" t="str">
        <f t="shared" si="6"/>
        <v/>
      </c>
      <c r="AM75" s="217" t="s">
        <v>97</v>
      </c>
      <c r="AN75" s="217"/>
      <c r="AO75" s="221" t="str">
        <f t="shared" si="7"/>
        <v/>
      </c>
      <c r="AP75" s="220"/>
      <c r="AQ75" s="220"/>
      <c r="AR75" s="119"/>
      <c r="AS75" s="119"/>
      <c r="AT75" s="117"/>
      <c r="AU75" s="117"/>
    </row>
    <row r="76" spans="1:47" ht="30" customHeight="1">
      <c r="A76" s="223">
        <f t="shared" si="13"/>
        <v>5</v>
      </c>
      <c r="B76" s="224" t="s">
        <v>607</v>
      </c>
      <c r="C76" s="224" t="s">
        <v>2000</v>
      </c>
      <c r="D76" s="225" t="str">
        <f t="shared" si="8"/>
        <v>Kontrak IV</v>
      </c>
      <c r="E76" s="117" t="s">
        <v>47</v>
      </c>
      <c r="F76" s="117">
        <v>9</v>
      </c>
      <c r="G76" s="117" t="s">
        <v>276</v>
      </c>
      <c r="H76" s="117"/>
      <c r="I76" s="117" t="s">
        <v>608</v>
      </c>
      <c r="J76" s="117" t="s">
        <v>172</v>
      </c>
      <c r="K76" s="117" t="s">
        <v>540</v>
      </c>
      <c r="L76" s="119">
        <v>34820</v>
      </c>
      <c r="M76" s="120">
        <f t="shared" ca="1" si="1"/>
        <v>31</v>
      </c>
      <c r="N76" s="118" t="s">
        <v>609</v>
      </c>
      <c r="O76" s="117" t="s">
        <v>219</v>
      </c>
      <c r="P76" s="117" t="s">
        <v>30</v>
      </c>
      <c r="Q76" s="216" t="s">
        <v>250</v>
      </c>
      <c r="R76" s="117" t="s">
        <v>610</v>
      </c>
      <c r="S76" s="117"/>
      <c r="T76" s="117" t="s">
        <v>1528</v>
      </c>
      <c r="U76" s="216" t="s">
        <v>120</v>
      </c>
      <c r="V76" s="216"/>
      <c r="W76" s="216"/>
      <c r="X76" s="216"/>
      <c r="Y76" s="216"/>
      <c r="Z76" s="216"/>
      <c r="AA76" s="217" t="s">
        <v>2207</v>
      </c>
      <c r="AB76" s="218"/>
      <c r="AC76" s="219" t="str">
        <f t="shared" si="3"/>
        <v/>
      </c>
      <c r="AD76" s="220" t="s">
        <v>2208</v>
      </c>
      <c r="AE76" s="220"/>
      <c r="AF76" s="120" t="str">
        <f t="shared" si="4"/>
        <v/>
      </c>
      <c r="AG76" s="217" t="s">
        <v>2287</v>
      </c>
      <c r="AH76" s="217"/>
      <c r="AI76" s="221" t="str">
        <f t="shared" si="5"/>
        <v/>
      </c>
      <c r="AJ76" s="220" t="s">
        <v>2288</v>
      </c>
      <c r="AK76" s="220"/>
      <c r="AL76" s="222" t="str">
        <f t="shared" si="6"/>
        <v/>
      </c>
      <c r="AM76" s="217" t="s">
        <v>97</v>
      </c>
      <c r="AN76" s="217"/>
      <c r="AO76" s="221" t="str">
        <f t="shared" si="7"/>
        <v/>
      </c>
      <c r="AP76" s="220"/>
      <c r="AQ76" s="220"/>
      <c r="AR76" s="119"/>
      <c r="AS76" s="119"/>
      <c r="AT76" s="117"/>
      <c r="AU76" s="117"/>
    </row>
    <row r="77" spans="1:47" ht="30" customHeight="1">
      <c r="A77" s="223">
        <f t="shared" si="13"/>
        <v>6</v>
      </c>
      <c r="B77" s="224" t="s">
        <v>612</v>
      </c>
      <c r="C77" s="224" t="s">
        <v>212</v>
      </c>
      <c r="D77" s="225" t="str">
        <f t="shared" si="8"/>
        <v>Kontrak IV</v>
      </c>
      <c r="E77" s="117" t="s">
        <v>47</v>
      </c>
      <c r="F77" s="117">
        <v>3</v>
      </c>
      <c r="G77" s="117" t="s">
        <v>613</v>
      </c>
      <c r="H77" s="117"/>
      <c r="I77" s="117" t="s">
        <v>614</v>
      </c>
      <c r="J77" s="117" t="s">
        <v>172</v>
      </c>
      <c r="K77" s="117" t="s">
        <v>615</v>
      </c>
      <c r="L77" s="119">
        <v>33912</v>
      </c>
      <c r="M77" s="120">
        <f t="shared" ca="1" si="1"/>
        <v>33</v>
      </c>
      <c r="N77" s="118" t="s">
        <v>616</v>
      </c>
      <c r="O77" s="117" t="s">
        <v>114</v>
      </c>
      <c r="P77" s="117" t="s">
        <v>176</v>
      </c>
      <c r="Q77" s="216" t="s">
        <v>177</v>
      </c>
      <c r="R77" s="117" t="s">
        <v>617</v>
      </c>
      <c r="S77" s="117"/>
      <c r="T77" s="117" t="s">
        <v>1528</v>
      </c>
      <c r="U77" s="216" t="s">
        <v>618</v>
      </c>
      <c r="V77" s="216"/>
      <c r="W77" s="216"/>
      <c r="X77" s="216"/>
      <c r="Y77" s="216"/>
      <c r="Z77" s="216"/>
      <c r="AA77" s="217" t="s">
        <v>2274</v>
      </c>
      <c r="AB77" s="218"/>
      <c r="AC77" s="219" t="str">
        <f t="shared" si="3"/>
        <v/>
      </c>
      <c r="AD77" s="220" t="s">
        <v>2212</v>
      </c>
      <c r="AE77" s="220"/>
      <c r="AF77" s="120" t="str">
        <f t="shared" si="4"/>
        <v/>
      </c>
      <c r="AG77" s="217" t="s">
        <v>2193</v>
      </c>
      <c r="AH77" s="217"/>
      <c r="AI77" s="221" t="str">
        <f t="shared" si="5"/>
        <v/>
      </c>
      <c r="AJ77" s="220">
        <v>46113</v>
      </c>
      <c r="AK77" s="220">
        <v>46477</v>
      </c>
      <c r="AL77" s="222">
        <f t="shared" si="6"/>
        <v>12</v>
      </c>
      <c r="AM77" s="217" t="s">
        <v>97</v>
      </c>
      <c r="AN77" s="217"/>
      <c r="AO77" s="221" t="str">
        <f t="shared" si="7"/>
        <v/>
      </c>
      <c r="AP77" s="220"/>
      <c r="AQ77" s="220"/>
      <c r="AR77" s="119"/>
      <c r="AS77" s="119"/>
      <c r="AT77" s="117"/>
      <c r="AU77" s="117"/>
    </row>
    <row r="78" spans="1:47" ht="30" customHeight="1">
      <c r="A78" s="223">
        <f t="shared" si="13"/>
        <v>7</v>
      </c>
      <c r="B78" s="224" t="s">
        <v>626</v>
      </c>
      <c r="C78" s="224" t="s">
        <v>376</v>
      </c>
      <c r="D78" s="225" t="str">
        <f t="shared" si="8"/>
        <v>Kontrak III</v>
      </c>
      <c r="E78" s="117" t="s">
        <v>47</v>
      </c>
      <c r="F78" s="117">
        <v>3</v>
      </c>
      <c r="G78" s="117" t="s">
        <v>613</v>
      </c>
      <c r="H78" s="117"/>
      <c r="I78" s="117" t="s">
        <v>627</v>
      </c>
      <c r="J78" s="117" t="s">
        <v>172</v>
      </c>
      <c r="K78" s="117" t="s">
        <v>278</v>
      </c>
      <c r="L78" s="119">
        <v>38642</v>
      </c>
      <c r="M78" s="120">
        <f t="shared" ca="1" si="1"/>
        <v>20</v>
      </c>
      <c r="N78" s="118" t="s">
        <v>628</v>
      </c>
      <c r="O78" s="117" t="s">
        <v>219</v>
      </c>
      <c r="P78" s="117" t="s">
        <v>30</v>
      </c>
      <c r="Q78" s="216" t="s">
        <v>250</v>
      </c>
      <c r="R78" s="117" t="s">
        <v>629</v>
      </c>
      <c r="S78" s="117"/>
      <c r="T78" s="117" t="s">
        <v>1164</v>
      </c>
      <c r="U78" s="216" t="s">
        <v>120</v>
      </c>
      <c r="V78" s="216"/>
      <c r="W78" s="216"/>
      <c r="X78" s="216"/>
      <c r="Y78" s="216"/>
      <c r="Z78" s="216"/>
      <c r="AA78" s="217" t="s">
        <v>2222</v>
      </c>
      <c r="AB78" s="218"/>
      <c r="AC78" s="219" t="str">
        <f t="shared" si="3"/>
        <v/>
      </c>
      <c r="AD78" s="220" t="s">
        <v>2193</v>
      </c>
      <c r="AE78" s="220"/>
      <c r="AF78" s="120" t="str">
        <f t="shared" si="4"/>
        <v/>
      </c>
      <c r="AG78" s="217">
        <v>46113</v>
      </c>
      <c r="AH78" s="217">
        <v>46234</v>
      </c>
      <c r="AI78" s="221">
        <f t="shared" si="5"/>
        <v>4</v>
      </c>
      <c r="AJ78" s="220" t="s">
        <v>97</v>
      </c>
      <c r="AK78" s="220"/>
      <c r="AL78" s="222" t="str">
        <f t="shared" si="6"/>
        <v/>
      </c>
      <c r="AM78" s="217" t="s">
        <v>97</v>
      </c>
      <c r="AN78" s="217"/>
      <c r="AO78" s="221" t="str">
        <f t="shared" si="7"/>
        <v/>
      </c>
      <c r="AP78" s="220"/>
      <c r="AQ78" s="220"/>
      <c r="AR78" s="119"/>
      <c r="AS78" s="119"/>
      <c r="AT78" s="117"/>
      <c r="AU78" s="117"/>
    </row>
    <row r="79" spans="1:47" ht="30" customHeight="1">
      <c r="A79" s="223">
        <f t="shared" si="13"/>
        <v>8</v>
      </c>
      <c r="B79" s="224" t="s">
        <v>1190</v>
      </c>
      <c r="C79" s="224" t="s">
        <v>376</v>
      </c>
      <c r="D79" s="225" t="str">
        <f t="shared" si="8"/>
        <v>Kontrak II</v>
      </c>
      <c r="E79" s="117" t="s">
        <v>47</v>
      </c>
      <c r="F79" s="117">
        <v>3</v>
      </c>
      <c r="G79" s="117" t="s">
        <v>613</v>
      </c>
      <c r="H79" s="117"/>
      <c r="I79" s="117" t="s">
        <v>1191</v>
      </c>
      <c r="J79" s="117" t="s">
        <v>172</v>
      </c>
      <c r="K79" s="117" t="s">
        <v>300</v>
      </c>
      <c r="L79" s="119">
        <v>37392</v>
      </c>
      <c r="M79" s="120">
        <f t="shared" ca="1" si="1"/>
        <v>24</v>
      </c>
      <c r="N79" s="118" t="s">
        <v>1196</v>
      </c>
      <c r="O79" s="117" t="s">
        <v>219</v>
      </c>
      <c r="P79" s="117" t="s">
        <v>97</v>
      </c>
      <c r="Q79" s="216" t="s">
        <v>177</v>
      </c>
      <c r="R79" s="117" t="s">
        <v>1198</v>
      </c>
      <c r="S79" s="117"/>
      <c r="T79" s="117" t="s">
        <v>1365</v>
      </c>
      <c r="U79" s="216" t="s">
        <v>393</v>
      </c>
      <c r="V79" s="216"/>
      <c r="W79" s="216"/>
      <c r="X79" s="216"/>
      <c r="Y79" s="216"/>
      <c r="Z79" s="216"/>
      <c r="AA79" s="217" t="s">
        <v>2289</v>
      </c>
      <c r="AB79" s="218"/>
      <c r="AC79" s="219" t="str">
        <f t="shared" si="3"/>
        <v/>
      </c>
      <c r="AD79" s="220" t="s">
        <v>2290</v>
      </c>
      <c r="AE79" s="220"/>
      <c r="AF79" s="120" t="str">
        <f t="shared" si="4"/>
        <v/>
      </c>
      <c r="AG79" s="217" t="s">
        <v>97</v>
      </c>
      <c r="AH79" s="217"/>
      <c r="AI79" s="221" t="str">
        <f t="shared" si="5"/>
        <v/>
      </c>
      <c r="AJ79" s="220" t="s">
        <v>97</v>
      </c>
      <c r="AK79" s="220"/>
      <c r="AL79" s="222" t="str">
        <f t="shared" si="6"/>
        <v/>
      </c>
      <c r="AM79" s="217" t="s">
        <v>97</v>
      </c>
      <c r="AN79" s="217"/>
      <c r="AO79" s="221" t="str">
        <f t="shared" si="7"/>
        <v/>
      </c>
      <c r="AP79" s="220"/>
      <c r="AQ79" s="220"/>
      <c r="AR79" s="119"/>
      <c r="AS79" s="119"/>
      <c r="AT79" s="117"/>
      <c r="AU79" s="117"/>
    </row>
    <row r="80" spans="1:47" ht="30" customHeight="1">
      <c r="A80" s="223">
        <f t="shared" si="13"/>
        <v>9</v>
      </c>
      <c r="B80" s="224" t="s">
        <v>644</v>
      </c>
      <c r="C80" s="224" t="s">
        <v>376</v>
      </c>
      <c r="D80" s="225" t="str">
        <f t="shared" si="8"/>
        <v>Kontrak II</v>
      </c>
      <c r="E80" s="117" t="s">
        <v>47</v>
      </c>
      <c r="F80" s="117">
        <v>3</v>
      </c>
      <c r="G80" s="117" t="s">
        <v>613</v>
      </c>
      <c r="H80" s="117"/>
      <c r="I80" s="117" t="s">
        <v>645</v>
      </c>
      <c r="J80" s="117" t="s">
        <v>172</v>
      </c>
      <c r="K80" s="117" t="s">
        <v>300</v>
      </c>
      <c r="L80" s="119">
        <v>28794</v>
      </c>
      <c r="M80" s="120">
        <f t="shared" ca="1" si="1"/>
        <v>47</v>
      </c>
      <c r="N80" s="118" t="s">
        <v>646</v>
      </c>
      <c r="O80" s="117" t="s">
        <v>294</v>
      </c>
      <c r="P80" s="117" t="s">
        <v>97</v>
      </c>
      <c r="Q80" s="216" t="s">
        <v>542</v>
      </c>
      <c r="R80" s="117" t="s">
        <v>647</v>
      </c>
      <c r="S80" s="117"/>
      <c r="T80" s="117" t="s">
        <v>1365</v>
      </c>
      <c r="U80" s="216" t="s">
        <v>393</v>
      </c>
      <c r="V80" s="216"/>
      <c r="W80" s="216"/>
      <c r="X80" s="216"/>
      <c r="Y80" s="216"/>
      <c r="Z80" s="216"/>
      <c r="AA80" s="217" t="s">
        <v>2289</v>
      </c>
      <c r="AB80" s="218"/>
      <c r="AC80" s="219" t="str">
        <f t="shared" si="3"/>
        <v/>
      </c>
      <c r="AD80" s="220" t="s">
        <v>2290</v>
      </c>
      <c r="AE80" s="220"/>
      <c r="AF80" s="120" t="str">
        <f t="shared" si="4"/>
        <v/>
      </c>
      <c r="AG80" s="217" t="s">
        <v>97</v>
      </c>
      <c r="AH80" s="217"/>
      <c r="AI80" s="221" t="str">
        <f t="shared" si="5"/>
        <v/>
      </c>
      <c r="AJ80" s="220" t="s">
        <v>97</v>
      </c>
      <c r="AK80" s="220"/>
      <c r="AL80" s="222" t="str">
        <f t="shared" si="6"/>
        <v/>
      </c>
      <c r="AM80" s="217" t="s">
        <v>97</v>
      </c>
      <c r="AN80" s="217"/>
      <c r="AO80" s="221" t="str">
        <f t="shared" si="7"/>
        <v/>
      </c>
      <c r="AP80" s="220"/>
      <c r="AQ80" s="220"/>
      <c r="AR80" s="119"/>
      <c r="AS80" s="119"/>
      <c r="AT80" s="117"/>
      <c r="AU80" s="117"/>
    </row>
    <row r="81" spans="1:47" ht="30" customHeight="1">
      <c r="A81" s="227">
        <f t="shared" si="13"/>
        <v>10</v>
      </c>
      <c r="B81" s="228" t="s">
        <v>2024</v>
      </c>
      <c r="C81" s="228" t="s">
        <v>376</v>
      </c>
      <c r="D81" s="246" t="str">
        <f t="shared" si="8"/>
        <v>Kontrak II</v>
      </c>
      <c r="E81" s="229" t="s">
        <v>47</v>
      </c>
      <c r="F81" s="229">
        <v>3</v>
      </c>
      <c r="G81" s="229" t="s">
        <v>613</v>
      </c>
      <c r="H81" s="229"/>
      <c r="I81" s="229" t="s">
        <v>2292</v>
      </c>
      <c r="J81" s="229" t="s">
        <v>172</v>
      </c>
      <c r="K81" s="229" t="s">
        <v>2293</v>
      </c>
      <c r="L81" s="230">
        <v>35354</v>
      </c>
      <c r="M81" s="231">
        <f t="shared" ca="1" si="1"/>
        <v>29</v>
      </c>
      <c r="N81" s="232" t="s">
        <v>2294</v>
      </c>
      <c r="O81" s="229" t="s">
        <v>114</v>
      </c>
      <c r="P81" s="229" t="s">
        <v>176</v>
      </c>
      <c r="Q81" s="233" t="s">
        <v>2295</v>
      </c>
      <c r="R81" s="229" t="s">
        <v>2296</v>
      </c>
      <c r="S81" s="229"/>
      <c r="T81" s="229" t="s">
        <v>1365</v>
      </c>
      <c r="U81" s="233" t="s">
        <v>120</v>
      </c>
      <c r="V81" s="233"/>
      <c r="W81" s="233"/>
      <c r="X81" s="233"/>
      <c r="Y81" s="233"/>
      <c r="Z81" s="233"/>
      <c r="AA81" s="234" t="s">
        <v>2297</v>
      </c>
      <c r="AB81" s="235"/>
      <c r="AC81" s="247" t="str">
        <f t="shared" si="3"/>
        <v/>
      </c>
      <c r="AD81" s="234" t="s">
        <v>2213</v>
      </c>
      <c r="AE81" s="234"/>
      <c r="AF81" s="231" t="str">
        <f t="shared" si="4"/>
        <v/>
      </c>
      <c r="AG81" s="234" t="s">
        <v>97</v>
      </c>
      <c r="AH81" s="234"/>
      <c r="AI81" s="236" t="str">
        <f t="shared" si="5"/>
        <v/>
      </c>
      <c r="AJ81" s="234" t="s">
        <v>97</v>
      </c>
      <c r="AK81" s="234"/>
      <c r="AL81" s="236" t="str">
        <f t="shared" si="6"/>
        <v/>
      </c>
      <c r="AM81" s="234" t="s">
        <v>97</v>
      </c>
      <c r="AN81" s="234"/>
      <c r="AO81" s="236" t="str">
        <f t="shared" si="7"/>
        <v/>
      </c>
      <c r="AP81" s="234"/>
      <c r="AQ81" s="234"/>
      <c r="AR81" s="230"/>
      <c r="AS81" s="230"/>
      <c r="AT81" s="229"/>
      <c r="AU81" s="229"/>
    </row>
    <row r="82" spans="1:47" ht="30" customHeight="1">
      <c r="A82" s="223">
        <f t="shared" si="13"/>
        <v>11</v>
      </c>
      <c r="B82" s="224" t="s">
        <v>619</v>
      </c>
      <c r="C82" s="224" t="s">
        <v>376</v>
      </c>
      <c r="D82" s="225" t="str">
        <f t="shared" si="8"/>
        <v>Tetap</v>
      </c>
      <c r="E82" s="117" t="s">
        <v>47</v>
      </c>
      <c r="F82" s="117">
        <v>3</v>
      </c>
      <c r="G82" s="117" t="s">
        <v>613</v>
      </c>
      <c r="H82" s="117"/>
      <c r="I82" s="117" t="s">
        <v>620</v>
      </c>
      <c r="J82" s="117" t="s">
        <v>172</v>
      </c>
      <c r="K82" s="117" t="s">
        <v>300</v>
      </c>
      <c r="L82" s="119">
        <v>29439</v>
      </c>
      <c r="M82" s="120">
        <f t="shared" ca="1" si="1"/>
        <v>46</v>
      </c>
      <c r="N82" s="118" t="s">
        <v>621</v>
      </c>
      <c r="O82" s="117" t="s">
        <v>114</v>
      </c>
      <c r="P82" s="117" t="s">
        <v>349</v>
      </c>
      <c r="Q82" s="216" t="s">
        <v>622</v>
      </c>
      <c r="R82" s="117" t="s">
        <v>623</v>
      </c>
      <c r="S82" s="117"/>
      <c r="T82" s="117" t="s">
        <v>1581</v>
      </c>
      <c r="U82" s="216" t="s">
        <v>625</v>
      </c>
      <c r="V82" s="216"/>
      <c r="W82" s="216"/>
      <c r="X82" s="216"/>
      <c r="Y82" s="216"/>
      <c r="Z82" s="216"/>
      <c r="AA82" s="217" t="s">
        <v>97</v>
      </c>
      <c r="AB82" s="217"/>
      <c r="AC82" s="217" t="str">
        <f t="shared" si="3"/>
        <v/>
      </c>
      <c r="AD82" s="220" t="s">
        <v>97</v>
      </c>
      <c r="AE82" s="220"/>
      <c r="AF82" s="220" t="str">
        <f t="shared" si="4"/>
        <v/>
      </c>
      <c r="AG82" s="217" t="s">
        <v>97</v>
      </c>
      <c r="AH82" s="217"/>
      <c r="AI82" s="217" t="str">
        <f t="shared" si="5"/>
        <v/>
      </c>
      <c r="AJ82" s="220" t="s">
        <v>97</v>
      </c>
      <c r="AK82" s="220"/>
      <c r="AL82" s="220" t="str">
        <f t="shared" si="6"/>
        <v/>
      </c>
      <c r="AM82" s="220" t="s">
        <v>97</v>
      </c>
      <c r="AN82" s="220"/>
      <c r="AO82" s="220" t="str">
        <f t="shared" si="7"/>
        <v/>
      </c>
      <c r="AP82" s="220"/>
      <c r="AQ82" s="220"/>
      <c r="AR82" s="119"/>
      <c r="AS82" s="119"/>
      <c r="AT82" s="117"/>
      <c r="AU82" s="117"/>
    </row>
    <row r="83" spans="1:47" ht="30" customHeight="1">
      <c r="A83" s="223">
        <f t="shared" si="13"/>
        <v>12</v>
      </c>
      <c r="B83" s="224" t="s">
        <v>634</v>
      </c>
      <c r="C83" s="224" t="s">
        <v>376</v>
      </c>
      <c r="D83" s="225" t="str">
        <f t="shared" si="8"/>
        <v>Kontrak II</v>
      </c>
      <c r="E83" s="117" t="s">
        <v>47</v>
      </c>
      <c r="F83" s="117">
        <v>3</v>
      </c>
      <c r="G83" s="117" t="s">
        <v>613</v>
      </c>
      <c r="H83" s="117"/>
      <c r="I83" s="117" t="s">
        <v>635</v>
      </c>
      <c r="J83" s="117" t="s">
        <v>172</v>
      </c>
      <c r="K83" s="117" t="s">
        <v>636</v>
      </c>
      <c r="L83" s="119">
        <v>33512</v>
      </c>
      <c r="M83" s="120">
        <f t="shared" ca="1" si="1"/>
        <v>35</v>
      </c>
      <c r="N83" s="118" t="s">
        <v>637</v>
      </c>
      <c r="O83" s="117" t="s">
        <v>114</v>
      </c>
      <c r="P83" s="117" t="s">
        <v>116</v>
      </c>
      <c r="Q83" s="216" t="s">
        <v>250</v>
      </c>
      <c r="R83" s="117" t="s">
        <v>638</v>
      </c>
      <c r="S83" s="117"/>
      <c r="T83" s="117" t="s">
        <v>1365</v>
      </c>
      <c r="U83" s="216" t="s">
        <v>393</v>
      </c>
      <c r="V83" s="216"/>
      <c r="W83" s="216"/>
      <c r="X83" s="216"/>
      <c r="Y83" s="216"/>
      <c r="Z83" s="216"/>
      <c r="AA83" s="217" t="s">
        <v>2161</v>
      </c>
      <c r="AB83" s="218"/>
      <c r="AC83" s="219" t="str">
        <f t="shared" si="3"/>
        <v/>
      </c>
      <c r="AD83" s="220" t="s">
        <v>2290</v>
      </c>
      <c r="AE83" s="220"/>
      <c r="AF83" s="120" t="str">
        <f t="shared" si="4"/>
        <v/>
      </c>
      <c r="AG83" s="217" t="s">
        <v>97</v>
      </c>
      <c r="AH83" s="217"/>
      <c r="AI83" s="221" t="str">
        <f t="shared" si="5"/>
        <v/>
      </c>
      <c r="AJ83" s="220" t="s">
        <v>97</v>
      </c>
      <c r="AK83" s="220"/>
      <c r="AL83" s="222" t="str">
        <f t="shared" si="6"/>
        <v/>
      </c>
      <c r="AM83" s="217" t="s">
        <v>97</v>
      </c>
      <c r="AN83" s="217"/>
      <c r="AO83" s="221" t="str">
        <f t="shared" si="7"/>
        <v/>
      </c>
      <c r="AP83" s="220"/>
      <c r="AQ83" s="220"/>
      <c r="AR83" s="119"/>
      <c r="AS83" s="119"/>
      <c r="AT83" s="117"/>
      <c r="AU83" s="117"/>
    </row>
    <row r="84" spans="1:47" ht="30" customHeight="1">
      <c r="A84" s="223">
        <f t="shared" si="13"/>
        <v>13</v>
      </c>
      <c r="B84" s="224" t="s">
        <v>630</v>
      </c>
      <c r="C84" s="224" t="s">
        <v>376</v>
      </c>
      <c r="D84" s="225" t="str">
        <f t="shared" si="8"/>
        <v>Kontrak III</v>
      </c>
      <c r="E84" s="117" t="s">
        <v>47</v>
      </c>
      <c r="F84" s="117">
        <v>3</v>
      </c>
      <c r="G84" s="117" t="s">
        <v>613</v>
      </c>
      <c r="H84" s="117"/>
      <c r="I84" s="117" t="s">
        <v>631</v>
      </c>
      <c r="J84" s="117" t="s">
        <v>172</v>
      </c>
      <c r="K84" s="117" t="s">
        <v>300</v>
      </c>
      <c r="L84" s="119">
        <v>28181</v>
      </c>
      <c r="M84" s="120">
        <f t="shared" ca="1" si="1"/>
        <v>49</v>
      </c>
      <c r="N84" s="118" t="s">
        <v>632</v>
      </c>
      <c r="O84" s="117" t="s">
        <v>114</v>
      </c>
      <c r="P84" s="117" t="s">
        <v>349</v>
      </c>
      <c r="Q84" s="216" t="s">
        <v>177</v>
      </c>
      <c r="R84" s="117" t="s">
        <v>633</v>
      </c>
      <c r="S84" s="117"/>
      <c r="T84" s="117" t="s">
        <v>1164</v>
      </c>
      <c r="U84" s="216" t="s">
        <v>120</v>
      </c>
      <c r="V84" s="216"/>
      <c r="W84" s="216"/>
      <c r="X84" s="216"/>
      <c r="Y84" s="216"/>
      <c r="Z84" s="216"/>
      <c r="AA84" s="217" t="s">
        <v>2222</v>
      </c>
      <c r="AB84" s="218"/>
      <c r="AC84" s="219" t="str">
        <f t="shared" si="3"/>
        <v/>
      </c>
      <c r="AD84" s="220" t="s">
        <v>2193</v>
      </c>
      <c r="AE84" s="220"/>
      <c r="AF84" s="120" t="str">
        <f t="shared" si="4"/>
        <v/>
      </c>
      <c r="AG84" s="217">
        <v>46113</v>
      </c>
      <c r="AH84" s="217">
        <v>46234</v>
      </c>
      <c r="AI84" s="221">
        <f t="shared" si="5"/>
        <v>4</v>
      </c>
      <c r="AJ84" s="220" t="s">
        <v>97</v>
      </c>
      <c r="AK84" s="220"/>
      <c r="AL84" s="222" t="str">
        <f t="shared" si="6"/>
        <v/>
      </c>
      <c r="AM84" s="217" t="s">
        <v>97</v>
      </c>
      <c r="AN84" s="217"/>
      <c r="AO84" s="221" t="str">
        <f t="shared" si="7"/>
        <v/>
      </c>
      <c r="AP84" s="220"/>
      <c r="AQ84" s="220"/>
      <c r="AR84" s="119"/>
      <c r="AS84" s="119"/>
      <c r="AT84" s="117"/>
      <c r="AU84" s="117"/>
    </row>
    <row r="85" spans="1:47" ht="30" customHeight="1">
      <c r="A85" s="223">
        <f t="shared" si="13"/>
        <v>14</v>
      </c>
      <c r="B85" s="228" t="s">
        <v>2299</v>
      </c>
      <c r="C85" s="228" t="s">
        <v>376</v>
      </c>
      <c r="D85" s="225" t="str">
        <f t="shared" si="8"/>
        <v>Kontrak III</v>
      </c>
      <c r="E85" s="229" t="s">
        <v>47</v>
      </c>
      <c r="F85" s="229">
        <v>3</v>
      </c>
      <c r="G85" s="229" t="s">
        <v>613</v>
      </c>
      <c r="H85" s="229"/>
      <c r="I85" s="243" t="s">
        <v>2300</v>
      </c>
      <c r="J85" s="229" t="s">
        <v>172</v>
      </c>
      <c r="K85" s="229" t="s">
        <v>2301</v>
      </c>
      <c r="L85" s="230">
        <v>36192</v>
      </c>
      <c r="M85" s="231">
        <f t="shared" ca="1" si="1"/>
        <v>27</v>
      </c>
      <c r="N85" s="232" t="s">
        <v>2302</v>
      </c>
      <c r="O85" s="229" t="s">
        <v>219</v>
      </c>
      <c r="P85" s="229" t="s">
        <v>30</v>
      </c>
      <c r="Q85" s="233" t="s">
        <v>177</v>
      </c>
      <c r="R85" s="229" t="s">
        <v>2303</v>
      </c>
      <c r="S85" s="229"/>
      <c r="T85" s="229" t="s">
        <v>1164</v>
      </c>
      <c r="U85" s="233" t="s">
        <v>120</v>
      </c>
      <c r="V85" s="233"/>
      <c r="W85" s="233"/>
      <c r="X85" s="233"/>
      <c r="Y85" s="233"/>
      <c r="Z85" s="233"/>
      <c r="AA85" s="217" t="s">
        <v>2222</v>
      </c>
      <c r="AB85" s="218"/>
      <c r="AC85" s="219" t="str">
        <f t="shared" si="3"/>
        <v/>
      </c>
      <c r="AD85" s="234" t="s">
        <v>2193</v>
      </c>
      <c r="AE85" s="234"/>
      <c r="AF85" s="231" t="str">
        <f t="shared" si="4"/>
        <v/>
      </c>
      <c r="AG85" s="217">
        <v>46113</v>
      </c>
      <c r="AH85" s="217">
        <v>46234</v>
      </c>
      <c r="AI85" s="221">
        <f t="shared" si="5"/>
        <v>4</v>
      </c>
      <c r="AJ85" s="234" t="s">
        <v>97</v>
      </c>
      <c r="AK85" s="234"/>
      <c r="AL85" s="236" t="str">
        <f t="shared" si="6"/>
        <v/>
      </c>
      <c r="AM85" s="217" t="s">
        <v>97</v>
      </c>
      <c r="AN85" s="217"/>
      <c r="AO85" s="221" t="str">
        <f t="shared" si="7"/>
        <v/>
      </c>
      <c r="AP85" s="234"/>
      <c r="AQ85" s="234"/>
      <c r="AR85" s="230"/>
      <c r="AS85" s="230"/>
      <c r="AT85" s="229"/>
      <c r="AU85" s="229"/>
    </row>
    <row r="86" spans="1:47" ht="30" customHeight="1">
      <c r="A86" s="223">
        <f t="shared" si="13"/>
        <v>15</v>
      </c>
      <c r="B86" s="224" t="s">
        <v>639</v>
      </c>
      <c r="C86" s="224" t="s">
        <v>376</v>
      </c>
      <c r="D86" s="225" t="str">
        <f t="shared" si="8"/>
        <v>Kontrak II</v>
      </c>
      <c r="E86" s="117" t="s">
        <v>47</v>
      </c>
      <c r="F86" s="117">
        <v>3</v>
      </c>
      <c r="G86" s="117" t="s">
        <v>613</v>
      </c>
      <c r="H86" s="117"/>
      <c r="I86" s="117" t="s">
        <v>640</v>
      </c>
      <c r="J86" s="117" t="s">
        <v>172</v>
      </c>
      <c r="K86" s="117" t="s">
        <v>278</v>
      </c>
      <c r="L86" s="119">
        <v>32895</v>
      </c>
      <c r="M86" s="120">
        <f t="shared" ca="1" si="1"/>
        <v>36</v>
      </c>
      <c r="N86" s="118" t="s">
        <v>641</v>
      </c>
      <c r="O86" s="117" t="s">
        <v>114</v>
      </c>
      <c r="P86" s="117" t="s">
        <v>116</v>
      </c>
      <c r="Q86" s="216" t="s">
        <v>642</v>
      </c>
      <c r="R86" s="117" t="s">
        <v>643</v>
      </c>
      <c r="S86" s="117"/>
      <c r="T86" s="117" t="s">
        <v>1365</v>
      </c>
      <c r="U86" s="216" t="s">
        <v>393</v>
      </c>
      <c r="V86" s="216"/>
      <c r="W86" s="216"/>
      <c r="X86" s="216"/>
      <c r="Y86" s="216"/>
      <c r="Z86" s="216"/>
      <c r="AA86" s="217" t="s">
        <v>2161</v>
      </c>
      <c r="AB86" s="218"/>
      <c r="AC86" s="219" t="str">
        <f t="shared" si="3"/>
        <v/>
      </c>
      <c r="AD86" s="220" t="s">
        <v>2290</v>
      </c>
      <c r="AE86" s="220"/>
      <c r="AF86" s="120" t="str">
        <f t="shared" si="4"/>
        <v/>
      </c>
      <c r="AG86" s="217" t="s">
        <v>97</v>
      </c>
      <c r="AH86" s="217"/>
      <c r="AI86" s="221" t="str">
        <f t="shared" si="5"/>
        <v/>
      </c>
      <c r="AJ86" s="220" t="s">
        <v>97</v>
      </c>
      <c r="AK86" s="220"/>
      <c r="AL86" s="222" t="str">
        <f t="shared" si="6"/>
        <v/>
      </c>
      <c r="AM86" s="217" t="s">
        <v>97</v>
      </c>
      <c r="AN86" s="217"/>
      <c r="AO86" s="221" t="str">
        <f t="shared" si="7"/>
        <v/>
      </c>
      <c r="AP86" s="220"/>
      <c r="AQ86" s="220"/>
      <c r="AR86" s="119"/>
      <c r="AS86" s="119"/>
      <c r="AT86" s="117"/>
      <c r="AU86" s="117"/>
    </row>
    <row r="87" spans="1:47" ht="30" customHeight="1">
      <c r="A87" s="223">
        <f t="shared" si="13"/>
        <v>16</v>
      </c>
      <c r="B87" s="224" t="s">
        <v>648</v>
      </c>
      <c r="C87" s="240" t="s">
        <v>246</v>
      </c>
      <c r="D87" s="225" t="str">
        <f t="shared" si="8"/>
        <v>Tetap</v>
      </c>
      <c r="E87" s="117" t="s">
        <v>30</v>
      </c>
      <c r="F87" s="117" t="s">
        <v>30</v>
      </c>
      <c r="G87" s="117" t="s">
        <v>613</v>
      </c>
      <c r="H87" s="117"/>
      <c r="I87" s="117" t="s">
        <v>649</v>
      </c>
      <c r="J87" s="117" t="s">
        <v>172</v>
      </c>
      <c r="K87" s="117" t="s">
        <v>650</v>
      </c>
      <c r="L87" s="119">
        <v>29168</v>
      </c>
      <c r="M87" s="120">
        <f t="shared" ca="1" si="1"/>
        <v>46</v>
      </c>
      <c r="N87" s="118" t="s">
        <v>651</v>
      </c>
      <c r="O87" s="117" t="s">
        <v>114</v>
      </c>
      <c r="P87" s="117" t="s">
        <v>176</v>
      </c>
      <c r="Q87" s="216" t="s">
        <v>97</v>
      </c>
      <c r="R87" s="117" t="s">
        <v>652</v>
      </c>
      <c r="S87" s="117"/>
      <c r="T87" s="117" t="s">
        <v>1581</v>
      </c>
      <c r="U87" s="216" t="s">
        <v>625</v>
      </c>
      <c r="V87" s="216"/>
      <c r="W87" s="216"/>
      <c r="X87" s="216"/>
      <c r="Y87" s="216"/>
      <c r="Z87" s="216"/>
      <c r="AA87" s="217" t="s">
        <v>97</v>
      </c>
      <c r="AB87" s="217"/>
      <c r="AC87" s="217" t="str">
        <f t="shared" si="3"/>
        <v/>
      </c>
      <c r="AD87" s="220" t="s">
        <v>97</v>
      </c>
      <c r="AE87" s="220"/>
      <c r="AF87" s="220" t="str">
        <f t="shared" si="4"/>
        <v/>
      </c>
      <c r="AG87" s="217" t="s">
        <v>97</v>
      </c>
      <c r="AH87" s="217"/>
      <c r="AI87" s="217" t="str">
        <f t="shared" si="5"/>
        <v/>
      </c>
      <c r="AJ87" s="220" t="s">
        <v>97</v>
      </c>
      <c r="AK87" s="220"/>
      <c r="AL87" s="220" t="str">
        <f t="shared" si="6"/>
        <v/>
      </c>
      <c r="AM87" s="220" t="s">
        <v>97</v>
      </c>
      <c r="AN87" s="220"/>
      <c r="AO87" s="220" t="str">
        <f t="shared" si="7"/>
        <v/>
      </c>
      <c r="AP87" s="220"/>
      <c r="AQ87" s="220"/>
      <c r="AR87" s="119"/>
      <c r="AS87" s="119"/>
      <c r="AT87" s="117"/>
      <c r="AU87" s="117"/>
    </row>
    <row r="88" spans="1:47" ht="30" customHeight="1">
      <c r="A88" s="227">
        <f t="shared" si="13"/>
        <v>17</v>
      </c>
      <c r="B88" s="228" t="s">
        <v>2027</v>
      </c>
      <c r="C88" s="228" t="s">
        <v>944</v>
      </c>
      <c r="D88" s="246" t="str">
        <f t="shared" si="8"/>
        <v>Freelance resign</v>
      </c>
      <c r="E88" s="229"/>
      <c r="F88" s="229"/>
      <c r="G88" s="229"/>
      <c r="H88" s="229"/>
      <c r="I88" s="229"/>
      <c r="J88" s="229"/>
      <c r="K88" s="229"/>
      <c r="L88" s="230"/>
      <c r="M88" s="231" t="str">
        <f t="shared" ca="1" si="1"/>
        <v/>
      </c>
      <c r="N88" s="232"/>
      <c r="O88" s="229"/>
      <c r="P88" s="229"/>
      <c r="Q88" s="233"/>
      <c r="R88" s="229"/>
      <c r="S88" s="229"/>
      <c r="T88" s="229" t="s">
        <v>2304</v>
      </c>
      <c r="U88" s="233"/>
      <c r="V88" s="233"/>
      <c r="W88" s="233"/>
      <c r="X88" s="233"/>
      <c r="Y88" s="233"/>
      <c r="Z88" s="233"/>
      <c r="AA88" s="234"/>
      <c r="AB88" s="234"/>
      <c r="AC88" s="234" t="str">
        <f t="shared" si="3"/>
        <v/>
      </c>
      <c r="AD88" s="234"/>
      <c r="AE88" s="234"/>
      <c r="AF88" s="234" t="str">
        <f t="shared" si="4"/>
        <v/>
      </c>
      <c r="AG88" s="234"/>
      <c r="AH88" s="234"/>
      <c r="AI88" s="234" t="str">
        <f t="shared" si="5"/>
        <v/>
      </c>
      <c r="AJ88" s="234"/>
      <c r="AK88" s="234"/>
      <c r="AL88" s="234" t="str">
        <f t="shared" si="6"/>
        <v/>
      </c>
      <c r="AM88" s="234"/>
      <c r="AN88" s="234"/>
      <c r="AO88" s="234" t="str">
        <f t="shared" si="7"/>
        <v/>
      </c>
      <c r="AP88" s="234"/>
      <c r="AQ88" s="234"/>
      <c r="AR88" s="230"/>
      <c r="AS88" s="230"/>
      <c r="AT88" s="229"/>
      <c r="AU88" s="229"/>
    </row>
    <row r="89" spans="1:47" ht="30" customHeight="1">
      <c r="A89" s="227">
        <f t="shared" si="13"/>
        <v>18</v>
      </c>
      <c r="B89" s="228" t="s">
        <v>2028</v>
      </c>
      <c r="C89" s="228" t="s">
        <v>944</v>
      </c>
      <c r="D89" s="246" t="str">
        <f t="shared" si="8"/>
        <v>Freelance resign</v>
      </c>
      <c r="E89" s="229"/>
      <c r="F89" s="229"/>
      <c r="G89" s="229"/>
      <c r="H89" s="229"/>
      <c r="I89" s="229"/>
      <c r="J89" s="229"/>
      <c r="K89" s="229"/>
      <c r="L89" s="230"/>
      <c r="M89" s="231" t="str">
        <f t="shared" ca="1" si="1"/>
        <v/>
      </c>
      <c r="N89" s="232"/>
      <c r="O89" s="229"/>
      <c r="P89" s="229"/>
      <c r="Q89" s="233"/>
      <c r="R89" s="229"/>
      <c r="S89" s="229"/>
      <c r="T89" s="229" t="s">
        <v>2304</v>
      </c>
      <c r="U89" s="233"/>
      <c r="V89" s="233"/>
      <c r="W89" s="233"/>
      <c r="X89" s="233"/>
      <c r="Y89" s="233"/>
      <c r="Z89" s="233"/>
      <c r="AA89" s="234"/>
      <c r="AB89" s="234"/>
      <c r="AC89" s="234" t="str">
        <f t="shared" si="3"/>
        <v/>
      </c>
      <c r="AD89" s="234"/>
      <c r="AE89" s="234"/>
      <c r="AF89" s="234" t="str">
        <f t="shared" si="4"/>
        <v/>
      </c>
      <c r="AG89" s="234"/>
      <c r="AH89" s="234"/>
      <c r="AI89" s="234" t="str">
        <f t="shared" si="5"/>
        <v/>
      </c>
      <c r="AJ89" s="234"/>
      <c r="AK89" s="234"/>
      <c r="AL89" s="234" t="str">
        <f t="shared" si="6"/>
        <v/>
      </c>
      <c r="AM89" s="234"/>
      <c r="AN89" s="234"/>
      <c r="AO89" s="234" t="str">
        <f t="shared" si="7"/>
        <v/>
      </c>
      <c r="AP89" s="234"/>
      <c r="AQ89" s="234"/>
      <c r="AR89" s="230"/>
      <c r="AS89" s="230"/>
      <c r="AT89" s="229"/>
      <c r="AU89" s="229"/>
    </row>
    <row r="90" spans="1:47" ht="19.5" customHeight="1">
      <c r="A90" s="208" t="s">
        <v>2030</v>
      </c>
      <c r="B90" s="208"/>
      <c r="C90" s="208"/>
      <c r="D90" s="225" t="str">
        <f t="shared" si="8"/>
        <v>.</v>
      </c>
      <c r="E90" s="117"/>
      <c r="F90" s="117"/>
      <c r="G90" s="117"/>
      <c r="H90" s="117"/>
      <c r="I90" s="117"/>
      <c r="J90" s="117"/>
      <c r="K90" s="117"/>
      <c r="L90" s="119"/>
      <c r="M90" s="120" t="str">
        <f t="shared" ca="1" si="1"/>
        <v/>
      </c>
      <c r="N90" s="118"/>
      <c r="O90" s="117"/>
      <c r="P90" s="117"/>
      <c r="Q90" s="216"/>
      <c r="R90" s="117"/>
      <c r="S90" s="117"/>
      <c r="T90" s="117" t="s">
        <v>2125</v>
      </c>
      <c r="U90" s="216"/>
      <c r="V90" s="216"/>
      <c r="W90" s="216"/>
      <c r="X90" s="216"/>
      <c r="Y90" s="216"/>
      <c r="Z90" s="216"/>
      <c r="AA90" s="217"/>
      <c r="AB90" s="218"/>
      <c r="AC90" s="219" t="str">
        <f t="shared" si="3"/>
        <v/>
      </c>
      <c r="AD90" s="220"/>
      <c r="AE90" s="220"/>
      <c r="AF90" s="120" t="str">
        <f t="shared" si="4"/>
        <v/>
      </c>
      <c r="AG90" s="217"/>
      <c r="AH90" s="217"/>
      <c r="AI90" s="221" t="str">
        <f t="shared" si="5"/>
        <v/>
      </c>
      <c r="AJ90" s="220"/>
      <c r="AK90" s="220"/>
      <c r="AL90" s="222" t="str">
        <f t="shared" si="6"/>
        <v/>
      </c>
      <c r="AM90" s="217"/>
      <c r="AN90" s="217"/>
      <c r="AO90" s="221" t="str">
        <f t="shared" si="7"/>
        <v/>
      </c>
      <c r="AP90" s="220"/>
      <c r="AQ90" s="220"/>
      <c r="AR90" s="119"/>
      <c r="AS90" s="119"/>
      <c r="AT90" s="117"/>
      <c r="AU90" s="117"/>
    </row>
    <row r="91" spans="1:47" ht="30" customHeight="1">
      <c r="A91" s="223">
        <v>1</v>
      </c>
      <c r="B91" s="224" t="s">
        <v>697</v>
      </c>
      <c r="C91" s="224" t="s">
        <v>1790</v>
      </c>
      <c r="D91" s="225" t="str">
        <f t="shared" si="8"/>
        <v>Kontrak I</v>
      </c>
      <c r="E91" s="117"/>
      <c r="F91" s="117"/>
      <c r="G91" s="117" t="s">
        <v>698</v>
      </c>
      <c r="H91" s="117"/>
      <c r="I91" s="117" t="s">
        <v>699</v>
      </c>
      <c r="J91" s="117" t="s">
        <v>103</v>
      </c>
      <c r="K91" s="117" t="s">
        <v>700</v>
      </c>
      <c r="L91" s="119">
        <v>32571</v>
      </c>
      <c r="M91" s="120">
        <f t="shared" ca="1" si="1"/>
        <v>37</v>
      </c>
      <c r="N91" s="222" t="s">
        <v>701</v>
      </c>
      <c r="O91" s="117" t="s">
        <v>114</v>
      </c>
      <c r="P91" s="117" t="s">
        <v>349</v>
      </c>
      <c r="Q91" s="216" t="s">
        <v>702</v>
      </c>
      <c r="R91" s="117" t="s">
        <v>703</v>
      </c>
      <c r="S91" s="117"/>
      <c r="T91" s="117" t="s">
        <v>1241</v>
      </c>
      <c r="U91" s="216"/>
      <c r="V91" s="216"/>
      <c r="W91" s="216"/>
      <c r="X91" s="216"/>
      <c r="Y91" s="216"/>
      <c r="Z91" s="216"/>
      <c r="AA91" s="217" t="s">
        <v>2305</v>
      </c>
      <c r="AB91" s="218"/>
      <c r="AC91" s="219" t="str">
        <f t="shared" si="3"/>
        <v/>
      </c>
      <c r="AD91" s="220"/>
      <c r="AE91" s="220"/>
      <c r="AF91" s="120" t="str">
        <f t="shared" si="4"/>
        <v/>
      </c>
      <c r="AG91" s="217"/>
      <c r="AH91" s="217"/>
      <c r="AI91" s="221" t="str">
        <f t="shared" si="5"/>
        <v/>
      </c>
      <c r="AJ91" s="220"/>
      <c r="AK91" s="220"/>
      <c r="AL91" s="222" t="str">
        <f t="shared" si="6"/>
        <v/>
      </c>
      <c r="AM91" s="217"/>
      <c r="AN91" s="217"/>
      <c r="AO91" s="221" t="str">
        <f t="shared" si="7"/>
        <v/>
      </c>
      <c r="AP91" s="220"/>
      <c r="AQ91" s="220"/>
      <c r="AR91" s="119"/>
      <c r="AS91" s="119"/>
      <c r="AT91" s="117"/>
      <c r="AU91" s="117"/>
    </row>
    <row r="92" spans="1:47" ht="30" customHeight="1">
      <c r="A92" s="223">
        <f t="shared" ref="A92:A113" si="14">A91+1</f>
        <v>2</v>
      </c>
      <c r="B92" s="224" t="s">
        <v>777</v>
      </c>
      <c r="C92" s="237" t="s">
        <v>289</v>
      </c>
      <c r="D92" s="238" t="str">
        <f t="shared" si="8"/>
        <v>Tetap</v>
      </c>
      <c r="E92" s="239" t="s">
        <v>30</v>
      </c>
      <c r="F92" s="239">
        <v>11</v>
      </c>
      <c r="G92" s="117" t="s">
        <v>100</v>
      </c>
      <c r="H92" s="117"/>
      <c r="I92" s="117" t="s">
        <v>778</v>
      </c>
      <c r="J92" s="117" t="s">
        <v>103</v>
      </c>
      <c r="K92" s="117" t="s">
        <v>779</v>
      </c>
      <c r="L92" s="119">
        <v>25042</v>
      </c>
      <c r="M92" s="120">
        <f t="shared" ca="1" si="1"/>
        <v>58</v>
      </c>
      <c r="N92" s="118" t="s">
        <v>780</v>
      </c>
      <c r="O92" s="117" t="s">
        <v>114</v>
      </c>
      <c r="P92" s="117" t="s">
        <v>116</v>
      </c>
      <c r="Q92" s="216" t="s">
        <v>97</v>
      </c>
      <c r="R92" s="117" t="s">
        <v>781</v>
      </c>
      <c r="S92" s="117"/>
      <c r="T92" s="117" t="s">
        <v>1581</v>
      </c>
      <c r="U92" s="216" t="s">
        <v>2306</v>
      </c>
      <c r="V92" s="216"/>
      <c r="W92" s="216"/>
      <c r="X92" s="216"/>
      <c r="Y92" s="216"/>
      <c r="Z92" s="216"/>
      <c r="AA92" s="217" t="s">
        <v>2307</v>
      </c>
      <c r="AB92" s="217"/>
      <c r="AC92" s="217" t="str">
        <f t="shared" si="3"/>
        <v/>
      </c>
      <c r="AD92" s="220" t="s">
        <v>2308</v>
      </c>
      <c r="AE92" s="220"/>
      <c r="AF92" s="220" t="str">
        <f t="shared" si="4"/>
        <v/>
      </c>
      <c r="AG92" s="217" t="s">
        <v>97</v>
      </c>
      <c r="AH92" s="217"/>
      <c r="AI92" s="217" t="str">
        <f t="shared" si="5"/>
        <v/>
      </c>
      <c r="AJ92" s="220" t="s">
        <v>97</v>
      </c>
      <c r="AK92" s="220"/>
      <c r="AL92" s="220" t="str">
        <f t="shared" si="6"/>
        <v/>
      </c>
      <c r="AM92" s="220" t="s">
        <v>97</v>
      </c>
      <c r="AN92" s="220"/>
      <c r="AO92" s="220" t="str">
        <f t="shared" si="7"/>
        <v/>
      </c>
      <c r="AP92" s="220"/>
      <c r="AQ92" s="220"/>
      <c r="AR92" s="119"/>
      <c r="AS92" s="119"/>
      <c r="AT92" s="117"/>
      <c r="AU92" s="117"/>
    </row>
    <row r="93" spans="1:47" ht="30" customHeight="1">
      <c r="A93" s="223">
        <f t="shared" si="14"/>
        <v>3</v>
      </c>
      <c r="B93" s="224" t="s">
        <v>711</v>
      </c>
      <c r="C93" s="224" t="s">
        <v>2004</v>
      </c>
      <c r="D93" s="225" t="str">
        <f t="shared" si="8"/>
        <v>Kontrak IV</v>
      </c>
      <c r="E93" s="117" t="s">
        <v>47</v>
      </c>
      <c r="F93" s="117">
        <v>9</v>
      </c>
      <c r="G93" s="117" t="s">
        <v>215</v>
      </c>
      <c r="H93" s="117"/>
      <c r="I93" s="117" t="s">
        <v>712</v>
      </c>
      <c r="J93" s="117" t="s">
        <v>172</v>
      </c>
      <c r="K93" s="117" t="s">
        <v>713</v>
      </c>
      <c r="L93" s="119">
        <v>30369</v>
      </c>
      <c r="M93" s="120">
        <f t="shared" ca="1" si="1"/>
        <v>43</v>
      </c>
      <c r="N93" s="118" t="s">
        <v>714</v>
      </c>
      <c r="O93" s="117" t="s">
        <v>114</v>
      </c>
      <c r="P93" s="117" t="s">
        <v>176</v>
      </c>
      <c r="Q93" s="216" t="s">
        <v>715</v>
      </c>
      <c r="R93" s="117" t="s">
        <v>716</v>
      </c>
      <c r="S93" s="117"/>
      <c r="T93" s="117" t="s">
        <v>1528</v>
      </c>
      <c r="U93" s="216" t="s">
        <v>452</v>
      </c>
      <c r="V93" s="216"/>
      <c r="W93" s="216"/>
      <c r="X93" s="216"/>
      <c r="Y93" s="216"/>
      <c r="Z93" s="216"/>
      <c r="AA93" s="217" t="s">
        <v>554</v>
      </c>
      <c r="AB93" s="218"/>
      <c r="AC93" s="219" t="str">
        <f t="shared" si="3"/>
        <v/>
      </c>
      <c r="AD93" s="220" t="s">
        <v>2207</v>
      </c>
      <c r="AE93" s="220"/>
      <c r="AF93" s="120" t="str">
        <f t="shared" si="4"/>
        <v/>
      </c>
      <c r="AG93" s="217" t="s">
        <v>2208</v>
      </c>
      <c r="AH93" s="217"/>
      <c r="AI93" s="221" t="str">
        <f t="shared" si="5"/>
        <v/>
      </c>
      <c r="AJ93" s="220" t="s">
        <v>2209</v>
      </c>
      <c r="AK93" s="220"/>
      <c r="AL93" s="222" t="str">
        <f t="shared" si="6"/>
        <v/>
      </c>
      <c r="AM93" s="217" t="s">
        <v>97</v>
      </c>
      <c r="AN93" s="217"/>
      <c r="AO93" s="221" t="str">
        <f t="shared" si="7"/>
        <v/>
      </c>
      <c r="AP93" s="220"/>
      <c r="AQ93" s="220"/>
      <c r="AR93" s="119"/>
      <c r="AS93" s="119"/>
      <c r="AT93" s="117"/>
      <c r="AU93" s="117"/>
    </row>
    <row r="94" spans="1:47" ht="30" customHeight="1">
      <c r="A94" s="223">
        <f t="shared" si="14"/>
        <v>4</v>
      </c>
      <c r="B94" s="224" t="s">
        <v>705</v>
      </c>
      <c r="C94" s="224" t="s">
        <v>2004</v>
      </c>
      <c r="D94" s="225" t="str">
        <f t="shared" si="8"/>
        <v>Kontrak IV</v>
      </c>
      <c r="E94" s="117" t="s">
        <v>47</v>
      </c>
      <c r="F94" s="117">
        <v>9</v>
      </c>
      <c r="G94" s="117" t="s">
        <v>276</v>
      </c>
      <c r="H94" s="117"/>
      <c r="I94" s="117" t="s">
        <v>706</v>
      </c>
      <c r="J94" s="117" t="s">
        <v>172</v>
      </c>
      <c r="K94" s="117" t="s">
        <v>707</v>
      </c>
      <c r="L94" s="119">
        <v>34542</v>
      </c>
      <c r="M94" s="120">
        <f t="shared" ca="1" si="1"/>
        <v>32</v>
      </c>
      <c r="N94" s="118" t="s">
        <v>708</v>
      </c>
      <c r="O94" s="117" t="s">
        <v>114</v>
      </c>
      <c r="P94" s="117" t="s">
        <v>116</v>
      </c>
      <c r="Q94" s="216" t="s">
        <v>97</v>
      </c>
      <c r="R94" s="117" t="s">
        <v>709</v>
      </c>
      <c r="S94" s="117"/>
      <c r="T94" s="117" t="s">
        <v>1528</v>
      </c>
      <c r="U94" s="216" t="s">
        <v>120</v>
      </c>
      <c r="V94" s="216"/>
      <c r="W94" s="216"/>
      <c r="X94" s="216"/>
      <c r="Y94" s="216"/>
      <c r="Z94" s="216"/>
      <c r="AA94" s="217" t="s">
        <v>2207</v>
      </c>
      <c r="AB94" s="218"/>
      <c r="AC94" s="219" t="str">
        <f t="shared" si="3"/>
        <v/>
      </c>
      <c r="AD94" s="220" t="s">
        <v>2208</v>
      </c>
      <c r="AE94" s="220"/>
      <c r="AF94" s="120" t="str">
        <f t="shared" si="4"/>
        <v/>
      </c>
      <c r="AG94" s="217" t="s">
        <v>2287</v>
      </c>
      <c r="AH94" s="217"/>
      <c r="AI94" s="221" t="str">
        <f t="shared" si="5"/>
        <v/>
      </c>
      <c r="AJ94" s="220" t="s">
        <v>2288</v>
      </c>
      <c r="AK94" s="220"/>
      <c r="AL94" s="222" t="str">
        <f t="shared" si="6"/>
        <v/>
      </c>
      <c r="AM94" s="217" t="s">
        <v>97</v>
      </c>
      <c r="AN94" s="217"/>
      <c r="AO94" s="221" t="str">
        <f t="shared" si="7"/>
        <v/>
      </c>
      <c r="AP94" s="220"/>
      <c r="AQ94" s="220"/>
      <c r="AR94" s="119"/>
      <c r="AS94" s="119"/>
      <c r="AT94" s="117"/>
      <c r="AU94" s="117"/>
    </row>
    <row r="95" spans="1:47" ht="30" customHeight="1">
      <c r="A95" s="223">
        <f t="shared" si="14"/>
        <v>5</v>
      </c>
      <c r="B95" s="224" t="s">
        <v>800</v>
      </c>
      <c r="C95" s="224" t="s">
        <v>801</v>
      </c>
      <c r="D95" s="225" t="str">
        <f t="shared" si="8"/>
        <v>Kontrak IV</v>
      </c>
      <c r="E95" s="117" t="s">
        <v>47</v>
      </c>
      <c r="F95" s="117">
        <v>3</v>
      </c>
      <c r="G95" s="117" t="s">
        <v>278</v>
      </c>
      <c r="H95" s="117"/>
      <c r="I95" s="117" t="s">
        <v>802</v>
      </c>
      <c r="J95" s="117" t="s">
        <v>172</v>
      </c>
      <c r="K95" s="117" t="s">
        <v>803</v>
      </c>
      <c r="L95" s="119">
        <v>36413</v>
      </c>
      <c r="M95" s="120">
        <f t="shared" ca="1" si="1"/>
        <v>27</v>
      </c>
      <c r="N95" s="118" t="s">
        <v>804</v>
      </c>
      <c r="O95" s="117" t="s">
        <v>219</v>
      </c>
      <c r="P95" s="117" t="s">
        <v>30</v>
      </c>
      <c r="Q95" s="216" t="s">
        <v>805</v>
      </c>
      <c r="R95" s="117" t="s">
        <v>806</v>
      </c>
      <c r="S95" s="117"/>
      <c r="T95" s="117" t="s">
        <v>1528</v>
      </c>
      <c r="U95" s="216" t="s">
        <v>2309</v>
      </c>
      <c r="V95" s="216"/>
      <c r="W95" s="216"/>
      <c r="X95" s="216"/>
      <c r="Y95" s="216"/>
      <c r="Z95" s="216"/>
      <c r="AA95" s="217" t="s">
        <v>2191</v>
      </c>
      <c r="AB95" s="218"/>
      <c r="AC95" s="219" t="str">
        <f t="shared" si="3"/>
        <v/>
      </c>
      <c r="AD95" s="220" t="s">
        <v>2192</v>
      </c>
      <c r="AE95" s="220"/>
      <c r="AF95" s="120" t="str">
        <f t="shared" si="4"/>
        <v/>
      </c>
      <c r="AG95" s="217" t="s">
        <v>2193</v>
      </c>
      <c r="AH95" s="217"/>
      <c r="AI95" s="221" t="str">
        <f t="shared" si="5"/>
        <v/>
      </c>
      <c r="AJ95" s="220">
        <v>46113</v>
      </c>
      <c r="AK95" s="220">
        <v>46477</v>
      </c>
      <c r="AL95" s="222">
        <f t="shared" si="6"/>
        <v>12</v>
      </c>
      <c r="AM95" s="217" t="s">
        <v>97</v>
      </c>
      <c r="AN95" s="217"/>
      <c r="AO95" s="221" t="str">
        <f t="shared" si="7"/>
        <v/>
      </c>
      <c r="AP95" s="220"/>
      <c r="AQ95" s="220"/>
      <c r="AR95" s="119"/>
      <c r="AS95" s="119"/>
      <c r="AT95" s="117"/>
      <c r="AU95" s="117"/>
    </row>
    <row r="96" spans="1:47" ht="30" customHeight="1">
      <c r="A96" s="223">
        <f t="shared" si="14"/>
        <v>6</v>
      </c>
      <c r="B96" s="224" t="s">
        <v>783</v>
      </c>
      <c r="C96" s="224" t="s">
        <v>376</v>
      </c>
      <c r="D96" s="225" t="str">
        <f t="shared" si="8"/>
        <v>Kontrak II</v>
      </c>
      <c r="E96" s="117" t="s">
        <v>47</v>
      </c>
      <c r="F96" s="117">
        <v>3</v>
      </c>
      <c r="G96" s="117" t="s">
        <v>276</v>
      </c>
      <c r="H96" s="117"/>
      <c r="I96" s="117" t="s">
        <v>784</v>
      </c>
      <c r="J96" s="117" t="s">
        <v>172</v>
      </c>
      <c r="K96" s="117" t="s">
        <v>540</v>
      </c>
      <c r="L96" s="119">
        <v>34456</v>
      </c>
      <c r="M96" s="120">
        <f t="shared" ca="1" si="1"/>
        <v>32</v>
      </c>
      <c r="N96" s="118" t="s">
        <v>785</v>
      </c>
      <c r="O96" s="117" t="s">
        <v>114</v>
      </c>
      <c r="P96" s="117" t="s">
        <v>116</v>
      </c>
      <c r="Q96" s="216" t="s">
        <v>97</v>
      </c>
      <c r="R96" s="117" t="s">
        <v>786</v>
      </c>
      <c r="S96" s="117"/>
      <c r="T96" s="117" t="s">
        <v>1365</v>
      </c>
      <c r="U96" s="216" t="s">
        <v>393</v>
      </c>
      <c r="V96" s="216"/>
      <c r="W96" s="216"/>
      <c r="X96" s="216"/>
      <c r="Y96" s="216"/>
      <c r="Z96" s="216"/>
      <c r="AA96" s="217" t="s">
        <v>2161</v>
      </c>
      <c r="AB96" s="218"/>
      <c r="AC96" s="219" t="str">
        <f t="shared" si="3"/>
        <v/>
      </c>
      <c r="AD96" s="249" t="s">
        <v>2290</v>
      </c>
      <c r="AE96" s="220"/>
      <c r="AF96" s="120" t="str">
        <f t="shared" si="4"/>
        <v/>
      </c>
      <c r="AG96" s="217" t="s">
        <v>97</v>
      </c>
      <c r="AH96" s="217"/>
      <c r="AI96" s="221" t="str">
        <f t="shared" si="5"/>
        <v/>
      </c>
      <c r="AJ96" s="220" t="s">
        <v>97</v>
      </c>
      <c r="AK96" s="220"/>
      <c r="AL96" s="222" t="str">
        <f t="shared" si="6"/>
        <v/>
      </c>
      <c r="AM96" s="217" t="s">
        <v>97</v>
      </c>
      <c r="AN96" s="217"/>
      <c r="AO96" s="221" t="str">
        <f t="shared" si="7"/>
        <v/>
      </c>
      <c r="AP96" s="220"/>
      <c r="AQ96" s="220"/>
      <c r="AR96" s="119"/>
      <c r="AS96" s="119"/>
      <c r="AT96" s="117"/>
      <c r="AU96" s="117"/>
    </row>
    <row r="97" spans="1:47" ht="30" customHeight="1">
      <c r="A97" s="223">
        <f t="shared" si="14"/>
        <v>7</v>
      </c>
      <c r="B97" s="224" t="s">
        <v>2032</v>
      </c>
      <c r="C97" s="224" t="s">
        <v>376</v>
      </c>
      <c r="D97" s="225" t="str">
        <f t="shared" si="8"/>
        <v>Kontrak I</v>
      </c>
      <c r="E97" s="117" t="s">
        <v>47</v>
      </c>
      <c r="F97" s="117">
        <v>3</v>
      </c>
      <c r="G97" s="117" t="s">
        <v>719</v>
      </c>
      <c r="H97" s="117"/>
      <c r="I97" s="117" t="s">
        <v>2310</v>
      </c>
      <c r="J97" s="117" t="s">
        <v>172</v>
      </c>
      <c r="K97" s="117" t="s">
        <v>600</v>
      </c>
      <c r="L97" s="119">
        <v>33285</v>
      </c>
      <c r="M97" s="120">
        <f t="shared" ca="1" si="1"/>
        <v>35</v>
      </c>
      <c r="N97" s="118" t="s">
        <v>2311</v>
      </c>
      <c r="O97" s="117" t="s">
        <v>114</v>
      </c>
      <c r="P97" s="117" t="s">
        <v>391</v>
      </c>
      <c r="Q97" s="216" t="s">
        <v>177</v>
      </c>
      <c r="R97" s="117" t="s">
        <v>2312</v>
      </c>
      <c r="S97" s="117"/>
      <c r="T97" s="117" t="s">
        <v>1241</v>
      </c>
      <c r="U97" s="216" t="s">
        <v>120</v>
      </c>
      <c r="V97" s="216"/>
      <c r="W97" s="216"/>
      <c r="X97" s="216"/>
      <c r="Y97" s="216"/>
      <c r="Z97" s="216"/>
      <c r="AA97" s="217" t="s">
        <v>2313</v>
      </c>
      <c r="AB97" s="218"/>
      <c r="AC97" s="219" t="str">
        <f t="shared" si="3"/>
        <v/>
      </c>
      <c r="AD97" s="220" t="s">
        <v>97</v>
      </c>
      <c r="AE97" s="220"/>
      <c r="AF97" s="120" t="str">
        <f t="shared" si="4"/>
        <v/>
      </c>
      <c r="AG97" s="217" t="s">
        <v>97</v>
      </c>
      <c r="AH97" s="217"/>
      <c r="AI97" s="221" t="str">
        <f t="shared" si="5"/>
        <v/>
      </c>
      <c r="AJ97" s="220" t="s">
        <v>97</v>
      </c>
      <c r="AK97" s="220"/>
      <c r="AL97" s="222" t="str">
        <f t="shared" si="6"/>
        <v/>
      </c>
      <c r="AM97" s="217" t="s">
        <v>97</v>
      </c>
      <c r="AN97" s="217"/>
      <c r="AO97" s="221" t="str">
        <f t="shared" si="7"/>
        <v/>
      </c>
      <c r="AP97" s="220"/>
      <c r="AQ97" s="220"/>
      <c r="AR97" s="119"/>
      <c r="AS97" s="119"/>
      <c r="AT97" s="117"/>
      <c r="AU97" s="117"/>
    </row>
    <row r="98" spans="1:47" ht="30" customHeight="1">
      <c r="A98" s="223">
        <f t="shared" si="14"/>
        <v>8</v>
      </c>
      <c r="B98" s="224" t="s">
        <v>758</v>
      </c>
      <c r="C98" s="224" t="s">
        <v>376</v>
      </c>
      <c r="D98" s="225" t="str">
        <f t="shared" si="8"/>
        <v>Kontrak I</v>
      </c>
      <c r="E98" s="117" t="s">
        <v>47</v>
      </c>
      <c r="F98" s="117">
        <v>3</v>
      </c>
      <c r="G98" s="117" t="s">
        <v>719</v>
      </c>
      <c r="H98" s="117"/>
      <c r="I98" s="117" t="s">
        <v>759</v>
      </c>
      <c r="J98" s="117" t="s">
        <v>172</v>
      </c>
      <c r="K98" s="117" t="s">
        <v>760</v>
      </c>
      <c r="L98" s="119">
        <v>31722</v>
      </c>
      <c r="M98" s="120">
        <f t="shared" ca="1" si="1"/>
        <v>39</v>
      </c>
      <c r="N98" s="118" t="s">
        <v>761</v>
      </c>
      <c r="O98" s="117" t="s">
        <v>114</v>
      </c>
      <c r="P98" s="117" t="s">
        <v>116</v>
      </c>
      <c r="Q98" s="216" t="s">
        <v>177</v>
      </c>
      <c r="R98" s="117" t="s">
        <v>762</v>
      </c>
      <c r="S98" s="117"/>
      <c r="T98" s="117" t="s">
        <v>1241</v>
      </c>
      <c r="U98" s="216" t="s">
        <v>120</v>
      </c>
      <c r="V98" s="216"/>
      <c r="W98" s="216"/>
      <c r="X98" s="216"/>
      <c r="Y98" s="216"/>
      <c r="Z98" s="216"/>
      <c r="AA98" s="217" t="s">
        <v>2227</v>
      </c>
      <c r="AB98" s="218"/>
      <c r="AC98" s="219" t="str">
        <f t="shared" si="3"/>
        <v/>
      </c>
      <c r="AD98" s="220" t="s">
        <v>97</v>
      </c>
      <c r="AE98" s="220"/>
      <c r="AF98" s="120" t="str">
        <f t="shared" si="4"/>
        <v/>
      </c>
      <c r="AG98" s="217" t="s">
        <v>97</v>
      </c>
      <c r="AH98" s="217"/>
      <c r="AI98" s="221" t="str">
        <f t="shared" si="5"/>
        <v/>
      </c>
      <c r="AJ98" s="220" t="s">
        <v>97</v>
      </c>
      <c r="AK98" s="220"/>
      <c r="AL98" s="222" t="str">
        <f t="shared" si="6"/>
        <v/>
      </c>
      <c r="AM98" s="217" t="s">
        <v>97</v>
      </c>
      <c r="AN98" s="217"/>
      <c r="AO98" s="221" t="str">
        <f t="shared" si="7"/>
        <v/>
      </c>
      <c r="AP98" s="220"/>
      <c r="AQ98" s="220"/>
      <c r="AR98" s="119"/>
      <c r="AS98" s="119"/>
      <c r="AT98" s="117"/>
      <c r="AU98" s="117"/>
    </row>
    <row r="99" spans="1:47" ht="30" customHeight="1">
      <c r="A99" s="223">
        <f t="shared" si="14"/>
        <v>9</v>
      </c>
      <c r="B99" s="224" t="s">
        <v>2033</v>
      </c>
      <c r="C99" s="224" t="s">
        <v>376</v>
      </c>
      <c r="D99" s="225" t="str">
        <f t="shared" si="8"/>
        <v>Kontrak II</v>
      </c>
      <c r="E99" s="117" t="s">
        <v>47</v>
      </c>
      <c r="F99" s="117">
        <v>3</v>
      </c>
      <c r="G99" s="117" t="s">
        <v>809</v>
      </c>
      <c r="H99" s="117"/>
      <c r="I99" s="117" t="s">
        <v>2314</v>
      </c>
      <c r="J99" s="117" t="s">
        <v>172</v>
      </c>
      <c r="K99" s="117" t="s">
        <v>821</v>
      </c>
      <c r="L99" s="119">
        <v>35149</v>
      </c>
      <c r="M99" s="120">
        <f t="shared" ca="1" si="1"/>
        <v>30</v>
      </c>
      <c r="N99" s="118" t="s">
        <v>2315</v>
      </c>
      <c r="O99" s="117" t="s">
        <v>114</v>
      </c>
      <c r="P99" s="117" t="s">
        <v>176</v>
      </c>
      <c r="Q99" s="216" t="s">
        <v>250</v>
      </c>
      <c r="R99" s="117" t="s">
        <v>2316</v>
      </c>
      <c r="S99" s="117"/>
      <c r="T99" s="117" t="s">
        <v>1365</v>
      </c>
      <c r="U99" s="216" t="s">
        <v>393</v>
      </c>
      <c r="V99" s="216"/>
      <c r="W99" s="216"/>
      <c r="X99" s="216"/>
      <c r="Y99" s="216"/>
      <c r="Z99" s="216"/>
      <c r="AA99" s="217" t="s">
        <v>2317</v>
      </c>
      <c r="AB99" s="218"/>
      <c r="AC99" s="219" t="str">
        <f t="shared" si="3"/>
        <v/>
      </c>
      <c r="AD99" s="220" t="s">
        <v>2213</v>
      </c>
      <c r="AE99" s="220"/>
      <c r="AF99" s="120" t="str">
        <f t="shared" si="4"/>
        <v/>
      </c>
      <c r="AG99" s="217" t="s">
        <v>97</v>
      </c>
      <c r="AH99" s="217"/>
      <c r="AI99" s="221" t="str">
        <f t="shared" si="5"/>
        <v/>
      </c>
      <c r="AJ99" s="220" t="s">
        <v>97</v>
      </c>
      <c r="AK99" s="220"/>
      <c r="AL99" s="222" t="str">
        <f t="shared" si="6"/>
        <v/>
      </c>
      <c r="AM99" s="217" t="s">
        <v>97</v>
      </c>
      <c r="AN99" s="217"/>
      <c r="AO99" s="221" t="str">
        <f t="shared" si="7"/>
        <v/>
      </c>
      <c r="AP99" s="220"/>
      <c r="AQ99" s="220"/>
      <c r="AR99" s="119"/>
      <c r="AS99" s="119"/>
      <c r="AT99" s="117"/>
      <c r="AU99" s="117"/>
    </row>
    <row r="100" spans="1:47" ht="30" customHeight="1">
      <c r="A100" s="223">
        <f t="shared" si="14"/>
        <v>10</v>
      </c>
      <c r="B100" s="224" t="s">
        <v>2034</v>
      </c>
      <c r="C100" s="224" t="s">
        <v>376</v>
      </c>
      <c r="D100" s="225" t="str">
        <f t="shared" si="8"/>
        <v>Kontrak II</v>
      </c>
      <c r="E100" s="117" t="s">
        <v>47</v>
      </c>
      <c r="F100" s="117">
        <v>3</v>
      </c>
      <c r="G100" s="117" t="s">
        <v>809</v>
      </c>
      <c r="H100" s="117"/>
      <c r="I100" s="117" t="s">
        <v>2318</v>
      </c>
      <c r="J100" s="117" t="s">
        <v>172</v>
      </c>
      <c r="K100" s="117" t="s">
        <v>278</v>
      </c>
      <c r="L100" s="119">
        <v>32129</v>
      </c>
      <c r="M100" s="120">
        <f t="shared" ca="1" si="1"/>
        <v>38</v>
      </c>
      <c r="N100" s="118" t="s">
        <v>2319</v>
      </c>
      <c r="O100" s="117" t="s">
        <v>114</v>
      </c>
      <c r="P100" s="117" t="s">
        <v>391</v>
      </c>
      <c r="Q100" s="216" t="s">
        <v>177</v>
      </c>
      <c r="R100" s="117" t="s">
        <v>2320</v>
      </c>
      <c r="S100" s="117"/>
      <c r="T100" s="117" t="s">
        <v>1365</v>
      </c>
      <c r="U100" s="216" t="s">
        <v>393</v>
      </c>
      <c r="V100" s="216"/>
      <c r="W100" s="216"/>
      <c r="X100" s="216"/>
      <c r="Y100" s="216"/>
      <c r="Z100" s="216"/>
      <c r="AA100" s="217" t="s">
        <v>2317</v>
      </c>
      <c r="AB100" s="218"/>
      <c r="AC100" s="219" t="str">
        <f t="shared" si="3"/>
        <v/>
      </c>
      <c r="AD100" s="220" t="s">
        <v>2213</v>
      </c>
      <c r="AE100" s="220"/>
      <c r="AF100" s="120" t="str">
        <f t="shared" si="4"/>
        <v/>
      </c>
      <c r="AG100" s="217" t="s">
        <v>97</v>
      </c>
      <c r="AH100" s="217"/>
      <c r="AI100" s="221" t="str">
        <f t="shared" si="5"/>
        <v/>
      </c>
      <c r="AJ100" s="220" t="s">
        <v>97</v>
      </c>
      <c r="AK100" s="220"/>
      <c r="AL100" s="222" t="str">
        <f t="shared" si="6"/>
        <v/>
      </c>
      <c r="AM100" s="217" t="s">
        <v>97</v>
      </c>
      <c r="AN100" s="217"/>
      <c r="AO100" s="221" t="str">
        <f t="shared" si="7"/>
        <v/>
      </c>
      <c r="AP100" s="220"/>
      <c r="AQ100" s="220"/>
      <c r="AR100" s="119"/>
      <c r="AS100" s="119"/>
      <c r="AT100" s="117"/>
      <c r="AU100" s="117"/>
    </row>
    <row r="101" spans="1:47" ht="30" customHeight="1">
      <c r="A101" s="223">
        <f t="shared" si="14"/>
        <v>11</v>
      </c>
      <c r="B101" s="224" t="s">
        <v>808</v>
      </c>
      <c r="C101" s="224" t="s">
        <v>376</v>
      </c>
      <c r="D101" s="225" t="str">
        <f t="shared" si="8"/>
        <v>Kontrak II</v>
      </c>
      <c r="E101" s="117" t="s">
        <v>47</v>
      </c>
      <c r="F101" s="117">
        <v>3</v>
      </c>
      <c r="G101" s="117" t="s">
        <v>809</v>
      </c>
      <c r="H101" s="117"/>
      <c r="I101" s="117" t="s">
        <v>810</v>
      </c>
      <c r="J101" s="117" t="s">
        <v>172</v>
      </c>
      <c r="K101" s="117" t="s">
        <v>278</v>
      </c>
      <c r="L101" s="119">
        <v>31794</v>
      </c>
      <c r="M101" s="120">
        <f t="shared" ca="1" si="1"/>
        <v>39</v>
      </c>
      <c r="N101" s="118" t="s">
        <v>811</v>
      </c>
      <c r="O101" s="117" t="s">
        <v>114</v>
      </c>
      <c r="P101" s="117" t="s">
        <v>176</v>
      </c>
      <c r="Q101" s="216" t="s">
        <v>280</v>
      </c>
      <c r="R101" s="117" t="s">
        <v>812</v>
      </c>
      <c r="S101" s="117"/>
      <c r="T101" s="117" t="s">
        <v>1365</v>
      </c>
      <c r="U101" s="216" t="s">
        <v>393</v>
      </c>
      <c r="V101" s="216"/>
      <c r="W101" s="216"/>
      <c r="X101" s="216"/>
      <c r="Y101" s="216"/>
      <c r="Z101" s="216"/>
      <c r="AA101" s="217" t="s">
        <v>2317</v>
      </c>
      <c r="AB101" s="218"/>
      <c r="AC101" s="219" t="str">
        <f t="shared" si="3"/>
        <v/>
      </c>
      <c r="AD101" s="220" t="s">
        <v>2213</v>
      </c>
      <c r="AE101" s="220"/>
      <c r="AF101" s="120" t="str">
        <f t="shared" si="4"/>
        <v/>
      </c>
      <c r="AG101" s="217" t="s">
        <v>97</v>
      </c>
      <c r="AH101" s="217"/>
      <c r="AI101" s="221" t="str">
        <f t="shared" si="5"/>
        <v/>
      </c>
      <c r="AJ101" s="220" t="s">
        <v>97</v>
      </c>
      <c r="AK101" s="220"/>
      <c r="AL101" s="222" t="str">
        <f t="shared" si="6"/>
        <v/>
      </c>
      <c r="AM101" s="217" t="s">
        <v>97</v>
      </c>
      <c r="AN101" s="217"/>
      <c r="AO101" s="221" t="str">
        <f t="shared" si="7"/>
        <v/>
      </c>
      <c r="AP101" s="220"/>
      <c r="AQ101" s="220"/>
      <c r="AR101" s="119"/>
      <c r="AS101" s="119"/>
      <c r="AT101" s="117"/>
      <c r="AU101" s="117"/>
    </row>
    <row r="102" spans="1:47" ht="30" customHeight="1">
      <c r="A102" s="223">
        <f t="shared" si="14"/>
        <v>12</v>
      </c>
      <c r="B102" s="224" t="s">
        <v>813</v>
      </c>
      <c r="C102" s="224" t="s">
        <v>376</v>
      </c>
      <c r="D102" s="225" t="str">
        <f t="shared" si="8"/>
        <v>Kontrak I</v>
      </c>
      <c r="E102" s="117" t="s">
        <v>47</v>
      </c>
      <c r="F102" s="117">
        <v>3</v>
      </c>
      <c r="G102" s="117" t="s">
        <v>814</v>
      </c>
      <c r="H102" s="117"/>
      <c r="I102" s="117" t="s">
        <v>815</v>
      </c>
      <c r="J102" s="117" t="s">
        <v>172</v>
      </c>
      <c r="K102" s="117" t="s">
        <v>816</v>
      </c>
      <c r="L102" s="119">
        <v>34870</v>
      </c>
      <c r="M102" s="120">
        <f t="shared" ca="1" si="1"/>
        <v>31</v>
      </c>
      <c r="N102" s="118" t="s">
        <v>817</v>
      </c>
      <c r="O102" s="117" t="s">
        <v>114</v>
      </c>
      <c r="P102" s="117" t="s">
        <v>116</v>
      </c>
      <c r="Q102" s="216" t="s">
        <v>250</v>
      </c>
      <c r="R102" s="117" t="s">
        <v>818</v>
      </c>
      <c r="S102" s="117"/>
      <c r="T102" s="117" t="s">
        <v>1241</v>
      </c>
      <c r="U102" s="216" t="s">
        <v>120</v>
      </c>
      <c r="V102" s="216"/>
      <c r="W102" s="216"/>
      <c r="X102" s="216"/>
      <c r="Y102" s="216"/>
      <c r="Z102" s="216"/>
      <c r="AA102" s="217" t="s">
        <v>2313</v>
      </c>
      <c r="AB102" s="218"/>
      <c r="AC102" s="219" t="str">
        <f t="shared" si="3"/>
        <v/>
      </c>
      <c r="AD102" s="220" t="s">
        <v>97</v>
      </c>
      <c r="AE102" s="220"/>
      <c r="AF102" s="120" t="str">
        <f t="shared" si="4"/>
        <v/>
      </c>
      <c r="AG102" s="217" t="s">
        <v>97</v>
      </c>
      <c r="AH102" s="217"/>
      <c r="AI102" s="221" t="str">
        <f t="shared" si="5"/>
        <v/>
      </c>
      <c r="AJ102" s="220" t="s">
        <v>97</v>
      </c>
      <c r="AK102" s="220"/>
      <c r="AL102" s="222" t="str">
        <f t="shared" si="6"/>
        <v/>
      </c>
      <c r="AM102" s="217" t="s">
        <v>97</v>
      </c>
      <c r="AN102" s="217"/>
      <c r="AO102" s="221" t="str">
        <f t="shared" si="7"/>
        <v/>
      </c>
      <c r="AP102" s="220"/>
      <c r="AQ102" s="220"/>
      <c r="AR102" s="119"/>
      <c r="AS102" s="119"/>
      <c r="AT102" s="117"/>
      <c r="AU102" s="117"/>
    </row>
    <row r="103" spans="1:47" ht="30" customHeight="1">
      <c r="A103" s="223">
        <f t="shared" si="14"/>
        <v>13</v>
      </c>
      <c r="B103" s="224" t="s">
        <v>2036</v>
      </c>
      <c r="C103" s="224" t="s">
        <v>376</v>
      </c>
      <c r="D103" s="225" t="str">
        <f t="shared" si="8"/>
        <v>Kontrak I</v>
      </c>
      <c r="E103" s="117" t="s">
        <v>47</v>
      </c>
      <c r="F103" s="117">
        <v>3</v>
      </c>
      <c r="G103" s="117" t="s">
        <v>814</v>
      </c>
      <c r="H103" s="117"/>
      <c r="I103" s="117" t="s">
        <v>2321</v>
      </c>
      <c r="J103" s="117" t="s">
        <v>172</v>
      </c>
      <c r="K103" s="117" t="s">
        <v>2322</v>
      </c>
      <c r="L103" s="119">
        <v>33250</v>
      </c>
      <c r="M103" s="120">
        <f t="shared" ca="1" si="1"/>
        <v>35</v>
      </c>
      <c r="N103" s="118" t="s">
        <v>2323</v>
      </c>
      <c r="O103" s="117" t="s">
        <v>114</v>
      </c>
      <c r="P103" s="117" t="s">
        <v>116</v>
      </c>
      <c r="Q103" s="216" t="s">
        <v>695</v>
      </c>
      <c r="R103" s="117" t="s">
        <v>2324</v>
      </c>
      <c r="S103" s="117"/>
      <c r="T103" s="117" t="s">
        <v>1241</v>
      </c>
      <c r="U103" s="216" t="s">
        <v>120</v>
      </c>
      <c r="V103" s="216"/>
      <c r="W103" s="216"/>
      <c r="X103" s="216"/>
      <c r="Y103" s="216"/>
      <c r="Z103" s="216"/>
      <c r="AA103" s="217" t="s">
        <v>2313</v>
      </c>
      <c r="AB103" s="218"/>
      <c r="AC103" s="219" t="str">
        <f t="shared" si="3"/>
        <v/>
      </c>
      <c r="AD103" s="220" t="s">
        <v>97</v>
      </c>
      <c r="AE103" s="220"/>
      <c r="AF103" s="120" t="str">
        <f t="shared" si="4"/>
        <v/>
      </c>
      <c r="AG103" s="217" t="s">
        <v>97</v>
      </c>
      <c r="AH103" s="217"/>
      <c r="AI103" s="221" t="str">
        <f t="shared" si="5"/>
        <v/>
      </c>
      <c r="AJ103" s="220" t="s">
        <v>97</v>
      </c>
      <c r="AK103" s="220"/>
      <c r="AL103" s="222" t="str">
        <f t="shared" si="6"/>
        <v/>
      </c>
      <c r="AM103" s="217" t="s">
        <v>97</v>
      </c>
      <c r="AN103" s="217"/>
      <c r="AO103" s="221" t="str">
        <f t="shared" si="7"/>
        <v/>
      </c>
      <c r="AP103" s="220"/>
      <c r="AQ103" s="220"/>
      <c r="AR103" s="119"/>
      <c r="AS103" s="119"/>
      <c r="AT103" s="117"/>
      <c r="AU103" s="117"/>
    </row>
    <row r="104" spans="1:47" ht="30" customHeight="1">
      <c r="A104" s="223">
        <f t="shared" si="14"/>
        <v>14</v>
      </c>
      <c r="B104" s="224" t="s">
        <v>819</v>
      </c>
      <c r="C104" s="224" t="s">
        <v>376</v>
      </c>
      <c r="D104" s="225" t="str">
        <f t="shared" si="8"/>
        <v>Kontrak I</v>
      </c>
      <c r="E104" s="117" t="s">
        <v>47</v>
      </c>
      <c r="F104" s="117">
        <v>3</v>
      </c>
      <c r="G104" s="117" t="s">
        <v>814</v>
      </c>
      <c r="H104" s="117"/>
      <c r="I104" s="117" t="s">
        <v>820</v>
      </c>
      <c r="J104" s="117" t="s">
        <v>172</v>
      </c>
      <c r="K104" s="117" t="s">
        <v>821</v>
      </c>
      <c r="L104" s="119">
        <v>33654</v>
      </c>
      <c r="M104" s="120">
        <f t="shared" ca="1" si="1"/>
        <v>34</v>
      </c>
      <c r="N104" s="118" t="s">
        <v>822</v>
      </c>
      <c r="O104" s="117" t="s">
        <v>114</v>
      </c>
      <c r="P104" s="117" t="s">
        <v>116</v>
      </c>
      <c r="Q104" s="216" t="s">
        <v>250</v>
      </c>
      <c r="R104" s="117" t="s">
        <v>823</v>
      </c>
      <c r="S104" s="117"/>
      <c r="T104" s="117" t="s">
        <v>1241</v>
      </c>
      <c r="U104" s="216" t="s">
        <v>120</v>
      </c>
      <c r="V104" s="216"/>
      <c r="W104" s="216"/>
      <c r="X104" s="216"/>
      <c r="Y104" s="216"/>
      <c r="Z104" s="216"/>
      <c r="AA104" s="217" t="s">
        <v>2313</v>
      </c>
      <c r="AB104" s="218"/>
      <c r="AC104" s="219" t="str">
        <f t="shared" si="3"/>
        <v/>
      </c>
      <c r="AD104" s="220" t="s">
        <v>97</v>
      </c>
      <c r="AE104" s="220"/>
      <c r="AF104" s="120" t="str">
        <f t="shared" si="4"/>
        <v/>
      </c>
      <c r="AG104" s="217" t="s">
        <v>97</v>
      </c>
      <c r="AH104" s="217"/>
      <c r="AI104" s="221" t="str">
        <f t="shared" si="5"/>
        <v/>
      </c>
      <c r="AJ104" s="220" t="s">
        <v>97</v>
      </c>
      <c r="AK104" s="220"/>
      <c r="AL104" s="222" t="str">
        <f t="shared" si="6"/>
        <v/>
      </c>
      <c r="AM104" s="217" t="s">
        <v>97</v>
      </c>
      <c r="AN104" s="217"/>
      <c r="AO104" s="221" t="str">
        <f t="shared" si="7"/>
        <v/>
      </c>
      <c r="AP104" s="220"/>
      <c r="AQ104" s="220"/>
      <c r="AR104" s="119"/>
      <c r="AS104" s="119"/>
      <c r="AT104" s="117"/>
      <c r="AU104" s="117"/>
    </row>
    <row r="105" spans="1:47" ht="30" customHeight="1">
      <c r="A105" s="223">
        <f t="shared" si="14"/>
        <v>15</v>
      </c>
      <c r="B105" s="224" t="s">
        <v>747</v>
      </c>
      <c r="C105" s="224" t="s">
        <v>376</v>
      </c>
      <c r="D105" s="225" t="str">
        <f t="shared" si="8"/>
        <v>Kontrak III</v>
      </c>
      <c r="E105" s="117" t="s">
        <v>47</v>
      </c>
      <c r="F105" s="117">
        <v>3</v>
      </c>
      <c r="G105" s="117" t="s">
        <v>727</v>
      </c>
      <c r="H105" s="117"/>
      <c r="I105" s="117" t="s">
        <v>748</v>
      </c>
      <c r="J105" s="117" t="s">
        <v>172</v>
      </c>
      <c r="K105" s="117" t="s">
        <v>741</v>
      </c>
      <c r="L105" s="119">
        <v>35166</v>
      </c>
      <c r="M105" s="120">
        <f t="shared" ca="1" si="1"/>
        <v>30</v>
      </c>
      <c r="N105" s="118" t="s">
        <v>749</v>
      </c>
      <c r="O105" s="117" t="s">
        <v>114</v>
      </c>
      <c r="P105" s="117" t="s">
        <v>176</v>
      </c>
      <c r="Q105" s="216" t="s">
        <v>250</v>
      </c>
      <c r="R105" s="117" t="s">
        <v>750</v>
      </c>
      <c r="S105" s="117"/>
      <c r="T105" s="117" t="s">
        <v>1164</v>
      </c>
      <c r="U105" s="216" t="s">
        <v>120</v>
      </c>
      <c r="V105" s="216"/>
      <c r="W105" s="216"/>
      <c r="X105" s="216"/>
      <c r="Y105" s="216"/>
      <c r="Z105" s="216"/>
      <c r="AA105" s="217" t="s">
        <v>2222</v>
      </c>
      <c r="AB105" s="218"/>
      <c r="AC105" s="219" t="str">
        <f t="shared" si="3"/>
        <v/>
      </c>
      <c r="AD105" s="220" t="s">
        <v>2193</v>
      </c>
      <c r="AE105" s="220"/>
      <c r="AF105" s="120" t="str">
        <f t="shared" si="4"/>
        <v/>
      </c>
      <c r="AG105" s="256">
        <v>46113</v>
      </c>
      <c r="AH105" s="256" t="s">
        <v>2325</v>
      </c>
      <c r="AI105" s="258" t="e">
        <f t="shared" si="5"/>
        <v>#VALUE!</v>
      </c>
      <c r="AJ105" s="220" t="s">
        <v>97</v>
      </c>
      <c r="AK105" s="220"/>
      <c r="AL105" s="222" t="str">
        <f t="shared" si="6"/>
        <v/>
      </c>
      <c r="AM105" s="217" t="s">
        <v>97</v>
      </c>
      <c r="AN105" s="217"/>
      <c r="AO105" s="221" t="str">
        <f t="shared" si="7"/>
        <v/>
      </c>
      <c r="AP105" s="220"/>
      <c r="AQ105" s="220"/>
      <c r="AR105" s="119"/>
      <c r="AS105" s="119"/>
      <c r="AT105" s="117"/>
      <c r="AU105" s="117"/>
    </row>
    <row r="106" spans="1:47" ht="30" customHeight="1">
      <c r="A106" s="223">
        <f t="shared" si="14"/>
        <v>16</v>
      </c>
      <c r="B106" s="224" t="s">
        <v>733</v>
      </c>
      <c r="C106" s="224" t="s">
        <v>376</v>
      </c>
      <c r="D106" s="225" t="str">
        <f t="shared" si="8"/>
        <v>Kontrak III</v>
      </c>
      <c r="E106" s="117" t="s">
        <v>47</v>
      </c>
      <c r="F106" s="117">
        <v>3</v>
      </c>
      <c r="G106" s="117" t="s">
        <v>727</v>
      </c>
      <c r="H106" s="117"/>
      <c r="I106" s="117" t="s">
        <v>734</v>
      </c>
      <c r="J106" s="117" t="s">
        <v>172</v>
      </c>
      <c r="K106" s="117" t="s">
        <v>735</v>
      </c>
      <c r="L106" s="119">
        <v>33728</v>
      </c>
      <c r="M106" s="120">
        <f t="shared" ca="1" si="1"/>
        <v>34</v>
      </c>
      <c r="N106" s="118" t="s">
        <v>736</v>
      </c>
      <c r="O106" s="117" t="s">
        <v>114</v>
      </c>
      <c r="P106" s="117" t="s">
        <v>176</v>
      </c>
      <c r="Q106" s="216" t="s">
        <v>715</v>
      </c>
      <c r="R106" s="117" t="s">
        <v>737</v>
      </c>
      <c r="S106" s="117"/>
      <c r="T106" s="117" t="s">
        <v>1164</v>
      </c>
      <c r="U106" s="216" t="s">
        <v>120</v>
      </c>
      <c r="V106" s="216"/>
      <c r="W106" s="216"/>
      <c r="X106" s="216"/>
      <c r="Y106" s="216"/>
      <c r="Z106" s="216"/>
      <c r="AA106" s="217" t="s">
        <v>2222</v>
      </c>
      <c r="AB106" s="218"/>
      <c r="AC106" s="219" t="str">
        <f t="shared" si="3"/>
        <v/>
      </c>
      <c r="AD106" s="220" t="s">
        <v>2193</v>
      </c>
      <c r="AE106" s="220"/>
      <c r="AF106" s="120" t="str">
        <f t="shared" si="4"/>
        <v/>
      </c>
      <c r="AG106" s="256">
        <v>46113</v>
      </c>
      <c r="AH106" s="256" t="s">
        <v>2325</v>
      </c>
      <c r="AI106" s="258" t="e">
        <f t="shared" si="5"/>
        <v>#VALUE!</v>
      </c>
      <c r="AJ106" s="220" t="s">
        <v>97</v>
      </c>
      <c r="AK106" s="220"/>
      <c r="AL106" s="222" t="str">
        <f t="shared" si="6"/>
        <v/>
      </c>
      <c r="AM106" s="217" t="s">
        <v>97</v>
      </c>
      <c r="AN106" s="217"/>
      <c r="AO106" s="221" t="str">
        <f t="shared" si="7"/>
        <v/>
      </c>
      <c r="AP106" s="220"/>
      <c r="AQ106" s="220"/>
      <c r="AR106" s="119"/>
      <c r="AS106" s="119"/>
      <c r="AT106" s="117"/>
      <c r="AU106" s="117"/>
    </row>
    <row r="107" spans="1:47" ht="30" customHeight="1">
      <c r="A107" s="223">
        <f t="shared" si="14"/>
        <v>17</v>
      </c>
      <c r="B107" s="224" t="s">
        <v>739</v>
      </c>
      <c r="C107" s="224" t="s">
        <v>376</v>
      </c>
      <c r="D107" s="225" t="str">
        <f t="shared" si="8"/>
        <v>Kontrak III</v>
      </c>
      <c r="E107" s="117" t="s">
        <v>47</v>
      </c>
      <c r="F107" s="117">
        <v>3</v>
      </c>
      <c r="G107" s="117" t="s">
        <v>727</v>
      </c>
      <c r="H107" s="117"/>
      <c r="I107" s="117" t="s">
        <v>740</v>
      </c>
      <c r="J107" s="117" t="s">
        <v>172</v>
      </c>
      <c r="K107" s="117" t="s">
        <v>741</v>
      </c>
      <c r="L107" s="119">
        <v>35066</v>
      </c>
      <c r="M107" s="120">
        <f t="shared" ca="1" si="1"/>
        <v>30</v>
      </c>
      <c r="N107" s="118" t="s">
        <v>742</v>
      </c>
      <c r="O107" s="117" t="s">
        <v>743</v>
      </c>
      <c r="P107" s="117" t="s">
        <v>30</v>
      </c>
      <c r="Q107" s="216" t="s">
        <v>250</v>
      </c>
      <c r="R107" s="117" t="s">
        <v>744</v>
      </c>
      <c r="S107" s="117"/>
      <c r="T107" s="117" t="s">
        <v>1164</v>
      </c>
      <c r="U107" s="216" t="s">
        <v>120</v>
      </c>
      <c r="V107" s="216"/>
      <c r="W107" s="216"/>
      <c r="X107" s="216"/>
      <c r="Y107" s="216"/>
      <c r="Z107" s="216"/>
      <c r="AA107" s="217" t="s">
        <v>2222</v>
      </c>
      <c r="AB107" s="218"/>
      <c r="AC107" s="219" t="str">
        <f t="shared" si="3"/>
        <v/>
      </c>
      <c r="AD107" s="220" t="s">
        <v>2193</v>
      </c>
      <c r="AE107" s="220"/>
      <c r="AF107" s="120" t="str">
        <f t="shared" si="4"/>
        <v/>
      </c>
      <c r="AG107" s="256">
        <v>46113</v>
      </c>
      <c r="AH107" s="256" t="s">
        <v>2325</v>
      </c>
      <c r="AI107" s="258" t="e">
        <f t="shared" si="5"/>
        <v>#VALUE!</v>
      </c>
      <c r="AJ107" s="220" t="s">
        <v>97</v>
      </c>
      <c r="AK107" s="220"/>
      <c r="AL107" s="222" t="str">
        <f t="shared" si="6"/>
        <v/>
      </c>
      <c r="AM107" s="217" t="s">
        <v>97</v>
      </c>
      <c r="AN107" s="217"/>
      <c r="AO107" s="221" t="str">
        <f t="shared" si="7"/>
        <v/>
      </c>
      <c r="AP107" s="220"/>
      <c r="AQ107" s="220"/>
      <c r="AR107" s="119"/>
      <c r="AS107" s="119"/>
      <c r="AT107" s="117"/>
      <c r="AU107" s="117"/>
    </row>
    <row r="108" spans="1:47" ht="30" customHeight="1">
      <c r="A108" s="223">
        <f t="shared" si="14"/>
        <v>18</v>
      </c>
      <c r="B108" s="224" t="s">
        <v>752</v>
      </c>
      <c r="C108" s="224" t="s">
        <v>376</v>
      </c>
      <c r="D108" s="225" t="str">
        <f t="shared" si="8"/>
        <v>Kontrak III</v>
      </c>
      <c r="E108" s="117" t="s">
        <v>47</v>
      </c>
      <c r="F108" s="117">
        <v>3</v>
      </c>
      <c r="G108" s="117" t="s">
        <v>727</v>
      </c>
      <c r="H108" s="117"/>
      <c r="I108" s="117" t="s">
        <v>753</v>
      </c>
      <c r="J108" s="117" t="s">
        <v>172</v>
      </c>
      <c r="K108" s="117" t="s">
        <v>754</v>
      </c>
      <c r="L108" s="119">
        <v>36809</v>
      </c>
      <c r="M108" s="120">
        <f t="shared" ca="1" si="1"/>
        <v>25</v>
      </c>
      <c r="N108" s="118" t="s">
        <v>755</v>
      </c>
      <c r="O108" s="117" t="s">
        <v>219</v>
      </c>
      <c r="P108" s="117" t="s">
        <v>30</v>
      </c>
      <c r="Q108" s="216" t="s">
        <v>250</v>
      </c>
      <c r="R108" s="117" t="s">
        <v>757</v>
      </c>
      <c r="S108" s="117"/>
      <c r="T108" s="117" t="s">
        <v>1164</v>
      </c>
      <c r="U108" s="216" t="s">
        <v>120</v>
      </c>
      <c r="V108" s="216"/>
      <c r="W108" s="216"/>
      <c r="X108" s="216"/>
      <c r="Y108" s="216"/>
      <c r="Z108" s="216"/>
      <c r="AA108" s="217" t="s">
        <v>2222</v>
      </c>
      <c r="AB108" s="218"/>
      <c r="AC108" s="219" t="str">
        <f t="shared" si="3"/>
        <v/>
      </c>
      <c r="AD108" s="220" t="s">
        <v>2193</v>
      </c>
      <c r="AE108" s="220"/>
      <c r="AF108" s="120" t="str">
        <f t="shared" si="4"/>
        <v/>
      </c>
      <c r="AG108" s="256">
        <v>46113</v>
      </c>
      <c r="AH108" s="256" t="s">
        <v>2325</v>
      </c>
      <c r="AI108" s="258" t="e">
        <f t="shared" si="5"/>
        <v>#VALUE!</v>
      </c>
      <c r="AJ108" s="220" t="s">
        <v>97</v>
      </c>
      <c r="AK108" s="220"/>
      <c r="AL108" s="222" t="str">
        <f t="shared" si="6"/>
        <v/>
      </c>
      <c r="AM108" s="217" t="s">
        <v>97</v>
      </c>
      <c r="AN108" s="217"/>
      <c r="AO108" s="221" t="str">
        <f t="shared" si="7"/>
        <v/>
      </c>
      <c r="AP108" s="220"/>
      <c r="AQ108" s="220"/>
      <c r="AR108" s="119"/>
      <c r="AS108" s="119"/>
      <c r="AT108" s="117"/>
      <c r="AU108" s="117"/>
    </row>
    <row r="109" spans="1:47" ht="30" customHeight="1">
      <c r="A109" s="223">
        <f t="shared" si="14"/>
        <v>19</v>
      </c>
      <c r="B109" s="224" t="s">
        <v>726</v>
      </c>
      <c r="C109" s="224" t="s">
        <v>376</v>
      </c>
      <c r="D109" s="225" t="str">
        <f t="shared" si="8"/>
        <v>Kontrak III</v>
      </c>
      <c r="E109" s="117" t="s">
        <v>47</v>
      </c>
      <c r="F109" s="117">
        <v>3</v>
      </c>
      <c r="G109" s="117" t="s">
        <v>727</v>
      </c>
      <c r="H109" s="117"/>
      <c r="I109" s="117" t="s">
        <v>728</v>
      </c>
      <c r="J109" s="117" t="s">
        <v>172</v>
      </c>
      <c r="K109" s="117" t="s">
        <v>729</v>
      </c>
      <c r="L109" s="119">
        <v>34850</v>
      </c>
      <c r="M109" s="120">
        <f t="shared" ca="1" si="1"/>
        <v>31</v>
      </c>
      <c r="N109" s="118" t="s">
        <v>730</v>
      </c>
      <c r="O109" s="117" t="s">
        <v>114</v>
      </c>
      <c r="P109" s="117" t="s">
        <v>116</v>
      </c>
      <c r="Q109" s="216" t="s">
        <v>177</v>
      </c>
      <c r="R109" s="117" t="s">
        <v>731</v>
      </c>
      <c r="S109" s="117"/>
      <c r="T109" s="117" t="s">
        <v>1164</v>
      </c>
      <c r="U109" s="216" t="s">
        <v>120</v>
      </c>
      <c r="V109" s="216"/>
      <c r="W109" s="216"/>
      <c r="X109" s="216"/>
      <c r="Y109" s="216"/>
      <c r="Z109" s="216"/>
      <c r="AA109" s="217" t="s">
        <v>2222</v>
      </c>
      <c r="AB109" s="218"/>
      <c r="AC109" s="219" t="str">
        <f t="shared" si="3"/>
        <v/>
      </c>
      <c r="AD109" s="220" t="s">
        <v>2193</v>
      </c>
      <c r="AE109" s="220"/>
      <c r="AF109" s="120" t="str">
        <f t="shared" si="4"/>
        <v/>
      </c>
      <c r="AG109" s="256">
        <v>46113</v>
      </c>
      <c r="AH109" s="256" t="s">
        <v>2325</v>
      </c>
      <c r="AI109" s="258" t="e">
        <f t="shared" si="5"/>
        <v>#VALUE!</v>
      </c>
      <c r="AJ109" s="220" t="s">
        <v>97</v>
      </c>
      <c r="AK109" s="220"/>
      <c r="AL109" s="222" t="str">
        <f t="shared" si="6"/>
        <v/>
      </c>
      <c r="AM109" s="217" t="s">
        <v>97</v>
      </c>
      <c r="AN109" s="217"/>
      <c r="AO109" s="221" t="str">
        <f t="shared" si="7"/>
        <v/>
      </c>
      <c r="AP109" s="220"/>
      <c r="AQ109" s="220"/>
      <c r="AR109" s="119"/>
      <c r="AS109" s="119"/>
      <c r="AT109" s="117"/>
      <c r="AU109" s="117"/>
    </row>
    <row r="110" spans="1:47" ht="30" customHeight="1">
      <c r="A110" s="223">
        <f t="shared" si="14"/>
        <v>20</v>
      </c>
      <c r="B110" s="224" t="s">
        <v>763</v>
      </c>
      <c r="C110" s="224" t="s">
        <v>944</v>
      </c>
      <c r="D110" s="225" t="str">
        <f t="shared" si="8"/>
        <v>Freelance</v>
      </c>
      <c r="E110" s="117"/>
      <c r="F110" s="117"/>
      <c r="G110" s="117" t="s">
        <v>719</v>
      </c>
      <c r="H110" s="117"/>
      <c r="I110" s="244" t="s">
        <v>764</v>
      </c>
      <c r="J110" s="117"/>
      <c r="K110" s="117"/>
      <c r="L110" s="119"/>
      <c r="M110" s="120" t="str">
        <f t="shared" ca="1" si="1"/>
        <v/>
      </c>
      <c r="N110" s="118" t="s">
        <v>766</v>
      </c>
      <c r="O110" s="117"/>
      <c r="P110" s="117"/>
      <c r="Q110" s="216"/>
      <c r="R110" s="117"/>
      <c r="S110" s="117"/>
      <c r="T110" s="117" t="s">
        <v>120</v>
      </c>
      <c r="U110" s="216" t="s">
        <v>767</v>
      </c>
      <c r="V110" s="216" t="s">
        <v>768</v>
      </c>
      <c r="W110" s="216" t="s">
        <v>769</v>
      </c>
      <c r="X110" s="216"/>
      <c r="Y110" s="216"/>
      <c r="Z110" s="216"/>
      <c r="AA110" s="217"/>
      <c r="AB110" s="217"/>
      <c r="AC110" s="217" t="str">
        <f t="shared" si="3"/>
        <v/>
      </c>
      <c r="AD110" s="220"/>
      <c r="AE110" s="220"/>
      <c r="AF110" s="220" t="str">
        <f t="shared" si="4"/>
        <v/>
      </c>
      <c r="AG110" s="217"/>
      <c r="AH110" s="217"/>
      <c r="AI110" s="217" t="str">
        <f t="shared" si="5"/>
        <v/>
      </c>
      <c r="AJ110" s="220"/>
      <c r="AK110" s="220"/>
      <c r="AL110" s="220" t="str">
        <f t="shared" si="6"/>
        <v/>
      </c>
      <c r="AM110" s="220"/>
      <c r="AN110" s="220"/>
      <c r="AO110" s="220" t="str">
        <f t="shared" si="7"/>
        <v/>
      </c>
      <c r="AP110" s="220"/>
      <c r="AQ110" s="220"/>
      <c r="AR110" s="119"/>
      <c r="AS110" s="119"/>
      <c r="AT110" s="117"/>
      <c r="AU110" s="117"/>
    </row>
    <row r="111" spans="1:47" ht="30" customHeight="1">
      <c r="A111" s="223">
        <f t="shared" si="14"/>
        <v>21</v>
      </c>
      <c r="B111" s="224" t="s">
        <v>838</v>
      </c>
      <c r="C111" s="240" t="s">
        <v>246</v>
      </c>
      <c r="D111" s="225" t="str">
        <f t="shared" si="8"/>
        <v>Kontrak I</v>
      </c>
      <c r="E111" s="117" t="s">
        <v>47</v>
      </c>
      <c r="F111" s="117" t="s">
        <v>30</v>
      </c>
      <c r="G111" s="117" t="s">
        <v>719</v>
      </c>
      <c r="H111" s="117"/>
      <c r="I111" s="117" t="s">
        <v>839</v>
      </c>
      <c r="J111" s="117" t="s">
        <v>172</v>
      </c>
      <c r="K111" s="117" t="s">
        <v>278</v>
      </c>
      <c r="L111" s="119">
        <v>36517</v>
      </c>
      <c r="M111" s="120">
        <f t="shared" ca="1" si="1"/>
        <v>26</v>
      </c>
      <c r="N111" s="118" t="s">
        <v>840</v>
      </c>
      <c r="O111" s="117" t="s">
        <v>114</v>
      </c>
      <c r="P111" s="117" t="s">
        <v>426</v>
      </c>
      <c r="Q111" s="216" t="s">
        <v>250</v>
      </c>
      <c r="R111" s="117" t="s">
        <v>841</v>
      </c>
      <c r="S111" s="117"/>
      <c r="T111" s="117" t="s">
        <v>1241</v>
      </c>
      <c r="U111" s="216" t="s">
        <v>120</v>
      </c>
      <c r="V111" s="216"/>
      <c r="W111" s="216"/>
      <c r="X111" s="216"/>
      <c r="Y111" s="216"/>
      <c r="Z111" s="216"/>
      <c r="AA111" s="217" t="s">
        <v>2329</v>
      </c>
      <c r="AB111" s="218"/>
      <c r="AC111" s="219" t="str">
        <f t="shared" si="3"/>
        <v/>
      </c>
      <c r="AD111" s="220" t="s">
        <v>97</v>
      </c>
      <c r="AE111" s="220"/>
      <c r="AF111" s="120" t="str">
        <f t="shared" si="4"/>
        <v/>
      </c>
      <c r="AG111" s="217" t="s">
        <v>97</v>
      </c>
      <c r="AH111" s="217"/>
      <c r="AI111" s="221" t="str">
        <f t="shared" si="5"/>
        <v/>
      </c>
      <c r="AJ111" s="220" t="s">
        <v>97</v>
      </c>
      <c r="AK111" s="220"/>
      <c r="AL111" s="222" t="str">
        <f t="shared" si="6"/>
        <v/>
      </c>
      <c r="AM111" s="217" t="s">
        <v>97</v>
      </c>
      <c r="AN111" s="217"/>
      <c r="AO111" s="221" t="str">
        <f t="shared" si="7"/>
        <v/>
      </c>
      <c r="AP111" s="220"/>
      <c r="AQ111" s="220"/>
      <c r="AR111" s="119"/>
      <c r="AS111" s="119"/>
      <c r="AT111" s="117"/>
      <c r="AU111" s="117"/>
    </row>
    <row r="112" spans="1:47" ht="30" customHeight="1">
      <c r="A112" s="223">
        <f t="shared" si="14"/>
        <v>22</v>
      </c>
      <c r="B112" s="224" t="s">
        <v>1478</v>
      </c>
      <c r="C112" s="240" t="s">
        <v>246</v>
      </c>
      <c r="D112" s="225" t="str">
        <f t="shared" si="8"/>
        <v>Kontrak I</v>
      </c>
      <c r="E112" s="117" t="s">
        <v>47</v>
      </c>
      <c r="F112" s="117" t="s">
        <v>30</v>
      </c>
      <c r="G112" s="117" t="s">
        <v>719</v>
      </c>
      <c r="H112" s="117" t="s">
        <v>821</v>
      </c>
      <c r="I112" s="244" t="s">
        <v>1483</v>
      </c>
      <c r="J112" s="117" t="s">
        <v>172</v>
      </c>
      <c r="K112" s="117" t="s">
        <v>278</v>
      </c>
      <c r="L112" s="119">
        <v>34670</v>
      </c>
      <c r="M112" s="120">
        <f t="shared" ca="1" si="1"/>
        <v>31</v>
      </c>
      <c r="N112" s="118" t="s">
        <v>1484</v>
      </c>
      <c r="O112" s="117" t="s">
        <v>114</v>
      </c>
      <c r="P112" s="117" t="s">
        <v>116</v>
      </c>
      <c r="Q112" s="216" t="s">
        <v>250</v>
      </c>
      <c r="R112" s="117"/>
      <c r="S112" s="117"/>
      <c r="T112" s="117" t="s">
        <v>1241</v>
      </c>
      <c r="U112" s="216" t="s">
        <v>120</v>
      </c>
      <c r="V112" s="216"/>
      <c r="W112" s="216"/>
      <c r="X112" s="216"/>
      <c r="Y112" s="216"/>
      <c r="Z112" s="216"/>
      <c r="AA112" s="217">
        <v>46113</v>
      </c>
      <c r="AB112" s="218">
        <v>46234</v>
      </c>
      <c r="AC112" s="219">
        <f t="shared" si="3"/>
        <v>4</v>
      </c>
      <c r="AD112" s="220"/>
      <c r="AE112" s="220"/>
      <c r="AF112" s="120" t="str">
        <f t="shared" si="4"/>
        <v/>
      </c>
      <c r="AG112" s="217"/>
      <c r="AH112" s="217"/>
      <c r="AI112" s="221" t="str">
        <f t="shared" si="5"/>
        <v/>
      </c>
      <c r="AJ112" s="220"/>
      <c r="AK112" s="220"/>
      <c r="AL112" s="222" t="str">
        <f t="shared" si="6"/>
        <v/>
      </c>
      <c r="AM112" s="217"/>
      <c r="AN112" s="217"/>
      <c r="AO112" s="221" t="str">
        <f t="shared" si="7"/>
        <v/>
      </c>
      <c r="AP112" s="220"/>
      <c r="AQ112" s="220"/>
      <c r="AR112" s="119"/>
      <c r="AS112" s="119"/>
      <c r="AT112" s="117"/>
      <c r="AU112" s="117"/>
    </row>
    <row r="113" spans="1:47" ht="30" customHeight="1">
      <c r="A113" s="223">
        <f t="shared" si="14"/>
        <v>23</v>
      </c>
      <c r="B113" s="224" t="s">
        <v>1334</v>
      </c>
      <c r="C113" s="240" t="s">
        <v>852</v>
      </c>
      <c r="D113" s="225" t="str">
        <f t="shared" si="8"/>
        <v>Freelance</v>
      </c>
      <c r="E113" s="117"/>
      <c r="F113" s="117"/>
      <c r="G113" s="117" t="s">
        <v>698</v>
      </c>
      <c r="H113" s="117"/>
      <c r="I113" s="244" t="s">
        <v>1339</v>
      </c>
      <c r="J113" s="117" t="s">
        <v>172</v>
      </c>
      <c r="K113" s="117" t="s">
        <v>600</v>
      </c>
      <c r="L113" s="119">
        <v>34553</v>
      </c>
      <c r="M113" s="120">
        <f t="shared" ca="1" si="1"/>
        <v>32</v>
      </c>
      <c r="N113" s="118" t="s">
        <v>1343</v>
      </c>
      <c r="O113" s="117" t="s">
        <v>219</v>
      </c>
      <c r="P113" s="117" t="s">
        <v>30</v>
      </c>
      <c r="Q113" s="216" t="s">
        <v>1344</v>
      </c>
      <c r="R113" s="117"/>
      <c r="S113" s="117"/>
      <c r="T113" s="117" t="s">
        <v>120</v>
      </c>
      <c r="U113" s="216" t="s">
        <v>1231</v>
      </c>
      <c r="V113" s="216" t="s">
        <v>1232</v>
      </c>
      <c r="W113" s="216" t="s">
        <v>1233</v>
      </c>
      <c r="X113" s="216"/>
      <c r="Y113" s="216"/>
      <c r="Z113" s="216"/>
      <c r="AA113" s="217"/>
      <c r="AB113" s="218"/>
      <c r="AC113" s="219"/>
      <c r="AD113" s="220"/>
      <c r="AE113" s="220"/>
      <c r="AF113" s="120"/>
      <c r="AG113" s="217"/>
      <c r="AH113" s="217"/>
      <c r="AI113" s="221"/>
      <c r="AJ113" s="220"/>
      <c r="AK113" s="220"/>
      <c r="AL113" s="222"/>
      <c r="AM113" s="217"/>
      <c r="AN113" s="217"/>
      <c r="AO113" s="221"/>
      <c r="AP113" s="220"/>
      <c r="AQ113" s="220"/>
      <c r="AR113" s="119"/>
      <c r="AS113" s="119"/>
      <c r="AT113" s="117"/>
      <c r="AU113" s="117"/>
    </row>
    <row r="114" spans="1:47" ht="30" customHeight="1">
      <c r="A114" s="223"/>
      <c r="B114" s="224" t="s">
        <v>2330</v>
      </c>
      <c r="C114" s="240" t="s">
        <v>852</v>
      </c>
      <c r="D114" s="225"/>
      <c r="E114" s="117"/>
      <c r="F114" s="117"/>
      <c r="G114" s="117" t="s">
        <v>278</v>
      </c>
      <c r="H114" s="117"/>
      <c r="I114" s="244" t="s">
        <v>2331</v>
      </c>
      <c r="J114" s="117" t="s">
        <v>172</v>
      </c>
      <c r="K114" s="117" t="s">
        <v>2332</v>
      </c>
      <c r="L114" s="119">
        <v>32180</v>
      </c>
      <c r="M114" s="120">
        <f t="shared" ca="1" si="1"/>
        <v>38</v>
      </c>
      <c r="N114" s="118" t="s">
        <v>2333</v>
      </c>
      <c r="O114" s="117" t="s">
        <v>114</v>
      </c>
      <c r="P114" s="117" t="s">
        <v>176</v>
      </c>
      <c r="Q114" s="216"/>
      <c r="R114" s="117"/>
      <c r="S114" s="117"/>
      <c r="T114" s="117"/>
      <c r="U114" s="216"/>
      <c r="V114" s="216"/>
      <c r="W114" s="216"/>
      <c r="X114" s="216"/>
      <c r="Y114" s="216"/>
      <c r="Z114" s="216"/>
      <c r="AA114" s="217"/>
      <c r="AB114" s="218"/>
      <c r="AC114" s="219"/>
      <c r="AD114" s="220"/>
      <c r="AE114" s="220"/>
      <c r="AF114" s="120"/>
      <c r="AG114" s="217"/>
      <c r="AH114" s="217"/>
      <c r="AI114" s="221"/>
      <c r="AJ114" s="220"/>
      <c r="AK114" s="220"/>
      <c r="AL114" s="222"/>
      <c r="AM114" s="217"/>
      <c r="AN114" s="217"/>
      <c r="AO114" s="221"/>
      <c r="AP114" s="220"/>
      <c r="AQ114" s="220"/>
      <c r="AR114" s="119"/>
      <c r="AS114" s="119"/>
      <c r="AT114" s="117"/>
      <c r="AU114" s="117"/>
    </row>
    <row r="115" spans="1:47" ht="30" customHeight="1">
      <c r="A115" s="262" t="s">
        <v>2334</v>
      </c>
      <c r="B115" s="224"/>
      <c r="C115" s="224"/>
      <c r="D115" s="225"/>
      <c r="E115" s="117"/>
      <c r="F115" s="117"/>
      <c r="G115" s="117"/>
      <c r="H115" s="117"/>
      <c r="I115" s="117"/>
      <c r="J115" s="117"/>
      <c r="K115" s="117"/>
      <c r="L115" s="119"/>
      <c r="M115" s="120" t="str">
        <f t="shared" ca="1" si="1"/>
        <v/>
      </c>
      <c r="N115" s="118"/>
      <c r="O115" s="117"/>
      <c r="P115" s="117"/>
      <c r="Q115" s="216"/>
      <c r="R115" s="117"/>
      <c r="S115" s="117"/>
      <c r="T115" s="117"/>
      <c r="U115" s="216"/>
      <c r="V115" s="216"/>
      <c r="W115" s="216"/>
      <c r="X115" s="216"/>
      <c r="Y115" s="216"/>
      <c r="Z115" s="216"/>
      <c r="AA115" s="217"/>
      <c r="AB115" s="218"/>
      <c r="AC115" s="219"/>
      <c r="AD115" s="220"/>
      <c r="AE115" s="220"/>
      <c r="AF115" s="120"/>
      <c r="AG115" s="217"/>
      <c r="AH115" s="217"/>
      <c r="AI115" s="221"/>
      <c r="AJ115" s="220"/>
      <c r="AK115" s="220"/>
      <c r="AL115" s="222"/>
      <c r="AM115" s="217"/>
      <c r="AN115" s="217"/>
      <c r="AO115" s="221"/>
      <c r="AP115" s="220"/>
      <c r="AQ115" s="220"/>
      <c r="AR115" s="119"/>
      <c r="AS115" s="119"/>
      <c r="AT115" s="117"/>
      <c r="AU115" s="117"/>
    </row>
    <row r="116" spans="1:47" ht="30" customHeight="1">
      <c r="A116" s="262"/>
      <c r="B116" s="224"/>
      <c r="C116" s="224"/>
      <c r="D116" s="225"/>
      <c r="E116" s="117"/>
      <c r="F116" s="117"/>
      <c r="G116" s="117"/>
      <c r="H116" s="117"/>
      <c r="I116" s="117"/>
      <c r="J116" s="117"/>
      <c r="K116" s="117"/>
      <c r="L116" s="119"/>
      <c r="M116" s="120"/>
      <c r="N116" s="118"/>
      <c r="O116" s="117"/>
      <c r="P116" s="117"/>
      <c r="Q116" s="216"/>
      <c r="R116" s="117"/>
      <c r="S116" s="117"/>
      <c r="T116" s="117"/>
      <c r="U116" s="216"/>
      <c r="V116" s="216"/>
      <c r="W116" s="216"/>
      <c r="X116" s="216"/>
      <c r="Y116" s="216"/>
      <c r="Z116" s="216"/>
      <c r="AA116" s="217"/>
      <c r="AB116" s="218"/>
      <c r="AC116" s="219"/>
      <c r="AD116" s="220"/>
      <c r="AE116" s="220"/>
      <c r="AF116" s="120"/>
      <c r="AG116" s="217"/>
      <c r="AH116" s="217"/>
      <c r="AI116" s="221"/>
      <c r="AJ116" s="220"/>
      <c r="AK116" s="220"/>
      <c r="AL116" s="222"/>
      <c r="AM116" s="217"/>
      <c r="AN116" s="217"/>
      <c r="AO116" s="221"/>
      <c r="AP116" s="220"/>
      <c r="AQ116" s="220"/>
      <c r="AR116" s="119"/>
      <c r="AS116" s="119"/>
      <c r="AT116" s="117"/>
      <c r="AU116" s="117"/>
    </row>
    <row r="117" spans="1:47" ht="30" customHeight="1">
      <c r="A117" s="262"/>
      <c r="B117" s="224"/>
      <c r="C117" s="224"/>
      <c r="D117" s="225"/>
      <c r="E117" s="117"/>
      <c r="F117" s="117"/>
      <c r="G117" s="117"/>
      <c r="H117" s="117"/>
      <c r="I117" s="117"/>
      <c r="J117" s="117"/>
      <c r="K117" s="117"/>
      <c r="L117" s="119"/>
      <c r="M117" s="120"/>
      <c r="N117" s="118"/>
      <c r="O117" s="117"/>
      <c r="P117" s="117"/>
      <c r="Q117" s="216"/>
      <c r="R117" s="117"/>
      <c r="S117" s="117"/>
      <c r="T117" s="117"/>
      <c r="U117" s="216"/>
      <c r="V117" s="216"/>
      <c r="W117" s="216"/>
      <c r="X117" s="216"/>
      <c r="Y117" s="216"/>
      <c r="Z117" s="216"/>
      <c r="AA117" s="217"/>
      <c r="AB117" s="218"/>
      <c r="AC117" s="219"/>
      <c r="AD117" s="220"/>
      <c r="AE117" s="220"/>
      <c r="AF117" s="120"/>
      <c r="AG117" s="217"/>
      <c r="AH117" s="217"/>
      <c r="AI117" s="221"/>
      <c r="AJ117" s="220"/>
      <c r="AK117" s="220"/>
      <c r="AL117" s="222"/>
      <c r="AM117" s="217"/>
      <c r="AN117" s="217"/>
      <c r="AO117" s="221"/>
      <c r="AP117" s="220"/>
      <c r="AQ117" s="220"/>
      <c r="AR117" s="119"/>
      <c r="AS117" s="119"/>
      <c r="AT117" s="117"/>
      <c r="AU117" s="117"/>
    </row>
    <row r="118" spans="1:47" ht="30" customHeight="1">
      <c r="A118" s="223">
        <f>A113+1</f>
        <v>24</v>
      </c>
      <c r="B118" s="228" t="s">
        <v>2037</v>
      </c>
      <c r="C118" s="228" t="s">
        <v>944</v>
      </c>
      <c r="D118" s="246" t="str">
        <f t="shared" ref="D118:D270" si="15">T118</f>
        <v>Freelance</v>
      </c>
      <c r="E118" s="229"/>
      <c r="F118" s="229"/>
      <c r="G118" s="229"/>
      <c r="H118" s="229"/>
      <c r="I118" s="229"/>
      <c r="J118" s="229"/>
      <c r="K118" s="229"/>
      <c r="L118" s="230"/>
      <c r="M118" s="231" t="str">
        <f t="shared" ref="M118:M271" ca="1" si="16">IF(L118="","",(DATEDIF(L118,TODAY(),"Y")))</f>
        <v/>
      </c>
      <c r="N118" s="232"/>
      <c r="O118" s="229"/>
      <c r="P118" s="229"/>
      <c r="Q118" s="233"/>
      <c r="R118" s="229"/>
      <c r="S118" s="229"/>
      <c r="T118" s="229" t="s">
        <v>120</v>
      </c>
      <c r="U118" s="233"/>
      <c r="V118" s="233"/>
      <c r="W118" s="233"/>
      <c r="X118" s="233"/>
      <c r="Y118" s="233"/>
      <c r="Z118" s="233"/>
      <c r="AA118" s="234"/>
      <c r="AB118" s="234"/>
      <c r="AC118" s="234" t="str">
        <f t="shared" ref="AC118:AC214" si="17">IF(AB118="","",(DATEDIF(AA118,AB118,"M")+1))</f>
        <v/>
      </c>
      <c r="AD118" s="234"/>
      <c r="AE118" s="234"/>
      <c r="AF118" s="234" t="str">
        <f t="shared" ref="AF118:AF214" si="18">IF(AE118="","",(DATEDIF(AD118,AE118,"M")+1))</f>
        <v/>
      </c>
      <c r="AG118" s="234"/>
      <c r="AH118" s="234"/>
      <c r="AI118" s="234" t="str">
        <f t="shared" ref="AI118:AI214" si="19">IF(AH118="","",(DATEDIF(AG118,AH118,"M")+1))</f>
        <v/>
      </c>
      <c r="AJ118" s="234"/>
      <c r="AK118" s="234"/>
      <c r="AL118" s="234" t="str">
        <f t="shared" ref="AL118:AL214" si="20">IF(AK118="","",(DATEDIF(AJ118,AK118,"M")+1))</f>
        <v/>
      </c>
      <c r="AM118" s="234"/>
      <c r="AN118" s="234"/>
      <c r="AO118" s="234" t="str">
        <f t="shared" ref="AO118:AO214" si="21">IF(AN118="","",(DATEDIF(AM118,AN118,"M")+1))</f>
        <v/>
      </c>
      <c r="AP118" s="234"/>
      <c r="AQ118" s="234"/>
      <c r="AR118" s="230"/>
      <c r="AS118" s="230"/>
      <c r="AT118" s="229"/>
      <c r="AU118" s="229"/>
    </row>
    <row r="119" spans="1:47" ht="19.5" customHeight="1">
      <c r="A119" s="208" t="s">
        <v>2038</v>
      </c>
      <c r="B119" s="208"/>
      <c r="C119" s="208"/>
      <c r="D119" s="225" t="str">
        <f t="shared" si="15"/>
        <v>.</v>
      </c>
      <c r="E119" s="117"/>
      <c r="F119" s="117"/>
      <c r="G119" s="117"/>
      <c r="H119" s="117"/>
      <c r="I119" s="117"/>
      <c r="J119" s="117"/>
      <c r="K119" s="117"/>
      <c r="L119" s="119"/>
      <c r="M119" s="120" t="str">
        <f t="shared" ca="1" si="16"/>
        <v/>
      </c>
      <c r="N119" s="118"/>
      <c r="O119" s="117"/>
      <c r="P119" s="117"/>
      <c r="Q119" s="216"/>
      <c r="R119" s="117"/>
      <c r="S119" s="117"/>
      <c r="T119" s="117" t="s">
        <v>2125</v>
      </c>
      <c r="U119" s="216"/>
      <c r="V119" s="216"/>
      <c r="W119" s="216"/>
      <c r="X119" s="216"/>
      <c r="Y119" s="216"/>
      <c r="Z119" s="216"/>
      <c r="AA119" s="217"/>
      <c r="AB119" s="218"/>
      <c r="AC119" s="219" t="str">
        <f t="shared" si="17"/>
        <v/>
      </c>
      <c r="AD119" s="220"/>
      <c r="AE119" s="220"/>
      <c r="AF119" s="120" t="str">
        <f t="shared" si="18"/>
        <v/>
      </c>
      <c r="AG119" s="217"/>
      <c r="AH119" s="217"/>
      <c r="AI119" s="221" t="str">
        <f t="shared" si="19"/>
        <v/>
      </c>
      <c r="AJ119" s="220"/>
      <c r="AK119" s="220"/>
      <c r="AL119" s="222" t="str">
        <f t="shared" si="20"/>
        <v/>
      </c>
      <c r="AM119" s="217"/>
      <c r="AN119" s="217"/>
      <c r="AO119" s="221" t="str">
        <f t="shared" si="21"/>
        <v/>
      </c>
      <c r="AP119" s="220"/>
      <c r="AQ119" s="220"/>
      <c r="AR119" s="119"/>
      <c r="AS119" s="119"/>
      <c r="AT119" s="117"/>
      <c r="AU119" s="117"/>
    </row>
    <row r="120" spans="1:47" ht="30" customHeight="1">
      <c r="A120" s="223">
        <v>1</v>
      </c>
      <c r="B120" s="224" t="s">
        <v>660</v>
      </c>
      <c r="C120" s="224" t="s">
        <v>1971</v>
      </c>
      <c r="D120" s="225" t="str">
        <f t="shared" si="15"/>
        <v>Tetap</v>
      </c>
      <c r="E120" s="117" t="s">
        <v>97</v>
      </c>
      <c r="F120" s="117" t="s">
        <v>97</v>
      </c>
      <c r="G120" s="117" t="s">
        <v>170</v>
      </c>
      <c r="H120" s="117"/>
      <c r="I120" s="117" t="s">
        <v>661</v>
      </c>
      <c r="J120" s="117" t="s">
        <v>172</v>
      </c>
      <c r="K120" s="117" t="s">
        <v>662</v>
      </c>
      <c r="L120" s="119">
        <v>30962</v>
      </c>
      <c r="M120" s="120">
        <f t="shared" ca="1" si="16"/>
        <v>41</v>
      </c>
      <c r="N120" s="118" t="s">
        <v>663</v>
      </c>
      <c r="O120" s="117" t="s">
        <v>114</v>
      </c>
      <c r="P120" s="117" t="s">
        <v>349</v>
      </c>
      <c r="Q120" s="216" t="s">
        <v>664</v>
      </c>
      <c r="R120" s="117" t="s">
        <v>665</v>
      </c>
      <c r="S120" s="117"/>
      <c r="T120" s="117" t="s">
        <v>1581</v>
      </c>
      <c r="U120" s="216" t="s">
        <v>452</v>
      </c>
      <c r="V120" s="216"/>
      <c r="W120" s="216"/>
      <c r="X120" s="216"/>
      <c r="Y120" s="216"/>
      <c r="Z120" s="216"/>
      <c r="AA120" s="217" t="s">
        <v>667</v>
      </c>
      <c r="AB120" s="217"/>
      <c r="AC120" s="217" t="str">
        <f t="shared" si="17"/>
        <v/>
      </c>
      <c r="AD120" s="220" t="s">
        <v>97</v>
      </c>
      <c r="AE120" s="220"/>
      <c r="AF120" s="220" t="str">
        <f t="shared" si="18"/>
        <v/>
      </c>
      <c r="AG120" s="217" t="s">
        <v>97</v>
      </c>
      <c r="AH120" s="217"/>
      <c r="AI120" s="217" t="str">
        <f t="shared" si="19"/>
        <v/>
      </c>
      <c r="AJ120" s="220" t="s">
        <v>97</v>
      </c>
      <c r="AK120" s="220"/>
      <c r="AL120" s="220" t="str">
        <f t="shared" si="20"/>
        <v/>
      </c>
      <c r="AM120" s="220" t="s">
        <v>97</v>
      </c>
      <c r="AN120" s="220"/>
      <c r="AO120" s="220" t="str">
        <f t="shared" si="21"/>
        <v/>
      </c>
      <c r="AP120" s="220"/>
      <c r="AQ120" s="220"/>
      <c r="AR120" s="119"/>
      <c r="AS120" s="119"/>
      <c r="AT120" s="117"/>
      <c r="AU120" s="117"/>
    </row>
    <row r="121" spans="1:47" ht="30" customHeight="1">
      <c r="A121" s="223">
        <f t="shared" ref="A121:A129" si="22">A120+1</f>
        <v>2</v>
      </c>
      <c r="B121" s="224" t="s">
        <v>2039</v>
      </c>
      <c r="C121" s="224" t="s">
        <v>2000</v>
      </c>
      <c r="D121" s="225" t="str">
        <f t="shared" si="15"/>
        <v>Kontrak IV</v>
      </c>
      <c r="E121" s="117" t="s">
        <v>47</v>
      </c>
      <c r="F121" s="117">
        <v>9</v>
      </c>
      <c r="G121" s="117" t="s">
        <v>686</v>
      </c>
      <c r="H121" s="117"/>
      <c r="I121" s="117" t="s">
        <v>2340</v>
      </c>
      <c r="J121" s="117" t="s">
        <v>103</v>
      </c>
      <c r="K121" s="117" t="s">
        <v>2341</v>
      </c>
      <c r="L121" s="119">
        <v>33834</v>
      </c>
      <c r="M121" s="120">
        <f t="shared" ca="1" si="16"/>
        <v>34</v>
      </c>
      <c r="N121" s="118" t="s">
        <v>2342</v>
      </c>
      <c r="O121" s="117" t="s">
        <v>114</v>
      </c>
      <c r="P121" s="117" t="s">
        <v>176</v>
      </c>
      <c r="Q121" s="216" t="s">
        <v>177</v>
      </c>
      <c r="R121" s="117" t="s">
        <v>2343</v>
      </c>
      <c r="S121" s="117"/>
      <c r="T121" s="117" t="s">
        <v>1528</v>
      </c>
      <c r="U121" s="216" t="s">
        <v>120</v>
      </c>
      <c r="V121" s="216"/>
      <c r="W121" s="216"/>
      <c r="X121" s="216"/>
      <c r="Y121" s="216"/>
      <c r="Z121" s="216"/>
      <c r="AA121" s="217" t="s">
        <v>2344</v>
      </c>
      <c r="AB121" s="218"/>
      <c r="AC121" s="219" t="str">
        <f t="shared" si="17"/>
        <v/>
      </c>
      <c r="AD121" s="220" t="s">
        <v>2204</v>
      </c>
      <c r="AE121" s="220"/>
      <c r="AF121" s="120" t="str">
        <f t="shared" si="18"/>
        <v/>
      </c>
      <c r="AG121" s="217" t="s">
        <v>2205</v>
      </c>
      <c r="AH121" s="217"/>
      <c r="AI121" s="221" t="str">
        <f t="shared" si="19"/>
        <v/>
      </c>
      <c r="AJ121" s="220" t="s">
        <v>2206</v>
      </c>
      <c r="AK121" s="220"/>
      <c r="AL121" s="222" t="str">
        <f t="shared" si="20"/>
        <v/>
      </c>
      <c r="AM121" s="217" t="s">
        <v>97</v>
      </c>
      <c r="AN121" s="217"/>
      <c r="AO121" s="221" t="str">
        <f t="shared" si="21"/>
        <v/>
      </c>
      <c r="AP121" s="220"/>
      <c r="AQ121" s="220"/>
      <c r="AR121" s="119"/>
      <c r="AS121" s="119"/>
      <c r="AT121" s="117"/>
      <c r="AU121" s="117"/>
    </row>
    <row r="122" spans="1:47" ht="30" customHeight="1">
      <c r="A122" s="223">
        <f t="shared" si="22"/>
        <v>3</v>
      </c>
      <c r="B122" s="224" t="s">
        <v>668</v>
      </c>
      <c r="C122" s="224" t="s">
        <v>212</v>
      </c>
      <c r="D122" s="225" t="str">
        <f t="shared" si="15"/>
        <v>Kontrak IV</v>
      </c>
      <c r="E122" s="117" t="s">
        <v>47</v>
      </c>
      <c r="F122" s="117">
        <v>3</v>
      </c>
      <c r="G122" s="117" t="s">
        <v>669</v>
      </c>
      <c r="H122" s="117"/>
      <c r="I122" s="117" t="s">
        <v>670</v>
      </c>
      <c r="J122" s="117" t="s">
        <v>103</v>
      </c>
      <c r="K122" s="117" t="s">
        <v>671</v>
      </c>
      <c r="L122" s="119">
        <v>35650</v>
      </c>
      <c r="M122" s="120">
        <f t="shared" ca="1" si="16"/>
        <v>29</v>
      </c>
      <c r="N122" s="118" t="s">
        <v>672</v>
      </c>
      <c r="O122" s="117" t="s">
        <v>219</v>
      </c>
      <c r="P122" s="117" t="s">
        <v>30</v>
      </c>
      <c r="Q122" s="216" t="s">
        <v>202</v>
      </c>
      <c r="R122" s="117" t="s">
        <v>673</v>
      </c>
      <c r="S122" s="117"/>
      <c r="T122" s="117" t="s">
        <v>1528</v>
      </c>
      <c r="U122" s="216" t="s">
        <v>120</v>
      </c>
      <c r="V122" s="216"/>
      <c r="W122" s="216"/>
      <c r="X122" s="216"/>
      <c r="Y122" s="216"/>
      <c r="Z122" s="216"/>
      <c r="AA122" s="217" t="s">
        <v>2344</v>
      </c>
      <c r="AB122" s="218"/>
      <c r="AC122" s="219" t="str">
        <f t="shared" si="17"/>
        <v/>
      </c>
      <c r="AD122" s="220" t="s">
        <v>2204</v>
      </c>
      <c r="AE122" s="220"/>
      <c r="AF122" s="120" t="str">
        <f t="shared" si="18"/>
        <v/>
      </c>
      <c r="AG122" s="217" t="s">
        <v>2205</v>
      </c>
      <c r="AH122" s="217"/>
      <c r="AI122" s="221" t="str">
        <f t="shared" si="19"/>
        <v/>
      </c>
      <c r="AJ122" s="220" t="s">
        <v>2206</v>
      </c>
      <c r="AK122" s="220"/>
      <c r="AL122" s="222" t="str">
        <f t="shared" si="20"/>
        <v/>
      </c>
      <c r="AM122" s="217" t="s">
        <v>97</v>
      </c>
      <c r="AN122" s="217"/>
      <c r="AO122" s="221" t="str">
        <f t="shared" si="21"/>
        <v/>
      </c>
      <c r="AP122" s="220"/>
      <c r="AQ122" s="220"/>
      <c r="AR122" s="119"/>
      <c r="AS122" s="119"/>
      <c r="AT122" s="117"/>
      <c r="AU122" s="117"/>
    </row>
    <row r="123" spans="1:47" ht="30" customHeight="1">
      <c r="A123" s="223">
        <f t="shared" si="22"/>
        <v>4</v>
      </c>
      <c r="B123" s="224" t="s">
        <v>674</v>
      </c>
      <c r="C123" s="224" t="s">
        <v>376</v>
      </c>
      <c r="D123" s="225" t="str">
        <f t="shared" si="15"/>
        <v>Kontrak IV</v>
      </c>
      <c r="E123" s="117" t="s">
        <v>47</v>
      </c>
      <c r="F123" s="117">
        <v>3</v>
      </c>
      <c r="G123" s="117" t="s">
        <v>675</v>
      </c>
      <c r="H123" s="117"/>
      <c r="I123" s="117" t="s">
        <v>676</v>
      </c>
      <c r="J123" s="117" t="s">
        <v>103</v>
      </c>
      <c r="K123" s="117" t="s">
        <v>378</v>
      </c>
      <c r="L123" s="119">
        <v>30776</v>
      </c>
      <c r="M123" s="120">
        <f t="shared" ca="1" si="16"/>
        <v>42</v>
      </c>
      <c r="N123" s="118" t="s">
        <v>677</v>
      </c>
      <c r="O123" s="117" t="s">
        <v>114</v>
      </c>
      <c r="P123" s="117" t="s">
        <v>116</v>
      </c>
      <c r="Q123" s="216" t="s">
        <v>678</v>
      </c>
      <c r="R123" s="117" t="s">
        <v>679</v>
      </c>
      <c r="S123" s="117"/>
      <c r="T123" s="117" t="s">
        <v>1528</v>
      </c>
      <c r="U123" s="216" t="s">
        <v>120</v>
      </c>
      <c r="V123" s="216"/>
      <c r="W123" s="216"/>
      <c r="X123" s="216"/>
      <c r="Y123" s="216"/>
      <c r="Z123" s="216"/>
      <c r="AA123" s="217" t="s">
        <v>2345</v>
      </c>
      <c r="AB123" s="218"/>
      <c r="AC123" s="219" t="str">
        <f t="shared" si="17"/>
        <v/>
      </c>
      <c r="AD123" s="220" t="s">
        <v>2346</v>
      </c>
      <c r="AE123" s="220"/>
      <c r="AF123" s="120" t="str">
        <f t="shared" si="18"/>
        <v/>
      </c>
      <c r="AG123" s="217" t="s">
        <v>2347</v>
      </c>
      <c r="AH123" s="217"/>
      <c r="AI123" s="221" t="str">
        <f t="shared" si="19"/>
        <v/>
      </c>
      <c r="AJ123" s="220" t="s">
        <v>2209</v>
      </c>
      <c r="AK123" s="220"/>
      <c r="AL123" s="222" t="str">
        <f t="shared" si="20"/>
        <v/>
      </c>
      <c r="AM123" s="217" t="s">
        <v>97</v>
      </c>
      <c r="AN123" s="217"/>
      <c r="AO123" s="221" t="str">
        <f t="shared" si="21"/>
        <v/>
      </c>
      <c r="AP123" s="220"/>
      <c r="AQ123" s="220"/>
      <c r="AR123" s="119"/>
      <c r="AS123" s="119"/>
      <c r="AT123" s="117"/>
      <c r="AU123" s="117"/>
    </row>
    <row r="124" spans="1:47" ht="30" customHeight="1">
      <c r="A124" s="223">
        <f t="shared" si="22"/>
        <v>5</v>
      </c>
      <c r="B124" s="224" t="s">
        <v>2348</v>
      </c>
      <c r="C124" s="224" t="s">
        <v>376</v>
      </c>
      <c r="D124" s="225" t="str">
        <f t="shared" si="15"/>
        <v>Kontrak IV</v>
      </c>
      <c r="E124" s="117" t="s">
        <v>47</v>
      </c>
      <c r="F124" s="117">
        <v>3</v>
      </c>
      <c r="G124" s="117" t="s">
        <v>675</v>
      </c>
      <c r="H124" s="117"/>
      <c r="I124" s="117" t="s">
        <v>2349</v>
      </c>
      <c r="J124" s="117" t="s">
        <v>103</v>
      </c>
      <c r="K124" s="117" t="s">
        <v>2350</v>
      </c>
      <c r="L124" s="119">
        <v>35492</v>
      </c>
      <c r="M124" s="120">
        <f t="shared" ca="1" si="16"/>
        <v>29</v>
      </c>
      <c r="N124" s="118" t="s">
        <v>2351</v>
      </c>
      <c r="O124" s="117" t="s">
        <v>219</v>
      </c>
      <c r="P124" s="117" t="s">
        <v>30</v>
      </c>
      <c r="Q124" s="216" t="s">
        <v>177</v>
      </c>
      <c r="R124" s="117" t="s">
        <v>2352</v>
      </c>
      <c r="S124" s="117"/>
      <c r="T124" s="117" t="s">
        <v>1528</v>
      </c>
      <c r="U124" s="216" t="s">
        <v>120</v>
      </c>
      <c r="V124" s="216"/>
      <c r="W124" s="216"/>
      <c r="X124" s="216"/>
      <c r="Y124" s="216"/>
      <c r="Z124" s="216"/>
      <c r="AA124" s="217" t="s">
        <v>2207</v>
      </c>
      <c r="AB124" s="218"/>
      <c r="AC124" s="219" t="str">
        <f t="shared" si="17"/>
        <v/>
      </c>
      <c r="AD124" s="220" t="s">
        <v>2208</v>
      </c>
      <c r="AE124" s="220"/>
      <c r="AF124" s="120" t="str">
        <f t="shared" si="18"/>
        <v/>
      </c>
      <c r="AG124" s="217" t="s">
        <v>2287</v>
      </c>
      <c r="AH124" s="217"/>
      <c r="AI124" s="221" t="str">
        <f t="shared" si="19"/>
        <v/>
      </c>
      <c r="AJ124" s="220" t="s">
        <v>2288</v>
      </c>
      <c r="AK124" s="220"/>
      <c r="AL124" s="222" t="str">
        <f t="shared" si="20"/>
        <v/>
      </c>
      <c r="AM124" s="217" t="s">
        <v>97</v>
      </c>
      <c r="AN124" s="217"/>
      <c r="AO124" s="221" t="str">
        <f t="shared" si="21"/>
        <v/>
      </c>
      <c r="AP124" s="220"/>
      <c r="AQ124" s="220"/>
      <c r="AR124" s="119"/>
      <c r="AS124" s="119"/>
      <c r="AT124" s="117"/>
      <c r="AU124" s="117"/>
    </row>
    <row r="125" spans="1:47" ht="30" customHeight="1">
      <c r="A125" s="223">
        <f t="shared" si="22"/>
        <v>6</v>
      </c>
      <c r="B125" s="224" t="s">
        <v>2042</v>
      </c>
      <c r="C125" s="224" t="s">
        <v>376</v>
      </c>
      <c r="D125" s="225" t="str">
        <f t="shared" si="15"/>
        <v>Kontrak III</v>
      </c>
      <c r="E125" s="117" t="s">
        <v>47</v>
      </c>
      <c r="F125" s="117">
        <v>3</v>
      </c>
      <c r="G125" s="117" t="s">
        <v>1468</v>
      </c>
      <c r="H125" s="117"/>
      <c r="I125" s="117" t="s">
        <v>2354</v>
      </c>
      <c r="J125" s="117" t="s">
        <v>103</v>
      </c>
      <c r="K125" s="117" t="s">
        <v>300</v>
      </c>
      <c r="L125" s="119">
        <v>37071</v>
      </c>
      <c r="M125" s="120">
        <f t="shared" ca="1" si="16"/>
        <v>25</v>
      </c>
      <c r="N125" s="118" t="s">
        <v>2355</v>
      </c>
      <c r="O125" s="117" t="s">
        <v>219</v>
      </c>
      <c r="P125" s="117" t="s">
        <v>30</v>
      </c>
      <c r="Q125" s="216" t="s">
        <v>250</v>
      </c>
      <c r="R125" s="117" t="s">
        <v>2356</v>
      </c>
      <c r="S125" s="117"/>
      <c r="T125" s="117" t="s">
        <v>1164</v>
      </c>
      <c r="U125" s="216" t="s">
        <v>120</v>
      </c>
      <c r="V125" s="216"/>
      <c r="W125" s="216"/>
      <c r="X125" s="216"/>
      <c r="Y125" s="216"/>
      <c r="Z125" s="216"/>
      <c r="AA125" s="217" t="s">
        <v>2222</v>
      </c>
      <c r="AB125" s="218"/>
      <c r="AC125" s="219" t="str">
        <f t="shared" si="17"/>
        <v/>
      </c>
      <c r="AD125" s="220" t="s">
        <v>2193</v>
      </c>
      <c r="AE125" s="220"/>
      <c r="AF125" s="120" t="str">
        <f t="shared" si="18"/>
        <v/>
      </c>
      <c r="AG125" s="256">
        <v>46113</v>
      </c>
      <c r="AH125" s="256" t="s">
        <v>2325</v>
      </c>
      <c r="AI125" s="258" t="e">
        <f t="shared" si="19"/>
        <v>#VALUE!</v>
      </c>
      <c r="AJ125" s="220" t="s">
        <v>97</v>
      </c>
      <c r="AK125" s="220"/>
      <c r="AL125" s="222" t="str">
        <f t="shared" si="20"/>
        <v/>
      </c>
      <c r="AM125" s="217" t="s">
        <v>97</v>
      </c>
      <c r="AN125" s="217"/>
      <c r="AO125" s="221" t="str">
        <f t="shared" si="21"/>
        <v/>
      </c>
      <c r="AP125" s="220"/>
      <c r="AQ125" s="220"/>
      <c r="AR125" s="119"/>
      <c r="AS125" s="119"/>
      <c r="AT125" s="117"/>
      <c r="AU125" s="117"/>
    </row>
    <row r="126" spans="1:47" ht="30" customHeight="1">
      <c r="A126" s="223">
        <f t="shared" si="22"/>
        <v>7</v>
      </c>
      <c r="B126" s="224" t="s">
        <v>681</v>
      </c>
      <c r="C126" s="224" t="s">
        <v>376</v>
      </c>
      <c r="D126" s="225" t="str">
        <f t="shared" si="15"/>
        <v>Kontrak II</v>
      </c>
      <c r="E126" s="117" t="s">
        <v>47</v>
      </c>
      <c r="F126" s="117">
        <v>3</v>
      </c>
      <c r="G126" s="117" t="s">
        <v>675</v>
      </c>
      <c r="H126" s="117"/>
      <c r="I126" s="117" t="s">
        <v>682</v>
      </c>
      <c r="J126" s="117" t="s">
        <v>172</v>
      </c>
      <c r="K126" s="117" t="s">
        <v>378</v>
      </c>
      <c r="L126" s="119">
        <v>36366</v>
      </c>
      <c r="M126" s="120">
        <f t="shared" ca="1" si="16"/>
        <v>27</v>
      </c>
      <c r="N126" s="118" t="s">
        <v>683</v>
      </c>
      <c r="O126" s="117" t="s">
        <v>219</v>
      </c>
      <c r="P126" s="117" t="s">
        <v>30</v>
      </c>
      <c r="Q126" s="216" t="s">
        <v>177</v>
      </c>
      <c r="R126" s="117" t="s">
        <v>684</v>
      </c>
      <c r="S126" s="117"/>
      <c r="T126" s="117" t="s">
        <v>1365</v>
      </c>
      <c r="U126" s="216" t="s">
        <v>393</v>
      </c>
      <c r="V126" s="216"/>
      <c r="W126" s="216"/>
      <c r="X126" s="216"/>
      <c r="Y126" s="216"/>
      <c r="Z126" s="216"/>
      <c r="AA126" s="217" t="s">
        <v>2317</v>
      </c>
      <c r="AB126" s="218"/>
      <c r="AC126" s="219" t="str">
        <f t="shared" si="17"/>
        <v/>
      </c>
      <c r="AD126" s="220" t="s">
        <v>2213</v>
      </c>
      <c r="AE126" s="220"/>
      <c r="AF126" s="120" t="str">
        <f t="shared" si="18"/>
        <v/>
      </c>
      <c r="AG126" s="217" t="s">
        <v>97</v>
      </c>
      <c r="AH126" s="217"/>
      <c r="AI126" s="221" t="str">
        <f t="shared" si="19"/>
        <v/>
      </c>
      <c r="AJ126" s="220" t="s">
        <v>97</v>
      </c>
      <c r="AK126" s="220"/>
      <c r="AL126" s="222" t="str">
        <f t="shared" si="20"/>
        <v/>
      </c>
      <c r="AM126" s="217" t="s">
        <v>97</v>
      </c>
      <c r="AN126" s="217"/>
      <c r="AO126" s="221" t="str">
        <f t="shared" si="21"/>
        <v/>
      </c>
      <c r="AP126" s="220"/>
      <c r="AQ126" s="220"/>
      <c r="AR126" s="119"/>
      <c r="AS126" s="119"/>
      <c r="AT126" s="117"/>
      <c r="AU126" s="117"/>
    </row>
    <row r="127" spans="1:47" ht="30" customHeight="1">
      <c r="A127" s="223">
        <f t="shared" si="22"/>
        <v>8</v>
      </c>
      <c r="B127" s="224" t="s">
        <v>2043</v>
      </c>
      <c r="C127" s="224" t="s">
        <v>376</v>
      </c>
      <c r="D127" s="225" t="str">
        <f t="shared" si="15"/>
        <v>Kontrak II</v>
      </c>
      <c r="E127" s="117" t="s">
        <v>47</v>
      </c>
      <c r="F127" s="117">
        <v>3</v>
      </c>
      <c r="G127" s="117" t="s">
        <v>1468</v>
      </c>
      <c r="H127" s="117"/>
      <c r="I127" s="117" t="s">
        <v>2357</v>
      </c>
      <c r="J127" s="117" t="s">
        <v>103</v>
      </c>
      <c r="K127" s="117" t="s">
        <v>2358</v>
      </c>
      <c r="L127" s="119">
        <v>32824</v>
      </c>
      <c r="M127" s="120">
        <f t="shared" ca="1" si="16"/>
        <v>36</v>
      </c>
      <c r="N127" s="118" t="s">
        <v>2359</v>
      </c>
      <c r="O127" s="117" t="s">
        <v>219</v>
      </c>
      <c r="P127" s="117" t="s">
        <v>30</v>
      </c>
      <c r="Q127" s="216" t="s">
        <v>177</v>
      </c>
      <c r="R127" s="117" t="s">
        <v>2360</v>
      </c>
      <c r="S127" s="117"/>
      <c r="T127" s="117" t="s">
        <v>1365</v>
      </c>
      <c r="U127" s="216" t="s">
        <v>393</v>
      </c>
      <c r="V127" s="216"/>
      <c r="W127" s="216"/>
      <c r="X127" s="216"/>
      <c r="Y127" s="216"/>
      <c r="Z127" s="216"/>
      <c r="AA127" s="217" t="s">
        <v>2317</v>
      </c>
      <c r="AB127" s="218"/>
      <c r="AC127" s="219" t="str">
        <f t="shared" si="17"/>
        <v/>
      </c>
      <c r="AD127" s="220" t="s">
        <v>2213</v>
      </c>
      <c r="AE127" s="220"/>
      <c r="AF127" s="120" t="str">
        <f t="shared" si="18"/>
        <v/>
      </c>
      <c r="AG127" s="217" t="s">
        <v>97</v>
      </c>
      <c r="AH127" s="217"/>
      <c r="AI127" s="221" t="str">
        <f t="shared" si="19"/>
        <v/>
      </c>
      <c r="AJ127" s="220" t="s">
        <v>97</v>
      </c>
      <c r="AK127" s="220"/>
      <c r="AL127" s="222" t="str">
        <f t="shared" si="20"/>
        <v/>
      </c>
      <c r="AM127" s="217" t="s">
        <v>97</v>
      </c>
      <c r="AN127" s="217"/>
      <c r="AO127" s="221" t="str">
        <f t="shared" si="21"/>
        <v/>
      </c>
      <c r="AP127" s="220"/>
      <c r="AQ127" s="220"/>
      <c r="AR127" s="119"/>
      <c r="AS127" s="119"/>
      <c r="AT127" s="117"/>
      <c r="AU127" s="117"/>
    </row>
    <row r="128" spans="1:47" ht="30" customHeight="1">
      <c r="A128" s="223">
        <f t="shared" si="22"/>
        <v>9</v>
      </c>
      <c r="B128" s="224" t="s">
        <v>685</v>
      </c>
      <c r="C128" s="224" t="s">
        <v>376</v>
      </c>
      <c r="D128" s="225" t="str">
        <f t="shared" si="15"/>
        <v>Kontrak IV</v>
      </c>
      <c r="E128" s="117" t="s">
        <v>47</v>
      </c>
      <c r="F128" s="117">
        <v>3</v>
      </c>
      <c r="G128" s="117" t="s">
        <v>686</v>
      </c>
      <c r="H128" s="117"/>
      <c r="I128" s="117" t="s">
        <v>687</v>
      </c>
      <c r="J128" s="117" t="s">
        <v>103</v>
      </c>
      <c r="K128" s="117" t="s">
        <v>688</v>
      </c>
      <c r="L128" s="119">
        <v>34321</v>
      </c>
      <c r="M128" s="120">
        <f t="shared" ca="1" si="16"/>
        <v>32</v>
      </c>
      <c r="N128" s="118" t="s">
        <v>689</v>
      </c>
      <c r="O128" s="117" t="s">
        <v>219</v>
      </c>
      <c r="P128" s="117" t="s">
        <v>30</v>
      </c>
      <c r="Q128" s="216" t="s">
        <v>177</v>
      </c>
      <c r="R128" s="117" t="s">
        <v>690</v>
      </c>
      <c r="S128" s="117"/>
      <c r="T128" s="117" t="s">
        <v>1528</v>
      </c>
      <c r="U128" s="216" t="s">
        <v>120</v>
      </c>
      <c r="V128" s="216"/>
      <c r="W128" s="216"/>
      <c r="X128" s="216"/>
      <c r="Y128" s="216"/>
      <c r="Z128" s="216"/>
      <c r="AA128" s="217" t="s">
        <v>2273</v>
      </c>
      <c r="AB128" s="218"/>
      <c r="AC128" s="219" t="str">
        <f t="shared" si="17"/>
        <v/>
      </c>
      <c r="AD128" s="220" t="s">
        <v>2274</v>
      </c>
      <c r="AE128" s="220"/>
      <c r="AF128" s="120" t="str">
        <f t="shared" si="18"/>
        <v/>
      </c>
      <c r="AG128" s="217" t="s">
        <v>2212</v>
      </c>
      <c r="AH128" s="217"/>
      <c r="AI128" s="221" t="str">
        <f t="shared" si="19"/>
        <v/>
      </c>
      <c r="AJ128" s="220" t="s">
        <v>2269</v>
      </c>
      <c r="AK128" s="220"/>
      <c r="AL128" s="222" t="str">
        <f t="shared" si="20"/>
        <v/>
      </c>
      <c r="AM128" s="217" t="s">
        <v>97</v>
      </c>
      <c r="AN128" s="217"/>
      <c r="AO128" s="221" t="str">
        <f t="shared" si="21"/>
        <v/>
      </c>
      <c r="AP128" s="220"/>
      <c r="AQ128" s="220"/>
      <c r="AR128" s="119"/>
      <c r="AS128" s="119"/>
      <c r="AT128" s="117"/>
      <c r="AU128" s="117"/>
    </row>
    <row r="129" spans="1:47" ht="30" customHeight="1">
      <c r="A129" s="223">
        <f t="shared" si="22"/>
        <v>10</v>
      </c>
      <c r="B129" s="224" t="s">
        <v>691</v>
      </c>
      <c r="C129" s="240" t="s">
        <v>246</v>
      </c>
      <c r="D129" s="225" t="str">
        <f t="shared" si="15"/>
        <v>Kontrak I</v>
      </c>
      <c r="E129" s="117" t="s">
        <v>47</v>
      </c>
      <c r="F129" s="117" t="s">
        <v>30</v>
      </c>
      <c r="G129" s="117" t="s">
        <v>686</v>
      </c>
      <c r="H129" s="117"/>
      <c r="I129" s="244" t="s">
        <v>692</v>
      </c>
      <c r="J129" s="117" t="s">
        <v>103</v>
      </c>
      <c r="K129" s="117" t="s">
        <v>693</v>
      </c>
      <c r="L129" s="119">
        <v>33723</v>
      </c>
      <c r="M129" s="120">
        <f t="shared" ca="1" si="16"/>
        <v>34</v>
      </c>
      <c r="N129" s="118" t="s">
        <v>694</v>
      </c>
      <c r="O129" s="117" t="s">
        <v>219</v>
      </c>
      <c r="P129" s="117" t="s">
        <v>30</v>
      </c>
      <c r="Q129" s="216" t="s">
        <v>695</v>
      </c>
      <c r="R129" s="117"/>
      <c r="S129" s="117"/>
      <c r="T129" s="117" t="s">
        <v>1241</v>
      </c>
      <c r="U129" s="216" t="s">
        <v>120</v>
      </c>
      <c r="V129" s="216"/>
      <c r="W129" s="216"/>
      <c r="X129" s="216"/>
      <c r="Y129" s="216"/>
      <c r="Z129" s="216"/>
      <c r="AA129" s="217">
        <v>46135</v>
      </c>
      <c r="AB129" s="218">
        <v>46265</v>
      </c>
      <c r="AC129" s="219">
        <f t="shared" si="17"/>
        <v>5</v>
      </c>
      <c r="AD129" s="220"/>
      <c r="AE129" s="220"/>
      <c r="AF129" s="120" t="str">
        <f t="shared" si="18"/>
        <v/>
      </c>
      <c r="AG129" s="217"/>
      <c r="AH129" s="217"/>
      <c r="AI129" s="221" t="str">
        <f t="shared" si="19"/>
        <v/>
      </c>
      <c r="AJ129" s="220"/>
      <c r="AK129" s="220"/>
      <c r="AL129" s="222" t="str">
        <f t="shared" si="20"/>
        <v/>
      </c>
      <c r="AM129" s="217"/>
      <c r="AN129" s="217"/>
      <c r="AO129" s="221" t="str">
        <f t="shared" si="21"/>
        <v/>
      </c>
      <c r="AP129" s="220"/>
      <c r="AQ129" s="220"/>
      <c r="AR129" s="119"/>
      <c r="AS129" s="119"/>
      <c r="AT129" s="117"/>
      <c r="AU129" s="117"/>
    </row>
    <row r="130" spans="1:47" ht="19.5" customHeight="1">
      <c r="A130" s="208" t="s">
        <v>2044</v>
      </c>
      <c r="B130" s="208"/>
      <c r="C130" s="208"/>
      <c r="D130" s="225" t="str">
        <f t="shared" si="15"/>
        <v>.</v>
      </c>
      <c r="E130" s="117"/>
      <c r="F130" s="117"/>
      <c r="G130" s="117"/>
      <c r="H130" s="117"/>
      <c r="I130" s="117"/>
      <c r="J130" s="117"/>
      <c r="K130" s="117"/>
      <c r="L130" s="119"/>
      <c r="M130" s="120" t="str">
        <f t="shared" ca="1" si="16"/>
        <v/>
      </c>
      <c r="N130" s="118"/>
      <c r="O130" s="117"/>
      <c r="P130" s="117"/>
      <c r="Q130" s="216"/>
      <c r="R130" s="117"/>
      <c r="S130" s="117"/>
      <c r="T130" s="117" t="s">
        <v>2125</v>
      </c>
      <c r="U130" s="216"/>
      <c r="V130" s="216"/>
      <c r="W130" s="216"/>
      <c r="X130" s="216"/>
      <c r="Y130" s="216"/>
      <c r="Z130" s="216"/>
      <c r="AA130" s="217"/>
      <c r="AB130" s="218"/>
      <c r="AC130" s="219" t="str">
        <f t="shared" si="17"/>
        <v/>
      </c>
      <c r="AD130" s="220"/>
      <c r="AE130" s="220"/>
      <c r="AF130" s="120" t="str">
        <f t="shared" si="18"/>
        <v/>
      </c>
      <c r="AG130" s="217"/>
      <c r="AH130" s="217"/>
      <c r="AI130" s="221" t="str">
        <f t="shared" si="19"/>
        <v/>
      </c>
      <c r="AJ130" s="220"/>
      <c r="AK130" s="220"/>
      <c r="AL130" s="222" t="str">
        <f t="shared" si="20"/>
        <v/>
      </c>
      <c r="AM130" s="217"/>
      <c r="AN130" s="217"/>
      <c r="AO130" s="221" t="str">
        <f t="shared" si="21"/>
        <v/>
      </c>
      <c r="AP130" s="220"/>
      <c r="AQ130" s="220"/>
      <c r="AR130" s="119"/>
      <c r="AS130" s="119"/>
      <c r="AT130" s="117"/>
      <c r="AU130" s="117"/>
    </row>
    <row r="131" spans="1:47" ht="30" customHeight="1">
      <c r="A131" s="223">
        <v>1</v>
      </c>
      <c r="B131" s="224" t="s">
        <v>2045</v>
      </c>
      <c r="C131" s="224" t="s">
        <v>2046</v>
      </c>
      <c r="D131" s="225" t="str">
        <f t="shared" si="15"/>
        <v>Tetap</v>
      </c>
      <c r="E131" s="117" t="s">
        <v>97</v>
      </c>
      <c r="F131" s="117" t="s">
        <v>97</v>
      </c>
      <c r="G131" s="117" t="s">
        <v>100</v>
      </c>
      <c r="H131" s="117"/>
      <c r="I131" s="117" t="s">
        <v>2361</v>
      </c>
      <c r="J131" s="117" t="s">
        <v>302</v>
      </c>
      <c r="K131" s="117" t="s">
        <v>2362</v>
      </c>
      <c r="L131" s="119">
        <v>26303</v>
      </c>
      <c r="M131" s="120">
        <f t="shared" ca="1" si="16"/>
        <v>54</v>
      </c>
      <c r="N131" s="118" t="s">
        <v>2363</v>
      </c>
      <c r="O131" s="117" t="s">
        <v>114</v>
      </c>
      <c r="P131" s="117" t="s">
        <v>176</v>
      </c>
      <c r="Q131" s="216" t="s">
        <v>97</v>
      </c>
      <c r="R131" s="117" t="s">
        <v>2364</v>
      </c>
      <c r="S131" s="117"/>
      <c r="T131" s="117" t="s">
        <v>1581</v>
      </c>
      <c r="U131" s="216" t="s">
        <v>2365</v>
      </c>
      <c r="V131" s="216"/>
      <c r="W131" s="216"/>
      <c r="X131" s="216"/>
      <c r="Y131" s="216"/>
      <c r="Z131" s="216"/>
      <c r="AA131" s="217" t="s">
        <v>2366</v>
      </c>
      <c r="AB131" s="217"/>
      <c r="AC131" s="217" t="str">
        <f t="shared" si="17"/>
        <v/>
      </c>
      <c r="AD131" s="220" t="s">
        <v>2367</v>
      </c>
      <c r="AE131" s="220"/>
      <c r="AF131" s="220" t="str">
        <f t="shared" si="18"/>
        <v/>
      </c>
      <c r="AG131" s="217" t="s">
        <v>2368</v>
      </c>
      <c r="AH131" s="217"/>
      <c r="AI131" s="217" t="str">
        <f t="shared" si="19"/>
        <v/>
      </c>
      <c r="AJ131" s="220" t="s">
        <v>2369</v>
      </c>
      <c r="AK131" s="220"/>
      <c r="AL131" s="220" t="str">
        <f t="shared" si="20"/>
        <v/>
      </c>
      <c r="AM131" s="220" t="s">
        <v>97</v>
      </c>
      <c r="AN131" s="220"/>
      <c r="AO131" s="220" t="str">
        <f t="shared" si="21"/>
        <v/>
      </c>
      <c r="AP131" s="220"/>
      <c r="AQ131" s="220"/>
      <c r="AR131" s="119"/>
      <c r="AS131" s="119"/>
      <c r="AT131" s="117"/>
      <c r="AU131" s="117"/>
    </row>
    <row r="132" spans="1:47" ht="30" customHeight="1">
      <c r="A132" s="223">
        <f t="shared" ref="A132:A144" si="23">A131+1</f>
        <v>2</v>
      </c>
      <c r="B132" s="224" t="s">
        <v>299</v>
      </c>
      <c r="C132" s="224" t="s">
        <v>2047</v>
      </c>
      <c r="D132" s="225" t="str">
        <f t="shared" si="15"/>
        <v>Tetap</v>
      </c>
      <c r="E132" s="117" t="s">
        <v>47</v>
      </c>
      <c r="F132" s="117">
        <v>9</v>
      </c>
      <c r="G132" s="117" t="s">
        <v>300</v>
      </c>
      <c r="H132" s="117"/>
      <c r="I132" s="117" t="s">
        <v>301</v>
      </c>
      <c r="J132" s="117" t="s">
        <v>302</v>
      </c>
      <c r="K132" s="117" t="s">
        <v>303</v>
      </c>
      <c r="L132" s="119">
        <v>33249</v>
      </c>
      <c r="M132" s="120">
        <f t="shared" ca="1" si="16"/>
        <v>35</v>
      </c>
      <c r="N132" s="118" t="s">
        <v>304</v>
      </c>
      <c r="O132" s="117" t="s">
        <v>219</v>
      </c>
      <c r="P132" s="117" t="s">
        <v>97</v>
      </c>
      <c r="Q132" s="216" t="s">
        <v>97</v>
      </c>
      <c r="R132" s="117" t="s">
        <v>305</v>
      </c>
      <c r="S132" s="117"/>
      <c r="T132" s="117" t="s">
        <v>1581</v>
      </c>
      <c r="U132" s="216" t="s">
        <v>2326</v>
      </c>
      <c r="V132" s="216"/>
      <c r="W132" s="216"/>
      <c r="X132" s="216"/>
      <c r="Y132" s="216"/>
      <c r="Z132" s="216"/>
      <c r="AA132" s="217" t="s">
        <v>2327</v>
      </c>
      <c r="AB132" s="217"/>
      <c r="AC132" s="217" t="str">
        <f t="shared" si="17"/>
        <v/>
      </c>
      <c r="AD132" s="220" t="s">
        <v>2328</v>
      </c>
      <c r="AE132" s="220"/>
      <c r="AF132" s="220" t="str">
        <f t="shared" si="18"/>
        <v/>
      </c>
      <c r="AG132" s="217" t="s">
        <v>97</v>
      </c>
      <c r="AH132" s="217"/>
      <c r="AI132" s="217" t="str">
        <f t="shared" si="19"/>
        <v/>
      </c>
      <c r="AJ132" s="220" t="s">
        <v>97</v>
      </c>
      <c r="AK132" s="220"/>
      <c r="AL132" s="220" t="str">
        <f t="shared" si="20"/>
        <v/>
      </c>
      <c r="AM132" s="220" t="s">
        <v>97</v>
      </c>
      <c r="AN132" s="220"/>
      <c r="AO132" s="220" t="str">
        <f t="shared" si="21"/>
        <v/>
      </c>
      <c r="AP132" s="220"/>
      <c r="AQ132" s="220"/>
      <c r="AR132" s="119"/>
      <c r="AS132" s="119"/>
      <c r="AT132" s="117"/>
      <c r="AU132" s="117"/>
    </row>
    <row r="133" spans="1:47" ht="30" customHeight="1">
      <c r="A133" s="223">
        <f t="shared" si="23"/>
        <v>3</v>
      </c>
      <c r="B133" s="224" t="s">
        <v>360</v>
      </c>
      <c r="C133" s="224" t="s">
        <v>2004</v>
      </c>
      <c r="D133" s="225" t="str">
        <f t="shared" si="15"/>
        <v>Kontrak IV</v>
      </c>
      <c r="E133" s="117" t="s">
        <v>47</v>
      </c>
      <c r="F133" s="117">
        <v>9</v>
      </c>
      <c r="G133" s="117" t="s">
        <v>361</v>
      </c>
      <c r="H133" s="117"/>
      <c r="I133" s="117" t="s">
        <v>362</v>
      </c>
      <c r="J133" s="117" t="s">
        <v>172</v>
      </c>
      <c r="K133" s="117" t="s">
        <v>363</v>
      </c>
      <c r="L133" s="119">
        <v>36757</v>
      </c>
      <c r="M133" s="120">
        <f t="shared" ca="1" si="16"/>
        <v>26</v>
      </c>
      <c r="N133" s="118" t="s">
        <v>364</v>
      </c>
      <c r="O133" s="117" t="s">
        <v>219</v>
      </c>
      <c r="P133" s="117" t="s">
        <v>30</v>
      </c>
      <c r="Q133" s="216" t="s">
        <v>177</v>
      </c>
      <c r="R133" s="117" t="s">
        <v>365</v>
      </c>
      <c r="S133" s="117"/>
      <c r="T133" s="117" t="s">
        <v>1528</v>
      </c>
      <c r="U133" s="216" t="s">
        <v>120</v>
      </c>
      <c r="V133" s="216"/>
      <c r="W133" s="216"/>
      <c r="X133" s="216"/>
      <c r="Y133" s="216"/>
      <c r="Z133" s="216"/>
      <c r="AA133" s="217" t="s">
        <v>2370</v>
      </c>
      <c r="AB133" s="218"/>
      <c r="AC133" s="219" t="str">
        <f t="shared" si="17"/>
        <v/>
      </c>
      <c r="AD133" s="220" t="s">
        <v>2254</v>
      </c>
      <c r="AE133" s="220"/>
      <c r="AF133" s="120" t="str">
        <f t="shared" si="18"/>
        <v/>
      </c>
      <c r="AG133" s="217" t="s">
        <v>2255</v>
      </c>
      <c r="AH133" s="217"/>
      <c r="AI133" s="221" t="str">
        <f t="shared" si="19"/>
        <v/>
      </c>
      <c r="AJ133" s="220" t="s">
        <v>2256</v>
      </c>
      <c r="AK133" s="220"/>
      <c r="AL133" s="222" t="str">
        <f t="shared" si="20"/>
        <v/>
      </c>
      <c r="AM133" s="217" t="s">
        <v>97</v>
      </c>
      <c r="AN133" s="217"/>
      <c r="AO133" s="221" t="str">
        <f t="shared" si="21"/>
        <v/>
      </c>
      <c r="AP133" s="220"/>
      <c r="AQ133" s="220"/>
      <c r="AR133" s="119"/>
      <c r="AS133" s="119"/>
      <c r="AT133" s="117"/>
      <c r="AU133" s="117"/>
    </row>
    <row r="134" spans="1:47" ht="30" customHeight="1">
      <c r="A134" s="223">
        <f t="shared" si="23"/>
        <v>4</v>
      </c>
      <c r="B134" s="224" t="s">
        <v>2049</v>
      </c>
      <c r="C134" s="224" t="s">
        <v>212</v>
      </c>
      <c r="D134" s="225" t="str">
        <f t="shared" si="15"/>
        <v>Kontrak II</v>
      </c>
      <c r="E134" s="117" t="s">
        <v>47</v>
      </c>
      <c r="F134" s="117">
        <v>3</v>
      </c>
      <c r="G134" s="117" t="s">
        <v>361</v>
      </c>
      <c r="H134" s="117"/>
      <c r="I134" s="117" t="s">
        <v>2371</v>
      </c>
      <c r="J134" s="117" t="s">
        <v>302</v>
      </c>
      <c r="K134" s="117" t="s">
        <v>363</v>
      </c>
      <c r="L134" s="119">
        <v>35219</v>
      </c>
      <c r="M134" s="120">
        <f t="shared" ca="1" si="16"/>
        <v>30</v>
      </c>
      <c r="N134" s="118" t="s">
        <v>2372</v>
      </c>
      <c r="O134" s="117" t="s">
        <v>114</v>
      </c>
      <c r="P134" s="117" t="s">
        <v>116</v>
      </c>
      <c r="Q134" s="216" t="s">
        <v>97</v>
      </c>
      <c r="R134" s="117" t="s">
        <v>2373</v>
      </c>
      <c r="S134" s="117"/>
      <c r="T134" s="117" t="s">
        <v>1365</v>
      </c>
      <c r="U134" s="216" t="s">
        <v>2374</v>
      </c>
      <c r="V134" s="216"/>
      <c r="W134" s="216"/>
      <c r="X134" s="216"/>
      <c r="Y134" s="216"/>
      <c r="Z134" s="216"/>
      <c r="AA134" s="217" t="s">
        <v>2375</v>
      </c>
      <c r="AB134" s="218"/>
      <c r="AC134" s="219" t="str">
        <f t="shared" si="17"/>
        <v/>
      </c>
      <c r="AD134" s="249" t="s">
        <v>2290</v>
      </c>
      <c r="AE134" s="220"/>
      <c r="AF134" s="120" t="str">
        <f t="shared" si="18"/>
        <v/>
      </c>
      <c r="AG134" s="217" t="s">
        <v>97</v>
      </c>
      <c r="AH134" s="217"/>
      <c r="AI134" s="221" t="str">
        <f t="shared" si="19"/>
        <v/>
      </c>
      <c r="AJ134" s="220" t="s">
        <v>97</v>
      </c>
      <c r="AK134" s="220"/>
      <c r="AL134" s="222" t="str">
        <f t="shared" si="20"/>
        <v/>
      </c>
      <c r="AM134" s="217" t="s">
        <v>97</v>
      </c>
      <c r="AN134" s="217"/>
      <c r="AO134" s="221" t="str">
        <f t="shared" si="21"/>
        <v/>
      </c>
      <c r="AP134" s="220"/>
      <c r="AQ134" s="220"/>
      <c r="AR134" s="119"/>
      <c r="AS134" s="119"/>
      <c r="AT134" s="117"/>
      <c r="AU134" s="117"/>
    </row>
    <row r="135" spans="1:47" ht="30" customHeight="1">
      <c r="A135" s="223">
        <f t="shared" si="23"/>
        <v>5</v>
      </c>
      <c r="B135" s="224" t="s">
        <v>2050</v>
      </c>
      <c r="C135" s="224" t="s">
        <v>2051</v>
      </c>
      <c r="D135" s="225" t="str">
        <f t="shared" si="15"/>
        <v>Kontrak IV</v>
      </c>
      <c r="E135" s="117" t="s">
        <v>47</v>
      </c>
      <c r="F135" s="117">
        <v>3</v>
      </c>
      <c r="G135" s="117" t="s">
        <v>361</v>
      </c>
      <c r="H135" s="117"/>
      <c r="I135" s="117" t="s">
        <v>2376</v>
      </c>
      <c r="J135" s="117" t="s">
        <v>103</v>
      </c>
      <c r="K135" s="117" t="s">
        <v>2377</v>
      </c>
      <c r="L135" s="119">
        <v>37506</v>
      </c>
      <c r="M135" s="120">
        <f t="shared" ca="1" si="16"/>
        <v>24</v>
      </c>
      <c r="N135" s="118" t="s">
        <v>2378</v>
      </c>
      <c r="O135" s="117" t="s">
        <v>219</v>
      </c>
      <c r="P135" s="117" t="s">
        <v>30</v>
      </c>
      <c r="Q135" s="216" t="s">
        <v>177</v>
      </c>
      <c r="R135" s="117" t="s">
        <v>2379</v>
      </c>
      <c r="S135" s="117"/>
      <c r="T135" s="117" t="s">
        <v>1528</v>
      </c>
      <c r="U135" s="216" t="s">
        <v>120</v>
      </c>
      <c r="V135" s="216"/>
      <c r="W135" s="216"/>
      <c r="X135" s="216"/>
      <c r="Y135" s="216"/>
      <c r="Z135" s="216"/>
      <c r="AA135" s="217" t="s">
        <v>2370</v>
      </c>
      <c r="AB135" s="218"/>
      <c r="AC135" s="219" t="str">
        <f t="shared" si="17"/>
        <v/>
      </c>
      <c r="AD135" s="220" t="s">
        <v>2254</v>
      </c>
      <c r="AE135" s="220"/>
      <c r="AF135" s="120" t="str">
        <f t="shared" si="18"/>
        <v/>
      </c>
      <c r="AG135" s="217" t="s">
        <v>2255</v>
      </c>
      <c r="AH135" s="217"/>
      <c r="AI135" s="221" t="str">
        <f t="shared" si="19"/>
        <v/>
      </c>
      <c r="AJ135" s="220" t="s">
        <v>2256</v>
      </c>
      <c r="AK135" s="220"/>
      <c r="AL135" s="222" t="str">
        <f t="shared" si="20"/>
        <v/>
      </c>
      <c r="AM135" s="217" t="s">
        <v>97</v>
      </c>
      <c r="AN135" s="217"/>
      <c r="AO135" s="221" t="str">
        <f t="shared" si="21"/>
        <v/>
      </c>
      <c r="AP135" s="220"/>
      <c r="AQ135" s="220"/>
      <c r="AR135" s="119"/>
      <c r="AS135" s="119"/>
      <c r="AT135" s="117"/>
      <c r="AU135" s="117"/>
    </row>
    <row r="136" spans="1:47" ht="30" customHeight="1">
      <c r="A136" s="223">
        <f t="shared" si="23"/>
        <v>6</v>
      </c>
      <c r="B136" s="224" t="s">
        <v>2052</v>
      </c>
      <c r="C136" s="224" t="s">
        <v>376</v>
      </c>
      <c r="D136" s="225" t="str">
        <f t="shared" si="15"/>
        <v>Kontrak I</v>
      </c>
      <c r="E136" s="117" t="s">
        <v>47</v>
      </c>
      <c r="F136" s="117">
        <v>3</v>
      </c>
      <c r="G136" s="117" t="s">
        <v>361</v>
      </c>
      <c r="H136" s="117"/>
      <c r="I136" s="117" t="s">
        <v>2380</v>
      </c>
      <c r="J136" s="117" t="s">
        <v>172</v>
      </c>
      <c r="K136" s="117" t="s">
        <v>2381</v>
      </c>
      <c r="L136" s="119">
        <v>38869</v>
      </c>
      <c r="M136" s="120">
        <f t="shared" ca="1" si="16"/>
        <v>20</v>
      </c>
      <c r="N136" s="118" t="s">
        <v>2382</v>
      </c>
      <c r="O136" s="117" t="s">
        <v>219</v>
      </c>
      <c r="P136" s="117" t="s">
        <v>30</v>
      </c>
      <c r="Q136" s="216" t="s">
        <v>715</v>
      </c>
      <c r="R136" s="117" t="s">
        <v>2383</v>
      </c>
      <c r="S136" s="117"/>
      <c r="T136" s="117" t="s">
        <v>1241</v>
      </c>
      <c r="U136" s="216" t="s">
        <v>393</v>
      </c>
      <c r="V136" s="216"/>
      <c r="W136" s="216"/>
      <c r="X136" s="216"/>
      <c r="Y136" s="216"/>
      <c r="Z136" s="216"/>
      <c r="AA136" s="217" t="s">
        <v>2329</v>
      </c>
      <c r="AB136" s="218"/>
      <c r="AC136" s="219" t="str">
        <f t="shared" si="17"/>
        <v/>
      </c>
      <c r="AD136" s="220" t="s">
        <v>97</v>
      </c>
      <c r="AE136" s="220"/>
      <c r="AF136" s="120" t="str">
        <f t="shared" si="18"/>
        <v/>
      </c>
      <c r="AG136" s="217" t="s">
        <v>97</v>
      </c>
      <c r="AH136" s="217"/>
      <c r="AI136" s="221" t="str">
        <f t="shared" si="19"/>
        <v/>
      </c>
      <c r="AJ136" s="220" t="s">
        <v>97</v>
      </c>
      <c r="AK136" s="220"/>
      <c r="AL136" s="222" t="str">
        <f t="shared" si="20"/>
        <v/>
      </c>
      <c r="AM136" s="217" t="s">
        <v>97</v>
      </c>
      <c r="AN136" s="217"/>
      <c r="AO136" s="221" t="str">
        <f t="shared" si="21"/>
        <v/>
      </c>
      <c r="AP136" s="220"/>
      <c r="AQ136" s="220"/>
      <c r="AR136" s="119"/>
      <c r="AS136" s="119"/>
      <c r="AT136" s="117"/>
      <c r="AU136" s="117"/>
    </row>
    <row r="137" spans="1:47" ht="30" customHeight="1">
      <c r="A137" s="223">
        <f t="shared" si="23"/>
        <v>7</v>
      </c>
      <c r="B137" s="224" t="s">
        <v>2054</v>
      </c>
      <c r="C137" s="224" t="s">
        <v>376</v>
      </c>
      <c r="D137" s="225" t="str">
        <f t="shared" si="15"/>
        <v>Kontrak I</v>
      </c>
      <c r="E137" s="117" t="s">
        <v>47</v>
      </c>
      <c r="F137" s="117">
        <v>3</v>
      </c>
      <c r="G137" s="117" t="s">
        <v>361</v>
      </c>
      <c r="H137" s="117"/>
      <c r="I137" s="117" t="s">
        <v>2384</v>
      </c>
      <c r="J137" s="117" t="s">
        <v>172</v>
      </c>
      <c r="K137" s="117" t="s">
        <v>2385</v>
      </c>
      <c r="L137" s="119">
        <v>35045</v>
      </c>
      <c r="M137" s="120">
        <f t="shared" ca="1" si="16"/>
        <v>30</v>
      </c>
      <c r="N137" s="118" t="s">
        <v>2386</v>
      </c>
      <c r="O137" s="117" t="s">
        <v>114</v>
      </c>
      <c r="P137" s="117" t="s">
        <v>116</v>
      </c>
      <c r="Q137" s="216" t="s">
        <v>715</v>
      </c>
      <c r="R137" s="117" t="s">
        <v>2387</v>
      </c>
      <c r="S137" s="117"/>
      <c r="T137" s="117" t="s">
        <v>1241</v>
      </c>
      <c r="U137" s="216" t="s">
        <v>393</v>
      </c>
      <c r="V137" s="216"/>
      <c r="W137" s="216"/>
      <c r="X137" s="216"/>
      <c r="Y137" s="216"/>
      <c r="Z137" s="216"/>
      <c r="AA137" s="217" t="s">
        <v>2232</v>
      </c>
      <c r="AB137" s="218"/>
      <c r="AC137" s="219" t="str">
        <f t="shared" si="17"/>
        <v/>
      </c>
      <c r="AD137" s="220" t="s">
        <v>97</v>
      </c>
      <c r="AE137" s="220"/>
      <c r="AF137" s="120" t="str">
        <f t="shared" si="18"/>
        <v/>
      </c>
      <c r="AG137" s="217" t="s">
        <v>97</v>
      </c>
      <c r="AH137" s="217"/>
      <c r="AI137" s="221" t="str">
        <f t="shared" si="19"/>
        <v/>
      </c>
      <c r="AJ137" s="220" t="s">
        <v>97</v>
      </c>
      <c r="AK137" s="220"/>
      <c r="AL137" s="222" t="str">
        <f t="shared" si="20"/>
        <v/>
      </c>
      <c r="AM137" s="217" t="s">
        <v>97</v>
      </c>
      <c r="AN137" s="217"/>
      <c r="AO137" s="221" t="str">
        <f t="shared" si="21"/>
        <v/>
      </c>
      <c r="AP137" s="220"/>
      <c r="AQ137" s="220"/>
      <c r="AR137" s="119"/>
      <c r="AS137" s="119"/>
      <c r="AT137" s="117"/>
      <c r="AU137" s="117"/>
    </row>
    <row r="138" spans="1:47" ht="30" customHeight="1">
      <c r="A138" s="223">
        <f t="shared" si="23"/>
        <v>8</v>
      </c>
      <c r="B138" s="224" t="s">
        <v>2055</v>
      </c>
      <c r="C138" s="224" t="s">
        <v>376</v>
      </c>
      <c r="D138" s="225" t="str">
        <f t="shared" si="15"/>
        <v>Kontrak I</v>
      </c>
      <c r="E138" s="117" t="s">
        <v>47</v>
      </c>
      <c r="F138" s="117">
        <v>3</v>
      </c>
      <c r="G138" s="117" t="s">
        <v>361</v>
      </c>
      <c r="H138" s="117"/>
      <c r="I138" s="117" t="s">
        <v>2388</v>
      </c>
      <c r="J138" s="117" t="s">
        <v>172</v>
      </c>
      <c r="K138" s="117" t="s">
        <v>363</v>
      </c>
      <c r="L138" s="119">
        <v>37327</v>
      </c>
      <c r="M138" s="120">
        <f t="shared" ca="1" si="16"/>
        <v>24</v>
      </c>
      <c r="N138" s="118" t="s">
        <v>2389</v>
      </c>
      <c r="O138" s="117" t="s">
        <v>219</v>
      </c>
      <c r="P138" s="117" t="s">
        <v>30</v>
      </c>
      <c r="Q138" s="216" t="s">
        <v>250</v>
      </c>
      <c r="R138" s="117" t="s">
        <v>2390</v>
      </c>
      <c r="S138" s="117"/>
      <c r="T138" s="117" t="s">
        <v>1241</v>
      </c>
      <c r="U138" s="216" t="s">
        <v>393</v>
      </c>
      <c r="V138" s="216"/>
      <c r="W138" s="216"/>
      <c r="X138" s="216"/>
      <c r="Y138" s="216"/>
      <c r="Z138" s="216"/>
      <c r="AA138" s="217" t="s">
        <v>2329</v>
      </c>
      <c r="AB138" s="218"/>
      <c r="AC138" s="219" t="str">
        <f t="shared" si="17"/>
        <v/>
      </c>
      <c r="AD138" s="220" t="s">
        <v>97</v>
      </c>
      <c r="AE138" s="220"/>
      <c r="AF138" s="120" t="str">
        <f t="shared" si="18"/>
        <v/>
      </c>
      <c r="AG138" s="217" t="s">
        <v>97</v>
      </c>
      <c r="AH138" s="217"/>
      <c r="AI138" s="221" t="str">
        <f t="shared" si="19"/>
        <v/>
      </c>
      <c r="AJ138" s="220" t="s">
        <v>97</v>
      </c>
      <c r="AK138" s="220"/>
      <c r="AL138" s="222" t="str">
        <f t="shared" si="20"/>
        <v/>
      </c>
      <c r="AM138" s="217" t="s">
        <v>97</v>
      </c>
      <c r="AN138" s="217"/>
      <c r="AO138" s="221" t="str">
        <f t="shared" si="21"/>
        <v/>
      </c>
      <c r="AP138" s="220"/>
      <c r="AQ138" s="220"/>
      <c r="AR138" s="119"/>
      <c r="AS138" s="119"/>
      <c r="AT138" s="117"/>
      <c r="AU138" s="117"/>
    </row>
    <row r="139" spans="1:47" ht="30" customHeight="1">
      <c r="A139" s="223">
        <f t="shared" si="23"/>
        <v>9</v>
      </c>
      <c r="B139" s="224" t="s">
        <v>2056</v>
      </c>
      <c r="C139" s="224" t="s">
        <v>376</v>
      </c>
      <c r="D139" s="225" t="str">
        <f t="shared" si="15"/>
        <v>Kontrak I</v>
      </c>
      <c r="E139" s="117" t="s">
        <v>47</v>
      </c>
      <c r="F139" s="117">
        <v>3</v>
      </c>
      <c r="G139" s="117" t="s">
        <v>361</v>
      </c>
      <c r="H139" s="117"/>
      <c r="I139" s="117" t="s">
        <v>2391</v>
      </c>
      <c r="J139" s="117" t="s">
        <v>172</v>
      </c>
      <c r="K139" s="117" t="s">
        <v>2392</v>
      </c>
      <c r="L139" s="119">
        <v>38697</v>
      </c>
      <c r="M139" s="120">
        <f t="shared" ca="1" si="16"/>
        <v>20</v>
      </c>
      <c r="N139" s="118" t="s">
        <v>2393</v>
      </c>
      <c r="O139" s="117" t="s">
        <v>219</v>
      </c>
      <c r="P139" s="117" t="s">
        <v>30</v>
      </c>
      <c r="Q139" s="216" t="s">
        <v>177</v>
      </c>
      <c r="R139" s="117" t="s">
        <v>2394</v>
      </c>
      <c r="S139" s="117"/>
      <c r="T139" s="117" t="s">
        <v>1241</v>
      </c>
      <c r="U139" s="216" t="s">
        <v>393</v>
      </c>
      <c r="V139" s="216"/>
      <c r="W139" s="216"/>
      <c r="X139" s="216"/>
      <c r="Y139" s="216"/>
      <c r="Z139" s="216"/>
      <c r="AA139" s="217" t="s">
        <v>2329</v>
      </c>
      <c r="AB139" s="218"/>
      <c r="AC139" s="219" t="str">
        <f t="shared" si="17"/>
        <v/>
      </c>
      <c r="AD139" s="220" t="s">
        <v>97</v>
      </c>
      <c r="AE139" s="220"/>
      <c r="AF139" s="120" t="str">
        <f t="shared" si="18"/>
        <v/>
      </c>
      <c r="AG139" s="217" t="s">
        <v>97</v>
      </c>
      <c r="AH139" s="217"/>
      <c r="AI139" s="221" t="str">
        <f t="shared" si="19"/>
        <v/>
      </c>
      <c r="AJ139" s="220" t="s">
        <v>97</v>
      </c>
      <c r="AK139" s="220"/>
      <c r="AL139" s="222" t="str">
        <f t="shared" si="20"/>
        <v/>
      </c>
      <c r="AM139" s="217" t="s">
        <v>97</v>
      </c>
      <c r="AN139" s="217"/>
      <c r="AO139" s="221" t="str">
        <f t="shared" si="21"/>
        <v/>
      </c>
      <c r="AP139" s="220"/>
      <c r="AQ139" s="220"/>
      <c r="AR139" s="119"/>
      <c r="AS139" s="119"/>
      <c r="AT139" s="117"/>
      <c r="AU139" s="117"/>
    </row>
    <row r="140" spans="1:47" ht="30" customHeight="1">
      <c r="A140" s="223">
        <f t="shared" si="23"/>
        <v>10</v>
      </c>
      <c r="B140" s="224" t="s">
        <v>2395</v>
      </c>
      <c r="C140" s="224" t="s">
        <v>388</v>
      </c>
      <c r="D140" s="225" t="str">
        <f t="shared" si="15"/>
        <v>Kontrak II</v>
      </c>
      <c r="E140" s="117" t="s">
        <v>47</v>
      </c>
      <c r="F140" s="117">
        <v>3</v>
      </c>
      <c r="G140" s="117" t="s">
        <v>361</v>
      </c>
      <c r="H140" s="117"/>
      <c r="I140" s="117" t="s">
        <v>2396</v>
      </c>
      <c r="J140" s="117" t="s">
        <v>103</v>
      </c>
      <c r="K140" s="117" t="s">
        <v>363</v>
      </c>
      <c r="L140" s="119">
        <v>31962</v>
      </c>
      <c r="M140" s="120">
        <f t="shared" ca="1" si="16"/>
        <v>39</v>
      </c>
      <c r="N140" s="118" t="s">
        <v>2397</v>
      </c>
      <c r="O140" s="117" t="s">
        <v>114</v>
      </c>
      <c r="P140" s="117" t="s">
        <v>176</v>
      </c>
      <c r="Q140" s="216" t="s">
        <v>2399</v>
      </c>
      <c r="R140" s="117" t="s">
        <v>2400</v>
      </c>
      <c r="S140" s="117"/>
      <c r="T140" s="117" t="s">
        <v>1365</v>
      </c>
      <c r="U140" s="216" t="s">
        <v>393</v>
      </c>
      <c r="V140" s="216"/>
      <c r="W140" s="216"/>
      <c r="X140" s="216"/>
      <c r="Y140" s="216"/>
      <c r="Z140" s="216"/>
      <c r="AA140" s="217" t="s">
        <v>2317</v>
      </c>
      <c r="AB140" s="218"/>
      <c r="AC140" s="219" t="str">
        <f t="shared" si="17"/>
        <v/>
      </c>
      <c r="AD140" s="220" t="s">
        <v>2213</v>
      </c>
      <c r="AE140" s="220"/>
      <c r="AF140" s="120" t="str">
        <f t="shared" si="18"/>
        <v/>
      </c>
      <c r="AG140" s="217" t="s">
        <v>97</v>
      </c>
      <c r="AH140" s="217"/>
      <c r="AI140" s="221" t="str">
        <f t="shared" si="19"/>
        <v/>
      </c>
      <c r="AJ140" s="220" t="s">
        <v>97</v>
      </c>
      <c r="AK140" s="220"/>
      <c r="AL140" s="222" t="str">
        <f t="shared" si="20"/>
        <v/>
      </c>
      <c r="AM140" s="217" t="s">
        <v>97</v>
      </c>
      <c r="AN140" s="217"/>
      <c r="AO140" s="221" t="str">
        <f t="shared" si="21"/>
        <v/>
      </c>
      <c r="AP140" s="220"/>
      <c r="AQ140" s="220"/>
      <c r="AR140" s="119"/>
      <c r="AS140" s="119"/>
      <c r="AT140" s="117"/>
      <c r="AU140" s="117"/>
    </row>
    <row r="141" spans="1:47" ht="30" customHeight="1">
      <c r="A141" s="223">
        <f t="shared" si="23"/>
        <v>11</v>
      </c>
      <c r="B141" s="224" t="s">
        <v>2058</v>
      </c>
      <c r="C141" s="224" t="s">
        <v>388</v>
      </c>
      <c r="D141" s="225" t="str">
        <f t="shared" si="15"/>
        <v>Kontrak II</v>
      </c>
      <c r="E141" s="117" t="s">
        <v>47</v>
      </c>
      <c r="F141" s="117">
        <v>3</v>
      </c>
      <c r="G141" s="117" t="s">
        <v>361</v>
      </c>
      <c r="H141" s="117"/>
      <c r="I141" s="117" t="s">
        <v>2401</v>
      </c>
      <c r="J141" s="117" t="s">
        <v>172</v>
      </c>
      <c r="K141" s="117" t="s">
        <v>363</v>
      </c>
      <c r="L141" s="119">
        <v>31340</v>
      </c>
      <c r="M141" s="120">
        <f t="shared" ca="1" si="16"/>
        <v>40</v>
      </c>
      <c r="N141" s="118" t="s">
        <v>2402</v>
      </c>
      <c r="O141" s="117" t="s">
        <v>294</v>
      </c>
      <c r="P141" s="117" t="s">
        <v>1863</v>
      </c>
      <c r="Q141" s="216" t="s">
        <v>177</v>
      </c>
      <c r="R141" s="117" t="s">
        <v>2403</v>
      </c>
      <c r="S141" s="117"/>
      <c r="T141" s="117" t="s">
        <v>1365</v>
      </c>
      <c r="U141" s="216" t="s">
        <v>393</v>
      </c>
      <c r="V141" s="216"/>
      <c r="W141" s="216"/>
      <c r="X141" s="216"/>
      <c r="Y141" s="216"/>
      <c r="Z141" s="216"/>
      <c r="AA141" s="217" t="s">
        <v>2404</v>
      </c>
      <c r="AB141" s="218"/>
      <c r="AC141" s="219" t="str">
        <f t="shared" si="17"/>
        <v/>
      </c>
      <c r="AD141" s="220" t="s">
        <v>2290</v>
      </c>
      <c r="AE141" s="220"/>
      <c r="AF141" s="120" t="str">
        <f t="shared" si="18"/>
        <v/>
      </c>
      <c r="AG141" s="217" t="s">
        <v>97</v>
      </c>
      <c r="AH141" s="217"/>
      <c r="AI141" s="221" t="str">
        <f t="shared" si="19"/>
        <v/>
      </c>
      <c r="AJ141" s="220" t="s">
        <v>97</v>
      </c>
      <c r="AK141" s="220"/>
      <c r="AL141" s="222" t="str">
        <f t="shared" si="20"/>
        <v/>
      </c>
      <c r="AM141" s="217" t="s">
        <v>97</v>
      </c>
      <c r="AN141" s="217"/>
      <c r="AO141" s="221" t="str">
        <f t="shared" si="21"/>
        <v/>
      </c>
      <c r="AP141" s="220"/>
      <c r="AQ141" s="220"/>
      <c r="AR141" s="119"/>
      <c r="AS141" s="119"/>
      <c r="AT141" s="117"/>
      <c r="AU141" s="117"/>
    </row>
    <row r="142" spans="1:47" ht="30" customHeight="1">
      <c r="A142" s="223">
        <f t="shared" si="23"/>
        <v>12</v>
      </c>
      <c r="B142" s="224" t="s">
        <v>2059</v>
      </c>
      <c r="C142" s="224" t="s">
        <v>376</v>
      </c>
      <c r="D142" s="225" t="str">
        <f t="shared" si="15"/>
        <v>Kontrak I</v>
      </c>
      <c r="E142" s="117" t="s">
        <v>47</v>
      </c>
      <c r="F142" s="117">
        <v>3</v>
      </c>
      <c r="G142" s="117" t="s">
        <v>361</v>
      </c>
      <c r="H142" s="117"/>
      <c r="I142" s="244" t="s">
        <v>2405</v>
      </c>
      <c r="J142" s="117" t="s">
        <v>103</v>
      </c>
      <c r="K142" s="117" t="s">
        <v>363</v>
      </c>
      <c r="L142" s="119">
        <v>36643</v>
      </c>
      <c r="M142" s="120">
        <f t="shared" ca="1" si="16"/>
        <v>26</v>
      </c>
      <c r="N142" s="118" t="s">
        <v>2406</v>
      </c>
      <c r="O142" s="117" t="s">
        <v>233</v>
      </c>
      <c r="P142" s="117" t="s">
        <v>30</v>
      </c>
      <c r="Q142" s="216" t="s">
        <v>457</v>
      </c>
      <c r="R142" s="117" t="s">
        <v>97</v>
      </c>
      <c r="S142" s="117"/>
      <c r="T142" s="117" t="s">
        <v>1241</v>
      </c>
      <c r="U142" s="216" t="s">
        <v>120</v>
      </c>
      <c r="V142" s="216"/>
      <c r="W142" s="216"/>
      <c r="X142" s="216"/>
      <c r="Y142" s="216"/>
      <c r="Z142" s="216"/>
      <c r="AA142" s="217">
        <v>46113</v>
      </c>
      <c r="AB142" s="218">
        <v>46234</v>
      </c>
      <c r="AC142" s="219">
        <f t="shared" si="17"/>
        <v>4</v>
      </c>
      <c r="AD142" s="220" t="s">
        <v>97</v>
      </c>
      <c r="AE142" s="220"/>
      <c r="AF142" s="120" t="str">
        <f t="shared" si="18"/>
        <v/>
      </c>
      <c r="AG142" s="217" t="s">
        <v>97</v>
      </c>
      <c r="AH142" s="217"/>
      <c r="AI142" s="221" t="str">
        <f t="shared" si="19"/>
        <v/>
      </c>
      <c r="AJ142" s="220" t="s">
        <v>97</v>
      </c>
      <c r="AK142" s="220"/>
      <c r="AL142" s="222" t="str">
        <f t="shared" si="20"/>
        <v/>
      </c>
      <c r="AM142" s="217" t="s">
        <v>97</v>
      </c>
      <c r="AN142" s="217"/>
      <c r="AO142" s="221" t="str">
        <f t="shared" si="21"/>
        <v/>
      </c>
      <c r="AP142" s="220"/>
      <c r="AQ142" s="220"/>
      <c r="AR142" s="119"/>
      <c r="AS142" s="119"/>
      <c r="AT142" s="117"/>
      <c r="AU142" s="117"/>
    </row>
    <row r="143" spans="1:47" ht="30" customHeight="1">
      <c r="A143" s="227">
        <f t="shared" si="23"/>
        <v>13</v>
      </c>
      <c r="B143" s="228" t="s">
        <v>2060</v>
      </c>
      <c r="C143" s="228" t="s">
        <v>944</v>
      </c>
      <c r="D143" s="246" t="str">
        <f t="shared" si="15"/>
        <v>Freelance</v>
      </c>
      <c r="E143" s="229"/>
      <c r="F143" s="229"/>
      <c r="G143" s="229" t="s">
        <v>361</v>
      </c>
      <c r="H143" s="229"/>
      <c r="I143" s="243" t="s">
        <v>2408</v>
      </c>
      <c r="J143" s="229"/>
      <c r="K143" s="229"/>
      <c r="L143" s="230"/>
      <c r="M143" s="231" t="str">
        <f t="shared" ca="1" si="16"/>
        <v/>
      </c>
      <c r="N143" s="232" t="s">
        <v>2409</v>
      </c>
      <c r="O143" s="229"/>
      <c r="P143" s="229"/>
      <c r="Q143" s="233"/>
      <c r="R143" s="229"/>
      <c r="S143" s="229"/>
      <c r="T143" s="229" t="s">
        <v>120</v>
      </c>
      <c r="U143" s="233" t="s">
        <v>2410</v>
      </c>
      <c r="V143" s="233" t="s">
        <v>2411</v>
      </c>
      <c r="W143" s="233" t="s">
        <v>2412</v>
      </c>
      <c r="X143" s="233"/>
      <c r="Y143" s="233"/>
      <c r="Z143" s="233"/>
      <c r="AA143" s="234"/>
      <c r="AB143" s="234"/>
      <c r="AC143" s="234" t="str">
        <f t="shared" si="17"/>
        <v/>
      </c>
      <c r="AD143" s="234"/>
      <c r="AE143" s="234"/>
      <c r="AF143" s="234" t="str">
        <f t="shared" si="18"/>
        <v/>
      </c>
      <c r="AG143" s="234"/>
      <c r="AH143" s="234"/>
      <c r="AI143" s="234" t="str">
        <f t="shared" si="19"/>
        <v/>
      </c>
      <c r="AJ143" s="234"/>
      <c r="AK143" s="234"/>
      <c r="AL143" s="234" t="str">
        <f t="shared" si="20"/>
        <v/>
      </c>
      <c r="AM143" s="234"/>
      <c r="AN143" s="234"/>
      <c r="AO143" s="234" t="str">
        <f t="shared" si="21"/>
        <v/>
      </c>
      <c r="AP143" s="234"/>
      <c r="AQ143" s="234"/>
      <c r="AR143" s="230"/>
      <c r="AS143" s="230"/>
      <c r="AT143" s="229"/>
      <c r="AU143" s="229"/>
    </row>
    <row r="144" spans="1:47" ht="30" customHeight="1">
      <c r="A144" s="223">
        <f t="shared" si="23"/>
        <v>14</v>
      </c>
      <c r="B144" s="224" t="s">
        <v>434</v>
      </c>
      <c r="C144" s="240" t="s">
        <v>246</v>
      </c>
      <c r="D144" s="225" t="str">
        <f t="shared" si="15"/>
        <v>Kontrak II</v>
      </c>
      <c r="E144" s="117" t="s">
        <v>30</v>
      </c>
      <c r="F144" s="117" t="s">
        <v>30</v>
      </c>
      <c r="G144" s="117" t="s">
        <v>361</v>
      </c>
      <c r="H144" s="117"/>
      <c r="I144" s="117" t="s">
        <v>435</v>
      </c>
      <c r="J144" s="117" t="s">
        <v>172</v>
      </c>
      <c r="K144" s="117" t="s">
        <v>363</v>
      </c>
      <c r="L144" s="119">
        <v>31850</v>
      </c>
      <c r="M144" s="120">
        <f t="shared" ca="1" si="16"/>
        <v>39</v>
      </c>
      <c r="N144" s="118" t="s">
        <v>436</v>
      </c>
      <c r="O144" s="117" t="s">
        <v>114</v>
      </c>
      <c r="P144" s="117" t="s">
        <v>116</v>
      </c>
      <c r="Q144" s="216" t="s">
        <v>250</v>
      </c>
      <c r="R144" s="117" t="s">
        <v>437</v>
      </c>
      <c r="S144" s="117"/>
      <c r="T144" s="117" t="s">
        <v>1365</v>
      </c>
      <c r="U144" s="241" t="s">
        <v>252</v>
      </c>
      <c r="V144" s="216"/>
      <c r="W144" s="216"/>
      <c r="X144" s="216"/>
      <c r="Y144" s="216"/>
      <c r="Z144" s="216"/>
      <c r="AA144" s="217" t="s">
        <v>2161</v>
      </c>
      <c r="AB144" s="218"/>
      <c r="AC144" s="219" t="str">
        <f t="shared" si="17"/>
        <v/>
      </c>
      <c r="AD144" s="249" t="s">
        <v>2290</v>
      </c>
      <c r="AE144" s="220"/>
      <c r="AF144" s="120" t="str">
        <f t="shared" si="18"/>
        <v/>
      </c>
      <c r="AG144" s="217" t="s">
        <v>97</v>
      </c>
      <c r="AH144" s="217"/>
      <c r="AI144" s="221" t="str">
        <f t="shared" si="19"/>
        <v/>
      </c>
      <c r="AJ144" s="220" t="s">
        <v>97</v>
      </c>
      <c r="AK144" s="220"/>
      <c r="AL144" s="222" t="str">
        <f t="shared" si="20"/>
        <v/>
      </c>
      <c r="AM144" s="217" t="s">
        <v>97</v>
      </c>
      <c r="AN144" s="217"/>
      <c r="AO144" s="221" t="str">
        <f t="shared" si="21"/>
        <v/>
      </c>
      <c r="AP144" s="220"/>
      <c r="AQ144" s="220"/>
      <c r="AR144" s="119"/>
      <c r="AS144" s="119"/>
      <c r="AT144" s="117"/>
      <c r="AU144" s="117"/>
    </row>
    <row r="145" spans="1:47" ht="30" customHeight="1">
      <c r="A145" s="208" t="s">
        <v>2065</v>
      </c>
      <c r="B145" s="208"/>
      <c r="C145" s="208"/>
      <c r="D145" s="225" t="str">
        <f t="shared" si="15"/>
        <v>.</v>
      </c>
      <c r="E145" s="117"/>
      <c r="F145" s="117"/>
      <c r="G145" s="117"/>
      <c r="H145" s="117"/>
      <c r="I145" s="117"/>
      <c r="J145" s="117"/>
      <c r="K145" s="117"/>
      <c r="L145" s="119"/>
      <c r="M145" s="120" t="str">
        <f t="shared" ca="1" si="16"/>
        <v/>
      </c>
      <c r="N145" s="118"/>
      <c r="O145" s="117"/>
      <c r="P145" s="117"/>
      <c r="Q145" s="216"/>
      <c r="R145" s="117"/>
      <c r="S145" s="117"/>
      <c r="T145" s="117" t="s">
        <v>2125</v>
      </c>
      <c r="U145" s="216"/>
      <c r="V145" s="216"/>
      <c r="W145" s="216"/>
      <c r="X145" s="216"/>
      <c r="Y145" s="216"/>
      <c r="Z145" s="216"/>
      <c r="AA145" s="217"/>
      <c r="AB145" s="218"/>
      <c r="AC145" s="219" t="str">
        <f t="shared" si="17"/>
        <v/>
      </c>
      <c r="AD145" s="220"/>
      <c r="AE145" s="220"/>
      <c r="AF145" s="120" t="str">
        <f t="shared" si="18"/>
        <v/>
      </c>
      <c r="AG145" s="217"/>
      <c r="AH145" s="217"/>
      <c r="AI145" s="221" t="str">
        <f t="shared" si="19"/>
        <v/>
      </c>
      <c r="AJ145" s="220"/>
      <c r="AK145" s="220"/>
      <c r="AL145" s="222" t="str">
        <f t="shared" si="20"/>
        <v/>
      </c>
      <c r="AM145" s="217"/>
      <c r="AN145" s="217"/>
      <c r="AO145" s="221" t="str">
        <f t="shared" si="21"/>
        <v/>
      </c>
      <c r="AP145" s="220"/>
      <c r="AQ145" s="220"/>
      <c r="AR145" s="119"/>
      <c r="AS145" s="119"/>
      <c r="AT145" s="117"/>
      <c r="AU145" s="117"/>
    </row>
    <row r="146" spans="1:47" ht="19.5" customHeight="1">
      <c r="A146" s="223">
        <v>1</v>
      </c>
      <c r="B146" s="264" t="s">
        <v>860</v>
      </c>
      <c r="C146" s="264" t="s">
        <v>861</v>
      </c>
      <c r="D146" s="225" t="str">
        <f t="shared" si="15"/>
        <v>Tetap</v>
      </c>
      <c r="E146" s="117" t="s">
        <v>97</v>
      </c>
      <c r="F146" s="117" t="s">
        <v>97</v>
      </c>
      <c r="G146" s="117" t="s">
        <v>100</v>
      </c>
      <c r="H146" s="117"/>
      <c r="I146" s="117" t="s">
        <v>862</v>
      </c>
      <c r="J146" s="117" t="s">
        <v>172</v>
      </c>
      <c r="K146" s="117" t="s">
        <v>863</v>
      </c>
      <c r="L146" s="119">
        <v>26934</v>
      </c>
      <c r="M146" s="120">
        <f t="shared" ca="1" si="16"/>
        <v>53</v>
      </c>
      <c r="N146" s="118" t="s">
        <v>864</v>
      </c>
      <c r="O146" s="117" t="s">
        <v>114</v>
      </c>
      <c r="P146" s="117" t="s">
        <v>176</v>
      </c>
      <c r="Q146" s="216" t="s">
        <v>97</v>
      </c>
      <c r="R146" s="117" t="s">
        <v>865</v>
      </c>
      <c r="S146" s="117"/>
      <c r="T146" s="117" t="s">
        <v>1581</v>
      </c>
      <c r="U146" s="216" t="s">
        <v>2414</v>
      </c>
      <c r="V146" s="216"/>
      <c r="W146" s="216"/>
      <c r="X146" s="216"/>
      <c r="Y146" s="216"/>
      <c r="Z146" s="216"/>
      <c r="AA146" s="217" t="s">
        <v>2415</v>
      </c>
      <c r="AB146" s="217"/>
      <c r="AC146" s="217" t="str">
        <f t="shared" si="17"/>
        <v/>
      </c>
      <c r="AD146" s="220" t="s">
        <v>2416</v>
      </c>
      <c r="AE146" s="220"/>
      <c r="AF146" s="220" t="str">
        <f t="shared" si="18"/>
        <v/>
      </c>
      <c r="AG146" s="217" t="s">
        <v>97</v>
      </c>
      <c r="AH146" s="217"/>
      <c r="AI146" s="217" t="str">
        <f t="shared" si="19"/>
        <v/>
      </c>
      <c r="AJ146" s="220" t="s">
        <v>97</v>
      </c>
      <c r="AK146" s="220"/>
      <c r="AL146" s="220" t="str">
        <f t="shared" si="20"/>
        <v/>
      </c>
      <c r="AM146" s="220" t="s">
        <v>97</v>
      </c>
      <c r="AN146" s="220"/>
      <c r="AO146" s="220" t="str">
        <f t="shared" si="21"/>
        <v/>
      </c>
      <c r="AP146" s="220"/>
      <c r="AQ146" s="220"/>
      <c r="AR146" s="119"/>
      <c r="AS146" s="119"/>
      <c r="AT146" s="117"/>
      <c r="AU146" s="117"/>
    </row>
    <row r="147" spans="1:47" ht="30" customHeight="1">
      <c r="A147" s="223">
        <f t="shared" ref="A147:A154" si="24">A146+1</f>
        <v>2</v>
      </c>
      <c r="B147" s="224" t="s">
        <v>869</v>
      </c>
      <c r="C147" s="224" t="s">
        <v>212</v>
      </c>
      <c r="D147" s="225" t="str">
        <f t="shared" si="15"/>
        <v>Kontrak IV</v>
      </c>
      <c r="E147" s="117" t="s">
        <v>47</v>
      </c>
      <c r="F147" s="117">
        <v>3</v>
      </c>
      <c r="G147" s="117" t="s">
        <v>870</v>
      </c>
      <c r="H147" s="117"/>
      <c r="I147" s="117" t="s">
        <v>871</v>
      </c>
      <c r="J147" s="117" t="s">
        <v>172</v>
      </c>
      <c r="K147" s="117" t="s">
        <v>872</v>
      </c>
      <c r="L147" s="119">
        <v>37328</v>
      </c>
      <c r="M147" s="120">
        <f t="shared" ca="1" si="16"/>
        <v>24</v>
      </c>
      <c r="N147" s="118" t="s">
        <v>873</v>
      </c>
      <c r="O147" s="117" t="s">
        <v>219</v>
      </c>
      <c r="P147" s="117" t="s">
        <v>30</v>
      </c>
      <c r="Q147" s="216" t="s">
        <v>97</v>
      </c>
      <c r="R147" s="117" t="s">
        <v>874</v>
      </c>
      <c r="S147" s="117"/>
      <c r="T147" s="117" t="s">
        <v>1528</v>
      </c>
      <c r="U147" s="216" t="s">
        <v>2417</v>
      </c>
      <c r="V147" s="216"/>
      <c r="W147" s="216"/>
      <c r="X147" s="216"/>
      <c r="Y147" s="216"/>
      <c r="Z147" s="216"/>
      <c r="AA147" s="217" t="s">
        <v>2418</v>
      </c>
      <c r="AB147" s="218"/>
      <c r="AC147" s="219" t="str">
        <f t="shared" si="17"/>
        <v/>
      </c>
      <c r="AD147" s="220" t="s">
        <v>2419</v>
      </c>
      <c r="AE147" s="220"/>
      <c r="AF147" s="120" t="str">
        <f t="shared" si="18"/>
        <v/>
      </c>
      <c r="AG147" s="217" t="s">
        <v>2420</v>
      </c>
      <c r="AH147" s="217"/>
      <c r="AI147" s="221" t="str">
        <f t="shared" si="19"/>
        <v/>
      </c>
      <c r="AJ147" s="220">
        <v>46083</v>
      </c>
      <c r="AK147" s="220">
        <v>46446</v>
      </c>
      <c r="AL147" s="222">
        <f t="shared" si="20"/>
        <v>12</v>
      </c>
      <c r="AM147" s="217" t="s">
        <v>97</v>
      </c>
      <c r="AN147" s="217"/>
      <c r="AO147" s="221" t="str">
        <f t="shared" si="21"/>
        <v/>
      </c>
      <c r="AP147" s="220"/>
      <c r="AQ147" s="220"/>
      <c r="AR147" s="119"/>
      <c r="AS147" s="119"/>
      <c r="AT147" s="117"/>
      <c r="AU147" s="117"/>
    </row>
    <row r="148" spans="1:47" ht="30" customHeight="1">
      <c r="A148" s="223">
        <f t="shared" si="24"/>
        <v>3</v>
      </c>
      <c r="B148" s="224" t="s">
        <v>876</v>
      </c>
      <c r="C148" s="224" t="s">
        <v>376</v>
      </c>
      <c r="D148" s="225" t="str">
        <f t="shared" si="15"/>
        <v>Tetap</v>
      </c>
      <c r="E148" s="117" t="s">
        <v>73</v>
      </c>
      <c r="F148" s="117">
        <v>5</v>
      </c>
      <c r="G148" s="117" t="s">
        <v>870</v>
      </c>
      <c r="H148" s="117"/>
      <c r="I148" s="117" t="s">
        <v>877</v>
      </c>
      <c r="J148" s="117" t="s">
        <v>172</v>
      </c>
      <c r="K148" s="117" t="s">
        <v>878</v>
      </c>
      <c r="L148" s="119">
        <v>28220</v>
      </c>
      <c r="M148" s="120">
        <f t="shared" ca="1" si="16"/>
        <v>49</v>
      </c>
      <c r="N148" s="118" t="s">
        <v>879</v>
      </c>
      <c r="O148" s="117" t="s">
        <v>114</v>
      </c>
      <c r="P148" s="117" t="s">
        <v>391</v>
      </c>
      <c r="Q148" s="216" t="s">
        <v>880</v>
      </c>
      <c r="R148" s="117" t="s">
        <v>881</v>
      </c>
      <c r="S148" s="117"/>
      <c r="T148" s="117" t="s">
        <v>1581</v>
      </c>
      <c r="U148" s="216" t="s">
        <v>30</v>
      </c>
      <c r="V148" s="216"/>
      <c r="W148" s="216"/>
      <c r="X148" s="216"/>
      <c r="Y148" s="216"/>
      <c r="Z148" s="216"/>
      <c r="AA148" s="217" t="s">
        <v>30</v>
      </c>
      <c r="AB148" s="217"/>
      <c r="AC148" s="217" t="str">
        <f t="shared" si="17"/>
        <v/>
      </c>
      <c r="AD148" s="220" t="s">
        <v>30</v>
      </c>
      <c r="AE148" s="220"/>
      <c r="AF148" s="220" t="str">
        <f t="shared" si="18"/>
        <v/>
      </c>
      <c r="AG148" s="217" t="s">
        <v>30</v>
      </c>
      <c r="AH148" s="217"/>
      <c r="AI148" s="217" t="str">
        <f t="shared" si="19"/>
        <v/>
      </c>
      <c r="AJ148" s="220" t="s">
        <v>97</v>
      </c>
      <c r="AK148" s="220"/>
      <c r="AL148" s="220" t="str">
        <f t="shared" si="20"/>
        <v/>
      </c>
      <c r="AM148" s="220" t="s">
        <v>97</v>
      </c>
      <c r="AN148" s="220"/>
      <c r="AO148" s="220" t="str">
        <f t="shared" si="21"/>
        <v/>
      </c>
      <c r="AP148" s="220"/>
      <c r="AQ148" s="220"/>
      <c r="AR148" s="119"/>
      <c r="AS148" s="119"/>
      <c r="AT148" s="117"/>
      <c r="AU148" s="117"/>
    </row>
    <row r="149" spans="1:47" ht="30" customHeight="1">
      <c r="A149" s="223">
        <f t="shared" si="24"/>
        <v>4</v>
      </c>
      <c r="B149" s="224" t="s">
        <v>882</v>
      </c>
      <c r="C149" s="224" t="s">
        <v>376</v>
      </c>
      <c r="D149" s="225" t="str">
        <f t="shared" si="15"/>
        <v>Kontrak V</v>
      </c>
      <c r="E149" s="117" t="s">
        <v>47</v>
      </c>
      <c r="F149" s="117">
        <v>3</v>
      </c>
      <c r="G149" s="117" t="s">
        <v>870</v>
      </c>
      <c r="H149" s="117"/>
      <c r="I149" s="117" t="s">
        <v>883</v>
      </c>
      <c r="J149" s="117" t="s">
        <v>172</v>
      </c>
      <c r="K149" s="117" t="s">
        <v>872</v>
      </c>
      <c r="L149" s="119">
        <v>33727</v>
      </c>
      <c r="M149" s="120">
        <f t="shared" ca="1" si="16"/>
        <v>34</v>
      </c>
      <c r="N149" s="118" t="s">
        <v>884</v>
      </c>
      <c r="O149" s="117" t="s">
        <v>114</v>
      </c>
      <c r="P149" s="117" t="s">
        <v>116</v>
      </c>
      <c r="Q149" s="216" t="s">
        <v>97</v>
      </c>
      <c r="R149" s="117" t="s">
        <v>885</v>
      </c>
      <c r="S149" s="117"/>
      <c r="T149" s="117" t="s">
        <v>2279</v>
      </c>
      <c r="U149" s="216" t="s">
        <v>30</v>
      </c>
      <c r="V149" s="216"/>
      <c r="W149" s="216"/>
      <c r="X149" s="216"/>
      <c r="Y149" s="216"/>
      <c r="Z149" s="216"/>
      <c r="AA149" s="217">
        <v>44606</v>
      </c>
      <c r="AB149" s="218">
        <v>44926</v>
      </c>
      <c r="AC149" s="219">
        <f t="shared" si="17"/>
        <v>11</v>
      </c>
      <c r="AD149" s="220">
        <v>44928</v>
      </c>
      <c r="AE149" s="220">
        <v>45291</v>
      </c>
      <c r="AF149" s="120">
        <f t="shared" si="18"/>
        <v>12</v>
      </c>
      <c r="AG149" s="217">
        <v>45292</v>
      </c>
      <c r="AH149" s="217">
        <v>45657</v>
      </c>
      <c r="AI149" s="221">
        <f t="shared" si="19"/>
        <v>12</v>
      </c>
      <c r="AJ149" s="220">
        <v>45658</v>
      </c>
      <c r="AK149" s="220">
        <v>46022</v>
      </c>
      <c r="AL149" s="222">
        <f t="shared" si="20"/>
        <v>12</v>
      </c>
      <c r="AM149" s="217">
        <v>46023</v>
      </c>
      <c r="AN149" s="217">
        <v>46142</v>
      </c>
      <c r="AO149" s="221">
        <f t="shared" si="21"/>
        <v>4</v>
      </c>
      <c r="AP149" s="220"/>
      <c r="AQ149" s="220"/>
      <c r="AR149" s="119"/>
      <c r="AS149" s="119"/>
      <c r="AT149" s="117"/>
      <c r="AU149" s="117"/>
    </row>
    <row r="150" spans="1:47" ht="30" customHeight="1">
      <c r="A150" s="223">
        <f t="shared" si="24"/>
        <v>5</v>
      </c>
      <c r="B150" s="224" t="s">
        <v>886</v>
      </c>
      <c r="C150" s="224" t="s">
        <v>376</v>
      </c>
      <c r="D150" s="225" t="str">
        <f t="shared" si="15"/>
        <v>Kontrak IV</v>
      </c>
      <c r="E150" s="117" t="s">
        <v>47</v>
      </c>
      <c r="F150" s="117">
        <v>3</v>
      </c>
      <c r="G150" s="117" t="s">
        <v>870</v>
      </c>
      <c r="H150" s="117"/>
      <c r="I150" s="117" t="s">
        <v>887</v>
      </c>
      <c r="J150" s="117" t="s">
        <v>172</v>
      </c>
      <c r="K150" s="117" t="s">
        <v>872</v>
      </c>
      <c r="L150" s="119">
        <v>32977</v>
      </c>
      <c r="M150" s="120">
        <f t="shared" ca="1" si="16"/>
        <v>36</v>
      </c>
      <c r="N150" s="118" t="s">
        <v>888</v>
      </c>
      <c r="O150" s="117" t="s">
        <v>114</v>
      </c>
      <c r="P150" s="117" t="s">
        <v>116</v>
      </c>
      <c r="Q150" s="216" t="s">
        <v>97</v>
      </c>
      <c r="R150" s="117" t="s">
        <v>889</v>
      </c>
      <c r="S150" s="117"/>
      <c r="T150" s="117" t="s">
        <v>1528</v>
      </c>
      <c r="U150" s="216" t="s">
        <v>97</v>
      </c>
      <c r="V150" s="216"/>
      <c r="W150" s="216"/>
      <c r="X150" s="216"/>
      <c r="Y150" s="216"/>
      <c r="Z150" s="216"/>
      <c r="AA150" s="217" t="s">
        <v>2421</v>
      </c>
      <c r="AB150" s="218"/>
      <c r="AC150" s="219" t="str">
        <f t="shared" si="17"/>
        <v/>
      </c>
      <c r="AD150" s="220" t="s">
        <v>2204</v>
      </c>
      <c r="AE150" s="220"/>
      <c r="AF150" s="120" t="str">
        <f t="shared" si="18"/>
        <v/>
      </c>
      <c r="AG150" s="217" t="s">
        <v>2205</v>
      </c>
      <c r="AH150" s="217"/>
      <c r="AI150" s="221" t="str">
        <f t="shared" si="19"/>
        <v/>
      </c>
      <c r="AJ150" s="220" t="s">
        <v>2422</v>
      </c>
      <c r="AK150" s="220"/>
      <c r="AL150" s="222" t="str">
        <f t="shared" si="20"/>
        <v/>
      </c>
      <c r="AM150" s="217" t="s">
        <v>97</v>
      </c>
      <c r="AN150" s="217"/>
      <c r="AO150" s="221" t="str">
        <f t="shared" si="21"/>
        <v/>
      </c>
      <c r="AP150" s="220"/>
      <c r="AQ150" s="220"/>
      <c r="AR150" s="119"/>
      <c r="AS150" s="119"/>
      <c r="AT150" s="117"/>
      <c r="AU150" s="117"/>
    </row>
    <row r="151" spans="1:47" ht="30" customHeight="1">
      <c r="A151" s="227">
        <f t="shared" si="24"/>
        <v>6</v>
      </c>
      <c r="B151" s="265" t="s">
        <v>2068</v>
      </c>
      <c r="C151" s="265" t="s">
        <v>376</v>
      </c>
      <c r="D151" s="246" t="str">
        <f t="shared" si="15"/>
        <v>Kontrak II</v>
      </c>
      <c r="E151" s="229" t="s">
        <v>47</v>
      </c>
      <c r="F151" s="229">
        <v>3</v>
      </c>
      <c r="G151" s="229" t="s">
        <v>870</v>
      </c>
      <c r="H151" s="229"/>
      <c r="I151" s="229" t="s">
        <v>2423</v>
      </c>
      <c r="J151" s="229" t="s">
        <v>172</v>
      </c>
      <c r="K151" s="229" t="s">
        <v>2424</v>
      </c>
      <c r="L151" s="230">
        <v>37412</v>
      </c>
      <c r="M151" s="231">
        <f t="shared" ca="1" si="16"/>
        <v>24</v>
      </c>
      <c r="N151" s="232" t="s">
        <v>2425</v>
      </c>
      <c r="O151" s="229" t="s">
        <v>219</v>
      </c>
      <c r="P151" s="229" t="s">
        <v>30</v>
      </c>
      <c r="Q151" s="233" t="s">
        <v>177</v>
      </c>
      <c r="R151" s="229" t="s">
        <v>2426</v>
      </c>
      <c r="S151" s="229"/>
      <c r="T151" s="229" t="s">
        <v>1365</v>
      </c>
      <c r="U151" s="233" t="s">
        <v>393</v>
      </c>
      <c r="V151" s="233"/>
      <c r="W151" s="233"/>
      <c r="X151" s="233"/>
      <c r="Y151" s="233"/>
      <c r="Z151" s="233"/>
      <c r="AA151" s="234" t="s">
        <v>2212</v>
      </c>
      <c r="AB151" s="235"/>
      <c r="AC151" s="247" t="str">
        <f t="shared" si="17"/>
        <v/>
      </c>
      <c r="AD151" s="234" t="s">
        <v>2213</v>
      </c>
      <c r="AE151" s="234"/>
      <c r="AF151" s="231" t="str">
        <f t="shared" si="18"/>
        <v/>
      </c>
      <c r="AG151" s="234" t="s">
        <v>97</v>
      </c>
      <c r="AH151" s="234"/>
      <c r="AI151" s="236" t="str">
        <f t="shared" si="19"/>
        <v/>
      </c>
      <c r="AJ151" s="234" t="s">
        <v>97</v>
      </c>
      <c r="AK151" s="234"/>
      <c r="AL151" s="236" t="str">
        <f t="shared" si="20"/>
        <v/>
      </c>
      <c r="AM151" s="234" t="s">
        <v>97</v>
      </c>
      <c r="AN151" s="234"/>
      <c r="AO151" s="236" t="str">
        <f t="shared" si="21"/>
        <v/>
      </c>
      <c r="AP151" s="234"/>
      <c r="AQ151" s="234"/>
      <c r="AR151" s="230"/>
      <c r="AS151" s="230"/>
      <c r="AT151" s="229"/>
      <c r="AU151" s="229"/>
    </row>
    <row r="152" spans="1:47" ht="30" customHeight="1">
      <c r="A152" s="227">
        <f t="shared" si="24"/>
        <v>7</v>
      </c>
      <c r="B152" s="265" t="s">
        <v>2069</v>
      </c>
      <c r="C152" s="265" t="s">
        <v>376</v>
      </c>
      <c r="D152" s="246" t="str">
        <f t="shared" si="15"/>
        <v>Kontrak II</v>
      </c>
      <c r="E152" s="229" t="s">
        <v>47</v>
      </c>
      <c r="F152" s="229">
        <v>3</v>
      </c>
      <c r="G152" s="229" t="s">
        <v>870</v>
      </c>
      <c r="H152" s="229"/>
      <c r="I152" s="229" t="s">
        <v>2427</v>
      </c>
      <c r="J152" s="229" t="s">
        <v>172</v>
      </c>
      <c r="K152" s="229" t="s">
        <v>922</v>
      </c>
      <c r="L152" s="230">
        <v>36140</v>
      </c>
      <c r="M152" s="231">
        <f t="shared" ca="1" si="16"/>
        <v>27</v>
      </c>
      <c r="N152" s="232" t="s">
        <v>2428</v>
      </c>
      <c r="O152" s="229" t="s">
        <v>219</v>
      </c>
      <c r="P152" s="229" t="s">
        <v>30</v>
      </c>
      <c r="Q152" s="233" t="s">
        <v>177</v>
      </c>
      <c r="R152" s="229" t="s">
        <v>2429</v>
      </c>
      <c r="S152" s="229"/>
      <c r="T152" s="229" t="s">
        <v>1365</v>
      </c>
      <c r="U152" s="233" t="s">
        <v>393</v>
      </c>
      <c r="V152" s="233"/>
      <c r="W152" s="233"/>
      <c r="X152" s="233"/>
      <c r="Y152" s="233"/>
      <c r="Z152" s="233"/>
      <c r="AA152" s="234" t="s">
        <v>2212</v>
      </c>
      <c r="AB152" s="235"/>
      <c r="AC152" s="247" t="str">
        <f t="shared" si="17"/>
        <v/>
      </c>
      <c r="AD152" s="234" t="s">
        <v>2213</v>
      </c>
      <c r="AE152" s="234"/>
      <c r="AF152" s="231" t="str">
        <f t="shared" si="18"/>
        <v/>
      </c>
      <c r="AG152" s="234" t="s">
        <v>97</v>
      </c>
      <c r="AH152" s="234"/>
      <c r="AI152" s="236" t="str">
        <f t="shared" si="19"/>
        <v/>
      </c>
      <c r="AJ152" s="234" t="s">
        <v>97</v>
      </c>
      <c r="AK152" s="234"/>
      <c r="AL152" s="236" t="str">
        <f t="shared" si="20"/>
        <v/>
      </c>
      <c r="AM152" s="234" t="s">
        <v>97</v>
      </c>
      <c r="AN152" s="234"/>
      <c r="AO152" s="236" t="str">
        <f t="shared" si="21"/>
        <v/>
      </c>
      <c r="AP152" s="234"/>
      <c r="AQ152" s="234"/>
      <c r="AR152" s="230"/>
      <c r="AS152" s="230"/>
      <c r="AT152" s="229"/>
      <c r="AU152" s="229"/>
    </row>
    <row r="153" spans="1:47" ht="30" customHeight="1">
      <c r="A153" s="227">
        <f t="shared" si="24"/>
        <v>8</v>
      </c>
      <c r="B153" s="265" t="s">
        <v>2430</v>
      </c>
      <c r="C153" s="265" t="s">
        <v>376</v>
      </c>
      <c r="D153" s="246" t="str">
        <f t="shared" si="15"/>
        <v>Kontrak II</v>
      </c>
      <c r="E153" s="229" t="s">
        <v>47</v>
      </c>
      <c r="F153" s="229">
        <v>3</v>
      </c>
      <c r="G153" s="229" t="s">
        <v>870</v>
      </c>
      <c r="H153" s="229"/>
      <c r="I153" s="229" t="s">
        <v>2431</v>
      </c>
      <c r="J153" s="229" t="s">
        <v>172</v>
      </c>
      <c r="K153" s="229" t="s">
        <v>872</v>
      </c>
      <c r="L153" s="230">
        <v>33700</v>
      </c>
      <c r="M153" s="231">
        <f t="shared" ca="1" si="16"/>
        <v>34</v>
      </c>
      <c r="N153" s="232" t="s">
        <v>2432</v>
      </c>
      <c r="O153" s="229" t="s">
        <v>219</v>
      </c>
      <c r="P153" s="229" t="s">
        <v>30</v>
      </c>
      <c r="Q153" s="233" t="s">
        <v>177</v>
      </c>
      <c r="R153" s="229" t="s">
        <v>2433</v>
      </c>
      <c r="S153" s="229"/>
      <c r="T153" s="229" t="s">
        <v>1365</v>
      </c>
      <c r="U153" s="233" t="s">
        <v>393</v>
      </c>
      <c r="V153" s="233"/>
      <c r="W153" s="233"/>
      <c r="X153" s="233"/>
      <c r="Y153" s="233"/>
      <c r="Z153" s="233"/>
      <c r="AA153" s="234" t="s">
        <v>2212</v>
      </c>
      <c r="AB153" s="235"/>
      <c r="AC153" s="247" t="str">
        <f t="shared" si="17"/>
        <v/>
      </c>
      <c r="AD153" s="234" t="s">
        <v>2213</v>
      </c>
      <c r="AE153" s="234"/>
      <c r="AF153" s="231" t="str">
        <f t="shared" si="18"/>
        <v/>
      </c>
      <c r="AG153" s="234" t="s">
        <v>97</v>
      </c>
      <c r="AH153" s="234"/>
      <c r="AI153" s="236" t="str">
        <f t="shared" si="19"/>
        <v/>
      </c>
      <c r="AJ153" s="234" t="s">
        <v>97</v>
      </c>
      <c r="AK153" s="234"/>
      <c r="AL153" s="236" t="str">
        <f t="shared" si="20"/>
        <v/>
      </c>
      <c r="AM153" s="234" t="s">
        <v>97</v>
      </c>
      <c r="AN153" s="234"/>
      <c r="AO153" s="236" t="str">
        <f t="shared" si="21"/>
        <v/>
      </c>
      <c r="AP153" s="234"/>
      <c r="AQ153" s="234"/>
      <c r="AR153" s="230"/>
      <c r="AS153" s="230"/>
      <c r="AT153" s="229"/>
      <c r="AU153" s="229"/>
    </row>
    <row r="154" spans="1:47" ht="30" customHeight="1">
      <c r="A154" s="223">
        <f t="shared" si="24"/>
        <v>9</v>
      </c>
      <c r="B154" s="264" t="s">
        <v>890</v>
      </c>
      <c r="C154" s="266" t="s">
        <v>852</v>
      </c>
      <c r="D154" s="225" t="str">
        <f t="shared" si="15"/>
        <v>Freelance</v>
      </c>
      <c r="E154" s="117" t="s">
        <v>97</v>
      </c>
      <c r="F154" s="117" t="s">
        <v>97</v>
      </c>
      <c r="G154" s="117" t="s">
        <v>870</v>
      </c>
      <c r="H154" s="117"/>
      <c r="I154" s="244" t="s">
        <v>891</v>
      </c>
      <c r="J154" s="117" t="s">
        <v>97</v>
      </c>
      <c r="K154" s="117" t="s">
        <v>97</v>
      </c>
      <c r="L154" s="119">
        <v>30917</v>
      </c>
      <c r="M154" s="120">
        <f t="shared" ca="1" si="16"/>
        <v>42</v>
      </c>
      <c r="N154" s="118" t="s">
        <v>892</v>
      </c>
      <c r="O154" s="117" t="s">
        <v>114</v>
      </c>
      <c r="P154" s="117" t="s">
        <v>176</v>
      </c>
      <c r="Q154" s="216" t="s">
        <v>893</v>
      </c>
      <c r="R154" s="117" t="s">
        <v>97</v>
      </c>
      <c r="S154" s="117"/>
      <c r="T154" s="117" t="s">
        <v>120</v>
      </c>
      <c r="U154" s="216" t="s">
        <v>895</v>
      </c>
      <c r="V154" s="216" t="s">
        <v>896</v>
      </c>
      <c r="W154" s="216" t="s">
        <v>768</v>
      </c>
      <c r="X154" s="216" t="s">
        <v>897</v>
      </c>
      <c r="Y154" s="216" t="s">
        <v>898</v>
      </c>
      <c r="Z154" s="216" t="s">
        <v>899</v>
      </c>
      <c r="AA154" s="217" t="s">
        <v>97</v>
      </c>
      <c r="AB154" s="217"/>
      <c r="AC154" s="217" t="str">
        <f t="shared" si="17"/>
        <v/>
      </c>
      <c r="AD154" s="220" t="s">
        <v>97</v>
      </c>
      <c r="AE154" s="220"/>
      <c r="AF154" s="220" t="str">
        <f t="shared" si="18"/>
        <v/>
      </c>
      <c r="AG154" s="217" t="s">
        <v>97</v>
      </c>
      <c r="AH154" s="217"/>
      <c r="AI154" s="217" t="str">
        <f t="shared" si="19"/>
        <v/>
      </c>
      <c r="AJ154" s="220" t="s">
        <v>97</v>
      </c>
      <c r="AK154" s="220"/>
      <c r="AL154" s="220" t="str">
        <f t="shared" si="20"/>
        <v/>
      </c>
      <c r="AM154" s="220" t="s">
        <v>97</v>
      </c>
      <c r="AN154" s="220"/>
      <c r="AO154" s="220" t="str">
        <f t="shared" si="21"/>
        <v/>
      </c>
      <c r="AP154" s="220"/>
      <c r="AQ154" s="220"/>
      <c r="AR154" s="119"/>
      <c r="AS154" s="119"/>
      <c r="AT154" s="117"/>
      <c r="AU154" s="117"/>
    </row>
    <row r="155" spans="1:47" ht="30" customHeight="1">
      <c r="A155" s="208" t="s">
        <v>2071</v>
      </c>
      <c r="B155" s="208"/>
      <c r="C155" s="208"/>
      <c r="D155" s="225" t="str">
        <f t="shared" si="15"/>
        <v>.</v>
      </c>
      <c r="E155" s="117"/>
      <c r="F155" s="117"/>
      <c r="G155" s="117"/>
      <c r="H155" s="117"/>
      <c r="I155" s="117"/>
      <c r="J155" s="117"/>
      <c r="K155" s="117"/>
      <c r="L155" s="119"/>
      <c r="M155" s="120" t="str">
        <f t="shared" ca="1" si="16"/>
        <v/>
      </c>
      <c r="N155" s="118"/>
      <c r="O155" s="117"/>
      <c r="P155" s="117"/>
      <c r="Q155" s="216"/>
      <c r="R155" s="117"/>
      <c r="S155" s="117"/>
      <c r="T155" s="117" t="s">
        <v>2125</v>
      </c>
      <c r="U155" s="216"/>
      <c r="V155" s="216"/>
      <c r="W155" s="216"/>
      <c r="X155" s="216"/>
      <c r="Y155" s="216"/>
      <c r="Z155" s="216"/>
      <c r="AA155" s="217"/>
      <c r="AB155" s="218"/>
      <c r="AC155" s="219" t="str">
        <f t="shared" si="17"/>
        <v/>
      </c>
      <c r="AD155" s="220"/>
      <c r="AE155" s="220"/>
      <c r="AF155" s="120" t="str">
        <f t="shared" si="18"/>
        <v/>
      </c>
      <c r="AG155" s="217"/>
      <c r="AH155" s="217"/>
      <c r="AI155" s="221" t="str">
        <f t="shared" si="19"/>
        <v/>
      </c>
      <c r="AJ155" s="220"/>
      <c r="AK155" s="220"/>
      <c r="AL155" s="222" t="str">
        <f t="shared" si="20"/>
        <v/>
      </c>
      <c r="AM155" s="217"/>
      <c r="AN155" s="217"/>
      <c r="AO155" s="221" t="str">
        <f t="shared" si="21"/>
        <v/>
      </c>
      <c r="AP155" s="220"/>
      <c r="AQ155" s="220"/>
      <c r="AR155" s="119"/>
      <c r="AS155" s="119"/>
      <c r="AT155" s="117"/>
      <c r="AU155" s="117"/>
    </row>
    <row r="156" spans="1:47" ht="19.5" customHeight="1">
      <c r="A156" s="223">
        <v>1</v>
      </c>
      <c r="B156" s="264" t="s">
        <v>901</v>
      </c>
      <c r="C156" s="264" t="s">
        <v>1790</v>
      </c>
      <c r="D156" s="225" t="str">
        <f t="shared" si="15"/>
        <v>Tetap</v>
      </c>
      <c r="E156" s="117" t="s">
        <v>30</v>
      </c>
      <c r="F156" s="117">
        <v>13</v>
      </c>
      <c r="G156" s="117" t="s">
        <v>903</v>
      </c>
      <c r="H156" s="117"/>
      <c r="I156" s="117" t="s">
        <v>904</v>
      </c>
      <c r="J156" s="117" t="s">
        <v>103</v>
      </c>
      <c r="K156" s="117" t="s">
        <v>540</v>
      </c>
      <c r="L156" s="119">
        <v>30526</v>
      </c>
      <c r="M156" s="120">
        <f t="shared" ca="1" si="16"/>
        <v>43</v>
      </c>
      <c r="N156" s="118" t="s">
        <v>905</v>
      </c>
      <c r="O156" s="117" t="s">
        <v>114</v>
      </c>
      <c r="P156" s="117" t="s">
        <v>116</v>
      </c>
      <c r="Q156" s="216" t="s">
        <v>97</v>
      </c>
      <c r="R156" s="117" t="s">
        <v>906</v>
      </c>
      <c r="S156" s="117"/>
      <c r="T156" s="117" t="s">
        <v>1581</v>
      </c>
      <c r="U156" s="216" t="s">
        <v>908</v>
      </c>
      <c r="V156" s="216"/>
      <c r="W156" s="216"/>
      <c r="X156" s="216"/>
      <c r="Y156" s="216"/>
      <c r="Z156" s="216"/>
      <c r="AA156" s="217" t="s">
        <v>2434</v>
      </c>
      <c r="AB156" s="217"/>
      <c r="AC156" s="217" t="str">
        <f t="shared" si="17"/>
        <v/>
      </c>
      <c r="AD156" s="220" t="s">
        <v>2435</v>
      </c>
      <c r="AE156" s="220"/>
      <c r="AF156" s="220" t="str">
        <f t="shared" si="18"/>
        <v/>
      </c>
      <c r="AG156" s="217" t="s">
        <v>2436</v>
      </c>
      <c r="AH156" s="217"/>
      <c r="AI156" s="217" t="str">
        <f t="shared" si="19"/>
        <v/>
      </c>
      <c r="AJ156" s="220" t="s">
        <v>2438</v>
      </c>
      <c r="AK156" s="220"/>
      <c r="AL156" s="220" t="str">
        <f t="shared" si="20"/>
        <v/>
      </c>
      <c r="AM156" s="220" t="s">
        <v>2439</v>
      </c>
      <c r="AN156" s="220"/>
      <c r="AO156" s="220" t="str">
        <f t="shared" si="21"/>
        <v/>
      </c>
      <c r="AP156" s="220"/>
      <c r="AQ156" s="220"/>
      <c r="AR156" s="119"/>
      <c r="AS156" s="119"/>
      <c r="AT156" s="117"/>
      <c r="AU156" s="117"/>
    </row>
    <row r="157" spans="1:47" ht="30" customHeight="1">
      <c r="A157" s="223">
        <f t="shared" ref="A157:A168" si="25">A156+1</f>
        <v>2</v>
      </c>
      <c r="B157" s="264" t="s">
        <v>915</v>
      </c>
      <c r="C157" s="264" t="s">
        <v>212</v>
      </c>
      <c r="D157" s="225" t="str">
        <f t="shared" si="15"/>
        <v>Kontrak II</v>
      </c>
      <c r="E157" s="117" t="s">
        <v>47</v>
      </c>
      <c r="F157" s="117">
        <v>3</v>
      </c>
      <c r="G157" s="117" t="s">
        <v>910</v>
      </c>
      <c r="H157" s="117"/>
      <c r="I157" s="117" t="s">
        <v>916</v>
      </c>
      <c r="J157" s="117" t="s">
        <v>172</v>
      </c>
      <c r="K157" s="117" t="s">
        <v>917</v>
      </c>
      <c r="L157" s="119">
        <v>30268</v>
      </c>
      <c r="M157" s="120">
        <f t="shared" ca="1" si="16"/>
        <v>43</v>
      </c>
      <c r="N157" s="118" t="s">
        <v>918</v>
      </c>
      <c r="O157" s="117" t="s">
        <v>114</v>
      </c>
      <c r="P157" s="117" t="s">
        <v>176</v>
      </c>
      <c r="Q157" s="216" t="s">
        <v>280</v>
      </c>
      <c r="R157" s="117" t="s">
        <v>919</v>
      </c>
      <c r="S157" s="117"/>
      <c r="T157" s="117" t="s">
        <v>1365</v>
      </c>
      <c r="U157" s="216" t="s">
        <v>2440</v>
      </c>
      <c r="V157" s="216"/>
      <c r="W157" s="216"/>
      <c r="X157" s="216"/>
      <c r="Y157" s="216"/>
      <c r="Z157" s="216"/>
      <c r="AA157" s="217" t="s">
        <v>2420</v>
      </c>
      <c r="AB157" s="218"/>
      <c r="AC157" s="219" t="str">
        <f t="shared" si="17"/>
        <v/>
      </c>
      <c r="AD157" s="220">
        <v>46083</v>
      </c>
      <c r="AE157" s="220">
        <v>46203</v>
      </c>
      <c r="AF157" s="120">
        <f t="shared" si="18"/>
        <v>4</v>
      </c>
      <c r="AG157" s="217" t="s">
        <v>97</v>
      </c>
      <c r="AH157" s="217"/>
      <c r="AI157" s="221" t="str">
        <f t="shared" si="19"/>
        <v/>
      </c>
      <c r="AJ157" s="220" t="s">
        <v>97</v>
      </c>
      <c r="AK157" s="220"/>
      <c r="AL157" s="222" t="str">
        <f t="shared" si="20"/>
        <v/>
      </c>
      <c r="AM157" s="217" t="s">
        <v>97</v>
      </c>
      <c r="AN157" s="217"/>
      <c r="AO157" s="221" t="str">
        <f t="shared" si="21"/>
        <v/>
      </c>
      <c r="AP157" s="220"/>
      <c r="AQ157" s="220"/>
      <c r="AR157" s="119"/>
      <c r="AS157" s="119"/>
      <c r="AT157" s="117"/>
      <c r="AU157" s="117"/>
    </row>
    <row r="158" spans="1:47" ht="30" customHeight="1">
      <c r="A158" s="223">
        <f t="shared" si="25"/>
        <v>3</v>
      </c>
      <c r="B158" s="264" t="s">
        <v>921</v>
      </c>
      <c r="C158" s="264" t="s">
        <v>376</v>
      </c>
      <c r="D158" s="225" t="str">
        <f t="shared" si="15"/>
        <v>Kontrak III</v>
      </c>
      <c r="E158" s="117" t="s">
        <v>73</v>
      </c>
      <c r="F158" s="117">
        <v>5</v>
      </c>
      <c r="G158" s="117" t="s">
        <v>922</v>
      </c>
      <c r="H158" s="117"/>
      <c r="I158" s="117" t="s">
        <v>923</v>
      </c>
      <c r="J158" s="117" t="s">
        <v>172</v>
      </c>
      <c r="K158" s="117" t="s">
        <v>922</v>
      </c>
      <c r="L158" s="119">
        <v>31591</v>
      </c>
      <c r="M158" s="120">
        <f t="shared" ca="1" si="16"/>
        <v>40</v>
      </c>
      <c r="N158" s="118" t="s">
        <v>924</v>
      </c>
      <c r="O158" s="117" t="s">
        <v>114</v>
      </c>
      <c r="P158" s="117" t="s">
        <v>176</v>
      </c>
      <c r="Q158" s="216" t="s">
        <v>926</v>
      </c>
      <c r="R158" s="117" t="s">
        <v>927</v>
      </c>
      <c r="S158" s="117"/>
      <c r="T158" s="117" t="s">
        <v>1164</v>
      </c>
      <c r="U158" s="216" t="s">
        <v>929</v>
      </c>
      <c r="V158" s="216"/>
      <c r="W158" s="216"/>
      <c r="X158" s="216"/>
      <c r="Y158" s="216"/>
      <c r="Z158" s="216"/>
      <c r="AA158" s="217" t="s">
        <v>2441</v>
      </c>
      <c r="AB158" s="218"/>
      <c r="AC158" s="219" t="str">
        <f t="shared" si="17"/>
        <v/>
      </c>
      <c r="AD158" s="220" t="s">
        <v>2193</v>
      </c>
      <c r="AE158" s="220"/>
      <c r="AF158" s="120" t="str">
        <f t="shared" si="18"/>
        <v/>
      </c>
      <c r="AG158" s="256">
        <v>46113</v>
      </c>
      <c r="AH158" s="256" t="s">
        <v>2325</v>
      </c>
      <c r="AI158" s="258" t="e">
        <f t="shared" si="19"/>
        <v>#VALUE!</v>
      </c>
      <c r="AJ158" s="220" t="s">
        <v>97</v>
      </c>
      <c r="AK158" s="220"/>
      <c r="AL158" s="222" t="str">
        <f t="shared" si="20"/>
        <v/>
      </c>
      <c r="AM158" s="217" t="s">
        <v>97</v>
      </c>
      <c r="AN158" s="217"/>
      <c r="AO158" s="221" t="str">
        <f t="shared" si="21"/>
        <v/>
      </c>
      <c r="AP158" s="220"/>
      <c r="AQ158" s="220"/>
      <c r="AR158" s="119"/>
      <c r="AS158" s="119"/>
      <c r="AT158" s="117"/>
      <c r="AU158" s="117"/>
    </row>
    <row r="159" spans="1:47" ht="30" customHeight="1">
      <c r="A159" s="223">
        <f t="shared" si="25"/>
        <v>4</v>
      </c>
      <c r="B159" s="264" t="s">
        <v>930</v>
      </c>
      <c r="C159" s="264" t="s">
        <v>376</v>
      </c>
      <c r="D159" s="225" t="str">
        <f t="shared" si="15"/>
        <v>Kontrak III</v>
      </c>
      <c r="E159" s="117" t="s">
        <v>73</v>
      </c>
      <c r="F159" s="117">
        <v>5</v>
      </c>
      <c r="G159" s="117" t="s">
        <v>910</v>
      </c>
      <c r="H159" s="117"/>
      <c r="I159" s="117" t="s">
        <v>931</v>
      </c>
      <c r="J159" s="117" t="s">
        <v>172</v>
      </c>
      <c r="K159" s="117" t="s">
        <v>932</v>
      </c>
      <c r="L159" s="119">
        <v>34400</v>
      </c>
      <c r="M159" s="120">
        <f t="shared" ca="1" si="16"/>
        <v>32</v>
      </c>
      <c r="N159" s="118" t="s">
        <v>933</v>
      </c>
      <c r="O159" s="117" t="s">
        <v>114</v>
      </c>
      <c r="P159" s="117" t="s">
        <v>116</v>
      </c>
      <c r="Q159" s="216" t="s">
        <v>97</v>
      </c>
      <c r="R159" s="117" t="s">
        <v>934</v>
      </c>
      <c r="S159" s="117"/>
      <c r="T159" s="117" t="s">
        <v>1164</v>
      </c>
      <c r="U159" s="216" t="s">
        <v>936</v>
      </c>
      <c r="V159" s="216"/>
      <c r="W159" s="216"/>
      <c r="X159" s="216"/>
      <c r="Y159" s="216"/>
      <c r="Z159" s="216"/>
      <c r="AA159" s="217" t="s">
        <v>2441</v>
      </c>
      <c r="AB159" s="218"/>
      <c r="AC159" s="219" t="str">
        <f t="shared" si="17"/>
        <v/>
      </c>
      <c r="AD159" s="220" t="s">
        <v>2442</v>
      </c>
      <c r="AE159" s="220"/>
      <c r="AF159" s="120" t="str">
        <f t="shared" si="18"/>
        <v/>
      </c>
      <c r="AG159" s="256">
        <v>46113</v>
      </c>
      <c r="AH159" s="256" t="s">
        <v>2325</v>
      </c>
      <c r="AI159" s="258" t="e">
        <f t="shared" si="19"/>
        <v>#VALUE!</v>
      </c>
      <c r="AJ159" s="220" t="s">
        <v>97</v>
      </c>
      <c r="AK159" s="220"/>
      <c r="AL159" s="222" t="str">
        <f t="shared" si="20"/>
        <v/>
      </c>
      <c r="AM159" s="217" t="s">
        <v>97</v>
      </c>
      <c r="AN159" s="217"/>
      <c r="AO159" s="221" t="str">
        <f t="shared" si="21"/>
        <v/>
      </c>
      <c r="AP159" s="220"/>
      <c r="AQ159" s="220"/>
      <c r="AR159" s="119"/>
      <c r="AS159" s="119"/>
      <c r="AT159" s="117"/>
      <c r="AU159" s="117"/>
    </row>
    <row r="160" spans="1:47" ht="30" customHeight="1">
      <c r="A160" s="223">
        <f t="shared" si="25"/>
        <v>5</v>
      </c>
      <c r="B160" s="264" t="s">
        <v>909</v>
      </c>
      <c r="C160" s="264" t="s">
        <v>376</v>
      </c>
      <c r="D160" s="225" t="str">
        <f t="shared" si="15"/>
        <v>Kontrak III</v>
      </c>
      <c r="E160" s="117" t="s">
        <v>47</v>
      </c>
      <c r="F160" s="117">
        <v>3</v>
      </c>
      <c r="G160" s="117" t="s">
        <v>910</v>
      </c>
      <c r="H160" s="117"/>
      <c r="I160" s="117" t="s">
        <v>911</v>
      </c>
      <c r="J160" s="117" t="s">
        <v>172</v>
      </c>
      <c r="K160" s="117" t="s">
        <v>540</v>
      </c>
      <c r="L160" s="119">
        <v>33216</v>
      </c>
      <c r="M160" s="120">
        <f t="shared" ca="1" si="16"/>
        <v>35</v>
      </c>
      <c r="N160" s="118" t="s">
        <v>912</v>
      </c>
      <c r="O160" s="117" t="s">
        <v>114</v>
      </c>
      <c r="P160" s="117" t="s">
        <v>426</v>
      </c>
      <c r="Q160" s="216" t="s">
        <v>177</v>
      </c>
      <c r="R160" s="117" t="s">
        <v>913</v>
      </c>
      <c r="S160" s="117"/>
      <c r="T160" s="117" t="s">
        <v>1164</v>
      </c>
      <c r="U160" s="216" t="s">
        <v>120</v>
      </c>
      <c r="V160" s="216"/>
      <c r="W160" s="216"/>
      <c r="X160" s="216"/>
      <c r="Y160" s="216"/>
      <c r="Z160" s="216"/>
      <c r="AA160" s="217" t="s">
        <v>2147</v>
      </c>
      <c r="AB160" s="218"/>
      <c r="AC160" s="219" t="str">
        <f t="shared" si="17"/>
        <v/>
      </c>
      <c r="AD160" s="220" t="s">
        <v>2193</v>
      </c>
      <c r="AE160" s="220"/>
      <c r="AF160" s="120" t="str">
        <f t="shared" si="18"/>
        <v/>
      </c>
      <c r="AG160" s="256">
        <v>46113</v>
      </c>
      <c r="AH160" s="256" t="s">
        <v>2325</v>
      </c>
      <c r="AI160" s="258" t="e">
        <f t="shared" si="19"/>
        <v>#VALUE!</v>
      </c>
      <c r="AJ160" s="220" t="s">
        <v>97</v>
      </c>
      <c r="AK160" s="220"/>
      <c r="AL160" s="222" t="str">
        <f t="shared" si="20"/>
        <v/>
      </c>
      <c r="AM160" s="217" t="s">
        <v>97</v>
      </c>
      <c r="AN160" s="217"/>
      <c r="AO160" s="221" t="str">
        <f t="shared" si="21"/>
        <v/>
      </c>
      <c r="AP160" s="220"/>
      <c r="AQ160" s="220"/>
      <c r="AR160" s="119"/>
      <c r="AS160" s="119"/>
      <c r="AT160" s="117"/>
      <c r="AU160" s="117"/>
    </row>
    <row r="161" spans="1:47" ht="30" customHeight="1">
      <c r="A161" s="223">
        <f t="shared" si="25"/>
        <v>6</v>
      </c>
      <c r="B161" s="264" t="s">
        <v>937</v>
      </c>
      <c r="C161" s="264" t="s">
        <v>388</v>
      </c>
      <c r="D161" s="225" t="str">
        <f t="shared" si="15"/>
        <v>Kontrak II</v>
      </c>
      <c r="E161" s="117" t="s">
        <v>47</v>
      </c>
      <c r="F161" s="117">
        <v>3</v>
      </c>
      <c r="G161" s="117" t="s">
        <v>910</v>
      </c>
      <c r="H161" s="117"/>
      <c r="I161" s="117" t="s">
        <v>938</v>
      </c>
      <c r="J161" s="117" t="s">
        <v>172</v>
      </c>
      <c r="K161" s="117" t="s">
        <v>910</v>
      </c>
      <c r="L161" s="119">
        <v>33792</v>
      </c>
      <c r="M161" s="120">
        <f t="shared" ca="1" si="16"/>
        <v>34</v>
      </c>
      <c r="N161" s="118" t="s">
        <v>939</v>
      </c>
      <c r="O161" s="117" t="s">
        <v>114</v>
      </c>
      <c r="P161" s="117" t="s">
        <v>349</v>
      </c>
      <c r="Q161" s="216" t="s">
        <v>202</v>
      </c>
      <c r="R161" s="117" t="s">
        <v>940</v>
      </c>
      <c r="S161" s="117"/>
      <c r="T161" s="117" t="s">
        <v>1365</v>
      </c>
      <c r="U161" s="216" t="s">
        <v>393</v>
      </c>
      <c r="V161" s="216"/>
      <c r="W161" s="216"/>
      <c r="X161" s="216"/>
      <c r="Y161" s="216"/>
      <c r="Z161" s="216"/>
      <c r="AA161" s="217" t="s">
        <v>2444</v>
      </c>
      <c r="AB161" s="218"/>
      <c r="AC161" s="219" t="str">
        <f t="shared" si="17"/>
        <v/>
      </c>
      <c r="AD161" s="220">
        <v>46083</v>
      </c>
      <c r="AE161" s="220">
        <v>46203</v>
      </c>
      <c r="AF161" s="120">
        <f t="shared" si="18"/>
        <v>4</v>
      </c>
      <c r="AG161" s="217" t="s">
        <v>97</v>
      </c>
      <c r="AH161" s="217"/>
      <c r="AI161" s="221" t="str">
        <f t="shared" si="19"/>
        <v/>
      </c>
      <c r="AJ161" s="220" t="s">
        <v>97</v>
      </c>
      <c r="AK161" s="220"/>
      <c r="AL161" s="222" t="str">
        <f t="shared" si="20"/>
        <v/>
      </c>
      <c r="AM161" s="217" t="s">
        <v>97</v>
      </c>
      <c r="AN161" s="217"/>
      <c r="AO161" s="221" t="str">
        <f t="shared" si="21"/>
        <v/>
      </c>
      <c r="AP161" s="220"/>
      <c r="AQ161" s="220"/>
      <c r="AR161" s="119"/>
      <c r="AS161" s="119"/>
      <c r="AT161" s="117"/>
      <c r="AU161" s="117"/>
    </row>
    <row r="162" spans="1:47" ht="30" customHeight="1">
      <c r="A162" s="227">
        <f t="shared" si="25"/>
        <v>7</v>
      </c>
      <c r="B162" s="265" t="s">
        <v>2073</v>
      </c>
      <c r="C162" s="265" t="s">
        <v>944</v>
      </c>
      <c r="D162" s="246" t="str">
        <f t="shared" si="15"/>
        <v>Freelance</v>
      </c>
      <c r="E162" s="229"/>
      <c r="F162" s="229"/>
      <c r="G162" s="229" t="s">
        <v>910</v>
      </c>
      <c r="H162" s="229"/>
      <c r="I162" s="243" t="s">
        <v>2445</v>
      </c>
      <c r="J162" s="229" t="s">
        <v>103</v>
      </c>
      <c r="K162" s="229" t="s">
        <v>2446</v>
      </c>
      <c r="L162" s="230">
        <v>38848</v>
      </c>
      <c r="M162" s="231">
        <f t="shared" ca="1" si="16"/>
        <v>20</v>
      </c>
      <c r="N162" s="232" t="s">
        <v>2447</v>
      </c>
      <c r="O162" s="229" t="s">
        <v>219</v>
      </c>
      <c r="P162" s="229" t="s">
        <v>30</v>
      </c>
      <c r="Q162" s="233" t="s">
        <v>177</v>
      </c>
      <c r="R162" s="229"/>
      <c r="S162" s="229"/>
      <c r="T162" s="229" t="s">
        <v>120</v>
      </c>
      <c r="U162" s="233" t="s">
        <v>2171</v>
      </c>
      <c r="V162" s="233" t="s">
        <v>2172</v>
      </c>
      <c r="W162" s="233" t="s">
        <v>2173</v>
      </c>
      <c r="X162" s="233"/>
      <c r="Y162" s="233"/>
      <c r="Z162" s="233"/>
      <c r="AA162" s="234"/>
      <c r="AB162" s="234"/>
      <c r="AC162" s="234" t="str">
        <f t="shared" si="17"/>
        <v/>
      </c>
      <c r="AD162" s="234"/>
      <c r="AE162" s="234"/>
      <c r="AF162" s="234" t="str">
        <f t="shared" si="18"/>
        <v/>
      </c>
      <c r="AG162" s="234"/>
      <c r="AH162" s="234"/>
      <c r="AI162" s="234" t="str">
        <f t="shared" si="19"/>
        <v/>
      </c>
      <c r="AJ162" s="234"/>
      <c r="AK162" s="234"/>
      <c r="AL162" s="234" t="str">
        <f t="shared" si="20"/>
        <v/>
      </c>
      <c r="AM162" s="234"/>
      <c r="AN162" s="234"/>
      <c r="AO162" s="234" t="str">
        <f t="shared" si="21"/>
        <v/>
      </c>
      <c r="AP162" s="234"/>
      <c r="AQ162" s="234"/>
      <c r="AR162" s="230"/>
      <c r="AS162" s="230"/>
      <c r="AT162" s="229"/>
      <c r="AU162" s="229"/>
    </row>
    <row r="163" spans="1:47" ht="30" customHeight="1">
      <c r="A163" s="227">
        <f t="shared" si="25"/>
        <v>8</v>
      </c>
      <c r="B163" s="265" t="s">
        <v>2074</v>
      </c>
      <c r="C163" s="265" t="s">
        <v>944</v>
      </c>
      <c r="D163" s="246" t="str">
        <f t="shared" si="15"/>
        <v>Freelance</v>
      </c>
      <c r="E163" s="229"/>
      <c r="F163" s="229"/>
      <c r="G163" s="229" t="s">
        <v>910</v>
      </c>
      <c r="H163" s="229"/>
      <c r="I163" s="243" t="s">
        <v>2448</v>
      </c>
      <c r="J163" s="229" t="s">
        <v>172</v>
      </c>
      <c r="K163" s="229" t="s">
        <v>2449</v>
      </c>
      <c r="L163" s="230">
        <v>31696</v>
      </c>
      <c r="M163" s="231">
        <f t="shared" ca="1" si="16"/>
        <v>39</v>
      </c>
      <c r="N163" s="232" t="s">
        <v>2450</v>
      </c>
      <c r="O163" s="229" t="s">
        <v>114</v>
      </c>
      <c r="P163" s="229" t="s">
        <v>176</v>
      </c>
      <c r="Q163" s="233" t="s">
        <v>2451</v>
      </c>
      <c r="R163" s="229"/>
      <c r="S163" s="229"/>
      <c r="T163" s="229" t="s">
        <v>120</v>
      </c>
      <c r="U163" s="233" t="s">
        <v>2171</v>
      </c>
      <c r="V163" s="233" t="s">
        <v>2172</v>
      </c>
      <c r="W163" s="233" t="s">
        <v>2173</v>
      </c>
      <c r="X163" s="233"/>
      <c r="Y163" s="233"/>
      <c r="Z163" s="233"/>
      <c r="AA163" s="234"/>
      <c r="AB163" s="234"/>
      <c r="AC163" s="234" t="str">
        <f t="shared" si="17"/>
        <v/>
      </c>
      <c r="AD163" s="234"/>
      <c r="AE163" s="234"/>
      <c r="AF163" s="234" t="str">
        <f t="shared" si="18"/>
        <v/>
      </c>
      <c r="AG163" s="234"/>
      <c r="AH163" s="234"/>
      <c r="AI163" s="234" t="str">
        <f t="shared" si="19"/>
        <v/>
      </c>
      <c r="AJ163" s="234"/>
      <c r="AK163" s="234"/>
      <c r="AL163" s="234" t="str">
        <f t="shared" si="20"/>
        <v/>
      </c>
      <c r="AM163" s="234"/>
      <c r="AN163" s="234"/>
      <c r="AO163" s="234" t="str">
        <f t="shared" si="21"/>
        <v/>
      </c>
      <c r="AP163" s="234"/>
      <c r="AQ163" s="234"/>
      <c r="AR163" s="230"/>
      <c r="AS163" s="230"/>
      <c r="AT163" s="229"/>
      <c r="AU163" s="229"/>
    </row>
    <row r="164" spans="1:47" ht="30" customHeight="1">
      <c r="A164" s="223">
        <f t="shared" si="25"/>
        <v>9</v>
      </c>
      <c r="B164" s="264" t="s">
        <v>2452</v>
      </c>
      <c r="C164" s="264" t="s">
        <v>944</v>
      </c>
      <c r="D164" s="225" t="str">
        <f t="shared" si="15"/>
        <v>Freelance</v>
      </c>
      <c r="E164" s="117"/>
      <c r="F164" s="117"/>
      <c r="G164" s="117" t="s">
        <v>910</v>
      </c>
      <c r="H164" s="117"/>
      <c r="I164" s="244" t="s">
        <v>2453</v>
      </c>
      <c r="J164" s="117" t="s">
        <v>172</v>
      </c>
      <c r="K164" s="117" t="s">
        <v>2454</v>
      </c>
      <c r="L164" s="119">
        <v>35888</v>
      </c>
      <c r="M164" s="120">
        <f t="shared" ca="1" si="16"/>
        <v>28</v>
      </c>
      <c r="N164" s="118" t="s">
        <v>2455</v>
      </c>
      <c r="O164" s="117" t="s">
        <v>114</v>
      </c>
      <c r="P164" s="117" t="s">
        <v>756</v>
      </c>
      <c r="Q164" s="216" t="s">
        <v>2456</v>
      </c>
      <c r="R164" s="117"/>
      <c r="S164" s="117"/>
      <c r="T164" s="117" t="s">
        <v>120</v>
      </c>
      <c r="U164" s="216" t="s">
        <v>2179</v>
      </c>
      <c r="V164" s="216" t="s">
        <v>2180</v>
      </c>
      <c r="W164" s="216" t="s">
        <v>2181</v>
      </c>
      <c r="X164" s="216"/>
      <c r="Y164" s="216"/>
      <c r="Z164" s="216"/>
      <c r="AA164" s="217"/>
      <c r="AB164" s="217"/>
      <c r="AC164" s="217" t="str">
        <f t="shared" si="17"/>
        <v/>
      </c>
      <c r="AD164" s="220"/>
      <c r="AE164" s="220"/>
      <c r="AF164" s="220" t="str">
        <f t="shared" si="18"/>
        <v/>
      </c>
      <c r="AG164" s="217"/>
      <c r="AH164" s="217"/>
      <c r="AI164" s="217" t="str">
        <f t="shared" si="19"/>
        <v/>
      </c>
      <c r="AJ164" s="220"/>
      <c r="AK164" s="220"/>
      <c r="AL164" s="220" t="str">
        <f t="shared" si="20"/>
        <v/>
      </c>
      <c r="AM164" s="220"/>
      <c r="AN164" s="220"/>
      <c r="AO164" s="220" t="str">
        <f t="shared" si="21"/>
        <v/>
      </c>
      <c r="AP164" s="220"/>
      <c r="AQ164" s="220"/>
      <c r="AR164" s="119"/>
      <c r="AS164" s="119"/>
      <c r="AT164" s="117"/>
      <c r="AU164" s="117"/>
    </row>
    <row r="165" spans="1:47" ht="30" customHeight="1">
      <c r="A165" s="223">
        <f t="shared" si="25"/>
        <v>10</v>
      </c>
      <c r="B165" s="264" t="s">
        <v>964</v>
      </c>
      <c r="C165" s="266" t="s">
        <v>246</v>
      </c>
      <c r="D165" s="225" t="str">
        <f t="shared" si="15"/>
        <v>Kontrak II</v>
      </c>
      <c r="E165" s="117" t="s">
        <v>47</v>
      </c>
      <c r="F165" s="117" t="s">
        <v>30</v>
      </c>
      <c r="G165" s="117" t="s">
        <v>910</v>
      </c>
      <c r="H165" s="117"/>
      <c r="I165" s="117" t="s">
        <v>965</v>
      </c>
      <c r="J165" s="117" t="s">
        <v>172</v>
      </c>
      <c r="K165" s="117" t="s">
        <v>966</v>
      </c>
      <c r="L165" s="119">
        <v>33887</v>
      </c>
      <c r="M165" s="120">
        <f t="shared" ca="1" si="16"/>
        <v>33</v>
      </c>
      <c r="N165" s="118" t="s">
        <v>967</v>
      </c>
      <c r="O165" s="117" t="s">
        <v>114</v>
      </c>
      <c r="P165" s="117" t="s">
        <v>176</v>
      </c>
      <c r="Q165" s="216" t="s">
        <v>177</v>
      </c>
      <c r="R165" s="117" t="s">
        <v>968</v>
      </c>
      <c r="S165" s="117"/>
      <c r="T165" s="117" t="s">
        <v>1365</v>
      </c>
      <c r="U165" s="241" t="s">
        <v>252</v>
      </c>
      <c r="V165" s="216"/>
      <c r="W165" s="216"/>
      <c r="X165" s="216"/>
      <c r="Y165" s="216"/>
      <c r="Z165" s="216"/>
      <c r="AA165" s="217" t="s">
        <v>2457</v>
      </c>
      <c r="AB165" s="218"/>
      <c r="AC165" s="219" t="str">
        <f t="shared" si="17"/>
        <v/>
      </c>
      <c r="AD165" s="220">
        <v>46083</v>
      </c>
      <c r="AE165" s="220">
        <v>46203</v>
      </c>
      <c r="AF165" s="120">
        <f t="shared" si="18"/>
        <v>4</v>
      </c>
      <c r="AG165" s="217" t="s">
        <v>97</v>
      </c>
      <c r="AH165" s="217"/>
      <c r="AI165" s="221" t="str">
        <f t="shared" si="19"/>
        <v/>
      </c>
      <c r="AJ165" s="220" t="s">
        <v>97</v>
      </c>
      <c r="AK165" s="220"/>
      <c r="AL165" s="222" t="str">
        <f t="shared" si="20"/>
        <v/>
      </c>
      <c r="AM165" s="217" t="s">
        <v>97</v>
      </c>
      <c r="AN165" s="217"/>
      <c r="AO165" s="221" t="str">
        <f t="shared" si="21"/>
        <v/>
      </c>
      <c r="AP165" s="220"/>
      <c r="AQ165" s="220"/>
      <c r="AR165" s="119"/>
      <c r="AS165" s="119"/>
      <c r="AT165" s="117"/>
      <c r="AU165" s="117"/>
    </row>
    <row r="166" spans="1:47" ht="30" customHeight="1">
      <c r="A166" s="223">
        <f t="shared" si="25"/>
        <v>11</v>
      </c>
      <c r="B166" s="264" t="s">
        <v>957</v>
      </c>
      <c r="C166" s="266" t="s">
        <v>952</v>
      </c>
      <c r="D166" s="225" t="str">
        <f t="shared" si="15"/>
        <v>Kontrak II</v>
      </c>
      <c r="E166" s="117" t="s">
        <v>47</v>
      </c>
      <c r="F166" s="117" t="s">
        <v>30</v>
      </c>
      <c r="G166" s="117" t="s">
        <v>958</v>
      </c>
      <c r="H166" s="117"/>
      <c r="I166" s="117" t="s">
        <v>959</v>
      </c>
      <c r="J166" s="117" t="s">
        <v>172</v>
      </c>
      <c r="K166" s="117" t="s">
        <v>960</v>
      </c>
      <c r="L166" s="119">
        <v>37848</v>
      </c>
      <c r="M166" s="120">
        <f t="shared" ca="1" si="16"/>
        <v>23</v>
      </c>
      <c r="N166" s="118" t="s">
        <v>961</v>
      </c>
      <c r="O166" s="117" t="s">
        <v>233</v>
      </c>
      <c r="P166" s="117" t="s">
        <v>30</v>
      </c>
      <c r="Q166" s="216" t="s">
        <v>962</v>
      </c>
      <c r="R166" s="117" t="s">
        <v>963</v>
      </c>
      <c r="S166" s="117"/>
      <c r="T166" s="117" t="s">
        <v>1365</v>
      </c>
      <c r="U166" s="241" t="s">
        <v>252</v>
      </c>
      <c r="V166" s="216"/>
      <c r="W166" s="216"/>
      <c r="X166" s="216"/>
      <c r="Y166" s="216"/>
      <c r="Z166" s="216"/>
      <c r="AA166" s="217" t="s">
        <v>2444</v>
      </c>
      <c r="AB166" s="218"/>
      <c r="AC166" s="219" t="str">
        <f t="shared" si="17"/>
        <v/>
      </c>
      <c r="AD166" s="220">
        <v>46083</v>
      </c>
      <c r="AE166" s="220">
        <v>46203</v>
      </c>
      <c r="AF166" s="120">
        <f t="shared" si="18"/>
        <v>4</v>
      </c>
      <c r="AG166" s="217" t="s">
        <v>97</v>
      </c>
      <c r="AH166" s="217"/>
      <c r="AI166" s="221" t="str">
        <f t="shared" si="19"/>
        <v/>
      </c>
      <c r="AJ166" s="220" t="s">
        <v>97</v>
      </c>
      <c r="AK166" s="220"/>
      <c r="AL166" s="222" t="str">
        <f t="shared" si="20"/>
        <v/>
      </c>
      <c r="AM166" s="217" t="s">
        <v>97</v>
      </c>
      <c r="AN166" s="217"/>
      <c r="AO166" s="221" t="str">
        <f t="shared" si="21"/>
        <v/>
      </c>
      <c r="AP166" s="220"/>
      <c r="AQ166" s="220"/>
      <c r="AR166" s="119"/>
      <c r="AS166" s="119"/>
      <c r="AT166" s="117"/>
      <c r="AU166" s="117"/>
    </row>
    <row r="167" spans="1:47" ht="30" customHeight="1">
      <c r="A167" s="223">
        <f t="shared" si="25"/>
        <v>12</v>
      </c>
      <c r="B167" s="264" t="s">
        <v>951</v>
      </c>
      <c r="C167" s="266" t="s">
        <v>952</v>
      </c>
      <c r="D167" s="225" t="str">
        <f t="shared" si="15"/>
        <v>Kontrak II</v>
      </c>
      <c r="E167" s="117" t="s">
        <v>47</v>
      </c>
      <c r="F167" s="117" t="s">
        <v>30</v>
      </c>
      <c r="G167" s="117" t="s">
        <v>910</v>
      </c>
      <c r="H167" s="117"/>
      <c r="I167" s="117" t="s">
        <v>953</v>
      </c>
      <c r="J167" s="117" t="s">
        <v>172</v>
      </c>
      <c r="K167" s="117" t="s">
        <v>954</v>
      </c>
      <c r="L167" s="119">
        <v>31242</v>
      </c>
      <c r="M167" s="120">
        <f t="shared" ca="1" si="16"/>
        <v>41</v>
      </c>
      <c r="N167" s="118" t="s">
        <v>955</v>
      </c>
      <c r="O167" s="117" t="s">
        <v>114</v>
      </c>
      <c r="P167" s="117" t="s">
        <v>426</v>
      </c>
      <c r="Q167" s="216" t="s">
        <v>177</v>
      </c>
      <c r="R167" s="117" t="s">
        <v>956</v>
      </c>
      <c r="S167" s="117"/>
      <c r="T167" s="117" t="s">
        <v>1365</v>
      </c>
      <c r="U167" s="241" t="s">
        <v>252</v>
      </c>
      <c r="V167" s="216"/>
      <c r="W167" s="216"/>
      <c r="X167" s="216"/>
      <c r="Y167" s="216"/>
      <c r="Z167" s="216"/>
      <c r="AA167" s="217" t="s">
        <v>2287</v>
      </c>
      <c r="AB167" s="218"/>
      <c r="AC167" s="219" t="str">
        <f t="shared" si="17"/>
        <v/>
      </c>
      <c r="AD167" s="220" t="s">
        <v>2290</v>
      </c>
      <c r="AE167" s="220"/>
      <c r="AF167" s="120" t="str">
        <f t="shared" si="18"/>
        <v/>
      </c>
      <c r="AG167" s="217" t="s">
        <v>97</v>
      </c>
      <c r="AH167" s="217"/>
      <c r="AI167" s="221" t="str">
        <f t="shared" si="19"/>
        <v/>
      </c>
      <c r="AJ167" s="220" t="s">
        <v>97</v>
      </c>
      <c r="AK167" s="220"/>
      <c r="AL167" s="222" t="str">
        <f t="shared" si="20"/>
        <v/>
      </c>
      <c r="AM167" s="217" t="s">
        <v>97</v>
      </c>
      <c r="AN167" s="217"/>
      <c r="AO167" s="221" t="str">
        <f t="shared" si="21"/>
        <v/>
      </c>
      <c r="AP167" s="220"/>
      <c r="AQ167" s="220"/>
      <c r="AR167" s="119"/>
      <c r="AS167" s="119"/>
      <c r="AT167" s="117"/>
      <c r="AU167" s="117"/>
    </row>
    <row r="168" spans="1:47" ht="30" customHeight="1">
      <c r="A168" s="223">
        <f t="shared" si="25"/>
        <v>13</v>
      </c>
      <c r="B168" s="264" t="s">
        <v>969</v>
      </c>
      <c r="C168" s="266" t="s">
        <v>952</v>
      </c>
      <c r="D168" s="225" t="str">
        <f t="shared" si="15"/>
        <v>Kontrak II</v>
      </c>
      <c r="E168" s="117" t="s">
        <v>47</v>
      </c>
      <c r="F168" s="117" t="s">
        <v>30</v>
      </c>
      <c r="G168" s="117" t="s">
        <v>910</v>
      </c>
      <c r="H168" s="117"/>
      <c r="I168" s="117" t="s">
        <v>970</v>
      </c>
      <c r="J168" s="117" t="s">
        <v>172</v>
      </c>
      <c r="K168" s="117" t="s">
        <v>779</v>
      </c>
      <c r="L168" s="119">
        <v>35941</v>
      </c>
      <c r="M168" s="120">
        <f t="shared" ca="1" si="16"/>
        <v>28</v>
      </c>
      <c r="N168" s="118" t="s">
        <v>971</v>
      </c>
      <c r="O168" s="117" t="s">
        <v>114</v>
      </c>
      <c r="P168" s="117" t="s">
        <v>176</v>
      </c>
      <c r="Q168" s="216" t="s">
        <v>846</v>
      </c>
      <c r="R168" s="117" t="s">
        <v>972</v>
      </c>
      <c r="S168" s="117"/>
      <c r="T168" s="117" t="s">
        <v>1365</v>
      </c>
      <c r="U168" s="241" t="s">
        <v>252</v>
      </c>
      <c r="V168" s="216"/>
      <c r="W168" s="216"/>
      <c r="X168" s="216"/>
      <c r="Y168" s="216"/>
      <c r="Z168" s="216"/>
      <c r="AA168" s="217" t="s">
        <v>2458</v>
      </c>
      <c r="AB168" s="218"/>
      <c r="AC168" s="219" t="str">
        <f t="shared" si="17"/>
        <v/>
      </c>
      <c r="AD168" s="220">
        <v>46083</v>
      </c>
      <c r="AE168" s="220">
        <v>46203</v>
      </c>
      <c r="AF168" s="120">
        <f t="shared" si="18"/>
        <v>4</v>
      </c>
      <c r="AG168" s="217" t="s">
        <v>97</v>
      </c>
      <c r="AH168" s="217"/>
      <c r="AI168" s="221" t="str">
        <f t="shared" si="19"/>
        <v/>
      </c>
      <c r="AJ168" s="220" t="s">
        <v>97</v>
      </c>
      <c r="AK168" s="220"/>
      <c r="AL168" s="222" t="str">
        <f t="shared" si="20"/>
        <v/>
      </c>
      <c r="AM168" s="217" t="s">
        <v>97</v>
      </c>
      <c r="AN168" s="217"/>
      <c r="AO168" s="221" t="str">
        <f t="shared" si="21"/>
        <v/>
      </c>
      <c r="AP168" s="220"/>
      <c r="AQ168" s="220"/>
      <c r="AR168" s="119"/>
      <c r="AS168" s="119"/>
      <c r="AT168" s="117"/>
      <c r="AU168" s="117"/>
    </row>
    <row r="169" spans="1:47" ht="30" customHeight="1">
      <c r="A169" s="208" t="s">
        <v>2077</v>
      </c>
      <c r="B169" s="208"/>
      <c r="C169" s="208"/>
      <c r="D169" s="225" t="str">
        <f t="shared" si="15"/>
        <v>.</v>
      </c>
      <c r="E169" s="117"/>
      <c r="F169" s="117"/>
      <c r="G169" s="117"/>
      <c r="H169" s="117"/>
      <c r="I169" s="117"/>
      <c r="J169" s="117"/>
      <c r="K169" s="117"/>
      <c r="L169" s="119"/>
      <c r="M169" s="120" t="str">
        <f t="shared" ca="1" si="16"/>
        <v/>
      </c>
      <c r="N169" s="118"/>
      <c r="O169" s="117"/>
      <c r="P169" s="117"/>
      <c r="Q169" s="216"/>
      <c r="R169" s="117"/>
      <c r="S169" s="117"/>
      <c r="T169" s="117" t="s">
        <v>2125</v>
      </c>
      <c r="U169" s="216"/>
      <c r="V169" s="216"/>
      <c r="W169" s="216"/>
      <c r="X169" s="216"/>
      <c r="Y169" s="216"/>
      <c r="Z169" s="216"/>
      <c r="AA169" s="217"/>
      <c r="AB169" s="218"/>
      <c r="AC169" s="219" t="str">
        <f t="shared" si="17"/>
        <v/>
      </c>
      <c r="AD169" s="220"/>
      <c r="AE169" s="220"/>
      <c r="AF169" s="120" t="str">
        <f t="shared" si="18"/>
        <v/>
      </c>
      <c r="AG169" s="217"/>
      <c r="AH169" s="217"/>
      <c r="AI169" s="221" t="str">
        <f t="shared" si="19"/>
        <v/>
      </c>
      <c r="AJ169" s="220"/>
      <c r="AK169" s="220"/>
      <c r="AL169" s="222" t="str">
        <f t="shared" si="20"/>
        <v/>
      </c>
      <c r="AM169" s="217"/>
      <c r="AN169" s="217"/>
      <c r="AO169" s="221" t="str">
        <f t="shared" si="21"/>
        <v/>
      </c>
      <c r="AP169" s="220"/>
      <c r="AQ169" s="220"/>
      <c r="AR169" s="119"/>
      <c r="AS169" s="119"/>
      <c r="AT169" s="117"/>
      <c r="AU169" s="117"/>
    </row>
    <row r="170" spans="1:47" ht="30" customHeight="1">
      <c r="A170" s="223">
        <v>1</v>
      </c>
      <c r="B170" s="224" t="s">
        <v>975</v>
      </c>
      <c r="C170" s="224" t="s">
        <v>976</v>
      </c>
      <c r="D170" s="225" t="str">
        <f t="shared" si="15"/>
        <v>Kontrak IV</v>
      </c>
      <c r="E170" s="117" t="s">
        <v>30</v>
      </c>
      <c r="F170" s="117">
        <v>13</v>
      </c>
      <c r="G170" s="117" t="s">
        <v>977</v>
      </c>
      <c r="H170" s="117"/>
      <c r="I170" s="117" t="s">
        <v>978</v>
      </c>
      <c r="J170" s="117" t="s">
        <v>302</v>
      </c>
      <c r="K170" s="117" t="s">
        <v>979</v>
      </c>
      <c r="L170" s="119">
        <v>35343</v>
      </c>
      <c r="M170" s="120">
        <f t="shared" ca="1" si="16"/>
        <v>29</v>
      </c>
      <c r="N170" s="118" t="s">
        <v>980</v>
      </c>
      <c r="O170" s="117" t="s">
        <v>219</v>
      </c>
      <c r="P170" s="117" t="s">
        <v>97</v>
      </c>
      <c r="Q170" s="216" t="s">
        <v>97</v>
      </c>
      <c r="R170" s="117" t="s">
        <v>981</v>
      </c>
      <c r="S170" s="117"/>
      <c r="T170" s="117" t="s">
        <v>1528</v>
      </c>
      <c r="U170" s="216" t="s">
        <v>120</v>
      </c>
      <c r="V170" s="216"/>
      <c r="W170" s="216"/>
      <c r="X170" s="216"/>
      <c r="Y170" s="216"/>
      <c r="Z170" s="216"/>
      <c r="AA170" s="217" t="s">
        <v>2459</v>
      </c>
      <c r="AB170" s="218"/>
      <c r="AC170" s="219" t="str">
        <f t="shared" si="17"/>
        <v/>
      </c>
      <c r="AD170" s="220" t="s">
        <v>2158</v>
      </c>
      <c r="AE170" s="220"/>
      <c r="AF170" s="120" t="str">
        <f t="shared" si="18"/>
        <v/>
      </c>
      <c r="AG170" s="217" t="s">
        <v>2159</v>
      </c>
      <c r="AH170" s="217"/>
      <c r="AI170" s="221" t="str">
        <f t="shared" si="19"/>
        <v/>
      </c>
      <c r="AJ170" s="220" t="s">
        <v>2160</v>
      </c>
      <c r="AK170" s="220"/>
      <c r="AL170" s="222" t="str">
        <f t="shared" si="20"/>
        <v/>
      </c>
      <c r="AM170" s="217" t="s">
        <v>97</v>
      </c>
      <c r="AN170" s="217"/>
      <c r="AO170" s="221" t="str">
        <f t="shared" si="21"/>
        <v/>
      </c>
      <c r="AP170" s="220"/>
      <c r="AQ170" s="220"/>
      <c r="AR170" s="119"/>
      <c r="AS170" s="119"/>
      <c r="AT170" s="117"/>
      <c r="AU170" s="117"/>
    </row>
    <row r="171" spans="1:47" ht="30" customHeight="1">
      <c r="A171" s="223">
        <f t="shared" ref="A171:A177" si="26">A170+1</f>
        <v>2</v>
      </c>
      <c r="B171" s="224" t="s">
        <v>989</v>
      </c>
      <c r="C171" s="237" t="s">
        <v>289</v>
      </c>
      <c r="D171" s="238" t="str">
        <f t="shared" si="15"/>
        <v>Tetap</v>
      </c>
      <c r="E171" s="239" t="s">
        <v>30</v>
      </c>
      <c r="F171" s="239">
        <v>7</v>
      </c>
      <c r="G171" s="117" t="s">
        <v>983</v>
      </c>
      <c r="H171" s="117"/>
      <c r="I171" s="117" t="s">
        <v>990</v>
      </c>
      <c r="J171" s="117" t="s">
        <v>103</v>
      </c>
      <c r="K171" s="117" t="s">
        <v>991</v>
      </c>
      <c r="L171" s="119">
        <v>32915</v>
      </c>
      <c r="M171" s="120">
        <f t="shared" ca="1" si="16"/>
        <v>36</v>
      </c>
      <c r="N171" s="118" t="s">
        <v>992</v>
      </c>
      <c r="O171" s="117" t="s">
        <v>219</v>
      </c>
      <c r="P171" s="117" t="s">
        <v>30</v>
      </c>
      <c r="Q171" s="216" t="s">
        <v>97</v>
      </c>
      <c r="R171" s="117" t="s">
        <v>993</v>
      </c>
      <c r="S171" s="117"/>
      <c r="T171" s="117" t="s">
        <v>1581</v>
      </c>
      <c r="U171" s="216" t="s">
        <v>97</v>
      </c>
      <c r="V171" s="216"/>
      <c r="W171" s="216"/>
      <c r="X171" s="216"/>
      <c r="Y171" s="216"/>
      <c r="Z171" s="216"/>
      <c r="AA171" s="217" t="s">
        <v>97</v>
      </c>
      <c r="AB171" s="217"/>
      <c r="AC171" s="217" t="str">
        <f t="shared" si="17"/>
        <v/>
      </c>
      <c r="AD171" s="220" t="s">
        <v>97</v>
      </c>
      <c r="AE171" s="220"/>
      <c r="AF171" s="220" t="str">
        <f t="shared" si="18"/>
        <v/>
      </c>
      <c r="AG171" s="217" t="s">
        <v>97</v>
      </c>
      <c r="AH171" s="217"/>
      <c r="AI171" s="217" t="str">
        <f t="shared" si="19"/>
        <v/>
      </c>
      <c r="AJ171" s="220" t="s">
        <v>97</v>
      </c>
      <c r="AK171" s="220"/>
      <c r="AL171" s="220" t="str">
        <f t="shared" si="20"/>
        <v/>
      </c>
      <c r="AM171" s="220" t="s">
        <v>97</v>
      </c>
      <c r="AN171" s="220"/>
      <c r="AO171" s="220" t="str">
        <f t="shared" si="21"/>
        <v/>
      </c>
      <c r="AP171" s="220"/>
      <c r="AQ171" s="220"/>
      <c r="AR171" s="119"/>
      <c r="AS171" s="119"/>
      <c r="AT171" s="117"/>
      <c r="AU171" s="117"/>
    </row>
    <row r="172" spans="1:47" ht="30" customHeight="1">
      <c r="A172" s="223">
        <f t="shared" si="26"/>
        <v>3</v>
      </c>
      <c r="B172" s="224" t="s">
        <v>994</v>
      </c>
      <c r="C172" s="237" t="s">
        <v>289</v>
      </c>
      <c r="D172" s="238" t="str">
        <f t="shared" si="15"/>
        <v>Kontrak V</v>
      </c>
      <c r="E172" s="239" t="s">
        <v>30</v>
      </c>
      <c r="F172" s="239">
        <v>7</v>
      </c>
      <c r="G172" s="117" t="s">
        <v>995</v>
      </c>
      <c r="H172" s="117"/>
      <c r="I172" s="117" t="s">
        <v>996</v>
      </c>
      <c r="J172" s="117" t="s">
        <v>302</v>
      </c>
      <c r="K172" s="117" t="s">
        <v>997</v>
      </c>
      <c r="L172" s="119">
        <v>34400</v>
      </c>
      <c r="M172" s="120">
        <f t="shared" ca="1" si="16"/>
        <v>32</v>
      </c>
      <c r="N172" s="118" t="s">
        <v>998</v>
      </c>
      <c r="O172" s="117" t="s">
        <v>219</v>
      </c>
      <c r="P172" s="117" t="s">
        <v>30</v>
      </c>
      <c r="Q172" s="216" t="s">
        <v>97</v>
      </c>
      <c r="R172" s="117" t="s">
        <v>999</v>
      </c>
      <c r="S172" s="117"/>
      <c r="T172" s="117" t="s">
        <v>2279</v>
      </c>
      <c r="U172" s="216" t="s">
        <v>120</v>
      </c>
      <c r="V172" s="216"/>
      <c r="W172" s="216"/>
      <c r="X172" s="216"/>
      <c r="Y172" s="216"/>
      <c r="Z172" s="216"/>
      <c r="AA172" s="217" t="s">
        <v>2460</v>
      </c>
      <c r="AB172" s="218"/>
      <c r="AC172" s="219" t="str">
        <f t="shared" si="17"/>
        <v/>
      </c>
      <c r="AD172" s="220" t="s">
        <v>2461</v>
      </c>
      <c r="AE172" s="220"/>
      <c r="AF172" s="120" t="str">
        <f t="shared" si="18"/>
        <v/>
      </c>
      <c r="AG172" s="217" t="s">
        <v>2462</v>
      </c>
      <c r="AH172" s="217"/>
      <c r="AI172" s="221" t="str">
        <f t="shared" si="19"/>
        <v/>
      </c>
      <c r="AJ172" s="220" t="s">
        <v>2463</v>
      </c>
      <c r="AK172" s="220"/>
      <c r="AL172" s="222" t="str">
        <f t="shared" si="20"/>
        <v/>
      </c>
      <c r="AM172" s="217">
        <v>46083</v>
      </c>
      <c r="AN172" s="217">
        <v>46446</v>
      </c>
      <c r="AO172" s="221">
        <f t="shared" si="21"/>
        <v>12</v>
      </c>
      <c r="AP172" s="220"/>
      <c r="AQ172" s="220"/>
      <c r="AR172" s="119"/>
      <c r="AS172" s="119"/>
      <c r="AT172" s="117"/>
      <c r="AU172" s="117"/>
    </row>
    <row r="173" spans="1:47" ht="30" customHeight="1">
      <c r="A173" s="223">
        <f t="shared" si="26"/>
        <v>4</v>
      </c>
      <c r="B173" s="224" t="s">
        <v>2465</v>
      </c>
      <c r="C173" s="224" t="s">
        <v>801</v>
      </c>
      <c r="D173" s="225" t="str">
        <f t="shared" si="15"/>
        <v>Kontrak I</v>
      </c>
      <c r="E173" s="117" t="s">
        <v>47</v>
      </c>
      <c r="F173" s="117">
        <v>3</v>
      </c>
      <c r="G173" s="117" t="s">
        <v>995</v>
      </c>
      <c r="H173" s="117"/>
      <c r="I173" s="117" t="s">
        <v>2466</v>
      </c>
      <c r="J173" s="117" t="s">
        <v>302</v>
      </c>
      <c r="K173" s="117" t="s">
        <v>2467</v>
      </c>
      <c r="L173" s="119">
        <v>37680</v>
      </c>
      <c r="M173" s="120">
        <f t="shared" ca="1" si="16"/>
        <v>23</v>
      </c>
      <c r="N173" s="118" t="s">
        <v>2468</v>
      </c>
      <c r="O173" s="117" t="s">
        <v>219</v>
      </c>
      <c r="P173" s="117" t="s">
        <v>30</v>
      </c>
      <c r="Q173" s="216" t="s">
        <v>702</v>
      </c>
      <c r="R173" s="117" t="s">
        <v>2469</v>
      </c>
      <c r="S173" s="117"/>
      <c r="T173" s="117" t="s">
        <v>1241</v>
      </c>
      <c r="U173" s="216" t="s">
        <v>2470</v>
      </c>
      <c r="V173" s="216"/>
      <c r="W173" s="216"/>
      <c r="X173" s="216"/>
      <c r="Y173" s="216"/>
      <c r="Z173" s="216"/>
      <c r="AA173" s="217" t="s">
        <v>2136</v>
      </c>
      <c r="AB173" s="218"/>
      <c r="AC173" s="219" t="str">
        <f t="shared" si="17"/>
        <v/>
      </c>
      <c r="AD173" s="220" t="s">
        <v>97</v>
      </c>
      <c r="AE173" s="220"/>
      <c r="AF173" s="120" t="str">
        <f t="shared" si="18"/>
        <v/>
      </c>
      <c r="AG173" s="217" t="s">
        <v>97</v>
      </c>
      <c r="AH173" s="217"/>
      <c r="AI173" s="221" t="str">
        <f t="shared" si="19"/>
        <v/>
      </c>
      <c r="AJ173" s="220" t="s">
        <v>97</v>
      </c>
      <c r="AK173" s="220"/>
      <c r="AL173" s="222" t="str">
        <f t="shared" si="20"/>
        <v/>
      </c>
      <c r="AM173" s="217" t="s">
        <v>97</v>
      </c>
      <c r="AN173" s="217"/>
      <c r="AO173" s="221" t="str">
        <f t="shared" si="21"/>
        <v/>
      </c>
      <c r="AP173" s="220"/>
      <c r="AQ173" s="220"/>
      <c r="AR173" s="119"/>
      <c r="AS173" s="119"/>
      <c r="AT173" s="117"/>
      <c r="AU173" s="117"/>
    </row>
    <row r="174" spans="1:47" ht="30" customHeight="1">
      <c r="A174" s="223">
        <f t="shared" si="26"/>
        <v>5</v>
      </c>
      <c r="B174" s="224" t="s">
        <v>1009</v>
      </c>
      <c r="C174" s="224" t="s">
        <v>376</v>
      </c>
      <c r="D174" s="225" t="str">
        <f t="shared" si="15"/>
        <v>Kontrak V</v>
      </c>
      <c r="E174" s="117" t="s">
        <v>47</v>
      </c>
      <c r="F174" s="117">
        <v>3</v>
      </c>
      <c r="G174" s="117" t="s">
        <v>995</v>
      </c>
      <c r="H174" s="117"/>
      <c r="I174" s="117" t="s">
        <v>1011</v>
      </c>
      <c r="J174" s="117" t="s">
        <v>302</v>
      </c>
      <c r="K174" s="117" t="s">
        <v>995</v>
      </c>
      <c r="L174" s="119">
        <v>34369</v>
      </c>
      <c r="M174" s="120">
        <f t="shared" ca="1" si="16"/>
        <v>32</v>
      </c>
      <c r="N174" s="118" t="s">
        <v>1012</v>
      </c>
      <c r="O174" s="117" t="s">
        <v>219</v>
      </c>
      <c r="P174" s="117" t="s">
        <v>30</v>
      </c>
      <c r="Q174" s="216" t="s">
        <v>97</v>
      </c>
      <c r="R174" s="117" t="s">
        <v>1013</v>
      </c>
      <c r="S174" s="117"/>
      <c r="T174" s="117" t="s">
        <v>2279</v>
      </c>
      <c r="U174" s="216" t="s">
        <v>120</v>
      </c>
      <c r="V174" s="216"/>
      <c r="W174" s="216"/>
      <c r="X174" s="216"/>
      <c r="Y174" s="216"/>
      <c r="Z174" s="216"/>
      <c r="AA174" s="217" t="s">
        <v>2460</v>
      </c>
      <c r="AB174" s="218"/>
      <c r="AC174" s="219" t="str">
        <f t="shared" si="17"/>
        <v/>
      </c>
      <c r="AD174" s="220" t="s">
        <v>2461</v>
      </c>
      <c r="AE174" s="220"/>
      <c r="AF174" s="120" t="str">
        <f t="shared" si="18"/>
        <v/>
      </c>
      <c r="AG174" s="217" t="s">
        <v>2462</v>
      </c>
      <c r="AH174" s="217"/>
      <c r="AI174" s="221" t="str">
        <f t="shared" si="19"/>
        <v/>
      </c>
      <c r="AJ174" s="220" t="s">
        <v>2463</v>
      </c>
      <c r="AK174" s="220"/>
      <c r="AL174" s="222" t="str">
        <f t="shared" si="20"/>
        <v/>
      </c>
      <c r="AM174" s="217">
        <v>46083</v>
      </c>
      <c r="AN174" s="217">
        <v>46446</v>
      </c>
      <c r="AO174" s="221">
        <f t="shared" si="21"/>
        <v>12</v>
      </c>
      <c r="AP174" s="220"/>
      <c r="AQ174" s="220"/>
      <c r="AR174" s="119"/>
      <c r="AS174" s="119"/>
      <c r="AT174" s="117"/>
      <c r="AU174" s="117"/>
    </row>
    <row r="175" spans="1:47" ht="30" customHeight="1">
      <c r="A175" s="223">
        <f t="shared" si="26"/>
        <v>6</v>
      </c>
      <c r="B175" s="224" t="s">
        <v>1363</v>
      </c>
      <c r="C175" s="224" t="s">
        <v>376</v>
      </c>
      <c r="D175" s="225" t="str">
        <f t="shared" si="15"/>
        <v>Kontrak II</v>
      </c>
      <c r="E175" s="117" t="s">
        <v>47</v>
      </c>
      <c r="F175" s="117">
        <v>3</v>
      </c>
      <c r="G175" s="117" t="s">
        <v>1040</v>
      </c>
      <c r="H175" s="117"/>
      <c r="I175" s="117" t="s">
        <v>1366</v>
      </c>
      <c r="J175" s="117" t="s">
        <v>302</v>
      </c>
      <c r="K175" s="117" t="s">
        <v>1369</v>
      </c>
      <c r="L175" s="119">
        <v>34521</v>
      </c>
      <c r="M175" s="120">
        <f t="shared" ca="1" si="16"/>
        <v>32</v>
      </c>
      <c r="N175" s="118" t="s">
        <v>1372</v>
      </c>
      <c r="O175" s="117" t="s">
        <v>114</v>
      </c>
      <c r="P175" s="117" t="s">
        <v>116</v>
      </c>
      <c r="Q175" s="216" t="s">
        <v>1373</v>
      </c>
      <c r="R175" s="117" t="s">
        <v>1374</v>
      </c>
      <c r="S175" s="117"/>
      <c r="T175" s="117" t="s">
        <v>1365</v>
      </c>
      <c r="U175" s="216" t="s">
        <v>120</v>
      </c>
      <c r="V175" s="216"/>
      <c r="W175" s="216"/>
      <c r="X175" s="216"/>
      <c r="Y175" s="216"/>
      <c r="Z175" s="216"/>
      <c r="AA175" s="217" t="s">
        <v>2193</v>
      </c>
      <c r="AB175" s="218"/>
      <c r="AC175" s="219" t="str">
        <f t="shared" si="17"/>
        <v/>
      </c>
      <c r="AD175" s="220">
        <v>46113</v>
      </c>
      <c r="AE175" s="220">
        <v>46234</v>
      </c>
      <c r="AF175" s="120">
        <f t="shared" si="18"/>
        <v>4</v>
      </c>
      <c r="AG175" s="217" t="s">
        <v>97</v>
      </c>
      <c r="AH175" s="217"/>
      <c r="AI175" s="221" t="str">
        <f t="shared" si="19"/>
        <v/>
      </c>
      <c r="AJ175" s="220" t="s">
        <v>97</v>
      </c>
      <c r="AK175" s="220"/>
      <c r="AL175" s="222" t="str">
        <f t="shared" si="20"/>
        <v/>
      </c>
      <c r="AM175" s="217" t="s">
        <v>97</v>
      </c>
      <c r="AN175" s="217"/>
      <c r="AO175" s="221" t="str">
        <f t="shared" si="21"/>
        <v/>
      </c>
      <c r="AP175" s="220"/>
      <c r="AQ175" s="220"/>
      <c r="AR175" s="119"/>
      <c r="AS175" s="119"/>
      <c r="AT175" s="117"/>
      <c r="AU175" s="117"/>
    </row>
    <row r="176" spans="1:47" ht="30" customHeight="1">
      <c r="A176" s="223">
        <f t="shared" si="26"/>
        <v>7</v>
      </c>
      <c r="B176" s="224" t="s">
        <v>1014</v>
      </c>
      <c r="C176" s="224" t="s">
        <v>376</v>
      </c>
      <c r="D176" s="225" t="str">
        <f t="shared" si="15"/>
        <v>Kontrak I</v>
      </c>
      <c r="E176" s="117" t="s">
        <v>47</v>
      </c>
      <c r="F176" s="117">
        <v>3</v>
      </c>
      <c r="G176" s="117" t="s">
        <v>995</v>
      </c>
      <c r="H176" s="117"/>
      <c r="I176" s="244" t="s">
        <v>1015</v>
      </c>
      <c r="J176" s="117" t="s">
        <v>302</v>
      </c>
      <c r="K176" s="117" t="s">
        <v>1016</v>
      </c>
      <c r="L176" s="119">
        <v>34018</v>
      </c>
      <c r="M176" s="120">
        <f t="shared" ca="1" si="16"/>
        <v>33</v>
      </c>
      <c r="N176" s="118" t="s">
        <v>1017</v>
      </c>
      <c r="O176" s="117" t="s">
        <v>114</v>
      </c>
      <c r="P176" s="117" t="s">
        <v>116</v>
      </c>
      <c r="Q176" s="216" t="s">
        <v>1018</v>
      </c>
      <c r="R176" s="117"/>
      <c r="S176" s="117"/>
      <c r="T176" s="117" t="s">
        <v>1241</v>
      </c>
      <c r="U176" s="216" t="s">
        <v>120</v>
      </c>
      <c r="V176" s="216"/>
      <c r="W176" s="216"/>
      <c r="X176" s="216"/>
      <c r="Y176" s="216"/>
      <c r="Z176" s="216"/>
      <c r="AA176" s="217">
        <v>46136</v>
      </c>
      <c r="AB176" s="218">
        <v>46265</v>
      </c>
      <c r="AC176" s="219">
        <f t="shared" si="17"/>
        <v>5</v>
      </c>
      <c r="AD176" s="220"/>
      <c r="AE176" s="220"/>
      <c r="AF176" s="120" t="str">
        <f t="shared" si="18"/>
        <v/>
      </c>
      <c r="AG176" s="217"/>
      <c r="AH176" s="217"/>
      <c r="AI176" s="221" t="str">
        <f t="shared" si="19"/>
        <v/>
      </c>
      <c r="AJ176" s="220"/>
      <c r="AK176" s="220"/>
      <c r="AL176" s="222" t="str">
        <f t="shared" si="20"/>
        <v/>
      </c>
      <c r="AM176" s="217"/>
      <c r="AN176" s="217"/>
      <c r="AO176" s="221" t="str">
        <f t="shared" si="21"/>
        <v/>
      </c>
      <c r="AP176" s="220"/>
      <c r="AQ176" s="220"/>
      <c r="AR176" s="119"/>
      <c r="AS176" s="119"/>
      <c r="AT176" s="117"/>
      <c r="AU176" s="117"/>
    </row>
    <row r="177" spans="1:47" ht="30" customHeight="1">
      <c r="A177" s="223">
        <f t="shared" si="26"/>
        <v>8</v>
      </c>
      <c r="B177" s="224" t="s">
        <v>1443</v>
      </c>
      <c r="C177" s="240" t="s">
        <v>246</v>
      </c>
      <c r="D177" s="225" t="str">
        <f t="shared" si="15"/>
        <v>Kontrak I</v>
      </c>
      <c r="E177" s="117" t="s">
        <v>47</v>
      </c>
      <c r="F177" s="117" t="s">
        <v>30</v>
      </c>
      <c r="G177" s="117" t="s">
        <v>995</v>
      </c>
      <c r="H177" s="117"/>
      <c r="I177" s="244" t="s">
        <v>1444</v>
      </c>
      <c r="J177" s="117" t="s">
        <v>302</v>
      </c>
      <c r="K177" s="117" t="s">
        <v>1446</v>
      </c>
      <c r="L177" s="119">
        <v>32785</v>
      </c>
      <c r="M177" s="120">
        <f t="shared" ca="1" si="16"/>
        <v>36</v>
      </c>
      <c r="N177" s="118" t="s">
        <v>1012</v>
      </c>
      <c r="O177" s="117" t="s">
        <v>219</v>
      </c>
      <c r="P177" s="117" t="s">
        <v>30</v>
      </c>
      <c r="Q177" s="216" t="s">
        <v>250</v>
      </c>
      <c r="R177" s="117"/>
      <c r="S177" s="117"/>
      <c r="T177" s="117" t="s">
        <v>1241</v>
      </c>
      <c r="U177" s="216" t="s">
        <v>120</v>
      </c>
      <c r="V177" s="216"/>
      <c r="W177" s="216"/>
      <c r="X177" s="216"/>
      <c r="Y177" s="216"/>
      <c r="Z177" s="216"/>
      <c r="AA177" s="217">
        <v>46113</v>
      </c>
      <c r="AB177" s="218">
        <v>46234</v>
      </c>
      <c r="AC177" s="219">
        <f t="shared" si="17"/>
        <v>4</v>
      </c>
      <c r="AD177" s="220"/>
      <c r="AE177" s="220"/>
      <c r="AF177" s="120" t="str">
        <f t="shared" si="18"/>
        <v/>
      </c>
      <c r="AG177" s="217"/>
      <c r="AH177" s="217"/>
      <c r="AI177" s="221" t="str">
        <f t="shared" si="19"/>
        <v/>
      </c>
      <c r="AJ177" s="220"/>
      <c r="AK177" s="220"/>
      <c r="AL177" s="222" t="str">
        <f t="shared" si="20"/>
        <v/>
      </c>
      <c r="AM177" s="217"/>
      <c r="AN177" s="217"/>
      <c r="AO177" s="221" t="str">
        <f t="shared" si="21"/>
        <v/>
      </c>
      <c r="AP177" s="220"/>
      <c r="AQ177" s="220"/>
      <c r="AR177" s="119"/>
      <c r="AS177" s="119"/>
      <c r="AT177" s="117"/>
      <c r="AU177" s="117"/>
    </row>
    <row r="178" spans="1:47" ht="30" customHeight="1">
      <c r="A178" s="208" t="s">
        <v>1060</v>
      </c>
      <c r="B178" s="208"/>
      <c r="C178" s="208"/>
      <c r="D178" s="225" t="str">
        <f t="shared" si="15"/>
        <v>.</v>
      </c>
      <c r="E178" s="117"/>
      <c r="F178" s="117"/>
      <c r="G178" s="117"/>
      <c r="H178" s="117"/>
      <c r="I178" s="117"/>
      <c r="J178" s="117"/>
      <c r="K178" s="117"/>
      <c r="L178" s="119"/>
      <c r="M178" s="120" t="str">
        <f t="shared" ca="1" si="16"/>
        <v/>
      </c>
      <c r="N178" s="118"/>
      <c r="O178" s="117"/>
      <c r="P178" s="117"/>
      <c r="Q178" s="216"/>
      <c r="R178" s="117"/>
      <c r="S178" s="117"/>
      <c r="T178" s="117" t="s">
        <v>2125</v>
      </c>
      <c r="U178" s="216"/>
      <c r="V178" s="216"/>
      <c r="W178" s="216"/>
      <c r="X178" s="216"/>
      <c r="Y178" s="216"/>
      <c r="Z178" s="216"/>
      <c r="AA178" s="217"/>
      <c r="AB178" s="218"/>
      <c r="AC178" s="219" t="str">
        <f t="shared" si="17"/>
        <v/>
      </c>
      <c r="AD178" s="220"/>
      <c r="AE178" s="220"/>
      <c r="AF178" s="120" t="str">
        <f t="shared" si="18"/>
        <v/>
      </c>
      <c r="AG178" s="217"/>
      <c r="AH178" s="217"/>
      <c r="AI178" s="221" t="str">
        <f t="shared" si="19"/>
        <v/>
      </c>
      <c r="AJ178" s="220"/>
      <c r="AK178" s="220"/>
      <c r="AL178" s="222" t="str">
        <f t="shared" si="20"/>
        <v/>
      </c>
      <c r="AM178" s="217"/>
      <c r="AN178" s="217"/>
      <c r="AO178" s="221" t="str">
        <f t="shared" si="21"/>
        <v/>
      </c>
      <c r="AP178" s="220"/>
      <c r="AQ178" s="220"/>
      <c r="AR178" s="119"/>
      <c r="AS178" s="119"/>
      <c r="AT178" s="117"/>
      <c r="AU178" s="117"/>
    </row>
    <row r="179" spans="1:47" ht="30" customHeight="1">
      <c r="A179" s="223">
        <v>1</v>
      </c>
      <c r="B179" s="224" t="s">
        <v>1061</v>
      </c>
      <c r="C179" s="224" t="s">
        <v>2081</v>
      </c>
      <c r="D179" s="225" t="str">
        <f t="shared" si="15"/>
        <v>Tetap</v>
      </c>
      <c r="E179" s="117" t="s">
        <v>47</v>
      </c>
      <c r="F179" s="117">
        <v>9</v>
      </c>
      <c r="G179" s="117" t="s">
        <v>1062</v>
      </c>
      <c r="H179" s="117"/>
      <c r="I179" s="117" t="s">
        <v>1063</v>
      </c>
      <c r="J179" s="117" t="s">
        <v>302</v>
      </c>
      <c r="K179" s="117" t="s">
        <v>1064</v>
      </c>
      <c r="L179" s="119">
        <v>32534</v>
      </c>
      <c r="M179" s="120">
        <f t="shared" ca="1" si="16"/>
        <v>37</v>
      </c>
      <c r="N179" s="118" t="s">
        <v>1065</v>
      </c>
      <c r="O179" s="117" t="s">
        <v>114</v>
      </c>
      <c r="P179" s="117" t="s">
        <v>97</v>
      </c>
      <c r="Q179" s="216" t="s">
        <v>97</v>
      </c>
      <c r="R179" s="117" t="s">
        <v>1066</v>
      </c>
      <c r="S179" s="117"/>
      <c r="T179" s="117" t="s">
        <v>1581</v>
      </c>
      <c r="U179" s="216" t="s">
        <v>2482</v>
      </c>
      <c r="V179" s="216"/>
      <c r="W179" s="216"/>
      <c r="X179" s="216"/>
      <c r="Y179" s="216"/>
      <c r="Z179" s="216"/>
      <c r="AA179" s="217" t="s">
        <v>2483</v>
      </c>
      <c r="AB179" s="217"/>
      <c r="AC179" s="217" t="str">
        <f t="shared" si="17"/>
        <v/>
      </c>
      <c r="AD179" s="220" t="s">
        <v>2484</v>
      </c>
      <c r="AE179" s="220"/>
      <c r="AF179" s="220" t="str">
        <f t="shared" si="18"/>
        <v/>
      </c>
      <c r="AG179" s="217" t="s">
        <v>2485</v>
      </c>
      <c r="AH179" s="217"/>
      <c r="AI179" s="217" t="str">
        <f t="shared" si="19"/>
        <v/>
      </c>
      <c r="AJ179" s="220" t="s">
        <v>2486</v>
      </c>
      <c r="AK179" s="220"/>
      <c r="AL179" s="220" t="str">
        <f t="shared" si="20"/>
        <v/>
      </c>
      <c r="AM179" s="220" t="s">
        <v>97</v>
      </c>
      <c r="AN179" s="220"/>
      <c r="AO179" s="220" t="str">
        <f t="shared" si="21"/>
        <v/>
      </c>
      <c r="AP179" s="220"/>
      <c r="AQ179" s="220"/>
      <c r="AR179" s="119"/>
      <c r="AS179" s="119"/>
      <c r="AT179" s="117"/>
      <c r="AU179" s="117"/>
    </row>
    <row r="180" spans="1:47" ht="30" customHeight="1">
      <c r="A180" s="223">
        <f t="shared" ref="A180:A183" si="27">A179+1</f>
        <v>2</v>
      </c>
      <c r="B180" s="224" t="s">
        <v>1068</v>
      </c>
      <c r="C180" s="224" t="s">
        <v>212</v>
      </c>
      <c r="D180" s="225" t="str">
        <f t="shared" si="15"/>
        <v>Kontrak IV</v>
      </c>
      <c r="E180" s="117" t="s">
        <v>47</v>
      </c>
      <c r="F180" s="117">
        <v>3</v>
      </c>
      <c r="G180" s="117" t="s">
        <v>1069</v>
      </c>
      <c r="H180" s="117"/>
      <c r="I180" s="117" t="s">
        <v>1070</v>
      </c>
      <c r="J180" s="117" t="s">
        <v>103</v>
      </c>
      <c r="K180" s="117" t="s">
        <v>1071</v>
      </c>
      <c r="L180" s="119">
        <v>35990</v>
      </c>
      <c r="M180" s="120">
        <f t="shared" ca="1" si="16"/>
        <v>28</v>
      </c>
      <c r="N180" s="118" t="s">
        <v>1072</v>
      </c>
      <c r="O180" s="117" t="s">
        <v>219</v>
      </c>
      <c r="P180" s="117" t="s">
        <v>30</v>
      </c>
      <c r="Q180" s="216" t="s">
        <v>1073</v>
      </c>
      <c r="R180" s="117" t="s">
        <v>1074</v>
      </c>
      <c r="S180" s="117"/>
      <c r="T180" s="117" t="s">
        <v>1528</v>
      </c>
      <c r="U180" s="216" t="s">
        <v>1075</v>
      </c>
      <c r="V180" s="216"/>
      <c r="W180" s="216"/>
      <c r="X180" s="216"/>
      <c r="Y180" s="216"/>
      <c r="Z180" s="216"/>
      <c r="AA180" s="217" t="s">
        <v>2254</v>
      </c>
      <c r="AB180" s="218"/>
      <c r="AC180" s="219" t="str">
        <f t="shared" si="17"/>
        <v/>
      </c>
      <c r="AD180" s="220" t="s">
        <v>2255</v>
      </c>
      <c r="AE180" s="220"/>
      <c r="AF180" s="120" t="str">
        <f t="shared" si="18"/>
        <v/>
      </c>
      <c r="AG180" s="217" t="s">
        <v>2420</v>
      </c>
      <c r="AH180" s="217"/>
      <c r="AI180" s="221" t="str">
        <f t="shared" si="19"/>
        <v/>
      </c>
      <c r="AJ180" s="220">
        <v>46083</v>
      </c>
      <c r="AK180" s="220">
        <v>46446</v>
      </c>
      <c r="AL180" s="222">
        <f t="shared" si="20"/>
        <v>12</v>
      </c>
      <c r="AM180" s="217" t="s">
        <v>97</v>
      </c>
      <c r="AN180" s="217"/>
      <c r="AO180" s="221" t="str">
        <f t="shared" si="21"/>
        <v/>
      </c>
      <c r="AP180" s="220"/>
      <c r="AQ180" s="220"/>
      <c r="AR180" s="119"/>
      <c r="AS180" s="119"/>
      <c r="AT180" s="117"/>
      <c r="AU180" s="117"/>
    </row>
    <row r="181" spans="1:47" ht="30" customHeight="1">
      <c r="A181" s="223">
        <f t="shared" si="27"/>
        <v>3</v>
      </c>
      <c r="B181" s="224" t="s">
        <v>1076</v>
      </c>
      <c r="C181" s="224" t="s">
        <v>376</v>
      </c>
      <c r="D181" s="225" t="str">
        <f t="shared" si="15"/>
        <v>Kontrak II</v>
      </c>
      <c r="E181" s="117" t="s">
        <v>47</v>
      </c>
      <c r="F181" s="117">
        <v>3</v>
      </c>
      <c r="G181" s="117" t="s">
        <v>1069</v>
      </c>
      <c r="H181" s="117"/>
      <c r="I181" s="117" t="s">
        <v>1077</v>
      </c>
      <c r="J181" s="117" t="s">
        <v>103</v>
      </c>
      <c r="K181" s="117" t="s">
        <v>1004</v>
      </c>
      <c r="L181" s="119">
        <v>31763</v>
      </c>
      <c r="M181" s="120">
        <f t="shared" ca="1" si="16"/>
        <v>39</v>
      </c>
      <c r="N181" s="118" t="s">
        <v>1078</v>
      </c>
      <c r="O181" s="117" t="s">
        <v>114</v>
      </c>
      <c r="P181" s="117" t="s">
        <v>176</v>
      </c>
      <c r="Q181" s="216" t="s">
        <v>177</v>
      </c>
      <c r="R181" s="117" t="s">
        <v>1079</v>
      </c>
      <c r="S181" s="117"/>
      <c r="T181" s="117" t="s">
        <v>1365</v>
      </c>
      <c r="U181" s="216" t="s">
        <v>393</v>
      </c>
      <c r="V181" s="216"/>
      <c r="W181" s="216"/>
      <c r="X181" s="216"/>
      <c r="Y181" s="216"/>
      <c r="Z181" s="216"/>
      <c r="AA181" s="217" t="s">
        <v>2317</v>
      </c>
      <c r="AB181" s="218"/>
      <c r="AC181" s="219" t="str">
        <f t="shared" si="17"/>
        <v/>
      </c>
      <c r="AD181" s="220" t="s">
        <v>2213</v>
      </c>
      <c r="AE181" s="220"/>
      <c r="AF181" s="120" t="str">
        <f t="shared" si="18"/>
        <v/>
      </c>
      <c r="AG181" s="217" t="s">
        <v>97</v>
      </c>
      <c r="AH181" s="217"/>
      <c r="AI181" s="221" t="str">
        <f t="shared" si="19"/>
        <v/>
      </c>
      <c r="AJ181" s="220" t="s">
        <v>97</v>
      </c>
      <c r="AK181" s="220"/>
      <c r="AL181" s="222" t="str">
        <f t="shared" si="20"/>
        <v/>
      </c>
      <c r="AM181" s="217" t="s">
        <v>97</v>
      </c>
      <c r="AN181" s="217"/>
      <c r="AO181" s="221" t="str">
        <f t="shared" si="21"/>
        <v/>
      </c>
      <c r="AP181" s="220"/>
      <c r="AQ181" s="220"/>
      <c r="AR181" s="119"/>
      <c r="AS181" s="119"/>
      <c r="AT181" s="117"/>
      <c r="AU181" s="117"/>
    </row>
    <row r="182" spans="1:47" ht="30" customHeight="1">
      <c r="A182" s="223">
        <f t="shared" si="27"/>
        <v>4</v>
      </c>
      <c r="B182" s="224" t="s">
        <v>1080</v>
      </c>
      <c r="C182" s="224" t="s">
        <v>376</v>
      </c>
      <c r="D182" s="225" t="str">
        <f t="shared" si="15"/>
        <v>Kontrak II</v>
      </c>
      <c r="E182" s="117" t="s">
        <v>47</v>
      </c>
      <c r="F182" s="117">
        <v>3</v>
      </c>
      <c r="G182" s="117" t="s">
        <v>1069</v>
      </c>
      <c r="H182" s="117"/>
      <c r="I182" s="117" t="s">
        <v>1081</v>
      </c>
      <c r="J182" s="117" t="s">
        <v>103</v>
      </c>
      <c r="K182" s="117" t="s">
        <v>1082</v>
      </c>
      <c r="L182" s="119">
        <v>32236</v>
      </c>
      <c r="M182" s="120">
        <f t="shared" ca="1" si="16"/>
        <v>38</v>
      </c>
      <c r="N182" s="118" t="s">
        <v>1083</v>
      </c>
      <c r="O182" s="117" t="s">
        <v>114</v>
      </c>
      <c r="P182" s="117" t="s">
        <v>176</v>
      </c>
      <c r="Q182" s="216" t="s">
        <v>177</v>
      </c>
      <c r="R182" s="117" t="s">
        <v>1084</v>
      </c>
      <c r="S182" s="117"/>
      <c r="T182" s="117" t="s">
        <v>1365</v>
      </c>
      <c r="U182" s="216" t="s">
        <v>393</v>
      </c>
      <c r="V182" s="216"/>
      <c r="W182" s="216"/>
      <c r="X182" s="216"/>
      <c r="Y182" s="216"/>
      <c r="Z182" s="216"/>
      <c r="AA182" s="217" t="s">
        <v>2317</v>
      </c>
      <c r="AB182" s="218"/>
      <c r="AC182" s="219" t="str">
        <f t="shared" si="17"/>
        <v/>
      </c>
      <c r="AD182" s="220" t="s">
        <v>2213</v>
      </c>
      <c r="AE182" s="220"/>
      <c r="AF182" s="120" t="str">
        <f t="shared" si="18"/>
        <v/>
      </c>
      <c r="AG182" s="217" t="s">
        <v>97</v>
      </c>
      <c r="AH182" s="217"/>
      <c r="AI182" s="221" t="str">
        <f t="shared" si="19"/>
        <v/>
      </c>
      <c r="AJ182" s="220" t="s">
        <v>97</v>
      </c>
      <c r="AK182" s="220"/>
      <c r="AL182" s="222" t="str">
        <f t="shared" si="20"/>
        <v/>
      </c>
      <c r="AM182" s="217" t="s">
        <v>97</v>
      </c>
      <c r="AN182" s="217"/>
      <c r="AO182" s="221" t="str">
        <f t="shared" si="21"/>
        <v/>
      </c>
      <c r="AP182" s="220"/>
      <c r="AQ182" s="220"/>
      <c r="AR182" s="119"/>
      <c r="AS182" s="119"/>
      <c r="AT182" s="117"/>
      <c r="AU182" s="117"/>
    </row>
    <row r="183" spans="1:47" ht="30" customHeight="1">
      <c r="A183" s="223">
        <f t="shared" si="27"/>
        <v>5</v>
      </c>
      <c r="B183" s="224" t="s">
        <v>2083</v>
      </c>
      <c r="C183" s="224" t="s">
        <v>376</v>
      </c>
      <c r="D183" s="225" t="str">
        <f t="shared" si="15"/>
        <v>Kontrak II</v>
      </c>
      <c r="E183" s="117" t="s">
        <v>47</v>
      </c>
      <c r="F183" s="117">
        <v>3</v>
      </c>
      <c r="G183" s="117" t="s">
        <v>2515</v>
      </c>
      <c r="H183" s="117"/>
      <c r="I183" s="117" t="s">
        <v>2516</v>
      </c>
      <c r="J183" s="117" t="s">
        <v>103</v>
      </c>
      <c r="K183" s="117" t="s">
        <v>2517</v>
      </c>
      <c r="L183" s="119">
        <v>32794</v>
      </c>
      <c r="M183" s="120">
        <f t="shared" ca="1" si="16"/>
        <v>36</v>
      </c>
      <c r="N183" s="118" t="s">
        <v>1078</v>
      </c>
      <c r="O183" s="117" t="s">
        <v>114</v>
      </c>
      <c r="P183" s="117" t="s">
        <v>176</v>
      </c>
      <c r="Q183" s="216" t="s">
        <v>2519</v>
      </c>
      <c r="R183" s="117" t="s">
        <v>2520</v>
      </c>
      <c r="S183" s="117"/>
      <c r="T183" s="117" t="s">
        <v>1365</v>
      </c>
      <c r="U183" s="216" t="s">
        <v>393</v>
      </c>
      <c r="V183" s="216"/>
      <c r="W183" s="216"/>
      <c r="X183" s="216"/>
      <c r="Y183" s="216"/>
      <c r="Z183" s="216"/>
      <c r="AA183" s="217" t="s">
        <v>2317</v>
      </c>
      <c r="AB183" s="218"/>
      <c r="AC183" s="219" t="str">
        <f t="shared" si="17"/>
        <v/>
      </c>
      <c r="AD183" s="220" t="s">
        <v>2213</v>
      </c>
      <c r="AE183" s="220"/>
      <c r="AF183" s="120" t="str">
        <f t="shared" si="18"/>
        <v/>
      </c>
      <c r="AG183" s="217" t="s">
        <v>97</v>
      </c>
      <c r="AH183" s="217"/>
      <c r="AI183" s="221" t="str">
        <f t="shared" si="19"/>
        <v/>
      </c>
      <c r="AJ183" s="220" t="s">
        <v>97</v>
      </c>
      <c r="AK183" s="220"/>
      <c r="AL183" s="222" t="str">
        <f t="shared" si="20"/>
        <v/>
      </c>
      <c r="AM183" s="217" t="s">
        <v>97</v>
      </c>
      <c r="AN183" s="217"/>
      <c r="AO183" s="221" t="str">
        <f t="shared" si="21"/>
        <v/>
      </c>
      <c r="AP183" s="220"/>
      <c r="AQ183" s="220"/>
      <c r="AR183" s="119"/>
      <c r="AS183" s="119"/>
      <c r="AT183" s="117"/>
      <c r="AU183" s="117"/>
    </row>
    <row r="184" spans="1:47" ht="30" customHeight="1">
      <c r="A184" s="208" t="s">
        <v>1085</v>
      </c>
      <c r="B184" s="208"/>
      <c r="C184" s="208"/>
      <c r="D184" s="225" t="str">
        <f t="shared" si="15"/>
        <v>.</v>
      </c>
      <c r="E184" s="117"/>
      <c r="F184" s="117"/>
      <c r="G184" s="117"/>
      <c r="H184" s="117"/>
      <c r="I184" s="117"/>
      <c r="J184" s="117"/>
      <c r="K184" s="117"/>
      <c r="L184" s="119"/>
      <c r="M184" s="120" t="str">
        <f t="shared" ca="1" si="16"/>
        <v/>
      </c>
      <c r="N184" s="118"/>
      <c r="O184" s="117"/>
      <c r="P184" s="117"/>
      <c r="Q184" s="216"/>
      <c r="R184" s="117"/>
      <c r="S184" s="117"/>
      <c r="T184" s="117" t="s">
        <v>2125</v>
      </c>
      <c r="U184" s="216"/>
      <c r="V184" s="216"/>
      <c r="W184" s="216"/>
      <c r="X184" s="216"/>
      <c r="Y184" s="216"/>
      <c r="Z184" s="216"/>
      <c r="AA184" s="217"/>
      <c r="AB184" s="218"/>
      <c r="AC184" s="219" t="str">
        <f t="shared" si="17"/>
        <v/>
      </c>
      <c r="AD184" s="220"/>
      <c r="AE184" s="220"/>
      <c r="AF184" s="120" t="str">
        <f t="shared" si="18"/>
        <v/>
      </c>
      <c r="AG184" s="217"/>
      <c r="AH184" s="217"/>
      <c r="AI184" s="221" t="str">
        <f t="shared" si="19"/>
        <v/>
      </c>
      <c r="AJ184" s="220"/>
      <c r="AK184" s="220"/>
      <c r="AL184" s="222" t="str">
        <f t="shared" si="20"/>
        <v/>
      </c>
      <c r="AM184" s="217"/>
      <c r="AN184" s="217"/>
      <c r="AO184" s="221" t="str">
        <f t="shared" si="21"/>
        <v/>
      </c>
      <c r="AP184" s="220"/>
      <c r="AQ184" s="220"/>
      <c r="AR184" s="119"/>
      <c r="AS184" s="119"/>
      <c r="AT184" s="117"/>
      <c r="AU184" s="117"/>
    </row>
    <row r="185" spans="1:47" ht="30" customHeight="1">
      <c r="A185" s="223">
        <v>1</v>
      </c>
      <c r="B185" s="224" t="s">
        <v>1678</v>
      </c>
      <c r="C185" s="224" t="s">
        <v>1679</v>
      </c>
      <c r="D185" s="225" t="str">
        <f t="shared" si="15"/>
        <v>Eksternal</v>
      </c>
      <c r="E185" s="117" t="s">
        <v>97</v>
      </c>
      <c r="F185" s="117" t="s">
        <v>97</v>
      </c>
      <c r="G185" s="117" t="s">
        <v>97</v>
      </c>
      <c r="H185" s="117"/>
      <c r="I185" s="117" t="s">
        <v>97</v>
      </c>
      <c r="J185" s="117" t="s">
        <v>97</v>
      </c>
      <c r="K185" s="117" t="s">
        <v>97</v>
      </c>
      <c r="L185" s="119" t="s">
        <v>97</v>
      </c>
      <c r="M185" s="120" t="str">
        <f t="shared" ca="1" si="16"/>
        <v/>
      </c>
      <c r="N185" s="118" t="s">
        <v>97</v>
      </c>
      <c r="O185" s="117" t="s">
        <v>97</v>
      </c>
      <c r="P185" s="117" t="s">
        <v>97</v>
      </c>
      <c r="Q185" s="216" t="s">
        <v>97</v>
      </c>
      <c r="R185" s="117" t="s">
        <v>97</v>
      </c>
      <c r="S185" s="117"/>
      <c r="T185" s="117" t="s">
        <v>1680</v>
      </c>
      <c r="U185" s="216" t="s">
        <v>97</v>
      </c>
      <c r="V185" s="216"/>
      <c r="W185" s="216"/>
      <c r="X185" s="216"/>
      <c r="Y185" s="216"/>
      <c r="Z185" s="216"/>
      <c r="AA185" s="217" t="s">
        <v>2543</v>
      </c>
      <c r="AB185" s="217"/>
      <c r="AC185" s="217" t="str">
        <f t="shared" si="17"/>
        <v/>
      </c>
      <c r="AD185" s="220" t="s">
        <v>97</v>
      </c>
      <c r="AE185" s="220"/>
      <c r="AF185" s="220" t="str">
        <f t="shared" si="18"/>
        <v/>
      </c>
      <c r="AG185" s="217" t="s">
        <v>97</v>
      </c>
      <c r="AH185" s="217"/>
      <c r="AI185" s="217" t="str">
        <f t="shared" si="19"/>
        <v/>
      </c>
      <c r="AJ185" s="220" t="s">
        <v>97</v>
      </c>
      <c r="AK185" s="220"/>
      <c r="AL185" s="220" t="str">
        <f t="shared" si="20"/>
        <v/>
      </c>
      <c r="AM185" s="220" t="s">
        <v>97</v>
      </c>
      <c r="AN185" s="220"/>
      <c r="AO185" s="220" t="str">
        <f t="shared" si="21"/>
        <v/>
      </c>
      <c r="AP185" s="220"/>
      <c r="AQ185" s="220"/>
      <c r="AR185" s="119"/>
      <c r="AS185" s="119"/>
      <c r="AT185" s="117"/>
      <c r="AU185" s="117"/>
    </row>
    <row r="186" spans="1:47" ht="30" customHeight="1">
      <c r="A186" s="223">
        <f t="shared" ref="A186:A190" si="28">A185+1</f>
        <v>2</v>
      </c>
      <c r="B186" s="224" t="s">
        <v>1906</v>
      </c>
      <c r="C186" s="224" t="s">
        <v>801</v>
      </c>
      <c r="D186" s="225" t="str">
        <f t="shared" si="15"/>
        <v>Tetap</v>
      </c>
      <c r="E186" s="117" t="s">
        <v>47</v>
      </c>
      <c r="F186" s="117">
        <v>3</v>
      </c>
      <c r="G186" s="117" t="s">
        <v>1087</v>
      </c>
      <c r="H186" s="117"/>
      <c r="I186" s="117" t="s">
        <v>1101</v>
      </c>
      <c r="J186" s="117" t="s">
        <v>302</v>
      </c>
      <c r="K186" s="117" t="s">
        <v>1102</v>
      </c>
      <c r="L186" s="119">
        <v>27996</v>
      </c>
      <c r="M186" s="120">
        <f t="shared" ca="1" si="16"/>
        <v>50</v>
      </c>
      <c r="N186" s="118" t="s">
        <v>1103</v>
      </c>
      <c r="O186" s="117" t="s">
        <v>114</v>
      </c>
      <c r="P186" s="117" t="s">
        <v>349</v>
      </c>
      <c r="Q186" s="216" t="s">
        <v>97</v>
      </c>
      <c r="R186" s="117" t="s">
        <v>1104</v>
      </c>
      <c r="S186" s="117"/>
      <c r="T186" s="117" t="s">
        <v>1581</v>
      </c>
      <c r="U186" s="216" t="s">
        <v>2564</v>
      </c>
      <c r="V186" s="216"/>
      <c r="W186" s="216"/>
      <c r="X186" s="216"/>
      <c r="Y186" s="216"/>
      <c r="Z186" s="216"/>
      <c r="AA186" s="217" t="s">
        <v>2565</v>
      </c>
      <c r="AB186" s="217"/>
      <c r="AC186" s="217" t="str">
        <f t="shared" si="17"/>
        <v/>
      </c>
      <c r="AD186" s="220" t="s">
        <v>2566</v>
      </c>
      <c r="AE186" s="220"/>
      <c r="AF186" s="220" t="str">
        <f t="shared" si="18"/>
        <v/>
      </c>
      <c r="AG186" s="217" t="s">
        <v>2567</v>
      </c>
      <c r="AH186" s="217"/>
      <c r="AI186" s="217" t="str">
        <f t="shared" si="19"/>
        <v/>
      </c>
      <c r="AJ186" s="220" t="s">
        <v>2570</v>
      </c>
      <c r="AK186" s="220"/>
      <c r="AL186" s="220" t="str">
        <f t="shared" si="20"/>
        <v/>
      </c>
      <c r="AM186" s="220" t="s">
        <v>97</v>
      </c>
      <c r="AN186" s="220"/>
      <c r="AO186" s="220" t="str">
        <f t="shared" si="21"/>
        <v/>
      </c>
      <c r="AP186" s="220"/>
      <c r="AQ186" s="220"/>
      <c r="AR186" s="119"/>
      <c r="AS186" s="119"/>
      <c r="AT186" s="117"/>
      <c r="AU186" s="117"/>
    </row>
    <row r="187" spans="1:47" ht="30" customHeight="1">
      <c r="A187" s="223">
        <f t="shared" si="28"/>
        <v>3</v>
      </c>
      <c r="B187" s="224" t="s">
        <v>1094</v>
      </c>
      <c r="C187" s="237" t="s">
        <v>289</v>
      </c>
      <c r="D187" s="238" t="str">
        <f t="shared" si="15"/>
        <v>Tetap</v>
      </c>
      <c r="E187" s="239" t="s">
        <v>30</v>
      </c>
      <c r="F187" s="239">
        <v>7</v>
      </c>
      <c r="G187" s="117" t="s">
        <v>1062</v>
      </c>
      <c r="H187" s="117"/>
      <c r="I187" s="117" t="s">
        <v>1095</v>
      </c>
      <c r="J187" s="117" t="s">
        <v>302</v>
      </c>
      <c r="K187" s="117" t="s">
        <v>1096</v>
      </c>
      <c r="L187" s="119">
        <v>30445</v>
      </c>
      <c r="M187" s="120">
        <f t="shared" ca="1" si="16"/>
        <v>43</v>
      </c>
      <c r="N187" s="118" t="s">
        <v>1097</v>
      </c>
      <c r="O187" s="117" t="s">
        <v>114</v>
      </c>
      <c r="P187" s="117" t="s">
        <v>97</v>
      </c>
      <c r="Q187" s="216" t="s">
        <v>97</v>
      </c>
      <c r="R187" s="117" t="s">
        <v>1098</v>
      </c>
      <c r="S187" s="117"/>
      <c r="T187" s="117" t="s">
        <v>1581</v>
      </c>
      <c r="U187" s="216" t="s">
        <v>2482</v>
      </c>
      <c r="V187" s="216"/>
      <c r="W187" s="216"/>
      <c r="X187" s="216"/>
      <c r="Y187" s="216"/>
      <c r="Z187" s="216"/>
      <c r="AA187" s="217" t="s">
        <v>2483</v>
      </c>
      <c r="AB187" s="217"/>
      <c r="AC187" s="217" t="str">
        <f t="shared" si="17"/>
        <v/>
      </c>
      <c r="AD187" s="220" t="s">
        <v>2484</v>
      </c>
      <c r="AE187" s="220"/>
      <c r="AF187" s="220" t="str">
        <f t="shared" si="18"/>
        <v/>
      </c>
      <c r="AG187" s="217" t="s">
        <v>2485</v>
      </c>
      <c r="AH187" s="217"/>
      <c r="AI187" s="217" t="str">
        <f t="shared" si="19"/>
        <v/>
      </c>
      <c r="AJ187" s="220" t="s">
        <v>2486</v>
      </c>
      <c r="AK187" s="220"/>
      <c r="AL187" s="220" t="str">
        <f t="shared" si="20"/>
        <v/>
      </c>
      <c r="AM187" s="220" t="s">
        <v>97</v>
      </c>
      <c r="AN187" s="220"/>
      <c r="AO187" s="220" t="str">
        <f t="shared" si="21"/>
        <v/>
      </c>
      <c r="AP187" s="220"/>
      <c r="AQ187" s="220"/>
      <c r="AR187" s="119"/>
      <c r="AS187" s="119"/>
      <c r="AT187" s="117"/>
      <c r="AU187" s="117"/>
    </row>
    <row r="188" spans="1:47" ht="30" customHeight="1">
      <c r="A188" s="223">
        <f t="shared" si="28"/>
        <v>4</v>
      </c>
      <c r="B188" s="224" t="s">
        <v>1106</v>
      </c>
      <c r="C188" s="224" t="s">
        <v>376</v>
      </c>
      <c r="D188" s="225" t="str">
        <f t="shared" si="15"/>
        <v>Tetap</v>
      </c>
      <c r="E188" s="117" t="s">
        <v>47</v>
      </c>
      <c r="F188" s="117">
        <v>3</v>
      </c>
      <c r="G188" s="117" t="s">
        <v>1087</v>
      </c>
      <c r="H188" s="117"/>
      <c r="I188" s="117" t="s">
        <v>1107</v>
      </c>
      <c r="J188" s="117" t="s">
        <v>302</v>
      </c>
      <c r="K188" s="117" t="s">
        <v>1108</v>
      </c>
      <c r="L188" s="119">
        <v>34714</v>
      </c>
      <c r="M188" s="120">
        <f t="shared" ca="1" si="16"/>
        <v>31</v>
      </c>
      <c r="N188" s="118" t="s">
        <v>1109</v>
      </c>
      <c r="O188" s="117" t="s">
        <v>464</v>
      </c>
      <c r="P188" s="117" t="s">
        <v>97</v>
      </c>
      <c r="Q188" s="216" t="s">
        <v>97</v>
      </c>
      <c r="R188" s="117" t="s">
        <v>1110</v>
      </c>
      <c r="S188" s="117"/>
      <c r="T188" s="117" t="s">
        <v>1581</v>
      </c>
      <c r="U188" s="216" t="s">
        <v>2588</v>
      </c>
      <c r="V188" s="216"/>
      <c r="W188" s="216"/>
      <c r="X188" s="216"/>
      <c r="Y188" s="216"/>
      <c r="Z188" s="216"/>
      <c r="AA188" s="217" t="s">
        <v>2592</v>
      </c>
      <c r="AB188" s="217"/>
      <c r="AC188" s="217" t="str">
        <f t="shared" si="17"/>
        <v/>
      </c>
      <c r="AD188" s="220" t="s">
        <v>2595</v>
      </c>
      <c r="AE188" s="220"/>
      <c r="AF188" s="220" t="str">
        <f t="shared" si="18"/>
        <v/>
      </c>
      <c r="AG188" s="217" t="s">
        <v>2596</v>
      </c>
      <c r="AH188" s="217"/>
      <c r="AI188" s="217" t="str">
        <f t="shared" si="19"/>
        <v/>
      </c>
      <c r="AJ188" s="220" t="s">
        <v>2597</v>
      </c>
      <c r="AK188" s="220"/>
      <c r="AL188" s="220" t="str">
        <f t="shared" si="20"/>
        <v/>
      </c>
      <c r="AM188" s="220" t="s">
        <v>97</v>
      </c>
      <c r="AN188" s="220"/>
      <c r="AO188" s="220" t="str">
        <f t="shared" si="21"/>
        <v/>
      </c>
      <c r="AP188" s="220"/>
      <c r="AQ188" s="220"/>
      <c r="AR188" s="119"/>
      <c r="AS188" s="119"/>
      <c r="AT188" s="117"/>
      <c r="AU188" s="117"/>
    </row>
    <row r="189" spans="1:47" ht="30" customHeight="1">
      <c r="A189" s="223">
        <f t="shared" si="28"/>
        <v>5</v>
      </c>
      <c r="B189" s="224" t="s">
        <v>1086</v>
      </c>
      <c r="C189" s="248" t="s">
        <v>2286</v>
      </c>
      <c r="D189" s="238" t="str">
        <f t="shared" si="15"/>
        <v>Tetap</v>
      </c>
      <c r="E189" s="239" t="s">
        <v>30</v>
      </c>
      <c r="F189" s="239">
        <v>9</v>
      </c>
      <c r="G189" s="117" t="s">
        <v>1087</v>
      </c>
      <c r="H189" s="117"/>
      <c r="I189" s="117" t="s">
        <v>1088</v>
      </c>
      <c r="J189" s="117" t="s">
        <v>302</v>
      </c>
      <c r="K189" s="117" t="s">
        <v>1089</v>
      </c>
      <c r="L189" s="119">
        <v>30331</v>
      </c>
      <c r="M189" s="120">
        <f t="shared" ca="1" si="16"/>
        <v>43</v>
      </c>
      <c r="N189" s="118" t="s">
        <v>1090</v>
      </c>
      <c r="O189" s="117" t="s">
        <v>114</v>
      </c>
      <c r="P189" s="117" t="s">
        <v>97</v>
      </c>
      <c r="Q189" s="216" t="s">
        <v>97</v>
      </c>
      <c r="R189" s="117" t="s">
        <v>1091</v>
      </c>
      <c r="S189" s="117"/>
      <c r="T189" s="117" t="s">
        <v>1581</v>
      </c>
      <c r="U189" s="216" t="s">
        <v>2606</v>
      </c>
      <c r="V189" s="216"/>
      <c r="W189" s="216"/>
      <c r="X189" s="216"/>
      <c r="Y189" s="216"/>
      <c r="Z189" s="216"/>
      <c r="AA189" s="217" t="s">
        <v>2607</v>
      </c>
      <c r="AB189" s="217"/>
      <c r="AC189" s="217" t="str">
        <f t="shared" si="17"/>
        <v/>
      </c>
      <c r="AD189" s="220" t="s">
        <v>2608</v>
      </c>
      <c r="AE189" s="220"/>
      <c r="AF189" s="220" t="str">
        <f t="shared" si="18"/>
        <v/>
      </c>
      <c r="AG189" s="217" t="s">
        <v>2609</v>
      </c>
      <c r="AH189" s="217"/>
      <c r="AI189" s="217" t="str">
        <f t="shared" si="19"/>
        <v/>
      </c>
      <c r="AJ189" s="220" t="s">
        <v>2610</v>
      </c>
      <c r="AK189" s="220"/>
      <c r="AL189" s="220" t="str">
        <f t="shared" si="20"/>
        <v/>
      </c>
      <c r="AM189" s="220" t="s">
        <v>97</v>
      </c>
      <c r="AN189" s="220"/>
      <c r="AO189" s="220" t="str">
        <f t="shared" si="21"/>
        <v/>
      </c>
      <c r="AP189" s="220"/>
      <c r="AQ189" s="220"/>
      <c r="AR189" s="119"/>
      <c r="AS189" s="119"/>
      <c r="AT189" s="117"/>
      <c r="AU189" s="117"/>
    </row>
    <row r="190" spans="1:47" ht="30" customHeight="1">
      <c r="A190" s="223">
        <f t="shared" si="28"/>
        <v>6</v>
      </c>
      <c r="B190" s="224" t="s">
        <v>1113</v>
      </c>
      <c r="C190" s="240" t="s">
        <v>246</v>
      </c>
      <c r="D190" s="225" t="str">
        <f t="shared" si="15"/>
        <v>Kontrak III</v>
      </c>
      <c r="E190" s="117" t="s">
        <v>30</v>
      </c>
      <c r="F190" s="117" t="s">
        <v>30</v>
      </c>
      <c r="G190" s="117" t="s">
        <v>1087</v>
      </c>
      <c r="H190" s="117"/>
      <c r="I190" s="117" t="s">
        <v>1114</v>
      </c>
      <c r="J190" s="117" t="s">
        <v>302</v>
      </c>
      <c r="K190" s="117" t="s">
        <v>1089</v>
      </c>
      <c r="L190" s="119">
        <v>33363</v>
      </c>
      <c r="M190" s="120">
        <f t="shared" ca="1" si="16"/>
        <v>35</v>
      </c>
      <c r="N190" s="118" t="s">
        <v>1115</v>
      </c>
      <c r="O190" s="117" t="s">
        <v>114</v>
      </c>
      <c r="P190" s="117" t="s">
        <v>116</v>
      </c>
      <c r="Q190" s="216" t="s">
        <v>97</v>
      </c>
      <c r="R190" s="117" t="s">
        <v>1116</v>
      </c>
      <c r="S190" s="117"/>
      <c r="T190" s="117" t="s">
        <v>1164</v>
      </c>
      <c r="U190" s="216" t="s">
        <v>120</v>
      </c>
      <c r="V190" s="216"/>
      <c r="W190" s="216"/>
      <c r="X190" s="216"/>
      <c r="Y190" s="216"/>
      <c r="Z190" s="216"/>
      <c r="AA190" s="217" t="s">
        <v>2621</v>
      </c>
      <c r="AB190" s="218"/>
      <c r="AC190" s="219" t="str">
        <f t="shared" si="17"/>
        <v/>
      </c>
      <c r="AD190" s="220" t="s">
        <v>2622</v>
      </c>
      <c r="AE190" s="220"/>
      <c r="AF190" s="120" t="str">
        <f t="shared" si="18"/>
        <v/>
      </c>
      <c r="AG190" s="217" t="s">
        <v>2623</v>
      </c>
      <c r="AH190" s="217"/>
      <c r="AI190" s="221" t="str">
        <f t="shared" si="19"/>
        <v/>
      </c>
      <c r="AJ190" s="220" t="s">
        <v>97</v>
      </c>
      <c r="AK190" s="220"/>
      <c r="AL190" s="222" t="str">
        <f t="shared" si="20"/>
        <v/>
      </c>
      <c r="AM190" s="217" t="s">
        <v>97</v>
      </c>
      <c r="AN190" s="217"/>
      <c r="AO190" s="221" t="str">
        <f t="shared" si="21"/>
        <v/>
      </c>
      <c r="AP190" s="220"/>
      <c r="AQ190" s="220"/>
      <c r="AR190" s="119"/>
      <c r="AS190" s="119"/>
      <c r="AT190" s="117"/>
      <c r="AU190" s="117"/>
    </row>
    <row r="191" spans="1:47" ht="30" customHeight="1">
      <c r="A191" s="208" t="s">
        <v>2090</v>
      </c>
      <c r="B191" s="208"/>
      <c r="C191" s="208"/>
      <c r="D191" s="225" t="str">
        <f t="shared" si="15"/>
        <v>.</v>
      </c>
      <c r="E191" s="117"/>
      <c r="F191" s="117"/>
      <c r="G191" s="117"/>
      <c r="H191" s="117"/>
      <c r="I191" s="117"/>
      <c r="J191" s="117"/>
      <c r="K191" s="117"/>
      <c r="L191" s="119"/>
      <c r="M191" s="120" t="str">
        <f t="shared" ca="1" si="16"/>
        <v/>
      </c>
      <c r="N191" s="118"/>
      <c r="O191" s="117"/>
      <c r="P191" s="117"/>
      <c r="Q191" s="216"/>
      <c r="R191" s="117"/>
      <c r="S191" s="117"/>
      <c r="T191" s="117" t="s">
        <v>2125</v>
      </c>
      <c r="U191" s="216"/>
      <c r="V191" s="216"/>
      <c r="W191" s="216"/>
      <c r="X191" s="216"/>
      <c r="Y191" s="216"/>
      <c r="Z191" s="216"/>
      <c r="AA191" s="217"/>
      <c r="AB191" s="218"/>
      <c r="AC191" s="219" t="str">
        <f t="shared" si="17"/>
        <v/>
      </c>
      <c r="AD191" s="220"/>
      <c r="AE191" s="220"/>
      <c r="AF191" s="120" t="str">
        <f t="shared" si="18"/>
        <v/>
      </c>
      <c r="AG191" s="217"/>
      <c r="AH191" s="217"/>
      <c r="AI191" s="221" t="str">
        <f t="shared" si="19"/>
        <v/>
      </c>
      <c r="AJ191" s="220"/>
      <c r="AK191" s="220"/>
      <c r="AL191" s="222" t="str">
        <f t="shared" si="20"/>
        <v/>
      </c>
      <c r="AM191" s="217"/>
      <c r="AN191" s="217"/>
      <c r="AO191" s="221" t="str">
        <f t="shared" si="21"/>
        <v/>
      </c>
      <c r="AP191" s="220"/>
      <c r="AQ191" s="220"/>
      <c r="AR191" s="119"/>
      <c r="AS191" s="119"/>
      <c r="AT191" s="117"/>
      <c r="AU191" s="117"/>
    </row>
    <row r="192" spans="1:47" ht="30" customHeight="1">
      <c r="A192" s="227">
        <v>1</v>
      </c>
      <c r="B192" s="228" t="s">
        <v>2091</v>
      </c>
      <c r="C192" s="228" t="s">
        <v>2092</v>
      </c>
      <c r="D192" s="246" t="str">
        <f t="shared" si="15"/>
        <v>Tetap</v>
      </c>
      <c r="E192" s="229" t="s">
        <v>97</v>
      </c>
      <c r="F192" s="229" t="s">
        <v>97</v>
      </c>
      <c r="G192" s="229" t="s">
        <v>100</v>
      </c>
      <c r="H192" s="229"/>
      <c r="I192" s="229" t="s">
        <v>2643</v>
      </c>
      <c r="J192" s="229" t="s">
        <v>302</v>
      </c>
      <c r="K192" s="229" t="s">
        <v>2644</v>
      </c>
      <c r="L192" s="230">
        <v>31483</v>
      </c>
      <c r="M192" s="231">
        <f t="shared" ca="1" si="16"/>
        <v>40</v>
      </c>
      <c r="N192" s="232" t="s">
        <v>2646</v>
      </c>
      <c r="O192" s="229" t="s">
        <v>114</v>
      </c>
      <c r="P192" s="229" t="s">
        <v>116</v>
      </c>
      <c r="Q192" s="233" t="s">
        <v>97</v>
      </c>
      <c r="R192" s="229" t="s">
        <v>2647</v>
      </c>
      <c r="S192" s="229"/>
      <c r="T192" s="229" t="s">
        <v>1581</v>
      </c>
      <c r="U192" s="233" t="s">
        <v>2648</v>
      </c>
      <c r="V192" s="233"/>
      <c r="W192" s="233"/>
      <c r="X192" s="233"/>
      <c r="Y192" s="233"/>
      <c r="Z192" s="233"/>
      <c r="AA192" s="234" t="s">
        <v>2649</v>
      </c>
      <c r="AB192" s="234"/>
      <c r="AC192" s="234" t="str">
        <f t="shared" si="17"/>
        <v/>
      </c>
      <c r="AD192" s="234" t="s">
        <v>2653</v>
      </c>
      <c r="AE192" s="234"/>
      <c r="AF192" s="234" t="str">
        <f t="shared" si="18"/>
        <v/>
      </c>
      <c r="AG192" s="234" t="s">
        <v>2658</v>
      </c>
      <c r="AH192" s="234"/>
      <c r="AI192" s="234" t="str">
        <f t="shared" si="19"/>
        <v/>
      </c>
      <c r="AJ192" s="234" t="s">
        <v>2659</v>
      </c>
      <c r="AK192" s="234"/>
      <c r="AL192" s="234" t="str">
        <f t="shared" si="20"/>
        <v/>
      </c>
      <c r="AM192" s="234" t="s">
        <v>97</v>
      </c>
      <c r="AN192" s="234"/>
      <c r="AO192" s="234" t="str">
        <f t="shared" si="21"/>
        <v/>
      </c>
      <c r="AP192" s="234"/>
      <c r="AQ192" s="234"/>
      <c r="AR192" s="230"/>
      <c r="AS192" s="230"/>
      <c r="AT192" s="229"/>
      <c r="AU192" s="229"/>
    </row>
    <row r="193" spans="1:47" ht="30" customHeight="1">
      <c r="A193" s="223">
        <f t="shared" ref="A193:A204" si="29">A192+1</f>
        <v>2</v>
      </c>
      <c r="B193" s="224" t="s">
        <v>1158</v>
      </c>
      <c r="C193" s="248" t="s">
        <v>2286</v>
      </c>
      <c r="D193" s="238" t="str">
        <f t="shared" si="15"/>
        <v>Kontrak V</v>
      </c>
      <c r="E193" s="239" t="s">
        <v>30</v>
      </c>
      <c r="F193" s="239">
        <v>13</v>
      </c>
      <c r="G193" s="117" t="s">
        <v>977</v>
      </c>
      <c r="H193" s="117"/>
      <c r="I193" s="117" t="s">
        <v>1159</v>
      </c>
      <c r="J193" s="117" t="s">
        <v>103</v>
      </c>
      <c r="K193" s="117" t="s">
        <v>1160</v>
      </c>
      <c r="L193" s="119">
        <v>35965</v>
      </c>
      <c r="M193" s="120">
        <f t="shared" ca="1" si="16"/>
        <v>28</v>
      </c>
      <c r="N193" s="118" t="s">
        <v>1161</v>
      </c>
      <c r="O193" s="117" t="s">
        <v>219</v>
      </c>
      <c r="P193" s="117" t="s">
        <v>97</v>
      </c>
      <c r="Q193" s="216" t="s">
        <v>250</v>
      </c>
      <c r="R193" s="117" t="s">
        <v>1162</v>
      </c>
      <c r="S193" s="117"/>
      <c r="T193" s="117" t="s">
        <v>2279</v>
      </c>
      <c r="U193" s="216" t="s">
        <v>120</v>
      </c>
      <c r="V193" s="216"/>
      <c r="W193" s="216"/>
      <c r="X193" s="216"/>
      <c r="Y193" s="216"/>
      <c r="Z193" s="216"/>
      <c r="AA193" s="217" t="s">
        <v>2673</v>
      </c>
      <c r="AB193" s="218"/>
      <c r="AC193" s="219" t="str">
        <f t="shared" si="17"/>
        <v/>
      </c>
      <c r="AD193" s="220" t="s">
        <v>2281</v>
      </c>
      <c r="AE193" s="220"/>
      <c r="AF193" s="120" t="str">
        <f t="shared" si="18"/>
        <v/>
      </c>
      <c r="AG193" s="217" t="s">
        <v>2282</v>
      </c>
      <c r="AH193" s="217"/>
      <c r="AI193" s="221" t="str">
        <f t="shared" si="19"/>
        <v/>
      </c>
      <c r="AJ193" s="220" t="s">
        <v>2283</v>
      </c>
      <c r="AK193" s="220"/>
      <c r="AL193" s="222" t="str">
        <f t="shared" si="20"/>
        <v/>
      </c>
      <c r="AM193" s="316">
        <v>46113</v>
      </c>
      <c r="AN193" s="316" t="s">
        <v>2678</v>
      </c>
      <c r="AO193" s="317" t="e">
        <f t="shared" si="21"/>
        <v>#VALUE!</v>
      </c>
      <c r="AP193" s="220"/>
      <c r="AQ193" s="220"/>
      <c r="AR193" s="119"/>
      <c r="AS193" s="119"/>
      <c r="AT193" s="117"/>
      <c r="AU193" s="117"/>
    </row>
    <row r="194" spans="1:47" ht="30" customHeight="1">
      <c r="A194" s="223">
        <f t="shared" si="29"/>
        <v>3</v>
      </c>
      <c r="B194" s="224" t="s">
        <v>1119</v>
      </c>
      <c r="C194" s="248" t="s">
        <v>2286</v>
      </c>
      <c r="D194" s="238" t="str">
        <f t="shared" si="15"/>
        <v>Kontrak IV</v>
      </c>
      <c r="E194" s="239" t="s">
        <v>30</v>
      </c>
      <c r="F194" s="239">
        <v>13</v>
      </c>
      <c r="G194" s="117" t="s">
        <v>977</v>
      </c>
      <c r="H194" s="117"/>
      <c r="I194" s="117" t="s">
        <v>1120</v>
      </c>
      <c r="J194" s="117" t="s">
        <v>103</v>
      </c>
      <c r="K194" s="117" t="s">
        <v>1004</v>
      </c>
      <c r="L194" s="119">
        <v>35954</v>
      </c>
      <c r="M194" s="120">
        <f t="shared" ca="1" si="16"/>
        <v>28</v>
      </c>
      <c r="N194" s="118" t="s">
        <v>1121</v>
      </c>
      <c r="O194" s="117" t="s">
        <v>219</v>
      </c>
      <c r="P194" s="117" t="s">
        <v>97</v>
      </c>
      <c r="Q194" s="216" t="s">
        <v>97</v>
      </c>
      <c r="R194" s="117" t="s">
        <v>1122</v>
      </c>
      <c r="S194" s="117"/>
      <c r="T194" s="117" t="s">
        <v>1528</v>
      </c>
      <c r="U194" s="216" t="s">
        <v>120</v>
      </c>
      <c r="V194" s="216"/>
      <c r="W194" s="216"/>
      <c r="X194" s="216"/>
      <c r="Y194" s="216"/>
      <c r="Z194" s="216"/>
      <c r="AA194" s="217" t="s">
        <v>2459</v>
      </c>
      <c r="AB194" s="218"/>
      <c r="AC194" s="219" t="str">
        <f t="shared" si="17"/>
        <v/>
      </c>
      <c r="AD194" s="220" t="s">
        <v>2158</v>
      </c>
      <c r="AE194" s="220"/>
      <c r="AF194" s="120" t="str">
        <f t="shared" si="18"/>
        <v/>
      </c>
      <c r="AG194" s="217" t="s">
        <v>2159</v>
      </c>
      <c r="AH194" s="217"/>
      <c r="AI194" s="221" t="str">
        <f t="shared" si="19"/>
        <v/>
      </c>
      <c r="AJ194" s="220" t="s">
        <v>2160</v>
      </c>
      <c r="AK194" s="220"/>
      <c r="AL194" s="222" t="str">
        <f t="shared" si="20"/>
        <v/>
      </c>
      <c r="AM194" s="217" t="s">
        <v>97</v>
      </c>
      <c r="AN194" s="217"/>
      <c r="AO194" s="221" t="str">
        <f t="shared" si="21"/>
        <v/>
      </c>
      <c r="AP194" s="220"/>
      <c r="AQ194" s="220"/>
      <c r="AR194" s="119"/>
      <c r="AS194" s="119"/>
      <c r="AT194" s="117"/>
      <c r="AU194" s="117"/>
    </row>
    <row r="195" spans="1:47" ht="30" customHeight="1">
      <c r="A195" s="223">
        <f t="shared" si="29"/>
        <v>4</v>
      </c>
      <c r="B195" s="224" t="s">
        <v>2093</v>
      </c>
      <c r="C195" s="224" t="s">
        <v>801</v>
      </c>
      <c r="D195" s="225" t="str">
        <f t="shared" si="15"/>
        <v>Kontrak V</v>
      </c>
      <c r="E195" s="117" t="s">
        <v>47</v>
      </c>
      <c r="F195" s="117">
        <v>3</v>
      </c>
      <c r="G195" s="117" t="s">
        <v>977</v>
      </c>
      <c r="H195" s="117"/>
      <c r="I195" s="117" t="s">
        <v>2580</v>
      </c>
      <c r="J195" s="117" t="s">
        <v>103</v>
      </c>
      <c r="K195" s="117" t="s">
        <v>1431</v>
      </c>
      <c r="L195" s="119">
        <v>36563</v>
      </c>
      <c r="M195" s="120">
        <f t="shared" ca="1" si="16"/>
        <v>26</v>
      </c>
      <c r="N195" s="118" t="s">
        <v>2702</v>
      </c>
      <c r="O195" s="117" t="s">
        <v>219</v>
      </c>
      <c r="P195" s="117" t="s">
        <v>97</v>
      </c>
      <c r="Q195" s="216" t="s">
        <v>2703</v>
      </c>
      <c r="R195" s="117" t="s">
        <v>2704</v>
      </c>
      <c r="S195" s="117"/>
      <c r="T195" s="117" t="s">
        <v>2279</v>
      </c>
      <c r="U195" s="216" t="s">
        <v>120</v>
      </c>
      <c r="V195" s="216"/>
      <c r="W195" s="216"/>
      <c r="X195" s="216"/>
      <c r="Y195" s="216"/>
      <c r="Z195" s="216"/>
      <c r="AA195" s="217" t="s">
        <v>2673</v>
      </c>
      <c r="AB195" s="218"/>
      <c r="AC195" s="219" t="str">
        <f t="shared" si="17"/>
        <v/>
      </c>
      <c r="AD195" s="220" t="s">
        <v>2281</v>
      </c>
      <c r="AE195" s="220"/>
      <c r="AF195" s="120" t="str">
        <f t="shared" si="18"/>
        <v/>
      </c>
      <c r="AG195" s="217" t="s">
        <v>2282</v>
      </c>
      <c r="AH195" s="217"/>
      <c r="AI195" s="221" t="str">
        <f t="shared" si="19"/>
        <v/>
      </c>
      <c r="AJ195" s="220" t="s">
        <v>2283</v>
      </c>
      <c r="AK195" s="220"/>
      <c r="AL195" s="222" t="str">
        <f t="shared" si="20"/>
        <v/>
      </c>
      <c r="AM195" s="316">
        <v>46113</v>
      </c>
      <c r="AN195" s="316" t="s">
        <v>2678</v>
      </c>
      <c r="AO195" s="317" t="e">
        <f t="shared" si="21"/>
        <v>#VALUE!</v>
      </c>
      <c r="AP195" s="220"/>
      <c r="AQ195" s="220"/>
      <c r="AR195" s="119"/>
      <c r="AS195" s="119"/>
      <c r="AT195" s="117"/>
      <c r="AU195" s="117"/>
    </row>
    <row r="196" spans="1:47" ht="30" customHeight="1">
      <c r="A196" s="223">
        <f t="shared" si="29"/>
        <v>5</v>
      </c>
      <c r="B196" s="224" t="s">
        <v>1167</v>
      </c>
      <c r="C196" s="237" t="s">
        <v>289</v>
      </c>
      <c r="D196" s="238" t="str">
        <f t="shared" si="15"/>
        <v>Kontrak IV</v>
      </c>
      <c r="E196" s="239" t="s">
        <v>47</v>
      </c>
      <c r="F196" s="239">
        <v>9</v>
      </c>
      <c r="G196" s="117" t="s">
        <v>977</v>
      </c>
      <c r="H196" s="117"/>
      <c r="I196" s="117" t="s">
        <v>1168</v>
      </c>
      <c r="J196" s="117" t="s">
        <v>103</v>
      </c>
      <c r="K196" s="117" t="s">
        <v>1169</v>
      </c>
      <c r="L196" s="119">
        <v>33993</v>
      </c>
      <c r="M196" s="120">
        <f t="shared" ca="1" si="16"/>
        <v>33</v>
      </c>
      <c r="N196" s="118" t="s">
        <v>1171</v>
      </c>
      <c r="O196" s="117" t="s">
        <v>114</v>
      </c>
      <c r="P196" s="117" t="s">
        <v>116</v>
      </c>
      <c r="Q196" s="216" t="s">
        <v>926</v>
      </c>
      <c r="R196" s="117" t="s">
        <v>1172</v>
      </c>
      <c r="S196" s="117"/>
      <c r="T196" s="117" t="s">
        <v>1528</v>
      </c>
      <c r="U196" s="216" t="s">
        <v>120</v>
      </c>
      <c r="V196" s="216"/>
      <c r="W196" s="216"/>
      <c r="X196" s="216"/>
      <c r="Y196" s="216"/>
      <c r="Z196" s="216"/>
      <c r="AA196" s="217" t="s">
        <v>2724</v>
      </c>
      <c r="AB196" s="218"/>
      <c r="AC196" s="219" t="str">
        <f t="shared" si="17"/>
        <v/>
      </c>
      <c r="AD196" s="220" t="s">
        <v>2205</v>
      </c>
      <c r="AE196" s="220"/>
      <c r="AF196" s="120" t="str">
        <f t="shared" si="18"/>
        <v/>
      </c>
      <c r="AG196" s="217" t="s">
        <v>2255</v>
      </c>
      <c r="AH196" s="217"/>
      <c r="AI196" s="221" t="str">
        <f t="shared" si="19"/>
        <v/>
      </c>
      <c r="AJ196" s="220" t="s">
        <v>2256</v>
      </c>
      <c r="AK196" s="220"/>
      <c r="AL196" s="222" t="str">
        <f t="shared" si="20"/>
        <v/>
      </c>
      <c r="AM196" s="217" t="s">
        <v>97</v>
      </c>
      <c r="AN196" s="217"/>
      <c r="AO196" s="221" t="str">
        <f t="shared" si="21"/>
        <v/>
      </c>
      <c r="AP196" s="220"/>
      <c r="AQ196" s="220"/>
      <c r="AR196" s="119"/>
      <c r="AS196" s="119"/>
      <c r="AT196" s="117"/>
      <c r="AU196" s="117"/>
    </row>
    <row r="197" spans="1:47" ht="30" customHeight="1">
      <c r="A197" s="223">
        <f t="shared" si="29"/>
        <v>6</v>
      </c>
      <c r="B197" s="224" t="s">
        <v>1140</v>
      </c>
      <c r="C197" s="224" t="s">
        <v>376</v>
      </c>
      <c r="D197" s="225" t="str">
        <f t="shared" si="15"/>
        <v>Kontrak IV</v>
      </c>
      <c r="E197" s="117" t="s">
        <v>47</v>
      </c>
      <c r="F197" s="117">
        <v>3</v>
      </c>
      <c r="G197" s="117" t="s">
        <v>977</v>
      </c>
      <c r="H197" s="117"/>
      <c r="I197" s="117" t="s">
        <v>1141</v>
      </c>
      <c r="J197" s="117" t="s">
        <v>302</v>
      </c>
      <c r="K197" s="117" t="s">
        <v>1142</v>
      </c>
      <c r="L197" s="119">
        <v>37293</v>
      </c>
      <c r="M197" s="120">
        <f t="shared" ca="1" si="16"/>
        <v>24</v>
      </c>
      <c r="N197" s="118" t="s">
        <v>1143</v>
      </c>
      <c r="O197" s="117" t="s">
        <v>219</v>
      </c>
      <c r="P197" s="117" t="s">
        <v>97</v>
      </c>
      <c r="Q197" s="216" t="s">
        <v>926</v>
      </c>
      <c r="R197" s="117" t="s">
        <v>1144</v>
      </c>
      <c r="S197" s="117"/>
      <c r="T197" s="117" t="s">
        <v>1528</v>
      </c>
      <c r="U197" s="216" t="s">
        <v>120</v>
      </c>
      <c r="V197" s="216"/>
      <c r="W197" s="216"/>
      <c r="X197" s="216"/>
      <c r="Y197" s="216"/>
      <c r="Z197" s="216"/>
      <c r="AA197" s="217" t="s">
        <v>2724</v>
      </c>
      <c r="AB197" s="218"/>
      <c r="AC197" s="219" t="str">
        <f t="shared" si="17"/>
        <v/>
      </c>
      <c r="AD197" s="220" t="s">
        <v>2205</v>
      </c>
      <c r="AE197" s="220"/>
      <c r="AF197" s="120" t="str">
        <f t="shared" si="18"/>
        <v/>
      </c>
      <c r="AG197" s="217" t="s">
        <v>2255</v>
      </c>
      <c r="AH197" s="217"/>
      <c r="AI197" s="221" t="str">
        <f t="shared" si="19"/>
        <v/>
      </c>
      <c r="AJ197" s="220" t="s">
        <v>2256</v>
      </c>
      <c r="AK197" s="220"/>
      <c r="AL197" s="222" t="str">
        <f t="shared" si="20"/>
        <v/>
      </c>
      <c r="AM197" s="217" t="s">
        <v>97</v>
      </c>
      <c r="AN197" s="217"/>
      <c r="AO197" s="221" t="str">
        <f t="shared" si="21"/>
        <v/>
      </c>
      <c r="AP197" s="220"/>
      <c r="AQ197" s="220"/>
      <c r="AR197" s="119"/>
      <c r="AS197" s="119"/>
      <c r="AT197" s="117"/>
      <c r="AU197" s="117"/>
    </row>
    <row r="198" spans="1:47" ht="30" customHeight="1">
      <c r="A198" s="223">
        <f t="shared" si="29"/>
        <v>7</v>
      </c>
      <c r="B198" s="224" t="s">
        <v>1185</v>
      </c>
      <c r="C198" s="224" t="s">
        <v>376</v>
      </c>
      <c r="D198" s="225" t="str">
        <f t="shared" si="15"/>
        <v>Kontrak IV</v>
      </c>
      <c r="E198" s="117" t="s">
        <v>73</v>
      </c>
      <c r="F198" s="117">
        <v>5</v>
      </c>
      <c r="G198" s="117" t="s">
        <v>977</v>
      </c>
      <c r="H198" s="117"/>
      <c r="I198" s="117" t="s">
        <v>1186</v>
      </c>
      <c r="J198" s="117" t="s">
        <v>103</v>
      </c>
      <c r="K198" s="117" t="s">
        <v>1187</v>
      </c>
      <c r="L198" s="119">
        <v>34234</v>
      </c>
      <c r="M198" s="120">
        <f t="shared" ca="1" si="16"/>
        <v>33</v>
      </c>
      <c r="N198" s="118" t="s">
        <v>1188</v>
      </c>
      <c r="O198" s="117" t="s">
        <v>114</v>
      </c>
      <c r="P198" s="117" t="s">
        <v>116</v>
      </c>
      <c r="Q198" s="216" t="s">
        <v>893</v>
      </c>
      <c r="R198" s="117" t="s">
        <v>1189</v>
      </c>
      <c r="S198" s="117"/>
      <c r="T198" s="117" t="s">
        <v>1528</v>
      </c>
      <c r="U198" s="216" t="s">
        <v>120</v>
      </c>
      <c r="V198" s="216"/>
      <c r="W198" s="216"/>
      <c r="X198" s="216"/>
      <c r="Y198" s="216"/>
      <c r="Z198" s="216"/>
      <c r="AA198" s="217" t="s">
        <v>2724</v>
      </c>
      <c r="AB198" s="218"/>
      <c r="AC198" s="219" t="str">
        <f t="shared" si="17"/>
        <v/>
      </c>
      <c r="AD198" s="220" t="s">
        <v>2205</v>
      </c>
      <c r="AE198" s="220"/>
      <c r="AF198" s="120" t="str">
        <f t="shared" si="18"/>
        <v/>
      </c>
      <c r="AG198" s="217" t="s">
        <v>2255</v>
      </c>
      <c r="AH198" s="217"/>
      <c r="AI198" s="221" t="str">
        <f t="shared" si="19"/>
        <v/>
      </c>
      <c r="AJ198" s="220" t="s">
        <v>2256</v>
      </c>
      <c r="AK198" s="220"/>
      <c r="AL198" s="222" t="str">
        <f t="shared" si="20"/>
        <v/>
      </c>
      <c r="AM198" s="217" t="s">
        <v>97</v>
      </c>
      <c r="AN198" s="217"/>
      <c r="AO198" s="221" t="str">
        <f t="shared" si="21"/>
        <v/>
      </c>
      <c r="AP198" s="220"/>
      <c r="AQ198" s="220"/>
      <c r="AR198" s="119"/>
      <c r="AS198" s="119"/>
      <c r="AT198" s="117"/>
      <c r="AU198" s="117"/>
    </row>
    <row r="199" spans="1:47" ht="30" customHeight="1">
      <c r="A199" s="223">
        <f t="shared" si="29"/>
        <v>8</v>
      </c>
      <c r="B199" s="224" t="s">
        <v>1153</v>
      </c>
      <c r="C199" s="224" t="s">
        <v>376</v>
      </c>
      <c r="D199" s="225" t="str">
        <f t="shared" si="15"/>
        <v>Kontrak IV</v>
      </c>
      <c r="E199" s="117" t="s">
        <v>47</v>
      </c>
      <c r="F199" s="117">
        <v>3</v>
      </c>
      <c r="G199" s="117" t="s">
        <v>977</v>
      </c>
      <c r="H199" s="117"/>
      <c r="I199" s="117" t="s">
        <v>1154</v>
      </c>
      <c r="J199" s="117" t="s">
        <v>103</v>
      </c>
      <c r="K199" s="117" t="s">
        <v>1004</v>
      </c>
      <c r="L199" s="119">
        <v>34269</v>
      </c>
      <c r="M199" s="120">
        <f t="shared" ca="1" si="16"/>
        <v>32</v>
      </c>
      <c r="N199" s="118" t="s">
        <v>1155</v>
      </c>
      <c r="O199" s="117" t="s">
        <v>219</v>
      </c>
      <c r="P199" s="117" t="s">
        <v>30</v>
      </c>
      <c r="Q199" s="216" t="s">
        <v>97</v>
      </c>
      <c r="R199" s="117" t="s">
        <v>1156</v>
      </c>
      <c r="S199" s="117"/>
      <c r="T199" s="117" t="s">
        <v>1528</v>
      </c>
      <c r="U199" s="216" t="s">
        <v>120</v>
      </c>
      <c r="V199" s="216"/>
      <c r="W199" s="216"/>
      <c r="X199" s="216"/>
      <c r="Y199" s="216"/>
      <c r="Z199" s="216"/>
      <c r="AA199" s="217" t="s">
        <v>2764</v>
      </c>
      <c r="AB199" s="218"/>
      <c r="AC199" s="219" t="str">
        <f t="shared" si="17"/>
        <v/>
      </c>
      <c r="AD199" s="220" t="s">
        <v>2205</v>
      </c>
      <c r="AE199" s="220"/>
      <c r="AF199" s="120" t="str">
        <f t="shared" si="18"/>
        <v/>
      </c>
      <c r="AG199" s="217" t="s">
        <v>2255</v>
      </c>
      <c r="AH199" s="217"/>
      <c r="AI199" s="221" t="str">
        <f t="shared" si="19"/>
        <v/>
      </c>
      <c r="AJ199" s="220" t="s">
        <v>2256</v>
      </c>
      <c r="AK199" s="220"/>
      <c r="AL199" s="222" t="str">
        <f t="shared" si="20"/>
        <v/>
      </c>
      <c r="AM199" s="217" t="s">
        <v>97</v>
      </c>
      <c r="AN199" s="217"/>
      <c r="AO199" s="221" t="str">
        <f t="shared" si="21"/>
        <v/>
      </c>
      <c r="AP199" s="220"/>
      <c r="AQ199" s="220"/>
      <c r="AR199" s="119"/>
      <c r="AS199" s="119"/>
      <c r="AT199" s="117"/>
      <c r="AU199" s="117"/>
    </row>
    <row r="200" spans="1:47" ht="30" customHeight="1">
      <c r="A200" s="223">
        <f t="shared" si="29"/>
        <v>9</v>
      </c>
      <c r="B200" s="224" t="s">
        <v>1148</v>
      </c>
      <c r="C200" s="224" t="s">
        <v>376</v>
      </c>
      <c r="D200" s="225" t="str">
        <f t="shared" si="15"/>
        <v>Kontrak III</v>
      </c>
      <c r="E200" s="117" t="s">
        <v>47</v>
      </c>
      <c r="F200" s="117">
        <v>3</v>
      </c>
      <c r="G200" s="117" t="s">
        <v>977</v>
      </c>
      <c r="H200" s="117"/>
      <c r="I200" s="117" t="s">
        <v>1149</v>
      </c>
      <c r="J200" s="117" t="s">
        <v>103</v>
      </c>
      <c r="K200" s="117" t="s">
        <v>1150</v>
      </c>
      <c r="L200" s="119">
        <v>36855</v>
      </c>
      <c r="M200" s="120">
        <f t="shared" ca="1" si="16"/>
        <v>25</v>
      </c>
      <c r="N200" s="118" t="s">
        <v>1151</v>
      </c>
      <c r="O200" s="117" t="s">
        <v>219</v>
      </c>
      <c r="P200" s="117" t="s">
        <v>30</v>
      </c>
      <c r="Q200" s="216" t="s">
        <v>177</v>
      </c>
      <c r="R200" s="117" t="s">
        <v>1152</v>
      </c>
      <c r="S200" s="117"/>
      <c r="T200" s="117" t="s">
        <v>1164</v>
      </c>
      <c r="U200" s="216" t="s">
        <v>120</v>
      </c>
      <c r="V200" s="216"/>
      <c r="W200" s="216"/>
      <c r="X200" s="216"/>
      <c r="Y200" s="216"/>
      <c r="Z200" s="216"/>
      <c r="AA200" s="217" t="s">
        <v>2222</v>
      </c>
      <c r="AB200" s="218"/>
      <c r="AC200" s="219" t="str">
        <f t="shared" si="17"/>
        <v/>
      </c>
      <c r="AD200" s="220" t="s">
        <v>2193</v>
      </c>
      <c r="AE200" s="220"/>
      <c r="AF200" s="120" t="str">
        <f t="shared" si="18"/>
        <v/>
      </c>
      <c r="AG200" s="256">
        <v>46113</v>
      </c>
      <c r="AH200" s="256" t="s">
        <v>2325</v>
      </c>
      <c r="AI200" s="258" t="e">
        <f t="shared" si="19"/>
        <v>#VALUE!</v>
      </c>
      <c r="AJ200" s="220" t="s">
        <v>97</v>
      </c>
      <c r="AK200" s="220"/>
      <c r="AL200" s="222" t="str">
        <f t="shared" si="20"/>
        <v/>
      </c>
      <c r="AM200" s="217" t="s">
        <v>97</v>
      </c>
      <c r="AN200" s="217"/>
      <c r="AO200" s="221" t="str">
        <f t="shared" si="21"/>
        <v/>
      </c>
      <c r="AP200" s="220"/>
      <c r="AQ200" s="220"/>
      <c r="AR200" s="119"/>
      <c r="AS200" s="119"/>
      <c r="AT200" s="117"/>
      <c r="AU200" s="117"/>
    </row>
    <row r="201" spans="1:47" ht="30" customHeight="1">
      <c r="A201" s="223">
        <f t="shared" si="29"/>
        <v>10</v>
      </c>
      <c r="B201" s="224" t="s">
        <v>1173</v>
      </c>
      <c r="C201" s="237" t="s">
        <v>289</v>
      </c>
      <c r="D201" s="238" t="str">
        <f t="shared" si="15"/>
        <v>Kontrak III</v>
      </c>
      <c r="E201" s="239" t="s">
        <v>30</v>
      </c>
      <c r="F201" s="239">
        <v>7</v>
      </c>
      <c r="G201" s="117" t="s">
        <v>977</v>
      </c>
      <c r="H201" s="117"/>
      <c r="I201" s="117" t="s">
        <v>1174</v>
      </c>
      <c r="J201" s="117" t="s">
        <v>103</v>
      </c>
      <c r="K201" s="117" t="s">
        <v>1004</v>
      </c>
      <c r="L201" s="119">
        <v>36500</v>
      </c>
      <c r="M201" s="120">
        <f t="shared" ca="1" si="16"/>
        <v>26</v>
      </c>
      <c r="N201" s="118" t="s">
        <v>1175</v>
      </c>
      <c r="O201" s="117" t="s">
        <v>219</v>
      </c>
      <c r="P201" s="117" t="s">
        <v>30</v>
      </c>
      <c r="Q201" s="216" t="s">
        <v>177</v>
      </c>
      <c r="R201" s="117" t="s">
        <v>1176</v>
      </c>
      <c r="S201" s="117"/>
      <c r="T201" s="117" t="s">
        <v>1164</v>
      </c>
      <c r="U201" s="216" t="s">
        <v>120</v>
      </c>
      <c r="V201" s="216"/>
      <c r="W201" s="216"/>
      <c r="X201" s="216"/>
      <c r="Y201" s="216"/>
      <c r="Z201" s="216"/>
      <c r="AA201" s="217" t="s">
        <v>2222</v>
      </c>
      <c r="AB201" s="218"/>
      <c r="AC201" s="219" t="str">
        <f t="shared" si="17"/>
        <v/>
      </c>
      <c r="AD201" s="220" t="s">
        <v>2193</v>
      </c>
      <c r="AE201" s="220"/>
      <c r="AF201" s="120" t="str">
        <f t="shared" si="18"/>
        <v/>
      </c>
      <c r="AG201" s="256">
        <v>46113</v>
      </c>
      <c r="AH201" s="256" t="s">
        <v>2325</v>
      </c>
      <c r="AI201" s="258" t="e">
        <f t="shared" si="19"/>
        <v>#VALUE!</v>
      </c>
      <c r="AJ201" s="220" t="s">
        <v>97</v>
      </c>
      <c r="AK201" s="220"/>
      <c r="AL201" s="222" t="str">
        <f t="shared" si="20"/>
        <v/>
      </c>
      <c r="AM201" s="217" t="s">
        <v>97</v>
      </c>
      <c r="AN201" s="217"/>
      <c r="AO201" s="221" t="str">
        <f t="shared" si="21"/>
        <v/>
      </c>
      <c r="AP201" s="220"/>
      <c r="AQ201" s="220"/>
      <c r="AR201" s="119"/>
      <c r="AS201" s="119"/>
      <c r="AT201" s="117"/>
      <c r="AU201" s="117"/>
    </row>
    <row r="202" spans="1:47" ht="30" customHeight="1">
      <c r="A202" s="223">
        <f t="shared" si="29"/>
        <v>11</v>
      </c>
      <c r="B202" s="224" t="s">
        <v>1124</v>
      </c>
      <c r="C202" s="237" t="s">
        <v>289</v>
      </c>
      <c r="D202" s="238" t="str">
        <f t="shared" si="15"/>
        <v>Kontrak III</v>
      </c>
      <c r="E202" s="239" t="s">
        <v>30</v>
      </c>
      <c r="F202" s="239">
        <v>7</v>
      </c>
      <c r="G202" s="117" t="s">
        <v>977</v>
      </c>
      <c r="H202" s="117"/>
      <c r="I202" s="117" t="s">
        <v>1125</v>
      </c>
      <c r="J202" s="117" t="s">
        <v>103</v>
      </c>
      <c r="K202" s="117" t="s">
        <v>1004</v>
      </c>
      <c r="L202" s="119">
        <v>35091</v>
      </c>
      <c r="M202" s="120">
        <f t="shared" ca="1" si="16"/>
        <v>30</v>
      </c>
      <c r="N202" s="118" t="s">
        <v>1126</v>
      </c>
      <c r="O202" s="117" t="s">
        <v>219</v>
      </c>
      <c r="P202" s="117" t="s">
        <v>30</v>
      </c>
      <c r="Q202" s="216" t="s">
        <v>177</v>
      </c>
      <c r="R202" s="117" t="s">
        <v>1127</v>
      </c>
      <c r="S202" s="117"/>
      <c r="T202" s="117" t="s">
        <v>1164</v>
      </c>
      <c r="U202" s="216" t="s">
        <v>120</v>
      </c>
      <c r="V202" s="216"/>
      <c r="W202" s="216"/>
      <c r="X202" s="216"/>
      <c r="Y202" s="216"/>
      <c r="Z202" s="216"/>
      <c r="AA202" s="217" t="s">
        <v>2222</v>
      </c>
      <c r="AB202" s="218"/>
      <c r="AC202" s="219" t="str">
        <f t="shared" si="17"/>
        <v/>
      </c>
      <c r="AD202" s="220" t="s">
        <v>2193</v>
      </c>
      <c r="AE202" s="220"/>
      <c r="AF202" s="120" t="str">
        <f t="shared" si="18"/>
        <v/>
      </c>
      <c r="AG202" s="256">
        <v>46113</v>
      </c>
      <c r="AH202" s="256" t="s">
        <v>2325</v>
      </c>
      <c r="AI202" s="258" t="e">
        <f t="shared" si="19"/>
        <v>#VALUE!</v>
      </c>
      <c r="AJ202" s="220" t="s">
        <v>97</v>
      </c>
      <c r="AK202" s="220"/>
      <c r="AL202" s="222" t="str">
        <f t="shared" si="20"/>
        <v/>
      </c>
      <c r="AM202" s="217" t="s">
        <v>97</v>
      </c>
      <c r="AN202" s="217"/>
      <c r="AO202" s="221" t="str">
        <f t="shared" si="21"/>
        <v/>
      </c>
      <c r="AP202" s="220"/>
      <c r="AQ202" s="220"/>
      <c r="AR202" s="119"/>
      <c r="AS202" s="119"/>
      <c r="AT202" s="117"/>
      <c r="AU202" s="117"/>
    </row>
    <row r="203" spans="1:47" ht="30" customHeight="1">
      <c r="A203" s="223">
        <f t="shared" si="29"/>
        <v>12</v>
      </c>
      <c r="B203" s="224" t="s">
        <v>1381</v>
      </c>
      <c r="C203" s="224" t="s">
        <v>376</v>
      </c>
      <c r="D203" s="225" t="str">
        <f t="shared" si="15"/>
        <v>Kontrak III</v>
      </c>
      <c r="E203" s="117" t="s">
        <v>47</v>
      </c>
      <c r="F203" s="117">
        <v>3</v>
      </c>
      <c r="G203" s="117" t="s">
        <v>977</v>
      </c>
      <c r="H203" s="117"/>
      <c r="I203" s="117" t="s">
        <v>1382</v>
      </c>
      <c r="J203" s="117" t="s">
        <v>302</v>
      </c>
      <c r="K203" s="117" t="s">
        <v>1383</v>
      </c>
      <c r="L203" s="119">
        <v>35048</v>
      </c>
      <c r="M203" s="120">
        <f t="shared" ca="1" si="16"/>
        <v>30</v>
      </c>
      <c r="N203" s="118" t="s">
        <v>1384</v>
      </c>
      <c r="O203" s="117" t="s">
        <v>114</v>
      </c>
      <c r="P203" s="117" t="s">
        <v>176</v>
      </c>
      <c r="Q203" s="216" t="s">
        <v>177</v>
      </c>
      <c r="R203" s="117" t="s">
        <v>1386</v>
      </c>
      <c r="S203" s="117"/>
      <c r="T203" s="117" t="s">
        <v>1164</v>
      </c>
      <c r="U203" s="216" t="s">
        <v>120</v>
      </c>
      <c r="V203" s="216"/>
      <c r="W203" s="216"/>
      <c r="X203" s="216"/>
      <c r="Y203" s="216"/>
      <c r="Z203" s="216"/>
      <c r="AA203" s="217" t="s">
        <v>2222</v>
      </c>
      <c r="AB203" s="218"/>
      <c r="AC203" s="219" t="str">
        <f t="shared" si="17"/>
        <v/>
      </c>
      <c r="AD203" s="220" t="s">
        <v>2193</v>
      </c>
      <c r="AE203" s="220"/>
      <c r="AF203" s="120" t="str">
        <f t="shared" si="18"/>
        <v/>
      </c>
      <c r="AG203" s="256">
        <v>46113</v>
      </c>
      <c r="AH203" s="256" t="s">
        <v>2325</v>
      </c>
      <c r="AI203" s="258" t="e">
        <f t="shared" si="19"/>
        <v>#VALUE!</v>
      </c>
      <c r="AJ203" s="220" t="s">
        <v>97</v>
      </c>
      <c r="AK203" s="220"/>
      <c r="AL203" s="222" t="str">
        <f t="shared" si="20"/>
        <v/>
      </c>
      <c r="AM203" s="217" t="s">
        <v>97</v>
      </c>
      <c r="AN203" s="217"/>
      <c r="AO203" s="221" t="str">
        <f t="shared" si="21"/>
        <v/>
      </c>
      <c r="AP203" s="220"/>
      <c r="AQ203" s="220"/>
      <c r="AR203" s="119"/>
      <c r="AS203" s="119"/>
      <c r="AT203" s="117"/>
      <c r="AU203" s="117"/>
    </row>
    <row r="204" spans="1:47" ht="30" customHeight="1">
      <c r="A204" s="223">
        <f t="shared" si="29"/>
        <v>13</v>
      </c>
      <c r="B204" s="224" t="s">
        <v>2094</v>
      </c>
      <c r="C204" s="240" t="s">
        <v>246</v>
      </c>
      <c r="D204" s="225" t="str">
        <f t="shared" si="15"/>
        <v>Kontrak I</v>
      </c>
      <c r="E204" s="117" t="s">
        <v>47</v>
      </c>
      <c r="F204" s="117" t="s">
        <v>30</v>
      </c>
      <c r="G204" s="117" t="s">
        <v>977</v>
      </c>
      <c r="H204" s="117"/>
      <c r="I204" s="117" t="s">
        <v>2766</v>
      </c>
      <c r="J204" s="117" t="s">
        <v>103</v>
      </c>
      <c r="K204" s="117" t="s">
        <v>2767</v>
      </c>
      <c r="L204" s="119">
        <v>35182</v>
      </c>
      <c r="M204" s="120">
        <f t="shared" ca="1" si="16"/>
        <v>30</v>
      </c>
      <c r="N204" s="222" t="s">
        <v>2768</v>
      </c>
      <c r="O204" s="117" t="s">
        <v>219</v>
      </c>
      <c r="P204" s="117" t="s">
        <v>30</v>
      </c>
      <c r="Q204" s="216" t="s">
        <v>250</v>
      </c>
      <c r="R204" s="117" t="s">
        <v>2769</v>
      </c>
      <c r="S204" s="117"/>
      <c r="T204" s="117" t="s">
        <v>1241</v>
      </c>
      <c r="U204" s="216" t="s">
        <v>120</v>
      </c>
      <c r="V204" s="216"/>
      <c r="W204" s="216"/>
      <c r="X204" s="216"/>
      <c r="Y204" s="216"/>
      <c r="Z204" s="216"/>
      <c r="AA204" s="217" t="s">
        <v>2329</v>
      </c>
      <c r="AB204" s="218"/>
      <c r="AC204" s="219" t="str">
        <f t="shared" si="17"/>
        <v/>
      </c>
      <c r="AD204" s="220"/>
      <c r="AE204" s="220"/>
      <c r="AF204" s="120" t="str">
        <f t="shared" si="18"/>
        <v/>
      </c>
      <c r="AG204" s="217"/>
      <c r="AH204" s="217"/>
      <c r="AI204" s="221" t="str">
        <f t="shared" si="19"/>
        <v/>
      </c>
      <c r="AJ204" s="220"/>
      <c r="AK204" s="220"/>
      <c r="AL204" s="222" t="str">
        <f t="shared" si="20"/>
        <v/>
      </c>
      <c r="AM204" s="217"/>
      <c r="AN204" s="217"/>
      <c r="AO204" s="221" t="str">
        <f t="shared" si="21"/>
        <v/>
      </c>
      <c r="AP204" s="220"/>
      <c r="AQ204" s="220"/>
      <c r="AR204" s="119"/>
      <c r="AS204" s="119"/>
      <c r="AT204" s="117"/>
      <c r="AU204" s="117"/>
    </row>
    <row r="205" spans="1:47" ht="30" customHeight="1">
      <c r="A205" s="208" t="s">
        <v>2095</v>
      </c>
      <c r="B205" s="208"/>
      <c r="C205" s="208"/>
      <c r="D205" s="225" t="str">
        <f t="shared" si="15"/>
        <v>.</v>
      </c>
      <c r="E205" s="117"/>
      <c r="F205" s="117"/>
      <c r="G205" s="117"/>
      <c r="H205" s="117"/>
      <c r="I205" s="117"/>
      <c r="J205" s="117"/>
      <c r="K205" s="117"/>
      <c r="L205" s="119"/>
      <c r="M205" s="120" t="str">
        <f t="shared" ca="1" si="16"/>
        <v/>
      </c>
      <c r="N205" s="118"/>
      <c r="O205" s="117"/>
      <c r="P205" s="117"/>
      <c r="Q205" s="216"/>
      <c r="R205" s="117"/>
      <c r="S205" s="117"/>
      <c r="T205" s="117" t="s">
        <v>2125</v>
      </c>
      <c r="U205" s="216"/>
      <c r="V205" s="216"/>
      <c r="W205" s="216"/>
      <c r="X205" s="216"/>
      <c r="Y205" s="216"/>
      <c r="Z205" s="216"/>
      <c r="AA205" s="217"/>
      <c r="AB205" s="218"/>
      <c r="AC205" s="219" t="str">
        <f t="shared" si="17"/>
        <v/>
      </c>
      <c r="AD205" s="220"/>
      <c r="AE205" s="220"/>
      <c r="AF205" s="120" t="str">
        <f t="shared" si="18"/>
        <v/>
      </c>
      <c r="AG205" s="217"/>
      <c r="AH205" s="217"/>
      <c r="AI205" s="221" t="str">
        <f t="shared" si="19"/>
        <v/>
      </c>
      <c r="AJ205" s="220"/>
      <c r="AK205" s="220"/>
      <c r="AL205" s="222" t="str">
        <f t="shared" si="20"/>
        <v/>
      </c>
      <c r="AM205" s="217"/>
      <c r="AN205" s="217"/>
      <c r="AO205" s="221" t="str">
        <f t="shared" si="21"/>
        <v/>
      </c>
      <c r="AP205" s="220"/>
      <c r="AQ205" s="220"/>
      <c r="AR205" s="119"/>
      <c r="AS205" s="119"/>
      <c r="AT205" s="117"/>
      <c r="AU205" s="117"/>
    </row>
    <row r="206" spans="1:47" ht="30" customHeight="1">
      <c r="A206" s="223">
        <v>1</v>
      </c>
      <c r="B206" s="224" t="s">
        <v>1213</v>
      </c>
      <c r="C206" s="224" t="s">
        <v>2096</v>
      </c>
      <c r="D206" s="225" t="str">
        <f t="shared" si="15"/>
        <v>Tetap</v>
      </c>
      <c r="E206" s="117" t="s">
        <v>97</v>
      </c>
      <c r="F206" s="117" t="s">
        <v>97</v>
      </c>
      <c r="G206" s="117" t="s">
        <v>983</v>
      </c>
      <c r="H206" s="117"/>
      <c r="I206" s="117" t="s">
        <v>1215</v>
      </c>
      <c r="J206" s="117" t="s">
        <v>302</v>
      </c>
      <c r="K206" s="117" t="s">
        <v>1004</v>
      </c>
      <c r="L206" s="119">
        <v>27466</v>
      </c>
      <c r="M206" s="120">
        <f t="shared" ca="1" si="16"/>
        <v>51</v>
      </c>
      <c r="N206" s="118" t="s">
        <v>1216</v>
      </c>
      <c r="O206" s="117" t="s">
        <v>114</v>
      </c>
      <c r="P206" s="117" t="s">
        <v>176</v>
      </c>
      <c r="Q206" s="216" t="s">
        <v>97</v>
      </c>
      <c r="R206" s="117" t="s">
        <v>1217</v>
      </c>
      <c r="S206" s="117"/>
      <c r="T206" s="117" t="s">
        <v>1581</v>
      </c>
      <c r="U206" s="216" t="s">
        <v>97</v>
      </c>
      <c r="V206" s="216"/>
      <c r="W206" s="216"/>
      <c r="X206" s="216"/>
      <c r="Y206" s="216"/>
      <c r="Z206" s="216"/>
      <c r="AA206" s="217" t="s">
        <v>97</v>
      </c>
      <c r="AB206" s="217"/>
      <c r="AC206" s="217" t="str">
        <f t="shared" si="17"/>
        <v/>
      </c>
      <c r="AD206" s="220" t="s">
        <v>97</v>
      </c>
      <c r="AE206" s="220"/>
      <c r="AF206" s="220" t="str">
        <f t="shared" si="18"/>
        <v/>
      </c>
      <c r="AG206" s="217" t="s">
        <v>97</v>
      </c>
      <c r="AH206" s="217"/>
      <c r="AI206" s="217" t="str">
        <f t="shared" si="19"/>
        <v/>
      </c>
      <c r="AJ206" s="220" t="s">
        <v>97</v>
      </c>
      <c r="AK206" s="220"/>
      <c r="AL206" s="220" t="str">
        <f t="shared" si="20"/>
        <v/>
      </c>
      <c r="AM206" s="220" t="s">
        <v>97</v>
      </c>
      <c r="AN206" s="220"/>
      <c r="AO206" s="220" t="str">
        <f t="shared" si="21"/>
        <v/>
      </c>
      <c r="AP206" s="220"/>
      <c r="AQ206" s="220"/>
      <c r="AR206" s="119"/>
      <c r="AS206" s="119"/>
      <c r="AT206" s="117"/>
      <c r="AU206" s="117"/>
    </row>
    <row r="207" spans="1:47" ht="30" customHeight="1">
      <c r="A207" s="223">
        <f t="shared" ref="A207:A210" si="30">A206+1</f>
        <v>2</v>
      </c>
      <c r="B207" s="224" t="s">
        <v>1177</v>
      </c>
      <c r="C207" s="224" t="s">
        <v>212</v>
      </c>
      <c r="D207" s="225" t="str">
        <f t="shared" si="15"/>
        <v>Kontrak IV</v>
      </c>
      <c r="E207" s="117" t="s">
        <v>47</v>
      </c>
      <c r="F207" s="117">
        <v>3</v>
      </c>
      <c r="G207" s="117" t="s">
        <v>1178</v>
      </c>
      <c r="H207" s="117"/>
      <c r="I207" s="117" t="s">
        <v>1179</v>
      </c>
      <c r="J207" s="117" t="s">
        <v>302</v>
      </c>
      <c r="K207" s="117" t="s">
        <v>1180</v>
      </c>
      <c r="L207" s="119">
        <v>34534</v>
      </c>
      <c r="M207" s="120">
        <f t="shared" ca="1" si="16"/>
        <v>32</v>
      </c>
      <c r="N207" s="118" t="s">
        <v>1181</v>
      </c>
      <c r="O207" s="117" t="s">
        <v>114</v>
      </c>
      <c r="P207" s="117" t="s">
        <v>426</v>
      </c>
      <c r="Q207" s="216" t="s">
        <v>1182</v>
      </c>
      <c r="R207" s="117" t="s">
        <v>1183</v>
      </c>
      <c r="S207" s="117"/>
      <c r="T207" s="117" t="s">
        <v>1528</v>
      </c>
      <c r="U207" s="216" t="s">
        <v>120</v>
      </c>
      <c r="V207" s="216"/>
      <c r="W207" s="216"/>
      <c r="X207" s="216"/>
      <c r="Y207" s="216"/>
      <c r="Z207" s="216"/>
      <c r="AA207" s="217" t="s">
        <v>2724</v>
      </c>
      <c r="AB207" s="218"/>
      <c r="AC207" s="219" t="str">
        <f t="shared" si="17"/>
        <v/>
      </c>
      <c r="AD207" s="220" t="s">
        <v>2205</v>
      </c>
      <c r="AE207" s="220"/>
      <c r="AF207" s="120" t="str">
        <f t="shared" si="18"/>
        <v/>
      </c>
      <c r="AG207" s="217" t="s">
        <v>2255</v>
      </c>
      <c r="AH207" s="217"/>
      <c r="AI207" s="221" t="str">
        <f t="shared" si="19"/>
        <v/>
      </c>
      <c r="AJ207" s="220" t="s">
        <v>2256</v>
      </c>
      <c r="AK207" s="220"/>
      <c r="AL207" s="222" t="str">
        <f t="shared" si="20"/>
        <v/>
      </c>
      <c r="AM207" s="217" t="s">
        <v>97</v>
      </c>
      <c r="AN207" s="217"/>
      <c r="AO207" s="221" t="str">
        <f t="shared" si="21"/>
        <v/>
      </c>
      <c r="AP207" s="220"/>
      <c r="AQ207" s="220"/>
      <c r="AR207" s="119"/>
      <c r="AS207" s="119"/>
      <c r="AT207" s="117"/>
      <c r="AU207" s="117"/>
    </row>
    <row r="208" spans="1:47" ht="30" customHeight="1">
      <c r="A208" s="223">
        <f t="shared" si="30"/>
        <v>3</v>
      </c>
      <c r="B208" s="224" t="s">
        <v>1192</v>
      </c>
      <c r="C208" s="224" t="s">
        <v>376</v>
      </c>
      <c r="D208" s="225" t="str">
        <f t="shared" si="15"/>
        <v>Kontrak I</v>
      </c>
      <c r="E208" s="117" t="s">
        <v>47</v>
      </c>
      <c r="F208" s="117">
        <v>3</v>
      </c>
      <c r="G208" s="117" t="s">
        <v>1178</v>
      </c>
      <c r="H208" s="117"/>
      <c r="I208" s="117" t="s">
        <v>1193</v>
      </c>
      <c r="J208" s="117" t="s">
        <v>103</v>
      </c>
      <c r="K208" s="117" t="s">
        <v>1194</v>
      </c>
      <c r="L208" s="119">
        <v>36496</v>
      </c>
      <c r="M208" s="120">
        <f t="shared" ca="1" si="16"/>
        <v>26</v>
      </c>
      <c r="N208" s="118" t="s">
        <v>1195</v>
      </c>
      <c r="O208" s="117" t="s">
        <v>219</v>
      </c>
      <c r="P208" s="117" t="s">
        <v>30</v>
      </c>
      <c r="Q208" s="216" t="s">
        <v>177</v>
      </c>
      <c r="R208" s="117" t="s">
        <v>1197</v>
      </c>
      <c r="S208" s="117"/>
      <c r="T208" s="117" t="s">
        <v>1241</v>
      </c>
      <c r="U208" s="216" t="s">
        <v>120</v>
      </c>
      <c r="V208" s="216"/>
      <c r="W208" s="216"/>
      <c r="X208" s="216"/>
      <c r="Y208" s="216"/>
      <c r="Z208" s="216"/>
      <c r="AA208" s="217" t="s">
        <v>2227</v>
      </c>
      <c r="AB208" s="218"/>
      <c r="AC208" s="219" t="str">
        <f t="shared" si="17"/>
        <v/>
      </c>
      <c r="AD208" s="220" t="s">
        <v>97</v>
      </c>
      <c r="AE208" s="220"/>
      <c r="AF208" s="120" t="str">
        <f t="shared" si="18"/>
        <v/>
      </c>
      <c r="AG208" s="217" t="s">
        <v>97</v>
      </c>
      <c r="AH208" s="217"/>
      <c r="AI208" s="221" t="str">
        <f t="shared" si="19"/>
        <v/>
      </c>
      <c r="AJ208" s="220" t="s">
        <v>97</v>
      </c>
      <c r="AK208" s="220"/>
      <c r="AL208" s="222" t="str">
        <f t="shared" si="20"/>
        <v/>
      </c>
      <c r="AM208" s="217" t="s">
        <v>97</v>
      </c>
      <c r="AN208" s="217"/>
      <c r="AO208" s="221" t="str">
        <f t="shared" si="21"/>
        <v/>
      </c>
      <c r="AP208" s="220"/>
      <c r="AQ208" s="220"/>
      <c r="AR208" s="119"/>
      <c r="AS208" s="119"/>
      <c r="AT208" s="117"/>
      <c r="AU208" s="117"/>
    </row>
    <row r="209" spans="1:47" ht="30" customHeight="1">
      <c r="A209" s="223">
        <f t="shared" si="30"/>
        <v>4</v>
      </c>
      <c r="B209" s="224" t="s">
        <v>1199</v>
      </c>
      <c r="C209" s="224" t="s">
        <v>376</v>
      </c>
      <c r="D209" s="225" t="str">
        <f t="shared" si="15"/>
        <v>Kontrak I</v>
      </c>
      <c r="E209" s="117" t="s">
        <v>47</v>
      </c>
      <c r="F209" s="117">
        <v>3</v>
      </c>
      <c r="G209" s="117" t="s">
        <v>1178</v>
      </c>
      <c r="H209" s="117"/>
      <c r="I209" s="117" t="s">
        <v>1200</v>
      </c>
      <c r="J209" s="117" t="s">
        <v>103</v>
      </c>
      <c r="K209" s="117" t="s">
        <v>1201</v>
      </c>
      <c r="L209" s="119">
        <v>34367</v>
      </c>
      <c r="M209" s="120">
        <f t="shared" ca="1" si="16"/>
        <v>32</v>
      </c>
      <c r="N209" s="118" t="s">
        <v>1202</v>
      </c>
      <c r="O209" s="117" t="s">
        <v>219</v>
      </c>
      <c r="P209" s="117" t="s">
        <v>30</v>
      </c>
      <c r="Q209" s="216" t="s">
        <v>177</v>
      </c>
      <c r="R209" s="117" t="s">
        <v>1203</v>
      </c>
      <c r="S209" s="117"/>
      <c r="T209" s="117" t="s">
        <v>1241</v>
      </c>
      <c r="U209" s="216" t="s">
        <v>120</v>
      </c>
      <c r="V209" s="216"/>
      <c r="W209" s="216"/>
      <c r="X209" s="216"/>
      <c r="Y209" s="216"/>
      <c r="Z209" s="216"/>
      <c r="AA209" s="217" t="s">
        <v>2775</v>
      </c>
      <c r="AB209" s="218"/>
      <c r="AC209" s="219" t="str">
        <f t="shared" si="17"/>
        <v/>
      </c>
      <c r="AD209" s="220" t="s">
        <v>97</v>
      </c>
      <c r="AE209" s="220"/>
      <c r="AF209" s="120" t="str">
        <f t="shared" si="18"/>
        <v/>
      </c>
      <c r="AG209" s="217" t="s">
        <v>97</v>
      </c>
      <c r="AH209" s="217"/>
      <c r="AI209" s="221" t="str">
        <f t="shared" si="19"/>
        <v/>
      </c>
      <c r="AJ209" s="220" t="s">
        <v>97</v>
      </c>
      <c r="AK209" s="220"/>
      <c r="AL209" s="222" t="str">
        <f t="shared" si="20"/>
        <v/>
      </c>
      <c r="AM209" s="217" t="s">
        <v>97</v>
      </c>
      <c r="AN209" s="217"/>
      <c r="AO209" s="221" t="str">
        <f t="shared" si="21"/>
        <v/>
      </c>
      <c r="AP209" s="220"/>
      <c r="AQ209" s="220"/>
      <c r="AR209" s="119"/>
      <c r="AS209" s="119"/>
      <c r="AT209" s="117"/>
      <c r="AU209" s="117"/>
    </row>
    <row r="210" spans="1:47" ht="30" customHeight="1">
      <c r="A210" s="223">
        <f t="shared" si="30"/>
        <v>5</v>
      </c>
      <c r="B210" s="224" t="s">
        <v>1519</v>
      </c>
      <c r="C210" s="224" t="s">
        <v>376</v>
      </c>
      <c r="D210" s="225" t="str">
        <f t="shared" si="15"/>
        <v>Kontrak I</v>
      </c>
      <c r="E210" s="117" t="s">
        <v>47</v>
      </c>
      <c r="F210" s="117">
        <v>3</v>
      </c>
      <c r="G210" s="117" t="s">
        <v>1178</v>
      </c>
      <c r="H210" s="117"/>
      <c r="I210" s="244" t="s">
        <v>1520</v>
      </c>
      <c r="J210" s="117" t="s">
        <v>103</v>
      </c>
      <c r="K210" s="117" t="s">
        <v>1521</v>
      </c>
      <c r="L210" s="119">
        <v>35641</v>
      </c>
      <c r="M210" s="120">
        <f t="shared" ca="1" si="16"/>
        <v>29</v>
      </c>
      <c r="N210" s="118" t="s">
        <v>1522</v>
      </c>
      <c r="O210" s="117" t="s">
        <v>219</v>
      </c>
      <c r="P210" s="117" t="s">
        <v>30</v>
      </c>
      <c r="Q210" s="216" t="s">
        <v>177</v>
      </c>
      <c r="R210" s="117"/>
      <c r="S210" s="117"/>
      <c r="T210" s="117" t="s">
        <v>1241</v>
      </c>
      <c r="U210" s="216" t="s">
        <v>120</v>
      </c>
      <c r="V210" s="216"/>
      <c r="W210" s="216"/>
      <c r="X210" s="216"/>
      <c r="Y210" s="216"/>
      <c r="Z210" s="216"/>
      <c r="AA210" s="217">
        <v>46113</v>
      </c>
      <c r="AB210" s="218">
        <v>46265</v>
      </c>
      <c r="AC210" s="219">
        <f t="shared" si="17"/>
        <v>5</v>
      </c>
      <c r="AD210" s="220"/>
      <c r="AE210" s="220"/>
      <c r="AF210" s="120" t="str">
        <f t="shared" si="18"/>
        <v/>
      </c>
      <c r="AG210" s="217"/>
      <c r="AH210" s="217"/>
      <c r="AI210" s="221" t="str">
        <f t="shared" si="19"/>
        <v/>
      </c>
      <c r="AJ210" s="220"/>
      <c r="AK210" s="220"/>
      <c r="AL210" s="222" t="str">
        <f t="shared" si="20"/>
        <v/>
      </c>
      <c r="AM210" s="217"/>
      <c r="AN210" s="217"/>
      <c r="AO210" s="221" t="str">
        <f t="shared" si="21"/>
        <v/>
      </c>
      <c r="AP210" s="220"/>
      <c r="AQ210" s="220"/>
      <c r="AR210" s="119"/>
      <c r="AS210" s="119"/>
      <c r="AT210" s="117"/>
      <c r="AU210" s="117"/>
    </row>
    <row r="211" spans="1:47" ht="30" customHeight="1">
      <c r="A211" s="208" t="s">
        <v>2099</v>
      </c>
      <c r="B211" s="208"/>
      <c r="C211" s="208"/>
      <c r="D211" s="225" t="str">
        <f t="shared" si="15"/>
        <v>.</v>
      </c>
      <c r="E211" s="117"/>
      <c r="F211" s="117"/>
      <c r="G211" s="117"/>
      <c r="H211" s="117"/>
      <c r="I211" s="117"/>
      <c r="J211" s="117"/>
      <c r="K211" s="117"/>
      <c r="L211" s="119"/>
      <c r="M211" s="120" t="str">
        <f t="shared" ca="1" si="16"/>
        <v/>
      </c>
      <c r="N211" s="118"/>
      <c r="O211" s="117"/>
      <c r="P211" s="117"/>
      <c r="Q211" s="216"/>
      <c r="R211" s="117"/>
      <c r="S211" s="117"/>
      <c r="T211" s="117" t="s">
        <v>2125</v>
      </c>
      <c r="U211" s="216"/>
      <c r="V211" s="216"/>
      <c r="W211" s="216"/>
      <c r="X211" s="216"/>
      <c r="Y211" s="216"/>
      <c r="Z211" s="216"/>
      <c r="AA211" s="217"/>
      <c r="AB211" s="218"/>
      <c r="AC211" s="219" t="str">
        <f t="shared" si="17"/>
        <v/>
      </c>
      <c r="AD211" s="220"/>
      <c r="AE211" s="220"/>
      <c r="AF211" s="120" t="str">
        <f t="shared" si="18"/>
        <v/>
      </c>
      <c r="AG211" s="217"/>
      <c r="AH211" s="217"/>
      <c r="AI211" s="221" t="str">
        <f t="shared" si="19"/>
        <v/>
      </c>
      <c r="AJ211" s="220"/>
      <c r="AK211" s="220"/>
      <c r="AL211" s="222" t="str">
        <f t="shared" si="20"/>
        <v/>
      </c>
      <c r="AM211" s="217"/>
      <c r="AN211" s="217"/>
      <c r="AO211" s="221" t="str">
        <f t="shared" si="21"/>
        <v/>
      </c>
      <c r="AP211" s="220"/>
      <c r="AQ211" s="220"/>
      <c r="AR211" s="119"/>
      <c r="AS211" s="119"/>
      <c r="AT211" s="117"/>
      <c r="AU211" s="117"/>
    </row>
    <row r="212" spans="1:47" ht="30" customHeight="1">
      <c r="A212" s="223">
        <v>1</v>
      </c>
      <c r="B212" s="224" t="s">
        <v>982</v>
      </c>
      <c r="C212" s="248" t="s">
        <v>2100</v>
      </c>
      <c r="D212" s="238" t="str">
        <f t="shared" si="15"/>
        <v>Tetap</v>
      </c>
      <c r="E212" s="239" t="s">
        <v>30</v>
      </c>
      <c r="F212" s="239">
        <v>13</v>
      </c>
      <c r="G212" s="117" t="s">
        <v>983</v>
      </c>
      <c r="H212" s="117"/>
      <c r="I212" s="117" t="s">
        <v>984</v>
      </c>
      <c r="J212" s="117" t="s">
        <v>302</v>
      </c>
      <c r="K212" s="117" t="s">
        <v>985</v>
      </c>
      <c r="L212" s="119">
        <v>27869</v>
      </c>
      <c r="M212" s="120">
        <f t="shared" ca="1" si="16"/>
        <v>50</v>
      </c>
      <c r="N212" s="118" t="s">
        <v>986</v>
      </c>
      <c r="O212" s="117" t="s">
        <v>114</v>
      </c>
      <c r="P212" s="117" t="s">
        <v>349</v>
      </c>
      <c r="Q212" s="216" t="s">
        <v>97</v>
      </c>
      <c r="R212" s="117" t="s">
        <v>987</v>
      </c>
      <c r="S212" s="117"/>
      <c r="T212" s="117" t="s">
        <v>1581</v>
      </c>
      <c r="U212" s="216" t="s">
        <v>97</v>
      </c>
      <c r="V212" s="216"/>
      <c r="W212" s="216"/>
      <c r="X212" s="216"/>
      <c r="Y212" s="216"/>
      <c r="Z212" s="216"/>
      <c r="AA212" s="217" t="s">
        <v>97</v>
      </c>
      <c r="AB212" s="217"/>
      <c r="AC212" s="217" t="str">
        <f t="shared" si="17"/>
        <v/>
      </c>
      <c r="AD212" s="220" t="s">
        <v>97</v>
      </c>
      <c r="AE212" s="220"/>
      <c r="AF212" s="220" t="str">
        <f t="shared" si="18"/>
        <v/>
      </c>
      <c r="AG212" s="217" t="s">
        <v>97</v>
      </c>
      <c r="AH212" s="217"/>
      <c r="AI212" s="217" t="str">
        <f t="shared" si="19"/>
        <v/>
      </c>
      <c r="AJ212" s="220" t="s">
        <v>97</v>
      </c>
      <c r="AK212" s="220"/>
      <c r="AL212" s="220" t="str">
        <f t="shared" si="20"/>
        <v/>
      </c>
      <c r="AM212" s="220" t="s">
        <v>97</v>
      </c>
      <c r="AN212" s="220"/>
      <c r="AO212" s="220" t="str">
        <f t="shared" si="21"/>
        <v/>
      </c>
      <c r="AP212" s="220"/>
      <c r="AQ212" s="220"/>
      <c r="AR212" s="119"/>
      <c r="AS212" s="119"/>
      <c r="AT212" s="117"/>
      <c r="AU212" s="117"/>
    </row>
    <row r="213" spans="1:47" ht="30" customHeight="1">
      <c r="A213" s="223">
        <f t="shared" ref="A213:A214" si="31">A212+1</f>
        <v>2</v>
      </c>
      <c r="B213" s="224" t="s">
        <v>1219</v>
      </c>
      <c r="C213" s="224" t="s">
        <v>2006</v>
      </c>
      <c r="D213" s="225" t="str">
        <f t="shared" si="15"/>
        <v>Kontrak IV</v>
      </c>
      <c r="E213" s="117" t="s">
        <v>30</v>
      </c>
      <c r="F213" s="117">
        <v>7</v>
      </c>
      <c r="G213" s="117" t="s">
        <v>1220</v>
      </c>
      <c r="H213" s="117"/>
      <c r="I213" s="117" t="s">
        <v>1222</v>
      </c>
      <c r="J213" s="117" t="s">
        <v>103</v>
      </c>
      <c r="K213" s="117" t="s">
        <v>1223</v>
      </c>
      <c r="L213" s="119">
        <v>31652</v>
      </c>
      <c r="M213" s="120">
        <f t="shared" ca="1" si="16"/>
        <v>40</v>
      </c>
      <c r="N213" s="118" t="s">
        <v>1224</v>
      </c>
      <c r="O213" s="117" t="s">
        <v>114</v>
      </c>
      <c r="P213" s="117" t="s">
        <v>176</v>
      </c>
      <c r="Q213" s="216" t="s">
        <v>250</v>
      </c>
      <c r="R213" s="117" t="s">
        <v>1226</v>
      </c>
      <c r="S213" s="117"/>
      <c r="T213" s="117" t="s">
        <v>1528</v>
      </c>
      <c r="U213" s="216" t="s">
        <v>120</v>
      </c>
      <c r="V213" s="216"/>
      <c r="W213" s="216"/>
      <c r="X213" s="216"/>
      <c r="Y213" s="216"/>
      <c r="Z213" s="216"/>
      <c r="AA213" s="217">
        <v>44958</v>
      </c>
      <c r="AB213" s="218">
        <v>45076</v>
      </c>
      <c r="AC213" s="219">
        <f t="shared" si="17"/>
        <v>4</v>
      </c>
      <c r="AD213" s="220">
        <v>45077</v>
      </c>
      <c r="AE213" s="220">
        <v>45412</v>
      </c>
      <c r="AF213" s="120">
        <f t="shared" si="18"/>
        <v>11</v>
      </c>
      <c r="AG213" s="217">
        <v>45413</v>
      </c>
      <c r="AH213" s="217">
        <v>45777</v>
      </c>
      <c r="AI213" s="221">
        <f t="shared" si="19"/>
        <v>12</v>
      </c>
      <c r="AJ213" s="220">
        <v>45778</v>
      </c>
      <c r="AK213" s="220">
        <v>46142</v>
      </c>
      <c r="AL213" s="222">
        <f t="shared" si="20"/>
        <v>12</v>
      </c>
      <c r="AM213" s="217" t="s">
        <v>97</v>
      </c>
      <c r="AN213" s="217"/>
      <c r="AO213" s="221" t="str">
        <f t="shared" si="21"/>
        <v/>
      </c>
      <c r="AP213" s="220"/>
      <c r="AQ213" s="220"/>
      <c r="AR213" s="119"/>
      <c r="AS213" s="119"/>
      <c r="AT213" s="117"/>
      <c r="AU213" s="117"/>
    </row>
    <row r="214" spans="1:47" ht="30" customHeight="1">
      <c r="A214" s="227">
        <f t="shared" si="31"/>
        <v>3</v>
      </c>
      <c r="B214" s="228" t="s">
        <v>2827</v>
      </c>
      <c r="C214" s="228" t="s">
        <v>212</v>
      </c>
      <c r="D214" s="246" t="str">
        <f t="shared" si="15"/>
        <v>Kontrak IV</v>
      </c>
      <c r="E214" s="229" t="s">
        <v>47</v>
      </c>
      <c r="F214" s="229">
        <v>3</v>
      </c>
      <c r="G214" s="229" t="s">
        <v>1220</v>
      </c>
      <c r="H214" s="229"/>
      <c r="I214" s="229" t="s">
        <v>2831</v>
      </c>
      <c r="J214" s="229" t="s">
        <v>103</v>
      </c>
      <c r="K214" s="229" t="s">
        <v>2833</v>
      </c>
      <c r="L214" s="230">
        <v>36523</v>
      </c>
      <c r="M214" s="231">
        <f t="shared" ca="1" si="16"/>
        <v>26</v>
      </c>
      <c r="N214" s="232" t="s">
        <v>2836</v>
      </c>
      <c r="O214" s="229" t="s">
        <v>219</v>
      </c>
      <c r="P214" s="229" t="s">
        <v>30</v>
      </c>
      <c r="Q214" s="233" t="s">
        <v>177</v>
      </c>
      <c r="R214" s="229" t="s">
        <v>2837</v>
      </c>
      <c r="S214" s="229"/>
      <c r="T214" s="229" t="s">
        <v>1528</v>
      </c>
      <c r="U214" s="233" t="s">
        <v>2838</v>
      </c>
      <c r="V214" s="233"/>
      <c r="W214" s="233"/>
      <c r="X214" s="233"/>
      <c r="Y214" s="233"/>
      <c r="Z214" s="233"/>
      <c r="AA214" s="234" t="s">
        <v>2839</v>
      </c>
      <c r="AB214" s="235"/>
      <c r="AC214" s="247" t="str">
        <f t="shared" si="17"/>
        <v/>
      </c>
      <c r="AD214" s="234" t="s">
        <v>2840</v>
      </c>
      <c r="AE214" s="234"/>
      <c r="AF214" s="231" t="str">
        <f t="shared" si="18"/>
        <v/>
      </c>
      <c r="AG214" s="234" t="s">
        <v>2207</v>
      </c>
      <c r="AH214" s="234"/>
      <c r="AI214" s="236" t="str">
        <f t="shared" si="19"/>
        <v/>
      </c>
      <c r="AJ214" s="234" t="s">
        <v>2845</v>
      </c>
      <c r="AK214" s="234"/>
      <c r="AL214" s="236" t="str">
        <f t="shared" si="20"/>
        <v/>
      </c>
      <c r="AM214" s="234" t="s">
        <v>97</v>
      </c>
      <c r="AN214" s="234"/>
      <c r="AO214" s="236" t="str">
        <f t="shared" si="21"/>
        <v/>
      </c>
      <c r="AP214" s="234"/>
      <c r="AQ214" s="234"/>
      <c r="AR214" s="230"/>
      <c r="AS214" s="230"/>
      <c r="AT214" s="229"/>
      <c r="AU214" s="229"/>
    </row>
    <row r="215" spans="1:47" ht="30" customHeight="1">
      <c r="A215" s="223"/>
      <c r="B215" s="224" t="s">
        <v>1227</v>
      </c>
      <c r="C215" s="224" t="s">
        <v>2848</v>
      </c>
      <c r="D215" s="225" t="str">
        <f t="shared" si="15"/>
        <v>Freelance</v>
      </c>
      <c r="E215" s="117" t="s">
        <v>30</v>
      </c>
      <c r="F215" s="117" t="s">
        <v>30</v>
      </c>
      <c r="G215" s="117" t="s">
        <v>1220</v>
      </c>
      <c r="H215" s="117"/>
      <c r="I215" s="244" t="s">
        <v>1228</v>
      </c>
      <c r="J215" s="117"/>
      <c r="K215" s="117" t="s">
        <v>1030</v>
      </c>
      <c r="L215" s="119">
        <v>37595</v>
      </c>
      <c r="M215" s="120">
        <f t="shared" ca="1" si="16"/>
        <v>23</v>
      </c>
      <c r="N215" s="118" t="s">
        <v>1229</v>
      </c>
      <c r="O215" s="117" t="s">
        <v>219</v>
      </c>
      <c r="P215" s="117" t="s">
        <v>30</v>
      </c>
      <c r="Q215" s="216" t="s">
        <v>1230</v>
      </c>
      <c r="R215" s="117"/>
      <c r="S215" s="117"/>
      <c r="T215" s="117" t="s">
        <v>120</v>
      </c>
      <c r="U215" s="216" t="s">
        <v>1231</v>
      </c>
      <c r="V215" s="216" t="s">
        <v>1232</v>
      </c>
      <c r="W215" s="216" t="s">
        <v>1233</v>
      </c>
      <c r="X215" s="216"/>
      <c r="Y215" s="216"/>
      <c r="Z215" s="216"/>
      <c r="AA215" s="217"/>
      <c r="AB215" s="218"/>
      <c r="AC215" s="219"/>
      <c r="AD215" s="220"/>
      <c r="AE215" s="220"/>
      <c r="AF215" s="120"/>
      <c r="AG215" s="217"/>
      <c r="AH215" s="217"/>
      <c r="AI215" s="221"/>
      <c r="AJ215" s="220"/>
      <c r="AK215" s="220"/>
      <c r="AL215" s="222"/>
      <c r="AM215" s="217"/>
      <c r="AN215" s="217"/>
      <c r="AO215" s="221"/>
      <c r="AP215" s="220"/>
      <c r="AQ215" s="220"/>
      <c r="AR215" s="119"/>
      <c r="AS215" s="119"/>
      <c r="AT215" s="117"/>
      <c r="AU215" s="117"/>
    </row>
    <row r="216" spans="1:47" ht="30" customHeight="1">
      <c r="A216" s="223">
        <f>A214+1</f>
        <v>4</v>
      </c>
      <c r="B216" s="224" t="s">
        <v>1019</v>
      </c>
      <c r="C216" s="224" t="s">
        <v>376</v>
      </c>
      <c r="D216" s="225" t="str">
        <f t="shared" si="15"/>
        <v>Tetap</v>
      </c>
      <c r="E216" s="117" t="s">
        <v>47</v>
      </c>
      <c r="F216" s="117">
        <v>3</v>
      </c>
      <c r="G216" s="117" t="s">
        <v>995</v>
      </c>
      <c r="H216" s="117"/>
      <c r="I216" s="117" t="s">
        <v>1020</v>
      </c>
      <c r="J216" s="117" t="s">
        <v>302</v>
      </c>
      <c r="K216" s="117" t="s">
        <v>1021</v>
      </c>
      <c r="L216" s="119">
        <v>33420</v>
      </c>
      <c r="M216" s="120">
        <f t="shared" ca="1" si="16"/>
        <v>35</v>
      </c>
      <c r="N216" s="118" t="s">
        <v>1022</v>
      </c>
      <c r="O216" s="117" t="s">
        <v>219</v>
      </c>
      <c r="P216" s="117" t="s">
        <v>30</v>
      </c>
      <c r="Q216" s="216" t="s">
        <v>97</v>
      </c>
      <c r="R216" s="117" t="s">
        <v>1023</v>
      </c>
      <c r="S216" s="117"/>
      <c r="T216" s="117" t="s">
        <v>1581</v>
      </c>
      <c r="U216" s="216" t="s">
        <v>2856</v>
      </c>
      <c r="V216" s="216"/>
      <c r="W216" s="216"/>
      <c r="X216" s="216"/>
      <c r="Y216" s="216"/>
      <c r="Z216" s="216"/>
      <c r="AA216" s="217" t="s">
        <v>2858</v>
      </c>
      <c r="AB216" s="217"/>
      <c r="AC216" s="217" t="str">
        <f t="shared" ref="AC216:AC249" si="32">IF(AB216="","",(DATEDIF(AA216,AB216,"M")+1))</f>
        <v/>
      </c>
      <c r="AD216" s="220" t="s">
        <v>2868</v>
      </c>
      <c r="AE216" s="220"/>
      <c r="AF216" s="220" t="str">
        <f t="shared" ref="AF216:AF270" si="33">IF(AE216="","",(DATEDIF(AD216,AE216,"M")+1))</f>
        <v/>
      </c>
      <c r="AG216" s="217" t="s">
        <v>2872</v>
      </c>
      <c r="AH216" s="217"/>
      <c r="AI216" s="217" t="str">
        <f t="shared" ref="AI216:AI270" si="34">IF(AH216="","",(DATEDIF(AG216,AH216,"M")+1))</f>
        <v/>
      </c>
      <c r="AJ216" s="220" t="s">
        <v>2878</v>
      </c>
      <c r="AK216" s="220"/>
      <c r="AL216" s="220" t="str">
        <f t="shared" ref="AL216:AL270" si="35">IF(AK216="","",(DATEDIF(AJ216,AK216,"M")+1))</f>
        <v/>
      </c>
      <c r="AM216" s="220" t="s">
        <v>97</v>
      </c>
      <c r="AN216" s="220"/>
      <c r="AO216" s="220" t="str">
        <f t="shared" ref="AO216:AO270" si="36">IF(AN216="","",(DATEDIF(AM216,AN216,"M")+1))</f>
        <v/>
      </c>
      <c r="AP216" s="220"/>
      <c r="AQ216" s="220"/>
      <c r="AR216" s="119"/>
      <c r="AS216" s="119"/>
      <c r="AT216" s="117"/>
      <c r="AU216" s="117"/>
    </row>
    <row r="217" spans="1:47" ht="30" customHeight="1">
      <c r="A217" s="223">
        <f t="shared" ref="A217:A231" si="37">A216+1</f>
        <v>5</v>
      </c>
      <c r="B217" s="224" t="s">
        <v>1234</v>
      </c>
      <c r="C217" s="224" t="s">
        <v>376</v>
      </c>
      <c r="D217" s="225" t="str">
        <f t="shared" si="15"/>
        <v>Kontrak IV</v>
      </c>
      <c r="E217" s="117" t="s">
        <v>47</v>
      </c>
      <c r="F217" s="117">
        <v>3</v>
      </c>
      <c r="G217" s="117" t="s">
        <v>1220</v>
      </c>
      <c r="H217" s="117"/>
      <c r="I217" s="117" t="s">
        <v>1235</v>
      </c>
      <c r="J217" s="117" t="s">
        <v>103</v>
      </c>
      <c r="K217" s="117" t="s">
        <v>1236</v>
      </c>
      <c r="L217" s="119">
        <v>30838</v>
      </c>
      <c r="M217" s="120">
        <f t="shared" ca="1" si="16"/>
        <v>42</v>
      </c>
      <c r="N217" s="118" t="s">
        <v>1237</v>
      </c>
      <c r="O217" s="117" t="s">
        <v>114</v>
      </c>
      <c r="P217" s="117" t="s">
        <v>176</v>
      </c>
      <c r="Q217" s="216" t="s">
        <v>250</v>
      </c>
      <c r="R217" s="117" t="s">
        <v>1238</v>
      </c>
      <c r="S217" s="117"/>
      <c r="T217" s="117" t="s">
        <v>1528</v>
      </c>
      <c r="U217" s="216" t="s">
        <v>120</v>
      </c>
      <c r="V217" s="216"/>
      <c r="W217" s="216"/>
      <c r="X217" s="216"/>
      <c r="Y217" s="216"/>
      <c r="Z217" s="216"/>
      <c r="AA217" s="217">
        <v>44958</v>
      </c>
      <c r="AB217" s="218">
        <v>45076</v>
      </c>
      <c r="AC217" s="219">
        <f t="shared" si="32"/>
        <v>4</v>
      </c>
      <c r="AD217" s="220">
        <v>45077</v>
      </c>
      <c r="AE217" s="220">
        <v>45412</v>
      </c>
      <c r="AF217" s="120">
        <f t="shared" si="33"/>
        <v>11</v>
      </c>
      <c r="AG217" s="217">
        <v>45413</v>
      </c>
      <c r="AH217" s="217">
        <v>45777</v>
      </c>
      <c r="AI217" s="221">
        <f t="shared" si="34"/>
        <v>12</v>
      </c>
      <c r="AJ217" s="220">
        <v>45778</v>
      </c>
      <c r="AK217" s="220">
        <v>46142</v>
      </c>
      <c r="AL217" s="222">
        <f t="shared" si="35"/>
        <v>12</v>
      </c>
      <c r="AM217" s="217" t="s">
        <v>97</v>
      </c>
      <c r="AN217" s="217"/>
      <c r="AO217" s="221" t="str">
        <f t="shared" si="36"/>
        <v/>
      </c>
      <c r="AP217" s="220"/>
      <c r="AQ217" s="220"/>
      <c r="AR217" s="119"/>
      <c r="AS217" s="119"/>
      <c r="AT217" s="117"/>
      <c r="AU217" s="117"/>
    </row>
    <row r="218" spans="1:47" ht="30" customHeight="1">
      <c r="A218" s="223">
        <f t="shared" si="37"/>
        <v>6</v>
      </c>
      <c r="B218" s="224" t="s">
        <v>1248</v>
      </c>
      <c r="C218" s="224" t="s">
        <v>376</v>
      </c>
      <c r="D218" s="225" t="str">
        <f t="shared" si="15"/>
        <v>Kontrak IV</v>
      </c>
      <c r="E218" s="117" t="s">
        <v>47</v>
      </c>
      <c r="F218" s="117">
        <v>3</v>
      </c>
      <c r="G218" s="117" t="s">
        <v>1220</v>
      </c>
      <c r="H218" s="117"/>
      <c r="I218" s="117" t="s">
        <v>1249</v>
      </c>
      <c r="J218" s="117" t="s">
        <v>103</v>
      </c>
      <c r="K218" s="117" t="s">
        <v>1250</v>
      </c>
      <c r="L218" s="119">
        <v>34782</v>
      </c>
      <c r="M218" s="120">
        <f t="shared" ca="1" si="16"/>
        <v>31</v>
      </c>
      <c r="N218" s="118" t="s">
        <v>1251</v>
      </c>
      <c r="O218" s="117" t="s">
        <v>219</v>
      </c>
      <c r="P218" s="117" t="s">
        <v>30</v>
      </c>
      <c r="Q218" s="216" t="s">
        <v>177</v>
      </c>
      <c r="R218" s="117" t="s">
        <v>1252</v>
      </c>
      <c r="S218" s="117"/>
      <c r="T218" s="117" t="s">
        <v>1528</v>
      </c>
      <c r="U218" s="216" t="s">
        <v>120</v>
      </c>
      <c r="V218" s="216"/>
      <c r="W218" s="216"/>
      <c r="X218" s="216"/>
      <c r="Y218" s="216"/>
      <c r="Z218" s="216"/>
      <c r="AA218" s="217">
        <v>44958</v>
      </c>
      <c r="AB218" s="218">
        <v>45076</v>
      </c>
      <c r="AC218" s="219">
        <f t="shared" si="32"/>
        <v>4</v>
      </c>
      <c r="AD218" s="220">
        <v>45077</v>
      </c>
      <c r="AE218" s="220">
        <v>45412</v>
      </c>
      <c r="AF218" s="120">
        <f t="shared" si="33"/>
        <v>11</v>
      </c>
      <c r="AG218" s="217">
        <v>45413</v>
      </c>
      <c r="AH218" s="217">
        <v>45777</v>
      </c>
      <c r="AI218" s="221">
        <f t="shared" si="34"/>
        <v>12</v>
      </c>
      <c r="AJ218" s="220">
        <v>45778</v>
      </c>
      <c r="AK218" s="220">
        <v>46142</v>
      </c>
      <c r="AL218" s="222">
        <f t="shared" si="35"/>
        <v>12</v>
      </c>
      <c r="AM218" s="217" t="s">
        <v>97</v>
      </c>
      <c r="AN218" s="217"/>
      <c r="AO218" s="221" t="str">
        <f t="shared" si="36"/>
        <v/>
      </c>
      <c r="AP218" s="220"/>
      <c r="AQ218" s="220"/>
      <c r="AR218" s="119"/>
      <c r="AS218" s="119"/>
      <c r="AT218" s="117"/>
      <c r="AU218" s="117"/>
    </row>
    <row r="219" spans="1:47" ht="30" customHeight="1">
      <c r="A219" s="223">
        <f t="shared" si="37"/>
        <v>7</v>
      </c>
      <c r="B219" s="224" t="s">
        <v>2104</v>
      </c>
      <c r="C219" s="224" t="s">
        <v>376</v>
      </c>
      <c r="D219" s="225" t="str">
        <f t="shared" si="15"/>
        <v>Kontrak IV</v>
      </c>
      <c r="E219" s="117" t="s">
        <v>47</v>
      </c>
      <c r="F219" s="117">
        <v>3</v>
      </c>
      <c r="G219" s="117" t="s">
        <v>1028</v>
      </c>
      <c r="H219" s="117"/>
      <c r="I219" s="117" t="s">
        <v>2919</v>
      </c>
      <c r="J219" s="117" t="s">
        <v>302</v>
      </c>
      <c r="K219" s="117" t="s">
        <v>2920</v>
      </c>
      <c r="L219" s="119">
        <v>34207</v>
      </c>
      <c r="M219" s="120">
        <f t="shared" ca="1" si="16"/>
        <v>33</v>
      </c>
      <c r="N219" s="118" t="s">
        <v>2921</v>
      </c>
      <c r="O219" s="117" t="s">
        <v>114</v>
      </c>
      <c r="P219" s="117" t="s">
        <v>176</v>
      </c>
      <c r="Q219" s="216" t="s">
        <v>177</v>
      </c>
      <c r="R219" s="117" t="s">
        <v>2922</v>
      </c>
      <c r="S219" s="117"/>
      <c r="T219" s="117" t="s">
        <v>1528</v>
      </c>
      <c r="U219" s="216" t="s">
        <v>120</v>
      </c>
      <c r="V219" s="216"/>
      <c r="W219" s="216"/>
      <c r="X219" s="216"/>
      <c r="Y219" s="216"/>
      <c r="Z219" s="216"/>
      <c r="AA219" s="217" t="s">
        <v>2924</v>
      </c>
      <c r="AB219" s="218"/>
      <c r="AC219" s="219" t="str">
        <f t="shared" si="32"/>
        <v/>
      </c>
      <c r="AD219" s="220" t="s">
        <v>2267</v>
      </c>
      <c r="AE219" s="220"/>
      <c r="AF219" s="120" t="str">
        <f t="shared" si="33"/>
        <v/>
      </c>
      <c r="AG219" s="217" t="s">
        <v>2268</v>
      </c>
      <c r="AH219" s="217"/>
      <c r="AI219" s="221" t="str">
        <f t="shared" si="34"/>
        <v/>
      </c>
      <c r="AJ219" s="220" t="s">
        <v>2269</v>
      </c>
      <c r="AK219" s="220"/>
      <c r="AL219" s="222" t="str">
        <f t="shared" si="35"/>
        <v/>
      </c>
      <c r="AM219" s="217" t="s">
        <v>97</v>
      </c>
      <c r="AN219" s="217"/>
      <c r="AO219" s="221" t="str">
        <f t="shared" si="36"/>
        <v/>
      </c>
      <c r="AP219" s="220"/>
      <c r="AQ219" s="220"/>
      <c r="AR219" s="119"/>
      <c r="AS219" s="119"/>
      <c r="AT219" s="117"/>
      <c r="AU219" s="117"/>
    </row>
    <row r="220" spans="1:47" ht="30" customHeight="1">
      <c r="A220" s="223">
        <f t="shared" si="37"/>
        <v>8</v>
      </c>
      <c r="B220" s="224" t="s">
        <v>1253</v>
      </c>
      <c r="C220" s="224" t="s">
        <v>376</v>
      </c>
      <c r="D220" s="225" t="str">
        <f t="shared" si="15"/>
        <v>Kontrak III</v>
      </c>
      <c r="E220" s="117" t="s">
        <v>47</v>
      </c>
      <c r="F220" s="117">
        <v>3</v>
      </c>
      <c r="G220" s="117" t="s">
        <v>1220</v>
      </c>
      <c r="H220" s="117"/>
      <c r="I220" s="117" t="s">
        <v>1254</v>
      </c>
      <c r="J220" s="117" t="s">
        <v>103</v>
      </c>
      <c r="K220" s="117" t="s">
        <v>1255</v>
      </c>
      <c r="L220" s="119">
        <v>32946</v>
      </c>
      <c r="M220" s="120">
        <f t="shared" ca="1" si="16"/>
        <v>36</v>
      </c>
      <c r="N220" s="118" t="s">
        <v>1256</v>
      </c>
      <c r="O220" s="117" t="s">
        <v>114</v>
      </c>
      <c r="P220" s="117" t="s">
        <v>116</v>
      </c>
      <c r="Q220" s="216" t="s">
        <v>1257</v>
      </c>
      <c r="R220" s="117" t="s">
        <v>1258</v>
      </c>
      <c r="S220" s="117"/>
      <c r="T220" s="117" t="s">
        <v>1164</v>
      </c>
      <c r="U220" s="216" t="s">
        <v>120</v>
      </c>
      <c r="V220" s="216"/>
      <c r="W220" s="216"/>
      <c r="X220" s="216"/>
      <c r="Y220" s="216"/>
      <c r="Z220" s="216"/>
      <c r="AA220" s="217" t="s">
        <v>2222</v>
      </c>
      <c r="AB220" s="218"/>
      <c r="AC220" s="219" t="str">
        <f t="shared" si="32"/>
        <v/>
      </c>
      <c r="AD220" s="220" t="s">
        <v>2193</v>
      </c>
      <c r="AE220" s="220"/>
      <c r="AF220" s="120" t="str">
        <f t="shared" si="33"/>
        <v/>
      </c>
      <c r="AG220" s="256">
        <v>46113</v>
      </c>
      <c r="AH220" s="256" t="s">
        <v>2325</v>
      </c>
      <c r="AI220" s="258" t="e">
        <f t="shared" si="34"/>
        <v>#VALUE!</v>
      </c>
      <c r="AJ220" s="220" t="s">
        <v>97</v>
      </c>
      <c r="AK220" s="220"/>
      <c r="AL220" s="222" t="str">
        <f t="shared" si="35"/>
        <v/>
      </c>
      <c r="AM220" s="217" t="s">
        <v>97</v>
      </c>
      <c r="AN220" s="217"/>
      <c r="AO220" s="221" t="str">
        <f t="shared" si="36"/>
        <v/>
      </c>
      <c r="AP220" s="220"/>
      <c r="AQ220" s="220"/>
      <c r="AR220" s="119"/>
      <c r="AS220" s="119"/>
      <c r="AT220" s="117"/>
      <c r="AU220" s="117"/>
    </row>
    <row r="221" spans="1:47" ht="30" customHeight="1">
      <c r="A221" s="223">
        <f t="shared" si="37"/>
        <v>9</v>
      </c>
      <c r="B221" s="224" t="s">
        <v>1260</v>
      </c>
      <c r="C221" s="224" t="s">
        <v>376</v>
      </c>
      <c r="D221" s="225" t="str">
        <f t="shared" si="15"/>
        <v>Kontrak III</v>
      </c>
      <c r="E221" s="117" t="s">
        <v>47</v>
      </c>
      <c r="F221" s="117">
        <v>3</v>
      </c>
      <c r="G221" s="117" t="s">
        <v>1220</v>
      </c>
      <c r="H221" s="117"/>
      <c r="I221" s="117" t="s">
        <v>1261</v>
      </c>
      <c r="J221" s="117" t="s">
        <v>103</v>
      </c>
      <c r="K221" s="117" t="s">
        <v>1262</v>
      </c>
      <c r="L221" s="119">
        <v>29700</v>
      </c>
      <c r="M221" s="120">
        <f t="shared" ca="1" si="16"/>
        <v>45</v>
      </c>
      <c r="N221" s="118" t="s">
        <v>1237</v>
      </c>
      <c r="O221" s="117" t="s">
        <v>114</v>
      </c>
      <c r="P221" s="117" t="s">
        <v>176</v>
      </c>
      <c r="Q221" s="216" t="s">
        <v>622</v>
      </c>
      <c r="R221" s="117" t="s">
        <v>1265</v>
      </c>
      <c r="S221" s="117"/>
      <c r="T221" s="117" t="s">
        <v>1164</v>
      </c>
      <c r="U221" s="216" t="s">
        <v>120</v>
      </c>
      <c r="V221" s="216"/>
      <c r="W221" s="216"/>
      <c r="X221" s="216"/>
      <c r="Y221" s="216"/>
      <c r="Z221" s="216"/>
      <c r="AA221" s="217" t="s">
        <v>2222</v>
      </c>
      <c r="AB221" s="218"/>
      <c r="AC221" s="219" t="str">
        <f t="shared" si="32"/>
        <v/>
      </c>
      <c r="AD221" s="220" t="s">
        <v>2193</v>
      </c>
      <c r="AE221" s="220"/>
      <c r="AF221" s="120" t="str">
        <f t="shared" si="33"/>
        <v/>
      </c>
      <c r="AG221" s="256">
        <v>46113</v>
      </c>
      <c r="AH221" s="256" t="s">
        <v>2325</v>
      </c>
      <c r="AI221" s="258" t="e">
        <f t="shared" si="34"/>
        <v>#VALUE!</v>
      </c>
      <c r="AJ221" s="220" t="s">
        <v>97</v>
      </c>
      <c r="AK221" s="220"/>
      <c r="AL221" s="222" t="str">
        <f t="shared" si="35"/>
        <v/>
      </c>
      <c r="AM221" s="217" t="s">
        <v>97</v>
      </c>
      <c r="AN221" s="217"/>
      <c r="AO221" s="221" t="str">
        <f t="shared" si="36"/>
        <v/>
      </c>
      <c r="AP221" s="220"/>
      <c r="AQ221" s="220"/>
      <c r="AR221" s="119"/>
      <c r="AS221" s="119"/>
      <c r="AT221" s="117"/>
      <c r="AU221" s="117"/>
    </row>
    <row r="222" spans="1:47" ht="30" customHeight="1">
      <c r="A222" s="227">
        <f t="shared" si="37"/>
        <v>10</v>
      </c>
      <c r="B222" s="228" t="s">
        <v>2107</v>
      </c>
      <c r="C222" s="228" t="s">
        <v>376</v>
      </c>
      <c r="D222" s="225" t="str">
        <f t="shared" si="15"/>
        <v>Kontrak II</v>
      </c>
      <c r="E222" s="229" t="s">
        <v>47</v>
      </c>
      <c r="F222" s="229">
        <v>3</v>
      </c>
      <c r="G222" s="229" t="s">
        <v>1220</v>
      </c>
      <c r="H222" s="229"/>
      <c r="I222" s="229" t="s">
        <v>2968</v>
      </c>
      <c r="J222" s="229" t="s">
        <v>103</v>
      </c>
      <c r="K222" s="229" t="s">
        <v>1223</v>
      </c>
      <c r="L222" s="230">
        <v>36014</v>
      </c>
      <c r="M222" s="231">
        <f t="shared" ca="1" si="16"/>
        <v>28</v>
      </c>
      <c r="N222" s="232" t="s">
        <v>2969</v>
      </c>
      <c r="O222" s="229" t="s">
        <v>219</v>
      </c>
      <c r="P222" s="229" t="s">
        <v>30</v>
      </c>
      <c r="Q222" s="233" t="s">
        <v>177</v>
      </c>
      <c r="R222" s="229" t="s">
        <v>2970</v>
      </c>
      <c r="S222" s="229"/>
      <c r="T222" s="229" t="s">
        <v>1365</v>
      </c>
      <c r="U222" s="233" t="s">
        <v>120</v>
      </c>
      <c r="V222" s="233"/>
      <c r="W222" s="233"/>
      <c r="X222" s="233"/>
      <c r="Y222" s="233"/>
      <c r="Z222" s="233"/>
      <c r="AA222" s="217" t="s">
        <v>2222</v>
      </c>
      <c r="AB222" s="218"/>
      <c r="AC222" s="219" t="str">
        <f t="shared" si="32"/>
        <v/>
      </c>
      <c r="AD222" s="234" t="s">
        <v>2193</v>
      </c>
      <c r="AE222" s="234"/>
      <c r="AF222" s="231" t="str">
        <f t="shared" si="33"/>
        <v/>
      </c>
      <c r="AG222" s="217" t="s">
        <v>97</v>
      </c>
      <c r="AH222" s="217"/>
      <c r="AI222" s="221" t="str">
        <f t="shared" si="34"/>
        <v/>
      </c>
      <c r="AJ222" s="234" t="s">
        <v>97</v>
      </c>
      <c r="AK222" s="234"/>
      <c r="AL222" s="236" t="str">
        <f t="shared" si="35"/>
        <v/>
      </c>
      <c r="AM222" s="217" t="s">
        <v>97</v>
      </c>
      <c r="AN222" s="217"/>
      <c r="AO222" s="221" t="str">
        <f t="shared" si="36"/>
        <v/>
      </c>
      <c r="AP222" s="234"/>
      <c r="AQ222" s="234"/>
      <c r="AR222" s="230"/>
      <c r="AS222" s="230"/>
      <c r="AT222" s="229"/>
      <c r="AU222" s="229"/>
    </row>
    <row r="223" spans="1:47" ht="30" customHeight="1">
      <c r="A223" s="223">
        <f t="shared" si="37"/>
        <v>11</v>
      </c>
      <c r="B223" s="224" t="s">
        <v>2108</v>
      </c>
      <c r="C223" s="224" t="s">
        <v>376</v>
      </c>
      <c r="D223" s="225" t="str">
        <f t="shared" si="15"/>
        <v>Kontrak III</v>
      </c>
      <c r="E223" s="117" t="s">
        <v>47</v>
      </c>
      <c r="F223" s="117">
        <v>3</v>
      </c>
      <c r="G223" s="117" t="s">
        <v>1028</v>
      </c>
      <c r="H223" s="117"/>
      <c r="I223" s="117" t="s">
        <v>2983</v>
      </c>
      <c r="J223" s="117" t="s">
        <v>302</v>
      </c>
      <c r="K223" s="117" t="s">
        <v>2984</v>
      </c>
      <c r="L223" s="119">
        <v>36798</v>
      </c>
      <c r="M223" s="120">
        <f t="shared" ca="1" si="16"/>
        <v>26</v>
      </c>
      <c r="N223" s="118" t="s">
        <v>2986</v>
      </c>
      <c r="O223" s="117" t="s">
        <v>219</v>
      </c>
      <c r="P223" s="117" t="s">
        <v>30</v>
      </c>
      <c r="Q223" s="216" t="s">
        <v>177</v>
      </c>
      <c r="R223" s="117" t="s">
        <v>2987</v>
      </c>
      <c r="S223" s="117"/>
      <c r="T223" s="117" t="s">
        <v>1164</v>
      </c>
      <c r="U223" s="216" t="s">
        <v>120</v>
      </c>
      <c r="V223" s="216"/>
      <c r="W223" s="216"/>
      <c r="X223" s="216"/>
      <c r="Y223" s="216"/>
      <c r="Z223" s="216"/>
      <c r="AA223" s="217" t="s">
        <v>2222</v>
      </c>
      <c r="AB223" s="218"/>
      <c r="AC223" s="219" t="str">
        <f t="shared" si="32"/>
        <v/>
      </c>
      <c r="AD223" s="220" t="s">
        <v>2193</v>
      </c>
      <c r="AE223" s="220"/>
      <c r="AF223" s="120" t="str">
        <f t="shared" si="33"/>
        <v/>
      </c>
      <c r="AG223" s="256">
        <v>46113</v>
      </c>
      <c r="AH223" s="256" t="s">
        <v>2325</v>
      </c>
      <c r="AI223" s="258" t="e">
        <f t="shared" si="34"/>
        <v>#VALUE!</v>
      </c>
      <c r="AJ223" s="220" t="s">
        <v>97</v>
      </c>
      <c r="AK223" s="220"/>
      <c r="AL223" s="222" t="str">
        <f t="shared" si="35"/>
        <v/>
      </c>
      <c r="AM223" s="217" t="s">
        <v>97</v>
      </c>
      <c r="AN223" s="217"/>
      <c r="AO223" s="221" t="str">
        <f t="shared" si="36"/>
        <v/>
      </c>
      <c r="AP223" s="220"/>
      <c r="AQ223" s="220"/>
      <c r="AR223" s="119"/>
      <c r="AS223" s="119"/>
      <c r="AT223" s="117"/>
      <c r="AU223" s="117"/>
    </row>
    <row r="224" spans="1:47" ht="30" customHeight="1">
      <c r="A224" s="223">
        <f t="shared" si="37"/>
        <v>12</v>
      </c>
      <c r="B224" s="224" t="s">
        <v>1027</v>
      </c>
      <c r="C224" s="224" t="s">
        <v>376</v>
      </c>
      <c r="D224" s="225" t="str">
        <f t="shared" si="15"/>
        <v>Kontrak III</v>
      </c>
      <c r="E224" s="117" t="s">
        <v>47</v>
      </c>
      <c r="F224" s="117">
        <v>3</v>
      </c>
      <c r="G224" s="117" t="s">
        <v>1028</v>
      </c>
      <c r="H224" s="117"/>
      <c r="I224" s="117" t="s">
        <v>1029</v>
      </c>
      <c r="J224" s="117" t="s">
        <v>302</v>
      </c>
      <c r="K224" s="117" t="s">
        <v>1030</v>
      </c>
      <c r="L224" s="119">
        <v>31224</v>
      </c>
      <c r="M224" s="120">
        <f t="shared" ca="1" si="16"/>
        <v>41</v>
      </c>
      <c r="N224" s="118" t="s">
        <v>1031</v>
      </c>
      <c r="O224" s="117" t="s">
        <v>114</v>
      </c>
      <c r="P224" s="117" t="s">
        <v>116</v>
      </c>
      <c r="Q224" s="216" t="s">
        <v>220</v>
      </c>
      <c r="R224" s="117" t="s">
        <v>1032</v>
      </c>
      <c r="S224" s="117"/>
      <c r="T224" s="117" t="s">
        <v>1164</v>
      </c>
      <c r="U224" s="216" t="s">
        <v>120</v>
      </c>
      <c r="V224" s="216"/>
      <c r="W224" s="216"/>
      <c r="X224" s="216"/>
      <c r="Y224" s="216"/>
      <c r="Z224" s="216"/>
      <c r="AA224" s="217" t="s">
        <v>2222</v>
      </c>
      <c r="AB224" s="218"/>
      <c r="AC224" s="219" t="str">
        <f t="shared" si="32"/>
        <v/>
      </c>
      <c r="AD224" s="220" t="s">
        <v>2193</v>
      </c>
      <c r="AE224" s="220"/>
      <c r="AF224" s="120" t="str">
        <f t="shared" si="33"/>
        <v/>
      </c>
      <c r="AG224" s="256">
        <v>46113</v>
      </c>
      <c r="AH224" s="256" t="s">
        <v>2325</v>
      </c>
      <c r="AI224" s="258" t="e">
        <f t="shared" si="34"/>
        <v>#VALUE!</v>
      </c>
      <c r="AJ224" s="220" t="s">
        <v>97</v>
      </c>
      <c r="AK224" s="220"/>
      <c r="AL224" s="222" t="str">
        <f t="shared" si="35"/>
        <v/>
      </c>
      <c r="AM224" s="217" t="s">
        <v>97</v>
      </c>
      <c r="AN224" s="217"/>
      <c r="AO224" s="221" t="str">
        <f t="shared" si="36"/>
        <v/>
      </c>
      <c r="AP224" s="220"/>
      <c r="AQ224" s="220"/>
      <c r="AR224" s="119"/>
      <c r="AS224" s="119"/>
      <c r="AT224" s="117"/>
      <c r="AU224" s="117"/>
    </row>
    <row r="225" spans="1:47" ht="30" customHeight="1">
      <c r="A225" s="223">
        <f t="shared" si="37"/>
        <v>13</v>
      </c>
      <c r="B225" s="224" t="s">
        <v>1426</v>
      </c>
      <c r="C225" s="224" t="s">
        <v>376</v>
      </c>
      <c r="D225" s="225" t="str">
        <f t="shared" si="15"/>
        <v>Kontrak III</v>
      </c>
      <c r="E225" s="117" t="s">
        <v>47</v>
      </c>
      <c r="F225" s="117">
        <v>3</v>
      </c>
      <c r="G225" s="117" t="s">
        <v>1028</v>
      </c>
      <c r="H225" s="117"/>
      <c r="I225" s="117" t="s">
        <v>1430</v>
      </c>
      <c r="J225" s="117" t="s">
        <v>302</v>
      </c>
      <c r="K225" s="117" t="s">
        <v>1431</v>
      </c>
      <c r="L225" s="119">
        <v>36818</v>
      </c>
      <c r="M225" s="120">
        <f t="shared" ca="1" si="16"/>
        <v>25</v>
      </c>
      <c r="N225" s="118" t="s">
        <v>1432</v>
      </c>
      <c r="O225" s="117" t="s">
        <v>219</v>
      </c>
      <c r="P225" s="117" t="s">
        <v>30</v>
      </c>
      <c r="Q225" s="216" t="s">
        <v>177</v>
      </c>
      <c r="R225" s="117" t="s">
        <v>1433</v>
      </c>
      <c r="S225" s="117"/>
      <c r="T225" s="117" t="s">
        <v>1164</v>
      </c>
      <c r="U225" s="216" t="s">
        <v>120</v>
      </c>
      <c r="V225" s="216"/>
      <c r="W225" s="216"/>
      <c r="X225" s="216"/>
      <c r="Y225" s="216"/>
      <c r="Z225" s="216"/>
      <c r="AA225" s="217" t="s">
        <v>2222</v>
      </c>
      <c r="AB225" s="218"/>
      <c r="AC225" s="219" t="str">
        <f t="shared" si="32"/>
        <v/>
      </c>
      <c r="AD225" s="220" t="s">
        <v>2193</v>
      </c>
      <c r="AE225" s="220"/>
      <c r="AF225" s="120" t="str">
        <f t="shared" si="33"/>
        <v/>
      </c>
      <c r="AG225" s="256">
        <v>46113</v>
      </c>
      <c r="AH225" s="256" t="s">
        <v>2325</v>
      </c>
      <c r="AI225" s="258" t="e">
        <f t="shared" si="34"/>
        <v>#VALUE!</v>
      </c>
      <c r="AJ225" s="220" t="s">
        <v>97</v>
      </c>
      <c r="AK225" s="220"/>
      <c r="AL225" s="222" t="str">
        <f t="shared" si="35"/>
        <v/>
      </c>
      <c r="AM225" s="217" t="s">
        <v>97</v>
      </c>
      <c r="AN225" s="217"/>
      <c r="AO225" s="221" t="str">
        <f t="shared" si="36"/>
        <v/>
      </c>
      <c r="AP225" s="220"/>
      <c r="AQ225" s="220"/>
      <c r="AR225" s="119"/>
      <c r="AS225" s="119"/>
      <c r="AT225" s="117"/>
      <c r="AU225" s="117"/>
    </row>
    <row r="226" spans="1:47" ht="30" customHeight="1">
      <c r="A226" s="223">
        <f t="shared" si="37"/>
        <v>14</v>
      </c>
      <c r="B226" s="224" t="s">
        <v>1034</v>
      </c>
      <c r="C226" s="224" t="s">
        <v>376</v>
      </c>
      <c r="D226" s="225" t="str">
        <f t="shared" si="15"/>
        <v>Kontrak II</v>
      </c>
      <c r="E226" s="117" t="s">
        <v>47</v>
      </c>
      <c r="F226" s="117">
        <v>3</v>
      </c>
      <c r="G226" s="117" t="s">
        <v>1028</v>
      </c>
      <c r="H226" s="117"/>
      <c r="I226" s="117" t="s">
        <v>1035</v>
      </c>
      <c r="J226" s="117" t="s">
        <v>302</v>
      </c>
      <c r="K226" s="117" t="s">
        <v>1036</v>
      </c>
      <c r="L226" s="119">
        <v>33979</v>
      </c>
      <c r="M226" s="120">
        <f t="shared" ca="1" si="16"/>
        <v>33</v>
      </c>
      <c r="N226" s="118" t="s">
        <v>1037</v>
      </c>
      <c r="O226" s="117" t="s">
        <v>114</v>
      </c>
      <c r="P226" s="117" t="s">
        <v>176</v>
      </c>
      <c r="Q226" s="216" t="s">
        <v>1018</v>
      </c>
      <c r="R226" s="117" t="s">
        <v>1038</v>
      </c>
      <c r="S226" s="117"/>
      <c r="T226" s="117" t="s">
        <v>1365</v>
      </c>
      <c r="U226" s="216" t="s">
        <v>393</v>
      </c>
      <c r="V226" s="216"/>
      <c r="W226" s="216"/>
      <c r="X226" s="216"/>
      <c r="Y226" s="216"/>
      <c r="Z226" s="216"/>
      <c r="AA226" s="217" t="s">
        <v>2317</v>
      </c>
      <c r="AB226" s="218"/>
      <c r="AC226" s="219" t="str">
        <f t="shared" si="32"/>
        <v/>
      </c>
      <c r="AD226" s="220" t="s">
        <v>2213</v>
      </c>
      <c r="AE226" s="220"/>
      <c r="AF226" s="120" t="str">
        <f t="shared" si="33"/>
        <v/>
      </c>
      <c r="AG226" s="217" t="s">
        <v>97</v>
      </c>
      <c r="AH226" s="217"/>
      <c r="AI226" s="221" t="str">
        <f t="shared" si="34"/>
        <v/>
      </c>
      <c r="AJ226" s="220" t="s">
        <v>97</v>
      </c>
      <c r="AK226" s="220"/>
      <c r="AL226" s="222" t="str">
        <f t="shared" si="35"/>
        <v/>
      </c>
      <c r="AM226" s="217" t="s">
        <v>97</v>
      </c>
      <c r="AN226" s="217"/>
      <c r="AO226" s="221" t="str">
        <f t="shared" si="36"/>
        <v/>
      </c>
      <c r="AP226" s="220"/>
      <c r="AQ226" s="220"/>
      <c r="AR226" s="119"/>
      <c r="AS226" s="119"/>
      <c r="AT226" s="117"/>
      <c r="AU226" s="117"/>
    </row>
    <row r="227" spans="1:47" ht="30" customHeight="1">
      <c r="A227" s="223">
        <f t="shared" si="37"/>
        <v>15</v>
      </c>
      <c r="B227" s="224" t="s">
        <v>1272</v>
      </c>
      <c r="C227" s="224" t="s">
        <v>376</v>
      </c>
      <c r="D227" s="225" t="str">
        <f t="shared" si="15"/>
        <v>Kontrak III</v>
      </c>
      <c r="E227" s="117" t="s">
        <v>30</v>
      </c>
      <c r="F227" s="117" t="s">
        <v>30</v>
      </c>
      <c r="G227" s="117" t="s">
        <v>1220</v>
      </c>
      <c r="H227" s="117"/>
      <c r="I227" s="117" t="s">
        <v>1273</v>
      </c>
      <c r="J227" s="117" t="s">
        <v>103</v>
      </c>
      <c r="K227" s="117" t="s">
        <v>1274</v>
      </c>
      <c r="L227" s="119">
        <v>32284</v>
      </c>
      <c r="M227" s="120">
        <f t="shared" ca="1" si="16"/>
        <v>38</v>
      </c>
      <c r="N227" s="118" t="s">
        <v>1275</v>
      </c>
      <c r="O227" s="117" t="s">
        <v>219</v>
      </c>
      <c r="P227" s="117" t="s">
        <v>30</v>
      </c>
      <c r="Q227" s="216" t="s">
        <v>177</v>
      </c>
      <c r="R227" s="117" t="s">
        <v>1276</v>
      </c>
      <c r="S227" s="117"/>
      <c r="T227" s="117" t="s">
        <v>1164</v>
      </c>
      <c r="U227" s="216" t="s">
        <v>120</v>
      </c>
      <c r="V227" s="216"/>
      <c r="W227" s="216"/>
      <c r="X227" s="216"/>
      <c r="Y227" s="216"/>
      <c r="Z227" s="216"/>
      <c r="AA227" s="217" t="s">
        <v>2222</v>
      </c>
      <c r="AB227" s="218"/>
      <c r="AC227" s="219" t="str">
        <f t="shared" si="32"/>
        <v/>
      </c>
      <c r="AD227" s="220" t="s">
        <v>2193</v>
      </c>
      <c r="AE227" s="220"/>
      <c r="AF227" s="120" t="str">
        <f t="shared" si="33"/>
        <v/>
      </c>
      <c r="AG227" s="256">
        <v>46113</v>
      </c>
      <c r="AH227" s="256" t="s">
        <v>2325</v>
      </c>
      <c r="AI227" s="258" t="e">
        <f t="shared" si="34"/>
        <v>#VALUE!</v>
      </c>
      <c r="AJ227" s="220" t="s">
        <v>97</v>
      </c>
      <c r="AK227" s="220"/>
      <c r="AL227" s="222" t="str">
        <f t="shared" si="35"/>
        <v/>
      </c>
      <c r="AM227" s="217" t="s">
        <v>97</v>
      </c>
      <c r="AN227" s="217"/>
      <c r="AO227" s="221" t="str">
        <f t="shared" si="36"/>
        <v/>
      </c>
      <c r="AP227" s="220"/>
      <c r="AQ227" s="220"/>
      <c r="AR227" s="119"/>
      <c r="AS227" s="119"/>
      <c r="AT227" s="117"/>
      <c r="AU227" s="117"/>
    </row>
    <row r="228" spans="1:47" ht="30" customHeight="1">
      <c r="A228" s="223">
        <f t="shared" si="37"/>
        <v>16</v>
      </c>
      <c r="B228" s="224" t="s">
        <v>1277</v>
      </c>
      <c r="C228" s="224" t="s">
        <v>376</v>
      </c>
      <c r="D228" s="225" t="str">
        <f t="shared" si="15"/>
        <v>Kontrak I</v>
      </c>
      <c r="E228" s="117" t="s">
        <v>47</v>
      </c>
      <c r="F228" s="117">
        <v>3</v>
      </c>
      <c r="G228" s="117" t="s">
        <v>1220</v>
      </c>
      <c r="H228" s="117"/>
      <c r="I228" s="244" t="s">
        <v>1278</v>
      </c>
      <c r="J228" s="117" t="s">
        <v>103</v>
      </c>
      <c r="K228" s="117" t="s">
        <v>1279</v>
      </c>
      <c r="L228" s="119">
        <v>31719</v>
      </c>
      <c r="M228" s="120">
        <f t="shared" ca="1" si="16"/>
        <v>39</v>
      </c>
      <c r="N228" s="118" t="s">
        <v>1280</v>
      </c>
      <c r="O228" s="117" t="s">
        <v>219</v>
      </c>
      <c r="P228" s="117" t="s">
        <v>30</v>
      </c>
      <c r="Q228" s="216" t="s">
        <v>250</v>
      </c>
      <c r="R228" s="117"/>
      <c r="S228" s="117"/>
      <c r="T228" s="117" t="s">
        <v>1241</v>
      </c>
      <c r="U228" s="216" t="s">
        <v>120</v>
      </c>
      <c r="V228" s="216"/>
      <c r="W228" s="216"/>
      <c r="X228" s="216"/>
      <c r="Y228" s="216"/>
      <c r="Z228" s="216"/>
      <c r="AA228" s="217">
        <v>46113</v>
      </c>
      <c r="AB228" s="218">
        <v>46234</v>
      </c>
      <c r="AC228" s="219">
        <f t="shared" si="32"/>
        <v>4</v>
      </c>
      <c r="AD228" s="220"/>
      <c r="AE228" s="220"/>
      <c r="AF228" s="120" t="str">
        <f t="shared" si="33"/>
        <v/>
      </c>
      <c r="AG228" s="217"/>
      <c r="AH228" s="217"/>
      <c r="AI228" s="221" t="str">
        <f t="shared" si="34"/>
        <v/>
      </c>
      <c r="AJ228" s="220"/>
      <c r="AK228" s="220"/>
      <c r="AL228" s="222" t="str">
        <f t="shared" si="35"/>
        <v/>
      </c>
      <c r="AM228" s="217"/>
      <c r="AN228" s="217"/>
      <c r="AO228" s="221" t="str">
        <f t="shared" si="36"/>
        <v/>
      </c>
      <c r="AP228" s="220"/>
      <c r="AQ228" s="220"/>
      <c r="AR228" s="119"/>
      <c r="AS228" s="119"/>
      <c r="AT228" s="117"/>
      <c r="AU228" s="117"/>
    </row>
    <row r="229" spans="1:47" ht="30" customHeight="1">
      <c r="A229" s="223">
        <f t="shared" si="37"/>
        <v>17</v>
      </c>
      <c r="B229" s="224" t="s">
        <v>1285</v>
      </c>
      <c r="C229" s="224" t="s">
        <v>944</v>
      </c>
      <c r="D229" s="225" t="str">
        <f t="shared" si="15"/>
        <v>Kontrak I</v>
      </c>
      <c r="E229" s="117" t="s">
        <v>47</v>
      </c>
      <c r="F229" s="117">
        <v>3</v>
      </c>
      <c r="G229" s="117" t="s">
        <v>1220</v>
      </c>
      <c r="H229" s="117"/>
      <c r="I229" s="244" t="s">
        <v>1286</v>
      </c>
      <c r="J229" s="117" t="s">
        <v>103</v>
      </c>
      <c r="K229" s="117" t="s">
        <v>1004</v>
      </c>
      <c r="L229" s="119">
        <v>35991</v>
      </c>
      <c r="M229" s="120">
        <f t="shared" ca="1" si="16"/>
        <v>28</v>
      </c>
      <c r="N229" s="118" t="s">
        <v>1287</v>
      </c>
      <c r="O229" s="117" t="s">
        <v>219</v>
      </c>
      <c r="P229" s="117" t="s">
        <v>30</v>
      </c>
      <c r="Q229" s="216" t="s">
        <v>1288</v>
      </c>
      <c r="R229" s="117"/>
      <c r="S229" s="117"/>
      <c r="T229" s="117" t="s">
        <v>1241</v>
      </c>
      <c r="U229" s="216" t="s">
        <v>120</v>
      </c>
      <c r="V229" s="216"/>
      <c r="W229" s="216"/>
      <c r="X229" s="216"/>
      <c r="Y229" s="216"/>
      <c r="Z229" s="216"/>
      <c r="AA229" s="217">
        <v>46139</v>
      </c>
      <c r="AB229" s="218">
        <v>46265</v>
      </c>
      <c r="AC229" s="219">
        <f t="shared" si="32"/>
        <v>5</v>
      </c>
      <c r="AD229" s="220"/>
      <c r="AE229" s="220"/>
      <c r="AF229" s="120" t="str">
        <f t="shared" si="33"/>
        <v/>
      </c>
      <c r="AG229" s="217"/>
      <c r="AH229" s="217"/>
      <c r="AI229" s="221" t="str">
        <f t="shared" si="34"/>
        <v/>
      </c>
      <c r="AJ229" s="220"/>
      <c r="AK229" s="220"/>
      <c r="AL229" s="222" t="str">
        <f t="shared" si="35"/>
        <v/>
      </c>
      <c r="AM229" s="217"/>
      <c r="AN229" s="217"/>
      <c r="AO229" s="221" t="str">
        <f t="shared" si="36"/>
        <v/>
      </c>
      <c r="AP229" s="220"/>
      <c r="AQ229" s="220"/>
      <c r="AR229" s="119"/>
      <c r="AS229" s="119"/>
      <c r="AT229" s="117"/>
      <c r="AU229" s="117"/>
    </row>
    <row r="230" spans="1:47" ht="30" customHeight="1">
      <c r="A230" s="223">
        <f t="shared" si="37"/>
        <v>18</v>
      </c>
      <c r="B230" s="224" t="s">
        <v>1053</v>
      </c>
      <c r="C230" s="240" t="s">
        <v>246</v>
      </c>
      <c r="D230" s="225" t="str">
        <f t="shared" si="15"/>
        <v>Kontrak III</v>
      </c>
      <c r="E230" s="117" t="s">
        <v>30</v>
      </c>
      <c r="F230" s="117" t="s">
        <v>30</v>
      </c>
      <c r="G230" s="117" t="s">
        <v>1028</v>
      </c>
      <c r="H230" s="117"/>
      <c r="I230" s="117" t="s">
        <v>1054</v>
      </c>
      <c r="J230" s="117" t="s">
        <v>302</v>
      </c>
      <c r="K230" s="117" t="s">
        <v>1055</v>
      </c>
      <c r="L230" s="119">
        <v>37706</v>
      </c>
      <c r="M230" s="120">
        <f t="shared" ca="1" si="16"/>
        <v>23</v>
      </c>
      <c r="N230" s="118" t="s">
        <v>1056</v>
      </c>
      <c r="O230" s="117" t="s">
        <v>219</v>
      </c>
      <c r="P230" s="117" t="s">
        <v>30</v>
      </c>
      <c r="Q230" s="216" t="s">
        <v>177</v>
      </c>
      <c r="R230" s="117" t="s">
        <v>1057</v>
      </c>
      <c r="S230" s="117"/>
      <c r="T230" s="117" t="s">
        <v>1164</v>
      </c>
      <c r="U230" s="216" t="s">
        <v>120</v>
      </c>
      <c r="V230" s="216"/>
      <c r="W230" s="216"/>
      <c r="X230" s="216"/>
      <c r="Y230" s="216"/>
      <c r="Z230" s="216"/>
      <c r="AA230" s="217" t="s">
        <v>2222</v>
      </c>
      <c r="AB230" s="218"/>
      <c r="AC230" s="219" t="str">
        <f t="shared" si="32"/>
        <v/>
      </c>
      <c r="AD230" s="220" t="s">
        <v>2193</v>
      </c>
      <c r="AE230" s="220"/>
      <c r="AF230" s="120" t="str">
        <f t="shared" si="33"/>
        <v/>
      </c>
      <c r="AG230" s="217">
        <v>46113</v>
      </c>
      <c r="AH230" s="217">
        <v>46234</v>
      </c>
      <c r="AI230" s="221">
        <f t="shared" si="34"/>
        <v>4</v>
      </c>
      <c r="AJ230" s="220" t="s">
        <v>97</v>
      </c>
      <c r="AK230" s="220"/>
      <c r="AL230" s="222" t="str">
        <f t="shared" si="35"/>
        <v/>
      </c>
      <c r="AM230" s="217" t="s">
        <v>97</v>
      </c>
      <c r="AN230" s="217"/>
      <c r="AO230" s="221" t="str">
        <f t="shared" si="36"/>
        <v/>
      </c>
      <c r="AP230" s="220"/>
      <c r="AQ230" s="220"/>
      <c r="AR230" s="119"/>
      <c r="AS230" s="119"/>
      <c r="AT230" s="117"/>
      <c r="AU230" s="117"/>
    </row>
    <row r="231" spans="1:47" ht="30" customHeight="1">
      <c r="A231" s="223">
        <f t="shared" si="37"/>
        <v>19</v>
      </c>
      <c r="B231" s="224" t="s">
        <v>1289</v>
      </c>
      <c r="C231" s="240" t="s">
        <v>852</v>
      </c>
      <c r="D231" s="225" t="str">
        <f t="shared" si="15"/>
        <v>Kontrak I</v>
      </c>
      <c r="E231" s="117" t="s">
        <v>47</v>
      </c>
      <c r="F231" s="117" t="s">
        <v>30</v>
      </c>
      <c r="G231" s="117" t="s">
        <v>1220</v>
      </c>
      <c r="H231" s="117"/>
      <c r="I231" s="244" t="s">
        <v>1290</v>
      </c>
      <c r="J231" s="117" t="s">
        <v>103</v>
      </c>
      <c r="K231" s="117" t="s">
        <v>1291</v>
      </c>
      <c r="L231" s="119">
        <v>35577</v>
      </c>
      <c r="M231" s="120">
        <f t="shared" ca="1" si="16"/>
        <v>29</v>
      </c>
      <c r="N231" s="118" t="s">
        <v>1917</v>
      </c>
      <c r="O231" s="117" t="s">
        <v>219</v>
      </c>
      <c r="P231" s="117" t="s">
        <v>30</v>
      </c>
      <c r="Q231" s="216" t="s">
        <v>250</v>
      </c>
      <c r="R231" s="117"/>
      <c r="S231" s="117"/>
      <c r="T231" s="117" t="s">
        <v>1241</v>
      </c>
      <c r="U231" s="216" t="s">
        <v>120</v>
      </c>
      <c r="V231" s="216"/>
      <c r="W231" s="216"/>
      <c r="X231" s="216"/>
      <c r="Y231" s="216"/>
      <c r="Z231" s="216"/>
      <c r="AA231" s="217">
        <v>46139</v>
      </c>
      <c r="AB231" s="218">
        <v>46265</v>
      </c>
      <c r="AC231" s="219">
        <f t="shared" si="32"/>
        <v>5</v>
      </c>
      <c r="AD231" s="220"/>
      <c r="AE231" s="220"/>
      <c r="AF231" s="120" t="str">
        <f t="shared" si="33"/>
        <v/>
      </c>
      <c r="AG231" s="217"/>
      <c r="AH231" s="217"/>
      <c r="AI231" s="221" t="str">
        <f t="shared" si="34"/>
        <v/>
      </c>
      <c r="AJ231" s="220"/>
      <c r="AK231" s="220"/>
      <c r="AL231" s="222" t="str">
        <f t="shared" si="35"/>
        <v/>
      </c>
      <c r="AM231" s="217"/>
      <c r="AN231" s="217"/>
      <c r="AO231" s="221" t="str">
        <f t="shared" si="36"/>
        <v/>
      </c>
      <c r="AP231" s="220"/>
      <c r="AQ231" s="220"/>
      <c r="AR231" s="119"/>
      <c r="AS231" s="119"/>
      <c r="AT231" s="117"/>
      <c r="AU231" s="117"/>
    </row>
    <row r="232" spans="1:47" ht="30" customHeight="1">
      <c r="A232" s="208" t="s">
        <v>1300</v>
      </c>
      <c r="B232" s="208"/>
      <c r="C232" s="208"/>
      <c r="D232" s="225" t="str">
        <f t="shared" si="15"/>
        <v>.</v>
      </c>
      <c r="E232" s="117"/>
      <c r="F232" s="117"/>
      <c r="G232" s="117"/>
      <c r="H232" s="117"/>
      <c r="I232" s="117"/>
      <c r="J232" s="117"/>
      <c r="K232" s="117"/>
      <c r="L232" s="119"/>
      <c r="M232" s="120" t="str">
        <f t="shared" ca="1" si="16"/>
        <v/>
      </c>
      <c r="N232" s="118"/>
      <c r="O232" s="117"/>
      <c r="P232" s="117"/>
      <c r="Q232" s="216"/>
      <c r="R232" s="117"/>
      <c r="S232" s="117"/>
      <c r="T232" s="117" t="s">
        <v>2125</v>
      </c>
      <c r="U232" s="216"/>
      <c r="V232" s="216"/>
      <c r="W232" s="216"/>
      <c r="X232" s="216"/>
      <c r="Y232" s="216"/>
      <c r="Z232" s="216"/>
      <c r="AA232" s="217"/>
      <c r="AB232" s="218"/>
      <c r="AC232" s="219" t="str">
        <f t="shared" si="32"/>
        <v/>
      </c>
      <c r="AD232" s="220"/>
      <c r="AE232" s="220"/>
      <c r="AF232" s="120" t="str">
        <f t="shared" si="33"/>
        <v/>
      </c>
      <c r="AG232" s="217"/>
      <c r="AH232" s="217"/>
      <c r="AI232" s="221" t="str">
        <f t="shared" si="34"/>
        <v/>
      </c>
      <c r="AJ232" s="220"/>
      <c r="AK232" s="220"/>
      <c r="AL232" s="222" t="str">
        <f t="shared" si="35"/>
        <v/>
      </c>
      <c r="AM232" s="217"/>
      <c r="AN232" s="217"/>
      <c r="AO232" s="221" t="str">
        <f t="shared" si="36"/>
        <v/>
      </c>
      <c r="AP232" s="220"/>
      <c r="AQ232" s="220"/>
      <c r="AR232" s="119"/>
      <c r="AS232" s="119"/>
      <c r="AT232" s="117"/>
      <c r="AU232" s="117"/>
    </row>
    <row r="233" spans="1:47" ht="30" customHeight="1">
      <c r="A233" s="223">
        <v>1</v>
      </c>
      <c r="B233" s="224" t="s">
        <v>1307</v>
      </c>
      <c r="C233" s="224" t="s">
        <v>2081</v>
      </c>
      <c r="D233" s="225" t="str">
        <f t="shared" si="15"/>
        <v>Kontrak IV</v>
      </c>
      <c r="E233" s="117" t="s">
        <v>47</v>
      </c>
      <c r="F233" s="117">
        <v>9</v>
      </c>
      <c r="G233" s="117" t="s">
        <v>1308</v>
      </c>
      <c r="H233" s="117"/>
      <c r="I233" s="117" t="s">
        <v>1309</v>
      </c>
      <c r="J233" s="117" t="s">
        <v>302</v>
      </c>
      <c r="K233" s="117" t="s">
        <v>1089</v>
      </c>
      <c r="L233" s="119">
        <v>35254</v>
      </c>
      <c r="M233" s="120">
        <f t="shared" ca="1" si="16"/>
        <v>30</v>
      </c>
      <c r="N233" s="118" t="s">
        <v>1310</v>
      </c>
      <c r="O233" s="117" t="s">
        <v>219</v>
      </c>
      <c r="P233" s="117" t="s">
        <v>97</v>
      </c>
      <c r="Q233" s="216" t="s">
        <v>202</v>
      </c>
      <c r="R233" s="117" t="s">
        <v>1311</v>
      </c>
      <c r="S233" s="117"/>
      <c r="T233" s="117" t="s">
        <v>1528</v>
      </c>
      <c r="U233" s="216" t="s">
        <v>1312</v>
      </c>
      <c r="V233" s="216"/>
      <c r="W233" s="216"/>
      <c r="X233" s="216"/>
      <c r="Y233" s="216"/>
      <c r="Z233" s="216"/>
      <c r="AA233" s="217" t="s">
        <v>3088</v>
      </c>
      <c r="AB233" s="218"/>
      <c r="AC233" s="219" t="str">
        <f t="shared" si="32"/>
        <v/>
      </c>
      <c r="AD233" s="220" t="s">
        <v>3089</v>
      </c>
      <c r="AE233" s="220"/>
      <c r="AF233" s="120" t="str">
        <f t="shared" si="33"/>
        <v/>
      </c>
      <c r="AG233" s="217" t="s">
        <v>3090</v>
      </c>
      <c r="AH233" s="217"/>
      <c r="AI233" s="221" t="str">
        <f t="shared" si="34"/>
        <v/>
      </c>
      <c r="AJ233" s="220" t="s">
        <v>2845</v>
      </c>
      <c r="AK233" s="220"/>
      <c r="AL233" s="222" t="str">
        <f t="shared" si="35"/>
        <v/>
      </c>
      <c r="AM233" s="217" t="s">
        <v>97</v>
      </c>
      <c r="AN233" s="217"/>
      <c r="AO233" s="221" t="str">
        <f t="shared" si="36"/>
        <v/>
      </c>
      <c r="AP233" s="220"/>
      <c r="AQ233" s="220"/>
      <c r="AR233" s="119"/>
      <c r="AS233" s="119"/>
      <c r="AT233" s="117"/>
      <c r="AU233" s="117"/>
    </row>
    <row r="234" spans="1:47" ht="19.5" customHeight="1">
      <c r="A234" s="223">
        <f t="shared" ref="A234:A243" si="38">A233+1</f>
        <v>2</v>
      </c>
      <c r="B234" s="224" t="s">
        <v>1301</v>
      </c>
      <c r="C234" s="248" t="s">
        <v>2286</v>
      </c>
      <c r="D234" s="238" t="str">
        <f t="shared" si="15"/>
        <v>Kontrak IV</v>
      </c>
      <c r="E234" s="239" t="s">
        <v>30</v>
      </c>
      <c r="F234" s="239">
        <v>11</v>
      </c>
      <c r="G234" s="117" t="s">
        <v>977</v>
      </c>
      <c r="H234" s="117"/>
      <c r="I234" s="117" t="s">
        <v>1302</v>
      </c>
      <c r="J234" s="117" t="s">
        <v>103</v>
      </c>
      <c r="K234" s="117" t="s">
        <v>1303</v>
      </c>
      <c r="L234" s="119">
        <v>33688</v>
      </c>
      <c r="M234" s="120">
        <f t="shared" ca="1" si="16"/>
        <v>34</v>
      </c>
      <c r="N234" s="118" t="s">
        <v>1304</v>
      </c>
      <c r="O234" s="117" t="s">
        <v>219</v>
      </c>
      <c r="P234" s="117" t="s">
        <v>97</v>
      </c>
      <c r="Q234" s="216" t="s">
        <v>202</v>
      </c>
      <c r="R234" s="117" t="s">
        <v>1305</v>
      </c>
      <c r="S234" s="117"/>
      <c r="T234" s="117" t="s">
        <v>1528</v>
      </c>
      <c r="U234" s="216" t="s">
        <v>1306</v>
      </c>
      <c r="V234" s="216"/>
      <c r="W234" s="216"/>
      <c r="X234" s="216"/>
      <c r="Y234" s="216"/>
      <c r="Z234" s="216"/>
      <c r="AA234" s="217" t="s">
        <v>3098</v>
      </c>
      <c r="AB234" s="218"/>
      <c r="AC234" s="219" t="str">
        <f t="shared" si="32"/>
        <v/>
      </c>
      <c r="AD234" s="220" t="s">
        <v>2622</v>
      </c>
      <c r="AE234" s="220"/>
      <c r="AF234" s="120" t="str">
        <f t="shared" si="33"/>
        <v/>
      </c>
      <c r="AG234" s="217" t="s">
        <v>3099</v>
      </c>
      <c r="AH234" s="217"/>
      <c r="AI234" s="221" t="str">
        <f t="shared" si="34"/>
        <v/>
      </c>
      <c r="AJ234" s="220" t="s">
        <v>3101</v>
      </c>
      <c r="AK234" s="220"/>
      <c r="AL234" s="222" t="str">
        <f t="shared" si="35"/>
        <v/>
      </c>
      <c r="AM234" s="217" t="s">
        <v>97</v>
      </c>
      <c r="AN234" s="217"/>
      <c r="AO234" s="221" t="str">
        <f t="shared" si="36"/>
        <v/>
      </c>
      <c r="AP234" s="220"/>
      <c r="AQ234" s="220"/>
      <c r="AR234" s="119"/>
      <c r="AS234" s="119"/>
      <c r="AT234" s="117"/>
      <c r="AU234" s="117"/>
    </row>
    <row r="235" spans="1:47" ht="30" customHeight="1">
      <c r="A235" s="223">
        <f t="shared" si="38"/>
        <v>3</v>
      </c>
      <c r="B235" s="224" t="s">
        <v>1315</v>
      </c>
      <c r="C235" s="224" t="s">
        <v>801</v>
      </c>
      <c r="D235" s="225" t="str">
        <f t="shared" si="15"/>
        <v>Kontrak IV</v>
      </c>
      <c r="E235" s="117" t="s">
        <v>47</v>
      </c>
      <c r="F235" s="117">
        <v>3</v>
      </c>
      <c r="G235" s="117" t="s">
        <v>1316</v>
      </c>
      <c r="H235" s="117"/>
      <c r="I235" s="117" t="s">
        <v>1317</v>
      </c>
      <c r="J235" s="117" t="s">
        <v>302</v>
      </c>
      <c r="K235" s="117" t="s">
        <v>1318</v>
      </c>
      <c r="L235" s="119">
        <v>36426</v>
      </c>
      <c r="M235" s="120">
        <f t="shared" ca="1" si="16"/>
        <v>27</v>
      </c>
      <c r="N235" s="118" t="s">
        <v>1319</v>
      </c>
      <c r="O235" s="117" t="s">
        <v>219</v>
      </c>
      <c r="P235" s="117" t="s">
        <v>97</v>
      </c>
      <c r="Q235" s="216" t="s">
        <v>202</v>
      </c>
      <c r="R235" s="117" t="s">
        <v>1320</v>
      </c>
      <c r="S235" s="117"/>
      <c r="T235" s="117" t="s">
        <v>1528</v>
      </c>
      <c r="U235" s="216" t="s">
        <v>1321</v>
      </c>
      <c r="V235" s="216"/>
      <c r="W235" s="216"/>
      <c r="X235" s="216"/>
      <c r="Y235" s="216"/>
      <c r="Z235" s="216"/>
      <c r="AA235" s="217" t="s">
        <v>3108</v>
      </c>
      <c r="AB235" s="218"/>
      <c r="AC235" s="219" t="str">
        <f t="shared" si="32"/>
        <v/>
      </c>
      <c r="AD235" s="220" t="s">
        <v>2462</v>
      </c>
      <c r="AE235" s="220"/>
      <c r="AF235" s="120" t="str">
        <f t="shared" si="33"/>
        <v/>
      </c>
      <c r="AG235" s="217" t="s">
        <v>2254</v>
      </c>
      <c r="AH235" s="217"/>
      <c r="AI235" s="221" t="str">
        <f t="shared" si="34"/>
        <v/>
      </c>
      <c r="AJ235" s="220" t="s">
        <v>3112</v>
      </c>
      <c r="AK235" s="220"/>
      <c r="AL235" s="222" t="str">
        <f t="shared" si="35"/>
        <v/>
      </c>
      <c r="AM235" s="217" t="s">
        <v>97</v>
      </c>
      <c r="AN235" s="217"/>
      <c r="AO235" s="221" t="str">
        <f t="shared" si="36"/>
        <v/>
      </c>
      <c r="AP235" s="220"/>
      <c r="AQ235" s="220"/>
      <c r="AR235" s="119"/>
      <c r="AS235" s="119"/>
      <c r="AT235" s="117"/>
      <c r="AU235" s="117"/>
    </row>
    <row r="236" spans="1:47" ht="30" customHeight="1">
      <c r="A236" s="223">
        <f t="shared" si="38"/>
        <v>4</v>
      </c>
      <c r="B236" s="224" t="s">
        <v>1322</v>
      </c>
      <c r="C236" s="224" t="s">
        <v>376</v>
      </c>
      <c r="D236" s="225" t="str">
        <f t="shared" si="15"/>
        <v>Kontrak IV</v>
      </c>
      <c r="E236" s="117" t="s">
        <v>47</v>
      </c>
      <c r="F236" s="117">
        <v>3</v>
      </c>
      <c r="G236" s="117" t="s">
        <v>1316</v>
      </c>
      <c r="H236" s="117"/>
      <c r="I236" s="117" t="s">
        <v>1323</v>
      </c>
      <c r="J236" s="117" t="s">
        <v>302</v>
      </c>
      <c r="K236" s="117" t="s">
        <v>1318</v>
      </c>
      <c r="L236" s="119">
        <v>36700</v>
      </c>
      <c r="M236" s="120">
        <f t="shared" ca="1" si="16"/>
        <v>26</v>
      </c>
      <c r="N236" s="118" t="s">
        <v>1324</v>
      </c>
      <c r="O236" s="117" t="s">
        <v>219</v>
      </c>
      <c r="P236" s="117" t="s">
        <v>97</v>
      </c>
      <c r="Q236" s="216" t="s">
        <v>202</v>
      </c>
      <c r="R236" s="117" t="s">
        <v>1325</v>
      </c>
      <c r="S236" s="117"/>
      <c r="T236" s="117" t="s">
        <v>1528</v>
      </c>
      <c r="U236" s="216" t="s">
        <v>120</v>
      </c>
      <c r="V236" s="216"/>
      <c r="W236" s="216"/>
      <c r="X236" s="216"/>
      <c r="Y236" s="216"/>
      <c r="Z236" s="216"/>
      <c r="AA236" s="217" t="s">
        <v>3126</v>
      </c>
      <c r="AB236" s="218"/>
      <c r="AC236" s="219" t="str">
        <f t="shared" si="32"/>
        <v/>
      </c>
      <c r="AD236" s="220" t="s">
        <v>2205</v>
      </c>
      <c r="AE236" s="220"/>
      <c r="AF236" s="120" t="str">
        <f t="shared" si="33"/>
        <v/>
      </c>
      <c r="AG236" s="217" t="s">
        <v>2255</v>
      </c>
      <c r="AH236" s="217"/>
      <c r="AI236" s="221" t="str">
        <f t="shared" si="34"/>
        <v/>
      </c>
      <c r="AJ236" s="220" t="s">
        <v>2256</v>
      </c>
      <c r="AK236" s="220"/>
      <c r="AL236" s="222" t="str">
        <f t="shared" si="35"/>
        <v/>
      </c>
      <c r="AM236" s="217" t="s">
        <v>97</v>
      </c>
      <c r="AN236" s="217"/>
      <c r="AO236" s="221" t="str">
        <f t="shared" si="36"/>
        <v/>
      </c>
      <c r="AP236" s="220"/>
      <c r="AQ236" s="220"/>
      <c r="AR236" s="119"/>
      <c r="AS236" s="119"/>
      <c r="AT236" s="117"/>
      <c r="AU236" s="117"/>
    </row>
    <row r="237" spans="1:47" ht="30" customHeight="1">
      <c r="A237" s="223">
        <f t="shared" si="38"/>
        <v>5</v>
      </c>
      <c r="B237" s="224" t="s">
        <v>1337</v>
      </c>
      <c r="C237" s="224" t="s">
        <v>376</v>
      </c>
      <c r="D237" s="225" t="str">
        <f t="shared" si="15"/>
        <v>Kontrak II</v>
      </c>
      <c r="E237" s="117" t="s">
        <v>47</v>
      </c>
      <c r="F237" s="117">
        <v>3</v>
      </c>
      <c r="G237" s="117" t="s">
        <v>1316</v>
      </c>
      <c r="H237" s="117"/>
      <c r="I237" s="117" t="s">
        <v>1338</v>
      </c>
      <c r="J237" s="117" t="s">
        <v>172</v>
      </c>
      <c r="K237" s="117" t="s">
        <v>1318</v>
      </c>
      <c r="L237" s="119">
        <v>35934</v>
      </c>
      <c r="M237" s="120">
        <f t="shared" ca="1" si="16"/>
        <v>28</v>
      </c>
      <c r="N237" s="118" t="s">
        <v>1340</v>
      </c>
      <c r="O237" s="117" t="s">
        <v>219</v>
      </c>
      <c r="P237" s="117" t="s">
        <v>97</v>
      </c>
      <c r="Q237" s="216" t="s">
        <v>250</v>
      </c>
      <c r="R237" s="117" t="s">
        <v>1342</v>
      </c>
      <c r="S237" s="117"/>
      <c r="T237" s="117" t="s">
        <v>1365</v>
      </c>
      <c r="U237" s="216" t="s">
        <v>393</v>
      </c>
      <c r="V237" s="216"/>
      <c r="W237" s="216"/>
      <c r="X237" s="216"/>
      <c r="Y237" s="216"/>
      <c r="Z237" s="216"/>
      <c r="AA237" s="217" t="s">
        <v>2317</v>
      </c>
      <c r="AB237" s="218"/>
      <c r="AC237" s="219" t="str">
        <f t="shared" si="32"/>
        <v/>
      </c>
      <c r="AD237" s="220" t="s">
        <v>2213</v>
      </c>
      <c r="AE237" s="220"/>
      <c r="AF237" s="120" t="str">
        <f t="shared" si="33"/>
        <v/>
      </c>
      <c r="AG237" s="217" t="s">
        <v>97</v>
      </c>
      <c r="AH237" s="217"/>
      <c r="AI237" s="221" t="str">
        <f t="shared" si="34"/>
        <v/>
      </c>
      <c r="AJ237" s="220" t="s">
        <v>97</v>
      </c>
      <c r="AK237" s="220"/>
      <c r="AL237" s="222" t="str">
        <f t="shared" si="35"/>
        <v/>
      </c>
      <c r="AM237" s="217" t="s">
        <v>97</v>
      </c>
      <c r="AN237" s="217"/>
      <c r="AO237" s="221" t="str">
        <f t="shared" si="36"/>
        <v/>
      </c>
      <c r="AP237" s="220"/>
      <c r="AQ237" s="220"/>
      <c r="AR237" s="119"/>
      <c r="AS237" s="119"/>
      <c r="AT237" s="117"/>
      <c r="AU237" s="117"/>
    </row>
    <row r="238" spans="1:47" ht="30" customHeight="1">
      <c r="A238" s="223">
        <f t="shared" si="38"/>
        <v>6</v>
      </c>
      <c r="B238" s="224" t="s">
        <v>1328</v>
      </c>
      <c r="C238" s="224" t="s">
        <v>376</v>
      </c>
      <c r="D238" s="225" t="str">
        <f t="shared" si="15"/>
        <v>Kontrak II</v>
      </c>
      <c r="E238" s="117" t="s">
        <v>47</v>
      </c>
      <c r="F238" s="117">
        <v>3</v>
      </c>
      <c r="G238" s="117" t="s">
        <v>1316</v>
      </c>
      <c r="H238" s="117"/>
      <c r="I238" s="117" t="s">
        <v>1330</v>
      </c>
      <c r="J238" s="117" t="s">
        <v>302</v>
      </c>
      <c r="K238" s="117" t="s">
        <v>1318</v>
      </c>
      <c r="L238" s="119">
        <v>30659</v>
      </c>
      <c r="M238" s="120">
        <f t="shared" ca="1" si="16"/>
        <v>42</v>
      </c>
      <c r="N238" s="118" t="s">
        <v>1324</v>
      </c>
      <c r="O238" s="117" t="s">
        <v>114</v>
      </c>
      <c r="P238" s="117" t="s">
        <v>349</v>
      </c>
      <c r="Q238" s="216" t="s">
        <v>1331</v>
      </c>
      <c r="R238" s="117" t="s">
        <v>1332</v>
      </c>
      <c r="S238" s="117"/>
      <c r="T238" s="117" t="s">
        <v>1365</v>
      </c>
      <c r="U238" s="216" t="s">
        <v>393</v>
      </c>
      <c r="V238" s="216"/>
      <c r="W238" s="216"/>
      <c r="X238" s="216"/>
      <c r="Y238" s="216"/>
      <c r="Z238" s="216"/>
      <c r="AA238" s="217" t="s">
        <v>2317</v>
      </c>
      <c r="AB238" s="218"/>
      <c r="AC238" s="219" t="str">
        <f t="shared" si="32"/>
        <v/>
      </c>
      <c r="AD238" s="220" t="s">
        <v>2213</v>
      </c>
      <c r="AE238" s="220"/>
      <c r="AF238" s="120" t="str">
        <f t="shared" si="33"/>
        <v/>
      </c>
      <c r="AG238" s="217" t="s">
        <v>97</v>
      </c>
      <c r="AH238" s="217"/>
      <c r="AI238" s="221" t="str">
        <f t="shared" si="34"/>
        <v/>
      </c>
      <c r="AJ238" s="220" t="s">
        <v>97</v>
      </c>
      <c r="AK238" s="220"/>
      <c r="AL238" s="222" t="str">
        <f t="shared" si="35"/>
        <v/>
      </c>
      <c r="AM238" s="217" t="s">
        <v>97</v>
      </c>
      <c r="AN238" s="217"/>
      <c r="AO238" s="221" t="str">
        <f t="shared" si="36"/>
        <v/>
      </c>
      <c r="AP238" s="220"/>
      <c r="AQ238" s="220"/>
      <c r="AR238" s="119"/>
      <c r="AS238" s="119"/>
      <c r="AT238" s="117"/>
      <c r="AU238" s="117"/>
    </row>
    <row r="239" spans="1:47" ht="30" customHeight="1">
      <c r="A239" s="223">
        <f t="shared" si="38"/>
        <v>7</v>
      </c>
      <c r="B239" s="224" t="s">
        <v>1346</v>
      </c>
      <c r="C239" s="224" t="s">
        <v>376</v>
      </c>
      <c r="D239" s="225" t="str">
        <f t="shared" si="15"/>
        <v>Kontrak II</v>
      </c>
      <c r="E239" s="117" t="s">
        <v>47</v>
      </c>
      <c r="F239" s="117">
        <v>3</v>
      </c>
      <c r="G239" s="117" t="s">
        <v>1316</v>
      </c>
      <c r="H239" s="117"/>
      <c r="I239" s="117" t="s">
        <v>1347</v>
      </c>
      <c r="J239" s="117" t="s">
        <v>302</v>
      </c>
      <c r="K239" s="117" t="s">
        <v>1318</v>
      </c>
      <c r="L239" s="119">
        <v>36865</v>
      </c>
      <c r="M239" s="120">
        <f t="shared" ca="1" si="16"/>
        <v>25</v>
      </c>
      <c r="N239" s="118" t="s">
        <v>1348</v>
      </c>
      <c r="O239" s="117" t="s">
        <v>219</v>
      </c>
      <c r="P239" s="117" t="s">
        <v>97</v>
      </c>
      <c r="Q239" s="216" t="s">
        <v>250</v>
      </c>
      <c r="R239" s="117" t="s">
        <v>1349</v>
      </c>
      <c r="S239" s="117"/>
      <c r="T239" s="117" t="s">
        <v>1365</v>
      </c>
      <c r="U239" s="216" t="s">
        <v>393</v>
      </c>
      <c r="V239" s="216"/>
      <c r="W239" s="216"/>
      <c r="X239" s="216"/>
      <c r="Y239" s="216"/>
      <c r="Z239" s="216"/>
      <c r="AA239" s="217" t="s">
        <v>2317</v>
      </c>
      <c r="AB239" s="218"/>
      <c r="AC239" s="219" t="str">
        <f t="shared" si="32"/>
        <v/>
      </c>
      <c r="AD239" s="220" t="s">
        <v>2213</v>
      </c>
      <c r="AE239" s="220"/>
      <c r="AF239" s="120" t="str">
        <f t="shared" si="33"/>
        <v/>
      </c>
      <c r="AG239" s="217" t="s">
        <v>97</v>
      </c>
      <c r="AH239" s="217"/>
      <c r="AI239" s="221" t="str">
        <f t="shared" si="34"/>
        <v/>
      </c>
      <c r="AJ239" s="220" t="s">
        <v>97</v>
      </c>
      <c r="AK239" s="220"/>
      <c r="AL239" s="222" t="str">
        <f t="shared" si="35"/>
        <v/>
      </c>
      <c r="AM239" s="217" t="s">
        <v>97</v>
      </c>
      <c r="AN239" s="217"/>
      <c r="AO239" s="221" t="str">
        <f t="shared" si="36"/>
        <v/>
      </c>
      <c r="AP239" s="220"/>
      <c r="AQ239" s="220"/>
      <c r="AR239" s="119"/>
      <c r="AS239" s="119"/>
      <c r="AT239" s="117"/>
      <c r="AU239" s="117"/>
    </row>
    <row r="240" spans="1:47" ht="30" customHeight="1">
      <c r="A240" s="223">
        <f t="shared" si="38"/>
        <v>8</v>
      </c>
      <c r="B240" s="224" t="s">
        <v>2114</v>
      </c>
      <c r="C240" s="224" t="s">
        <v>376</v>
      </c>
      <c r="D240" s="225" t="str">
        <f t="shared" si="15"/>
        <v>Kontrak II</v>
      </c>
      <c r="E240" s="117" t="s">
        <v>47</v>
      </c>
      <c r="F240" s="117">
        <v>3</v>
      </c>
      <c r="G240" s="117" t="s">
        <v>3165</v>
      </c>
      <c r="H240" s="117"/>
      <c r="I240" s="117" t="s">
        <v>3166</v>
      </c>
      <c r="J240" s="117" t="s">
        <v>302</v>
      </c>
      <c r="K240" s="117" t="s">
        <v>3167</v>
      </c>
      <c r="L240" s="119">
        <v>33004</v>
      </c>
      <c r="M240" s="120">
        <f t="shared" ca="1" si="16"/>
        <v>36</v>
      </c>
      <c r="N240" s="118" t="s">
        <v>3168</v>
      </c>
      <c r="O240" s="117" t="s">
        <v>114</v>
      </c>
      <c r="P240" s="117" t="s">
        <v>176</v>
      </c>
      <c r="Q240" s="216" t="s">
        <v>177</v>
      </c>
      <c r="R240" s="117" t="s">
        <v>3169</v>
      </c>
      <c r="S240" s="117"/>
      <c r="T240" s="117" t="s">
        <v>1365</v>
      </c>
      <c r="U240" s="216" t="s">
        <v>393</v>
      </c>
      <c r="V240" s="216"/>
      <c r="W240" s="216"/>
      <c r="X240" s="216"/>
      <c r="Y240" s="216"/>
      <c r="Z240" s="216"/>
      <c r="AA240" s="217" t="s">
        <v>2317</v>
      </c>
      <c r="AB240" s="218"/>
      <c r="AC240" s="219" t="str">
        <f t="shared" si="32"/>
        <v/>
      </c>
      <c r="AD240" s="220" t="s">
        <v>2213</v>
      </c>
      <c r="AE240" s="220"/>
      <c r="AF240" s="120" t="str">
        <f t="shared" si="33"/>
        <v/>
      </c>
      <c r="AG240" s="217" t="s">
        <v>97</v>
      </c>
      <c r="AH240" s="217"/>
      <c r="AI240" s="221" t="str">
        <f t="shared" si="34"/>
        <v/>
      </c>
      <c r="AJ240" s="220" t="s">
        <v>97</v>
      </c>
      <c r="AK240" s="220"/>
      <c r="AL240" s="222" t="str">
        <f t="shared" si="35"/>
        <v/>
      </c>
      <c r="AM240" s="217" t="s">
        <v>97</v>
      </c>
      <c r="AN240" s="217"/>
      <c r="AO240" s="221" t="str">
        <f t="shared" si="36"/>
        <v/>
      </c>
      <c r="AP240" s="220"/>
      <c r="AQ240" s="220"/>
      <c r="AR240" s="119"/>
      <c r="AS240" s="119"/>
      <c r="AT240" s="117"/>
      <c r="AU240" s="117"/>
    </row>
    <row r="241" spans="1:47" ht="30" customHeight="1">
      <c r="A241" s="223">
        <f t="shared" si="38"/>
        <v>9</v>
      </c>
      <c r="B241" s="224" t="s">
        <v>1352</v>
      </c>
      <c r="C241" s="224" t="s">
        <v>376</v>
      </c>
      <c r="D241" s="225" t="str">
        <f t="shared" si="15"/>
        <v>Kontrak II</v>
      </c>
      <c r="E241" s="117" t="s">
        <v>47</v>
      </c>
      <c r="F241" s="117">
        <v>3</v>
      </c>
      <c r="G241" s="117" t="s">
        <v>1316</v>
      </c>
      <c r="H241" s="117"/>
      <c r="I241" s="117" t="s">
        <v>1353</v>
      </c>
      <c r="J241" s="117" t="s">
        <v>302</v>
      </c>
      <c r="K241" s="117" t="s">
        <v>1354</v>
      </c>
      <c r="L241" s="119">
        <v>35898</v>
      </c>
      <c r="M241" s="120">
        <f t="shared" ca="1" si="16"/>
        <v>28</v>
      </c>
      <c r="N241" s="118" t="s">
        <v>1356</v>
      </c>
      <c r="O241" s="117" t="s">
        <v>219</v>
      </c>
      <c r="P241" s="117" t="s">
        <v>97</v>
      </c>
      <c r="Q241" s="216" t="s">
        <v>97</v>
      </c>
      <c r="R241" s="117" t="s">
        <v>1357</v>
      </c>
      <c r="S241" s="117"/>
      <c r="T241" s="117" t="s">
        <v>1365</v>
      </c>
      <c r="U241" s="216" t="s">
        <v>393</v>
      </c>
      <c r="V241" s="216"/>
      <c r="W241" s="216"/>
      <c r="X241" s="216"/>
      <c r="Y241" s="216"/>
      <c r="Z241" s="216"/>
      <c r="AA241" s="217" t="s">
        <v>2420</v>
      </c>
      <c r="AB241" s="218"/>
      <c r="AC241" s="219" t="str">
        <f t="shared" si="32"/>
        <v/>
      </c>
      <c r="AD241" s="220" t="s">
        <v>3182</v>
      </c>
      <c r="AE241" s="220"/>
      <c r="AF241" s="120" t="str">
        <f t="shared" si="33"/>
        <v/>
      </c>
      <c r="AG241" s="217" t="s">
        <v>97</v>
      </c>
      <c r="AH241" s="217"/>
      <c r="AI241" s="221" t="str">
        <f t="shared" si="34"/>
        <v/>
      </c>
      <c r="AJ241" s="220" t="s">
        <v>97</v>
      </c>
      <c r="AK241" s="220"/>
      <c r="AL241" s="222" t="str">
        <f t="shared" si="35"/>
        <v/>
      </c>
      <c r="AM241" s="217" t="s">
        <v>97</v>
      </c>
      <c r="AN241" s="217"/>
      <c r="AO241" s="221" t="str">
        <f t="shared" si="36"/>
        <v/>
      </c>
      <c r="AP241" s="220"/>
      <c r="AQ241" s="220"/>
      <c r="AR241" s="119"/>
      <c r="AS241" s="119"/>
      <c r="AT241" s="117"/>
      <c r="AU241" s="117"/>
    </row>
    <row r="242" spans="1:47" ht="30" customHeight="1">
      <c r="A242" s="223">
        <f t="shared" si="38"/>
        <v>10</v>
      </c>
      <c r="B242" s="224" t="s">
        <v>1364</v>
      </c>
      <c r="C242" s="240" t="s">
        <v>246</v>
      </c>
      <c r="D242" s="225" t="str">
        <f t="shared" si="15"/>
        <v>Kontrak II</v>
      </c>
      <c r="E242" s="117" t="s">
        <v>30</v>
      </c>
      <c r="F242" s="117" t="s">
        <v>30</v>
      </c>
      <c r="G242" s="117" t="s">
        <v>1316</v>
      </c>
      <c r="H242" s="117"/>
      <c r="I242" s="117" t="s">
        <v>1368</v>
      </c>
      <c r="J242" s="117" t="s">
        <v>103</v>
      </c>
      <c r="K242" s="117" t="s">
        <v>1318</v>
      </c>
      <c r="L242" s="119">
        <v>34857</v>
      </c>
      <c r="M242" s="120">
        <f t="shared" ca="1" si="16"/>
        <v>31</v>
      </c>
      <c r="N242" s="118" t="s">
        <v>1370</v>
      </c>
      <c r="O242" s="117" t="s">
        <v>219</v>
      </c>
      <c r="P242" s="117" t="s">
        <v>97</v>
      </c>
      <c r="Q242" s="216" t="s">
        <v>250</v>
      </c>
      <c r="R242" s="117" t="s">
        <v>1371</v>
      </c>
      <c r="S242" s="117"/>
      <c r="T242" s="117" t="s">
        <v>1365</v>
      </c>
      <c r="U242" s="216" t="s">
        <v>393</v>
      </c>
      <c r="V242" s="216"/>
      <c r="W242" s="216"/>
      <c r="X242" s="216"/>
      <c r="Y242" s="216"/>
      <c r="Z242" s="216"/>
      <c r="AA242" s="217" t="s">
        <v>2317</v>
      </c>
      <c r="AB242" s="218"/>
      <c r="AC242" s="219" t="str">
        <f t="shared" si="32"/>
        <v/>
      </c>
      <c r="AD242" s="220" t="s">
        <v>2213</v>
      </c>
      <c r="AE242" s="220"/>
      <c r="AF242" s="120" t="str">
        <f t="shared" si="33"/>
        <v/>
      </c>
      <c r="AG242" s="217" t="s">
        <v>97</v>
      </c>
      <c r="AH242" s="217"/>
      <c r="AI242" s="221" t="str">
        <f t="shared" si="34"/>
        <v/>
      </c>
      <c r="AJ242" s="220" t="s">
        <v>97</v>
      </c>
      <c r="AK242" s="220"/>
      <c r="AL242" s="222" t="str">
        <f t="shared" si="35"/>
        <v/>
      </c>
      <c r="AM242" s="217" t="s">
        <v>97</v>
      </c>
      <c r="AN242" s="217"/>
      <c r="AO242" s="221" t="str">
        <f t="shared" si="36"/>
        <v/>
      </c>
      <c r="AP242" s="220"/>
      <c r="AQ242" s="220"/>
      <c r="AR242" s="119"/>
      <c r="AS242" s="119"/>
      <c r="AT242" s="117"/>
      <c r="AU242" s="117"/>
    </row>
    <row r="243" spans="1:47" ht="30" customHeight="1">
      <c r="A243" s="223">
        <f t="shared" si="38"/>
        <v>11</v>
      </c>
      <c r="B243" s="224" t="s">
        <v>1359</v>
      </c>
      <c r="C243" s="240" t="s">
        <v>246</v>
      </c>
      <c r="D243" s="225" t="str">
        <f t="shared" si="15"/>
        <v>Kontrak II</v>
      </c>
      <c r="E243" s="117" t="s">
        <v>30</v>
      </c>
      <c r="F243" s="117" t="s">
        <v>30</v>
      </c>
      <c r="G243" s="117" t="s">
        <v>1316</v>
      </c>
      <c r="H243" s="117"/>
      <c r="I243" s="117" t="s">
        <v>1360</v>
      </c>
      <c r="J243" s="117" t="s">
        <v>302</v>
      </c>
      <c r="K243" s="117" t="s">
        <v>1318</v>
      </c>
      <c r="L243" s="119">
        <v>35455</v>
      </c>
      <c r="M243" s="120">
        <f t="shared" ca="1" si="16"/>
        <v>29</v>
      </c>
      <c r="N243" s="118" t="s">
        <v>1361</v>
      </c>
      <c r="O243" s="117" t="s">
        <v>219</v>
      </c>
      <c r="P243" s="117" t="s">
        <v>97</v>
      </c>
      <c r="Q243" s="216" t="s">
        <v>250</v>
      </c>
      <c r="R243" s="117" t="s">
        <v>1362</v>
      </c>
      <c r="S243" s="117"/>
      <c r="T243" s="117" t="s">
        <v>1365</v>
      </c>
      <c r="U243" s="216" t="s">
        <v>393</v>
      </c>
      <c r="V243" s="216"/>
      <c r="W243" s="216"/>
      <c r="X243" s="216"/>
      <c r="Y243" s="216"/>
      <c r="Z243" s="216"/>
      <c r="AA243" s="217" t="s">
        <v>2317</v>
      </c>
      <c r="AB243" s="218"/>
      <c r="AC243" s="219" t="str">
        <f t="shared" si="32"/>
        <v/>
      </c>
      <c r="AD243" s="220" t="s">
        <v>2213</v>
      </c>
      <c r="AE243" s="220"/>
      <c r="AF243" s="120" t="str">
        <f t="shared" si="33"/>
        <v/>
      </c>
      <c r="AG243" s="217" t="s">
        <v>97</v>
      </c>
      <c r="AH243" s="217"/>
      <c r="AI243" s="221" t="str">
        <f t="shared" si="34"/>
        <v/>
      </c>
      <c r="AJ243" s="220" t="s">
        <v>97</v>
      </c>
      <c r="AK243" s="220"/>
      <c r="AL243" s="222" t="str">
        <f t="shared" si="35"/>
        <v/>
      </c>
      <c r="AM243" s="217" t="s">
        <v>97</v>
      </c>
      <c r="AN243" s="217"/>
      <c r="AO243" s="221" t="str">
        <f t="shared" si="36"/>
        <v/>
      </c>
      <c r="AP243" s="220"/>
      <c r="AQ243" s="220"/>
      <c r="AR243" s="119"/>
      <c r="AS243" s="119"/>
      <c r="AT243" s="117"/>
      <c r="AU243" s="117"/>
    </row>
    <row r="244" spans="1:47" ht="30" customHeight="1">
      <c r="A244" s="208" t="s">
        <v>2116</v>
      </c>
      <c r="B244" s="208"/>
      <c r="C244" s="208"/>
      <c r="D244" s="225" t="str">
        <f t="shared" si="15"/>
        <v>.</v>
      </c>
      <c r="E244" s="117"/>
      <c r="F244" s="117"/>
      <c r="G244" s="117"/>
      <c r="H244" s="117"/>
      <c r="I244" s="117"/>
      <c r="J244" s="117"/>
      <c r="K244" s="117"/>
      <c r="L244" s="119"/>
      <c r="M244" s="120" t="str">
        <f t="shared" ca="1" si="16"/>
        <v/>
      </c>
      <c r="N244" s="118"/>
      <c r="O244" s="117"/>
      <c r="P244" s="117"/>
      <c r="Q244" s="216"/>
      <c r="R244" s="117"/>
      <c r="S244" s="117"/>
      <c r="T244" s="117" t="s">
        <v>2125</v>
      </c>
      <c r="U244" s="216"/>
      <c r="V244" s="216"/>
      <c r="W244" s="216"/>
      <c r="X244" s="216"/>
      <c r="Y244" s="216"/>
      <c r="Z244" s="216"/>
      <c r="AA244" s="217"/>
      <c r="AB244" s="218"/>
      <c r="AC244" s="219" t="str">
        <f t="shared" si="32"/>
        <v/>
      </c>
      <c r="AD244" s="220"/>
      <c r="AE244" s="220"/>
      <c r="AF244" s="120" t="str">
        <f t="shared" si="33"/>
        <v/>
      </c>
      <c r="AG244" s="217"/>
      <c r="AH244" s="217"/>
      <c r="AI244" s="221" t="str">
        <f t="shared" si="34"/>
        <v/>
      </c>
      <c r="AJ244" s="220"/>
      <c r="AK244" s="220"/>
      <c r="AL244" s="222" t="str">
        <f t="shared" si="35"/>
        <v/>
      </c>
      <c r="AM244" s="217"/>
      <c r="AN244" s="217"/>
      <c r="AO244" s="221" t="str">
        <f t="shared" si="36"/>
        <v/>
      </c>
      <c r="AP244" s="220"/>
      <c r="AQ244" s="220"/>
      <c r="AR244" s="119"/>
      <c r="AS244" s="119"/>
      <c r="AT244" s="117"/>
      <c r="AU244" s="117"/>
    </row>
    <row r="245" spans="1:47" ht="30" customHeight="1">
      <c r="A245" s="223">
        <v>1</v>
      </c>
      <c r="B245" s="224" t="s">
        <v>1375</v>
      </c>
      <c r="C245" s="224" t="s">
        <v>592</v>
      </c>
      <c r="D245" s="225" t="str">
        <f t="shared" si="15"/>
        <v>Kontrak V</v>
      </c>
      <c r="E245" s="117" t="s">
        <v>97</v>
      </c>
      <c r="F245" s="117" t="s">
        <v>97</v>
      </c>
      <c r="G245" s="117" t="s">
        <v>1376</v>
      </c>
      <c r="H245" s="117"/>
      <c r="I245" s="117" t="s">
        <v>1377</v>
      </c>
      <c r="J245" s="117" t="s">
        <v>103</v>
      </c>
      <c r="K245" s="117" t="s">
        <v>1378</v>
      </c>
      <c r="L245" s="119">
        <v>29231</v>
      </c>
      <c r="M245" s="120">
        <f t="shared" ca="1" si="16"/>
        <v>46</v>
      </c>
      <c r="N245" s="118" t="s">
        <v>1379</v>
      </c>
      <c r="O245" s="117" t="s">
        <v>114</v>
      </c>
      <c r="P245" s="117" t="s">
        <v>176</v>
      </c>
      <c r="Q245" s="216" t="s">
        <v>97</v>
      </c>
      <c r="R245" s="117" t="s">
        <v>1380</v>
      </c>
      <c r="S245" s="117"/>
      <c r="T245" s="117" t="s">
        <v>2279</v>
      </c>
      <c r="U245" s="216" t="s">
        <v>30</v>
      </c>
      <c r="V245" s="216"/>
      <c r="W245" s="216"/>
      <c r="X245" s="216"/>
      <c r="Y245" s="216"/>
      <c r="Z245" s="216"/>
      <c r="AA245" s="217" t="s">
        <v>3220</v>
      </c>
      <c r="AB245" s="218"/>
      <c r="AC245" s="219" t="str">
        <f t="shared" si="32"/>
        <v/>
      </c>
      <c r="AD245" s="220" t="s">
        <v>3222</v>
      </c>
      <c r="AE245" s="220"/>
      <c r="AF245" s="120" t="str">
        <f t="shared" si="33"/>
        <v/>
      </c>
      <c r="AG245" s="217" t="s">
        <v>3223</v>
      </c>
      <c r="AH245" s="217"/>
      <c r="AI245" s="221" t="str">
        <f t="shared" si="34"/>
        <v/>
      </c>
      <c r="AJ245" s="220" t="s">
        <v>2268</v>
      </c>
      <c r="AK245" s="220"/>
      <c r="AL245" s="222" t="str">
        <f t="shared" si="35"/>
        <v/>
      </c>
      <c r="AM245" s="217">
        <v>46023</v>
      </c>
      <c r="AN245" s="217">
        <v>46387</v>
      </c>
      <c r="AO245" s="221">
        <f t="shared" si="36"/>
        <v>12</v>
      </c>
      <c r="AP245" s="220"/>
      <c r="AQ245" s="220"/>
      <c r="AR245" s="119"/>
      <c r="AS245" s="119"/>
      <c r="AT245" s="117"/>
      <c r="AU245" s="117"/>
    </row>
    <row r="246" spans="1:47" ht="33.75" customHeight="1">
      <c r="A246" s="223">
        <f t="shared" ref="A246:A256" si="39">A245+1</f>
        <v>2</v>
      </c>
      <c r="B246" s="264" t="s">
        <v>1385</v>
      </c>
      <c r="C246" s="264" t="s">
        <v>2118</v>
      </c>
      <c r="D246" s="225" t="str">
        <f t="shared" si="15"/>
        <v>Kontrak V</v>
      </c>
      <c r="E246" s="117" t="s">
        <v>73</v>
      </c>
      <c r="F246" s="117">
        <v>11</v>
      </c>
      <c r="G246" s="117" t="s">
        <v>1387</v>
      </c>
      <c r="H246" s="117"/>
      <c r="I246" s="117" t="s">
        <v>1388</v>
      </c>
      <c r="J246" s="117" t="s">
        <v>103</v>
      </c>
      <c r="K246" s="117" t="s">
        <v>1389</v>
      </c>
      <c r="L246" s="119">
        <v>28745</v>
      </c>
      <c r="M246" s="120">
        <f t="shared" ca="1" si="16"/>
        <v>48</v>
      </c>
      <c r="N246" s="118" t="s">
        <v>1390</v>
      </c>
      <c r="O246" s="117" t="s">
        <v>114</v>
      </c>
      <c r="P246" s="117" t="s">
        <v>176</v>
      </c>
      <c r="Q246" s="216" t="s">
        <v>97</v>
      </c>
      <c r="R246" s="117" t="s">
        <v>1391</v>
      </c>
      <c r="S246" s="117"/>
      <c r="T246" s="117" t="s">
        <v>2279</v>
      </c>
      <c r="U246" s="216" t="s">
        <v>30</v>
      </c>
      <c r="V246" s="216"/>
      <c r="W246" s="216"/>
      <c r="X246" s="216"/>
      <c r="Y246" s="216"/>
      <c r="Z246" s="216"/>
      <c r="AA246" s="217" t="s">
        <v>3230</v>
      </c>
      <c r="AB246" s="218"/>
      <c r="AC246" s="219" t="str">
        <f t="shared" si="32"/>
        <v/>
      </c>
      <c r="AD246" s="220" t="s">
        <v>3222</v>
      </c>
      <c r="AE246" s="220"/>
      <c r="AF246" s="120" t="str">
        <f t="shared" si="33"/>
        <v/>
      </c>
      <c r="AG246" s="217" t="s">
        <v>3223</v>
      </c>
      <c r="AH246" s="217"/>
      <c r="AI246" s="221" t="str">
        <f t="shared" si="34"/>
        <v/>
      </c>
      <c r="AJ246" s="220" t="s">
        <v>2268</v>
      </c>
      <c r="AK246" s="220"/>
      <c r="AL246" s="222" t="str">
        <f t="shared" si="35"/>
        <v/>
      </c>
      <c r="AM246" s="217">
        <v>46023</v>
      </c>
      <c r="AN246" s="217">
        <v>46387</v>
      </c>
      <c r="AO246" s="221">
        <f t="shared" si="36"/>
        <v>12</v>
      </c>
      <c r="AP246" s="220"/>
      <c r="AQ246" s="220"/>
      <c r="AR246" s="119"/>
      <c r="AS246" s="119"/>
      <c r="AT246" s="117"/>
      <c r="AU246" s="117"/>
    </row>
    <row r="247" spans="1:47" ht="30" customHeight="1">
      <c r="A247" s="223">
        <f t="shared" si="39"/>
        <v>3</v>
      </c>
      <c r="B247" s="264" t="s">
        <v>1392</v>
      </c>
      <c r="C247" s="264" t="s">
        <v>212</v>
      </c>
      <c r="D247" s="225" t="str">
        <f t="shared" si="15"/>
        <v>Kontrak IV</v>
      </c>
      <c r="E247" s="117" t="s">
        <v>47</v>
      </c>
      <c r="F247" s="117">
        <v>3</v>
      </c>
      <c r="G247" s="117" t="s">
        <v>1393</v>
      </c>
      <c r="H247" s="117"/>
      <c r="I247" s="117" t="s">
        <v>1394</v>
      </c>
      <c r="J247" s="117" t="s">
        <v>172</v>
      </c>
      <c r="K247" s="117" t="s">
        <v>1395</v>
      </c>
      <c r="L247" s="119">
        <v>32985</v>
      </c>
      <c r="M247" s="120">
        <f t="shared" ca="1" si="16"/>
        <v>36</v>
      </c>
      <c r="N247" s="118" t="s">
        <v>1396</v>
      </c>
      <c r="O247" s="117" t="s">
        <v>219</v>
      </c>
      <c r="P247" s="117" t="s">
        <v>30</v>
      </c>
      <c r="Q247" s="216" t="s">
        <v>202</v>
      </c>
      <c r="R247" s="117" t="s">
        <v>1397</v>
      </c>
      <c r="S247" s="117"/>
      <c r="T247" s="117" t="s">
        <v>1528</v>
      </c>
      <c r="U247" s="216" t="s">
        <v>120</v>
      </c>
      <c r="V247" s="216"/>
      <c r="W247" s="216"/>
      <c r="X247" s="216"/>
      <c r="Y247" s="216"/>
      <c r="Z247" s="216"/>
      <c r="AA247" s="217" t="s">
        <v>3244</v>
      </c>
      <c r="AB247" s="218"/>
      <c r="AC247" s="219" t="str">
        <f t="shared" si="32"/>
        <v/>
      </c>
      <c r="AD247" s="220" t="s">
        <v>3089</v>
      </c>
      <c r="AE247" s="220"/>
      <c r="AF247" s="120" t="str">
        <f t="shared" si="33"/>
        <v/>
      </c>
      <c r="AG247" s="217" t="s">
        <v>3090</v>
      </c>
      <c r="AH247" s="217"/>
      <c r="AI247" s="221" t="str">
        <f t="shared" si="34"/>
        <v/>
      </c>
      <c r="AJ247" s="220" t="s">
        <v>2845</v>
      </c>
      <c r="AK247" s="220"/>
      <c r="AL247" s="222" t="str">
        <f t="shared" si="35"/>
        <v/>
      </c>
      <c r="AM247" s="217" t="s">
        <v>97</v>
      </c>
      <c r="AN247" s="217"/>
      <c r="AO247" s="221" t="str">
        <f t="shared" si="36"/>
        <v/>
      </c>
      <c r="AP247" s="220"/>
      <c r="AQ247" s="220"/>
      <c r="AR247" s="119"/>
      <c r="AS247" s="119"/>
      <c r="AT247" s="117"/>
      <c r="AU247" s="117"/>
    </row>
    <row r="248" spans="1:47" ht="30" customHeight="1">
      <c r="A248" s="223">
        <f t="shared" si="39"/>
        <v>4</v>
      </c>
      <c r="B248" s="264" t="s">
        <v>2119</v>
      </c>
      <c r="C248" s="264" t="s">
        <v>2120</v>
      </c>
      <c r="D248" s="225" t="str">
        <f t="shared" si="15"/>
        <v>Kontrak IV</v>
      </c>
      <c r="E248" s="117" t="s">
        <v>47</v>
      </c>
      <c r="F248" s="117">
        <v>3</v>
      </c>
      <c r="G248" s="117" t="s">
        <v>1401</v>
      </c>
      <c r="H248" s="117"/>
      <c r="I248" s="117" t="s">
        <v>2816</v>
      </c>
      <c r="J248" s="117" t="s">
        <v>103</v>
      </c>
      <c r="K248" s="117" t="s">
        <v>3252</v>
      </c>
      <c r="L248" s="119">
        <v>30363</v>
      </c>
      <c r="M248" s="120">
        <f t="shared" ca="1" si="16"/>
        <v>43</v>
      </c>
      <c r="N248" s="118" t="s">
        <v>3254</v>
      </c>
      <c r="O248" s="117" t="s">
        <v>114</v>
      </c>
      <c r="P248" s="117" t="s">
        <v>349</v>
      </c>
      <c r="Q248" s="216" t="s">
        <v>177</v>
      </c>
      <c r="R248" s="117" t="s">
        <v>3257</v>
      </c>
      <c r="S248" s="117"/>
      <c r="T248" s="117" t="s">
        <v>1528</v>
      </c>
      <c r="U248" s="216" t="s">
        <v>120</v>
      </c>
      <c r="V248" s="216"/>
      <c r="W248" s="216"/>
      <c r="X248" s="216"/>
      <c r="Y248" s="216"/>
      <c r="Z248" s="216"/>
      <c r="AA248" s="217" t="s">
        <v>2344</v>
      </c>
      <c r="AB248" s="218"/>
      <c r="AC248" s="219" t="str">
        <f t="shared" si="32"/>
        <v/>
      </c>
      <c r="AD248" s="220" t="s">
        <v>2204</v>
      </c>
      <c r="AE248" s="220"/>
      <c r="AF248" s="120" t="str">
        <f t="shared" si="33"/>
        <v/>
      </c>
      <c r="AG248" s="217" t="s">
        <v>2205</v>
      </c>
      <c r="AH248" s="217"/>
      <c r="AI248" s="221" t="str">
        <f t="shared" si="34"/>
        <v/>
      </c>
      <c r="AJ248" s="220" t="s">
        <v>2206</v>
      </c>
      <c r="AK248" s="220"/>
      <c r="AL248" s="222" t="str">
        <f t="shared" si="35"/>
        <v/>
      </c>
      <c r="AM248" s="217" t="s">
        <v>97</v>
      </c>
      <c r="AN248" s="217"/>
      <c r="AO248" s="221" t="str">
        <f t="shared" si="36"/>
        <v/>
      </c>
      <c r="AP248" s="220"/>
      <c r="AQ248" s="220"/>
      <c r="AR248" s="119"/>
      <c r="AS248" s="119"/>
      <c r="AT248" s="117"/>
      <c r="AU248" s="117"/>
    </row>
    <row r="249" spans="1:47" ht="30" customHeight="1">
      <c r="A249" s="223">
        <f t="shared" si="39"/>
        <v>5</v>
      </c>
      <c r="B249" s="264" t="s">
        <v>1400</v>
      </c>
      <c r="C249" s="264" t="s">
        <v>376</v>
      </c>
      <c r="D249" s="225" t="str">
        <f t="shared" si="15"/>
        <v>Kontrak IV</v>
      </c>
      <c r="E249" s="117" t="s">
        <v>47</v>
      </c>
      <c r="F249" s="117">
        <v>3</v>
      </c>
      <c r="G249" s="117" t="s">
        <v>1401</v>
      </c>
      <c r="H249" s="117"/>
      <c r="I249" s="117" t="s">
        <v>1402</v>
      </c>
      <c r="J249" s="117" t="s">
        <v>103</v>
      </c>
      <c r="K249" s="117" t="s">
        <v>1404</v>
      </c>
      <c r="L249" s="119">
        <v>31734</v>
      </c>
      <c r="M249" s="120">
        <f t="shared" ca="1" si="16"/>
        <v>39</v>
      </c>
      <c r="N249" s="118" t="s">
        <v>1405</v>
      </c>
      <c r="O249" s="117" t="s">
        <v>219</v>
      </c>
      <c r="P249" s="117" t="s">
        <v>30</v>
      </c>
      <c r="Q249" s="216" t="s">
        <v>177</v>
      </c>
      <c r="R249" s="117" t="s">
        <v>1406</v>
      </c>
      <c r="S249" s="117"/>
      <c r="T249" s="117" t="s">
        <v>1528</v>
      </c>
      <c r="U249" s="216" t="s">
        <v>120</v>
      </c>
      <c r="V249" s="216"/>
      <c r="W249" s="216"/>
      <c r="X249" s="216"/>
      <c r="Y249" s="216"/>
      <c r="Z249" s="216"/>
      <c r="AA249" s="217" t="s">
        <v>3268</v>
      </c>
      <c r="AB249" s="218"/>
      <c r="AC249" s="219" t="str">
        <f t="shared" si="32"/>
        <v/>
      </c>
      <c r="AD249" s="220" t="s">
        <v>3089</v>
      </c>
      <c r="AE249" s="220"/>
      <c r="AF249" s="120" t="str">
        <f t="shared" si="33"/>
        <v/>
      </c>
      <c r="AG249" s="217" t="s">
        <v>3090</v>
      </c>
      <c r="AH249" s="217"/>
      <c r="AI249" s="221" t="str">
        <f t="shared" si="34"/>
        <v/>
      </c>
      <c r="AJ249" s="220" t="s">
        <v>2845</v>
      </c>
      <c r="AK249" s="220"/>
      <c r="AL249" s="222" t="str">
        <f t="shared" si="35"/>
        <v/>
      </c>
      <c r="AM249" s="217" t="s">
        <v>97</v>
      </c>
      <c r="AN249" s="217"/>
      <c r="AO249" s="221" t="str">
        <f t="shared" si="36"/>
        <v/>
      </c>
      <c r="AP249" s="220"/>
      <c r="AQ249" s="220"/>
      <c r="AR249" s="119"/>
      <c r="AS249" s="119"/>
      <c r="AT249" s="117"/>
      <c r="AU249" s="117"/>
    </row>
    <row r="250" spans="1:47" ht="30" customHeight="1">
      <c r="A250" s="223">
        <f t="shared" si="39"/>
        <v>6</v>
      </c>
      <c r="B250" s="264" t="s">
        <v>1408</v>
      </c>
      <c r="C250" s="264" t="s">
        <v>376</v>
      </c>
      <c r="D250" s="225" t="str">
        <f t="shared" si="15"/>
        <v>Kontrak II</v>
      </c>
      <c r="E250" s="117" t="s">
        <v>47</v>
      </c>
      <c r="F250" s="117">
        <v>3</v>
      </c>
      <c r="G250" s="117" t="s">
        <v>1401</v>
      </c>
      <c r="H250" s="117"/>
      <c r="I250" s="117" t="s">
        <v>1409</v>
      </c>
      <c r="J250" s="117" t="s">
        <v>103</v>
      </c>
      <c r="K250" s="117" t="s">
        <v>1244</v>
      </c>
      <c r="L250" s="119">
        <v>34560</v>
      </c>
      <c r="M250" s="120">
        <f t="shared" ca="1" si="16"/>
        <v>32</v>
      </c>
      <c r="N250" s="118" t="s">
        <v>1410</v>
      </c>
      <c r="O250" s="117" t="s">
        <v>114</v>
      </c>
      <c r="P250" s="117" t="s">
        <v>116</v>
      </c>
      <c r="Q250" s="216" t="s">
        <v>177</v>
      </c>
      <c r="R250" s="117" t="s">
        <v>1411</v>
      </c>
      <c r="S250" s="117"/>
      <c r="T250" s="117" t="s">
        <v>1365</v>
      </c>
      <c r="U250" s="216" t="s">
        <v>120</v>
      </c>
      <c r="V250" s="216"/>
      <c r="W250" s="216"/>
      <c r="X250" s="216"/>
      <c r="Y250" s="216"/>
      <c r="Z250" s="216"/>
      <c r="AA250" s="217">
        <v>45887</v>
      </c>
      <c r="AB250" s="218">
        <v>46022</v>
      </c>
      <c r="AC250" s="219">
        <f t="shared" ref="AC250:AC251" si="40">IF(AB250="","",(DATEDIF(AA250,AB250,"M")))</f>
        <v>4</v>
      </c>
      <c r="AD250" s="220">
        <v>46023</v>
      </c>
      <c r="AE250" s="220">
        <v>46142</v>
      </c>
      <c r="AF250" s="120">
        <f t="shared" si="33"/>
        <v>4</v>
      </c>
      <c r="AG250" s="217" t="s">
        <v>97</v>
      </c>
      <c r="AH250" s="217"/>
      <c r="AI250" s="221" t="str">
        <f t="shared" si="34"/>
        <v/>
      </c>
      <c r="AJ250" s="220" t="s">
        <v>97</v>
      </c>
      <c r="AK250" s="220"/>
      <c r="AL250" s="222" t="str">
        <f t="shared" si="35"/>
        <v/>
      </c>
      <c r="AM250" s="217" t="s">
        <v>97</v>
      </c>
      <c r="AN250" s="217"/>
      <c r="AO250" s="221" t="str">
        <f t="shared" si="36"/>
        <v/>
      </c>
      <c r="AP250" s="220"/>
      <c r="AQ250" s="220"/>
      <c r="AR250" s="119"/>
      <c r="AS250" s="119"/>
      <c r="AT250" s="117"/>
      <c r="AU250" s="117"/>
    </row>
    <row r="251" spans="1:47" ht="30" customHeight="1">
      <c r="A251" s="223">
        <f t="shared" si="39"/>
        <v>7</v>
      </c>
      <c r="B251" s="264" t="s">
        <v>1413</v>
      </c>
      <c r="C251" s="264" t="s">
        <v>376</v>
      </c>
      <c r="D251" s="225" t="str">
        <f t="shared" si="15"/>
        <v>Kontrak II</v>
      </c>
      <c r="E251" s="117" t="s">
        <v>47</v>
      </c>
      <c r="F251" s="117">
        <v>3</v>
      </c>
      <c r="G251" s="117" t="s">
        <v>1242</v>
      </c>
      <c r="H251" s="117"/>
      <c r="I251" s="117" t="s">
        <v>1416</v>
      </c>
      <c r="J251" s="117" t="s">
        <v>103</v>
      </c>
      <c r="K251" s="117" t="s">
        <v>1417</v>
      </c>
      <c r="L251" s="119">
        <v>37550</v>
      </c>
      <c r="M251" s="120">
        <f t="shared" ca="1" si="16"/>
        <v>23</v>
      </c>
      <c r="N251" s="118" t="s">
        <v>1418</v>
      </c>
      <c r="O251" s="117" t="s">
        <v>114</v>
      </c>
      <c r="P251" s="117" t="s">
        <v>116</v>
      </c>
      <c r="Q251" s="216" t="s">
        <v>250</v>
      </c>
      <c r="R251" s="117" t="s">
        <v>1419</v>
      </c>
      <c r="S251" s="117"/>
      <c r="T251" s="117" t="s">
        <v>1365</v>
      </c>
      <c r="U251" s="216" t="s">
        <v>120</v>
      </c>
      <c r="V251" s="216"/>
      <c r="W251" s="216"/>
      <c r="X251" s="216"/>
      <c r="Y251" s="216"/>
      <c r="Z251" s="216"/>
      <c r="AA251" s="217">
        <v>45895</v>
      </c>
      <c r="AB251" s="218">
        <v>46022</v>
      </c>
      <c r="AC251" s="219">
        <f t="shared" si="40"/>
        <v>4</v>
      </c>
      <c r="AD251" s="220">
        <v>46023</v>
      </c>
      <c r="AE251" s="220">
        <v>46142</v>
      </c>
      <c r="AF251" s="120">
        <f t="shared" si="33"/>
        <v>4</v>
      </c>
      <c r="AG251" s="217" t="s">
        <v>97</v>
      </c>
      <c r="AH251" s="217"/>
      <c r="AI251" s="221" t="str">
        <f t="shared" si="34"/>
        <v/>
      </c>
      <c r="AJ251" s="220" t="s">
        <v>97</v>
      </c>
      <c r="AK251" s="220"/>
      <c r="AL251" s="222" t="str">
        <f t="shared" si="35"/>
        <v/>
      </c>
      <c r="AM251" s="217" t="s">
        <v>97</v>
      </c>
      <c r="AN251" s="217"/>
      <c r="AO251" s="221" t="str">
        <f t="shared" si="36"/>
        <v/>
      </c>
      <c r="AP251" s="220"/>
      <c r="AQ251" s="220"/>
      <c r="AR251" s="119"/>
      <c r="AS251" s="119"/>
      <c r="AT251" s="117"/>
      <c r="AU251" s="117"/>
    </row>
    <row r="252" spans="1:47" ht="30" customHeight="1">
      <c r="A252" s="227">
        <f t="shared" si="39"/>
        <v>8</v>
      </c>
      <c r="B252" s="265" t="s">
        <v>2121</v>
      </c>
      <c r="C252" s="265" t="s">
        <v>376</v>
      </c>
      <c r="D252" s="246" t="str">
        <f t="shared" si="15"/>
        <v>Kontrak II</v>
      </c>
      <c r="E252" s="229" t="s">
        <v>47</v>
      </c>
      <c r="F252" s="229">
        <v>3</v>
      </c>
      <c r="G252" s="229" t="s">
        <v>1242</v>
      </c>
      <c r="H252" s="229"/>
      <c r="I252" s="229" t="s">
        <v>3296</v>
      </c>
      <c r="J252" s="229" t="s">
        <v>103</v>
      </c>
      <c r="K252" s="229" t="s">
        <v>1244</v>
      </c>
      <c r="L252" s="230">
        <v>26640</v>
      </c>
      <c r="M252" s="231">
        <f t="shared" ca="1" si="16"/>
        <v>53</v>
      </c>
      <c r="N252" s="232" t="s">
        <v>3297</v>
      </c>
      <c r="O252" s="229" t="s">
        <v>114</v>
      </c>
      <c r="P252" s="229" t="s">
        <v>426</v>
      </c>
      <c r="Q252" s="233" t="s">
        <v>3298</v>
      </c>
      <c r="R252" s="229" t="s">
        <v>3299</v>
      </c>
      <c r="S252" s="229"/>
      <c r="T252" s="229" t="s">
        <v>1365</v>
      </c>
      <c r="U252" s="233" t="s">
        <v>393</v>
      </c>
      <c r="V252" s="233"/>
      <c r="W252" s="233"/>
      <c r="X252" s="233"/>
      <c r="Y252" s="233"/>
      <c r="Z252" s="233"/>
      <c r="AA252" s="234">
        <v>45901</v>
      </c>
      <c r="AB252" s="235">
        <v>46022</v>
      </c>
      <c r="AC252" s="247">
        <f t="shared" ref="AC252:AC260" si="41">IF(AB252="","",(DATEDIF(AA252,AB252,"M")+1))</f>
        <v>4</v>
      </c>
      <c r="AD252" s="234">
        <v>46023</v>
      </c>
      <c r="AE252" s="234">
        <v>46142</v>
      </c>
      <c r="AF252" s="231">
        <f t="shared" si="33"/>
        <v>4</v>
      </c>
      <c r="AG252" s="234" t="s">
        <v>97</v>
      </c>
      <c r="AH252" s="234"/>
      <c r="AI252" s="236" t="str">
        <f t="shared" si="34"/>
        <v/>
      </c>
      <c r="AJ252" s="234" t="s">
        <v>97</v>
      </c>
      <c r="AK252" s="234"/>
      <c r="AL252" s="236" t="str">
        <f t="shared" si="35"/>
        <v/>
      </c>
      <c r="AM252" s="234" t="s">
        <v>97</v>
      </c>
      <c r="AN252" s="234"/>
      <c r="AO252" s="236" t="str">
        <f t="shared" si="36"/>
        <v/>
      </c>
      <c r="AP252" s="234"/>
      <c r="AQ252" s="234"/>
      <c r="AR252" s="230"/>
      <c r="AS252" s="230"/>
      <c r="AT252" s="229"/>
      <c r="AU252" s="229"/>
    </row>
    <row r="253" spans="1:47" ht="30" customHeight="1">
      <c r="A253" s="227">
        <f t="shared" si="39"/>
        <v>9</v>
      </c>
      <c r="B253" s="265" t="s">
        <v>2122</v>
      </c>
      <c r="C253" s="265" t="s">
        <v>376</v>
      </c>
      <c r="D253" s="246" t="str">
        <f t="shared" si="15"/>
        <v>Kontrak II</v>
      </c>
      <c r="E253" s="229" t="s">
        <v>47</v>
      </c>
      <c r="F253" s="229">
        <v>3</v>
      </c>
      <c r="G253" s="229" t="s">
        <v>1242</v>
      </c>
      <c r="H253" s="229"/>
      <c r="I253" s="229" t="s">
        <v>3311</v>
      </c>
      <c r="J253" s="229" t="s">
        <v>172</v>
      </c>
      <c r="K253" s="229" t="s">
        <v>1536</v>
      </c>
      <c r="L253" s="230">
        <v>37086</v>
      </c>
      <c r="M253" s="231">
        <f t="shared" ca="1" si="16"/>
        <v>25</v>
      </c>
      <c r="N253" s="232" t="s">
        <v>3312</v>
      </c>
      <c r="O253" s="229" t="s">
        <v>114</v>
      </c>
      <c r="P253" s="229" t="s">
        <v>116</v>
      </c>
      <c r="Q253" s="233" t="s">
        <v>250</v>
      </c>
      <c r="R253" s="229" t="s">
        <v>3313</v>
      </c>
      <c r="S253" s="229"/>
      <c r="T253" s="229" t="s">
        <v>1365</v>
      </c>
      <c r="U253" s="233" t="s">
        <v>393</v>
      </c>
      <c r="V253" s="233"/>
      <c r="W253" s="233"/>
      <c r="X253" s="233"/>
      <c r="Y253" s="233"/>
      <c r="Z253" s="233"/>
      <c r="AA253" s="234">
        <v>45903</v>
      </c>
      <c r="AB253" s="235">
        <v>46022</v>
      </c>
      <c r="AC253" s="247">
        <f t="shared" si="41"/>
        <v>4</v>
      </c>
      <c r="AD253" s="234">
        <v>46023</v>
      </c>
      <c r="AE253" s="234">
        <v>46142</v>
      </c>
      <c r="AF253" s="231">
        <f t="shared" si="33"/>
        <v>4</v>
      </c>
      <c r="AG253" s="234" t="s">
        <v>97</v>
      </c>
      <c r="AH253" s="234"/>
      <c r="AI253" s="236" t="str">
        <f t="shared" si="34"/>
        <v/>
      </c>
      <c r="AJ253" s="234" t="s">
        <v>97</v>
      </c>
      <c r="AK253" s="234"/>
      <c r="AL253" s="236" t="str">
        <f t="shared" si="35"/>
        <v/>
      </c>
      <c r="AM253" s="234" t="s">
        <v>97</v>
      </c>
      <c r="AN253" s="234"/>
      <c r="AO253" s="236" t="str">
        <f t="shared" si="36"/>
        <v/>
      </c>
      <c r="AP253" s="234"/>
      <c r="AQ253" s="234"/>
      <c r="AR253" s="230"/>
      <c r="AS253" s="230"/>
      <c r="AT253" s="229"/>
      <c r="AU253" s="229"/>
    </row>
    <row r="254" spans="1:47" ht="30" customHeight="1">
      <c r="A254" s="223">
        <f t="shared" si="39"/>
        <v>10</v>
      </c>
      <c r="B254" s="264" t="s">
        <v>1423</v>
      </c>
      <c r="C254" s="264" t="s">
        <v>376</v>
      </c>
      <c r="D254" s="225" t="str">
        <f t="shared" si="15"/>
        <v>Kontrak I</v>
      </c>
      <c r="E254" s="117" t="s">
        <v>47</v>
      </c>
      <c r="F254" s="117">
        <v>3</v>
      </c>
      <c r="G254" s="117" t="s">
        <v>1242</v>
      </c>
      <c r="H254" s="117"/>
      <c r="I254" s="117" t="s">
        <v>1424</v>
      </c>
      <c r="J254" s="117" t="s">
        <v>103</v>
      </c>
      <c r="K254" s="117" t="s">
        <v>1425</v>
      </c>
      <c r="L254" s="119">
        <v>34383</v>
      </c>
      <c r="M254" s="120">
        <f t="shared" ca="1" si="16"/>
        <v>32</v>
      </c>
      <c r="N254" s="118" t="s">
        <v>1427</v>
      </c>
      <c r="O254" s="117" t="s">
        <v>114</v>
      </c>
      <c r="P254" s="117" t="s">
        <v>176</v>
      </c>
      <c r="Q254" s="216" t="s">
        <v>177</v>
      </c>
      <c r="R254" s="117" t="s">
        <v>1428</v>
      </c>
      <c r="S254" s="117"/>
      <c r="T254" s="117" t="s">
        <v>1241</v>
      </c>
      <c r="U254" s="216" t="s">
        <v>393</v>
      </c>
      <c r="V254" s="216"/>
      <c r="W254" s="216"/>
      <c r="X254" s="216"/>
      <c r="Y254" s="216"/>
      <c r="Z254" s="216"/>
      <c r="AA254" s="217" t="s">
        <v>3324</v>
      </c>
      <c r="AB254" s="218"/>
      <c r="AC254" s="219" t="str">
        <f t="shared" si="41"/>
        <v/>
      </c>
      <c r="AD254" s="220" t="s">
        <v>97</v>
      </c>
      <c r="AE254" s="220"/>
      <c r="AF254" s="120" t="str">
        <f t="shared" si="33"/>
        <v/>
      </c>
      <c r="AG254" s="217" t="s">
        <v>97</v>
      </c>
      <c r="AH254" s="217"/>
      <c r="AI254" s="221" t="str">
        <f t="shared" si="34"/>
        <v/>
      </c>
      <c r="AJ254" s="220" t="s">
        <v>97</v>
      </c>
      <c r="AK254" s="220"/>
      <c r="AL254" s="222" t="str">
        <f t="shared" si="35"/>
        <v/>
      </c>
      <c r="AM254" s="217" t="s">
        <v>97</v>
      </c>
      <c r="AN254" s="217"/>
      <c r="AO254" s="221" t="str">
        <f t="shared" si="36"/>
        <v/>
      </c>
      <c r="AP254" s="220"/>
      <c r="AQ254" s="220"/>
      <c r="AR254" s="119"/>
      <c r="AS254" s="119"/>
      <c r="AT254" s="117"/>
      <c r="AU254" s="117"/>
    </row>
    <row r="255" spans="1:47" ht="30" customHeight="1">
      <c r="A255" s="223">
        <f t="shared" si="39"/>
        <v>11</v>
      </c>
      <c r="B255" s="264" t="s">
        <v>1240</v>
      </c>
      <c r="C255" s="264" t="s">
        <v>944</v>
      </c>
      <c r="D255" s="225" t="str">
        <f t="shared" si="15"/>
        <v>Freelance</v>
      </c>
      <c r="E255" s="117" t="s">
        <v>97</v>
      </c>
      <c r="F255" s="117" t="s">
        <v>97</v>
      </c>
      <c r="G255" s="117" t="s">
        <v>1242</v>
      </c>
      <c r="H255" s="117"/>
      <c r="I255" s="117" t="s">
        <v>1243</v>
      </c>
      <c r="J255" s="117" t="s">
        <v>103</v>
      </c>
      <c r="K255" s="117" t="s">
        <v>1244</v>
      </c>
      <c r="L255" s="119">
        <v>35731</v>
      </c>
      <c r="M255" s="120">
        <f t="shared" ca="1" si="16"/>
        <v>28</v>
      </c>
      <c r="N255" s="118" t="s">
        <v>1245</v>
      </c>
      <c r="O255" s="117" t="s">
        <v>1246</v>
      </c>
      <c r="P255" s="117" t="s">
        <v>176</v>
      </c>
      <c r="Q255" s="216" t="s">
        <v>177</v>
      </c>
      <c r="R255" s="117" t="s">
        <v>97</v>
      </c>
      <c r="S255" s="117"/>
      <c r="T255" s="117" t="s">
        <v>120</v>
      </c>
      <c r="U255" s="216" t="s">
        <v>1247</v>
      </c>
      <c r="V255" s="216"/>
      <c r="W255" s="216"/>
      <c r="X255" s="216"/>
      <c r="Y255" s="216"/>
      <c r="Z255" s="216"/>
      <c r="AA255" s="217" t="s">
        <v>97</v>
      </c>
      <c r="AB255" s="217"/>
      <c r="AC255" s="217" t="str">
        <f t="shared" si="41"/>
        <v/>
      </c>
      <c r="AD255" s="220" t="s">
        <v>97</v>
      </c>
      <c r="AE255" s="220"/>
      <c r="AF255" s="220" t="str">
        <f t="shared" si="33"/>
        <v/>
      </c>
      <c r="AG255" s="217" t="s">
        <v>97</v>
      </c>
      <c r="AH255" s="217"/>
      <c r="AI255" s="217" t="str">
        <f t="shared" si="34"/>
        <v/>
      </c>
      <c r="AJ255" s="220" t="s">
        <v>97</v>
      </c>
      <c r="AK255" s="220"/>
      <c r="AL255" s="220" t="str">
        <f t="shared" si="35"/>
        <v/>
      </c>
      <c r="AM255" s="220" t="s">
        <v>97</v>
      </c>
      <c r="AN255" s="220"/>
      <c r="AO255" s="220" t="str">
        <f t="shared" si="36"/>
        <v/>
      </c>
      <c r="AP255" s="220"/>
      <c r="AQ255" s="220"/>
      <c r="AR255" s="119"/>
      <c r="AS255" s="119"/>
      <c r="AT255" s="117"/>
      <c r="AU255" s="117"/>
    </row>
    <row r="256" spans="1:47" ht="30" customHeight="1">
      <c r="A256" s="223">
        <f t="shared" si="39"/>
        <v>12</v>
      </c>
      <c r="B256" s="264" t="s">
        <v>1442</v>
      </c>
      <c r="C256" s="266" t="s">
        <v>246</v>
      </c>
      <c r="D256" s="225" t="str">
        <f t="shared" si="15"/>
        <v>Kontrak II</v>
      </c>
      <c r="E256" s="117" t="s">
        <v>30</v>
      </c>
      <c r="F256" s="117" t="s">
        <v>30</v>
      </c>
      <c r="G256" s="117" t="s">
        <v>1242</v>
      </c>
      <c r="H256" s="117"/>
      <c r="I256" s="117" t="s">
        <v>1447</v>
      </c>
      <c r="J256" s="117" t="s">
        <v>103</v>
      </c>
      <c r="K256" s="117" t="s">
        <v>1448</v>
      </c>
      <c r="L256" s="119">
        <v>35276</v>
      </c>
      <c r="M256" s="120">
        <f t="shared" ca="1" si="16"/>
        <v>30</v>
      </c>
      <c r="N256" s="118" t="s">
        <v>1449</v>
      </c>
      <c r="O256" s="117" t="s">
        <v>114</v>
      </c>
      <c r="P256" s="117" t="s">
        <v>116</v>
      </c>
      <c r="Q256" s="216" t="s">
        <v>250</v>
      </c>
      <c r="R256" s="117" t="s">
        <v>1450</v>
      </c>
      <c r="S256" s="117"/>
      <c r="T256" s="117" t="s">
        <v>1365</v>
      </c>
      <c r="U256" s="241" t="s">
        <v>252</v>
      </c>
      <c r="V256" s="216"/>
      <c r="W256" s="216"/>
      <c r="X256" s="216"/>
      <c r="Y256" s="216"/>
      <c r="Z256" s="216"/>
      <c r="AA256" s="217" t="s">
        <v>3345</v>
      </c>
      <c r="AB256" s="218"/>
      <c r="AC256" s="219" t="str">
        <f t="shared" si="41"/>
        <v/>
      </c>
      <c r="AD256" s="220" t="s">
        <v>2290</v>
      </c>
      <c r="AE256" s="220"/>
      <c r="AF256" s="120" t="str">
        <f t="shared" si="33"/>
        <v/>
      </c>
      <c r="AG256" s="217" t="s">
        <v>97</v>
      </c>
      <c r="AH256" s="217"/>
      <c r="AI256" s="221" t="str">
        <f t="shared" si="34"/>
        <v/>
      </c>
      <c r="AJ256" s="220" t="s">
        <v>97</v>
      </c>
      <c r="AK256" s="220"/>
      <c r="AL256" s="222" t="str">
        <f t="shared" si="35"/>
        <v/>
      </c>
      <c r="AM256" s="217" t="s">
        <v>97</v>
      </c>
      <c r="AN256" s="217"/>
      <c r="AO256" s="221" t="str">
        <f t="shared" si="36"/>
        <v/>
      </c>
      <c r="AP256" s="220"/>
      <c r="AQ256" s="220"/>
      <c r="AR256" s="119"/>
      <c r="AS256" s="119"/>
      <c r="AT256" s="117"/>
      <c r="AU256" s="117"/>
    </row>
    <row r="257" spans="1:47" ht="30" customHeight="1">
      <c r="A257" s="208" t="s">
        <v>2124</v>
      </c>
      <c r="B257" s="208"/>
      <c r="C257" s="208"/>
      <c r="D257" s="225" t="str">
        <f t="shared" si="15"/>
        <v>.</v>
      </c>
      <c r="E257" s="117"/>
      <c r="F257" s="117"/>
      <c r="G257" s="117"/>
      <c r="H257" s="117"/>
      <c r="I257" s="117"/>
      <c r="J257" s="117"/>
      <c r="K257" s="117"/>
      <c r="L257" s="119"/>
      <c r="M257" s="120" t="str">
        <f t="shared" ca="1" si="16"/>
        <v/>
      </c>
      <c r="N257" s="118"/>
      <c r="O257" s="117"/>
      <c r="P257" s="117"/>
      <c r="Q257" s="216"/>
      <c r="R257" s="117"/>
      <c r="S257" s="117"/>
      <c r="T257" s="117" t="s">
        <v>2125</v>
      </c>
      <c r="U257" s="216"/>
      <c r="V257" s="216"/>
      <c r="W257" s="216"/>
      <c r="X257" s="216"/>
      <c r="Y257" s="216"/>
      <c r="Z257" s="216"/>
      <c r="AA257" s="217"/>
      <c r="AB257" s="218"/>
      <c r="AC257" s="219" t="str">
        <f t="shared" si="41"/>
        <v/>
      </c>
      <c r="AD257" s="220"/>
      <c r="AE257" s="220"/>
      <c r="AF257" s="120" t="str">
        <f t="shared" si="33"/>
        <v/>
      </c>
      <c r="AG257" s="217"/>
      <c r="AH257" s="217"/>
      <c r="AI257" s="221" t="str">
        <f t="shared" si="34"/>
        <v/>
      </c>
      <c r="AJ257" s="220"/>
      <c r="AK257" s="220"/>
      <c r="AL257" s="222" t="str">
        <f t="shared" si="35"/>
        <v/>
      </c>
      <c r="AM257" s="217"/>
      <c r="AN257" s="217"/>
      <c r="AO257" s="221" t="str">
        <f t="shared" si="36"/>
        <v/>
      </c>
      <c r="AP257" s="220"/>
      <c r="AQ257" s="220"/>
      <c r="AR257" s="119"/>
      <c r="AS257" s="119"/>
      <c r="AT257" s="117"/>
      <c r="AU257" s="117"/>
    </row>
    <row r="258" spans="1:47" ht="30" customHeight="1">
      <c r="A258" s="223">
        <v>1</v>
      </c>
      <c r="B258" s="224" t="s">
        <v>1456</v>
      </c>
      <c r="C258" s="224" t="s">
        <v>592</v>
      </c>
      <c r="D258" s="225" t="str">
        <f t="shared" si="15"/>
        <v>Kontrak IV</v>
      </c>
      <c r="E258" s="117" t="s">
        <v>97</v>
      </c>
      <c r="F258" s="117" t="s">
        <v>97</v>
      </c>
      <c r="G258" s="117" t="s">
        <v>1457</v>
      </c>
      <c r="H258" s="117"/>
      <c r="I258" s="117" t="s">
        <v>1458</v>
      </c>
      <c r="J258" s="117" t="s">
        <v>103</v>
      </c>
      <c r="K258" s="117" t="s">
        <v>1459</v>
      </c>
      <c r="L258" s="119">
        <v>32962</v>
      </c>
      <c r="M258" s="120">
        <f t="shared" ca="1" si="16"/>
        <v>36</v>
      </c>
      <c r="N258" s="118" t="s">
        <v>1460</v>
      </c>
      <c r="O258" s="117" t="s">
        <v>114</v>
      </c>
      <c r="P258" s="117" t="s">
        <v>116</v>
      </c>
      <c r="Q258" s="216" t="s">
        <v>202</v>
      </c>
      <c r="R258" s="117" t="s">
        <v>1461</v>
      </c>
      <c r="S258" s="117"/>
      <c r="T258" s="117" t="s">
        <v>1528</v>
      </c>
      <c r="U258" s="216" t="s">
        <v>1462</v>
      </c>
      <c r="V258" s="216"/>
      <c r="W258" s="216"/>
      <c r="X258" s="216"/>
      <c r="Y258" s="216"/>
      <c r="Z258" s="216"/>
      <c r="AA258" s="217" t="s">
        <v>3366</v>
      </c>
      <c r="AB258" s="218"/>
      <c r="AC258" s="219" t="str">
        <f t="shared" si="41"/>
        <v/>
      </c>
      <c r="AD258" s="220" t="s">
        <v>3369</v>
      </c>
      <c r="AE258" s="220"/>
      <c r="AF258" s="120" t="str">
        <f t="shared" si="33"/>
        <v/>
      </c>
      <c r="AG258" s="217" t="s">
        <v>3090</v>
      </c>
      <c r="AH258" s="217"/>
      <c r="AI258" s="221" t="str">
        <f t="shared" si="34"/>
        <v/>
      </c>
      <c r="AJ258" s="220" t="s">
        <v>2845</v>
      </c>
      <c r="AK258" s="220"/>
      <c r="AL258" s="222" t="str">
        <f t="shared" si="35"/>
        <v/>
      </c>
      <c r="AM258" s="217" t="s">
        <v>97</v>
      </c>
      <c r="AN258" s="217"/>
      <c r="AO258" s="221" t="str">
        <f t="shared" si="36"/>
        <v/>
      </c>
      <c r="AP258" s="220"/>
      <c r="AQ258" s="220"/>
      <c r="AR258" s="119"/>
      <c r="AS258" s="119"/>
      <c r="AT258" s="117"/>
      <c r="AU258" s="117"/>
    </row>
    <row r="259" spans="1:47" ht="19.5" customHeight="1">
      <c r="A259" s="223">
        <f t="shared" ref="A259:A270" si="42">A258+1</f>
        <v>2</v>
      </c>
      <c r="B259" s="224" t="s">
        <v>1463</v>
      </c>
      <c r="C259" s="224" t="s">
        <v>2118</v>
      </c>
      <c r="D259" s="225" t="str">
        <f t="shared" si="15"/>
        <v>Kontrak VI</v>
      </c>
      <c r="E259" s="117" t="s">
        <v>73</v>
      </c>
      <c r="F259" s="117">
        <v>11</v>
      </c>
      <c r="G259" s="117" t="s">
        <v>1376</v>
      </c>
      <c r="H259" s="117"/>
      <c r="I259" s="117" t="s">
        <v>1464</v>
      </c>
      <c r="J259" s="117" t="s">
        <v>103</v>
      </c>
      <c r="K259" s="117" t="s">
        <v>1465</v>
      </c>
      <c r="L259" s="119">
        <v>28864</v>
      </c>
      <c r="M259" s="120">
        <f t="shared" ca="1" si="16"/>
        <v>47</v>
      </c>
      <c r="N259" s="118" t="s">
        <v>1466</v>
      </c>
      <c r="O259" s="117" t="s">
        <v>114</v>
      </c>
      <c r="P259" s="117" t="s">
        <v>116</v>
      </c>
      <c r="Q259" s="216" t="s">
        <v>97</v>
      </c>
      <c r="R259" s="117" t="s">
        <v>1467</v>
      </c>
      <c r="S259" s="117"/>
      <c r="T259" s="117" t="s">
        <v>3378</v>
      </c>
      <c r="U259" s="216" t="s">
        <v>30</v>
      </c>
      <c r="V259" s="216"/>
      <c r="W259" s="216"/>
      <c r="X259" s="216"/>
      <c r="Y259" s="216"/>
      <c r="Z259" s="216"/>
      <c r="AA259" s="217" t="s">
        <v>3381</v>
      </c>
      <c r="AB259" s="218"/>
      <c r="AC259" s="219" t="str">
        <f t="shared" si="41"/>
        <v/>
      </c>
      <c r="AD259" s="220" t="s">
        <v>3384</v>
      </c>
      <c r="AE259" s="220"/>
      <c r="AF259" s="120" t="str">
        <f t="shared" si="33"/>
        <v/>
      </c>
      <c r="AG259" s="217" t="s">
        <v>3222</v>
      </c>
      <c r="AH259" s="217"/>
      <c r="AI259" s="221" t="str">
        <f t="shared" si="34"/>
        <v/>
      </c>
      <c r="AJ259" s="220" t="s">
        <v>3223</v>
      </c>
      <c r="AK259" s="220"/>
      <c r="AL259" s="222" t="str">
        <f t="shared" si="35"/>
        <v/>
      </c>
      <c r="AM259" s="217" t="s">
        <v>2268</v>
      </c>
      <c r="AN259" s="217"/>
      <c r="AO259" s="221" t="str">
        <f t="shared" si="36"/>
        <v/>
      </c>
      <c r="AP259" s="220" t="s">
        <v>3387</v>
      </c>
      <c r="AQ259" s="220"/>
      <c r="AR259" s="119"/>
      <c r="AS259" s="119"/>
      <c r="AT259" s="117"/>
      <c r="AU259" s="117"/>
    </row>
    <row r="260" spans="1:47" ht="30" customHeight="1">
      <c r="A260" s="223">
        <f t="shared" si="42"/>
        <v>3</v>
      </c>
      <c r="B260" s="224" t="s">
        <v>1588</v>
      </c>
      <c r="C260" s="224" t="s">
        <v>2081</v>
      </c>
      <c r="D260" s="225" t="str">
        <f t="shared" si="15"/>
        <v>Kontrak IV</v>
      </c>
      <c r="E260" s="117" t="s">
        <v>47</v>
      </c>
      <c r="F260" s="117">
        <v>7</v>
      </c>
      <c r="G260" s="117" t="s">
        <v>100</v>
      </c>
      <c r="H260" s="117"/>
      <c r="I260" s="117" t="s">
        <v>1589</v>
      </c>
      <c r="J260" s="117" t="s">
        <v>172</v>
      </c>
      <c r="K260" s="117" t="s">
        <v>100</v>
      </c>
      <c r="L260" s="119">
        <v>28547</v>
      </c>
      <c r="M260" s="120">
        <f t="shared" ca="1" si="16"/>
        <v>48</v>
      </c>
      <c r="N260" s="118" t="s">
        <v>1590</v>
      </c>
      <c r="O260" s="117" t="s">
        <v>114</v>
      </c>
      <c r="P260" s="117" t="s">
        <v>349</v>
      </c>
      <c r="Q260" s="216" t="s">
        <v>250</v>
      </c>
      <c r="R260" s="117" t="s">
        <v>1591</v>
      </c>
      <c r="S260" s="117"/>
      <c r="T260" s="117" t="s">
        <v>1528</v>
      </c>
      <c r="U260" s="216" t="s">
        <v>1593</v>
      </c>
      <c r="V260" s="216"/>
      <c r="W260" s="216"/>
      <c r="X260" s="216"/>
      <c r="Y260" s="216"/>
      <c r="Z260" s="216"/>
      <c r="AA260" s="217" t="s">
        <v>3398</v>
      </c>
      <c r="AB260" s="218"/>
      <c r="AC260" s="219" t="str">
        <f t="shared" si="41"/>
        <v/>
      </c>
      <c r="AD260" s="220" t="s">
        <v>3402</v>
      </c>
      <c r="AE260" s="220"/>
      <c r="AF260" s="120" t="str">
        <f t="shared" si="33"/>
        <v/>
      </c>
      <c r="AG260" s="217" t="s">
        <v>2461</v>
      </c>
      <c r="AH260" s="217"/>
      <c r="AI260" s="221" t="str">
        <f t="shared" si="34"/>
        <v/>
      </c>
      <c r="AJ260" s="220" t="s">
        <v>3403</v>
      </c>
      <c r="AK260" s="220"/>
      <c r="AL260" s="222" t="str">
        <f t="shared" si="35"/>
        <v/>
      </c>
      <c r="AM260" s="217" t="s">
        <v>97</v>
      </c>
      <c r="AN260" s="217"/>
      <c r="AO260" s="221" t="str">
        <f t="shared" si="36"/>
        <v/>
      </c>
      <c r="AP260" s="220"/>
      <c r="AQ260" s="220"/>
      <c r="AR260" s="119"/>
      <c r="AS260" s="119"/>
      <c r="AT260" s="117"/>
      <c r="AU260" s="117"/>
    </row>
    <row r="261" spans="1:47" ht="30" customHeight="1">
      <c r="A261" s="223">
        <f t="shared" si="42"/>
        <v>4</v>
      </c>
      <c r="B261" s="224" t="s">
        <v>1469</v>
      </c>
      <c r="C261" s="224" t="s">
        <v>2081</v>
      </c>
      <c r="D261" s="225" t="str">
        <f t="shared" si="15"/>
        <v>Kontrak III</v>
      </c>
      <c r="E261" s="117" t="s">
        <v>47</v>
      </c>
      <c r="F261" s="117">
        <v>9</v>
      </c>
      <c r="G261" s="117" t="s">
        <v>1387</v>
      </c>
      <c r="H261" s="117"/>
      <c r="I261" s="117" t="s">
        <v>1470</v>
      </c>
      <c r="J261" s="117" t="s">
        <v>172</v>
      </c>
      <c r="K261" s="117" t="s">
        <v>1471</v>
      </c>
      <c r="L261" s="119">
        <v>36492</v>
      </c>
      <c r="M261" s="120">
        <f t="shared" ca="1" si="16"/>
        <v>26</v>
      </c>
      <c r="N261" s="118" t="s">
        <v>1472</v>
      </c>
      <c r="O261" s="117" t="s">
        <v>114</v>
      </c>
      <c r="P261" s="117" t="s">
        <v>116</v>
      </c>
      <c r="Q261" s="216" t="s">
        <v>250</v>
      </c>
      <c r="R261" s="117" t="s">
        <v>1473</v>
      </c>
      <c r="S261" s="117"/>
      <c r="T261" s="117" t="s">
        <v>1164</v>
      </c>
      <c r="U261" s="216" t="s">
        <v>120</v>
      </c>
      <c r="V261" s="216"/>
      <c r="W261" s="216"/>
      <c r="X261" s="216"/>
      <c r="Y261" s="216"/>
      <c r="Z261" s="216"/>
      <c r="AA261" s="217">
        <v>45761</v>
      </c>
      <c r="AB261" s="218">
        <v>45900</v>
      </c>
      <c r="AC261" s="219">
        <f>IF(AB261="","",(DATEDIF(AA261,AB261,"M")))</f>
        <v>4</v>
      </c>
      <c r="AD261" s="220">
        <v>45901</v>
      </c>
      <c r="AE261" s="220">
        <v>46022</v>
      </c>
      <c r="AF261" s="120">
        <f t="shared" si="33"/>
        <v>4</v>
      </c>
      <c r="AG261" s="217">
        <v>46023</v>
      </c>
      <c r="AH261" s="217">
        <v>46142</v>
      </c>
      <c r="AI261" s="221">
        <f t="shared" si="34"/>
        <v>4</v>
      </c>
      <c r="AJ261" s="220" t="s">
        <v>97</v>
      </c>
      <c r="AK261" s="220"/>
      <c r="AL261" s="222" t="str">
        <f t="shared" si="35"/>
        <v/>
      </c>
      <c r="AM261" s="217" t="s">
        <v>97</v>
      </c>
      <c r="AN261" s="217"/>
      <c r="AO261" s="221" t="str">
        <f t="shared" si="36"/>
        <v/>
      </c>
      <c r="AP261" s="220"/>
      <c r="AQ261" s="220"/>
      <c r="AR261" s="119"/>
      <c r="AS261" s="119"/>
      <c r="AT261" s="117"/>
      <c r="AU261" s="117"/>
    </row>
    <row r="262" spans="1:47" ht="12.75" customHeight="1">
      <c r="A262" s="227">
        <f t="shared" si="42"/>
        <v>5</v>
      </c>
      <c r="B262" s="228" t="s">
        <v>2127</v>
      </c>
      <c r="C262" s="228" t="s">
        <v>212</v>
      </c>
      <c r="D262" s="246" t="str">
        <f t="shared" si="15"/>
        <v>Kontrak I</v>
      </c>
      <c r="E262" s="229" t="s">
        <v>47</v>
      </c>
      <c r="F262" s="229">
        <v>3</v>
      </c>
      <c r="G262" s="229" t="s">
        <v>1387</v>
      </c>
      <c r="H262" s="229"/>
      <c r="I262" s="229" t="s">
        <v>3436</v>
      </c>
      <c r="J262" s="229" t="s">
        <v>103</v>
      </c>
      <c r="K262" s="229" t="s">
        <v>3438</v>
      </c>
      <c r="L262" s="230">
        <v>37315</v>
      </c>
      <c r="M262" s="231">
        <f t="shared" ca="1" si="16"/>
        <v>24</v>
      </c>
      <c r="N262" s="232" t="s">
        <v>3441</v>
      </c>
      <c r="O262" s="229" t="s">
        <v>219</v>
      </c>
      <c r="P262" s="229" t="s">
        <v>30</v>
      </c>
      <c r="Q262" s="233" t="s">
        <v>3443</v>
      </c>
      <c r="R262" s="229" t="s">
        <v>3445</v>
      </c>
      <c r="S262" s="229"/>
      <c r="T262" s="229" t="s">
        <v>1241</v>
      </c>
      <c r="U262" s="233" t="s">
        <v>3447</v>
      </c>
      <c r="V262" s="233"/>
      <c r="W262" s="233"/>
      <c r="X262" s="233"/>
      <c r="Y262" s="233"/>
      <c r="Z262" s="233"/>
      <c r="AA262" s="234" t="s">
        <v>2232</v>
      </c>
      <c r="AB262" s="235"/>
      <c r="AC262" s="247" t="str">
        <f t="shared" ref="AC262:AC270" si="43">IF(AB262="","",(DATEDIF(AA262,AB262,"M")+1))</f>
        <v/>
      </c>
      <c r="AD262" s="234" t="s">
        <v>97</v>
      </c>
      <c r="AE262" s="234"/>
      <c r="AF262" s="231" t="str">
        <f t="shared" si="33"/>
        <v/>
      </c>
      <c r="AG262" s="234" t="s">
        <v>97</v>
      </c>
      <c r="AH262" s="234"/>
      <c r="AI262" s="236" t="str">
        <f t="shared" si="34"/>
        <v/>
      </c>
      <c r="AJ262" s="234" t="s">
        <v>97</v>
      </c>
      <c r="AK262" s="234"/>
      <c r="AL262" s="236" t="str">
        <f t="shared" si="35"/>
        <v/>
      </c>
      <c r="AM262" s="234" t="s">
        <v>97</v>
      </c>
      <c r="AN262" s="234"/>
      <c r="AO262" s="236" t="str">
        <f t="shared" si="36"/>
        <v/>
      </c>
      <c r="AP262" s="234"/>
      <c r="AQ262" s="234"/>
      <c r="AR262" s="230"/>
      <c r="AS262" s="230"/>
      <c r="AT262" s="229"/>
      <c r="AU262" s="229"/>
    </row>
    <row r="263" spans="1:47" ht="12.75" customHeight="1">
      <c r="A263" s="223">
        <f t="shared" si="42"/>
        <v>6</v>
      </c>
      <c r="B263" s="224" t="s">
        <v>3453</v>
      </c>
      <c r="C263" s="224" t="s">
        <v>2848</v>
      </c>
      <c r="D263" s="225" t="str">
        <f t="shared" si="15"/>
        <v>Freelance</v>
      </c>
      <c r="E263" s="117"/>
      <c r="F263" s="117"/>
      <c r="G263" s="117" t="s">
        <v>1387</v>
      </c>
      <c r="H263" s="117"/>
      <c r="I263" s="244" t="s">
        <v>1475</v>
      </c>
      <c r="J263" s="117" t="s">
        <v>103</v>
      </c>
      <c r="K263" s="117" t="s">
        <v>1476</v>
      </c>
      <c r="L263" s="119">
        <v>37549</v>
      </c>
      <c r="M263" s="120">
        <f t="shared" ca="1" si="16"/>
        <v>23</v>
      </c>
      <c r="N263" s="118" t="s">
        <v>1477</v>
      </c>
      <c r="O263" s="117" t="s">
        <v>219</v>
      </c>
      <c r="P263" s="117" t="s">
        <v>30</v>
      </c>
      <c r="Q263" s="216" t="s">
        <v>1479</v>
      </c>
      <c r="R263" s="117"/>
      <c r="S263" s="117"/>
      <c r="T263" s="117" t="s">
        <v>120</v>
      </c>
      <c r="U263" s="216" t="s">
        <v>1480</v>
      </c>
      <c r="V263" s="216" t="s">
        <v>1481</v>
      </c>
      <c r="W263" s="216" t="s">
        <v>1482</v>
      </c>
      <c r="X263" s="216"/>
      <c r="Y263" s="216"/>
      <c r="Z263" s="216"/>
      <c r="AA263" s="217"/>
      <c r="AB263" s="217"/>
      <c r="AC263" s="217" t="str">
        <f t="shared" si="43"/>
        <v/>
      </c>
      <c r="AD263" s="220"/>
      <c r="AE263" s="220"/>
      <c r="AF263" s="220" t="str">
        <f t="shared" si="33"/>
        <v/>
      </c>
      <c r="AG263" s="217"/>
      <c r="AH263" s="217"/>
      <c r="AI263" s="217" t="str">
        <f t="shared" si="34"/>
        <v/>
      </c>
      <c r="AJ263" s="220"/>
      <c r="AK263" s="220"/>
      <c r="AL263" s="220" t="str">
        <f t="shared" si="35"/>
        <v/>
      </c>
      <c r="AM263" s="220"/>
      <c r="AN263" s="220"/>
      <c r="AO263" s="220" t="str">
        <f t="shared" si="36"/>
        <v/>
      </c>
      <c r="AP263" s="220"/>
      <c r="AQ263" s="220"/>
      <c r="AR263" s="119"/>
      <c r="AS263" s="119"/>
      <c r="AT263" s="117"/>
      <c r="AU263" s="117"/>
    </row>
    <row r="264" spans="1:47" ht="12.75" customHeight="1">
      <c r="A264" s="223">
        <f t="shared" si="42"/>
        <v>7</v>
      </c>
      <c r="B264" s="224" t="s">
        <v>1485</v>
      </c>
      <c r="C264" s="224" t="s">
        <v>376</v>
      </c>
      <c r="D264" s="225" t="str">
        <f t="shared" si="15"/>
        <v>Kontrak II</v>
      </c>
      <c r="E264" s="117" t="s">
        <v>47</v>
      </c>
      <c r="F264" s="117">
        <v>3</v>
      </c>
      <c r="G264" s="117" t="s">
        <v>1387</v>
      </c>
      <c r="H264" s="117"/>
      <c r="I264" s="117" t="s">
        <v>1486</v>
      </c>
      <c r="J264" s="117" t="s">
        <v>103</v>
      </c>
      <c r="K264" s="117" t="s">
        <v>1487</v>
      </c>
      <c r="L264" s="119">
        <v>38208</v>
      </c>
      <c r="M264" s="120">
        <f t="shared" ca="1" si="16"/>
        <v>22</v>
      </c>
      <c r="N264" s="118" t="s">
        <v>1488</v>
      </c>
      <c r="O264" s="117" t="s">
        <v>114</v>
      </c>
      <c r="P264" s="117" t="s">
        <v>116</v>
      </c>
      <c r="Q264" s="216" t="s">
        <v>177</v>
      </c>
      <c r="R264" s="117" t="s">
        <v>1489</v>
      </c>
      <c r="S264" s="117"/>
      <c r="T264" s="117" t="s">
        <v>1365</v>
      </c>
      <c r="U264" s="216" t="s">
        <v>393</v>
      </c>
      <c r="V264" s="216"/>
      <c r="W264" s="216"/>
      <c r="X264" s="216"/>
      <c r="Y264" s="216"/>
      <c r="Z264" s="216"/>
      <c r="AA264" s="217" t="s">
        <v>3345</v>
      </c>
      <c r="AB264" s="218"/>
      <c r="AC264" s="219" t="str">
        <f t="shared" si="43"/>
        <v/>
      </c>
      <c r="AD264" s="220" t="s">
        <v>2290</v>
      </c>
      <c r="AE264" s="220"/>
      <c r="AF264" s="120" t="str">
        <f t="shared" si="33"/>
        <v/>
      </c>
      <c r="AG264" s="217" t="s">
        <v>97</v>
      </c>
      <c r="AH264" s="217"/>
      <c r="AI264" s="221" t="str">
        <f t="shared" si="34"/>
        <v/>
      </c>
      <c r="AJ264" s="220" t="s">
        <v>97</v>
      </c>
      <c r="AK264" s="220"/>
      <c r="AL264" s="222" t="str">
        <f t="shared" si="35"/>
        <v/>
      </c>
      <c r="AM264" s="217" t="s">
        <v>97</v>
      </c>
      <c r="AN264" s="217"/>
      <c r="AO264" s="221" t="str">
        <f t="shared" si="36"/>
        <v/>
      </c>
      <c r="AP264" s="220"/>
      <c r="AQ264" s="220"/>
      <c r="AR264" s="119"/>
      <c r="AS264" s="119"/>
      <c r="AT264" s="117"/>
      <c r="AU264" s="117"/>
    </row>
    <row r="265" spans="1:47" ht="30" customHeight="1">
      <c r="A265" s="223">
        <f t="shared" si="42"/>
        <v>8</v>
      </c>
      <c r="B265" s="224" t="s">
        <v>1491</v>
      </c>
      <c r="C265" s="224" t="s">
        <v>376</v>
      </c>
      <c r="D265" s="225" t="str">
        <f t="shared" si="15"/>
        <v>Kontrak II</v>
      </c>
      <c r="E265" s="117" t="s">
        <v>47</v>
      </c>
      <c r="F265" s="117">
        <v>3</v>
      </c>
      <c r="G265" s="117" t="s">
        <v>1387</v>
      </c>
      <c r="H265" s="117"/>
      <c r="I265" s="117" t="s">
        <v>1495</v>
      </c>
      <c r="J265" s="117" t="s">
        <v>172</v>
      </c>
      <c r="K265" s="117" t="s">
        <v>1497</v>
      </c>
      <c r="L265" s="119">
        <v>34254</v>
      </c>
      <c r="M265" s="120">
        <f t="shared" ca="1" si="16"/>
        <v>32</v>
      </c>
      <c r="N265" s="118" t="s">
        <v>1500</v>
      </c>
      <c r="O265" s="117" t="s">
        <v>114</v>
      </c>
      <c r="P265" s="117" t="s">
        <v>116</v>
      </c>
      <c r="Q265" s="216" t="s">
        <v>177</v>
      </c>
      <c r="R265" s="117" t="s">
        <v>1501</v>
      </c>
      <c r="S265" s="117"/>
      <c r="T265" s="117" t="s">
        <v>1365</v>
      </c>
      <c r="U265" s="216" t="s">
        <v>393</v>
      </c>
      <c r="V265" s="216"/>
      <c r="W265" s="216"/>
      <c r="X265" s="216"/>
      <c r="Y265" s="216"/>
      <c r="Z265" s="216"/>
      <c r="AA265" s="217" t="s">
        <v>2289</v>
      </c>
      <c r="AB265" s="218"/>
      <c r="AC265" s="219" t="str">
        <f t="shared" si="43"/>
        <v/>
      </c>
      <c r="AD265" s="220" t="s">
        <v>2290</v>
      </c>
      <c r="AE265" s="220"/>
      <c r="AF265" s="120" t="str">
        <f t="shared" si="33"/>
        <v/>
      </c>
      <c r="AG265" s="217" t="s">
        <v>97</v>
      </c>
      <c r="AH265" s="217"/>
      <c r="AI265" s="221" t="str">
        <f t="shared" si="34"/>
        <v/>
      </c>
      <c r="AJ265" s="220" t="s">
        <v>97</v>
      </c>
      <c r="AK265" s="220"/>
      <c r="AL265" s="222" t="str">
        <f t="shared" si="35"/>
        <v/>
      </c>
      <c r="AM265" s="217" t="s">
        <v>97</v>
      </c>
      <c r="AN265" s="217"/>
      <c r="AO265" s="221" t="str">
        <f t="shared" si="36"/>
        <v/>
      </c>
      <c r="AP265" s="220"/>
      <c r="AQ265" s="220"/>
      <c r="AR265" s="119"/>
      <c r="AS265" s="119"/>
      <c r="AT265" s="117"/>
      <c r="AU265" s="117"/>
    </row>
    <row r="266" spans="1:47" ht="30" customHeight="1">
      <c r="A266" s="227">
        <f t="shared" si="42"/>
        <v>9</v>
      </c>
      <c r="B266" s="228" t="s">
        <v>2129</v>
      </c>
      <c r="C266" s="228" t="s">
        <v>376</v>
      </c>
      <c r="D266" s="246" t="str">
        <f t="shared" si="15"/>
        <v>Kontrak II</v>
      </c>
      <c r="E266" s="229" t="s">
        <v>47</v>
      </c>
      <c r="F266" s="229">
        <v>3</v>
      </c>
      <c r="G266" s="229" t="s">
        <v>1387</v>
      </c>
      <c r="H266" s="229"/>
      <c r="I266" s="229" t="s">
        <v>3488</v>
      </c>
      <c r="J266" s="229" t="s">
        <v>103</v>
      </c>
      <c r="K266" s="229" t="s">
        <v>3489</v>
      </c>
      <c r="L266" s="230">
        <v>33150</v>
      </c>
      <c r="M266" s="231">
        <f t="shared" ca="1" si="16"/>
        <v>35</v>
      </c>
      <c r="N266" s="232" t="s">
        <v>3490</v>
      </c>
      <c r="O266" s="229" t="s">
        <v>114</v>
      </c>
      <c r="P266" s="229" t="s">
        <v>426</v>
      </c>
      <c r="Q266" s="233" t="s">
        <v>177</v>
      </c>
      <c r="R266" s="229" t="s">
        <v>3491</v>
      </c>
      <c r="S266" s="229"/>
      <c r="T266" s="229" t="s">
        <v>1365</v>
      </c>
      <c r="U266" s="233" t="s">
        <v>393</v>
      </c>
      <c r="V266" s="233"/>
      <c r="W266" s="233"/>
      <c r="X266" s="233"/>
      <c r="Y266" s="233"/>
      <c r="Z266" s="233"/>
      <c r="AA266" s="234" t="s">
        <v>2289</v>
      </c>
      <c r="AB266" s="235"/>
      <c r="AC266" s="247" t="str">
        <f t="shared" si="43"/>
        <v/>
      </c>
      <c r="AD266" s="234" t="s">
        <v>2290</v>
      </c>
      <c r="AE266" s="234"/>
      <c r="AF266" s="231" t="str">
        <f t="shared" si="33"/>
        <v/>
      </c>
      <c r="AG266" s="234" t="s">
        <v>97</v>
      </c>
      <c r="AH266" s="234"/>
      <c r="AI266" s="236" t="str">
        <f t="shared" si="34"/>
        <v/>
      </c>
      <c r="AJ266" s="234" t="s">
        <v>97</v>
      </c>
      <c r="AK266" s="234"/>
      <c r="AL266" s="236" t="str">
        <f t="shared" si="35"/>
        <v/>
      </c>
      <c r="AM266" s="234" t="s">
        <v>97</v>
      </c>
      <c r="AN266" s="234"/>
      <c r="AO266" s="236" t="str">
        <f t="shared" si="36"/>
        <v/>
      </c>
      <c r="AP266" s="234"/>
      <c r="AQ266" s="234"/>
      <c r="AR266" s="230"/>
      <c r="AS266" s="230"/>
      <c r="AT266" s="229"/>
      <c r="AU266" s="229"/>
    </row>
    <row r="267" spans="1:47" ht="30" customHeight="1">
      <c r="A267" s="223">
        <f t="shared" si="42"/>
        <v>10</v>
      </c>
      <c r="B267" s="224" t="s">
        <v>1503</v>
      </c>
      <c r="C267" s="224" t="s">
        <v>376</v>
      </c>
      <c r="D267" s="225" t="str">
        <f t="shared" si="15"/>
        <v>Kontrak II</v>
      </c>
      <c r="E267" s="117" t="s">
        <v>47</v>
      </c>
      <c r="F267" s="117">
        <v>3</v>
      </c>
      <c r="G267" s="117" t="s">
        <v>1387</v>
      </c>
      <c r="H267" s="117"/>
      <c r="I267" s="117" t="s">
        <v>1504</v>
      </c>
      <c r="J267" s="117" t="s">
        <v>103</v>
      </c>
      <c r="K267" s="117" t="s">
        <v>1505</v>
      </c>
      <c r="L267" s="119">
        <v>38088</v>
      </c>
      <c r="M267" s="120">
        <f t="shared" ca="1" si="16"/>
        <v>22</v>
      </c>
      <c r="N267" s="118" t="s">
        <v>1508</v>
      </c>
      <c r="O267" s="117" t="s">
        <v>233</v>
      </c>
      <c r="P267" s="117" t="s">
        <v>30</v>
      </c>
      <c r="Q267" s="216" t="s">
        <v>250</v>
      </c>
      <c r="R267" s="117" t="s">
        <v>1509</v>
      </c>
      <c r="S267" s="117"/>
      <c r="T267" s="117" t="s">
        <v>1365</v>
      </c>
      <c r="U267" s="216" t="s">
        <v>393</v>
      </c>
      <c r="V267" s="216"/>
      <c r="W267" s="216"/>
      <c r="X267" s="216"/>
      <c r="Y267" s="216"/>
      <c r="Z267" s="216"/>
      <c r="AA267" s="217" t="s">
        <v>2404</v>
      </c>
      <c r="AB267" s="218"/>
      <c r="AC267" s="219" t="str">
        <f t="shared" si="43"/>
        <v/>
      </c>
      <c r="AD267" s="220" t="s">
        <v>2290</v>
      </c>
      <c r="AE267" s="220"/>
      <c r="AF267" s="120" t="str">
        <f t="shared" si="33"/>
        <v/>
      </c>
      <c r="AG267" s="217" t="s">
        <v>97</v>
      </c>
      <c r="AH267" s="217"/>
      <c r="AI267" s="221" t="str">
        <f t="shared" si="34"/>
        <v/>
      </c>
      <c r="AJ267" s="220" t="s">
        <v>97</v>
      </c>
      <c r="AK267" s="220"/>
      <c r="AL267" s="222" t="str">
        <f t="shared" si="35"/>
        <v/>
      </c>
      <c r="AM267" s="217" t="s">
        <v>97</v>
      </c>
      <c r="AN267" s="217"/>
      <c r="AO267" s="221" t="str">
        <f t="shared" si="36"/>
        <v/>
      </c>
      <c r="AP267" s="220"/>
      <c r="AQ267" s="220"/>
      <c r="AR267" s="119"/>
      <c r="AS267" s="119"/>
      <c r="AT267" s="117"/>
      <c r="AU267" s="117"/>
    </row>
    <row r="268" spans="1:47" ht="30" customHeight="1">
      <c r="A268" s="223">
        <f t="shared" si="42"/>
        <v>11</v>
      </c>
      <c r="B268" s="224" t="s">
        <v>1515</v>
      </c>
      <c r="C268" s="224" t="s">
        <v>376</v>
      </c>
      <c r="D268" s="225" t="str">
        <f t="shared" si="15"/>
        <v>Kontrak II</v>
      </c>
      <c r="E268" s="117" t="s">
        <v>47</v>
      </c>
      <c r="F268" s="117">
        <v>3</v>
      </c>
      <c r="G268" s="117" t="s">
        <v>1387</v>
      </c>
      <c r="H268" s="117"/>
      <c r="I268" s="117" t="s">
        <v>1516</v>
      </c>
      <c r="J268" s="117" t="s">
        <v>103</v>
      </c>
      <c r="K268" s="117" t="s">
        <v>1244</v>
      </c>
      <c r="L268" s="119">
        <v>30685</v>
      </c>
      <c r="M268" s="120">
        <f t="shared" ca="1" si="16"/>
        <v>42</v>
      </c>
      <c r="N268" s="118" t="s">
        <v>1517</v>
      </c>
      <c r="O268" s="117" t="s">
        <v>114</v>
      </c>
      <c r="P268" s="117" t="s">
        <v>116</v>
      </c>
      <c r="Q268" s="216" t="s">
        <v>177</v>
      </c>
      <c r="R268" s="117" t="s">
        <v>1518</v>
      </c>
      <c r="S268" s="117"/>
      <c r="T268" s="117" t="s">
        <v>1365</v>
      </c>
      <c r="U268" s="216" t="s">
        <v>393</v>
      </c>
      <c r="V268" s="216"/>
      <c r="W268" s="216"/>
      <c r="X268" s="216"/>
      <c r="Y268" s="216"/>
      <c r="Z268" s="216"/>
      <c r="AA268" s="217" t="s">
        <v>3517</v>
      </c>
      <c r="AB268" s="218"/>
      <c r="AC268" s="219" t="str">
        <f t="shared" si="43"/>
        <v/>
      </c>
      <c r="AD268" s="220">
        <v>46113</v>
      </c>
      <c r="AE268" s="220">
        <v>46234</v>
      </c>
      <c r="AF268" s="120">
        <f t="shared" si="33"/>
        <v>4</v>
      </c>
      <c r="AG268" s="217" t="s">
        <v>97</v>
      </c>
      <c r="AH268" s="217"/>
      <c r="AI268" s="221" t="str">
        <f t="shared" si="34"/>
        <v/>
      </c>
      <c r="AJ268" s="220" t="s">
        <v>97</v>
      </c>
      <c r="AK268" s="220"/>
      <c r="AL268" s="222" t="str">
        <f t="shared" si="35"/>
        <v/>
      </c>
      <c r="AM268" s="217" t="s">
        <v>97</v>
      </c>
      <c r="AN268" s="217"/>
      <c r="AO268" s="221" t="str">
        <f t="shared" si="36"/>
        <v/>
      </c>
      <c r="AP268" s="220"/>
      <c r="AQ268" s="220"/>
      <c r="AR268" s="119"/>
      <c r="AS268" s="119"/>
      <c r="AT268" s="117"/>
      <c r="AU268" s="117"/>
    </row>
    <row r="269" spans="1:47" ht="30" customHeight="1">
      <c r="A269" s="223">
        <f t="shared" si="42"/>
        <v>12</v>
      </c>
      <c r="B269" s="224" t="s">
        <v>1523</v>
      </c>
      <c r="C269" s="224" t="s">
        <v>376</v>
      </c>
      <c r="D269" s="225" t="str">
        <f t="shared" si="15"/>
        <v>Kontrak I</v>
      </c>
      <c r="E269" s="117" t="s">
        <v>47</v>
      </c>
      <c r="F269" s="117">
        <v>3</v>
      </c>
      <c r="G269" s="117" t="s">
        <v>1387</v>
      </c>
      <c r="H269" s="117"/>
      <c r="I269" s="117" t="s">
        <v>1524</v>
      </c>
      <c r="J269" s="117" t="s">
        <v>103</v>
      </c>
      <c r="K269" s="117" t="s">
        <v>1505</v>
      </c>
      <c r="L269" s="119">
        <v>38837</v>
      </c>
      <c r="M269" s="120">
        <f t="shared" ca="1" si="16"/>
        <v>20</v>
      </c>
      <c r="N269" s="118" t="s">
        <v>1525</v>
      </c>
      <c r="O269" s="117" t="s">
        <v>219</v>
      </c>
      <c r="P269" s="117" t="s">
        <v>30</v>
      </c>
      <c r="Q269" s="216" t="s">
        <v>250</v>
      </c>
      <c r="R269" s="117" t="s">
        <v>1526</v>
      </c>
      <c r="S269" s="117"/>
      <c r="T269" s="117" t="s">
        <v>1241</v>
      </c>
      <c r="U269" s="216" t="s">
        <v>393</v>
      </c>
      <c r="V269" s="216"/>
      <c r="W269" s="216"/>
      <c r="X269" s="216"/>
      <c r="Y269" s="216"/>
      <c r="Z269" s="216"/>
      <c r="AA269" s="217" t="s">
        <v>2329</v>
      </c>
      <c r="AB269" s="218"/>
      <c r="AC269" s="219" t="str">
        <f t="shared" si="43"/>
        <v/>
      </c>
      <c r="AD269" s="220"/>
      <c r="AE269" s="220"/>
      <c r="AF269" s="120" t="str">
        <f t="shared" si="33"/>
        <v/>
      </c>
      <c r="AG269" s="217" t="s">
        <v>97</v>
      </c>
      <c r="AH269" s="217"/>
      <c r="AI269" s="221" t="str">
        <f t="shared" si="34"/>
        <v/>
      </c>
      <c r="AJ269" s="220" t="s">
        <v>97</v>
      </c>
      <c r="AK269" s="220"/>
      <c r="AL269" s="222" t="str">
        <f t="shared" si="35"/>
        <v/>
      </c>
      <c r="AM269" s="217" t="s">
        <v>97</v>
      </c>
      <c r="AN269" s="217"/>
      <c r="AO269" s="221" t="str">
        <f t="shared" si="36"/>
        <v/>
      </c>
      <c r="AP269" s="220"/>
      <c r="AQ269" s="220"/>
      <c r="AR269" s="119"/>
      <c r="AS269" s="119"/>
      <c r="AT269" s="117"/>
      <c r="AU269" s="117"/>
    </row>
    <row r="270" spans="1:47" ht="30" customHeight="1">
      <c r="A270" s="223">
        <f t="shared" si="42"/>
        <v>13</v>
      </c>
      <c r="B270" s="224" t="s">
        <v>1534</v>
      </c>
      <c r="C270" s="224" t="s">
        <v>376</v>
      </c>
      <c r="D270" s="225" t="str">
        <f t="shared" si="15"/>
        <v>Kontrak I</v>
      </c>
      <c r="E270" s="117" t="s">
        <v>47</v>
      </c>
      <c r="F270" s="117">
        <v>3</v>
      </c>
      <c r="G270" s="117" t="s">
        <v>1387</v>
      </c>
      <c r="H270" s="117"/>
      <c r="I270" s="117" t="s">
        <v>1535</v>
      </c>
      <c r="J270" s="117" t="s">
        <v>103</v>
      </c>
      <c r="K270" s="117" t="s">
        <v>1536</v>
      </c>
      <c r="L270" s="119">
        <v>37155</v>
      </c>
      <c r="M270" s="120">
        <f t="shared" ca="1" si="16"/>
        <v>25</v>
      </c>
      <c r="N270" s="118" t="s">
        <v>1537</v>
      </c>
      <c r="O270" s="117" t="s">
        <v>114</v>
      </c>
      <c r="P270" s="117" t="s">
        <v>116</v>
      </c>
      <c r="Q270" s="216" t="s">
        <v>177</v>
      </c>
      <c r="R270" s="117" t="s">
        <v>1538</v>
      </c>
      <c r="S270" s="117"/>
      <c r="T270" s="117" t="s">
        <v>1241</v>
      </c>
      <c r="U270" s="216" t="s">
        <v>393</v>
      </c>
      <c r="V270" s="216"/>
      <c r="W270" s="216"/>
      <c r="X270" s="216"/>
      <c r="Y270" s="216"/>
      <c r="Z270" s="216"/>
      <c r="AA270" s="217" t="s">
        <v>2775</v>
      </c>
      <c r="AB270" s="218"/>
      <c r="AC270" s="219" t="str">
        <f t="shared" si="43"/>
        <v/>
      </c>
      <c r="AD270" s="220" t="s">
        <v>97</v>
      </c>
      <c r="AE270" s="220"/>
      <c r="AF270" s="120" t="str">
        <f t="shared" si="33"/>
        <v/>
      </c>
      <c r="AG270" s="217" t="s">
        <v>97</v>
      </c>
      <c r="AH270" s="217"/>
      <c r="AI270" s="221" t="str">
        <f t="shared" si="34"/>
        <v/>
      </c>
      <c r="AJ270" s="220" t="s">
        <v>97</v>
      </c>
      <c r="AK270" s="220"/>
      <c r="AL270" s="222" t="str">
        <f t="shared" si="35"/>
        <v/>
      </c>
      <c r="AM270" s="217" t="s">
        <v>97</v>
      </c>
      <c r="AN270" s="217"/>
      <c r="AO270" s="221" t="str">
        <f t="shared" si="36"/>
        <v/>
      </c>
      <c r="AP270" s="220"/>
      <c r="AQ270" s="220"/>
      <c r="AR270" s="119"/>
      <c r="AS270" s="119"/>
      <c r="AT270" s="117"/>
      <c r="AU270" s="117"/>
    </row>
    <row r="271" spans="1:47" ht="30" customHeight="1">
      <c r="A271" s="223">
        <v>14</v>
      </c>
      <c r="B271" s="224" t="s">
        <v>1556</v>
      </c>
      <c r="C271" s="240" t="s">
        <v>852</v>
      </c>
      <c r="D271" s="225"/>
      <c r="E271" s="117"/>
      <c r="F271" s="117"/>
      <c r="G271" s="117" t="s">
        <v>1387</v>
      </c>
      <c r="H271" s="117"/>
      <c r="I271" s="244" t="s">
        <v>1559</v>
      </c>
      <c r="J271" s="117" t="s">
        <v>103</v>
      </c>
      <c r="K271" s="117" t="s">
        <v>1561</v>
      </c>
      <c r="L271" s="119">
        <v>37487</v>
      </c>
      <c r="M271" s="120">
        <f t="shared" ca="1" si="16"/>
        <v>24</v>
      </c>
      <c r="N271" s="118" t="s">
        <v>1525</v>
      </c>
      <c r="O271" s="117" t="s">
        <v>219</v>
      </c>
      <c r="P271" s="117" t="s">
        <v>30</v>
      </c>
      <c r="Q271" s="216" t="s">
        <v>250</v>
      </c>
      <c r="R271" s="117"/>
      <c r="S271" s="117"/>
      <c r="T271" s="117"/>
      <c r="U271" s="216"/>
      <c r="V271" s="216"/>
      <c r="W271" s="216"/>
      <c r="X271" s="216"/>
      <c r="Y271" s="216"/>
      <c r="Z271" s="216"/>
      <c r="AA271" s="217"/>
      <c r="AB271" s="218"/>
      <c r="AC271" s="219"/>
      <c r="AD271" s="220"/>
      <c r="AE271" s="220"/>
      <c r="AF271" s="120"/>
      <c r="AG271" s="217"/>
      <c r="AH271" s="217"/>
      <c r="AI271" s="221"/>
      <c r="AJ271" s="220"/>
      <c r="AK271" s="220"/>
      <c r="AL271" s="222"/>
      <c r="AM271" s="217"/>
      <c r="AN271" s="217"/>
      <c r="AO271" s="221"/>
      <c r="AP271" s="220"/>
      <c r="AQ271" s="220"/>
      <c r="AR271" s="119"/>
      <c r="AS271" s="119"/>
      <c r="AT271" s="117"/>
      <c r="AU271" s="117"/>
    </row>
    <row r="272" spans="1:47" ht="30" customHeight="1">
      <c r="A272" s="227"/>
      <c r="B272" s="228" t="s">
        <v>3538</v>
      </c>
      <c r="C272" s="228" t="s">
        <v>1822</v>
      </c>
      <c r="D272" s="246" t="str">
        <f t="shared" ref="D272:D284" si="44">T272</f>
        <v>freelance</v>
      </c>
      <c r="E272" s="229"/>
      <c r="F272" s="229"/>
      <c r="G272" s="229" t="s">
        <v>1387</v>
      </c>
      <c r="H272" s="229"/>
      <c r="I272" s="229"/>
      <c r="J272" s="229"/>
      <c r="K272" s="229"/>
      <c r="L272" s="230"/>
      <c r="M272" s="231"/>
      <c r="N272" s="232"/>
      <c r="O272" s="229"/>
      <c r="P272" s="229"/>
      <c r="Q272" s="233"/>
      <c r="R272" s="229"/>
      <c r="S272" s="229"/>
      <c r="T272" s="229" t="s">
        <v>3540</v>
      </c>
      <c r="U272" s="233"/>
      <c r="V272" s="233"/>
      <c r="W272" s="233"/>
      <c r="X272" s="233"/>
      <c r="Y272" s="233"/>
      <c r="Z272" s="233"/>
      <c r="AA272" s="234"/>
      <c r="AB272" s="234"/>
      <c r="AC272" s="234" t="str">
        <f t="shared" ref="AC272:AC284" si="45">IF(AB272="","",(DATEDIF(AA272,AB272,"M")+1))</f>
        <v/>
      </c>
      <c r="AD272" s="234"/>
      <c r="AE272" s="234"/>
      <c r="AF272" s="234" t="str">
        <f t="shared" ref="AF272:AF284" si="46">IF(AE272="","",(DATEDIF(AD272,AE272,"M")+1))</f>
        <v/>
      </c>
      <c r="AG272" s="234"/>
      <c r="AH272" s="234"/>
      <c r="AI272" s="234" t="str">
        <f t="shared" ref="AI272:AI284" si="47">IF(AH272="","",(DATEDIF(AG272,AH272,"M")+1))</f>
        <v/>
      </c>
      <c r="AJ272" s="234"/>
      <c r="AK272" s="234"/>
      <c r="AL272" s="234" t="str">
        <f t="shared" ref="AL272:AL284" si="48">IF(AK272="","",(DATEDIF(AJ272,AK272,"M")+1))</f>
        <v/>
      </c>
      <c r="AM272" s="234"/>
      <c r="AN272" s="234"/>
      <c r="AO272" s="234" t="str">
        <f t="shared" ref="AO272:AO284" si="49">IF(AN272="","",(DATEDIF(AM272,AN272,"M")+1))</f>
        <v/>
      </c>
      <c r="AP272" s="234"/>
      <c r="AQ272" s="234"/>
      <c r="AR272" s="230"/>
      <c r="AS272" s="230"/>
      <c r="AT272" s="229"/>
      <c r="AU272" s="229"/>
    </row>
    <row r="273" spans="1:47" ht="30" customHeight="1">
      <c r="A273" s="208" t="s">
        <v>2130</v>
      </c>
      <c r="B273" s="208"/>
      <c r="C273" s="208"/>
      <c r="D273" s="225" t="str">
        <f t="shared" si="44"/>
        <v>.</v>
      </c>
      <c r="E273" s="117"/>
      <c r="F273" s="117"/>
      <c r="G273" s="117"/>
      <c r="H273" s="117"/>
      <c r="I273" s="117"/>
      <c r="J273" s="117"/>
      <c r="K273" s="117"/>
      <c r="L273" s="119"/>
      <c r="M273" s="120" t="str">
        <f t="shared" ref="M273:M284" ca="1" si="50">IF(L273="","",(DATEDIF(L273,TODAY(),"Y")))</f>
        <v/>
      </c>
      <c r="N273" s="118"/>
      <c r="O273" s="117"/>
      <c r="P273" s="117"/>
      <c r="Q273" s="216"/>
      <c r="R273" s="117"/>
      <c r="S273" s="117"/>
      <c r="T273" s="117" t="s">
        <v>2125</v>
      </c>
      <c r="U273" s="216"/>
      <c r="V273" s="216"/>
      <c r="W273" s="216"/>
      <c r="X273" s="216"/>
      <c r="Y273" s="216"/>
      <c r="Z273" s="216"/>
      <c r="AA273" s="217"/>
      <c r="AB273" s="218"/>
      <c r="AC273" s="219" t="str">
        <f t="shared" si="45"/>
        <v/>
      </c>
      <c r="AD273" s="220"/>
      <c r="AE273" s="220"/>
      <c r="AF273" s="120" t="str">
        <f t="shared" si="46"/>
        <v/>
      </c>
      <c r="AG273" s="217"/>
      <c r="AH273" s="217"/>
      <c r="AI273" s="221" t="str">
        <f t="shared" si="47"/>
        <v/>
      </c>
      <c r="AJ273" s="220"/>
      <c r="AK273" s="220"/>
      <c r="AL273" s="222" t="str">
        <f t="shared" si="48"/>
        <v/>
      </c>
      <c r="AM273" s="217"/>
      <c r="AN273" s="217"/>
      <c r="AO273" s="221" t="str">
        <f t="shared" si="49"/>
        <v/>
      </c>
      <c r="AP273" s="220"/>
      <c r="AQ273" s="220"/>
      <c r="AR273" s="119"/>
      <c r="AS273" s="119"/>
      <c r="AT273" s="117"/>
      <c r="AU273" s="117"/>
    </row>
    <row r="274" spans="1:47" ht="30" customHeight="1">
      <c r="A274" s="223">
        <v>1</v>
      </c>
      <c r="B274" s="224" t="s">
        <v>1574</v>
      </c>
      <c r="C274" s="224" t="s">
        <v>2134</v>
      </c>
      <c r="D274" s="225" t="str">
        <f t="shared" si="44"/>
        <v>Tetap</v>
      </c>
      <c r="E274" s="117" t="s">
        <v>97</v>
      </c>
      <c r="F274" s="117" t="s">
        <v>97</v>
      </c>
      <c r="G274" s="117" t="s">
        <v>100</v>
      </c>
      <c r="H274" s="117"/>
      <c r="I274" s="117" t="s">
        <v>1576</v>
      </c>
      <c r="J274" s="117" t="s">
        <v>172</v>
      </c>
      <c r="K274" s="117" t="s">
        <v>100</v>
      </c>
      <c r="L274" s="119">
        <v>29201</v>
      </c>
      <c r="M274" s="120">
        <f t="shared" ca="1" si="50"/>
        <v>46</v>
      </c>
      <c r="N274" s="118" t="s">
        <v>1577</v>
      </c>
      <c r="O274" s="117" t="s">
        <v>114</v>
      </c>
      <c r="P274" s="117" t="s">
        <v>116</v>
      </c>
      <c r="Q274" s="216" t="s">
        <v>97</v>
      </c>
      <c r="R274" s="117" t="s">
        <v>1578</v>
      </c>
      <c r="S274" s="117"/>
      <c r="T274" s="117" t="s">
        <v>1581</v>
      </c>
      <c r="U274" s="216" t="s">
        <v>1579</v>
      </c>
      <c r="V274" s="216"/>
      <c r="W274" s="216"/>
      <c r="X274" s="216"/>
      <c r="Y274" s="216"/>
      <c r="Z274" s="216"/>
      <c r="AA274" s="217" t="s">
        <v>3580</v>
      </c>
      <c r="AB274" s="217"/>
      <c r="AC274" s="217" t="str">
        <f t="shared" si="45"/>
        <v/>
      </c>
      <c r="AD274" s="220" t="s">
        <v>3581</v>
      </c>
      <c r="AE274" s="220"/>
      <c r="AF274" s="220" t="str">
        <f t="shared" si="46"/>
        <v/>
      </c>
      <c r="AG274" s="217" t="s">
        <v>1580</v>
      </c>
      <c r="AH274" s="217"/>
      <c r="AI274" s="217" t="str">
        <f t="shared" si="47"/>
        <v/>
      </c>
      <c r="AJ274" s="220" t="s">
        <v>97</v>
      </c>
      <c r="AK274" s="220"/>
      <c r="AL274" s="220" t="str">
        <f t="shared" si="48"/>
        <v/>
      </c>
      <c r="AM274" s="220" t="s">
        <v>97</v>
      </c>
      <c r="AN274" s="220"/>
      <c r="AO274" s="220" t="str">
        <f t="shared" si="49"/>
        <v/>
      </c>
      <c r="AP274" s="220"/>
      <c r="AQ274" s="220"/>
      <c r="AR274" s="119"/>
      <c r="AS274" s="119"/>
      <c r="AT274" s="117"/>
      <c r="AU274" s="117"/>
    </row>
    <row r="275" spans="1:47" ht="12.75" customHeight="1">
      <c r="A275" s="223">
        <f t="shared" ref="A275:A284" si="51">A274+1</f>
        <v>2</v>
      </c>
      <c r="B275" s="224" t="s">
        <v>1583</v>
      </c>
      <c r="C275" s="224" t="s">
        <v>2118</v>
      </c>
      <c r="D275" s="225" t="str">
        <f t="shared" si="44"/>
        <v>Tetap</v>
      </c>
      <c r="E275" s="117" t="s">
        <v>73</v>
      </c>
      <c r="F275" s="117">
        <v>11</v>
      </c>
      <c r="G275" s="117" t="s">
        <v>100</v>
      </c>
      <c r="H275" s="117"/>
      <c r="I275" s="117" t="s">
        <v>1584</v>
      </c>
      <c r="J275" s="117" t="s">
        <v>302</v>
      </c>
      <c r="K275" s="117" t="s">
        <v>100</v>
      </c>
      <c r="L275" s="119">
        <v>25323</v>
      </c>
      <c r="M275" s="120">
        <f t="shared" ca="1" si="50"/>
        <v>57</v>
      </c>
      <c r="N275" s="118" t="s">
        <v>1585</v>
      </c>
      <c r="O275" s="117" t="s">
        <v>114</v>
      </c>
      <c r="P275" s="117" t="s">
        <v>176</v>
      </c>
      <c r="Q275" s="216" t="s">
        <v>97</v>
      </c>
      <c r="R275" s="117" t="s">
        <v>1586</v>
      </c>
      <c r="S275" s="117"/>
      <c r="T275" s="117" t="s">
        <v>1581</v>
      </c>
      <c r="U275" s="216" t="s">
        <v>30</v>
      </c>
      <c r="V275" s="216"/>
      <c r="W275" s="216"/>
      <c r="X275" s="216"/>
      <c r="Y275" s="216"/>
      <c r="Z275" s="216"/>
      <c r="AA275" s="217" t="s">
        <v>97</v>
      </c>
      <c r="AB275" s="217"/>
      <c r="AC275" s="217" t="str">
        <f t="shared" si="45"/>
        <v/>
      </c>
      <c r="AD275" s="220" t="s">
        <v>97</v>
      </c>
      <c r="AE275" s="220"/>
      <c r="AF275" s="220" t="str">
        <f t="shared" si="46"/>
        <v/>
      </c>
      <c r="AG275" s="217" t="s">
        <v>97</v>
      </c>
      <c r="AH275" s="217"/>
      <c r="AI275" s="217" t="str">
        <f t="shared" si="47"/>
        <v/>
      </c>
      <c r="AJ275" s="220" t="s">
        <v>97</v>
      </c>
      <c r="AK275" s="220"/>
      <c r="AL275" s="220" t="str">
        <f t="shared" si="48"/>
        <v/>
      </c>
      <c r="AM275" s="220" t="s">
        <v>97</v>
      </c>
      <c r="AN275" s="220"/>
      <c r="AO275" s="220" t="str">
        <f t="shared" si="49"/>
        <v/>
      </c>
      <c r="AP275" s="220"/>
      <c r="AQ275" s="220"/>
      <c r="AR275" s="119"/>
      <c r="AS275" s="119"/>
      <c r="AT275" s="117"/>
      <c r="AU275" s="117"/>
    </row>
    <row r="276" spans="1:47" ht="30" customHeight="1">
      <c r="A276" s="223">
        <f t="shared" si="51"/>
        <v>3</v>
      </c>
      <c r="B276" s="224" t="s">
        <v>1527</v>
      </c>
      <c r="C276" s="224" t="s">
        <v>212</v>
      </c>
      <c r="D276" s="225" t="str">
        <f t="shared" si="44"/>
        <v>Kontrak IV</v>
      </c>
      <c r="E276" s="117" t="s">
        <v>47</v>
      </c>
      <c r="F276" s="117">
        <v>3</v>
      </c>
      <c r="G276" s="117" t="s">
        <v>1355</v>
      </c>
      <c r="H276" s="117"/>
      <c r="I276" s="117" t="s">
        <v>1529</v>
      </c>
      <c r="J276" s="117" t="s">
        <v>172</v>
      </c>
      <c r="K276" s="117" t="s">
        <v>1244</v>
      </c>
      <c r="L276" s="119">
        <v>34116</v>
      </c>
      <c r="M276" s="120">
        <f t="shared" ca="1" si="50"/>
        <v>33</v>
      </c>
      <c r="N276" s="118" t="s">
        <v>1530</v>
      </c>
      <c r="O276" s="117" t="s">
        <v>114</v>
      </c>
      <c r="P276" s="117" t="s">
        <v>426</v>
      </c>
      <c r="Q276" s="216" t="s">
        <v>280</v>
      </c>
      <c r="R276" s="117" t="s">
        <v>1532</v>
      </c>
      <c r="S276" s="117"/>
      <c r="T276" s="117" t="s">
        <v>1528</v>
      </c>
      <c r="U276" s="216" t="s">
        <v>3609</v>
      </c>
      <c r="V276" s="216"/>
      <c r="W276" s="216"/>
      <c r="X276" s="216"/>
      <c r="Y276" s="216"/>
      <c r="Z276" s="216"/>
      <c r="AA276" s="217" t="s">
        <v>3611</v>
      </c>
      <c r="AB276" s="218"/>
      <c r="AC276" s="219" t="str">
        <f t="shared" si="45"/>
        <v/>
      </c>
      <c r="AD276" s="220" t="s">
        <v>2146</v>
      </c>
      <c r="AE276" s="220"/>
      <c r="AF276" s="120" t="str">
        <f t="shared" si="46"/>
        <v/>
      </c>
      <c r="AG276" s="217" t="s">
        <v>2147</v>
      </c>
      <c r="AH276" s="217"/>
      <c r="AI276" s="221" t="str">
        <f t="shared" si="47"/>
        <v/>
      </c>
      <c r="AJ276" s="220" t="s">
        <v>2148</v>
      </c>
      <c r="AK276" s="220"/>
      <c r="AL276" s="222" t="str">
        <f t="shared" si="48"/>
        <v/>
      </c>
      <c r="AM276" s="217" t="s">
        <v>97</v>
      </c>
      <c r="AN276" s="217"/>
      <c r="AO276" s="221" t="str">
        <f t="shared" si="49"/>
        <v/>
      </c>
      <c r="AP276" s="220"/>
      <c r="AQ276" s="220"/>
      <c r="AR276" s="119"/>
      <c r="AS276" s="119"/>
      <c r="AT276" s="117"/>
      <c r="AU276" s="117"/>
    </row>
    <row r="277" spans="1:47" ht="30" customHeight="1">
      <c r="A277" s="223">
        <f t="shared" si="51"/>
        <v>4</v>
      </c>
      <c r="B277" s="224" t="s">
        <v>1605</v>
      </c>
      <c r="C277" s="224" t="s">
        <v>376</v>
      </c>
      <c r="D277" s="225" t="str">
        <f t="shared" si="44"/>
        <v>Kontrak IV</v>
      </c>
      <c r="E277" s="117" t="s">
        <v>47</v>
      </c>
      <c r="F277" s="117">
        <v>3</v>
      </c>
      <c r="G277" s="117" t="s">
        <v>1355</v>
      </c>
      <c r="H277" s="117"/>
      <c r="I277" s="117" t="s">
        <v>1606</v>
      </c>
      <c r="J277" s="117" t="s">
        <v>172</v>
      </c>
      <c r="K277" s="117" t="s">
        <v>1607</v>
      </c>
      <c r="L277" s="119">
        <v>32141</v>
      </c>
      <c r="M277" s="120">
        <f t="shared" ca="1" si="50"/>
        <v>38</v>
      </c>
      <c r="N277" s="118" t="s">
        <v>1608</v>
      </c>
      <c r="O277" s="117" t="s">
        <v>114</v>
      </c>
      <c r="P277" s="117" t="s">
        <v>176</v>
      </c>
      <c r="Q277" s="216" t="s">
        <v>250</v>
      </c>
      <c r="R277" s="117" t="s">
        <v>1609</v>
      </c>
      <c r="S277" s="117"/>
      <c r="T277" s="117" t="s">
        <v>1528</v>
      </c>
      <c r="U277" s="216" t="s">
        <v>120</v>
      </c>
      <c r="V277" s="216"/>
      <c r="W277" s="216"/>
      <c r="X277" s="216"/>
      <c r="Y277" s="216"/>
      <c r="Z277" s="216"/>
      <c r="AA277" s="217" t="s">
        <v>3619</v>
      </c>
      <c r="AB277" s="218"/>
      <c r="AC277" s="219" t="str">
        <f t="shared" si="45"/>
        <v/>
      </c>
      <c r="AD277" s="220" t="s">
        <v>3089</v>
      </c>
      <c r="AE277" s="220"/>
      <c r="AF277" s="120" t="str">
        <f t="shared" si="46"/>
        <v/>
      </c>
      <c r="AG277" s="217" t="s">
        <v>3090</v>
      </c>
      <c r="AH277" s="217"/>
      <c r="AI277" s="221" t="str">
        <f t="shared" si="47"/>
        <v/>
      </c>
      <c r="AJ277" s="220" t="s">
        <v>2845</v>
      </c>
      <c r="AK277" s="220"/>
      <c r="AL277" s="222" t="str">
        <f t="shared" si="48"/>
        <v/>
      </c>
      <c r="AM277" s="217" t="s">
        <v>97</v>
      </c>
      <c r="AN277" s="217"/>
      <c r="AO277" s="221" t="str">
        <f t="shared" si="49"/>
        <v/>
      </c>
      <c r="AP277" s="220"/>
      <c r="AQ277" s="220"/>
      <c r="AR277" s="119"/>
      <c r="AS277" s="119"/>
      <c r="AT277" s="117"/>
      <c r="AU277" s="117"/>
    </row>
    <row r="278" spans="1:47" ht="30" customHeight="1">
      <c r="A278" s="223">
        <f t="shared" si="51"/>
        <v>5</v>
      </c>
      <c r="B278" s="224" t="s">
        <v>1615</v>
      </c>
      <c r="C278" s="224" t="s">
        <v>376</v>
      </c>
      <c r="D278" s="225" t="str">
        <f t="shared" si="44"/>
        <v>Kontrak IV</v>
      </c>
      <c r="E278" s="117" t="s">
        <v>47</v>
      </c>
      <c r="F278" s="117">
        <v>3</v>
      </c>
      <c r="G278" s="117" t="s">
        <v>1355</v>
      </c>
      <c r="H278" s="117"/>
      <c r="I278" s="117" t="s">
        <v>1616</v>
      </c>
      <c r="J278" s="117" t="s">
        <v>172</v>
      </c>
      <c r="K278" s="117" t="s">
        <v>1617</v>
      </c>
      <c r="L278" s="119">
        <v>31312</v>
      </c>
      <c r="M278" s="120">
        <f t="shared" ca="1" si="50"/>
        <v>41</v>
      </c>
      <c r="N278" s="118" t="s">
        <v>1618</v>
      </c>
      <c r="O278" s="117" t="s">
        <v>114</v>
      </c>
      <c r="P278" s="117" t="s">
        <v>176</v>
      </c>
      <c r="Q278" s="216" t="s">
        <v>177</v>
      </c>
      <c r="R278" s="117" t="s">
        <v>1619</v>
      </c>
      <c r="S278" s="117"/>
      <c r="T278" s="117" t="s">
        <v>1528</v>
      </c>
      <c r="U278" s="216" t="s">
        <v>120</v>
      </c>
      <c r="V278" s="216"/>
      <c r="W278" s="216"/>
      <c r="X278" s="216"/>
      <c r="Y278" s="216"/>
      <c r="Z278" s="216"/>
      <c r="AA278" s="217" t="s">
        <v>3619</v>
      </c>
      <c r="AB278" s="218"/>
      <c r="AC278" s="219" t="str">
        <f t="shared" si="45"/>
        <v/>
      </c>
      <c r="AD278" s="220" t="s">
        <v>3089</v>
      </c>
      <c r="AE278" s="220"/>
      <c r="AF278" s="120" t="str">
        <f t="shared" si="46"/>
        <v/>
      </c>
      <c r="AG278" s="217" t="s">
        <v>3090</v>
      </c>
      <c r="AH278" s="217"/>
      <c r="AI278" s="221" t="str">
        <f t="shared" si="47"/>
        <v/>
      </c>
      <c r="AJ278" s="220" t="s">
        <v>2845</v>
      </c>
      <c r="AK278" s="220"/>
      <c r="AL278" s="222" t="str">
        <f t="shared" si="48"/>
        <v/>
      </c>
      <c r="AM278" s="217" t="s">
        <v>97</v>
      </c>
      <c r="AN278" s="217"/>
      <c r="AO278" s="221" t="str">
        <f t="shared" si="49"/>
        <v/>
      </c>
      <c r="AP278" s="220"/>
      <c r="AQ278" s="220"/>
      <c r="AR278" s="119"/>
      <c r="AS278" s="119"/>
      <c r="AT278" s="117"/>
      <c r="AU278" s="117"/>
    </row>
    <row r="279" spans="1:47" ht="30" customHeight="1">
      <c r="A279" s="223">
        <f t="shared" si="51"/>
        <v>6</v>
      </c>
      <c r="B279" s="224" t="s">
        <v>1557</v>
      </c>
      <c r="C279" s="224" t="s">
        <v>376</v>
      </c>
      <c r="D279" s="225" t="str">
        <f t="shared" si="44"/>
        <v>Kontrak IV</v>
      </c>
      <c r="E279" s="117" t="s">
        <v>47</v>
      </c>
      <c r="F279" s="117">
        <v>3</v>
      </c>
      <c r="G279" s="117" t="s">
        <v>1355</v>
      </c>
      <c r="H279" s="117"/>
      <c r="I279" s="117" t="s">
        <v>1558</v>
      </c>
      <c r="J279" s="117" t="s">
        <v>103</v>
      </c>
      <c r="K279" s="117" t="s">
        <v>1560</v>
      </c>
      <c r="L279" s="119">
        <v>34026</v>
      </c>
      <c r="M279" s="120">
        <f t="shared" ca="1" si="50"/>
        <v>33</v>
      </c>
      <c r="N279" s="118" t="s">
        <v>1562</v>
      </c>
      <c r="O279" s="117" t="s">
        <v>114</v>
      </c>
      <c r="P279" s="117" t="s">
        <v>349</v>
      </c>
      <c r="Q279" s="216" t="s">
        <v>177</v>
      </c>
      <c r="R279" s="117" t="s">
        <v>1563</v>
      </c>
      <c r="S279" s="117"/>
      <c r="T279" s="117" t="s">
        <v>1528</v>
      </c>
      <c r="U279" s="216" t="s">
        <v>120</v>
      </c>
      <c r="V279" s="216"/>
      <c r="W279" s="216"/>
      <c r="X279" s="216"/>
      <c r="Y279" s="216"/>
      <c r="Z279" s="216"/>
      <c r="AA279" s="217" t="s">
        <v>3638</v>
      </c>
      <c r="AB279" s="218"/>
      <c r="AC279" s="219" t="str">
        <f t="shared" si="45"/>
        <v/>
      </c>
      <c r="AD279" s="220" t="s">
        <v>3639</v>
      </c>
      <c r="AE279" s="220"/>
      <c r="AF279" s="120" t="str">
        <f t="shared" si="46"/>
        <v/>
      </c>
      <c r="AG279" s="217" t="s">
        <v>3640</v>
      </c>
      <c r="AH279" s="217"/>
      <c r="AI279" s="221" t="str">
        <f t="shared" si="47"/>
        <v/>
      </c>
      <c r="AJ279" s="220" t="s">
        <v>3643</v>
      </c>
      <c r="AK279" s="220"/>
      <c r="AL279" s="222" t="str">
        <f t="shared" si="48"/>
        <v/>
      </c>
      <c r="AM279" s="217" t="s">
        <v>97</v>
      </c>
      <c r="AN279" s="217"/>
      <c r="AO279" s="221" t="str">
        <f t="shared" si="49"/>
        <v/>
      </c>
      <c r="AP279" s="220"/>
      <c r="AQ279" s="220"/>
      <c r="AR279" s="119"/>
      <c r="AS279" s="119"/>
      <c r="AT279" s="117"/>
      <c r="AU279" s="117"/>
    </row>
    <row r="280" spans="1:47" ht="30" customHeight="1">
      <c r="A280" s="223">
        <f t="shared" si="51"/>
        <v>7</v>
      </c>
      <c r="B280" s="224" t="s">
        <v>2137</v>
      </c>
      <c r="C280" s="224" t="s">
        <v>376</v>
      </c>
      <c r="D280" s="225" t="str">
        <f t="shared" si="44"/>
        <v>Kontrak IV</v>
      </c>
      <c r="E280" s="117" t="s">
        <v>47</v>
      </c>
      <c r="F280" s="117">
        <v>3</v>
      </c>
      <c r="G280" s="117" t="s">
        <v>1355</v>
      </c>
      <c r="H280" s="117"/>
      <c r="I280" s="117" t="s">
        <v>2892</v>
      </c>
      <c r="J280" s="117" t="s">
        <v>103</v>
      </c>
      <c r="K280" s="117" t="s">
        <v>1358</v>
      </c>
      <c r="L280" s="119">
        <v>34553</v>
      </c>
      <c r="M280" s="120">
        <f t="shared" ca="1" si="50"/>
        <v>32</v>
      </c>
      <c r="N280" s="118" t="s">
        <v>3647</v>
      </c>
      <c r="O280" s="117" t="s">
        <v>114</v>
      </c>
      <c r="P280" s="117" t="s">
        <v>116</v>
      </c>
      <c r="Q280" s="216" t="s">
        <v>177</v>
      </c>
      <c r="R280" s="117" t="s">
        <v>3648</v>
      </c>
      <c r="S280" s="117"/>
      <c r="T280" s="117" t="s">
        <v>1528</v>
      </c>
      <c r="U280" s="216" t="s">
        <v>120</v>
      </c>
      <c r="V280" s="216"/>
      <c r="W280" s="216"/>
      <c r="X280" s="216"/>
      <c r="Y280" s="216"/>
      <c r="Z280" s="216"/>
      <c r="AA280" s="217" t="s">
        <v>3638</v>
      </c>
      <c r="AB280" s="218"/>
      <c r="AC280" s="219" t="str">
        <f t="shared" si="45"/>
        <v/>
      </c>
      <c r="AD280" s="220" t="s">
        <v>3639</v>
      </c>
      <c r="AE280" s="220"/>
      <c r="AF280" s="120" t="str">
        <f t="shared" si="46"/>
        <v/>
      </c>
      <c r="AG280" s="217" t="s">
        <v>3640</v>
      </c>
      <c r="AH280" s="217"/>
      <c r="AI280" s="221" t="str">
        <f t="shared" si="47"/>
        <v/>
      </c>
      <c r="AJ280" s="220" t="s">
        <v>3643</v>
      </c>
      <c r="AK280" s="220"/>
      <c r="AL280" s="222" t="str">
        <f t="shared" si="48"/>
        <v/>
      </c>
      <c r="AM280" s="217" t="s">
        <v>97</v>
      </c>
      <c r="AN280" s="217"/>
      <c r="AO280" s="221" t="str">
        <f t="shared" si="49"/>
        <v/>
      </c>
      <c r="AP280" s="220"/>
      <c r="AQ280" s="220"/>
      <c r="AR280" s="119"/>
      <c r="AS280" s="119"/>
      <c r="AT280" s="117"/>
      <c r="AU280" s="117"/>
    </row>
    <row r="281" spans="1:47" ht="30" customHeight="1">
      <c r="A281" s="227">
        <f t="shared" si="51"/>
        <v>8</v>
      </c>
      <c r="B281" s="228" t="s">
        <v>2138</v>
      </c>
      <c r="C281" s="228" t="s">
        <v>376</v>
      </c>
      <c r="D281" s="246" t="str">
        <f t="shared" si="44"/>
        <v>Kontrak II</v>
      </c>
      <c r="E281" s="229" t="s">
        <v>47</v>
      </c>
      <c r="F281" s="229">
        <v>3</v>
      </c>
      <c r="G281" s="229" t="s">
        <v>1355</v>
      </c>
      <c r="H281" s="229"/>
      <c r="I281" s="229" t="s">
        <v>2900</v>
      </c>
      <c r="J281" s="229" t="s">
        <v>172</v>
      </c>
      <c r="K281" s="229" t="s">
        <v>3556</v>
      </c>
      <c r="L281" s="230">
        <v>34406</v>
      </c>
      <c r="M281" s="231">
        <f t="shared" ca="1" si="50"/>
        <v>32</v>
      </c>
      <c r="N281" s="232" t="s">
        <v>3656</v>
      </c>
      <c r="O281" s="229" t="s">
        <v>114</v>
      </c>
      <c r="P281" s="229" t="s">
        <v>116</v>
      </c>
      <c r="Q281" s="233" t="s">
        <v>97</v>
      </c>
      <c r="R281" s="229" t="s">
        <v>3659</v>
      </c>
      <c r="S281" s="229"/>
      <c r="T281" s="229" t="s">
        <v>1365</v>
      </c>
      <c r="U281" s="233" t="s">
        <v>120</v>
      </c>
      <c r="V281" s="233"/>
      <c r="W281" s="233"/>
      <c r="X281" s="233"/>
      <c r="Y281" s="233"/>
      <c r="Z281" s="233"/>
      <c r="AA281" s="234" t="s">
        <v>3660</v>
      </c>
      <c r="AB281" s="235"/>
      <c r="AC281" s="247" t="str">
        <f t="shared" si="45"/>
        <v/>
      </c>
      <c r="AD281" s="234" t="s">
        <v>2213</v>
      </c>
      <c r="AE281" s="234"/>
      <c r="AF281" s="231" t="str">
        <f t="shared" si="46"/>
        <v/>
      </c>
      <c r="AG281" s="234" t="s">
        <v>97</v>
      </c>
      <c r="AH281" s="234"/>
      <c r="AI281" s="236" t="str">
        <f t="shared" si="47"/>
        <v/>
      </c>
      <c r="AJ281" s="234" t="s">
        <v>97</v>
      </c>
      <c r="AK281" s="234"/>
      <c r="AL281" s="236" t="str">
        <f t="shared" si="48"/>
        <v/>
      </c>
      <c r="AM281" s="234" t="s">
        <v>97</v>
      </c>
      <c r="AN281" s="234"/>
      <c r="AO281" s="236" t="str">
        <f t="shared" si="49"/>
        <v/>
      </c>
      <c r="AP281" s="234"/>
      <c r="AQ281" s="234"/>
      <c r="AR281" s="230"/>
      <c r="AS281" s="230"/>
      <c r="AT281" s="229"/>
      <c r="AU281" s="229"/>
    </row>
    <row r="282" spans="1:47" ht="30" customHeight="1">
      <c r="A282" s="223">
        <f t="shared" si="51"/>
        <v>9</v>
      </c>
      <c r="B282" s="224" t="s">
        <v>1620</v>
      </c>
      <c r="C282" s="224" t="s">
        <v>376</v>
      </c>
      <c r="D282" s="225" t="str">
        <f t="shared" si="44"/>
        <v>Kontrak II</v>
      </c>
      <c r="E282" s="117" t="s">
        <v>47</v>
      </c>
      <c r="F282" s="117">
        <v>3</v>
      </c>
      <c r="G282" s="117" t="s">
        <v>1355</v>
      </c>
      <c r="H282" s="117"/>
      <c r="I282" s="117" t="s">
        <v>1621</v>
      </c>
      <c r="J282" s="117" t="s">
        <v>103</v>
      </c>
      <c r="K282" s="117" t="s">
        <v>1622</v>
      </c>
      <c r="L282" s="119">
        <v>34648</v>
      </c>
      <c r="M282" s="120">
        <f t="shared" ca="1" si="50"/>
        <v>31</v>
      </c>
      <c r="N282" s="118" t="s">
        <v>1623</v>
      </c>
      <c r="O282" s="117" t="s">
        <v>114</v>
      </c>
      <c r="P282" s="117" t="s">
        <v>116</v>
      </c>
      <c r="Q282" s="216" t="s">
        <v>250</v>
      </c>
      <c r="R282" s="117" t="s">
        <v>1624</v>
      </c>
      <c r="S282" s="117"/>
      <c r="T282" s="117" t="s">
        <v>1365</v>
      </c>
      <c r="U282" s="216" t="s">
        <v>393</v>
      </c>
      <c r="V282" s="216"/>
      <c r="W282" s="216"/>
      <c r="X282" s="216"/>
      <c r="Y282" s="216"/>
      <c r="Z282" s="216"/>
      <c r="AA282" s="217" t="s">
        <v>2212</v>
      </c>
      <c r="AB282" s="218"/>
      <c r="AC282" s="219" t="str">
        <f t="shared" si="45"/>
        <v/>
      </c>
      <c r="AD282" s="220" t="s">
        <v>2213</v>
      </c>
      <c r="AE282" s="220"/>
      <c r="AF282" s="120" t="str">
        <f t="shared" si="46"/>
        <v/>
      </c>
      <c r="AG282" s="217" t="s">
        <v>97</v>
      </c>
      <c r="AH282" s="217"/>
      <c r="AI282" s="221" t="str">
        <f t="shared" si="47"/>
        <v/>
      </c>
      <c r="AJ282" s="220" t="s">
        <v>97</v>
      </c>
      <c r="AK282" s="220"/>
      <c r="AL282" s="222" t="str">
        <f t="shared" si="48"/>
        <v/>
      </c>
      <c r="AM282" s="217" t="s">
        <v>97</v>
      </c>
      <c r="AN282" s="217"/>
      <c r="AO282" s="221" t="str">
        <f t="shared" si="49"/>
        <v/>
      </c>
      <c r="AP282" s="220"/>
      <c r="AQ282" s="220"/>
      <c r="AR282" s="119"/>
      <c r="AS282" s="119"/>
      <c r="AT282" s="117"/>
      <c r="AU282" s="117"/>
    </row>
    <row r="283" spans="1:47" ht="30" customHeight="1">
      <c r="A283" s="223">
        <f t="shared" si="51"/>
        <v>10</v>
      </c>
      <c r="B283" s="224" t="s">
        <v>1542</v>
      </c>
      <c r="C283" s="224" t="s">
        <v>944</v>
      </c>
      <c r="D283" s="225" t="str">
        <f t="shared" si="44"/>
        <v>Kontrak I</v>
      </c>
      <c r="E283" s="117" t="s">
        <v>47</v>
      </c>
      <c r="F283" s="117">
        <v>3</v>
      </c>
      <c r="G283" s="117" t="s">
        <v>1355</v>
      </c>
      <c r="H283" s="117"/>
      <c r="I283" s="117" t="s">
        <v>1545</v>
      </c>
      <c r="J283" s="117" t="s">
        <v>172</v>
      </c>
      <c r="K283" s="117" t="s">
        <v>1547</v>
      </c>
      <c r="L283" s="119">
        <v>34316</v>
      </c>
      <c r="M283" s="120">
        <f t="shared" ca="1" si="50"/>
        <v>32</v>
      </c>
      <c r="N283" s="118" t="s">
        <v>1549</v>
      </c>
      <c r="O283" s="117" t="s">
        <v>114</v>
      </c>
      <c r="P283" s="117" t="s">
        <v>116</v>
      </c>
      <c r="Q283" s="216" t="s">
        <v>177</v>
      </c>
      <c r="R283" s="117" t="s">
        <v>1552</v>
      </c>
      <c r="S283" s="117"/>
      <c r="T283" s="117" t="s">
        <v>1241</v>
      </c>
      <c r="U283" s="216" t="s">
        <v>393</v>
      </c>
      <c r="V283" s="216"/>
      <c r="W283" s="216"/>
      <c r="X283" s="216"/>
      <c r="Y283" s="216"/>
      <c r="Z283" s="216"/>
      <c r="AA283" s="217">
        <v>46027</v>
      </c>
      <c r="AB283" s="218">
        <v>46142</v>
      </c>
      <c r="AC283" s="219">
        <f t="shared" si="45"/>
        <v>4</v>
      </c>
      <c r="AD283" s="220" t="s">
        <v>97</v>
      </c>
      <c r="AE283" s="220"/>
      <c r="AF283" s="120" t="str">
        <f t="shared" si="46"/>
        <v/>
      </c>
      <c r="AG283" s="217" t="s">
        <v>97</v>
      </c>
      <c r="AH283" s="217"/>
      <c r="AI283" s="221" t="str">
        <f t="shared" si="47"/>
        <v/>
      </c>
      <c r="AJ283" s="220" t="s">
        <v>97</v>
      </c>
      <c r="AK283" s="220"/>
      <c r="AL283" s="222" t="str">
        <f t="shared" si="48"/>
        <v/>
      </c>
      <c r="AM283" s="217" t="s">
        <v>97</v>
      </c>
      <c r="AN283" s="217"/>
      <c r="AO283" s="221" t="str">
        <f t="shared" si="49"/>
        <v/>
      </c>
      <c r="AP283" s="220"/>
      <c r="AQ283" s="220"/>
      <c r="AR283" s="119"/>
      <c r="AS283" s="119"/>
      <c r="AT283" s="117"/>
      <c r="AU283" s="117"/>
    </row>
    <row r="284" spans="1:47" ht="30" customHeight="1">
      <c r="A284" s="223">
        <f t="shared" si="51"/>
        <v>11</v>
      </c>
      <c r="B284" s="224" t="s">
        <v>1625</v>
      </c>
      <c r="C284" s="240" t="s">
        <v>246</v>
      </c>
      <c r="D284" s="225" t="str">
        <f t="shared" si="44"/>
        <v>Kontrak IV</v>
      </c>
      <c r="E284" s="117" t="s">
        <v>30</v>
      </c>
      <c r="F284" s="117" t="s">
        <v>30</v>
      </c>
      <c r="G284" s="117" t="s">
        <v>1355</v>
      </c>
      <c r="H284" s="117"/>
      <c r="I284" s="117" t="s">
        <v>1627</v>
      </c>
      <c r="J284" s="117" t="s">
        <v>103</v>
      </c>
      <c r="K284" s="117" t="s">
        <v>1628</v>
      </c>
      <c r="L284" s="119">
        <v>33739</v>
      </c>
      <c r="M284" s="120">
        <f t="shared" ca="1" si="50"/>
        <v>34</v>
      </c>
      <c r="N284" s="118" t="s">
        <v>1629</v>
      </c>
      <c r="O284" s="117" t="s">
        <v>114</v>
      </c>
      <c r="P284" s="117" t="s">
        <v>176</v>
      </c>
      <c r="Q284" s="216" t="s">
        <v>97</v>
      </c>
      <c r="R284" s="117" t="s">
        <v>1630</v>
      </c>
      <c r="S284" s="117"/>
      <c r="T284" s="117" t="s">
        <v>1528</v>
      </c>
      <c r="U284" s="216" t="s">
        <v>120</v>
      </c>
      <c r="V284" s="216"/>
      <c r="W284" s="216"/>
      <c r="X284" s="216"/>
      <c r="Y284" s="216"/>
      <c r="Z284" s="216"/>
      <c r="AA284" s="217" t="s">
        <v>3638</v>
      </c>
      <c r="AB284" s="218"/>
      <c r="AC284" s="219" t="str">
        <f t="shared" si="45"/>
        <v/>
      </c>
      <c r="AD284" s="220" t="s">
        <v>3639</v>
      </c>
      <c r="AE284" s="220"/>
      <c r="AF284" s="120" t="str">
        <f t="shared" si="46"/>
        <v/>
      </c>
      <c r="AG284" s="217" t="s">
        <v>3640</v>
      </c>
      <c r="AH284" s="217"/>
      <c r="AI284" s="221" t="str">
        <f t="shared" si="47"/>
        <v/>
      </c>
      <c r="AJ284" s="220" t="s">
        <v>3643</v>
      </c>
      <c r="AK284" s="220"/>
      <c r="AL284" s="222" t="str">
        <f t="shared" si="48"/>
        <v/>
      </c>
      <c r="AM284" s="217" t="s">
        <v>97</v>
      </c>
      <c r="AN284" s="217"/>
      <c r="AO284" s="221" t="str">
        <f t="shared" si="49"/>
        <v/>
      </c>
      <c r="AP284" s="220"/>
      <c r="AQ284" s="220"/>
      <c r="AR284" s="119"/>
      <c r="AS284" s="119"/>
      <c r="AT284" s="117"/>
      <c r="AU284" s="117"/>
    </row>
    <row r="285" spans="1:47" ht="12.75" customHeight="1">
      <c r="A285" s="118"/>
      <c r="B285" s="76"/>
      <c r="C285" s="76"/>
      <c r="D285" s="216"/>
      <c r="E285" s="117"/>
      <c r="F285" s="117"/>
      <c r="G285" s="117"/>
      <c r="H285" s="117"/>
      <c r="I285" s="117"/>
      <c r="J285" s="117"/>
      <c r="K285" s="117"/>
      <c r="L285" s="119"/>
      <c r="M285" s="120"/>
      <c r="N285" s="220"/>
      <c r="O285" s="119"/>
      <c r="P285" s="119"/>
      <c r="Q285" s="216"/>
      <c r="R285" s="119"/>
      <c r="S285" s="117"/>
      <c r="T285" s="117"/>
      <c r="U285" s="216"/>
      <c r="V285" s="216"/>
      <c r="W285" s="216"/>
      <c r="X285" s="216"/>
      <c r="Y285" s="216"/>
      <c r="Z285" s="216"/>
      <c r="AA285" s="217"/>
      <c r="AB285" s="218"/>
      <c r="AC285" s="219"/>
      <c r="AD285" s="220"/>
      <c r="AE285" s="220"/>
      <c r="AF285" s="120"/>
      <c r="AG285" s="217"/>
      <c r="AH285" s="217"/>
      <c r="AI285" s="221"/>
      <c r="AJ285" s="220"/>
      <c r="AK285" s="220"/>
      <c r="AL285" s="222"/>
      <c r="AM285" s="217"/>
      <c r="AN285" s="217"/>
      <c r="AO285" s="221"/>
      <c r="AP285" s="220"/>
      <c r="AQ285" s="220"/>
      <c r="AR285" s="245"/>
      <c r="AS285" s="245"/>
      <c r="AT285" s="117"/>
      <c r="AU285" s="117"/>
    </row>
    <row r="286" spans="1:47" ht="12.75" customHeight="1">
      <c r="A286" s="118"/>
      <c r="B286" s="76"/>
      <c r="C286" s="76"/>
      <c r="D286" s="216"/>
      <c r="E286" s="117"/>
      <c r="F286" s="117"/>
      <c r="G286" s="117"/>
      <c r="H286" s="117"/>
      <c r="I286" s="117"/>
      <c r="J286" s="117"/>
      <c r="K286" s="117"/>
      <c r="L286" s="119"/>
      <c r="M286" s="120"/>
      <c r="N286" s="220"/>
      <c r="O286" s="119"/>
      <c r="P286" s="119"/>
      <c r="Q286" s="216"/>
      <c r="R286" s="119"/>
      <c r="S286" s="117"/>
      <c r="T286" s="117"/>
      <c r="U286" s="216"/>
      <c r="V286" s="216"/>
      <c r="W286" s="216"/>
      <c r="X286" s="216"/>
      <c r="Y286" s="216"/>
      <c r="Z286" s="216"/>
      <c r="AA286" s="217"/>
      <c r="AB286" s="218"/>
      <c r="AC286" s="219"/>
      <c r="AD286" s="220"/>
      <c r="AE286" s="220"/>
      <c r="AF286" s="120"/>
      <c r="AG286" s="217"/>
      <c r="AH286" s="217"/>
      <c r="AI286" s="221"/>
      <c r="AJ286" s="220"/>
      <c r="AK286" s="220"/>
      <c r="AL286" s="222"/>
      <c r="AM286" s="217"/>
      <c r="AN286" s="217"/>
      <c r="AO286" s="221"/>
      <c r="AP286" s="220"/>
      <c r="AQ286" s="220"/>
      <c r="AR286" s="245"/>
      <c r="AS286" s="245"/>
      <c r="AT286" s="117"/>
      <c r="AU286" s="117"/>
    </row>
    <row r="287" spans="1:47" ht="12.75" customHeight="1">
      <c r="A287" s="118"/>
      <c r="B287" s="76"/>
      <c r="C287" s="76"/>
      <c r="D287" s="216"/>
      <c r="E287" s="117"/>
      <c r="F287" s="117"/>
      <c r="G287" s="117"/>
      <c r="H287" s="117"/>
      <c r="I287" s="117"/>
      <c r="J287" s="117"/>
      <c r="K287" s="117"/>
      <c r="L287" s="119"/>
      <c r="M287" s="120"/>
      <c r="N287" s="220"/>
      <c r="O287" s="119"/>
      <c r="P287" s="119"/>
      <c r="Q287" s="216"/>
      <c r="R287" s="119"/>
      <c r="S287" s="117"/>
      <c r="T287" s="117"/>
      <c r="U287" s="216"/>
      <c r="V287" s="216"/>
      <c r="W287" s="216"/>
      <c r="X287" s="216"/>
      <c r="Y287" s="216"/>
      <c r="Z287" s="216"/>
      <c r="AA287" s="217"/>
      <c r="AB287" s="218"/>
      <c r="AC287" s="219"/>
      <c r="AD287" s="220"/>
      <c r="AE287" s="220"/>
      <c r="AF287" s="120"/>
      <c r="AG287" s="217"/>
      <c r="AH287" s="217"/>
      <c r="AI287" s="221"/>
      <c r="AJ287" s="220"/>
      <c r="AK287" s="220"/>
      <c r="AL287" s="222"/>
      <c r="AM287" s="217"/>
      <c r="AN287" s="217"/>
      <c r="AO287" s="221"/>
      <c r="AP287" s="220"/>
      <c r="AQ287" s="220"/>
      <c r="AR287" s="245"/>
      <c r="AS287" s="245"/>
      <c r="AT287" s="117"/>
      <c r="AU287" s="117"/>
    </row>
    <row r="288" spans="1:47" ht="12.75" customHeight="1">
      <c r="A288" s="118"/>
      <c r="B288" s="76"/>
      <c r="C288" s="76"/>
      <c r="D288" s="216"/>
      <c r="E288" s="117"/>
      <c r="F288" s="117"/>
      <c r="G288" s="117"/>
      <c r="H288" s="117"/>
      <c r="I288" s="117"/>
      <c r="J288" s="117"/>
      <c r="K288" s="117"/>
      <c r="L288" s="119"/>
      <c r="M288" s="120"/>
      <c r="N288" s="220"/>
      <c r="O288" s="119"/>
      <c r="P288" s="119"/>
      <c r="Q288" s="216"/>
      <c r="R288" s="119"/>
      <c r="S288" s="117"/>
      <c r="T288" s="117"/>
      <c r="U288" s="216"/>
      <c r="V288" s="216"/>
      <c r="W288" s="216"/>
      <c r="X288" s="216"/>
      <c r="Y288" s="216"/>
      <c r="Z288" s="216"/>
      <c r="AA288" s="217"/>
      <c r="AB288" s="218"/>
      <c r="AC288" s="219"/>
      <c r="AD288" s="220"/>
      <c r="AE288" s="220"/>
      <c r="AF288" s="120"/>
      <c r="AG288" s="217"/>
      <c r="AH288" s="217"/>
      <c r="AI288" s="221"/>
      <c r="AJ288" s="220"/>
      <c r="AK288" s="220"/>
      <c r="AL288" s="222"/>
      <c r="AM288" s="217"/>
      <c r="AN288" s="217"/>
      <c r="AO288" s="221"/>
      <c r="AP288" s="220"/>
      <c r="AQ288" s="220"/>
      <c r="AR288" s="245"/>
      <c r="AS288" s="245"/>
      <c r="AT288" s="117"/>
      <c r="AU288" s="117"/>
    </row>
    <row r="289" spans="1:47" ht="12.75" customHeight="1">
      <c r="A289" s="118"/>
      <c r="B289" s="76"/>
      <c r="C289" s="76"/>
      <c r="D289" s="216"/>
      <c r="E289" s="117"/>
      <c r="F289" s="117"/>
      <c r="G289" s="117"/>
      <c r="H289" s="117"/>
      <c r="I289" s="117"/>
      <c r="J289" s="117"/>
      <c r="K289" s="117"/>
      <c r="L289" s="119"/>
      <c r="M289" s="120"/>
      <c r="N289" s="220"/>
      <c r="O289" s="119"/>
      <c r="P289" s="119"/>
      <c r="Q289" s="216"/>
      <c r="R289" s="119"/>
      <c r="S289" s="117"/>
      <c r="T289" s="117"/>
      <c r="U289" s="216"/>
      <c r="V289" s="216"/>
      <c r="W289" s="216"/>
      <c r="X289" s="216"/>
      <c r="Y289" s="216"/>
      <c r="Z289" s="216"/>
      <c r="AA289" s="217"/>
      <c r="AB289" s="218"/>
      <c r="AC289" s="219"/>
      <c r="AD289" s="220"/>
      <c r="AE289" s="220"/>
      <c r="AF289" s="120"/>
      <c r="AG289" s="217"/>
      <c r="AH289" s="217"/>
      <c r="AI289" s="221"/>
      <c r="AJ289" s="220"/>
      <c r="AK289" s="220"/>
      <c r="AL289" s="222"/>
      <c r="AM289" s="217"/>
      <c r="AN289" s="217"/>
      <c r="AO289" s="221"/>
      <c r="AP289" s="220"/>
      <c r="AQ289" s="220"/>
      <c r="AR289" s="245"/>
      <c r="AS289" s="245"/>
      <c r="AT289" s="117"/>
      <c r="AU289" s="117"/>
    </row>
    <row r="290" spans="1:47" ht="12.75" customHeight="1">
      <c r="A290" s="118"/>
      <c r="B290" s="76"/>
      <c r="C290" s="76"/>
      <c r="D290" s="216"/>
      <c r="E290" s="117"/>
      <c r="F290" s="117"/>
      <c r="G290" s="117"/>
      <c r="H290" s="117"/>
      <c r="I290" s="117"/>
      <c r="J290" s="117"/>
      <c r="K290" s="117"/>
      <c r="L290" s="119"/>
      <c r="M290" s="120"/>
      <c r="N290" s="220"/>
      <c r="O290" s="119"/>
      <c r="P290" s="119"/>
      <c r="Q290" s="216"/>
      <c r="R290" s="119"/>
      <c r="S290" s="117"/>
      <c r="T290" s="117"/>
      <c r="U290" s="216"/>
      <c r="V290" s="216"/>
      <c r="W290" s="216"/>
      <c r="X290" s="216"/>
      <c r="Y290" s="216"/>
      <c r="Z290" s="216"/>
      <c r="AA290" s="217"/>
      <c r="AB290" s="218"/>
      <c r="AC290" s="219"/>
      <c r="AD290" s="220"/>
      <c r="AE290" s="220"/>
      <c r="AF290" s="120"/>
      <c r="AG290" s="217"/>
      <c r="AH290" s="217"/>
      <c r="AI290" s="221"/>
      <c r="AJ290" s="220"/>
      <c r="AK290" s="220"/>
      <c r="AL290" s="222"/>
      <c r="AM290" s="217"/>
      <c r="AN290" s="217"/>
      <c r="AO290" s="221"/>
      <c r="AP290" s="220"/>
      <c r="AQ290" s="220"/>
      <c r="AR290" s="245"/>
      <c r="AS290" s="245"/>
      <c r="AT290" s="117"/>
      <c r="AU290" s="117"/>
    </row>
    <row r="291" spans="1:47" ht="12.75" customHeight="1">
      <c r="A291" s="118"/>
      <c r="B291" s="76"/>
      <c r="C291" s="76"/>
      <c r="D291" s="216"/>
      <c r="E291" s="117"/>
      <c r="F291" s="117"/>
      <c r="G291" s="117"/>
      <c r="H291" s="117"/>
      <c r="I291" s="117"/>
      <c r="J291" s="117"/>
      <c r="K291" s="117"/>
      <c r="L291" s="119"/>
      <c r="M291" s="120"/>
      <c r="N291" s="220"/>
      <c r="O291" s="119"/>
      <c r="P291" s="119"/>
      <c r="Q291" s="216"/>
      <c r="R291" s="119"/>
      <c r="S291" s="117"/>
      <c r="T291" s="117"/>
      <c r="U291" s="216"/>
      <c r="V291" s="216"/>
      <c r="W291" s="216"/>
      <c r="X291" s="216"/>
      <c r="Y291" s="216"/>
      <c r="Z291" s="216"/>
      <c r="AA291" s="217"/>
      <c r="AB291" s="218"/>
      <c r="AC291" s="219"/>
      <c r="AD291" s="220"/>
      <c r="AE291" s="220"/>
      <c r="AF291" s="120"/>
      <c r="AG291" s="217"/>
      <c r="AH291" s="217"/>
      <c r="AI291" s="221"/>
      <c r="AJ291" s="220"/>
      <c r="AK291" s="220"/>
      <c r="AL291" s="222"/>
      <c r="AM291" s="217"/>
      <c r="AN291" s="217"/>
      <c r="AO291" s="221"/>
      <c r="AP291" s="220"/>
      <c r="AQ291" s="220"/>
      <c r="AR291" s="245"/>
      <c r="AS291" s="245"/>
      <c r="AT291" s="117"/>
      <c r="AU291" s="117"/>
    </row>
    <row r="292" spans="1:47" ht="12.75" customHeight="1">
      <c r="A292" s="118"/>
      <c r="B292" s="76"/>
      <c r="C292" s="76"/>
      <c r="D292" s="216"/>
      <c r="E292" s="117"/>
      <c r="F292" s="117"/>
      <c r="G292" s="117"/>
      <c r="H292" s="117"/>
      <c r="I292" s="117"/>
      <c r="J292" s="117"/>
      <c r="K292" s="117"/>
      <c r="L292" s="119"/>
      <c r="M292" s="120"/>
      <c r="N292" s="220"/>
      <c r="O292" s="119"/>
      <c r="P292" s="119"/>
      <c r="Q292" s="216"/>
      <c r="R292" s="119"/>
      <c r="S292" s="117"/>
      <c r="T292" s="117"/>
      <c r="U292" s="216"/>
      <c r="V292" s="216"/>
      <c r="W292" s="216"/>
      <c r="X292" s="216"/>
      <c r="Y292" s="216"/>
      <c r="Z292" s="216"/>
      <c r="AA292" s="217"/>
      <c r="AB292" s="218"/>
      <c r="AC292" s="219"/>
      <c r="AD292" s="220"/>
      <c r="AE292" s="220"/>
      <c r="AF292" s="120"/>
      <c r="AG292" s="217"/>
      <c r="AH292" s="217"/>
      <c r="AI292" s="221"/>
      <c r="AJ292" s="220"/>
      <c r="AK292" s="220"/>
      <c r="AL292" s="222"/>
      <c r="AM292" s="217"/>
      <c r="AN292" s="217"/>
      <c r="AO292" s="221"/>
      <c r="AP292" s="220"/>
      <c r="AQ292" s="220"/>
      <c r="AR292" s="245"/>
      <c r="AS292" s="245"/>
      <c r="AT292" s="117"/>
      <c r="AU292" s="117"/>
    </row>
    <row r="293" spans="1:47" ht="12.75" customHeight="1">
      <c r="A293" s="118"/>
      <c r="B293" s="76"/>
      <c r="C293" s="76"/>
      <c r="D293" s="216"/>
      <c r="E293" s="117"/>
      <c r="F293" s="117"/>
      <c r="G293" s="117"/>
      <c r="H293" s="117"/>
      <c r="I293" s="117"/>
      <c r="J293" s="117"/>
      <c r="K293" s="117"/>
      <c r="L293" s="119"/>
      <c r="M293" s="120"/>
      <c r="N293" s="220"/>
      <c r="O293" s="119"/>
      <c r="P293" s="119"/>
      <c r="Q293" s="216"/>
      <c r="R293" s="119"/>
      <c r="S293" s="117"/>
      <c r="T293" s="117"/>
      <c r="U293" s="216"/>
      <c r="V293" s="216"/>
      <c r="W293" s="216"/>
      <c r="X293" s="216"/>
      <c r="Y293" s="216"/>
      <c r="Z293" s="216"/>
      <c r="AA293" s="217"/>
      <c r="AB293" s="218"/>
      <c r="AC293" s="219"/>
      <c r="AD293" s="220"/>
      <c r="AE293" s="220"/>
      <c r="AF293" s="120"/>
      <c r="AG293" s="217"/>
      <c r="AH293" s="217"/>
      <c r="AI293" s="221"/>
      <c r="AJ293" s="220"/>
      <c r="AK293" s="220"/>
      <c r="AL293" s="222"/>
      <c r="AM293" s="217"/>
      <c r="AN293" s="217"/>
      <c r="AO293" s="221"/>
      <c r="AP293" s="220"/>
      <c r="AQ293" s="220"/>
      <c r="AR293" s="245"/>
      <c r="AS293" s="245"/>
      <c r="AT293" s="117"/>
      <c r="AU293" s="117"/>
    </row>
    <row r="294" spans="1:47" ht="12.75" customHeight="1">
      <c r="A294" s="118"/>
      <c r="B294" s="76"/>
      <c r="C294" s="76"/>
      <c r="D294" s="216"/>
      <c r="E294" s="117"/>
      <c r="F294" s="117"/>
      <c r="G294" s="117"/>
      <c r="H294" s="117"/>
      <c r="I294" s="117"/>
      <c r="J294" s="117"/>
      <c r="K294" s="117"/>
      <c r="L294" s="119"/>
      <c r="M294" s="120"/>
      <c r="N294" s="220"/>
      <c r="O294" s="119"/>
      <c r="P294" s="119"/>
      <c r="Q294" s="216"/>
      <c r="R294" s="119"/>
      <c r="S294" s="117"/>
      <c r="T294" s="117"/>
      <c r="U294" s="216"/>
      <c r="V294" s="216"/>
      <c r="W294" s="216"/>
      <c r="X294" s="216"/>
      <c r="Y294" s="216"/>
      <c r="Z294" s="216"/>
      <c r="AA294" s="217"/>
      <c r="AB294" s="218"/>
      <c r="AC294" s="219"/>
      <c r="AD294" s="220"/>
      <c r="AE294" s="220"/>
      <c r="AF294" s="120"/>
      <c r="AG294" s="217"/>
      <c r="AH294" s="217"/>
      <c r="AI294" s="221"/>
      <c r="AJ294" s="220"/>
      <c r="AK294" s="220"/>
      <c r="AL294" s="222"/>
      <c r="AM294" s="217"/>
      <c r="AN294" s="217"/>
      <c r="AO294" s="221"/>
      <c r="AP294" s="220"/>
      <c r="AQ294" s="220"/>
      <c r="AR294" s="245"/>
      <c r="AS294" s="245"/>
      <c r="AT294" s="117"/>
      <c r="AU294" s="117"/>
    </row>
    <row r="295" spans="1:47" ht="12.75" customHeight="1">
      <c r="A295" s="118"/>
      <c r="B295" s="76"/>
      <c r="C295" s="76"/>
      <c r="D295" s="216"/>
      <c r="E295" s="117"/>
      <c r="F295" s="117"/>
      <c r="G295" s="117"/>
      <c r="H295" s="117"/>
      <c r="I295" s="117"/>
      <c r="J295" s="117"/>
      <c r="K295" s="117"/>
      <c r="L295" s="119"/>
      <c r="M295" s="120"/>
      <c r="N295" s="220"/>
      <c r="O295" s="119"/>
      <c r="P295" s="119"/>
      <c r="Q295" s="216"/>
      <c r="R295" s="119"/>
      <c r="S295" s="117"/>
      <c r="T295" s="117"/>
      <c r="U295" s="216"/>
      <c r="V295" s="216"/>
      <c r="W295" s="216"/>
      <c r="X295" s="216"/>
      <c r="Y295" s="216"/>
      <c r="Z295" s="216"/>
      <c r="AA295" s="217"/>
      <c r="AB295" s="218"/>
      <c r="AC295" s="219"/>
      <c r="AD295" s="220"/>
      <c r="AE295" s="220"/>
      <c r="AF295" s="120"/>
      <c r="AG295" s="217"/>
      <c r="AH295" s="217"/>
      <c r="AI295" s="221"/>
      <c r="AJ295" s="220"/>
      <c r="AK295" s="220"/>
      <c r="AL295" s="222"/>
      <c r="AM295" s="217"/>
      <c r="AN295" s="217"/>
      <c r="AO295" s="221"/>
      <c r="AP295" s="220"/>
      <c r="AQ295" s="220"/>
      <c r="AR295" s="245"/>
      <c r="AS295" s="245"/>
      <c r="AT295" s="117"/>
      <c r="AU295" s="117"/>
    </row>
    <row r="296" spans="1:47" ht="12.75" customHeight="1">
      <c r="A296" s="118"/>
      <c r="B296" s="76"/>
      <c r="C296" s="76"/>
      <c r="D296" s="216"/>
      <c r="E296" s="117"/>
      <c r="F296" s="117"/>
      <c r="G296" s="117"/>
      <c r="H296" s="117"/>
      <c r="I296" s="117"/>
      <c r="J296" s="117"/>
      <c r="K296" s="117"/>
      <c r="L296" s="119"/>
      <c r="M296" s="120"/>
      <c r="N296" s="220"/>
      <c r="O296" s="119"/>
      <c r="P296" s="119"/>
      <c r="Q296" s="216"/>
      <c r="R296" s="119"/>
      <c r="S296" s="117"/>
      <c r="T296" s="117"/>
      <c r="U296" s="216"/>
      <c r="V296" s="216"/>
      <c r="W296" s="216"/>
      <c r="X296" s="216"/>
      <c r="Y296" s="216"/>
      <c r="Z296" s="216"/>
      <c r="AA296" s="217"/>
      <c r="AB296" s="218"/>
      <c r="AC296" s="219"/>
      <c r="AD296" s="220"/>
      <c r="AE296" s="220"/>
      <c r="AF296" s="120"/>
      <c r="AG296" s="217"/>
      <c r="AH296" s="217"/>
      <c r="AI296" s="221"/>
      <c r="AJ296" s="220"/>
      <c r="AK296" s="220"/>
      <c r="AL296" s="222"/>
      <c r="AM296" s="217"/>
      <c r="AN296" s="217"/>
      <c r="AO296" s="221"/>
      <c r="AP296" s="220"/>
      <c r="AQ296" s="220"/>
      <c r="AR296" s="245"/>
      <c r="AS296" s="245"/>
      <c r="AT296" s="117"/>
      <c r="AU296" s="117"/>
    </row>
    <row r="297" spans="1:47" ht="12.75" customHeight="1">
      <c r="A297" s="118"/>
      <c r="B297" s="76"/>
      <c r="C297" s="76"/>
      <c r="D297" s="216"/>
      <c r="E297" s="117"/>
      <c r="F297" s="117"/>
      <c r="G297" s="117"/>
      <c r="H297" s="117"/>
      <c r="I297" s="117"/>
      <c r="J297" s="117"/>
      <c r="K297" s="117"/>
      <c r="L297" s="119"/>
      <c r="M297" s="120"/>
      <c r="N297" s="118"/>
      <c r="O297" s="117"/>
      <c r="P297" s="117"/>
      <c r="Q297" s="216"/>
      <c r="R297" s="117"/>
      <c r="S297" s="117"/>
      <c r="T297" s="117"/>
      <c r="U297" s="216"/>
      <c r="V297" s="216"/>
      <c r="W297" s="216"/>
      <c r="X297" s="216"/>
      <c r="Y297" s="216"/>
      <c r="Z297" s="216"/>
      <c r="AA297" s="217"/>
      <c r="AB297" s="218"/>
      <c r="AC297" s="219"/>
      <c r="AD297" s="220"/>
      <c r="AE297" s="220"/>
      <c r="AF297" s="120"/>
      <c r="AG297" s="217"/>
      <c r="AH297" s="217"/>
      <c r="AI297" s="221"/>
      <c r="AJ297" s="220"/>
      <c r="AK297" s="220"/>
      <c r="AL297" s="222"/>
      <c r="AM297" s="217"/>
      <c r="AN297" s="217"/>
      <c r="AO297" s="221"/>
      <c r="AP297" s="220"/>
      <c r="AQ297" s="220"/>
      <c r="AR297" s="245"/>
      <c r="AS297" s="245"/>
      <c r="AT297" s="117"/>
      <c r="AU297" s="117"/>
    </row>
    <row r="298" spans="1:47" ht="12.75" customHeight="1">
      <c r="A298" s="118"/>
      <c r="B298" s="76"/>
      <c r="C298" s="76"/>
      <c r="D298" s="216"/>
      <c r="E298" s="117"/>
      <c r="F298" s="117"/>
      <c r="G298" s="117"/>
      <c r="H298" s="117"/>
      <c r="I298" s="117"/>
      <c r="J298" s="117"/>
      <c r="K298" s="117"/>
      <c r="L298" s="119"/>
      <c r="M298" s="120"/>
      <c r="N298" s="118"/>
      <c r="O298" s="117"/>
      <c r="P298" s="117"/>
      <c r="Q298" s="216"/>
      <c r="R298" s="117"/>
      <c r="S298" s="117"/>
      <c r="T298" s="117"/>
      <c r="U298" s="216"/>
      <c r="V298" s="216"/>
      <c r="W298" s="216"/>
      <c r="X298" s="216"/>
      <c r="Y298" s="216"/>
      <c r="Z298" s="216"/>
      <c r="AA298" s="217"/>
      <c r="AB298" s="218"/>
      <c r="AC298" s="219"/>
      <c r="AD298" s="220"/>
      <c r="AE298" s="220"/>
      <c r="AF298" s="120"/>
      <c r="AG298" s="217"/>
      <c r="AH298" s="217"/>
      <c r="AI298" s="221"/>
      <c r="AJ298" s="220"/>
      <c r="AK298" s="220"/>
      <c r="AL298" s="222"/>
      <c r="AM298" s="217"/>
      <c r="AN298" s="217"/>
      <c r="AO298" s="221"/>
      <c r="AP298" s="220"/>
      <c r="AQ298" s="220"/>
      <c r="AR298" s="245"/>
      <c r="AS298" s="245"/>
      <c r="AT298" s="117"/>
      <c r="AU298" s="117"/>
    </row>
    <row r="299" spans="1:47" ht="12.75" customHeight="1">
      <c r="A299" s="118"/>
      <c r="B299" s="76"/>
      <c r="C299" s="76"/>
      <c r="D299" s="216"/>
      <c r="E299" s="117"/>
      <c r="F299" s="117"/>
      <c r="G299" s="117"/>
      <c r="H299" s="117"/>
      <c r="I299" s="117"/>
      <c r="J299" s="117"/>
      <c r="K299" s="117"/>
      <c r="L299" s="119"/>
      <c r="M299" s="120"/>
      <c r="N299" s="118"/>
      <c r="O299" s="117"/>
      <c r="P299" s="117"/>
      <c r="Q299" s="216"/>
      <c r="R299" s="117"/>
      <c r="S299" s="117"/>
      <c r="T299" s="117"/>
      <c r="U299" s="216"/>
      <c r="V299" s="216"/>
      <c r="W299" s="216"/>
      <c r="X299" s="216"/>
      <c r="Y299" s="216"/>
      <c r="Z299" s="216"/>
      <c r="AA299" s="217"/>
      <c r="AB299" s="218"/>
      <c r="AC299" s="219"/>
      <c r="AD299" s="220"/>
      <c r="AE299" s="220"/>
      <c r="AF299" s="120"/>
      <c r="AG299" s="217"/>
      <c r="AH299" s="217"/>
      <c r="AI299" s="221"/>
      <c r="AJ299" s="220"/>
      <c r="AK299" s="220"/>
      <c r="AL299" s="222"/>
      <c r="AM299" s="217"/>
      <c r="AN299" s="217"/>
      <c r="AO299" s="221"/>
      <c r="AP299" s="220"/>
      <c r="AQ299" s="220"/>
      <c r="AR299" s="245"/>
      <c r="AS299" s="245"/>
      <c r="AT299" s="117"/>
      <c r="AU299" s="117"/>
    </row>
    <row r="300" spans="1:47" ht="12.75" customHeight="1">
      <c r="A300" s="118"/>
      <c r="B300" s="76"/>
      <c r="C300" s="76"/>
      <c r="D300" s="216"/>
      <c r="E300" s="117"/>
      <c r="F300" s="117"/>
      <c r="G300" s="117"/>
      <c r="H300" s="117"/>
      <c r="I300" s="117"/>
      <c r="J300" s="117"/>
      <c r="K300" s="117"/>
      <c r="L300" s="119"/>
      <c r="M300" s="120"/>
      <c r="N300" s="118"/>
      <c r="O300" s="117"/>
      <c r="P300" s="117"/>
      <c r="Q300" s="216"/>
      <c r="R300" s="117"/>
      <c r="S300" s="117"/>
      <c r="T300" s="117"/>
      <c r="U300" s="216"/>
      <c r="V300" s="216"/>
      <c r="W300" s="216"/>
      <c r="X300" s="216"/>
      <c r="Y300" s="216"/>
      <c r="Z300" s="216"/>
      <c r="AA300" s="217"/>
      <c r="AB300" s="218"/>
      <c r="AC300" s="219"/>
      <c r="AD300" s="220"/>
      <c r="AE300" s="220"/>
      <c r="AF300" s="120"/>
      <c r="AG300" s="217"/>
      <c r="AH300" s="217"/>
      <c r="AI300" s="221"/>
      <c r="AJ300" s="220"/>
      <c r="AK300" s="220"/>
      <c r="AL300" s="222"/>
      <c r="AM300" s="217"/>
      <c r="AN300" s="217"/>
      <c r="AO300" s="221"/>
      <c r="AP300" s="220"/>
      <c r="AQ300" s="220"/>
      <c r="AR300" s="245"/>
      <c r="AS300" s="245"/>
      <c r="AT300" s="117"/>
      <c r="AU300" s="117"/>
    </row>
    <row r="301" spans="1:47" ht="12.75" customHeight="1">
      <c r="A301" s="118"/>
      <c r="B301" s="76"/>
      <c r="C301" s="76"/>
      <c r="D301" s="216"/>
      <c r="E301" s="117"/>
      <c r="F301" s="117"/>
      <c r="G301" s="117"/>
      <c r="H301" s="117"/>
      <c r="I301" s="117"/>
      <c r="J301" s="117"/>
      <c r="K301" s="117"/>
      <c r="L301" s="119"/>
      <c r="M301" s="120"/>
      <c r="N301" s="118"/>
      <c r="O301" s="117"/>
      <c r="P301" s="117"/>
      <c r="Q301" s="216"/>
      <c r="R301" s="117"/>
      <c r="S301" s="117"/>
      <c r="T301" s="117"/>
      <c r="U301" s="216"/>
      <c r="V301" s="216"/>
      <c r="W301" s="216"/>
      <c r="X301" s="216"/>
      <c r="Y301" s="216"/>
      <c r="Z301" s="216"/>
      <c r="AA301" s="217"/>
      <c r="AB301" s="218"/>
      <c r="AC301" s="219"/>
      <c r="AD301" s="220"/>
      <c r="AE301" s="220"/>
      <c r="AF301" s="120"/>
      <c r="AG301" s="217"/>
      <c r="AH301" s="217"/>
      <c r="AI301" s="221"/>
      <c r="AJ301" s="220"/>
      <c r="AK301" s="220"/>
      <c r="AL301" s="222"/>
      <c r="AM301" s="217"/>
      <c r="AN301" s="217"/>
      <c r="AO301" s="221"/>
      <c r="AP301" s="220"/>
      <c r="AQ301" s="220"/>
      <c r="AR301" s="245"/>
      <c r="AS301" s="245"/>
      <c r="AT301" s="117"/>
      <c r="AU301" s="117"/>
    </row>
    <row r="302" spans="1:47" ht="12.75" customHeight="1">
      <c r="A302" s="118"/>
      <c r="B302" s="76"/>
      <c r="C302" s="76"/>
      <c r="D302" s="216"/>
      <c r="E302" s="117"/>
      <c r="F302" s="117"/>
      <c r="G302" s="117"/>
      <c r="H302" s="117"/>
      <c r="I302" s="117"/>
      <c r="J302" s="117"/>
      <c r="K302" s="117"/>
      <c r="L302" s="119"/>
      <c r="M302" s="120"/>
      <c r="N302" s="118"/>
      <c r="O302" s="117"/>
      <c r="P302" s="117"/>
      <c r="Q302" s="216"/>
      <c r="R302" s="117"/>
      <c r="S302" s="117"/>
      <c r="T302" s="117"/>
      <c r="U302" s="216"/>
      <c r="V302" s="216"/>
      <c r="W302" s="216"/>
      <c r="X302" s="216"/>
      <c r="Y302" s="216"/>
      <c r="Z302" s="216"/>
      <c r="AA302" s="217"/>
      <c r="AB302" s="218"/>
      <c r="AC302" s="219"/>
      <c r="AD302" s="220"/>
      <c r="AE302" s="220"/>
      <c r="AF302" s="120"/>
      <c r="AG302" s="217"/>
      <c r="AH302" s="217"/>
      <c r="AI302" s="221"/>
      <c r="AJ302" s="220"/>
      <c r="AK302" s="220"/>
      <c r="AL302" s="222"/>
      <c r="AM302" s="217"/>
      <c r="AN302" s="217"/>
      <c r="AO302" s="221"/>
      <c r="AP302" s="220"/>
      <c r="AQ302" s="220"/>
      <c r="AR302" s="245"/>
      <c r="AS302" s="245"/>
      <c r="AT302" s="117"/>
      <c r="AU302" s="117"/>
    </row>
    <row r="303" spans="1:47" ht="12.75" customHeight="1">
      <c r="A303" s="118"/>
      <c r="B303" s="76"/>
      <c r="C303" s="76"/>
      <c r="D303" s="216"/>
      <c r="E303" s="117"/>
      <c r="F303" s="117"/>
      <c r="G303" s="117"/>
      <c r="H303" s="117"/>
      <c r="I303" s="117"/>
      <c r="J303" s="117"/>
      <c r="K303" s="117"/>
      <c r="L303" s="119"/>
      <c r="M303" s="120"/>
      <c r="N303" s="118"/>
      <c r="O303" s="117"/>
      <c r="P303" s="117"/>
      <c r="Q303" s="216"/>
      <c r="R303" s="117"/>
      <c r="S303" s="117"/>
      <c r="T303" s="117"/>
      <c r="U303" s="216"/>
      <c r="V303" s="216"/>
      <c r="W303" s="216"/>
      <c r="X303" s="216"/>
      <c r="Y303" s="216"/>
      <c r="Z303" s="216"/>
      <c r="AA303" s="217"/>
      <c r="AB303" s="218"/>
      <c r="AC303" s="219"/>
      <c r="AD303" s="220"/>
      <c r="AE303" s="220"/>
      <c r="AF303" s="120"/>
      <c r="AG303" s="217"/>
      <c r="AH303" s="217"/>
      <c r="AI303" s="221"/>
      <c r="AJ303" s="220"/>
      <c r="AK303" s="220"/>
      <c r="AL303" s="222"/>
      <c r="AM303" s="217"/>
      <c r="AN303" s="217"/>
      <c r="AO303" s="221"/>
      <c r="AP303" s="220"/>
      <c r="AQ303" s="220"/>
      <c r="AR303" s="245"/>
      <c r="AS303" s="245"/>
      <c r="AT303" s="117"/>
      <c r="AU303" s="117"/>
    </row>
    <row r="304" spans="1:47" ht="12.75" customHeight="1">
      <c r="A304" s="118"/>
      <c r="B304" s="76"/>
      <c r="C304" s="76"/>
      <c r="D304" s="216"/>
      <c r="E304" s="117"/>
      <c r="F304" s="117"/>
      <c r="G304" s="117"/>
      <c r="H304" s="117"/>
      <c r="I304" s="117"/>
      <c r="J304" s="117"/>
      <c r="K304" s="117"/>
      <c r="L304" s="119"/>
      <c r="M304" s="120"/>
      <c r="N304" s="118"/>
      <c r="O304" s="117"/>
      <c r="P304" s="117"/>
      <c r="Q304" s="216"/>
      <c r="R304" s="117"/>
      <c r="S304" s="117"/>
      <c r="T304" s="117"/>
      <c r="U304" s="216"/>
      <c r="V304" s="216"/>
      <c r="W304" s="216"/>
      <c r="X304" s="216"/>
      <c r="Y304" s="216"/>
      <c r="Z304" s="216"/>
      <c r="AA304" s="217"/>
      <c r="AB304" s="218"/>
      <c r="AC304" s="219"/>
      <c r="AD304" s="220"/>
      <c r="AE304" s="220"/>
      <c r="AF304" s="120"/>
      <c r="AG304" s="217"/>
      <c r="AH304" s="217"/>
      <c r="AI304" s="221"/>
      <c r="AJ304" s="220"/>
      <c r="AK304" s="220"/>
      <c r="AL304" s="222"/>
      <c r="AM304" s="217"/>
      <c r="AN304" s="217"/>
      <c r="AO304" s="221"/>
      <c r="AP304" s="220"/>
      <c r="AQ304" s="220"/>
      <c r="AR304" s="245"/>
      <c r="AS304" s="245"/>
      <c r="AT304" s="117"/>
      <c r="AU304" s="117"/>
    </row>
    <row r="305" spans="1:47" ht="12.75" customHeight="1">
      <c r="A305" s="118"/>
      <c r="B305" s="76"/>
      <c r="C305" s="76"/>
      <c r="D305" s="216"/>
      <c r="E305" s="117"/>
      <c r="F305" s="117"/>
      <c r="G305" s="117"/>
      <c r="H305" s="117"/>
      <c r="I305" s="117"/>
      <c r="J305" s="117"/>
      <c r="K305" s="117"/>
      <c r="L305" s="119"/>
      <c r="M305" s="120"/>
      <c r="N305" s="118"/>
      <c r="O305" s="117"/>
      <c r="P305" s="117"/>
      <c r="Q305" s="216"/>
      <c r="R305" s="117"/>
      <c r="S305" s="117"/>
      <c r="T305" s="117"/>
      <c r="U305" s="216"/>
      <c r="V305" s="216"/>
      <c r="W305" s="216"/>
      <c r="X305" s="216"/>
      <c r="Y305" s="216"/>
      <c r="Z305" s="216"/>
      <c r="AA305" s="217"/>
      <c r="AB305" s="218"/>
      <c r="AC305" s="219"/>
      <c r="AD305" s="220"/>
      <c r="AE305" s="220"/>
      <c r="AF305" s="120"/>
      <c r="AG305" s="217"/>
      <c r="AH305" s="217"/>
      <c r="AI305" s="221"/>
      <c r="AJ305" s="220"/>
      <c r="AK305" s="220"/>
      <c r="AL305" s="222"/>
      <c r="AM305" s="217"/>
      <c r="AN305" s="217"/>
      <c r="AO305" s="221"/>
      <c r="AP305" s="220"/>
      <c r="AQ305" s="220"/>
      <c r="AR305" s="245"/>
      <c r="AS305" s="245"/>
      <c r="AT305" s="117"/>
      <c r="AU305" s="117"/>
    </row>
    <row r="306" spans="1:47" ht="12.75" customHeight="1">
      <c r="A306" s="118"/>
      <c r="B306" s="76"/>
      <c r="C306" s="76"/>
      <c r="D306" s="216"/>
      <c r="E306" s="117"/>
      <c r="F306" s="117"/>
      <c r="G306" s="117"/>
      <c r="H306" s="117"/>
      <c r="I306" s="117"/>
      <c r="J306" s="117"/>
      <c r="K306" s="117"/>
      <c r="L306" s="119"/>
      <c r="M306" s="120"/>
      <c r="N306" s="118"/>
      <c r="O306" s="117"/>
      <c r="P306" s="117"/>
      <c r="Q306" s="216"/>
      <c r="R306" s="117"/>
      <c r="S306" s="117"/>
      <c r="T306" s="117"/>
      <c r="U306" s="216"/>
      <c r="V306" s="216"/>
      <c r="W306" s="216"/>
      <c r="X306" s="216"/>
      <c r="Y306" s="216"/>
      <c r="Z306" s="216"/>
      <c r="AA306" s="217"/>
      <c r="AB306" s="218"/>
      <c r="AC306" s="219"/>
      <c r="AD306" s="220"/>
      <c r="AE306" s="220"/>
      <c r="AF306" s="120"/>
      <c r="AG306" s="217"/>
      <c r="AH306" s="217"/>
      <c r="AI306" s="221"/>
      <c r="AJ306" s="220"/>
      <c r="AK306" s="220"/>
      <c r="AL306" s="222"/>
      <c r="AM306" s="217"/>
      <c r="AN306" s="217"/>
      <c r="AO306" s="221"/>
      <c r="AP306" s="220"/>
      <c r="AQ306" s="220"/>
      <c r="AR306" s="245"/>
      <c r="AS306" s="245"/>
      <c r="AT306" s="117"/>
      <c r="AU306" s="117"/>
    </row>
    <row r="307" spans="1:47" ht="12.75" customHeight="1">
      <c r="A307" s="118"/>
      <c r="B307" s="76"/>
      <c r="C307" s="76"/>
      <c r="D307" s="216"/>
      <c r="E307" s="117"/>
      <c r="F307" s="117"/>
      <c r="G307" s="117"/>
      <c r="H307" s="117"/>
      <c r="I307" s="117"/>
      <c r="J307" s="117"/>
      <c r="K307" s="117"/>
      <c r="L307" s="119"/>
      <c r="M307" s="120"/>
      <c r="N307" s="118"/>
      <c r="O307" s="117"/>
      <c r="P307" s="117"/>
      <c r="Q307" s="216"/>
      <c r="R307" s="117"/>
      <c r="S307" s="117"/>
      <c r="T307" s="117"/>
      <c r="U307" s="216"/>
      <c r="V307" s="216"/>
      <c r="W307" s="216"/>
      <c r="X307" s="216"/>
      <c r="Y307" s="216"/>
      <c r="Z307" s="216"/>
      <c r="AA307" s="217"/>
      <c r="AB307" s="218"/>
      <c r="AC307" s="219"/>
      <c r="AD307" s="220"/>
      <c r="AE307" s="220"/>
      <c r="AF307" s="120"/>
      <c r="AG307" s="217"/>
      <c r="AH307" s="217"/>
      <c r="AI307" s="221"/>
      <c r="AJ307" s="220"/>
      <c r="AK307" s="220"/>
      <c r="AL307" s="222"/>
      <c r="AM307" s="217"/>
      <c r="AN307" s="217"/>
      <c r="AO307" s="221"/>
      <c r="AP307" s="220"/>
      <c r="AQ307" s="220"/>
      <c r="AR307" s="245"/>
      <c r="AS307" s="245"/>
      <c r="AT307" s="117"/>
      <c r="AU307" s="117"/>
    </row>
    <row r="308" spans="1:47" ht="12.75" customHeight="1">
      <c r="A308" s="118"/>
      <c r="B308" s="76"/>
      <c r="C308" s="76"/>
      <c r="D308" s="216"/>
      <c r="E308" s="117"/>
      <c r="F308" s="117"/>
      <c r="G308" s="117"/>
      <c r="H308" s="117"/>
      <c r="I308" s="117"/>
      <c r="J308" s="117"/>
      <c r="K308" s="117"/>
      <c r="L308" s="119"/>
      <c r="M308" s="120"/>
      <c r="N308" s="118"/>
      <c r="O308" s="117"/>
      <c r="P308" s="117"/>
      <c r="Q308" s="216"/>
      <c r="R308" s="117"/>
      <c r="S308" s="117"/>
      <c r="T308" s="117"/>
      <c r="U308" s="216"/>
      <c r="V308" s="216"/>
      <c r="W308" s="216"/>
      <c r="X308" s="216"/>
      <c r="Y308" s="216"/>
      <c r="Z308" s="216"/>
      <c r="AA308" s="217"/>
      <c r="AB308" s="218"/>
      <c r="AC308" s="219"/>
      <c r="AD308" s="220"/>
      <c r="AE308" s="220"/>
      <c r="AF308" s="120"/>
      <c r="AG308" s="217"/>
      <c r="AH308" s="217"/>
      <c r="AI308" s="221"/>
      <c r="AJ308" s="220"/>
      <c r="AK308" s="220"/>
      <c r="AL308" s="222"/>
      <c r="AM308" s="217"/>
      <c r="AN308" s="217"/>
      <c r="AO308" s="221"/>
      <c r="AP308" s="220"/>
      <c r="AQ308" s="220"/>
      <c r="AR308" s="245"/>
      <c r="AS308" s="245"/>
      <c r="AT308" s="117"/>
      <c r="AU308" s="117"/>
    </row>
    <row r="309" spans="1:47" ht="12.75" customHeight="1">
      <c r="A309" s="118"/>
      <c r="B309" s="76"/>
      <c r="C309" s="76"/>
      <c r="D309" s="216"/>
      <c r="E309" s="117"/>
      <c r="F309" s="117"/>
      <c r="G309" s="117"/>
      <c r="H309" s="117"/>
      <c r="I309" s="117"/>
      <c r="J309" s="117"/>
      <c r="K309" s="117"/>
      <c r="L309" s="119"/>
      <c r="M309" s="120"/>
      <c r="N309" s="118"/>
      <c r="O309" s="117"/>
      <c r="P309" s="117"/>
      <c r="Q309" s="216"/>
      <c r="R309" s="117"/>
      <c r="S309" s="117"/>
      <c r="T309" s="117"/>
      <c r="U309" s="216"/>
      <c r="V309" s="216"/>
      <c r="W309" s="216"/>
      <c r="X309" s="216"/>
      <c r="Y309" s="216"/>
      <c r="Z309" s="216"/>
      <c r="AA309" s="217"/>
      <c r="AB309" s="218"/>
      <c r="AC309" s="219"/>
      <c r="AD309" s="220"/>
      <c r="AE309" s="220"/>
      <c r="AF309" s="120"/>
      <c r="AG309" s="217"/>
      <c r="AH309" s="217"/>
      <c r="AI309" s="221"/>
      <c r="AJ309" s="220"/>
      <c r="AK309" s="220"/>
      <c r="AL309" s="222"/>
      <c r="AM309" s="217"/>
      <c r="AN309" s="217"/>
      <c r="AO309" s="221"/>
      <c r="AP309" s="220"/>
      <c r="AQ309" s="220"/>
      <c r="AR309" s="245"/>
      <c r="AS309" s="245"/>
      <c r="AT309" s="117"/>
      <c r="AU309" s="117"/>
    </row>
    <row r="310" spans="1:47" ht="12.75" customHeight="1">
      <c r="A310" s="118"/>
      <c r="B310" s="76"/>
      <c r="C310" s="76"/>
      <c r="D310" s="216"/>
      <c r="E310" s="117"/>
      <c r="F310" s="117"/>
      <c r="G310" s="117"/>
      <c r="H310" s="117"/>
      <c r="I310" s="117"/>
      <c r="J310" s="117"/>
      <c r="K310" s="117"/>
      <c r="L310" s="119"/>
      <c r="M310" s="120"/>
      <c r="N310" s="118"/>
      <c r="O310" s="117"/>
      <c r="P310" s="117"/>
      <c r="Q310" s="216"/>
      <c r="R310" s="117"/>
      <c r="S310" s="117"/>
      <c r="T310" s="117"/>
      <c r="U310" s="216"/>
      <c r="V310" s="216"/>
      <c r="W310" s="216"/>
      <c r="X310" s="216"/>
      <c r="Y310" s="216"/>
      <c r="Z310" s="216"/>
      <c r="AA310" s="217"/>
      <c r="AB310" s="218"/>
      <c r="AC310" s="219"/>
      <c r="AD310" s="220"/>
      <c r="AE310" s="220"/>
      <c r="AF310" s="120"/>
      <c r="AG310" s="217"/>
      <c r="AH310" s="217"/>
      <c r="AI310" s="221"/>
      <c r="AJ310" s="220"/>
      <c r="AK310" s="220"/>
      <c r="AL310" s="222"/>
      <c r="AM310" s="217"/>
      <c r="AN310" s="217"/>
      <c r="AO310" s="221"/>
      <c r="AP310" s="220"/>
      <c r="AQ310" s="220"/>
      <c r="AR310" s="245"/>
      <c r="AS310" s="245"/>
      <c r="AT310" s="117"/>
      <c r="AU310" s="117"/>
    </row>
    <row r="311" spans="1:47" ht="12.75" customHeight="1">
      <c r="A311" s="118"/>
      <c r="B311" s="76"/>
      <c r="C311" s="76"/>
      <c r="D311" s="216"/>
      <c r="E311" s="117"/>
      <c r="F311" s="117"/>
      <c r="G311" s="117"/>
      <c r="H311" s="117"/>
      <c r="I311" s="117"/>
      <c r="J311" s="117"/>
      <c r="K311" s="117"/>
      <c r="L311" s="119"/>
      <c r="M311" s="120"/>
      <c r="N311" s="118"/>
      <c r="O311" s="117"/>
      <c r="P311" s="117"/>
      <c r="Q311" s="216"/>
      <c r="R311" s="117"/>
      <c r="S311" s="117"/>
      <c r="T311" s="117"/>
      <c r="U311" s="216"/>
      <c r="V311" s="216"/>
      <c r="W311" s="216"/>
      <c r="X311" s="216"/>
      <c r="Y311" s="216"/>
      <c r="Z311" s="216"/>
      <c r="AA311" s="217"/>
      <c r="AB311" s="218"/>
      <c r="AC311" s="219"/>
      <c r="AD311" s="220"/>
      <c r="AE311" s="220"/>
      <c r="AF311" s="120"/>
      <c r="AG311" s="217"/>
      <c r="AH311" s="217"/>
      <c r="AI311" s="221"/>
      <c r="AJ311" s="220"/>
      <c r="AK311" s="220"/>
      <c r="AL311" s="222"/>
      <c r="AM311" s="217"/>
      <c r="AN311" s="217"/>
      <c r="AO311" s="221"/>
      <c r="AP311" s="220"/>
      <c r="AQ311" s="220"/>
      <c r="AR311" s="245"/>
      <c r="AS311" s="245"/>
      <c r="AT311" s="117"/>
      <c r="AU311" s="117"/>
    </row>
    <row r="312" spans="1:47" ht="12.75" customHeight="1">
      <c r="A312" s="118"/>
      <c r="B312" s="76"/>
      <c r="C312" s="76"/>
      <c r="D312" s="216"/>
      <c r="E312" s="117"/>
      <c r="F312" s="117"/>
      <c r="G312" s="117"/>
      <c r="H312" s="117"/>
      <c r="I312" s="117"/>
      <c r="J312" s="117"/>
      <c r="K312" s="117"/>
      <c r="L312" s="119"/>
      <c r="M312" s="120"/>
      <c r="N312" s="118"/>
      <c r="O312" s="117"/>
      <c r="P312" s="117"/>
      <c r="Q312" s="216"/>
      <c r="R312" s="117"/>
      <c r="S312" s="117"/>
      <c r="T312" s="117"/>
      <c r="U312" s="216"/>
      <c r="V312" s="216"/>
      <c r="W312" s="216"/>
      <c r="X312" s="216"/>
      <c r="Y312" s="216"/>
      <c r="Z312" s="216"/>
      <c r="AA312" s="217"/>
      <c r="AB312" s="218"/>
      <c r="AC312" s="219"/>
      <c r="AD312" s="220"/>
      <c r="AE312" s="220"/>
      <c r="AF312" s="120"/>
      <c r="AG312" s="217"/>
      <c r="AH312" s="217"/>
      <c r="AI312" s="221"/>
      <c r="AJ312" s="220"/>
      <c r="AK312" s="220"/>
      <c r="AL312" s="222"/>
      <c r="AM312" s="217"/>
      <c r="AN312" s="217"/>
      <c r="AO312" s="221"/>
      <c r="AP312" s="220"/>
      <c r="AQ312" s="220"/>
      <c r="AR312" s="245"/>
      <c r="AS312" s="245"/>
      <c r="AT312" s="117"/>
      <c r="AU312" s="117"/>
    </row>
    <row r="313" spans="1:47" ht="12.75" customHeight="1">
      <c r="A313" s="118"/>
      <c r="B313" s="76"/>
      <c r="C313" s="76"/>
      <c r="D313" s="216"/>
      <c r="E313" s="117"/>
      <c r="F313" s="117"/>
      <c r="G313" s="117"/>
      <c r="H313" s="117"/>
      <c r="I313" s="117"/>
      <c r="J313" s="117"/>
      <c r="K313" s="117"/>
      <c r="L313" s="119"/>
      <c r="M313" s="120"/>
      <c r="N313" s="118"/>
      <c r="O313" s="117"/>
      <c r="P313" s="117"/>
      <c r="Q313" s="216"/>
      <c r="R313" s="117"/>
      <c r="S313" s="117"/>
      <c r="T313" s="117"/>
      <c r="U313" s="216"/>
      <c r="V313" s="216"/>
      <c r="W313" s="216"/>
      <c r="X313" s="216"/>
      <c r="Y313" s="216"/>
      <c r="Z313" s="216"/>
      <c r="AA313" s="217"/>
      <c r="AB313" s="218"/>
      <c r="AC313" s="219"/>
      <c r="AD313" s="220"/>
      <c r="AE313" s="220"/>
      <c r="AF313" s="120"/>
      <c r="AG313" s="217"/>
      <c r="AH313" s="217"/>
      <c r="AI313" s="221"/>
      <c r="AJ313" s="220"/>
      <c r="AK313" s="220"/>
      <c r="AL313" s="222"/>
      <c r="AM313" s="217"/>
      <c r="AN313" s="217"/>
      <c r="AO313" s="221"/>
      <c r="AP313" s="220"/>
      <c r="AQ313" s="220"/>
      <c r="AR313" s="245"/>
      <c r="AS313" s="245"/>
      <c r="AT313" s="117"/>
      <c r="AU313" s="117"/>
    </row>
    <row r="314" spans="1:47" ht="12.75" customHeight="1">
      <c r="A314" s="118"/>
      <c r="B314" s="76"/>
      <c r="C314" s="76"/>
      <c r="D314" s="216"/>
      <c r="E314" s="117"/>
      <c r="F314" s="117"/>
      <c r="G314" s="117"/>
      <c r="H314" s="117"/>
      <c r="I314" s="117"/>
      <c r="J314" s="117"/>
      <c r="K314" s="117"/>
      <c r="L314" s="119"/>
      <c r="M314" s="120"/>
      <c r="N314" s="118"/>
      <c r="O314" s="117"/>
      <c r="P314" s="117"/>
      <c r="Q314" s="216"/>
      <c r="R314" s="117"/>
      <c r="S314" s="117"/>
      <c r="T314" s="117"/>
      <c r="U314" s="216"/>
      <c r="V314" s="216"/>
      <c r="W314" s="216"/>
      <c r="X314" s="216"/>
      <c r="Y314" s="216"/>
      <c r="Z314" s="216"/>
      <c r="AA314" s="217"/>
      <c r="AB314" s="218"/>
      <c r="AC314" s="219"/>
      <c r="AD314" s="220"/>
      <c r="AE314" s="220"/>
      <c r="AF314" s="120"/>
      <c r="AG314" s="217"/>
      <c r="AH314" s="217"/>
      <c r="AI314" s="221"/>
      <c r="AJ314" s="220"/>
      <c r="AK314" s="220"/>
      <c r="AL314" s="222"/>
      <c r="AM314" s="217"/>
      <c r="AN314" s="217"/>
      <c r="AO314" s="221"/>
      <c r="AP314" s="220"/>
      <c r="AQ314" s="220"/>
      <c r="AR314" s="245"/>
      <c r="AS314" s="245"/>
      <c r="AT314" s="117"/>
      <c r="AU314" s="117"/>
    </row>
    <row r="315" spans="1:47" ht="12.75" customHeight="1">
      <c r="A315" s="118"/>
      <c r="B315" s="76"/>
      <c r="C315" s="76"/>
      <c r="D315" s="216"/>
      <c r="E315" s="117"/>
      <c r="F315" s="117"/>
      <c r="G315" s="117"/>
      <c r="H315" s="117"/>
      <c r="I315" s="117"/>
      <c r="J315" s="117"/>
      <c r="K315" s="117"/>
      <c r="L315" s="119"/>
      <c r="M315" s="120"/>
      <c r="N315" s="118"/>
      <c r="O315" s="117"/>
      <c r="P315" s="117"/>
      <c r="Q315" s="216"/>
      <c r="R315" s="117"/>
      <c r="S315" s="117"/>
      <c r="T315" s="117"/>
      <c r="U315" s="216"/>
      <c r="V315" s="216"/>
      <c r="W315" s="216"/>
      <c r="X315" s="216"/>
      <c r="Y315" s="216"/>
      <c r="Z315" s="216"/>
      <c r="AA315" s="217"/>
      <c r="AB315" s="218"/>
      <c r="AC315" s="219"/>
      <c r="AD315" s="220"/>
      <c r="AE315" s="220"/>
      <c r="AF315" s="120"/>
      <c r="AG315" s="217"/>
      <c r="AH315" s="217"/>
      <c r="AI315" s="221"/>
      <c r="AJ315" s="220"/>
      <c r="AK315" s="220"/>
      <c r="AL315" s="222"/>
      <c r="AM315" s="217"/>
      <c r="AN315" s="217"/>
      <c r="AO315" s="221"/>
      <c r="AP315" s="220"/>
      <c r="AQ315" s="220"/>
      <c r="AR315" s="245"/>
      <c r="AS315" s="245"/>
      <c r="AT315" s="117"/>
      <c r="AU315" s="117"/>
    </row>
    <row r="316" spans="1:47" ht="12.75" customHeight="1">
      <c r="A316" s="118"/>
      <c r="B316" s="76"/>
      <c r="C316" s="76"/>
      <c r="D316" s="216"/>
      <c r="E316" s="117"/>
      <c r="F316" s="117"/>
      <c r="G316" s="117"/>
      <c r="H316" s="117"/>
      <c r="I316" s="117"/>
      <c r="J316" s="117"/>
      <c r="K316" s="117"/>
      <c r="L316" s="119"/>
      <c r="M316" s="120"/>
      <c r="N316" s="118"/>
      <c r="O316" s="117"/>
      <c r="P316" s="117"/>
      <c r="Q316" s="216"/>
      <c r="R316" s="117"/>
      <c r="S316" s="117"/>
      <c r="T316" s="117"/>
      <c r="U316" s="216"/>
      <c r="V316" s="216"/>
      <c r="W316" s="216"/>
      <c r="X316" s="216"/>
      <c r="Y316" s="216"/>
      <c r="Z316" s="216"/>
      <c r="AA316" s="217"/>
      <c r="AB316" s="218"/>
      <c r="AC316" s="219"/>
      <c r="AD316" s="220"/>
      <c r="AE316" s="220"/>
      <c r="AF316" s="120"/>
      <c r="AG316" s="217"/>
      <c r="AH316" s="217"/>
      <c r="AI316" s="221"/>
      <c r="AJ316" s="220"/>
      <c r="AK316" s="220"/>
      <c r="AL316" s="222"/>
      <c r="AM316" s="217"/>
      <c r="AN316" s="217"/>
      <c r="AO316" s="221"/>
      <c r="AP316" s="220"/>
      <c r="AQ316" s="220"/>
      <c r="AR316" s="245"/>
      <c r="AS316" s="245"/>
      <c r="AT316" s="117"/>
      <c r="AU316" s="117"/>
    </row>
    <row r="317" spans="1:47" ht="12.75" customHeight="1">
      <c r="A317" s="118"/>
      <c r="B317" s="76"/>
      <c r="C317" s="76"/>
      <c r="D317" s="216"/>
      <c r="E317" s="117"/>
      <c r="F317" s="117"/>
      <c r="G317" s="117"/>
      <c r="H317" s="117"/>
      <c r="I317" s="117"/>
      <c r="J317" s="117"/>
      <c r="K317" s="117"/>
      <c r="L317" s="119"/>
      <c r="M317" s="120"/>
      <c r="N317" s="118"/>
      <c r="O317" s="117"/>
      <c r="P317" s="117"/>
      <c r="Q317" s="216"/>
      <c r="R317" s="117"/>
      <c r="S317" s="117"/>
      <c r="T317" s="117"/>
      <c r="U317" s="216"/>
      <c r="V317" s="216"/>
      <c r="W317" s="216"/>
      <c r="X317" s="216"/>
      <c r="Y317" s="216"/>
      <c r="Z317" s="216"/>
      <c r="AA317" s="217"/>
      <c r="AB317" s="218"/>
      <c r="AC317" s="219"/>
      <c r="AD317" s="220"/>
      <c r="AE317" s="220"/>
      <c r="AF317" s="120"/>
      <c r="AG317" s="217"/>
      <c r="AH317" s="217"/>
      <c r="AI317" s="221"/>
      <c r="AJ317" s="220"/>
      <c r="AK317" s="220"/>
      <c r="AL317" s="222"/>
      <c r="AM317" s="217"/>
      <c r="AN317" s="217"/>
      <c r="AO317" s="221"/>
      <c r="AP317" s="220"/>
      <c r="AQ317" s="220"/>
      <c r="AR317" s="245"/>
      <c r="AS317" s="245"/>
      <c r="AT317" s="117"/>
      <c r="AU317" s="117"/>
    </row>
    <row r="318" spans="1:47" ht="12.75" customHeight="1">
      <c r="A318" s="118"/>
      <c r="B318" s="76"/>
      <c r="C318" s="76"/>
      <c r="D318" s="216"/>
      <c r="E318" s="117"/>
      <c r="F318" s="117"/>
      <c r="G318" s="117"/>
      <c r="H318" s="117"/>
      <c r="I318" s="117"/>
      <c r="J318" s="117"/>
      <c r="K318" s="117"/>
      <c r="L318" s="119"/>
      <c r="M318" s="120"/>
      <c r="N318" s="118"/>
      <c r="O318" s="117"/>
      <c r="P318" s="117"/>
      <c r="Q318" s="216"/>
      <c r="R318" s="117"/>
      <c r="S318" s="117"/>
      <c r="T318" s="117"/>
      <c r="U318" s="216"/>
      <c r="V318" s="216"/>
      <c r="W318" s="216"/>
      <c r="X318" s="216"/>
      <c r="Y318" s="216"/>
      <c r="Z318" s="216"/>
      <c r="AA318" s="217"/>
      <c r="AB318" s="218"/>
      <c r="AC318" s="219"/>
      <c r="AD318" s="220"/>
      <c r="AE318" s="220"/>
      <c r="AF318" s="120"/>
      <c r="AG318" s="217"/>
      <c r="AH318" s="217"/>
      <c r="AI318" s="221"/>
      <c r="AJ318" s="220"/>
      <c r="AK318" s="220"/>
      <c r="AL318" s="222"/>
      <c r="AM318" s="217"/>
      <c r="AN318" s="217"/>
      <c r="AO318" s="221"/>
      <c r="AP318" s="220"/>
      <c r="AQ318" s="220"/>
      <c r="AR318" s="245"/>
      <c r="AS318" s="245"/>
      <c r="AT318" s="117"/>
      <c r="AU318" s="117"/>
    </row>
    <row r="319" spans="1:47" ht="12.75" customHeight="1">
      <c r="A319" s="118"/>
      <c r="B319" s="76"/>
      <c r="C319" s="76"/>
      <c r="D319" s="216"/>
      <c r="E319" s="117"/>
      <c r="F319" s="117"/>
      <c r="G319" s="117"/>
      <c r="H319" s="117"/>
      <c r="I319" s="117"/>
      <c r="J319" s="117"/>
      <c r="K319" s="117"/>
      <c r="L319" s="119"/>
      <c r="M319" s="120"/>
      <c r="N319" s="118"/>
      <c r="O319" s="117"/>
      <c r="P319" s="117"/>
      <c r="Q319" s="216"/>
      <c r="R319" s="117"/>
      <c r="S319" s="117"/>
      <c r="T319" s="117"/>
      <c r="U319" s="216"/>
      <c r="V319" s="216"/>
      <c r="W319" s="216"/>
      <c r="X319" s="216"/>
      <c r="Y319" s="216"/>
      <c r="Z319" s="216"/>
      <c r="AA319" s="217"/>
      <c r="AB319" s="218"/>
      <c r="AC319" s="219"/>
      <c r="AD319" s="220"/>
      <c r="AE319" s="220"/>
      <c r="AF319" s="120"/>
      <c r="AG319" s="217"/>
      <c r="AH319" s="217"/>
      <c r="AI319" s="221"/>
      <c r="AJ319" s="220"/>
      <c r="AK319" s="220"/>
      <c r="AL319" s="222"/>
      <c r="AM319" s="217"/>
      <c r="AN319" s="217"/>
      <c r="AO319" s="221"/>
      <c r="AP319" s="220"/>
      <c r="AQ319" s="220"/>
      <c r="AR319" s="245"/>
      <c r="AS319" s="245"/>
      <c r="AT319" s="117"/>
      <c r="AU319" s="117"/>
    </row>
    <row r="320" spans="1:47" ht="12.75" customHeight="1">
      <c r="A320" s="118"/>
      <c r="B320" s="76"/>
      <c r="C320" s="76"/>
      <c r="D320" s="216"/>
      <c r="E320" s="117"/>
      <c r="F320" s="117"/>
      <c r="G320" s="117"/>
      <c r="H320" s="117"/>
      <c r="I320" s="117"/>
      <c r="J320" s="117"/>
      <c r="K320" s="117"/>
      <c r="L320" s="119"/>
      <c r="M320" s="120"/>
      <c r="N320" s="118"/>
      <c r="O320" s="117"/>
      <c r="P320" s="117"/>
      <c r="Q320" s="216"/>
      <c r="R320" s="117"/>
      <c r="S320" s="117"/>
      <c r="T320" s="117"/>
      <c r="U320" s="216"/>
      <c r="V320" s="216"/>
      <c r="W320" s="216"/>
      <c r="X320" s="216"/>
      <c r="Y320" s="216"/>
      <c r="Z320" s="216"/>
      <c r="AA320" s="217"/>
      <c r="AB320" s="218"/>
      <c r="AC320" s="219"/>
      <c r="AD320" s="220"/>
      <c r="AE320" s="220"/>
      <c r="AF320" s="120"/>
      <c r="AG320" s="217"/>
      <c r="AH320" s="217"/>
      <c r="AI320" s="221"/>
      <c r="AJ320" s="220"/>
      <c r="AK320" s="220"/>
      <c r="AL320" s="222"/>
      <c r="AM320" s="217"/>
      <c r="AN320" s="217"/>
      <c r="AO320" s="221"/>
      <c r="AP320" s="220"/>
      <c r="AQ320" s="220"/>
      <c r="AR320" s="245"/>
      <c r="AS320" s="245"/>
      <c r="AT320" s="117"/>
      <c r="AU320" s="117"/>
    </row>
    <row r="321" spans="1:47" ht="12.75" customHeight="1">
      <c r="A321" s="118"/>
      <c r="B321" s="76"/>
      <c r="C321" s="76"/>
      <c r="D321" s="216"/>
      <c r="E321" s="117"/>
      <c r="F321" s="117"/>
      <c r="G321" s="117"/>
      <c r="H321" s="117"/>
      <c r="I321" s="117"/>
      <c r="J321" s="117"/>
      <c r="K321" s="117"/>
      <c r="L321" s="119"/>
      <c r="M321" s="120"/>
      <c r="N321" s="118"/>
      <c r="O321" s="117"/>
      <c r="P321" s="117"/>
      <c r="Q321" s="216"/>
      <c r="R321" s="117"/>
      <c r="S321" s="117"/>
      <c r="T321" s="117"/>
      <c r="U321" s="216"/>
      <c r="V321" s="216"/>
      <c r="W321" s="216"/>
      <c r="X321" s="216"/>
      <c r="Y321" s="216"/>
      <c r="Z321" s="216"/>
      <c r="AA321" s="217"/>
      <c r="AB321" s="218"/>
      <c r="AC321" s="219"/>
      <c r="AD321" s="220"/>
      <c r="AE321" s="220"/>
      <c r="AF321" s="120"/>
      <c r="AG321" s="217"/>
      <c r="AH321" s="217"/>
      <c r="AI321" s="221"/>
      <c r="AJ321" s="220"/>
      <c r="AK321" s="220"/>
      <c r="AL321" s="222"/>
      <c r="AM321" s="217"/>
      <c r="AN321" s="217"/>
      <c r="AO321" s="221"/>
      <c r="AP321" s="220"/>
      <c r="AQ321" s="220"/>
      <c r="AR321" s="245"/>
      <c r="AS321" s="245"/>
      <c r="AT321" s="117"/>
      <c r="AU321" s="117"/>
    </row>
    <row r="322" spans="1:47" ht="12.75" customHeight="1">
      <c r="A322" s="118"/>
      <c r="B322" s="76"/>
      <c r="C322" s="76"/>
      <c r="D322" s="216"/>
      <c r="E322" s="117"/>
      <c r="F322" s="117"/>
      <c r="G322" s="117"/>
      <c r="H322" s="117"/>
      <c r="I322" s="117"/>
      <c r="J322" s="117"/>
      <c r="K322" s="117"/>
      <c r="L322" s="119"/>
      <c r="M322" s="120"/>
      <c r="N322" s="118"/>
      <c r="O322" s="117"/>
      <c r="P322" s="117"/>
      <c r="Q322" s="216"/>
      <c r="R322" s="117"/>
      <c r="S322" s="117"/>
      <c r="T322" s="117"/>
      <c r="U322" s="216"/>
      <c r="V322" s="216"/>
      <c r="W322" s="216"/>
      <c r="X322" s="216"/>
      <c r="Y322" s="216"/>
      <c r="Z322" s="216"/>
      <c r="AA322" s="217"/>
      <c r="AB322" s="218"/>
      <c r="AC322" s="219"/>
      <c r="AD322" s="220"/>
      <c r="AE322" s="220"/>
      <c r="AF322" s="120"/>
      <c r="AG322" s="217"/>
      <c r="AH322" s="217"/>
      <c r="AI322" s="221"/>
      <c r="AJ322" s="220"/>
      <c r="AK322" s="220"/>
      <c r="AL322" s="222"/>
      <c r="AM322" s="217"/>
      <c r="AN322" s="217"/>
      <c r="AO322" s="221"/>
      <c r="AP322" s="220"/>
      <c r="AQ322" s="220"/>
      <c r="AR322" s="245"/>
      <c r="AS322" s="245"/>
      <c r="AT322" s="117"/>
      <c r="AU322" s="117"/>
    </row>
    <row r="323" spans="1:47" ht="12.75" customHeight="1">
      <c r="A323" s="118"/>
      <c r="B323" s="76"/>
      <c r="C323" s="76"/>
      <c r="D323" s="216"/>
      <c r="E323" s="117"/>
      <c r="F323" s="117"/>
      <c r="G323" s="117"/>
      <c r="H323" s="117"/>
      <c r="I323" s="117"/>
      <c r="J323" s="117"/>
      <c r="K323" s="117"/>
      <c r="L323" s="119"/>
      <c r="M323" s="120"/>
      <c r="N323" s="118"/>
      <c r="O323" s="117"/>
      <c r="P323" s="117"/>
      <c r="Q323" s="216"/>
      <c r="R323" s="117"/>
      <c r="S323" s="117"/>
      <c r="T323" s="117"/>
      <c r="U323" s="216"/>
      <c r="V323" s="216"/>
      <c r="W323" s="216"/>
      <c r="X323" s="216"/>
      <c r="Y323" s="216"/>
      <c r="Z323" s="216"/>
      <c r="AA323" s="217"/>
      <c r="AB323" s="218"/>
      <c r="AC323" s="219"/>
      <c r="AD323" s="220"/>
      <c r="AE323" s="220"/>
      <c r="AF323" s="120"/>
      <c r="AG323" s="217"/>
      <c r="AH323" s="217"/>
      <c r="AI323" s="221"/>
      <c r="AJ323" s="220"/>
      <c r="AK323" s="220"/>
      <c r="AL323" s="222"/>
      <c r="AM323" s="217"/>
      <c r="AN323" s="217"/>
      <c r="AO323" s="221"/>
      <c r="AP323" s="220"/>
      <c r="AQ323" s="220"/>
      <c r="AR323" s="245"/>
      <c r="AS323" s="245"/>
      <c r="AT323" s="117"/>
      <c r="AU323" s="117"/>
    </row>
    <row r="324" spans="1:47" ht="12.75" customHeight="1">
      <c r="A324" s="118"/>
      <c r="B324" s="76"/>
      <c r="C324" s="76"/>
      <c r="D324" s="216"/>
      <c r="E324" s="117"/>
      <c r="F324" s="117"/>
      <c r="G324" s="117"/>
      <c r="H324" s="117"/>
      <c r="I324" s="117"/>
      <c r="J324" s="117"/>
      <c r="K324" s="117"/>
      <c r="L324" s="119"/>
      <c r="M324" s="120"/>
      <c r="N324" s="118"/>
      <c r="O324" s="117"/>
      <c r="P324" s="117"/>
      <c r="Q324" s="216"/>
      <c r="R324" s="117"/>
      <c r="S324" s="117"/>
      <c r="T324" s="117"/>
      <c r="U324" s="216"/>
      <c r="V324" s="216"/>
      <c r="W324" s="216"/>
      <c r="X324" s="216"/>
      <c r="Y324" s="216"/>
      <c r="Z324" s="216"/>
      <c r="AA324" s="217"/>
      <c r="AB324" s="218"/>
      <c r="AC324" s="219"/>
      <c r="AD324" s="220"/>
      <c r="AE324" s="220"/>
      <c r="AF324" s="120"/>
      <c r="AG324" s="217"/>
      <c r="AH324" s="217"/>
      <c r="AI324" s="221"/>
      <c r="AJ324" s="220"/>
      <c r="AK324" s="220"/>
      <c r="AL324" s="222"/>
      <c r="AM324" s="217"/>
      <c r="AN324" s="217"/>
      <c r="AO324" s="221"/>
      <c r="AP324" s="220"/>
      <c r="AQ324" s="220"/>
      <c r="AR324" s="245"/>
      <c r="AS324" s="245"/>
      <c r="AT324" s="117"/>
      <c r="AU324" s="117"/>
    </row>
    <row r="325" spans="1:47" ht="12.75" customHeight="1">
      <c r="A325" s="118"/>
      <c r="B325" s="76"/>
      <c r="C325" s="76"/>
      <c r="D325" s="216"/>
      <c r="E325" s="117"/>
      <c r="F325" s="117"/>
      <c r="G325" s="117"/>
      <c r="H325" s="117"/>
      <c r="I325" s="117"/>
      <c r="J325" s="117"/>
      <c r="K325" s="117"/>
      <c r="L325" s="119"/>
      <c r="M325" s="120"/>
      <c r="N325" s="118"/>
      <c r="O325" s="117"/>
      <c r="P325" s="117"/>
      <c r="Q325" s="216"/>
      <c r="R325" s="117"/>
      <c r="S325" s="117"/>
      <c r="T325" s="117"/>
      <c r="U325" s="216"/>
      <c r="V325" s="216"/>
      <c r="W325" s="216"/>
      <c r="X325" s="216"/>
      <c r="Y325" s="216"/>
      <c r="Z325" s="216"/>
      <c r="AA325" s="217"/>
      <c r="AB325" s="218"/>
      <c r="AC325" s="219"/>
      <c r="AD325" s="220"/>
      <c r="AE325" s="220"/>
      <c r="AF325" s="120"/>
      <c r="AG325" s="217"/>
      <c r="AH325" s="217"/>
      <c r="AI325" s="221"/>
      <c r="AJ325" s="220"/>
      <c r="AK325" s="220"/>
      <c r="AL325" s="222"/>
      <c r="AM325" s="217"/>
      <c r="AN325" s="217"/>
      <c r="AO325" s="221"/>
      <c r="AP325" s="220"/>
      <c r="AQ325" s="220"/>
      <c r="AR325" s="245"/>
      <c r="AS325" s="245"/>
      <c r="AT325" s="117"/>
      <c r="AU325" s="117"/>
    </row>
    <row r="326" spans="1:47" ht="12.75" customHeight="1">
      <c r="A326" s="118"/>
      <c r="B326" s="76"/>
      <c r="C326" s="76"/>
      <c r="D326" s="216"/>
      <c r="E326" s="117"/>
      <c r="F326" s="117"/>
      <c r="G326" s="117"/>
      <c r="H326" s="117"/>
      <c r="I326" s="117"/>
      <c r="J326" s="117"/>
      <c r="K326" s="117"/>
      <c r="L326" s="119"/>
      <c r="M326" s="120"/>
      <c r="N326" s="118"/>
      <c r="O326" s="117"/>
      <c r="P326" s="117"/>
      <c r="Q326" s="216"/>
      <c r="R326" s="117"/>
      <c r="S326" s="117"/>
      <c r="T326" s="117"/>
      <c r="U326" s="216"/>
      <c r="V326" s="216"/>
      <c r="W326" s="216"/>
      <c r="X326" s="216"/>
      <c r="Y326" s="216"/>
      <c r="Z326" s="216"/>
      <c r="AA326" s="217"/>
      <c r="AB326" s="218"/>
      <c r="AC326" s="219"/>
      <c r="AD326" s="220"/>
      <c r="AE326" s="220"/>
      <c r="AF326" s="120"/>
      <c r="AG326" s="217"/>
      <c r="AH326" s="217"/>
      <c r="AI326" s="221"/>
      <c r="AJ326" s="220"/>
      <c r="AK326" s="220"/>
      <c r="AL326" s="222"/>
      <c r="AM326" s="217"/>
      <c r="AN326" s="217"/>
      <c r="AO326" s="221"/>
      <c r="AP326" s="220"/>
      <c r="AQ326" s="220"/>
      <c r="AR326" s="245"/>
      <c r="AS326" s="245"/>
      <c r="AT326" s="117"/>
      <c r="AU326" s="117"/>
    </row>
    <row r="327" spans="1:47" ht="12.75" customHeight="1">
      <c r="A327" s="118"/>
      <c r="B327" s="76"/>
      <c r="C327" s="76"/>
      <c r="D327" s="216"/>
      <c r="E327" s="117"/>
      <c r="F327" s="117"/>
      <c r="G327" s="117"/>
      <c r="H327" s="117"/>
      <c r="I327" s="117"/>
      <c r="J327" s="117"/>
      <c r="K327" s="117"/>
      <c r="L327" s="119"/>
      <c r="M327" s="120"/>
      <c r="N327" s="118"/>
      <c r="O327" s="117"/>
      <c r="P327" s="117"/>
      <c r="Q327" s="216"/>
      <c r="R327" s="117"/>
      <c r="S327" s="117"/>
      <c r="T327" s="117"/>
      <c r="U327" s="216"/>
      <c r="V327" s="216"/>
      <c r="W327" s="216"/>
      <c r="X327" s="216"/>
      <c r="Y327" s="216"/>
      <c r="Z327" s="216"/>
      <c r="AA327" s="217"/>
      <c r="AB327" s="218"/>
      <c r="AC327" s="219"/>
      <c r="AD327" s="220"/>
      <c r="AE327" s="220"/>
      <c r="AF327" s="120"/>
      <c r="AG327" s="217"/>
      <c r="AH327" s="217"/>
      <c r="AI327" s="221"/>
      <c r="AJ327" s="220"/>
      <c r="AK327" s="220"/>
      <c r="AL327" s="222"/>
      <c r="AM327" s="217"/>
      <c r="AN327" s="217"/>
      <c r="AO327" s="221"/>
      <c r="AP327" s="220"/>
      <c r="AQ327" s="220"/>
      <c r="AR327" s="245"/>
      <c r="AS327" s="245"/>
      <c r="AT327" s="117"/>
      <c r="AU327" s="117"/>
    </row>
    <row r="328" spans="1:47" ht="12.75" customHeight="1">
      <c r="A328" s="118"/>
      <c r="B328" s="76"/>
      <c r="C328" s="76"/>
      <c r="D328" s="216"/>
      <c r="E328" s="117"/>
      <c r="F328" s="117"/>
      <c r="G328" s="117"/>
      <c r="H328" s="117"/>
      <c r="I328" s="117"/>
      <c r="J328" s="117"/>
      <c r="K328" s="117"/>
      <c r="L328" s="119"/>
      <c r="M328" s="120"/>
      <c r="N328" s="118"/>
      <c r="O328" s="117"/>
      <c r="P328" s="117"/>
      <c r="Q328" s="216"/>
      <c r="R328" s="117"/>
      <c r="S328" s="117"/>
      <c r="T328" s="117"/>
      <c r="U328" s="216"/>
      <c r="V328" s="216"/>
      <c r="W328" s="216"/>
      <c r="X328" s="216"/>
      <c r="Y328" s="216"/>
      <c r="Z328" s="216"/>
      <c r="AA328" s="217"/>
      <c r="AB328" s="218"/>
      <c r="AC328" s="219"/>
      <c r="AD328" s="220"/>
      <c r="AE328" s="220"/>
      <c r="AF328" s="120"/>
      <c r="AG328" s="217"/>
      <c r="AH328" s="217"/>
      <c r="AI328" s="221"/>
      <c r="AJ328" s="220"/>
      <c r="AK328" s="220"/>
      <c r="AL328" s="222"/>
      <c r="AM328" s="217"/>
      <c r="AN328" s="217"/>
      <c r="AO328" s="221"/>
      <c r="AP328" s="220"/>
      <c r="AQ328" s="220"/>
      <c r="AR328" s="245"/>
      <c r="AS328" s="245"/>
      <c r="AT328" s="117"/>
      <c r="AU328" s="117"/>
    </row>
    <row r="329" spans="1:47" ht="12.75" customHeight="1">
      <c r="A329" s="118"/>
      <c r="B329" s="76"/>
      <c r="C329" s="76"/>
      <c r="D329" s="216"/>
      <c r="E329" s="117"/>
      <c r="F329" s="117"/>
      <c r="G329" s="117"/>
      <c r="H329" s="117"/>
      <c r="I329" s="117"/>
      <c r="J329" s="117"/>
      <c r="K329" s="117"/>
      <c r="L329" s="119"/>
      <c r="M329" s="120"/>
      <c r="N329" s="118"/>
      <c r="O329" s="117"/>
      <c r="P329" s="117"/>
      <c r="Q329" s="216"/>
      <c r="R329" s="117"/>
      <c r="S329" s="117"/>
      <c r="T329" s="117"/>
      <c r="U329" s="216"/>
      <c r="V329" s="216"/>
      <c r="W329" s="216"/>
      <c r="X329" s="216"/>
      <c r="Y329" s="216"/>
      <c r="Z329" s="216"/>
      <c r="AA329" s="217"/>
      <c r="AB329" s="218"/>
      <c r="AC329" s="219"/>
      <c r="AD329" s="220"/>
      <c r="AE329" s="220"/>
      <c r="AF329" s="120"/>
      <c r="AG329" s="217"/>
      <c r="AH329" s="217"/>
      <c r="AI329" s="221"/>
      <c r="AJ329" s="220"/>
      <c r="AK329" s="220"/>
      <c r="AL329" s="222"/>
      <c r="AM329" s="217"/>
      <c r="AN329" s="217"/>
      <c r="AO329" s="221"/>
      <c r="AP329" s="220"/>
      <c r="AQ329" s="220"/>
      <c r="AR329" s="245"/>
      <c r="AS329" s="245"/>
      <c r="AT329" s="117"/>
      <c r="AU329" s="117"/>
    </row>
    <row r="330" spans="1:47" ht="12.75" customHeight="1">
      <c r="A330" s="118"/>
      <c r="B330" s="76"/>
      <c r="C330" s="76"/>
      <c r="D330" s="216"/>
      <c r="E330" s="117"/>
      <c r="F330" s="117"/>
      <c r="G330" s="117"/>
      <c r="H330" s="117"/>
      <c r="I330" s="117"/>
      <c r="J330" s="117"/>
      <c r="K330" s="117"/>
      <c r="L330" s="119"/>
      <c r="M330" s="120"/>
      <c r="N330" s="118"/>
      <c r="O330" s="117"/>
      <c r="P330" s="117"/>
      <c r="Q330" s="216"/>
      <c r="R330" s="117"/>
      <c r="S330" s="117"/>
      <c r="T330" s="117"/>
      <c r="U330" s="216"/>
      <c r="V330" s="216"/>
      <c r="W330" s="216"/>
      <c r="X330" s="216"/>
      <c r="Y330" s="216"/>
      <c r="Z330" s="216"/>
      <c r="AA330" s="217"/>
      <c r="AB330" s="218"/>
      <c r="AC330" s="219"/>
      <c r="AD330" s="220"/>
      <c r="AE330" s="220"/>
      <c r="AF330" s="120"/>
      <c r="AG330" s="217"/>
      <c r="AH330" s="217"/>
      <c r="AI330" s="221"/>
      <c r="AJ330" s="220"/>
      <c r="AK330" s="220"/>
      <c r="AL330" s="222"/>
      <c r="AM330" s="217"/>
      <c r="AN330" s="217"/>
      <c r="AO330" s="221"/>
      <c r="AP330" s="220"/>
      <c r="AQ330" s="220"/>
      <c r="AR330" s="245"/>
      <c r="AS330" s="245"/>
      <c r="AT330" s="117"/>
      <c r="AU330" s="117"/>
    </row>
    <row r="331" spans="1:47" ht="12.75" customHeight="1">
      <c r="A331" s="118"/>
      <c r="B331" s="76"/>
      <c r="C331" s="76"/>
      <c r="D331" s="216"/>
      <c r="E331" s="117"/>
      <c r="F331" s="117"/>
      <c r="G331" s="117"/>
      <c r="H331" s="117"/>
      <c r="I331" s="117"/>
      <c r="J331" s="117"/>
      <c r="K331" s="117"/>
      <c r="L331" s="119"/>
      <c r="M331" s="120"/>
      <c r="N331" s="118"/>
      <c r="O331" s="117"/>
      <c r="P331" s="117"/>
      <c r="Q331" s="216"/>
      <c r="R331" s="117"/>
      <c r="S331" s="117"/>
      <c r="T331" s="117"/>
      <c r="U331" s="216"/>
      <c r="V331" s="216"/>
      <c r="W331" s="216"/>
      <c r="X331" s="216"/>
      <c r="Y331" s="216"/>
      <c r="Z331" s="216"/>
      <c r="AA331" s="217"/>
      <c r="AB331" s="218"/>
      <c r="AC331" s="219"/>
      <c r="AD331" s="220"/>
      <c r="AE331" s="220"/>
      <c r="AF331" s="120"/>
      <c r="AG331" s="217"/>
      <c r="AH331" s="217"/>
      <c r="AI331" s="221"/>
      <c r="AJ331" s="220"/>
      <c r="AK331" s="220"/>
      <c r="AL331" s="222"/>
      <c r="AM331" s="217"/>
      <c r="AN331" s="217"/>
      <c r="AO331" s="221"/>
      <c r="AP331" s="220"/>
      <c r="AQ331" s="220"/>
      <c r="AR331" s="245"/>
      <c r="AS331" s="245"/>
      <c r="AT331" s="117"/>
      <c r="AU331" s="117"/>
    </row>
    <row r="332" spans="1:47" ht="12.75" customHeight="1">
      <c r="A332" s="118"/>
      <c r="B332" s="76"/>
      <c r="C332" s="76"/>
      <c r="D332" s="216"/>
      <c r="E332" s="117"/>
      <c r="F332" s="117"/>
      <c r="G332" s="117"/>
      <c r="H332" s="117"/>
      <c r="I332" s="117"/>
      <c r="J332" s="117"/>
      <c r="K332" s="117"/>
      <c r="L332" s="119"/>
      <c r="M332" s="120"/>
      <c r="N332" s="118"/>
      <c r="O332" s="117"/>
      <c r="P332" s="117"/>
      <c r="Q332" s="216"/>
      <c r="R332" s="117"/>
      <c r="S332" s="117"/>
      <c r="T332" s="117"/>
      <c r="U332" s="216"/>
      <c r="V332" s="216"/>
      <c r="W332" s="216"/>
      <c r="X332" s="216"/>
      <c r="Y332" s="216"/>
      <c r="Z332" s="216"/>
      <c r="AA332" s="217"/>
      <c r="AB332" s="218"/>
      <c r="AC332" s="219"/>
      <c r="AD332" s="220"/>
      <c r="AE332" s="220"/>
      <c r="AF332" s="120"/>
      <c r="AG332" s="217"/>
      <c r="AH332" s="217"/>
      <c r="AI332" s="221"/>
      <c r="AJ332" s="220"/>
      <c r="AK332" s="220"/>
      <c r="AL332" s="222"/>
      <c r="AM332" s="217"/>
      <c r="AN332" s="217"/>
      <c r="AO332" s="221"/>
      <c r="AP332" s="220"/>
      <c r="AQ332" s="220"/>
      <c r="AR332" s="245"/>
      <c r="AS332" s="245"/>
      <c r="AT332" s="117"/>
      <c r="AU332" s="117"/>
    </row>
    <row r="333" spans="1:47" ht="12.75" customHeight="1">
      <c r="A333" s="118"/>
      <c r="B333" s="76"/>
      <c r="C333" s="76"/>
      <c r="D333" s="216"/>
      <c r="E333" s="117"/>
      <c r="F333" s="117"/>
      <c r="G333" s="117"/>
      <c r="H333" s="117"/>
      <c r="I333" s="117"/>
      <c r="J333" s="117"/>
      <c r="K333" s="117"/>
      <c r="L333" s="119"/>
      <c r="M333" s="120"/>
      <c r="N333" s="118"/>
      <c r="O333" s="117"/>
      <c r="P333" s="117"/>
      <c r="Q333" s="216"/>
      <c r="R333" s="117"/>
      <c r="S333" s="117"/>
      <c r="T333" s="117"/>
      <c r="U333" s="216"/>
      <c r="V333" s="216"/>
      <c r="W333" s="216"/>
      <c r="X333" s="216"/>
      <c r="Y333" s="216"/>
      <c r="Z333" s="216"/>
      <c r="AA333" s="217"/>
      <c r="AB333" s="218"/>
      <c r="AC333" s="219"/>
      <c r="AD333" s="220"/>
      <c r="AE333" s="220"/>
      <c r="AF333" s="120"/>
      <c r="AG333" s="217"/>
      <c r="AH333" s="217"/>
      <c r="AI333" s="221"/>
      <c r="AJ333" s="220"/>
      <c r="AK333" s="220"/>
      <c r="AL333" s="222"/>
      <c r="AM333" s="217"/>
      <c r="AN333" s="217"/>
      <c r="AO333" s="221"/>
      <c r="AP333" s="220"/>
      <c r="AQ333" s="220"/>
      <c r="AR333" s="245"/>
      <c r="AS333" s="245"/>
      <c r="AT333" s="117"/>
      <c r="AU333" s="117"/>
    </row>
    <row r="334" spans="1:47" ht="12.75" customHeight="1">
      <c r="A334" s="118"/>
      <c r="B334" s="76"/>
      <c r="C334" s="76"/>
      <c r="D334" s="216"/>
      <c r="E334" s="117"/>
      <c r="F334" s="117"/>
      <c r="G334" s="117"/>
      <c r="H334" s="117"/>
      <c r="I334" s="117"/>
      <c r="J334" s="117"/>
      <c r="K334" s="117"/>
      <c r="L334" s="119"/>
      <c r="M334" s="120"/>
      <c r="N334" s="118"/>
      <c r="O334" s="117"/>
      <c r="P334" s="117"/>
      <c r="Q334" s="216"/>
      <c r="R334" s="117"/>
      <c r="S334" s="117"/>
      <c r="T334" s="117"/>
      <c r="U334" s="216"/>
      <c r="V334" s="216"/>
      <c r="W334" s="216"/>
      <c r="X334" s="216"/>
      <c r="Y334" s="216"/>
      <c r="Z334" s="216"/>
      <c r="AA334" s="217"/>
      <c r="AB334" s="218"/>
      <c r="AC334" s="219"/>
      <c r="AD334" s="220"/>
      <c r="AE334" s="220"/>
      <c r="AF334" s="120"/>
      <c r="AG334" s="217"/>
      <c r="AH334" s="217"/>
      <c r="AI334" s="221"/>
      <c r="AJ334" s="220"/>
      <c r="AK334" s="220"/>
      <c r="AL334" s="222"/>
      <c r="AM334" s="217"/>
      <c r="AN334" s="217"/>
      <c r="AO334" s="221"/>
      <c r="AP334" s="220"/>
      <c r="AQ334" s="220"/>
      <c r="AR334" s="245"/>
      <c r="AS334" s="245"/>
      <c r="AT334" s="117"/>
      <c r="AU334" s="117"/>
    </row>
    <row r="335" spans="1:47" ht="12.75" customHeight="1">
      <c r="A335" s="118"/>
      <c r="B335" s="76"/>
      <c r="C335" s="76"/>
      <c r="D335" s="216"/>
      <c r="E335" s="117"/>
      <c r="F335" s="117"/>
      <c r="G335" s="117"/>
      <c r="H335" s="117"/>
      <c r="I335" s="117"/>
      <c r="J335" s="117"/>
      <c r="K335" s="117"/>
      <c r="L335" s="119"/>
      <c r="M335" s="120"/>
      <c r="N335" s="118"/>
      <c r="O335" s="117"/>
      <c r="P335" s="117"/>
      <c r="Q335" s="216"/>
      <c r="R335" s="117"/>
      <c r="S335" s="117"/>
      <c r="T335" s="117"/>
      <c r="U335" s="216"/>
      <c r="V335" s="216"/>
      <c r="W335" s="216"/>
      <c r="X335" s="216"/>
      <c r="Y335" s="216"/>
      <c r="Z335" s="216"/>
      <c r="AA335" s="217"/>
      <c r="AB335" s="218"/>
      <c r="AC335" s="219"/>
      <c r="AD335" s="220"/>
      <c r="AE335" s="220"/>
      <c r="AF335" s="120"/>
      <c r="AG335" s="217"/>
      <c r="AH335" s="217"/>
      <c r="AI335" s="221"/>
      <c r="AJ335" s="220"/>
      <c r="AK335" s="220"/>
      <c r="AL335" s="222"/>
      <c r="AM335" s="217"/>
      <c r="AN335" s="217"/>
      <c r="AO335" s="221"/>
      <c r="AP335" s="220"/>
      <c r="AQ335" s="220"/>
      <c r="AR335" s="245"/>
      <c r="AS335" s="245"/>
      <c r="AT335" s="117"/>
      <c r="AU335" s="117"/>
    </row>
    <row r="336" spans="1:47" ht="12.75" customHeight="1">
      <c r="A336" s="118"/>
      <c r="B336" s="76"/>
      <c r="C336" s="76"/>
      <c r="D336" s="216"/>
      <c r="E336" s="117"/>
      <c r="F336" s="117"/>
      <c r="G336" s="117"/>
      <c r="H336" s="117"/>
      <c r="I336" s="117"/>
      <c r="J336" s="117"/>
      <c r="K336" s="117"/>
      <c r="L336" s="119"/>
      <c r="M336" s="120"/>
      <c r="N336" s="118"/>
      <c r="O336" s="117"/>
      <c r="P336" s="117"/>
      <c r="Q336" s="216"/>
      <c r="R336" s="117"/>
      <c r="S336" s="117"/>
      <c r="T336" s="117"/>
      <c r="U336" s="216"/>
      <c r="V336" s="216"/>
      <c r="W336" s="216"/>
      <c r="X336" s="216"/>
      <c r="Y336" s="216"/>
      <c r="Z336" s="216"/>
      <c r="AA336" s="217"/>
      <c r="AB336" s="218"/>
      <c r="AC336" s="219"/>
      <c r="AD336" s="220"/>
      <c r="AE336" s="220"/>
      <c r="AF336" s="120"/>
      <c r="AG336" s="217"/>
      <c r="AH336" s="217"/>
      <c r="AI336" s="221"/>
      <c r="AJ336" s="220"/>
      <c r="AK336" s="220"/>
      <c r="AL336" s="222"/>
      <c r="AM336" s="217"/>
      <c r="AN336" s="217"/>
      <c r="AO336" s="221"/>
      <c r="AP336" s="220"/>
      <c r="AQ336" s="220"/>
      <c r="AR336" s="245"/>
      <c r="AS336" s="245"/>
      <c r="AT336" s="117"/>
      <c r="AU336" s="117"/>
    </row>
    <row r="337" spans="1:47" ht="12.75" customHeight="1">
      <c r="A337" s="118"/>
      <c r="B337" s="76"/>
      <c r="C337" s="76"/>
      <c r="D337" s="216"/>
      <c r="E337" s="117"/>
      <c r="F337" s="117"/>
      <c r="G337" s="117"/>
      <c r="H337" s="117"/>
      <c r="I337" s="117"/>
      <c r="J337" s="117"/>
      <c r="K337" s="117"/>
      <c r="L337" s="119"/>
      <c r="M337" s="120"/>
      <c r="N337" s="118"/>
      <c r="O337" s="117"/>
      <c r="P337" s="117"/>
      <c r="Q337" s="216"/>
      <c r="R337" s="117"/>
      <c r="S337" s="117"/>
      <c r="T337" s="117"/>
      <c r="U337" s="216"/>
      <c r="V337" s="216"/>
      <c r="W337" s="216"/>
      <c r="X337" s="216"/>
      <c r="Y337" s="216"/>
      <c r="Z337" s="216"/>
      <c r="AA337" s="217"/>
      <c r="AB337" s="218"/>
      <c r="AC337" s="219"/>
      <c r="AD337" s="220"/>
      <c r="AE337" s="220"/>
      <c r="AF337" s="120"/>
      <c r="AG337" s="217"/>
      <c r="AH337" s="217"/>
      <c r="AI337" s="221"/>
      <c r="AJ337" s="220"/>
      <c r="AK337" s="220"/>
      <c r="AL337" s="222"/>
      <c r="AM337" s="217"/>
      <c r="AN337" s="217"/>
      <c r="AO337" s="221"/>
      <c r="AP337" s="220"/>
      <c r="AQ337" s="220"/>
      <c r="AR337" s="245"/>
      <c r="AS337" s="245"/>
      <c r="AT337" s="117"/>
      <c r="AU337" s="117"/>
    </row>
    <row r="338" spans="1:47" ht="12.75" customHeight="1">
      <c r="A338" s="118"/>
      <c r="B338" s="76"/>
      <c r="C338" s="76"/>
      <c r="D338" s="216"/>
      <c r="E338" s="117"/>
      <c r="F338" s="117"/>
      <c r="G338" s="117"/>
      <c r="H338" s="117"/>
      <c r="I338" s="117"/>
      <c r="J338" s="117"/>
      <c r="K338" s="117"/>
      <c r="L338" s="119"/>
      <c r="M338" s="120"/>
      <c r="N338" s="118"/>
      <c r="O338" s="117"/>
      <c r="P338" s="117"/>
      <c r="Q338" s="216"/>
      <c r="R338" s="117"/>
      <c r="S338" s="117"/>
      <c r="T338" s="117"/>
      <c r="U338" s="216"/>
      <c r="V338" s="216"/>
      <c r="W338" s="216"/>
      <c r="X338" s="216"/>
      <c r="Y338" s="216"/>
      <c r="Z338" s="216"/>
      <c r="AA338" s="217"/>
      <c r="AB338" s="218"/>
      <c r="AC338" s="219"/>
      <c r="AD338" s="220"/>
      <c r="AE338" s="220"/>
      <c r="AF338" s="120"/>
      <c r="AG338" s="217"/>
      <c r="AH338" s="217"/>
      <c r="AI338" s="221"/>
      <c r="AJ338" s="220"/>
      <c r="AK338" s="220"/>
      <c r="AL338" s="222"/>
      <c r="AM338" s="217"/>
      <c r="AN338" s="217"/>
      <c r="AO338" s="221"/>
      <c r="AP338" s="220"/>
      <c r="AQ338" s="220"/>
      <c r="AR338" s="245"/>
      <c r="AS338" s="245"/>
      <c r="AT338" s="117"/>
      <c r="AU338" s="117"/>
    </row>
    <row r="339" spans="1:47" ht="12.75" customHeight="1">
      <c r="A339" s="118"/>
      <c r="B339" s="76"/>
      <c r="C339" s="76"/>
      <c r="D339" s="216"/>
      <c r="E339" s="117"/>
      <c r="F339" s="117"/>
      <c r="G339" s="117"/>
      <c r="H339" s="117"/>
      <c r="I339" s="117"/>
      <c r="J339" s="117"/>
      <c r="K339" s="117"/>
      <c r="L339" s="119"/>
      <c r="M339" s="120"/>
      <c r="N339" s="118"/>
      <c r="O339" s="117"/>
      <c r="P339" s="117"/>
      <c r="Q339" s="216"/>
      <c r="R339" s="117"/>
      <c r="S339" s="117"/>
      <c r="T339" s="117"/>
      <c r="U339" s="216"/>
      <c r="V339" s="216"/>
      <c r="W339" s="216"/>
      <c r="X339" s="216"/>
      <c r="Y339" s="216"/>
      <c r="Z339" s="216"/>
      <c r="AA339" s="217"/>
      <c r="AB339" s="218"/>
      <c r="AC339" s="219"/>
      <c r="AD339" s="220"/>
      <c r="AE339" s="220"/>
      <c r="AF339" s="120"/>
      <c r="AG339" s="217"/>
      <c r="AH339" s="217"/>
      <c r="AI339" s="221"/>
      <c r="AJ339" s="220"/>
      <c r="AK339" s="220"/>
      <c r="AL339" s="222"/>
      <c r="AM339" s="217"/>
      <c r="AN339" s="217"/>
      <c r="AO339" s="221"/>
      <c r="AP339" s="220"/>
      <c r="AQ339" s="220"/>
      <c r="AR339" s="245"/>
      <c r="AS339" s="245"/>
      <c r="AT339" s="117"/>
      <c r="AU339" s="117"/>
    </row>
    <row r="340" spans="1:47" ht="12.75" customHeight="1">
      <c r="A340" s="118"/>
      <c r="B340" s="76"/>
      <c r="C340" s="76"/>
      <c r="D340" s="216"/>
      <c r="E340" s="117"/>
      <c r="F340" s="117"/>
      <c r="G340" s="117"/>
      <c r="H340" s="117"/>
      <c r="I340" s="117"/>
      <c r="J340" s="117"/>
      <c r="K340" s="117"/>
      <c r="L340" s="119"/>
      <c r="M340" s="120"/>
      <c r="N340" s="118"/>
      <c r="O340" s="117"/>
      <c r="P340" s="117"/>
      <c r="Q340" s="216"/>
      <c r="R340" s="117"/>
      <c r="S340" s="117"/>
      <c r="T340" s="117"/>
      <c r="U340" s="216"/>
      <c r="V340" s="216"/>
      <c r="W340" s="216"/>
      <c r="X340" s="216"/>
      <c r="Y340" s="216"/>
      <c r="Z340" s="216"/>
      <c r="AA340" s="217"/>
      <c r="AB340" s="218"/>
      <c r="AC340" s="219"/>
      <c r="AD340" s="220"/>
      <c r="AE340" s="220"/>
      <c r="AF340" s="120"/>
      <c r="AG340" s="217"/>
      <c r="AH340" s="217"/>
      <c r="AI340" s="221"/>
      <c r="AJ340" s="220"/>
      <c r="AK340" s="220"/>
      <c r="AL340" s="222"/>
      <c r="AM340" s="217"/>
      <c r="AN340" s="217"/>
      <c r="AO340" s="221"/>
      <c r="AP340" s="220"/>
      <c r="AQ340" s="220"/>
      <c r="AR340" s="245"/>
      <c r="AS340" s="245"/>
      <c r="AT340" s="117"/>
      <c r="AU340" s="117"/>
    </row>
    <row r="341" spans="1:47" ht="12.75" customHeight="1">
      <c r="A341" s="118"/>
      <c r="B341" s="76"/>
      <c r="C341" s="76"/>
      <c r="D341" s="216"/>
      <c r="E341" s="117"/>
      <c r="F341" s="117"/>
      <c r="G341" s="117"/>
      <c r="H341" s="117"/>
      <c r="I341" s="117"/>
      <c r="J341" s="117"/>
      <c r="K341" s="117"/>
      <c r="L341" s="119"/>
      <c r="M341" s="120"/>
      <c r="N341" s="118"/>
      <c r="O341" s="117"/>
      <c r="P341" s="117"/>
      <c r="Q341" s="216"/>
      <c r="R341" s="117"/>
      <c r="S341" s="117"/>
      <c r="T341" s="117"/>
      <c r="U341" s="216"/>
      <c r="V341" s="216"/>
      <c r="W341" s="216"/>
      <c r="X341" s="216"/>
      <c r="Y341" s="216"/>
      <c r="Z341" s="216"/>
      <c r="AA341" s="217"/>
      <c r="AB341" s="218"/>
      <c r="AC341" s="219"/>
      <c r="AD341" s="220"/>
      <c r="AE341" s="220"/>
      <c r="AF341" s="120"/>
      <c r="AG341" s="217"/>
      <c r="AH341" s="217"/>
      <c r="AI341" s="221"/>
      <c r="AJ341" s="220"/>
      <c r="AK341" s="220"/>
      <c r="AL341" s="222"/>
      <c r="AM341" s="217"/>
      <c r="AN341" s="217"/>
      <c r="AO341" s="221"/>
      <c r="AP341" s="220"/>
      <c r="AQ341" s="220"/>
      <c r="AR341" s="245"/>
      <c r="AS341" s="245"/>
      <c r="AT341" s="117"/>
      <c r="AU341" s="117"/>
    </row>
    <row r="342" spans="1:47" ht="12.75" customHeight="1">
      <c r="A342" s="118"/>
      <c r="B342" s="76"/>
      <c r="C342" s="76"/>
      <c r="D342" s="216"/>
      <c r="E342" s="117"/>
      <c r="F342" s="117"/>
      <c r="G342" s="117"/>
      <c r="H342" s="117"/>
      <c r="I342" s="117"/>
      <c r="J342" s="117"/>
      <c r="K342" s="117"/>
      <c r="L342" s="119"/>
      <c r="M342" s="120"/>
      <c r="N342" s="118"/>
      <c r="O342" s="117"/>
      <c r="P342" s="117"/>
      <c r="Q342" s="216"/>
      <c r="R342" s="117"/>
      <c r="S342" s="117"/>
      <c r="T342" s="117"/>
      <c r="U342" s="216"/>
      <c r="V342" s="216"/>
      <c r="W342" s="216"/>
      <c r="X342" s="216"/>
      <c r="Y342" s="216"/>
      <c r="Z342" s="216"/>
      <c r="AA342" s="217"/>
      <c r="AB342" s="218"/>
      <c r="AC342" s="219"/>
      <c r="AD342" s="220"/>
      <c r="AE342" s="220"/>
      <c r="AF342" s="120"/>
      <c r="AG342" s="217"/>
      <c r="AH342" s="217"/>
      <c r="AI342" s="221"/>
      <c r="AJ342" s="220"/>
      <c r="AK342" s="220"/>
      <c r="AL342" s="222"/>
      <c r="AM342" s="217"/>
      <c r="AN342" s="217"/>
      <c r="AO342" s="221"/>
      <c r="AP342" s="220"/>
      <c r="AQ342" s="220"/>
      <c r="AR342" s="245"/>
      <c r="AS342" s="245"/>
      <c r="AT342" s="117"/>
      <c r="AU342" s="117"/>
    </row>
    <row r="343" spans="1:47" ht="12.75" customHeight="1">
      <c r="A343" s="118"/>
      <c r="B343" s="76"/>
      <c r="C343" s="76"/>
      <c r="D343" s="216"/>
      <c r="E343" s="117"/>
      <c r="F343" s="117"/>
      <c r="G343" s="117"/>
      <c r="H343" s="117"/>
      <c r="I343" s="117"/>
      <c r="J343" s="117"/>
      <c r="K343" s="117"/>
      <c r="L343" s="119"/>
      <c r="M343" s="120"/>
      <c r="N343" s="118"/>
      <c r="O343" s="117"/>
      <c r="P343" s="117"/>
      <c r="Q343" s="216"/>
      <c r="R343" s="117"/>
      <c r="S343" s="117"/>
      <c r="T343" s="117"/>
      <c r="U343" s="216"/>
      <c r="V343" s="216"/>
      <c r="W343" s="216"/>
      <c r="X343" s="216"/>
      <c r="Y343" s="216"/>
      <c r="Z343" s="216"/>
      <c r="AA343" s="217"/>
      <c r="AB343" s="218"/>
      <c r="AC343" s="219"/>
      <c r="AD343" s="220"/>
      <c r="AE343" s="220"/>
      <c r="AF343" s="120"/>
      <c r="AG343" s="217"/>
      <c r="AH343" s="217"/>
      <c r="AI343" s="221"/>
      <c r="AJ343" s="220"/>
      <c r="AK343" s="220"/>
      <c r="AL343" s="222"/>
      <c r="AM343" s="217"/>
      <c r="AN343" s="217"/>
      <c r="AO343" s="221"/>
      <c r="AP343" s="220"/>
      <c r="AQ343" s="220"/>
      <c r="AR343" s="245"/>
      <c r="AS343" s="245"/>
      <c r="AT343" s="117"/>
      <c r="AU343" s="117"/>
    </row>
    <row r="344" spans="1:47" ht="12.75" customHeight="1">
      <c r="A344" s="118"/>
      <c r="B344" s="76"/>
      <c r="C344" s="76"/>
      <c r="D344" s="216"/>
      <c r="E344" s="117"/>
      <c r="F344" s="117"/>
      <c r="G344" s="117"/>
      <c r="H344" s="117"/>
      <c r="I344" s="117"/>
      <c r="J344" s="117"/>
      <c r="K344" s="117"/>
      <c r="L344" s="119"/>
      <c r="M344" s="120"/>
      <c r="N344" s="118"/>
      <c r="O344" s="117"/>
      <c r="P344" s="117"/>
      <c r="Q344" s="216"/>
      <c r="R344" s="117"/>
      <c r="S344" s="117"/>
      <c r="T344" s="117"/>
      <c r="U344" s="216"/>
      <c r="V344" s="216"/>
      <c r="W344" s="216"/>
      <c r="X344" s="216"/>
      <c r="Y344" s="216"/>
      <c r="Z344" s="216"/>
      <c r="AA344" s="217"/>
      <c r="AB344" s="218"/>
      <c r="AC344" s="219"/>
      <c r="AD344" s="220"/>
      <c r="AE344" s="220"/>
      <c r="AF344" s="120"/>
      <c r="AG344" s="217"/>
      <c r="AH344" s="217"/>
      <c r="AI344" s="221"/>
      <c r="AJ344" s="220"/>
      <c r="AK344" s="220"/>
      <c r="AL344" s="222"/>
      <c r="AM344" s="217"/>
      <c r="AN344" s="217"/>
      <c r="AO344" s="221"/>
      <c r="AP344" s="220"/>
      <c r="AQ344" s="220"/>
      <c r="AR344" s="245"/>
      <c r="AS344" s="245"/>
      <c r="AT344" s="117"/>
      <c r="AU344" s="117"/>
    </row>
    <row r="345" spans="1:47" ht="12.75" customHeight="1">
      <c r="A345" s="118"/>
      <c r="B345" s="76"/>
      <c r="C345" s="76"/>
      <c r="D345" s="216"/>
      <c r="E345" s="117"/>
      <c r="F345" s="117"/>
      <c r="G345" s="117"/>
      <c r="H345" s="117"/>
      <c r="I345" s="117"/>
      <c r="J345" s="117"/>
      <c r="K345" s="117"/>
      <c r="L345" s="119"/>
      <c r="M345" s="120"/>
      <c r="N345" s="118"/>
      <c r="O345" s="117"/>
      <c r="P345" s="117"/>
      <c r="Q345" s="216"/>
      <c r="R345" s="117"/>
      <c r="S345" s="117"/>
      <c r="T345" s="117"/>
      <c r="U345" s="216"/>
      <c r="V345" s="216"/>
      <c r="W345" s="216"/>
      <c r="X345" s="216"/>
      <c r="Y345" s="216"/>
      <c r="Z345" s="216"/>
      <c r="AA345" s="217"/>
      <c r="AB345" s="218"/>
      <c r="AC345" s="219"/>
      <c r="AD345" s="220"/>
      <c r="AE345" s="220"/>
      <c r="AF345" s="120"/>
      <c r="AG345" s="217"/>
      <c r="AH345" s="217"/>
      <c r="AI345" s="221"/>
      <c r="AJ345" s="220"/>
      <c r="AK345" s="220"/>
      <c r="AL345" s="222"/>
      <c r="AM345" s="217"/>
      <c r="AN345" s="217"/>
      <c r="AO345" s="221"/>
      <c r="AP345" s="220"/>
      <c r="AQ345" s="220"/>
      <c r="AR345" s="245"/>
      <c r="AS345" s="245"/>
      <c r="AT345" s="117"/>
      <c r="AU345" s="117"/>
    </row>
    <row r="346" spans="1:47" ht="12.75" customHeight="1">
      <c r="A346" s="118"/>
      <c r="B346" s="76"/>
      <c r="C346" s="76"/>
      <c r="D346" s="216"/>
      <c r="E346" s="117"/>
      <c r="F346" s="117"/>
      <c r="G346" s="117"/>
      <c r="H346" s="117"/>
      <c r="I346" s="117"/>
      <c r="J346" s="117"/>
      <c r="K346" s="117"/>
      <c r="L346" s="119"/>
      <c r="M346" s="120"/>
      <c r="N346" s="118"/>
      <c r="O346" s="117"/>
      <c r="P346" s="117"/>
      <c r="Q346" s="216"/>
      <c r="R346" s="117"/>
      <c r="S346" s="117"/>
      <c r="T346" s="117"/>
      <c r="U346" s="216"/>
      <c r="V346" s="216"/>
      <c r="W346" s="216"/>
      <c r="X346" s="216"/>
      <c r="Y346" s="216"/>
      <c r="Z346" s="216"/>
      <c r="AA346" s="217"/>
      <c r="AB346" s="218"/>
      <c r="AC346" s="219"/>
      <c r="AD346" s="220"/>
      <c r="AE346" s="220"/>
      <c r="AF346" s="120"/>
      <c r="AG346" s="217"/>
      <c r="AH346" s="217"/>
      <c r="AI346" s="221"/>
      <c r="AJ346" s="220"/>
      <c r="AK346" s="220"/>
      <c r="AL346" s="222"/>
      <c r="AM346" s="217"/>
      <c r="AN346" s="217"/>
      <c r="AO346" s="221"/>
      <c r="AP346" s="220"/>
      <c r="AQ346" s="220"/>
      <c r="AR346" s="245"/>
      <c r="AS346" s="245"/>
      <c r="AT346" s="117"/>
      <c r="AU346" s="117"/>
    </row>
    <row r="347" spans="1:47" ht="12.75" customHeight="1">
      <c r="A347" s="118"/>
      <c r="B347" s="76"/>
      <c r="C347" s="76"/>
      <c r="D347" s="216"/>
      <c r="E347" s="117"/>
      <c r="F347" s="117"/>
      <c r="G347" s="117"/>
      <c r="H347" s="117"/>
      <c r="I347" s="117"/>
      <c r="J347" s="117"/>
      <c r="K347" s="117"/>
      <c r="L347" s="119"/>
      <c r="M347" s="120"/>
      <c r="N347" s="118"/>
      <c r="O347" s="117"/>
      <c r="P347" s="117"/>
      <c r="Q347" s="216"/>
      <c r="R347" s="117"/>
      <c r="S347" s="117"/>
      <c r="T347" s="117"/>
      <c r="U347" s="216"/>
      <c r="V347" s="216"/>
      <c r="W347" s="216"/>
      <c r="X347" s="216"/>
      <c r="Y347" s="216"/>
      <c r="Z347" s="216"/>
      <c r="AA347" s="217"/>
      <c r="AB347" s="218"/>
      <c r="AC347" s="219"/>
      <c r="AD347" s="220"/>
      <c r="AE347" s="220"/>
      <c r="AF347" s="120"/>
      <c r="AG347" s="217"/>
      <c r="AH347" s="217"/>
      <c r="AI347" s="221"/>
      <c r="AJ347" s="220"/>
      <c r="AK347" s="220"/>
      <c r="AL347" s="222"/>
      <c r="AM347" s="217"/>
      <c r="AN347" s="217"/>
      <c r="AO347" s="221"/>
      <c r="AP347" s="220"/>
      <c r="AQ347" s="220"/>
      <c r="AR347" s="245"/>
      <c r="AS347" s="245"/>
      <c r="AT347" s="117"/>
      <c r="AU347" s="117"/>
    </row>
    <row r="348" spans="1:47" ht="12.75" customHeight="1">
      <c r="A348" s="118"/>
      <c r="B348" s="76"/>
      <c r="C348" s="76"/>
      <c r="D348" s="216"/>
      <c r="E348" s="117"/>
      <c r="F348" s="117"/>
      <c r="G348" s="117"/>
      <c r="H348" s="117"/>
      <c r="I348" s="117"/>
      <c r="J348" s="117"/>
      <c r="K348" s="117"/>
      <c r="L348" s="119"/>
      <c r="M348" s="120"/>
      <c r="N348" s="118"/>
      <c r="O348" s="117"/>
      <c r="P348" s="117"/>
      <c r="Q348" s="216"/>
      <c r="R348" s="117"/>
      <c r="S348" s="117"/>
      <c r="T348" s="117"/>
      <c r="U348" s="216"/>
      <c r="V348" s="216"/>
      <c r="W348" s="216"/>
      <c r="X348" s="216"/>
      <c r="Y348" s="216"/>
      <c r="Z348" s="216"/>
      <c r="AA348" s="217"/>
      <c r="AB348" s="218"/>
      <c r="AC348" s="219"/>
      <c r="AD348" s="220"/>
      <c r="AE348" s="220"/>
      <c r="AF348" s="120"/>
      <c r="AG348" s="217"/>
      <c r="AH348" s="217"/>
      <c r="AI348" s="221"/>
      <c r="AJ348" s="220"/>
      <c r="AK348" s="220"/>
      <c r="AL348" s="222"/>
      <c r="AM348" s="217"/>
      <c r="AN348" s="217"/>
      <c r="AO348" s="221"/>
      <c r="AP348" s="220"/>
      <c r="AQ348" s="220"/>
      <c r="AR348" s="245"/>
      <c r="AS348" s="245"/>
      <c r="AT348" s="117"/>
      <c r="AU348" s="117"/>
    </row>
    <row r="349" spans="1:47" ht="12.75" customHeight="1">
      <c r="A349" s="118"/>
      <c r="B349" s="76"/>
      <c r="C349" s="76"/>
      <c r="D349" s="216"/>
      <c r="E349" s="117"/>
      <c r="F349" s="117"/>
      <c r="G349" s="117"/>
      <c r="H349" s="117"/>
      <c r="I349" s="117"/>
      <c r="J349" s="117"/>
      <c r="K349" s="117"/>
      <c r="L349" s="119"/>
      <c r="M349" s="120"/>
      <c r="N349" s="118"/>
      <c r="O349" s="117"/>
      <c r="P349" s="117"/>
      <c r="Q349" s="216"/>
      <c r="R349" s="117"/>
      <c r="S349" s="117"/>
      <c r="T349" s="117"/>
      <c r="U349" s="216"/>
      <c r="V349" s="216"/>
      <c r="W349" s="216"/>
      <c r="X349" s="216"/>
      <c r="Y349" s="216"/>
      <c r="Z349" s="216"/>
      <c r="AA349" s="217"/>
      <c r="AB349" s="218"/>
      <c r="AC349" s="219"/>
      <c r="AD349" s="220"/>
      <c r="AE349" s="220"/>
      <c r="AF349" s="120"/>
      <c r="AG349" s="217"/>
      <c r="AH349" s="217"/>
      <c r="AI349" s="221"/>
      <c r="AJ349" s="220"/>
      <c r="AK349" s="220"/>
      <c r="AL349" s="222"/>
      <c r="AM349" s="217"/>
      <c r="AN349" s="217"/>
      <c r="AO349" s="221"/>
      <c r="AP349" s="220"/>
      <c r="AQ349" s="220"/>
      <c r="AR349" s="245"/>
      <c r="AS349" s="245"/>
      <c r="AT349" s="117"/>
      <c r="AU349" s="117"/>
    </row>
    <row r="350" spans="1:47" ht="12.75" customHeight="1">
      <c r="A350" s="118"/>
      <c r="B350" s="76"/>
      <c r="C350" s="76"/>
      <c r="D350" s="216"/>
      <c r="E350" s="117"/>
      <c r="F350" s="117"/>
      <c r="G350" s="117"/>
      <c r="H350" s="117"/>
      <c r="I350" s="117"/>
      <c r="J350" s="117"/>
      <c r="K350" s="117"/>
      <c r="L350" s="119"/>
      <c r="M350" s="120"/>
      <c r="N350" s="118"/>
      <c r="O350" s="117"/>
      <c r="P350" s="117"/>
      <c r="Q350" s="216"/>
      <c r="R350" s="117"/>
      <c r="S350" s="117"/>
      <c r="T350" s="117"/>
      <c r="U350" s="216"/>
      <c r="V350" s="216"/>
      <c r="W350" s="216"/>
      <c r="X350" s="216"/>
      <c r="Y350" s="216"/>
      <c r="Z350" s="216"/>
      <c r="AA350" s="217"/>
      <c r="AB350" s="218"/>
      <c r="AC350" s="219"/>
      <c r="AD350" s="220"/>
      <c r="AE350" s="220"/>
      <c r="AF350" s="120"/>
      <c r="AG350" s="217"/>
      <c r="AH350" s="217"/>
      <c r="AI350" s="221"/>
      <c r="AJ350" s="220"/>
      <c r="AK350" s="220"/>
      <c r="AL350" s="222"/>
      <c r="AM350" s="217"/>
      <c r="AN350" s="217"/>
      <c r="AO350" s="221"/>
      <c r="AP350" s="220"/>
      <c r="AQ350" s="220"/>
      <c r="AR350" s="245"/>
      <c r="AS350" s="245"/>
      <c r="AT350" s="117"/>
      <c r="AU350" s="117"/>
    </row>
    <row r="351" spans="1:47" ht="12.75" customHeight="1">
      <c r="A351" s="118"/>
      <c r="B351" s="76"/>
      <c r="C351" s="76"/>
      <c r="D351" s="216"/>
      <c r="E351" s="117"/>
      <c r="F351" s="117"/>
      <c r="G351" s="117"/>
      <c r="H351" s="117"/>
      <c r="I351" s="117"/>
      <c r="J351" s="117"/>
      <c r="K351" s="117"/>
      <c r="L351" s="119"/>
      <c r="M351" s="120"/>
      <c r="N351" s="118"/>
      <c r="O351" s="117"/>
      <c r="P351" s="117"/>
      <c r="Q351" s="216"/>
      <c r="R351" s="117"/>
      <c r="S351" s="117"/>
      <c r="T351" s="117"/>
      <c r="U351" s="216"/>
      <c r="V351" s="216"/>
      <c r="W351" s="216"/>
      <c r="X351" s="216"/>
      <c r="Y351" s="216"/>
      <c r="Z351" s="216"/>
      <c r="AA351" s="217"/>
      <c r="AB351" s="218"/>
      <c r="AC351" s="219"/>
      <c r="AD351" s="220"/>
      <c r="AE351" s="220"/>
      <c r="AF351" s="120"/>
      <c r="AG351" s="217"/>
      <c r="AH351" s="217"/>
      <c r="AI351" s="221"/>
      <c r="AJ351" s="220"/>
      <c r="AK351" s="220"/>
      <c r="AL351" s="222"/>
      <c r="AM351" s="217"/>
      <c r="AN351" s="217"/>
      <c r="AO351" s="221"/>
      <c r="AP351" s="220"/>
      <c r="AQ351" s="220"/>
      <c r="AR351" s="245"/>
      <c r="AS351" s="245"/>
      <c r="AT351" s="117"/>
      <c r="AU351" s="117"/>
    </row>
    <row r="352" spans="1:47" ht="12.75" customHeight="1">
      <c r="A352" s="118"/>
      <c r="B352" s="76"/>
      <c r="C352" s="76"/>
      <c r="D352" s="216"/>
      <c r="E352" s="117"/>
      <c r="F352" s="117"/>
      <c r="G352" s="117"/>
      <c r="H352" s="117"/>
      <c r="I352" s="117"/>
      <c r="J352" s="117"/>
      <c r="K352" s="117"/>
      <c r="L352" s="119"/>
      <c r="M352" s="120"/>
      <c r="N352" s="118"/>
      <c r="O352" s="117"/>
      <c r="P352" s="117"/>
      <c r="Q352" s="216"/>
      <c r="R352" s="117"/>
      <c r="S352" s="117"/>
      <c r="T352" s="117"/>
      <c r="U352" s="216"/>
      <c r="V352" s="216"/>
      <c r="W352" s="216"/>
      <c r="X352" s="216"/>
      <c r="Y352" s="216"/>
      <c r="Z352" s="216"/>
      <c r="AA352" s="217"/>
      <c r="AB352" s="218"/>
      <c r="AC352" s="219"/>
      <c r="AD352" s="220"/>
      <c r="AE352" s="220"/>
      <c r="AF352" s="120"/>
      <c r="AG352" s="217"/>
      <c r="AH352" s="217"/>
      <c r="AI352" s="221"/>
      <c r="AJ352" s="220"/>
      <c r="AK352" s="220"/>
      <c r="AL352" s="222"/>
      <c r="AM352" s="217"/>
      <c r="AN352" s="217"/>
      <c r="AO352" s="221"/>
      <c r="AP352" s="220"/>
      <c r="AQ352" s="220"/>
      <c r="AR352" s="245"/>
      <c r="AS352" s="245"/>
      <c r="AT352" s="117"/>
      <c r="AU352" s="117"/>
    </row>
    <row r="353" spans="1:47" ht="12.75" customHeight="1">
      <c r="A353" s="118"/>
      <c r="B353" s="76"/>
      <c r="C353" s="76"/>
      <c r="D353" s="216"/>
      <c r="E353" s="117"/>
      <c r="F353" s="117"/>
      <c r="G353" s="117"/>
      <c r="H353" s="117"/>
      <c r="I353" s="117"/>
      <c r="J353" s="117"/>
      <c r="K353" s="117"/>
      <c r="L353" s="119"/>
      <c r="M353" s="120"/>
      <c r="N353" s="118"/>
      <c r="O353" s="117"/>
      <c r="P353" s="117"/>
      <c r="Q353" s="216"/>
      <c r="R353" s="117"/>
      <c r="S353" s="117"/>
      <c r="T353" s="117"/>
      <c r="U353" s="216"/>
      <c r="V353" s="216"/>
      <c r="W353" s="216"/>
      <c r="X353" s="216"/>
      <c r="Y353" s="216"/>
      <c r="Z353" s="216"/>
      <c r="AA353" s="217"/>
      <c r="AB353" s="218"/>
      <c r="AC353" s="219"/>
      <c r="AD353" s="220"/>
      <c r="AE353" s="220"/>
      <c r="AF353" s="120"/>
      <c r="AG353" s="217"/>
      <c r="AH353" s="217"/>
      <c r="AI353" s="221"/>
      <c r="AJ353" s="220"/>
      <c r="AK353" s="220"/>
      <c r="AL353" s="222"/>
      <c r="AM353" s="217"/>
      <c r="AN353" s="217"/>
      <c r="AO353" s="221"/>
      <c r="AP353" s="220"/>
      <c r="AQ353" s="220"/>
      <c r="AR353" s="245"/>
      <c r="AS353" s="245"/>
      <c r="AT353" s="117"/>
      <c r="AU353" s="117"/>
    </row>
    <row r="354" spans="1:47" ht="12.75" customHeight="1">
      <c r="A354" s="118"/>
      <c r="B354" s="76"/>
      <c r="C354" s="76"/>
      <c r="D354" s="216"/>
      <c r="E354" s="117"/>
      <c r="F354" s="117"/>
      <c r="G354" s="117"/>
      <c r="H354" s="117"/>
      <c r="I354" s="117"/>
      <c r="J354" s="117"/>
      <c r="K354" s="117"/>
      <c r="L354" s="119"/>
      <c r="M354" s="120"/>
      <c r="N354" s="118"/>
      <c r="O354" s="117"/>
      <c r="P354" s="117"/>
      <c r="Q354" s="216"/>
      <c r="R354" s="117"/>
      <c r="S354" s="117"/>
      <c r="T354" s="117"/>
      <c r="U354" s="216"/>
      <c r="V354" s="216"/>
      <c r="W354" s="216"/>
      <c r="X354" s="216"/>
      <c r="Y354" s="216"/>
      <c r="Z354" s="216"/>
      <c r="AA354" s="217"/>
      <c r="AB354" s="218"/>
      <c r="AC354" s="219"/>
      <c r="AD354" s="220"/>
      <c r="AE354" s="220"/>
      <c r="AF354" s="120"/>
      <c r="AG354" s="217"/>
      <c r="AH354" s="217"/>
      <c r="AI354" s="221"/>
      <c r="AJ354" s="220"/>
      <c r="AK354" s="220"/>
      <c r="AL354" s="222"/>
      <c r="AM354" s="217"/>
      <c r="AN354" s="217"/>
      <c r="AO354" s="221"/>
      <c r="AP354" s="220"/>
      <c r="AQ354" s="220"/>
      <c r="AR354" s="245"/>
      <c r="AS354" s="245"/>
      <c r="AT354" s="117"/>
      <c r="AU354" s="117"/>
    </row>
    <row r="355" spans="1:47" ht="12.75" customHeight="1">
      <c r="A355" s="118"/>
      <c r="B355" s="76"/>
      <c r="C355" s="76"/>
      <c r="D355" s="216"/>
      <c r="E355" s="117"/>
      <c r="F355" s="117"/>
      <c r="G355" s="117"/>
      <c r="H355" s="117"/>
      <c r="I355" s="117"/>
      <c r="J355" s="117"/>
      <c r="K355" s="117"/>
      <c r="L355" s="119"/>
      <c r="M355" s="120"/>
      <c r="N355" s="118"/>
      <c r="O355" s="117"/>
      <c r="P355" s="117"/>
      <c r="Q355" s="216"/>
      <c r="R355" s="117"/>
      <c r="S355" s="117"/>
      <c r="T355" s="117"/>
      <c r="U355" s="216"/>
      <c r="V355" s="216"/>
      <c r="W355" s="216"/>
      <c r="X355" s="216"/>
      <c r="Y355" s="216"/>
      <c r="Z355" s="216"/>
      <c r="AA355" s="217"/>
      <c r="AB355" s="218"/>
      <c r="AC355" s="219"/>
      <c r="AD355" s="220"/>
      <c r="AE355" s="220"/>
      <c r="AF355" s="120"/>
      <c r="AG355" s="217"/>
      <c r="AH355" s="217"/>
      <c r="AI355" s="221"/>
      <c r="AJ355" s="220"/>
      <c r="AK355" s="220"/>
      <c r="AL355" s="222"/>
      <c r="AM355" s="217"/>
      <c r="AN355" s="217"/>
      <c r="AO355" s="221"/>
      <c r="AP355" s="220"/>
      <c r="AQ355" s="220"/>
      <c r="AR355" s="245"/>
      <c r="AS355" s="245"/>
      <c r="AT355" s="117"/>
      <c r="AU355" s="117"/>
    </row>
    <row r="356" spans="1:47" ht="12.75" customHeight="1">
      <c r="A356" s="118"/>
      <c r="B356" s="76"/>
      <c r="C356" s="76"/>
      <c r="D356" s="216"/>
      <c r="E356" s="117"/>
      <c r="F356" s="117"/>
      <c r="G356" s="117"/>
      <c r="H356" s="117"/>
      <c r="I356" s="117"/>
      <c r="J356" s="117"/>
      <c r="K356" s="117"/>
      <c r="L356" s="119"/>
      <c r="M356" s="120"/>
      <c r="N356" s="118"/>
      <c r="O356" s="117"/>
      <c r="P356" s="117"/>
      <c r="Q356" s="216"/>
      <c r="R356" s="117"/>
      <c r="S356" s="117"/>
      <c r="T356" s="117"/>
      <c r="U356" s="216"/>
      <c r="V356" s="216"/>
      <c r="W356" s="216"/>
      <c r="X356" s="216"/>
      <c r="Y356" s="216"/>
      <c r="Z356" s="216"/>
      <c r="AA356" s="217"/>
      <c r="AB356" s="218"/>
      <c r="AC356" s="219"/>
      <c r="AD356" s="220"/>
      <c r="AE356" s="220"/>
      <c r="AF356" s="120"/>
      <c r="AG356" s="217"/>
      <c r="AH356" s="217"/>
      <c r="AI356" s="221"/>
      <c r="AJ356" s="220"/>
      <c r="AK356" s="220"/>
      <c r="AL356" s="222"/>
      <c r="AM356" s="217"/>
      <c r="AN356" s="217"/>
      <c r="AO356" s="221"/>
      <c r="AP356" s="220"/>
      <c r="AQ356" s="220"/>
      <c r="AR356" s="245"/>
      <c r="AS356" s="245"/>
      <c r="AT356" s="117"/>
      <c r="AU356" s="117"/>
    </row>
    <row r="357" spans="1:47" ht="12.75" customHeight="1">
      <c r="A357" s="118"/>
      <c r="B357" s="76"/>
      <c r="C357" s="76"/>
      <c r="D357" s="216"/>
      <c r="E357" s="117"/>
      <c r="F357" s="117"/>
      <c r="G357" s="117"/>
      <c r="H357" s="117"/>
      <c r="I357" s="117"/>
      <c r="J357" s="117"/>
      <c r="K357" s="117"/>
      <c r="L357" s="119"/>
      <c r="M357" s="120"/>
      <c r="N357" s="118"/>
      <c r="O357" s="117"/>
      <c r="P357" s="117"/>
      <c r="Q357" s="216"/>
      <c r="R357" s="117"/>
      <c r="S357" s="117"/>
      <c r="T357" s="117"/>
      <c r="U357" s="216"/>
      <c r="V357" s="216"/>
      <c r="W357" s="216"/>
      <c r="X357" s="216"/>
      <c r="Y357" s="216"/>
      <c r="Z357" s="216"/>
      <c r="AA357" s="217"/>
      <c r="AB357" s="218"/>
      <c r="AC357" s="219"/>
      <c r="AD357" s="220"/>
      <c r="AE357" s="220"/>
      <c r="AF357" s="120"/>
      <c r="AG357" s="217"/>
      <c r="AH357" s="217"/>
      <c r="AI357" s="221"/>
      <c r="AJ357" s="220"/>
      <c r="AK357" s="220"/>
      <c r="AL357" s="222"/>
      <c r="AM357" s="217"/>
      <c r="AN357" s="217"/>
      <c r="AO357" s="221"/>
      <c r="AP357" s="220"/>
      <c r="AQ357" s="220"/>
      <c r="AR357" s="245"/>
      <c r="AS357" s="245"/>
      <c r="AT357" s="117"/>
      <c r="AU357" s="117"/>
    </row>
    <row r="358" spans="1:47" ht="12.75" customHeight="1">
      <c r="A358" s="118"/>
      <c r="B358" s="76"/>
      <c r="C358" s="76"/>
      <c r="D358" s="216"/>
      <c r="E358" s="117"/>
      <c r="F358" s="117"/>
      <c r="G358" s="117"/>
      <c r="H358" s="117"/>
      <c r="I358" s="117"/>
      <c r="J358" s="117"/>
      <c r="K358" s="117"/>
      <c r="L358" s="119"/>
      <c r="M358" s="120"/>
      <c r="N358" s="118"/>
      <c r="O358" s="117"/>
      <c r="P358" s="117"/>
      <c r="Q358" s="216"/>
      <c r="R358" s="117"/>
      <c r="S358" s="117"/>
      <c r="T358" s="117"/>
      <c r="U358" s="216"/>
      <c r="V358" s="216"/>
      <c r="W358" s="216"/>
      <c r="X358" s="216"/>
      <c r="Y358" s="216"/>
      <c r="Z358" s="216"/>
      <c r="AA358" s="217"/>
      <c r="AB358" s="218"/>
      <c r="AC358" s="219"/>
      <c r="AD358" s="220"/>
      <c r="AE358" s="220"/>
      <c r="AF358" s="120"/>
      <c r="AG358" s="217"/>
      <c r="AH358" s="217"/>
      <c r="AI358" s="221"/>
      <c r="AJ358" s="220"/>
      <c r="AK358" s="220"/>
      <c r="AL358" s="222"/>
      <c r="AM358" s="217"/>
      <c r="AN358" s="217"/>
      <c r="AO358" s="221"/>
      <c r="AP358" s="220"/>
      <c r="AQ358" s="220"/>
      <c r="AR358" s="245"/>
      <c r="AS358" s="245"/>
      <c r="AT358" s="117"/>
      <c r="AU358" s="117"/>
    </row>
    <row r="359" spans="1:47" ht="12.75" customHeight="1">
      <c r="A359" s="118"/>
      <c r="B359" s="76"/>
      <c r="C359" s="76"/>
      <c r="D359" s="216"/>
      <c r="E359" s="117"/>
      <c r="F359" s="117"/>
      <c r="G359" s="117"/>
      <c r="H359" s="117"/>
      <c r="I359" s="117"/>
      <c r="J359" s="117"/>
      <c r="K359" s="117"/>
      <c r="L359" s="119"/>
      <c r="M359" s="120"/>
      <c r="N359" s="118"/>
      <c r="O359" s="117"/>
      <c r="P359" s="117"/>
      <c r="Q359" s="216"/>
      <c r="R359" s="117"/>
      <c r="S359" s="117"/>
      <c r="T359" s="117"/>
      <c r="U359" s="216"/>
      <c r="V359" s="216"/>
      <c r="W359" s="216"/>
      <c r="X359" s="216"/>
      <c r="Y359" s="216"/>
      <c r="Z359" s="216"/>
      <c r="AA359" s="217"/>
      <c r="AB359" s="218"/>
      <c r="AC359" s="219"/>
      <c r="AD359" s="220"/>
      <c r="AE359" s="220"/>
      <c r="AF359" s="120"/>
      <c r="AG359" s="217"/>
      <c r="AH359" s="217"/>
      <c r="AI359" s="221"/>
      <c r="AJ359" s="220"/>
      <c r="AK359" s="220"/>
      <c r="AL359" s="222"/>
      <c r="AM359" s="217"/>
      <c r="AN359" s="217"/>
      <c r="AO359" s="221"/>
      <c r="AP359" s="220"/>
      <c r="AQ359" s="220"/>
      <c r="AR359" s="245"/>
      <c r="AS359" s="245"/>
      <c r="AT359" s="117"/>
      <c r="AU359" s="117"/>
    </row>
    <row r="360" spans="1:47" ht="12.75" customHeight="1">
      <c r="A360" s="118"/>
      <c r="B360" s="76"/>
      <c r="C360" s="76"/>
      <c r="D360" s="216"/>
      <c r="E360" s="117"/>
      <c r="F360" s="117"/>
      <c r="G360" s="117"/>
      <c r="H360" s="117"/>
      <c r="I360" s="117"/>
      <c r="J360" s="117"/>
      <c r="K360" s="117"/>
      <c r="L360" s="119"/>
      <c r="M360" s="120"/>
      <c r="N360" s="118"/>
      <c r="O360" s="117"/>
      <c r="P360" s="117"/>
      <c r="Q360" s="216"/>
      <c r="R360" s="117"/>
      <c r="S360" s="117"/>
      <c r="T360" s="117"/>
      <c r="U360" s="216"/>
      <c r="V360" s="216"/>
      <c r="W360" s="216"/>
      <c r="X360" s="216"/>
      <c r="Y360" s="216"/>
      <c r="Z360" s="216"/>
      <c r="AA360" s="217"/>
      <c r="AB360" s="218"/>
      <c r="AC360" s="219"/>
      <c r="AD360" s="220"/>
      <c r="AE360" s="220"/>
      <c r="AF360" s="120"/>
      <c r="AG360" s="217"/>
      <c r="AH360" s="217"/>
      <c r="AI360" s="221"/>
      <c r="AJ360" s="220"/>
      <c r="AK360" s="220"/>
      <c r="AL360" s="222"/>
      <c r="AM360" s="217"/>
      <c r="AN360" s="217"/>
      <c r="AO360" s="221"/>
      <c r="AP360" s="220"/>
      <c r="AQ360" s="220"/>
      <c r="AR360" s="245"/>
      <c r="AS360" s="245"/>
      <c r="AT360" s="117"/>
      <c r="AU360" s="117"/>
    </row>
    <row r="361" spans="1:47" ht="12.75" customHeight="1">
      <c r="A361" s="118"/>
      <c r="B361" s="76"/>
      <c r="C361" s="76"/>
      <c r="D361" s="216"/>
      <c r="E361" s="117"/>
      <c r="F361" s="117"/>
      <c r="G361" s="117"/>
      <c r="H361" s="117"/>
      <c r="I361" s="117"/>
      <c r="J361" s="117"/>
      <c r="K361" s="117"/>
      <c r="L361" s="119"/>
      <c r="M361" s="120"/>
      <c r="N361" s="118"/>
      <c r="O361" s="117"/>
      <c r="P361" s="117"/>
      <c r="Q361" s="216"/>
      <c r="R361" s="117"/>
      <c r="S361" s="117"/>
      <c r="T361" s="117"/>
      <c r="U361" s="216"/>
      <c r="V361" s="216"/>
      <c r="W361" s="216"/>
      <c r="X361" s="216"/>
      <c r="Y361" s="216"/>
      <c r="Z361" s="216"/>
      <c r="AA361" s="217"/>
      <c r="AB361" s="218"/>
      <c r="AC361" s="219"/>
      <c r="AD361" s="220"/>
      <c r="AE361" s="220"/>
      <c r="AF361" s="120"/>
      <c r="AG361" s="217"/>
      <c r="AH361" s="217"/>
      <c r="AI361" s="221"/>
      <c r="AJ361" s="220"/>
      <c r="AK361" s="220"/>
      <c r="AL361" s="222"/>
      <c r="AM361" s="217"/>
      <c r="AN361" s="217"/>
      <c r="AO361" s="221"/>
      <c r="AP361" s="220"/>
      <c r="AQ361" s="220"/>
      <c r="AR361" s="245"/>
      <c r="AS361" s="245"/>
      <c r="AT361" s="117"/>
      <c r="AU361" s="117"/>
    </row>
    <row r="362" spans="1:47" ht="12.75" customHeight="1">
      <c r="A362" s="118"/>
      <c r="B362" s="76"/>
      <c r="C362" s="76"/>
      <c r="D362" s="216"/>
      <c r="E362" s="117"/>
      <c r="F362" s="117"/>
      <c r="G362" s="117"/>
      <c r="H362" s="117"/>
      <c r="I362" s="117"/>
      <c r="J362" s="117"/>
      <c r="K362" s="117"/>
      <c r="L362" s="119"/>
      <c r="M362" s="120"/>
      <c r="N362" s="118"/>
      <c r="O362" s="117"/>
      <c r="P362" s="117"/>
      <c r="Q362" s="216"/>
      <c r="R362" s="117"/>
      <c r="S362" s="117"/>
      <c r="T362" s="117"/>
      <c r="U362" s="216"/>
      <c r="V362" s="216"/>
      <c r="W362" s="216"/>
      <c r="X362" s="216"/>
      <c r="Y362" s="216"/>
      <c r="Z362" s="216"/>
      <c r="AA362" s="217"/>
      <c r="AB362" s="218"/>
      <c r="AC362" s="219"/>
      <c r="AD362" s="220"/>
      <c r="AE362" s="220"/>
      <c r="AF362" s="120"/>
      <c r="AG362" s="217"/>
      <c r="AH362" s="217"/>
      <c r="AI362" s="221"/>
      <c r="AJ362" s="220"/>
      <c r="AK362" s="220"/>
      <c r="AL362" s="222"/>
      <c r="AM362" s="217"/>
      <c r="AN362" s="217"/>
      <c r="AO362" s="221"/>
      <c r="AP362" s="220"/>
      <c r="AQ362" s="220"/>
      <c r="AR362" s="245"/>
      <c r="AS362" s="245"/>
      <c r="AT362" s="117"/>
      <c r="AU362" s="117"/>
    </row>
    <row r="363" spans="1:47" ht="12.75" customHeight="1">
      <c r="A363" s="118"/>
      <c r="B363" s="76"/>
      <c r="C363" s="76"/>
      <c r="D363" s="216"/>
      <c r="E363" s="117"/>
      <c r="F363" s="117"/>
      <c r="G363" s="117"/>
      <c r="H363" s="117"/>
      <c r="I363" s="117"/>
      <c r="J363" s="117"/>
      <c r="K363" s="117"/>
      <c r="L363" s="119"/>
      <c r="M363" s="120"/>
      <c r="N363" s="118"/>
      <c r="O363" s="117"/>
      <c r="P363" s="117"/>
      <c r="Q363" s="216"/>
      <c r="R363" s="117"/>
      <c r="S363" s="117"/>
      <c r="T363" s="117"/>
      <c r="U363" s="216"/>
      <c r="V363" s="216"/>
      <c r="W363" s="216"/>
      <c r="X363" s="216"/>
      <c r="Y363" s="216"/>
      <c r="Z363" s="216"/>
      <c r="AA363" s="217"/>
      <c r="AB363" s="218"/>
      <c r="AC363" s="219"/>
      <c r="AD363" s="220"/>
      <c r="AE363" s="220"/>
      <c r="AF363" s="120"/>
      <c r="AG363" s="217"/>
      <c r="AH363" s="217"/>
      <c r="AI363" s="221"/>
      <c r="AJ363" s="220"/>
      <c r="AK363" s="220"/>
      <c r="AL363" s="222"/>
      <c r="AM363" s="217"/>
      <c r="AN363" s="217"/>
      <c r="AO363" s="221"/>
      <c r="AP363" s="220"/>
      <c r="AQ363" s="220"/>
      <c r="AR363" s="245"/>
      <c r="AS363" s="245"/>
      <c r="AT363" s="117"/>
      <c r="AU363" s="117"/>
    </row>
    <row r="364" spans="1:47" ht="12.75" customHeight="1">
      <c r="A364" s="118"/>
      <c r="B364" s="76"/>
      <c r="C364" s="76"/>
      <c r="D364" s="216"/>
      <c r="E364" s="117"/>
      <c r="F364" s="117"/>
      <c r="G364" s="117"/>
      <c r="H364" s="117"/>
      <c r="I364" s="117"/>
      <c r="J364" s="117"/>
      <c r="K364" s="117"/>
      <c r="L364" s="119"/>
      <c r="M364" s="120"/>
      <c r="N364" s="118"/>
      <c r="O364" s="117"/>
      <c r="P364" s="117"/>
      <c r="Q364" s="216"/>
      <c r="R364" s="117"/>
      <c r="S364" s="117"/>
      <c r="T364" s="117"/>
      <c r="U364" s="216"/>
      <c r="V364" s="216"/>
      <c r="W364" s="216"/>
      <c r="X364" s="216"/>
      <c r="Y364" s="216"/>
      <c r="Z364" s="216"/>
      <c r="AA364" s="217"/>
      <c r="AB364" s="218"/>
      <c r="AC364" s="219"/>
      <c r="AD364" s="220"/>
      <c r="AE364" s="220"/>
      <c r="AF364" s="120"/>
      <c r="AG364" s="217"/>
      <c r="AH364" s="217"/>
      <c r="AI364" s="221"/>
      <c r="AJ364" s="220"/>
      <c r="AK364" s="220"/>
      <c r="AL364" s="222"/>
      <c r="AM364" s="217"/>
      <c r="AN364" s="217"/>
      <c r="AO364" s="221"/>
      <c r="AP364" s="220"/>
      <c r="AQ364" s="220"/>
      <c r="AR364" s="245"/>
      <c r="AS364" s="245"/>
      <c r="AT364" s="117"/>
      <c r="AU364" s="117"/>
    </row>
    <row r="365" spans="1:47" ht="12.75" customHeight="1">
      <c r="A365" s="118"/>
      <c r="B365" s="76"/>
      <c r="C365" s="76"/>
      <c r="D365" s="216"/>
      <c r="E365" s="117"/>
      <c r="F365" s="117"/>
      <c r="G365" s="117"/>
      <c r="H365" s="117"/>
      <c r="I365" s="117"/>
      <c r="J365" s="117"/>
      <c r="K365" s="117"/>
      <c r="L365" s="119"/>
      <c r="M365" s="120"/>
      <c r="N365" s="118"/>
      <c r="O365" s="117"/>
      <c r="P365" s="117"/>
      <c r="Q365" s="216"/>
      <c r="R365" s="117"/>
      <c r="S365" s="117"/>
      <c r="T365" s="117"/>
      <c r="U365" s="216"/>
      <c r="V365" s="216"/>
      <c r="W365" s="216"/>
      <c r="X365" s="216"/>
      <c r="Y365" s="216"/>
      <c r="Z365" s="216"/>
      <c r="AA365" s="217"/>
      <c r="AB365" s="218"/>
      <c r="AC365" s="219"/>
      <c r="AD365" s="220"/>
      <c r="AE365" s="220"/>
      <c r="AF365" s="120"/>
      <c r="AG365" s="217"/>
      <c r="AH365" s="217"/>
      <c r="AI365" s="221"/>
      <c r="AJ365" s="220"/>
      <c r="AK365" s="220"/>
      <c r="AL365" s="222"/>
      <c r="AM365" s="217"/>
      <c r="AN365" s="217"/>
      <c r="AO365" s="221"/>
      <c r="AP365" s="220"/>
      <c r="AQ365" s="220"/>
      <c r="AR365" s="245"/>
      <c r="AS365" s="245"/>
      <c r="AT365" s="117"/>
      <c r="AU365" s="117"/>
    </row>
    <row r="366" spans="1:47" ht="12.75" customHeight="1">
      <c r="A366" s="118"/>
      <c r="B366" s="76"/>
      <c r="C366" s="76"/>
      <c r="D366" s="216"/>
      <c r="E366" s="117"/>
      <c r="F366" s="117"/>
      <c r="G366" s="117"/>
      <c r="H366" s="117"/>
      <c r="I366" s="117"/>
      <c r="J366" s="117"/>
      <c r="K366" s="117"/>
      <c r="L366" s="119"/>
      <c r="M366" s="120"/>
      <c r="N366" s="118"/>
      <c r="O366" s="117"/>
      <c r="P366" s="117"/>
      <c r="Q366" s="216"/>
      <c r="R366" s="117"/>
      <c r="S366" s="117"/>
      <c r="T366" s="117"/>
      <c r="U366" s="216"/>
      <c r="V366" s="216"/>
      <c r="W366" s="216"/>
      <c r="X366" s="216"/>
      <c r="Y366" s="216"/>
      <c r="Z366" s="216"/>
      <c r="AA366" s="217"/>
      <c r="AB366" s="218"/>
      <c r="AC366" s="219"/>
      <c r="AD366" s="220"/>
      <c r="AE366" s="220"/>
      <c r="AF366" s="120"/>
      <c r="AG366" s="217"/>
      <c r="AH366" s="217"/>
      <c r="AI366" s="221"/>
      <c r="AJ366" s="220"/>
      <c r="AK366" s="220"/>
      <c r="AL366" s="222"/>
      <c r="AM366" s="217"/>
      <c r="AN366" s="217"/>
      <c r="AO366" s="221"/>
      <c r="AP366" s="220"/>
      <c r="AQ366" s="220"/>
      <c r="AR366" s="245"/>
      <c r="AS366" s="245"/>
      <c r="AT366" s="117"/>
      <c r="AU366" s="117"/>
    </row>
    <row r="367" spans="1:47" ht="12.75" customHeight="1">
      <c r="A367" s="118"/>
      <c r="B367" s="76"/>
      <c r="C367" s="76"/>
      <c r="D367" s="216"/>
      <c r="E367" s="117"/>
      <c r="F367" s="117"/>
      <c r="G367" s="117"/>
      <c r="H367" s="117"/>
      <c r="I367" s="117"/>
      <c r="J367" s="117"/>
      <c r="K367" s="117"/>
      <c r="L367" s="119"/>
      <c r="M367" s="120"/>
      <c r="N367" s="118"/>
      <c r="O367" s="117"/>
      <c r="P367" s="117"/>
      <c r="Q367" s="216"/>
      <c r="R367" s="117"/>
      <c r="S367" s="117"/>
      <c r="T367" s="117"/>
      <c r="U367" s="216"/>
      <c r="V367" s="216"/>
      <c r="W367" s="216"/>
      <c r="X367" s="216"/>
      <c r="Y367" s="216"/>
      <c r="Z367" s="216"/>
      <c r="AA367" s="217"/>
      <c r="AB367" s="218"/>
      <c r="AC367" s="219"/>
      <c r="AD367" s="220"/>
      <c r="AE367" s="220"/>
      <c r="AF367" s="120"/>
      <c r="AG367" s="217"/>
      <c r="AH367" s="217"/>
      <c r="AI367" s="221"/>
      <c r="AJ367" s="220"/>
      <c r="AK367" s="220"/>
      <c r="AL367" s="222"/>
      <c r="AM367" s="217"/>
      <c r="AN367" s="217"/>
      <c r="AO367" s="221"/>
      <c r="AP367" s="220"/>
      <c r="AQ367" s="220"/>
      <c r="AR367" s="245"/>
      <c r="AS367" s="245"/>
      <c r="AT367" s="117"/>
      <c r="AU367" s="117"/>
    </row>
    <row r="368" spans="1:47" ht="12.75" customHeight="1">
      <c r="A368" s="118"/>
      <c r="B368" s="76"/>
      <c r="C368" s="76"/>
      <c r="D368" s="216"/>
      <c r="E368" s="117"/>
      <c r="F368" s="117"/>
      <c r="G368" s="117"/>
      <c r="H368" s="117"/>
      <c r="I368" s="117"/>
      <c r="J368" s="117"/>
      <c r="K368" s="117"/>
      <c r="L368" s="119"/>
      <c r="M368" s="120"/>
      <c r="N368" s="118"/>
      <c r="O368" s="117"/>
      <c r="P368" s="117"/>
      <c r="Q368" s="216"/>
      <c r="R368" s="117"/>
      <c r="S368" s="117"/>
      <c r="T368" s="117"/>
      <c r="U368" s="216"/>
      <c r="V368" s="216"/>
      <c r="W368" s="216"/>
      <c r="X368" s="216"/>
      <c r="Y368" s="216"/>
      <c r="Z368" s="216"/>
      <c r="AA368" s="217"/>
      <c r="AB368" s="218"/>
      <c r="AC368" s="219"/>
      <c r="AD368" s="220"/>
      <c r="AE368" s="220"/>
      <c r="AF368" s="120"/>
      <c r="AG368" s="217"/>
      <c r="AH368" s="217"/>
      <c r="AI368" s="221"/>
      <c r="AJ368" s="220"/>
      <c r="AK368" s="220"/>
      <c r="AL368" s="222"/>
      <c r="AM368" s="217"/>
      <c r="AN368" s="217"/>
      <c r="AO368" s="221"/>
      <c r="AP368" s="220"/>
      <c r="AQ368" s="220"/>
      <c r="AR368" s="245"/>
      <c r="AS368" s="245"/>
      <c r="AT368" s="117"/>
      <c r="AU368" s="117"/>
    </row>
    <row r="369" spans="1:47" ht="12.75" customHeight="1">
      <c r="A369" s="118"/>
      <c r="B369" s="76"/>
      <c r="C369" s="76"/>
      <c r="D369" s="216"/>
      <c r="E369" s="117"/>
      <c r="F369" s="117"/>
      <c r="G369" s="117"/>
      <c r="H369" s="117"/>
      <c r="I369" s="117"/>
      <c r="J369" s="117"/>
      <c r="K369" s="117"/>
      <c r="L369" s="119"/>
      <c r="M369" s="120"/>
      <c r="N369" s="118"/>
      <c r="O369" s="117"/>
      <c r="P369" s="117"/>
      <c r="Q369" s="216"/>
      <c r="R369" s="117"/>
      <c r="S369" s="117"/>
      <c r="T369" s="117"/>
      <c r="U369" s="216"/>
      <c r="V369" s="216"/>
      <c r="W369" s="216"/>
      <c r="X369" s="216"/>
      <c r="Y369" s="216"/>
      <c r="Z369" s="216"/>
      <c r="AA369" s="217"/>
      <c r="AB369" s="218"/>
      <c r="AC369" s="219"/>
      <c r="AD369" s="220"/>
      <c r="AE369" s="220"/>
      <c r="AF369" s="120"/>
      <c r="AG369" s="217"/>
      <c r="AH369" s="217"/>
      <c r="AI369" s="221"/>
      <c r="AJ369" s="220"/>
      <c r="AK369" s="220"/>
      <c r="AL369" s="222"/>
      <c r="AM369" s="217"/>
      <c r="AN369" s="217"/>
      <c r="AO369" s="221"/>
      <c r="AP369" s="220"/>
      <c r="AQ369" s="220"/>
      <c r="AR369" s="245"/>
      <c r="AS369" s="245"/>
      <c r="AT369" s="117"/>
      <c r="AU369" s="117"/>
    </row>
    <row r="370" spans="1:47" ht="12.75" customHeight="1">
      <c r="A370" s="118"/>
      <c r="B370" s="76"/>
      <c r="C370" s="76"/>
      <c r="D370" s="216"/>
      <c r="E370" s="117"/>
      <c r="F370" s="117"/>
      <c r="G370" s="117"/>
      <c r="H370" s="117"/>
      <c r="I370" s="117"/>
      <c r="J370" s="117"/>
      <c r="K370" s="117"/>
      <c r="L370" s="119"/>
      <c r="M370" s="120"/>
      <c r="N370" s="118"/>
      <c r="O370" s="117"/>
      <c r="P370" s="117"/>
      <c r="Q370" s="216"/>
      <c r="R370" s="117"/>
      <c r="S370" s="117"/>
      <c r="T370" s="117"/>
      <c r="U370" s="216"/>
      <c r="V370" s="216"/>
      <c r="W370" s="216"/>
      <c r="X370" s="216"/>
      <c r="Y370" s="216"/>
      <c r="Z370" s="216"/>
      <c r="AA370" s="217"/>
      <c r="AB370" s="218"/>
      <c r="AC370" s="219"/>
      <c r="AD370" s="220"/>
      <c r="AE370" s="220"/>
      <c r="AF370" s="120"/>
      <c r="AG370" s="217"/>
      <c r="AH370" s="217"/>
      <c r="AI370" s="221"/>
      <c r="AJ370" s="220"/>
      <c r="AK370" s="220"/>
      <c r="AL370" s="222"/>
      <c r="AM370" s="217"/>
      <c r="AN370" s="217"/>
      <c r="AO370" s="221"/>
      <c r="AP370" s="220"/>
      <c r="AQ370" s="220"/>
      <c r="AR370" s="245"/>
      <c r="AS370" s="245"/>
      <c r="AT370" s="117"/>
      <c r="AU370" s="117"/>
    </row>
    <row r="371" spans="1:47" ht="12.75" customHeight="1">
      <c r="A371" s="118"/>
      <c r="B371" s="76"/>
      <c r="C371" s="76"/>
      <c r="D371" s="216"/>
      <c r="E371" s="117"/>
      <c r="F371" s="117"/>
      <c r="G371" s="117"/>
      <c r="H371" s="117"/>
      <c r="I371" s="117"/>
      <c r="J371" s="117"/>
      <c r="K371" s="117"/>
      <c r="L371" s="119"/>
      <c r="M371" s="120"/>
      <c r="N371" s="118"/>
      <c r="O371" s="117"/>
      <c r="P371" s="117"/>
      <c r="Q371" s="216"/>
      <c r="R371" s="117"/>
      <c r="S371" s="117"/>
      <c r="T371" s="117"/>
      <c r="U371" s="216"/>
      <c r="V371" s="216"/>
      <c r="W371" s="216"/>
      <c r="X371" s="216"/>
      <c r="Y371" s="216"/>
      <c r="Z371" s="216"/>
      <c r="AA371" s="217"/>
      <c r="AB371" s="218"/>
      <c r="AC371" s="219"/>
      <c r="AD371" s="220"/>
      <c r="AE371" s="220"/>
      <c r="AF371" s="120"/>
      <c r="AG371" s="217"/>
      <c r="AH371" s="217"/>
      <c r="AI371" s="221"/>
      <c r="AJ371" s="220"/>
      <c r="AK371" s="220"/>
      <c r="AL371" s="222"/>
      <c r="AM371" s="217"/>
      <c r="AN371" s="217"/>
      <c r="AO371" s="221"/>
      <c r="AP371" s="220"/>
      <c r="AQ371" s="220"/>
      <c r="AR371" s="245"/>
      <c r="AS371" s="245"/>
      <c r="AT371" s="117"/>
      <c r="AU371" s="117"/>
    </row>
    <row r="372" spans="1:47" ht="12.75" customHeight="1">
      <c r="A372" s="118"/>
      <c r="B372" s="76"/>
      <c r="C372" s="76"/>
      <c r="D372" s="216"/>
      <c r="E372" s="117"/>
      <c r="F372" s="117"/>
      <c r="G372" s="117"/>
      <c r="H372" s="117"/>
      <c r="I372" s="117"/>
      <c r="J372" s="117"/>
      <c r="K372" s="117"/>
      <c r="L372" s="119"/>
      <c r="M372" s="120"/>
      <c r="N372" s="118"/>
      <c r="O372" s="117"/>
      <c r="P372" s="117"/>
      <c r="Q372" s="216"/>
      <c r="R372" s="117"/>
      <c r="S372" s="117"/>
      <c r="T372" s="117"/>
      <c r="U372" s="216"/>
      <c r="V372" s="216"/>
      <c r="W372" s="216"/>
      <c r="X372" s="216"/>
      <c r="Y372" s="216"/>
      <c r="Z372" s="216"/>
      <c r="AA372" s="217"/>
      <c r="AB372" s="218"/>
      <c r="AC372" s="219"/>
      <c r="AD372" s="220"/>
      <c r="AE372" s="220"/>
      <c r="AF372" s="120"/>
      <c r="AG372" s="217"/>
      <c r="AH372" s="217"/>
      <c r="AI372" s="221"/>
      <c r="AJ372" s="220"/>
      <c r="AK372" s="220"/>
      <c r="AL372" s="222"/>
      <c r="AM372" s="217"/>
      <c r="AN372" s="217"/>
      <c r="AO372" s="221"/>
      <c r="AP372" s="220"/>
      <c r="AQ372" s="220"/>
      <c r="AR372" s="245"/>
      <c r="AS372" s="245"/>
      <c r="AT372" s="117"/>
      <c r="AU372" s="117"/>
    </row>
    <row r="373" spans="1:47" ht="12.75" customHeight="1">
      <c r="A373" s="118"/>
      <c r="B373" s="76"/>
      <c r="C373" s="76"/>
      <c r="D373" s="216"/>
      <c r="E373" s="117"/>
      <c r="F373" s="117"/>
      <c r="G373" s="117"/>
      <c r="H373" s="117"/>
      <c r="I373" s="117"/>
      <c r="J373" s="117"/>
      <c r="K373" s="117"/>
      <c r="L373" s="119"/>
      <c r="M373" s="120"/>
      <c r="N373" s="118"/>
      <c r="O373" s="117"/>
      <c r="P373" s="117"/>
      <c r="Q373" s="216"/>
      <c r="R373" s="117"/>
      <c r="S373" s="117"/>
      <c r="T373" s="117"/>
      <c r="U373" s="216"/>
      <c r="V373" s="216"/>
      <c r="W373" s="216"/>
      <c r="X373" s="216"/>
      <c r="Y373" s="216"/>
      <c r="Z373" s="216"/>
      <c r="AA373" s="217"/>
      <c r="AB373" s="218"/>
      <c r="AC373" s="219"/>
      <c r="AD373" s="220"/>
      <c r="AE373" s="220"/>
      <c r="AF373" s="120"/>
      <c r="AG373" s="217"/>
      <c r="AH373" s="217"/>
      <c r="AI373" s="221"/>
      <c r="AJ373" s="220"/>
      <c r="AK373" s="220"/>
      <c r="AL373" s="222"/>
      <c r="AM373" s="217"/>
      <c r="AN373" s="217"/>
      <c r="AO373" s="221"/>
      <c r="AP373" s="220"/>
      <c r="AQ373" s="220"/>
      <c r="AR373" s="245"/>
      <c r="AS373" s="245"/>
      <c r="AT373" s="117"/>
      <c r="AU373" s="117"/>
    </row>
    <row r="374" spans="1:47" ht="12.75" customHeight="1">
      <c r="A374" s="118"/>
      <c r="B374" s="76"/>
      <c r="C374" s="76"/>
      <c r="D374" s="216"/>
      <c r="E374" s="117"/>
      <c r="F374" s="117"/>
      <c r="G374" s="117"/>
      <c r="H374" s="117"/>
      <c r="I374" s="117"/>
      <c r="J374" s="117"/>
      <c r="K374" s="117"/>
      <c r="L374" s="119"/>
      <c r="M374" s="120"/>
      <c r="N374" s="118"/>
      <c r="O374" s="117"/>
      <c r="P374" s="117"/>
      <c r="Q374" s="216"/>
      <c r="R374" s="117"/>
      <c r="S374" s="117"/>
      <c r="T374" s="117"/>
      <c r="U374" s="216"/>
      <c r="V374" s="216"/>
      <c r="W374" s="216"/>
      <c r="X374" s="216"/>
      <c r="Y374" s="216"/>
      <c r="Z374" s="216"/>
      <c r="AA374" s="217"/>
      <c r="AB374" s="218"/>
      <c r="AC374" s="219"/>
      <c r="AD374" s="220"/>
      <c r="AE374" s="220"/>
      <c r="AF374" s="120"/>
      <c r="AG374" s="217"/>
      <c r="AH374" s="217"/>
      <c r="AI374" s="221"/>
      <c r="AJ374" s="220"/>
      <c r="AK374" s="220"/>
      <c r="AL374" s="222"/>
      <c r="AM374" s="217"/>
      <c r="AN374" s="217"/>
      <c r="AO374" s="221"/>
      <c r="AP374" s="220"/>
      <c r="AQ374" s="220"/>
      <c r="AR374" s="245"/>
      <c r="AS374" s="245"/>
      <c r="AT374" s="117"/>
      <c r="AU374" s="117"/>
    </row>
    <row r="375" spans="1:47" ht="12.75" customHeight="1">
      <c r="A375" s="118"/>
      <c r="B375" s="76"/>
      <c r="C375" s="76"/>
      <c r="D375" s="216"/>
      <c r="E375" s="117"/>
      <c r="F375" s="117"/>
      <c r="G375" s="117"/>
      <c r="H375" s="117"/>
      <c r="I375" s="117"/>
      <c r="J375" s="117"/>
      <c r="K375" s="117"/>
      <c r="L375" s="119"/>
      <c r="M375" s="120"/>
      <c r="N375" s="118"/>
      <c r="O375" s="117"/>
      <c r="P375" s="117"/>
      <c r="Q375" s="216"/>
      <c r="R375" s="117"/>
      <c r="S375" s="117"/>
      <c r="T375" s="117"/>
      <c r="U375" s="216"/>
      <c r="V375" s="216"/>
      <c r="W375" s="216"/>
      <c r="X375" s="216"/>
      <c r="Y375" s="216"/>
      <c r="Z375" s="216"/>
      <c r="AA375" s="217"/>
      <c r="AB375" s="218"/>
      <c r="AC375" s="219"/>
      <c r="AD375" s="220"/>
      <c r="AE375" s="220"/>
      <c r="AF375" s="120"/>
      <c r="AG375" s="217"/>
      <c r="AH375" s="217"/>
      <c r="AI375" s="221"/>
      <c r="AJ375" s="220"/>
      <c r="AK375" s="220"/>
      <c r="AL375" s="222"/>
      <c r="AM375" s="217"/>
      <c r="AN375" s="217"/>
      <c r="AO375" s="221"/>
      <c r="AP375" s="220"/>
      <c r="AQ375" s="220"/>
      <c r="AR375" s="245"/>
      <c r="AS375" s="245"/>
      <c r="AT375" s="117"/>
      <c r="AU375" s="117"/>
    </row>
    <row r="376" spans="1:47" ht="12.75" customHeight="1">
      <c r="A376" s="118"/>
      <c r="B376" s="76"/>
      <c r="C376" s="76"/>
      <c r="D376" s="216"/>
      <c r="E376" s="117"/>
      <c r="F376" s="117"/>
      <c r="G376" s="117"/>
      <c r="H376" s="117"/>
      <c r="I376" s="117"/>
      <c r="J376" s="117"/>
      <c r="K376" s="117"/>
      <c r="L376" s="119"/>
      <c r="M376" s="120"/>
      <c r="N376" s="118"/>
      <c r="O376" s="117"/>
      <c r="P376" s="117"/>
      <c r="Q376" s="216"/>
      <c r="R376" s="117"/>
      <c r="S376" s="117"/>
      <c r="T376" s="117"/>
      <c r="U376" s="216"/>
      <c r="V376" s="216"/>
      <c r="W376" s="216"/>
      <c r="X376" s="216"/>
      <c r="Y376" s="216"/>
      <c r="Z376" s="216"/>
      <c r="AA376" s="217"/>
      <c r="AB376" s="218"/>
      <c r="AC376" s="219"/>
      <c r="AD376" s="220"/>
      <c r="AE376" s="220"/>
      <c r="AF376" s="120"/>
      <c r="AG376" s="217"/>
      <c r="AH376" s="217"/>
      <c r="AI376" s="221"/>
      <c r="AJ376" s="220"/>
      <c r="AK376" s="220"/>
      <c r="AL376" s="222"/>
      <c r="AM376" s="217"/>
      <c r="AN376" s="217"/>
      <c r="AO376" s="221"/>
      <c r="AP376" s="220"/>
      <c r="AQ376" s="220"/>
      <c r="AR376" s="245"/>
      <c r="AS376" s="245"/>
      <c r="AT376" s="117"/>
      <c r="AU376" s="117"/>
    </row>
    <row r="377" spans="1:47" ht="12.75" customHeight="1">
      <c r="A377" s="118"/>
      <c r="B377" s="76"/>
      <c r="C377" s="76"/>
      <c r="D377" s="216"/>
      <c r="E377" s="117"/>
      <c r="F377" s="117"/>
      <c r="G377" s="117"/>
      <c r="H377" s="117"/>
      <c r="I377" s="117"/>
      <c r="J377" s="117"/>
      <c r="K377" s="117"/>
      <c r="L377" s="119"/>
      <c r="M377" s="120"/>
      <c r="N377" s="118"/>
      <c r="O377" s="117"/>
      <c r="P377" s="117"/>
      <c r="Q377" s="216"/>
      <c r="R377" s="117"/>
      <c r="S377" s="117"/>
      <c r="T377" s="117"/>
      <c r="U377" s="216"/>
      <c r="V377" s="216"/>
      <c r="W377" s="216"/>
      <c r="X377" s="216"/>
      <c r="Y377" s="216"/>
      <c r="Z377" s="216"/>
      <c r="AA377" s="217"/>
      <c r="AB377" s="218"/>
      <c r="AC377" s="219"/>
      <c r="AD377" s="220"/>
      <c r="AE377" s="220"/>
      <c r="AF377" s="120"/>
      <c r="AG377" s="217"/>
      <c r="AH377" s="217"/>
      <c r="AI377" s="221"/>
      <c r="AJ377" s="220"/>
      <c r="AK377" s="220"/>
      <c r="AL377" s="222"/>
      <c r="AM377" s="217"/>
      <c r="AN377" s="217"/>
      <c r="AO377" s="221"/>
      <c r="AP377" s="220"/>
      <c r="AQ377" s="220"/>
      <c r="AR377" s="245"/>
      <c r="AS377" s="245"/>
      <c r="AT377" s="117"/>
      <c r="AU377" s="117"/>
    </row>
    <row r="378" spans="1:47" ht="12.75" customHeight="1">
      <c r="A378" s="118"/>
      <c r="B378" s="76"/>
      <c r="C378" s="76"/>
      <c r="D378" s="216"/>
      <c r="E378" s="117"/>
      <c r="F378" s="117"/>
      <c r="G378" s="117"/>
      <c r="H378" s="117"/>
      <c r="I378" s="117"/>
      <c r="J378" s="117"/>
      <c r="K378" s="117"/>
      <c r="L378" s="119"/>
      <c r="M378" s="120"/>
      <c r="N378" s="118"/>
      <c r="O378" s="117"/>
      <c r="P378" s="117"/>
      <c r="Q378" s="216"/>
      <c r="R378" s="117"/>
      <c r="S378" s="117"/>
      <c r="T378" s="117"/>
      <c r="U378" s="216"/>
      <c r="V378" s="216"/>
      <c r="W378" s="216"/>
      <c r="X378" s="216"/>
      <c r="Y378" s="216"/>
      <c r="Z378" s="216"/>
      <c r="AA378" s="217"/>
      <c r="AB378" s="218"/>
      <c r="AC378" s="219"/>
      <c r="AD378" s="220"/>
      <c r="AE378" s="220"/>
      <c r="AF378" s="120"/>
      <c r="AG378" s="217"/>
      <c r="AH378" s="217"/>
      <c r="AI378" s="221"/>
      <c r="AJ378" s="220"/>
      <c r="AK378" s="220"/>
      <c r="AL378" s="222"/>
      <c r="AM378" s="217"/>
      <c r="AN378" s="217"/>
      <c r="AO378" s="221"/>
      <c r="AP378" s="220"/>
      <c r="AQ378" s="220"/>
      <c r="AR378" s="245"/>
      <c r="AS378" s="245"/>
      <c r="AT378" s="117"/>
      <c r="AU378" s="117"/>
    </row>
    <row r="379" spans="1:47" ht="12.75" customHeight="1">
      <c r="A379" s="118"/>
      <c r="B379" s="76"/>
      <c r="C379" s="76"/>
      <c r="D379" s="216"/>
      <c r="E379" s="117"/>
      <c r="F379" s="117"/>
      <c r="G379" s="117"/>
      <c r="H379" s="117"/>
      <c r="I379" s="117"/>
      <c r="J379" s="117"/>
      <c r="K379" s="117"/>
      <c r="L379" s="119"/>
      <c r="M379" s="120"/>
      <c r="N379" s="118"/>
      <c r="O379" s="117"/>
      <c r="P379" s="117"/>
      <c r="Q379" s="216"/>
      <c r="R379" s="117"/>
      <c r="S379" s="117"/>
      <c r="T379" s="117"/>
      <c r="U379" s="216"/>
      <c r="V379" s="216"/>
      <c r="W379" s="216"/>
      <c r="X379" s="216"/>
      <c r="Y379" s="216"/>
      <c r="Z379" s="216"/>
      <c r="AA379" s="217"/>
      <c r="AB379" s="218"/>
      <c r="AC379" s="219"/>
      <c r="AD379" s="220"/>
      <c r="AE379" s="220"/>
      <c r="AF379" s="120"/>
      <c r="AG379" s="217"/>
      <c r="AH379" s="217"/>
      <c r="AI379" s="221"/>
      <c r="AJ379" s="220"/>
      <c r="AK379" s="220"/>
      <c r="AL379" s="222"/>
      <c r="AM379" s="217"/>
      <c r="AN379" s="217"/>
      <c r="AO379" s="221"/>
      <c r="AP379" s="220"/>
      <c r="AQ379" s="220"/>
      <c r="AR379" s="245"/>
      <c r="AS379" s="245"/>
      <c r="AT379" s="117"/>
      <c r="AU379" s="117"/>
    </row>
    <row r="380" spans="1:47" ht="12.75" customHeight="1">
      <c r="A380" s="118"/>
      <c r="B380" s="76"/>
      <c r="C380" s="76"/>
      <c r="D380" s="216"/>
      <c r="E380" s="117"/>
      <c r="F380" s="117"/>
      <c r="G380" s="117"/>
      <c r="H380" s="117"/>
      <c r="I380" s="117"/>
      <c r="J380" s="117"/>
      <c r="K380" s="117"/>
      <c r="L380" s="119"/>
      <c r="M380" s="120"/>
      <c r="N380" s="118"/>
      <c r="O380" s="117"/>
      <c r="P380" s="117"/>
      <c r="Q380" s="216"/>
      <c r="R380" s="117"/>
      <c r="S380" s="117"/>
      <c r="T380" s="117"/>
      <c r="U380" s="216"/>
      <c r="V380" s="216"/>
      <c r="W380" s="216"/>
      <c r="X380" s="216"/>
      <c r="Y380" s="216"/>
      <c r="Z380" s="216"/>
      <c r="AA380" s="217"/>
      <c r="AB380" s="218"/>
      <c r="AC380" s="219"/>
      <c r="AD380" s="220"/>
      <c r="AE380" s="220"/>
      <c r="AF380" s="120"/>
      <c r="AG380" s="217"/>
      <c r="AH380" s="217"/>
      <c r="AI380" s="221"/>
      <c r="AJ380" s="220"/>
      <c r="AK380" s="220"/>
      <c r="AL380" s="222"/>
      <c r="AM380" s="217"/>
      <c r="AN380" s="217"/>
      <c r="AO380" s="221"/>
      <c r="AP380" s="220"/>
      <c r="AQ380" s="220"/>
      <c r="AR380" s="245"/>
      <c r="AS380" s="245"/>
      <c r="AT380" s="117"/>
      <c r="AU380" s="117"/>
    </row>
    <row r="381" spans="1:47" ht="12.75" customHeight="1">
      <c r="A381" s="118"/>
      <c r="B381" s="76"/>
      <c r="C381" s="76"/>
      <c r="D381" s="216"/>
      <c r="E381" s="117"/>
      <c r="F381" s="117"/>
      <c r="G381" s="117"/>
      <c r="H381" s="117"/>
      <c r="I381" s="117"/>
      <c r="J381" s="117"/>
      <c r="K381" s="117"/>
      <c r="L381" s="119"/>
      <c r="M381" s="120"/>
      <c r="N381" s="118"/>
      <c r="O381" s="117"/>
      <c r="P381" s="117"/>
      <c r="Q381" s="216"/>
      <c r="R381" s="117"/>
      <c r="S381" s="117"/>
      <c r="T381" s="117"/>
      <c r="U381" s="216"/>
      <c r="V381" s="216"/>
      <c r="W381" s="216"/>
      <c r="X381" s="216"/>
      <c r="Y381" s="216"/>
      <c r="Z381" s="216"/>
      <c r="AA381" s="217"/>
      <c r="AB381" s="218"/>
      <c r="AC381" s="219"/>
      <c r="AD381" s="220"/>
      <c r="AE381" s="220"/>
      <c r="AF381" s="120"/>
      <c r="AG381" s="217"/>
      <c r="AH381" s="217"/>
      <c r="AI381" s="221"/>
      <c r="AJ381" s="220"/>
      <c r="AK381" s="220"/>
      <c r="AL381" s="222"/>
      <c r="AM381" s="217"/>
      <c r="AN381" s="217"/>
      <c r="AO381" s="221"/>
      <c r="AP381" s="220"/>
      <c r="AQ381" s="220"/>
      <c r="AR381" s="245"/>
      <c r="AS381" s="245"/>
      <c r="AT381" s="117"/>
      <c r="AU381" s="117"/>
    </row>
    <row r="382" spans="1:47" ht="12.75" customHeight="1">
      <c r="A382" s="118"/>
      <c r="B382" s="76"/>
      <c r="C382" s="76"/>
      <c r="D382" s="216"/>
      <c r="E382" s="117"/>
      <c r="F382" s="117"/>
      <c r="G382" s="117"/>
      <c r="H382" s="117"/>
      <c r="I382" s="117"/>
      <c r="J382" s="117"/>
      <c r="K382" s="117"/>
      <c r="L382" s="119"/>
      <c r="M382" s="120"/>
      <c r="N382" s="118"/>
      <c r="O382" s="117"/>
      <c r="P382" s="117"/>
      <c r="Q382" s="216"/>
      <c r="R382" s="117"/>
      <c r="S382" s="117"/>
      <c r="T382" s="117"/>
      <c r="U382" s="216"/>
      <c r="V382" s="216"/>
      <c r="W382" s="216"/>
      <c r="X382" s="216"/>
      <c r="Y382" s="216"/>
      <c r="Z382" s="216"/>
      <c r="AA382" s="217"/>
      <c r="AB382" s="218"/>
      <c r="AC382" s="219"/>
      <c r="AD382" s="220"/>
      <c r="AE382" s="220"/>
      <c r="AF382" s="120"/>
      <c r="AG382" s="217"/>
      <c r="AH382" s="217"/>
      <c r="AI382" s="221"/>
      <c r="AJ382" s="220"/>
      <c r="AK382" s="220"/>
      <c r="AL382" s="222"/>
      <c r="AM382" s="217"/>
      <c r="AN382" s="217"/>
      <c r="AO382" s="221"/>
      <c r="AP382" s="220"/>
      <c r="AQ382" s="220"/>
      <c r="AR382" s="245"/>
      <c r="AS382" s="245"/>
      <c r="AT382" s="117"/>
      <c r="AU382" s="117"/>
    </row>
    <row r="383" spans="1:47" ht="12.75" customHeight="1">
      <c r="A383" s="118"/>
      <c r="B383" s="76"/>
      <c r="C383" s="76"/>
      <c r="D383" s="216"/>
      <c r="E383" s="117"/>
      <c r="F383" s="117"/>
      <c r="G383" s="117"/>
      <c r="H383" s="117"/>
      <c r="I383" s="117"/>
      <c r="J383" s="117"/>
      <c r="K383" s="117"/>
      <c r="L383" s="119"/>
      <c r="M383" s="120"/>
      <c r="N383" s="118"/>
      <c r="O383" s="117"/>
      <c r="P383" s="117"/>
      <c r="Q383" s="216"/>
      <c r="R383" s="117"/>
      <c r="S383" s="117"/>
      <c r="T383" s="117"/>
      <c r="U383" s="216"/>
      <c r="V383" s="216"/>
      <c r="W383" s="216"/>
      <c r="X383" s="216"/>
      <c r="Y383" s="216"/>
      <c r="Z383" s="216"/>
      <c r="AA383" s="217"/>
      <c r="AB383" s="218"/>
      <c r="AC383" s="219"/>
      <c r="AD383" s="220"/>
      <c r="AE383" s="220"/>
      <c r="AF383" s="120"/>
      <c r="AG383" s="217"/>
      <c r="AH383" s="217"/>
      <c r="AI383" s="221"/>
      <c r="AJ383" s="220"/>
      <c r="AK383" s="220"/>
      <c r="AL383" s="222"/>
      <c r="AM383" s="217"/>
      <c r="AN383" s="217"/>
      <c r="AO383" s="221"/>
      <c r="AP383" s="220"/>
      <c r="AQ383" s="220"/>
      <c r="AR383" s="245"/>
      <c r="AS383" s="245"/>
      <c r="AT383" s="117"/>
      <c r="AU383" s="117"/>
    </row>
    <row r="384" spans="1:47" ht="12.75" customHeight="1">
      <c r="A384" s="118"/>
      <c r="B384" s="76"/>
      <c r="C384" s="76"/>
      <c r="D384" s="216"/>
      <c r="E384" s="117"/>
      <c r="F384" s="117"/>
      <c r="G384" s="117"/>
      <c r="H384" s="117"/>
      <c r="I384" s="117"/>
      <c r="J384" s="117"/>
      <c r="K384" s="117"/>
      <c r="L384" s="119"/>
      <c r="M384" s="120"/>
      <c r="N384" s="118"/>
      <c r="O384" s="117"/>
      <c r="P384" s="117"/>
      <c r="Q384" s="216"/>
      <c r="R384" s="117"/>
      <c r="S384" s="117"/>
      <c r="T384" s="117"/>
      <c r="U384" s="216"/>
      <c r="V384" s="216"/>
      <c r="W384" s="216"/>
      <c r="X384" s="216"/>
      <c r="Y384" s="216"/>
      <c r="Z384" s="216"/>
      <c r="AA384" s="217"/>
      <c r="AB384" s="218"/>
      <c r="AC384" s="219"/>
      <c r="AD384" s="220"/>
      <c r="AE384" s="220"/>
      <c r="AF384" s="120"/>
      <c r="AG384" s="217"/>
      <c r="AH384" s="217"/>
      <c r="AI384" s="221"/>
      <c r="AJ384" s="220"/>
      <c r="AK384" s="220"/>
      <c r="AL384" s="222"/>
      <c r="AM384" s="217"/>
      <c r="AN384" s="217"/>
      <c r="AO384" s="221"/>
      <c r="AP384" s="220"/>
      <c r="AQ384" s="220"/>
      <c r="AR384" s="245"/>
      <c r="AS384" s="245"/>
      <c r="AT384" s="117"/>
      <c r="AU384" s="117"/>
    </row>
    <row r="385" spans="1:47" ht="12.75" customHeight="1">
      <c r="A385" s="118"/>
      <c r="B385" s="76"/>
      <c r="C385" s="76"/>
      <c r="D385" s="216"/>
      <c r="E385" s="117"/>
      <c r="F385" s="117"/>
      <c r="G385" s="117"/>
      <c r="H385" s="117"/>
      <c r="I385" s="117"/>
      <c r="J385" s="117"/>
      <c r="K385" s="117"/>
      <c r="L385" s="119"/>
      <c r="M385" s="120"/>
      <c r="N385" s="118"/>
      <c r="O385" s="117"/>
      <c r="P385" s="117"/>
      <c r="Q385" s="216"/>
      <c r="R385" s="117"/>
      <c r="S385" s="117"/>
      <c r="T385" s="117"/>
      <c r="U385" s="216"/>
      <c r="V385" s="216"/>
      <c r="W385" s="216"/>
      <c r="X385" s="216"/>
      <c r="Y385" s="216"/>
      <c r="Z385" s="216"/>
      <c r="AA385" s="217"/>
      <c r="AB385" s="218"/>
      <c r="AC385" s="219"/>
      <c r="AD385" s="220"/>
      <c r="AE385" s="220"/>
      <c r="AF385" s="120"/>
      <c r="AG385" s="217"/>
      <c r="AH385" s="217"/>
      <c r="AI385" s="221"/>
      <c r="AJ385" s="220"/>
      <c r="AK385" s="220"/>
      <c r="AL385" s="222"/>
      <c r="AM385" s="217"/>
      <c r="AN385" s="217"/>
      <c r="AO385" s="221"/>
      <c r="AP385" s="220"/>
      <c r="AQ385" s="220"/>
      <c r="AR385" s="245"/>
      <c r="AS385" s="245"/>
      <c r="AT385" s="117"/>
      <c r="AU385" s="117"/>
    </row>
    <row r="386" spans="1:47" ht="12.75" customHeight="1">
      <c r="A386" s="118"/>
      <c r="B386" s="76"/>
      <c r="C386" s="76"/>
      <c r="D386" s="216"/>
      <c r="E386" s="117"/>
      <c r="F386" s="117"/>
      <c r="G386" s="117"/>
      <c r="H386" s="117"/>
      <c r="I386" s="117"/>
      <c r="J386" s="117"/>
      <c r="K386" s="117"/>
      <c r="L386" s="119"/>
      <c r="M386" s="120"/>
      <c r="N386" s="118"/>
      <c r="O386" s="117"/>
      <c r="P386" s="117"/>
      <c r="Q386" s="216"/>
      <c r="R386" s="117"/>
      <c r="S386" s="117"/>
      <c r="T386" s="117"/>
      <c r="U386" s="216"/>
      <c r="V386" s="216"/>
      <c r="W386" s="216"/>
      <c r="X386" s="216"/>
      <c r="Y386" s="216"/>
      <c r="Z386" s="216"/>
      <c r="AA386" s="217"/>
      <c r="AB386" s="218"/>
      <c r="AC386" s="219"/>
      <c r="AD386" s="220"/>
      <c r="AE386" s="220"/>
      <c r="AF386" s="120"/>
      <c r="AG386" s="217"/>
      <c r="AH386" s="217"/>
      <c r="AI386" s="221"/>
      <c r="AJ386" s="220"/>
      <c r="AK386" s="220"/>
      <c r="AL386" s="222"/>
      <c r="AM386" s="217"/>
      <c r="AN386" s="217"/>
      <c r="AO386" s="221"/>
      <c r="AP386" s="220"/>
      <c r="AQ386" s="220"/>
      <c r="AR386" s="245"/>
      <c r="AS386" s="245"/>
      <c r="AT386" s="117"/>
      <c r="AU386" s="117"/>
    </row>
    <row r="387" spans="1:47" ht="12.75" customHeight="1">
      <c r="A387" s="118"/>
      <c r="B387" s="76"/>
      <c r="C387" s="76"/>
      <c r="D387" s="216"/>
      <c r="E387" s="117"/>
      <c r="F387" s="117"/>
      <c r="G387" s="117"/>
      <c r="H387" s="117"/>
      <c r="I387" s="117"/>
      <c r="J387" s="117"/>
      <c r="K387" s="117"/>
      <c r="L387" s="119"/>
      <c r="M387" s="120"/>
      <c r="N387" s="118"/>
      <c r="O387" s="117"/>
      <c r="P387" s="117"/>
      <c r="Q387" s="216"/>
      <c r="R387" s="117"/>
      <c r="S387" s="117"/>
      <c r="T387" s="117"/>
      <c r="U387" s="216"/>
      <c r="V387" s="216"/>
      <c r="W387" s="216"/>
      <c r="X387" s="216"/>
      <c r="Y387" s="216"/>
      <c r="Z387" s="216"/>
      <c r="AA387" s="217"/>
      <c r="AB387" s="218"/>
      <c r="AC387" s="219"/>
      <c r="AD387" s="220"/>
      <c r="AE387" s="220"/>
      <c r="AF387" s="120"/>
      <c r="AG387" s="217"/>
      <c r="AH387" s="217"/>
      <c r="AI387" s="221"/>
      <c r="AJ387" s="220"/>
      <c r="AK387" s="220"/>
      <c r="AL387" s="222"/>
      <c r="AM387" s="217"/>
      <c r="AN387" s="217"/>
      <c r="AO387" s="221"/>
      <c r="AP387" s="220"/>
      <c r="AQ387" s="220"/>
      <c r="AR387" s="245"/>
      <c r="AS387" s="245"/>
      <c r="AT387" s="117"/>
      <c r="AU387" s="117"/>
    </row>
    <row r="388" spans="1:47" ht="12.75" customHeight="1">
      <c r="A388" s="118"/>
      <c r="B388" s="76"/>
      <c r="C388" s="76"/>
      <c r="D388" s="216"/>
      <c r="E388" s="117"/>
      <c r="F388" s="117"/>
      <c r="G388" s="117"/>
      <c r="H388" s="117"/>
      <c r="I388" s="117"/>
      <c r="J388" s="117"/>
      <c r="K388" s="117"/>
      <c r="L388" s="119"/>
      <c r="M388" s="120"/>
      <c r="N388" s="118"/>
      <c r="O388" s="117"/>
      <c r="P388" s="117"/>
      <c r="Q388" s="216"/>
      <c r="R388" s="117"/>
      <c r="S388" s="117"/>
      <c r="T388" s="117"/>
      <c r="U388" s="216"/>
      <c r="V388" s="216"/>
      <c r="W388" s="216"/>
      <c r="X388" s="216"/>
      <c r="Y388" s="216"/>
      <c r="Z388" s="216"/>
      <c r="AA388" s="217"/>
      <c r="AB388" s="218"/>
      <c r="AC388" s="219"/>
      <c r="AD388" s="220"/>
      <c r="AE388" s="220"/>
      <c r="AF388" s="120"/>
      <c r="AG388" s="217"/>
      <c r="AH388" s="217"/>
      <c r="AI388" s="221"/>
      <c r="AJ388" s="220"/>
      <c r="AK388" s="220"/>
      <c r="AL388" s="222"/>
      <c r="AM388" s="217"/>
      <c r="AN388" s="217"/>
      <c r="AO388" s="221"/>
      <c r="AP388" s="220"/>
      <c r="AQ388" s="220"/>
      <c r="AR388" s="245"/>
      <c r="AS388" s="245"/>
      <c r="AT388" s="117"/>
      <c r="AU388" s="117"/>
    </row>
    <row r="389" spans="1:47" ht="12.75" customHeight="1">
      <c r="A389" s="118"/>
      <c r="B389" s="76"/>
      <c r="C389" s="76"/>
      <c r="D389" s="216"/>
      <c r="E389" s="117"/>
      <c r="F389" s="117"/>
      <c r="G389" s="117"/>
      <c r="H389" s="117"/>
      <c r="I389" s="117"/>
      <c r="J389" s="117"/>
      <c r="K389" s="117"/>
      <c r="L389" s="119"/>
      <c r="M389" s="120"/>
      <c r="N389" s="118"/>
      <c r="O389" s="117"/>
      <c r="P389" s="117"/>
      <c r="Q389" s="216"/>
      <c r="R389" s="117"/>
      <c r="S389" s="117"/>
      <c r="T389" s="117"/>
      <c r="U389" s="216"/>
      <c r="V389" s="216"/>
      <c r="W389" s="216"/>
      <c r="X389" s="216"/>
      <c r="Y389" s="216"/>
      <c r="Z389" s="216"/>
      <c r="AA389" s="217"/>
      <c r="AB389" s="218"/>
      <c r="AC389" s="219"/>
      <c r="AD389" s="220"/>
      <c r="AE389" s="220"/>
      <c r="AF389" s="120"/>
      <c r="AG389" s="217"/>
      <c r="AH389" s="217"/>
      <c r="AI389" s="221"/>
      <c r="AJ389" s="220"/>
      <c r="AK389" s="220"/>
      <c r="AL389" s="222"/>
      <c r="AM389" s="217"/>
      <c r="AN389" s="217"/>
      <c r="AO389" s="221"/>
      <c r="AP389" s="220"/>
      <c r="AQ389" s="220"/>
      <c r="AR389" s="245"/>
      <c r="AS389" s="245"/>
      <c r="AT389" s="117"/>
      <c r="AU389" s="117"/>
    </row>
    <row r="390" spans="1:47" ht="12.75" customHeight="1">
      <c r="A390" s="118"/>
      <c r="B390" s="76"/>
      <c r="C390" s="76"/>
      <c r="D390" s="216"/>
      <c r="E390" s="117"/>
      <c r="F390" s="117"/>
      <c r="G390" s="117"/>
      <c r="H390" s="117"/>
      <c r="I390" s="117"/>
      <c r="J390" s="117"/>
      <c r="K390" s="117"/>
      <c r="L390" s="119"/>
      <c r="M390" s="120"/>
      <c r="N390" s="118"/>
      <c r="O390" s="117"/>
      <c r="P390" s="117"/>
      <c r="Q390" s="216"/>
      <c r="R390" s="117"/>
      <c r="S390" s="117"/>
      <c r="T390" s="117"/>
      <c r="U390" s="216"/>
      <c r="V390" s="216"/>
      <c r="W390" s="216"/>
      <c r="X390" s="216"/>
      <c r="Y390" s="216"/>
      <c r="Z390" s="216"/>
      <c r="AA390" s="217"/>
      <c r="AB390" s="218"/>
      <c r="AC390" s="219"/>
      <c r="AD390" s="220"/>
      <c r="AE390" s="220"/>
      <c r="AF390" s="120"/>
      <c r="AG390" s="217"/>
      <c r="AH390" s="217"/>
      <c r="AI390" s="221"/>
      <c r="AJ390" s="220"/>
      <c r="AK390" s="220"/>
      <c r="AL390" s="222"/>
      <c r="AM390" s="217"/>
      <c r="AN390" s="217"/>
      <c r="AO390" s="221"/>
      <c r="AP390" s="220"/>
      <c r="AQ390" s="220"/>
      <c r="AR390" s="245"/>
      <c r="AS390" s="245"/>
      <c r="AT390" s="117"/>
      <c r="AU390" s="117"/>
    </row>
    <row r="391" spans="1:47" ht="12.75" customHeight="1">
      <c r="A391" s="118"/>
      <c r="B391" s="76"/>
      <c r="C391" s="76"/>
      <c r="D391" s="216"/>
      <c r="E391" s="117"/>
      <c r="F391" s="117"/>
      <c r="G391" s="117"/>
      <c r="H391" s="117"/>
      <c r="I391" s="117"/>
      <c r="J391" s="117"/>
      <c r="K391" s="117"/>
      <c r="L391" s="119"/>
      <c r="M391" s="120"/>
      <c r="N391" s="118"/>
      <c r="O391" s="117"/>
      <c r="P391" s="117"/>
      <c r="Q391" s="216"/>
      <c r="R391" s="117"/>
      <c r="S391" s="117"/>
      <c r="T391" s="117"/>
      <c r="U391" s="216"/>
      <c r="V391" s="216"/>
      <c r="W391" s="216"/>
      <c r="X391" s="216"/>
      <c r="Y391" s="216"/>
      <c r="Z391" s="216"/>
      <c r="AA391" s="217"/>
      <c r="AB391" s="218"/>
      <c r="AC391" s="219"/>
      <c r="AD391" s="220"/>
      <c r="AE391" s="220"/>
      <c r="AF391" s="120"/>
      <c r="AG391" s="217"/>
      <c r="AH391" s="217"/>
      <c r="AI391" s="221"/>
      <c r="AJ391" s="220"/>
      <c r="AK391" s="220"/>
      <c r="AL391" s="222"/>
      <c r="AM391" s="217"/>
      <c r="AN391" s="217"/>
      <c r="AO391" s="221"/>
      <c r="AP391" s="220"/>
      <c r="AQ391" s="220"/>
      <c r="AR391" s="245"/>
      <c r="AS391" s="245"/>
      <c r="AT391" s="117"/>
      <c r="AU391" s="117"/>
    </row>
    <row r="392" spans="1:47" ht="12.75" customHeight="1">
      <c r="A392" s="118"/>
      <c r="B392" s="76"/>
      <c r="C392" s="76"/>
      <c r="D392" s="216"/>
      <c r="E392" s="117"/>
      <c r="F392" s="117"/>
      <c r="G392" s="117"/>
      <c r="H392" s="117"/>
      <c r="I392" s="117"/>
      <c r="J392" s="117"/>
      <c r="K392" s="117"/>
      <c r="L392" s="119"/>
      <c r="M392" s="120"/>
      <c r="N392" s="118"/>
      <c r="O392" s="117"/>
      <c r="P392" s="117"/>
      <c r="Q392" s="216"/>
      <c r="R392" s="117"/>
      <c r="S392" s="117"/>
      <c r="T392" s="117"/>
      <c r="U392" s="216"/>
      <c r="V392" s="216"/>
      <c r="W392" s="216"/>
      <c r="X392" s="216"/>
      <c r="Y392" s="216"/>
      <c r="Z392" s="216"/>
      <c r="AA392" s="217"/>
      <c r="AB392" s="218"/>
      <c r="AC392" s="219"/>
      <c r="AD392" s="220"/>
      <c r="AE392" s="220"/>
      <c r="AF392" s="120"/>
      <c r="AG392" s="217"/>
      <c r="AH392" s="217"/>
      <c r="AI392" s="221"/>
      <c r="AJ392" s="220"/>
      <c r="AK392" s="220"/>
      <c r="AL392" s="222"/>
      <c r="AM392" s="217"/>
      <c r="AN392" s="217"/>
      <c r="AO392" s="221"/>
      <c r="AP392" s="220"/>
      <c r="AQ392" s="220"/>
      <c r="AR392" s="245"/>
      <c r="AS392" s="245"/>
      <c r="AT392" s="117"/>
      <c r="AU392" s="117"/>
    </row>
    <row r="393" spans="1:47" ht="12.75" customHeight="1">
      <c r="A393" s="118"/>
      <c r="B393" s="76"/>
      <c r="C393" s="76"/>
      <c r="D393" s="216"/>
      <c r="E393" s="117"/>
      <c r="F393" s="117"/>
      <c r="G393" s="117"/>
      <c r="H393" s="117"/>
      <c r="I393" s="117"/>
      <c r="J393" s="117"/>
      <c r="K393" s="117"/>
      <c r="L393" s="119"/>
      <c r="M393" s="120"/>
      <c r="N393" s="118"/>
      <c r="O393" s="117"/>
      <c r="P393" s="117"/>
      <c r="Q393" s="216"/>
      <c r="R393" s="117"/>
      <c r="S393" s="117"/>
      <c r="T393" s="117"/>
      <c r="U393" s="216"/>
      <c r="V393" s="216"/>
      <c r="W393" s="216"/>
      <c r="X393" s="216"/>
      <c r="Y393" s="216"/>
      <c r="Z393" s="216"/>
      <c r="AA393" s="217"/>
      <c r="AB393" s="218"/>
      <c r="AC393" s="219"/>
      <c r="AD393" s="220"/>
      <c r="AE393" s="220"/>
      <c r="AF393" s="120"/>
      <c r="AG393" s="217"/>
      <c r="AH393" s="217"/>
      <c r="AI393" s="221"/>
      <c r="AJ393" s="220"/>
      <c r="AK393" s="220"/>
      <c r="AL393" s="222"/>
      <c r="AM393" s="217"/>
      <c r="AN393" s="217"/>
      <c r="AO393" s="221"/>
      <c r="AP393" s="220"/>
      <c r="AQ393" s="220"/>
      <c r="AR393" s="245"/>
      <c r="AS393" s="245"/>
      <c r="AT393" s="117"/>
      <c r="AU393" s="117"/>
    </row>
    <row r="394" spans="1:47" ht="12.75" customHeight="1">
      <c r="A394" s="118"/>
      <c r="B394" s="76"/>
      <c r="C394" s="76"/>
      <c r="D394" s="216"/>
      <c r="E394" s="117"/>
      <c r="F394" s="117"/>
      <c r="G394" s="117"/>
      <c r="H394" s="117"/>
      <c r="I394" s="117"/>
      <c r="J394" s="117"/>
      <c r="K394" s="117"/>
      <c r="L394" s="119"/>
      <c r="M394" s="120"/>
      <c r="N394" s="118"/>
      <c r="O394" s="117"/>
      <c r="P394" s="117"/>
      <c r="Q394" s="216"/>
      <c r="R394" s="117"/>
      <c r="S394" s="117"/>
      <c r="T394" s="117"/>
      <c r="U394" s="216"/>
      <c r="V394" s="216"/>
      <c r="W394" s="216"/>
      <c r="X394" s="216"/>
      <c r="Y394" s="216"/>
      <c r="Z394" s="216"/>
      <c r="AA394" s="217"/>
      <c r="AB394" s="218"/>
      <c r="AC394" s="219"/>
      <c r="AD394" s="220"/>
      <c r="AE394" s="220"/>
      <c r="AF394" s="120"/>
      <c r="AG394" s="217"/>
      <c r="AH394" s="217"/>
      <c r="AI394" s="221"/>
      <c r="AJ394" s="220"/>
      <c r="AK394" s="220"/>
      <c r="AL394" s="222"/>
      <c r="AM394" s="217"/>
      <c r="AN394" s="217"/>
      <c r="AO394" s="221"/>
      <c r="AP394" s="220"/>
      <c r="AQ394" s="220"/>
      <c r="AR394" s="245"/>
      <c r="AS394" s="245"/>
      <c r="AT394" s="117"/>
      <c r="AU394" s="117"/>
    </row>
    <row r="395" spans="1:47" ht="12.75" customHeight="1">
      <c r="A395" s="118"/>
      <c r="B395" s="76"/>
      <c r="C395" s="76"/>
      <c r="D395" s="216"/>
      <c r="E395" s="117"/>
      <c r="F395" s="117"/>
      <c r="G395" s="117"/>
      <c r="H395" s="117"/>
      <c r="I395" s="117"/>
      <c r="J395" s="117"/>
      <c r="K395" s="117"/>
      <c r="L395" s="119"/>
      <c r="M395" s="120"/>
      <c r="N395" s="118"/>
      <c r="O395" s="117"/>
      <c r="P395" s="117"/>
      <c r="Q395" s="216"/>
      <c r="R395" s="117"/>
      <c r="S395" s="117"/>
      <c r="T395" s="117"/>
      <c r="U395" s="216"/>
      <c r="V395" s="216"/>
      <c r="W395" s="216"/>
      <c r="X395" s="216"/>
      <c r="Y395" s="216"/>
      <c r="Z395" s="216"/>
      <c r="AA395" s="217"/>
      <c r="AB395" s="218"/>
      <c r="AC395" s="219"/>
      <c r="AD395" s="220"/>
      <c r="AE395" s="220"/>
      <c r="AF395" s="120"/>
      <c r="AG395" s="217"/>
      <c r="AH395" s="217"/>
      <c r="AI395" s="221"/>
      <c r="AJ395" s="220"/>
      <c r="AK395" s="220"/>
      <c r="AL395" s="222"/>
      <c r="AM395" s="217"/>
      <c r="AN395" s="217"/>
      <c r="AO395" s="221"/>
      <c r="AP395" s="220"/>
      <c r="AQ395" s="220"/>
      <c r="AR395" s="245"/>
      <c r="AS395" s="245"/>
      <c r="AT395" s="117"/>
      <c r="AU395" s="117"/>
    </row>
    <row r="396" spans="1:47" ht="12.75" customHeight="1">
      <c r="A396" s="118"/>
      <c r="B396" s="76"/>
      <c r="C396" s="76"/>
      <c r="D396" s="216"/>
      <c r="E396" s="117"/>
      <c r="F396" s="117"/>
      <c r="G396" s="117"/>
      <c r="H396" s="117"/>
      <c r="I396" s="117"/>
      <c r="J396" s="117"/>
      <c r="K396" s="117"/>
      <c r="L396" s="119"/>
      <c r="M396" s="120"/>
      <c r="N396" s="118"/>
      <c r="O396" s="117"/>
      <c r="P396" s="117"/>
      <c r="Q396" s="216"/>
      <c r="R396" s="117"/>
      <c r="S396" s="117"/>
      <c r="T396" s="117"/>
      <c r="U396" s="216"/>
      <c r="V396" s="216"/>
      <c r="W396" s="216"/>
      <c r="X396" s="216"/>
      <c r="Y396" s="216"/>
      <c r="Z396" s="216"/>
      <c r="AA396" s="217"/>
      <c r="AB396" s="218"/>
      <c r="AC396" s="219"/>
      <c r="AD396" s="220"/>
      <c r="AE396" s="220"/>
      <c r="AF396" s="120"/>
      <c r="AG396" s="217"/>
      <c r="AH396" s="217"/>
      <c r="AI396" s="221"/>
      <c r="AJ396" s="220"/>
      <c r="AK396" s="220"/>
      <c r="AL396" s="222"/>
      <c r="AM396" s="217"/>
      <c r="AN396" s="217"/>
      <c r="AO396" s="221"/>
      <c r="AP396" s="220"/>
      <c r="AQ396" s="220"/>
      <c r="AR396" s="245"/>
      <c r="AS396" s="245"/>
      <c r="AT396" s="117"/>
      <c r="AU396" s="117"/>
    </row>
    <row r="397" spans="1:47" ht="12.75" customHeight="1">
      <c r="A397" s="118"/>
      <c r="B397" s="76"/>
      <c r="C397" s="76"/>
      <c r="D397" s="216"/>
      <c r="E397" s="117"/>
      <c r="F397" s="117"/>
      <c r="G397" s="117"/>
      <c r="H397" s="117"/>
      <c r="I397" s="117"/>
      <c r="J397" s="117"/>
      <c r="K397" s="117"/>
      <c r="L397" s="119"/>
      <c r="M397" s="120"/>
      <c r="N397" s="118"/>
      <c r="O397" s="117"/>
      <c r="P397" s="117"/>
      <c r="Q397" s="216"/>
      <c r="R397" s="117"/>
      <c r="S397" s="117"/>
      <c r="T397" s="117"/>
      <c r="U397" s="216"/>
      <c r="V397" s="216"/>
      <c r="W397" s="216"/>
      <c r="X397" s="216"/>
      <c r="Y397" s="216"/>
      <c r="Z397" s="216"/>
      <c r="AA397" s="217"/>
      <c r="AB397" s="218"/>
      <c r="AC397" s="219"/>
      <c r="AD397" s="220"/>
      <c r="AE397" s="220"/>
      <c r="AF397" s="120"/>
      <c r="AG397" s="217"/>
      <c r="AH397" s="217"/>
      <c r="AI397" s="221"/>
      <c r="AJ397" s="220"/>
      <c r="AK397" s="220"/>
      <c r="AL397" s="222"/>
      <c r="AM397" s="217"/>
      <c r="AN397" s="217"/>
      <c r="AO397" s="221"/>
      <c r="AP397" s="220"/>
      <c r="AQ397" s="220"/>
      <c r="AR397" s="245"/>
      <c r="AS397" s="245"/>
      <c r="AT397" s="117"/>
      <c r="AU397" s="117"/>
    </row>
    <row r="398" spans="1:47" ht="12.75" customHeight="1">
      <c r="A398" s="118"/>
      <c r="B398" s="76"/>
      <c r="C398" s="76"/>
      <c r="D398" s="216"/>
      <c r="E398" s="117"/>
      <c r="F398" s="117"/>
      <c r="G398" s="117"/>
      <c r="H398" s="117"/>
      <c r="I398" s="117"/>
      <c r="J398" s="117"/>
      <c r="K398" s="117"/>
      <c r="L398" s="119"/>
      <c r="M398" s="120"/>
      <c r="N398" s="118"/>
      <c r="O398" s="117"/>
      <c r="P398" s="117"/>
      <c r="Q398" s="216"/>
      <c r="R398" s="117"/>
      <c r="S398" s="117"/>
      <c r="T398" s="117"/>
      <c r="U398" s="216"/>
      <c r="V398" s="216"/>
      <c r="W398" s="216"/>
      <c r="X398" s="216"/>
      <c r="Y398" s="216"/>
      <c r="Z398" s="216"/>
      <c r="AA398" s="217"/>
      <c r="AB398" s="218"/>
      <c r="AC398" s="219"/>
      <c r="AD398" s="220"/>
      <c r="AE398" s="220"/>
      <c r="AF398" s="120"/>
      <c r="AG398" s="217"/>
      <c r="AH398" s="217"/>
      <c r="AI398" s="221"/>
      <c r="AJ398" s="220"/>
      <c r="AK398" s="220"/>
      <c r="AL398" s="222"/>
      <c r="AM398" s="217"/>
      <c r="AN398" s="217"/>
      <c r="AO398" s="221"/>
      <c r="AP398" s="220"/>
      <c r="AQ398" s="220"/>
      <c r="AR398" s="245"/>
      <c r="AS398" s="245"/>
      <c r="AT398" s="117"/>
      <c r="AU398" s="117"/>
    </row>
    <row r="399" spans="1:47" ht="12.75" customHeight="1">
      <c r="A399" s="118"/>
      <c r="B399" s="76"/>
      <c r="C399" s="76"/>
      <c r="D399" s="216"/>
      <c r="E399" s="117"/>
      <c r="F399" s="117"/>
      <c r="G399" s="117"/>
      <c r="H399" s="117"/>
      <c r="I399" s="117"/>
      <c r="J399" s="117"/>
      <c r="K399" s="117"/>
      <c r="L399" s="119"/>
      <c r="M399" s="120"/>
      <c r="N399" s="118"/>
      <c r="O399" s="117"/>
      <c r="P399" s="117"/>
      <c r="Q399" s="216"/>
      <c r="R399" s="117"/>
      <c r="S399" s="117"/>
      <c r="T399" s="117"/>
      <c r="U399" s="216"/>
      <c r="V399" s="216"/>
      <c r="W399" s="216"/>
      <c r="X399" s="216"/>
      <c r="Y399" s="216"/>
      <c r="Z399" s="216"/>
      <c r="AA399" s="217"/>
      <c r="AB399" s="218"/>
      <c r="AC399" s="219"/>
      <c r="AD399" s="220"/>
      <c r="AE399" s="220"/>
      <c r="AF399" s="120"/>
      <c r="AG399" s="217"/>
      <c r="AH399" s="217"/>
      <c r="AI399" s="221"/>
      <c r="AJ399" s="220"/>
      <c r="AK399" s="220"/>
      <c r="AL399" s="222"/>
      <c r="AM399" s="217"/>
      <c r="AN399" s="217"/>
      <c r="AO399" s="221"/>
      <c r="AP399" s="220"/>
      <c r="AQ399" s="220"/>
      <c r="AR399" s="245"/>
      <c r="AS399" s="245"/>
      <c r="AT399" s="117"/>
      <c r="AU399" s="117"/>
    </row>
    <row r="400" spans="1:47" ht="12.75" customHeight="1">
      <c r="A400" s="118"/>
      <c r="B400" s="76"/>
      <c r="C400" s="76"/>
      <c r="D400" s="216"/>
      <c r="E400" s="117"/>
      <c r="F400" s="117"/>
      <c r="G400" s="117"/>
      <c r="H400" s="117"/>
      <c r="I400" s="117"/>
      <c r="J400" s="117"/>
      <c r="K400" s="117"/>
      <c r="L400" s="119"/>
      <c r="M400" s="120"/>
      <c r="N400" s="118"/>
      <c r="O400" s="117"/>
      <c r="P400" s="117"/>
      <c r="Q400" s="216"/>
      <c r="R400" s="117"/>
      <c r="S400" s="117"/>
      <c r="T400" s="117"/>
      <c r="U400" s="216"/>
      <c r="V400" s="216"/>
      <c r="W400" s="216"/>
      <c r="X400" s="216"/>
      <c r="Y400" s="216"/>
      <c r="Z400" s="216"/>
      <c r="AA400" s="217"/>
      <c r="AB400" s="218"/>
      <c r="AC400" s="219"/>
      <c r="AD400" s="220"/>
      <c r="AE400" s="220"/>
      <c r="AF400" s="120"/>
      <c r="AG400" s="217"/>
      <c r="AH400" s="217"/>
      <c r="AI400" s="221"/>
      <c r="AJ400" s="220"/>
      <c r="AK400" s="220"/>
      <c r="AL400" s="222"/>
      <c r="AM400" s="217"/>
      <c r="AN400" s="217"/>
      <c r="AO400" s="221"/>
      <c r="AP400" s="220"/>
      <c r="AQ400" s="220"/>
      <c r="AR400" s="245"/>
      <c r="AS400" s="245"/>
      <c r="AT400" s="117"/>
      <c r="AU400" s="117"/>
    </row>
    <row r="401" spans="1:47" ht="12.75" customHeight="1">
      <c r="A401" s="118"/>
      <c r="B401" s="76"/>
      <c r="C401" s="76"/>
      <c r="D401" s="216"/>
      <c r="E401" s="117"/>
      <c r="F401" s="117"/>
      <c r="G401" s="117"/>
      <c r="H401" s="117"/>
      <c r="I401" s="117"/>
      <c r="J401" s="117"/>
      <c r="K401" s="117"/>
      <c r="L401" s="119"/>
      <c r="M401" s="120"/>
      <c r="N401" s="118"/>
      <c r="O401" s="117"/>
      <c r="P401" s="117"/>
      <c r="Q401" s="216"/>
      <c r="R401" s="117"/>
      <c r="S401" s="117"/>
      <c r="T401" s="117"/>
      <c r="U401" s="216"/>
      <c r="V401" s="216"/>
      <c r="W401" s="216"/>
      <c r="X401" s="216"/>
      <c r="Y401" s="216"/>
      <c r="Z401" s="216"/>
      <c r="AA401" s="217"/>
      <c r="AB401" s="218"/>
      <c r="AC401" s="219"/>
      <c r="AD401" s="220"/>
      <c r="AE401" s="220"/>
      <c r="AF401" s="120"/>
      <c r="AG401" s="217"/>
      <c r="AH401" s="217"/>
      <c r="AI401" s="221"/>
      <c r="AJ401" s="220"/>
      <c r="AK401" s="220"/>
      <c r="AL401" s="222"/>
      <c r="AM401" s="217"/>
      <c r="AN401" s="217"/>
      <c r="AO401" s="221"/>
      <c r="AP401" s="220"/>
      <c r="AQ401" s="220"/>
      <c r="AR401" s="245"/>
      <c r="AS401" s="245"/>
      <c r="AT401" s="117"/>
      <c r="AU401" s="117"/>
    </row>
    <row r="402" spans="1:47" ht="12.75" customHeight="1">
      <c r="A402" s="118"/>
      <c r="B402" s="76"/>
      <c r="C402" s="76"/>
      <c r="D402" s="216"/>
      <c r="E402" s="117"/>
      <c r="F402" s="117"/>
      <c r="G402" s="117"/>
      <c r="H402" s="117"/>
      <c r="I402" s="117"/>
      <c r="J402" s="117"/>
      <c r="K402" s="117"/>
      <c r="L402" s="119"/>
      <c r="M402" s="120"/>
      <c r="N402" s="118"/>
      <c r="O402" s="117"/>
      <c r="P402" s="117"/>
      <c r="Q402" s="216"/>
      <c r="R402" s="117"/>
      <c r="S402" s="117"/>
      <c r="T402" s="117"/>
      <c r="U402" s="216"/>
      <c r="V402" s="216"/>
      <c r="W402" s="216"/>
      <c r="X402" s="216"/>
      <c r="Y402" s="216"/>
      <c r="Z402" s="216"/>
      <c r="AA402" s="217"/>
      <c r="AB402" s="218"/>
      <c r="AC402" s="219"/>
      <c r="AD402" s="220"/>
      <c r="AE402" s="220"/>
      <c r="AF402" s="120"/>
      <c r="AG402" s="217"/>
      <c r="AH402" s="217"/>
      <c r="AI402" s="221"/>
      <c r="AJ402" s="220"/>
      <c r="AK402" s="220"/>
      <c r="AL402" s="222"/>
      <c r="AM402" s="217"/>
      <c r="AN402" s="217"/>
      <c r="AO402" s="221"/>
      <c r="AP402" s="220"/>
      <c r="AQ402" s="220"/>
      <c r="AR402" s="245"/>
      <c r="AS402" s="245"/>
      <c r="AT402" s="117"/>
      <c r="AU402" s="117"/>
    </row>
    <row r="403" spans="1:47" ht="12.75" customHeight="1">
      <c r="A403" s="118"/>
      <c r="B403" s="76"/>
      <c r="C403" s="76"/>
      <c r="D403" s="216"/>
      <c r="E403" s="117"/>
      <c r="F403" s="117"/>
      <c r="G403" s="117"/>
      <c r="H403" s="117"/>
      <c r="I403" s="117"/>
      <c r="J403" s="117"/>
      <c r="K403" s="117"/>
      <c r="L403" s="119"/>
      <c r="M403" s="120"/>
      <c r="N403" s="118"/>
      <c r="O403" s="117"/>
      <c r="P403" s="117"/>
      <c r="Q403" s="216"/>
      <c r="R403" s="117"/>
      <c r="S403" s="117"/>
      <c r="T403" s="117"/>
      <c r="U403" s="216"/>
      <c r="V403" s="216"/>
      <c r="W403" s="216"/>
      <c r="X403" s="216"/>
      <c r="Y403" s="216"/>
      <c r="Z403" s="216"/>
      <c r="AA403" s="217"/>
      <c r="AB403" s="218"/>
      <c r="AC403" s="219"/>
      <c r="AD403" s="220"/>
      <c r="AE403" s="220"/>
      <c r="AF403" s="120"/>
      <c r="AG403" s="217"/>
      <c r="AH403" s="217"/>
      <c r="AI403" s="221"/>
      <c r="AJ403" s="220"/>
      <c r="AK403" s="220"/>
      <c r="AL403" s="222"/>
      <c r="AM403" s="217"/>
      <c r="AN403" s="217"/>
      <c r="AO403" s="221"/>
      <c r="AP403" s="220"/>
      <c r="AQ403" s="220"/>
      <c r="AR403" s="245"/>
      <c r="AS403" s="245"/>
      <c r="AT403" s="117"/>
      <c r="AU403" s="117"/>
    </row>
    <row r="404" spans="1:47" ht="12.75" customHeight="1">
      <c r="A404" s="118"/>
      <c r="B404" s="76"/>
      <c r="C404" s="76"/>
      <c r="D404" s="216"/>
      <c r="E404" s="117"/>
      <c r="F404" s="117"/>
      <c r="G404" s="117"/>
      <c r="H404" s="117"/>
      <c r="I404" s="117"/>
      <c r="J404" s="117"/>
      <c r="K404" s="117"/>
      <c r="L404" s="119"/>
      <c r="M404" s="120"/>
      <c r="N404" s="118"/>
      <c r="O404" s="117"/>
      <c r="P404" s="117"/>
      <c r="Q404" s="216"/>
      <c r="R404" s="117"/>
      <c r="S404" s="117"/>
      <c r="T404" s="117"/>
      <c r="U404" s="216"/>
      <c r="V404" s="216"/>
      <c r="W404" s="216"/>
      <c r="X404" s="216"/>
      <c r="Y404" s="216"/>
      <c r="Z404" s="216"/>
      <c r="AA404" s="217"/>
      <c r="AB404" s="218"/>
      <c r="AC404" s="219"/>
      <c r="AD404" s="220"/>
      <c r="AE404" s="220"/>
      <c r="AF404" s="120"/>
      <c r="AG404" s="217"/>
      <c r="AH404" s="217"/>
      <c r="AI404" s="221"/>
      <c r="AJ404" s="220"/>
      <c r="AK404" s="220"/>
      <c r="AL404" s="222"/>
      <c r="AM404" s="217"/>
      <c r="AN404" s="217"/>
      <c r="AO404" s="221"/>
      <c r="AP404" s="220"/>
      <c r="AQ404" s="220"/>
      <c r="AR404" s="245"/>
      <c r="AS404" s="245"/>
      <c r="AT404" s="117"/>
      <c r="AU404" s="117"/>
    </row>
    <row r="405" spans="1:47" ht="12.75" customHeight="1">
      <c r="A405" s="118"/>
      <c r="B405" s="76"/>
      <c r="C405" s="76"/>
      <c r="D405" s="216"/>
      <c r="E405" s="117"/>
      <c r="F405" s="117"/>
      <c r="G405" s="117"/>
      <c r="H405" s="117"/>
      <c r="I405" s="117"/>
      <c r="J405" s="117"/>
      <c r="K405" s="117"/>
      <c r="L405" s="119"/>
      <c r="M405" s="120"/>
      <c r="N405" s="118"/>
      <c r="O405" s="117"/>
      <c r="P405" s="117"/>
      <c r="Q405" s="216"/>
      <c r="R405" s="117"/>
      <c r="S405" s="117"/>
      <c r="T405" s="117"/>
      <c r="U405" s="216"/>
      <c r="V405" s="216"/>
      <c r="W405" s="216"/>
      <c r="X405" s="216"/>
      <c r="Y405" s="216"/>
      <c r="Z405" s="216"/>
      <c r="AA405" s="217"/>
      <c r="AB405" s="218"/>
      <c r="AC405" s="219"/>
      <c r="AD405" s="220"/>
      <c r="AE405" s="220"/>
      <c r="AF405" s="120"/>
      <c r="AG405" s="217"/>
      <c r="AH405" s="217"/>
      <c r="AI405" s="221"/>
      <c r="AJ405" s="220"/>
      <c r="AK405" s="220"/>
      <c r="AL405" s="222"/>
      <c r="AM405" s="217"/>
      <c r="AN405" s="217"/>
      <c r="AO405" s="221"/>
      <c r="AP405" s="220"/>
      <c r="AQ405" s="220"/>
      <c r="AR405" s="245"/>
      <c r="AS405" s="245"/>
      <c r="AT405" s="117"/>
      <c r="AU405" s="117"/>
    </row>
    <row r="406" spans="1:47" ht="12.75" customHeight="1">
      <c r="A406" s="118"/>
      <c r="B406" s="76"/>
      <c r="C406" s="76"/>
      <c r="D406" s="216"/>
      <c r="E406" s="117"/>
      <c r="F406" s="117"/>
      <c r="G406" s="117"/>
      <c r="H406" s="117"/>
      <c r="I406" s="117"/>
      <c r="J406" s="117"/>
      <c r="K406" s="117"/>
      <c r="L406" s="119"/>
      <c r="M406" s="120"/>
      <c r="N406" s="118"/>
      <c r="O406" s="117"/>
      <c r="P406" s="117"/>
      <c r="Q406" s="216"/>
      <c r="R406" s="117"/>
      <c r="S406" s="117"/>
      <c r="T406" s="117"/>
      <c r="U406" s="216"/>
      <c r="V406" s="216"/>
      <c r="W406" s="216"/>
      <c r="X406" s="216"/>
      <c r="Y406" s="216"/>
      <c r="Z406" s="216"/>
      <c r="AA406" s="217"/>
      <c r="AB406" s="218"/>
      <c r="AC406" s="219"/>
      <c r="AD406" s="220"/>
      <c r="AE406" s="220"/>
      <c r="AF406" s="120"/>
      <c r="AG406" s="217"/>
      <c r="AH406" s="217"/>
      <c r="AI406" s="221"/>
      <c r="AJ406" s="220"/>
      <c r="AK406" s="220"/>
      <c r="AL406" s="222"/>
      <c r="AM406" s="217"/>
      <c r="AN406" s="217"/>
      <c r="AO406" s="221"/>
      <c r="AP406" s="220"/>
      <c r="AQ406" s="220"/>
      <c r="AR406" s="245"/>
      <c r="AS406" s="245"/>
      <c r="AT406" s="117"/>
      <c r="AU406" s="117"/>
    </row>
    <row r="407" spans="1:47" ht="12.75" customHeight="1">
      <c r="A407" s="118"/>
      <c r="B407" s="76"/>
      <c r="C407" s="76"/>
      <c r="D407" s="216"/>
      <c r="E407" s="117"/>
      <c r="F407" s="117"/>
      <c r="G407" s="117"/>
      <c r="H407" s="117"/>
      <c r="I407" s="117"/>
      <c r="J407" s="117"/>
      <c r="K407" s="117"/>
      <c r="L407" s="119"/>
      <c r="M407" s="120"/>
      <c r="N407" s="118"/>
      <c r="O407" s="117"/>
      <c r="P407" s="117"/>
      <c r="Q407" s="216"/>
      <c r="R407" s="117"/>
      <c r="S407" s="117"/>
      <c r="T407" s="117"/>
      <c r="U407" s="216"/>
      <c r="V407" s="216"/>
      <c r="W407" s="216"/>
      <c r="X407" s="216"/>
      <c r="Y407" s="216"/>
      <c r="Z407" s="216"/>
      <c r="AA407" s="217"/>
      <c r="AB407" s="218"/>
      <c r="AC407" s="219"/>
      <c r="AD407" s="220"/>
      <c r="AE407" s="220"/>
      <c r="AF407" s="120"/>
      <c r="AG407" s="217"/>
      <c r="AH407" s="217"/>
      <c r="AI407" s="221"/>
      <c r="AJ407" s="220"/>
      <c r="AK407" s="220"/>
      <c r="AL407" s="222"/>
      <c r="AM407" s="217"/>
      <c r="AN407" s="217"/>
      <c r="AO407" s="221"/>
      <c r="AP407" s="220"/>
      <c r="AQ407" s="220"/>
      <c r="AR407" s="245"/>
      <c r="AS407" s="245"/>
      <c r="AT407" s="117"/>
      <c r="AU407" s="117"/>
    </row>
    <row r="408" spans="1:47" ht="12.75" customHeight="1">
      <c r="A408" s="118"/>
      <c r="B408" s="76"/>
      <c r="C408" s="76"/>
      <c r="D408" s="216"/>
      <c r="E408" s="117"/>
      <c r="F408" s="117"/>
      <c r="G408" s="117"/>
      <c r="H408" s="117"/>
      <c r="I408" s="117"/>
      <c r="J408" s="117"/>
      <c r="K408" s="117"/>
      <c r="L408" s="119"/>
      <c r="M408" s="120"/>
      <c r="N408" s="118"/>
      <c r="O408" s="117"/>
      <c r="P408" s="117"/>
      <c r="Q408" s="216"/>
      <c r="R408" s="117"/>
      <c r="S408" s="117"/>
      <c r="T408" s="117"/>
      <c r="U408" s="216"/>
      <c r="V408" s="216"/>
      <c r="W408" s="216"/>
      <c r="X408" s="216"/>
      <c r="Y408" s="216"/>
      <c r="Z408" s="216"/>
      <c r="AA408" s="217"/>
      <c r="AB408" s="218"/>
      <c r="AC408" s="219"/>
      <c r="AD408" s="220"/>
      <c r="AE408" s="220"/>
      <c r="AF408" s="120"/>
      <c r="AG408" s="217"/>
      <c r="AH408" s="217"/>
      <c r="AI408" s="221"/>
      <c r="AJ408" s="220"/>
      <c r="AK408" s="220"/>
      <c r="AL408" s="222"/>
      <c r="AM408" s="217"/>
      <c r="AN408" s="217"/>
      <c r="AO408" s="221"/>
      <c r="AP408" s="220"/>
      <c r="AQ408" s="220"/>
      <c r="AR408" s="245"/>
      <c r="AS408" s="245"/>
      <c r="AT408" s="117"/>
      <c r="AU408" s="117"/>
    </row>
    <row r="409" spans="1:47" ht="12.75" customHeight="1">
      <c r="A409" s="118"/>
      <c r="B409" s="76"/>
      <c r="C409" s="76"/>
      <c r="D409" s="216"/>
      <c r="E409" s="117"/>
      <c r="F409" s="117"/>
      <c r="G409" s="117"/>
      <c r="H409" s="117"/>
      <c r="I409" s="117"/>
      <c r="J409" s="117"/>
      <c r="K409" s="117"/>
      <c r="L409" s="119"/>
      <c r="M409" s="120"/>
      <c r="N409" s="118"/>
      <c r="O409" s="117"/>
      <c r="P409" s="117"/>
      <c r="Q409" s="216"/>
      <c r="R409" s="117"/>
      <c r="S409" s="117"/>
      <c r="T409" s="117"/>
      <c r="U409" s="216"/>
      <c r="V409" s="216"/>
      <c r="W409" s="216"/>
      <c r="X409" s="216"/>
      <c r="Y409" s="216"/>
      <c r="Z409" s="216"/>
      <c r="AA409" s="217"/>
      <c r="AB409" s="218"/>
      <c r="AC409" s="219"/>
      <c r="AD409" s="220"/>
      <c r="AE409" s="220"/>
      <c r="AF409" s="120"/>
      <c r="AG409" s="217"/>
      <c r="AH409" s="217"/>
      <c r="AI409" s="221"/>
      <c r="AJ409" s="220"/>
      <c r="AK409" s="220"/>
      <c r="AL409" s="222"/>
      <c r="AM409" s="217"/>
      <c r="AN409" s="217"/>
      <c r="AO409" s="221"/>
      <c r="AP409" s="220"/>
      <c r="AQ409" s="220"/>
      <c r="AR409" s="245"/>
      <c r="AS409" s="245"/>
      <c r="AT409" s="117"/>
      <c r="AU409" s="117"/>
    </row>
    <row r="410" spans="1:47" ht="12.75" customHeight="1">
      <c r="A410" s="118"/>
      <c r="B410" s="76"/>
      <c r="C410" s="76"/>
      <c r="D410" s="216"/>
      <c r="E410" s="117"/>
      <c r="F410" s="117"/>
      <c r="G410" s="117"/>
      <c r="H410" s="117"/>
      <c r="I410" s="117"/>
      <c r="J410" s="117"/>
      <c r="K410" s="117"/>
      <c r="L410" s="119"/>
      <c r="M410" s="120"/>
      <c r="N410" s="118"/>
      <c r="O410" s="117"/>
      <c r="P410" s="117"/>
      <c r="Q410" s="216"/>
      <c r="R410" s="117"/>
      <c r="S410" s="117"/>
      <c r="T410" s="117"/>
      <c r="U410" s="216"/>
      <c r="V410" s="216"/>
      <c r="W410" s="216"/>
      <c r="X410" s="216"/>
      <c r="Y410" s="216"/>
      <c r="Z410" s="216"/>
      <c r="AA410" s="217"/>
      <c r="AB410" s="218"/>
      <c r="AC410" s="219"/>
      <c r="AD410" s="220"/>
      <c r="AE410" s="220"/>
      <c r="AF410" s="120"/>
      <c r="AG410" s="217"/>
      <c r="AH410" s="217"/>
      <c r="AI410" s="221"/>
      <c r="AJ410" s="220"/>
      <c r="AK410" s="220"/>
      <c r="AL410" s="222"/>
      <c r="AM410" s="217"/>
      <c r="AN410" s="217"/>
      <c r="AO410" s="221"/>
      <c r="AP410" s="220"/>
      <c r="AQ410" s="220"/>
      <c r="AR410" s="245"/>
      <c r="AS410" s="245"/>
      <c r="AT410" s="117"/>
      <c r="AU410" s="117"/>
    </row>
    <row r="411" spans="1:47" ht="12.75" customHeight="1">
      <c r="A411" s="118"/>
      <c r="B411" s="76"/>
      <c r="C411" s="76"/>
      <c r="D411" s="216"/>
      <c r="E411" s="117"/>
      <c r="F411" s="117"/>
      <c r="G411" s="117"/>
      <c r="H411" s="117"/>
      <c r="I411" s="117"/>
      <c r="J411" s="117"/>
      <c r="K411" s="117"/>
      <c r="L411" s="119"/>
      <c r="M411" s="120"/>
      <c r="N411" s="118"/>
      <c r="O411" s="117"/>
      <c r="P411" s="117"/>
      <c r="Q411" s="216"/>
      <c r="R411" s="117"/>
      <c r="S411" s="117"/>
      <c r="T411" s="117"/>
      <c r="U411" s="216"/>
      <c r="V411" s="216"/>
      <c r="W411" s="216"/>
      <c r="X411" s="216"/>
      <c r="Y411" s="216"/>
      <c r="Z411" s="216"/>
      <c r="AA411" s="217"/>
      <c r="AB411" s="218"/>
      <c r="AC411" s="219"/>
      <c r="AD411" s="220"/>
      <c r="AE411" s="220"/>
      <c r="AF411" s="120"/>
      <c r="AG411" s="217"/>
      <c r="AH411" s="217"/>
      <c r="AI411" s="221"/>
      <c r="AJ411" s="220"/>
      <c r="AK411" s="220"/>
      <c r="AL411" s="222"/>
      <c r="AM411" s="217"/>
      <c r="AN411" s="217"/>
      <c r="AO411" s="221"/>
      <c r="AP411" s="220"/>
      <c r="AQ411" s="220"/>
      <c r="AR411" s="245"/>
      <c r="AS411" s="245"/>
      <c r="AT411" s="117"/>
      <c r="AU411" s="117"/>
    </row>
    <row r="412" spans="1:47" ht="12.75" customHeight="1">
      <c r="A412" s="118"/>
      <c r="B412" s="76"/>
      <c r="C412" s="76"/>
      <c r="D412" s="216"/>
      <c r="E412" s="117"/>
      <c r="F412" s="117"/>
      <c r="G412" s="117"/>
      <c r="H412" s="117"/>
      <c r="I412" s="117"/>
      <c r="J412" s="117"/>
      <c r="K412" s="117"/>
      <c r="L412" s="119"/>
      <c r="M412" s="120"/>
      <c r="N412" s="118"/>
      <c r="O412" s="117"/>
      <c r="P412" s="117"/>
      <c r="Q412" s="216"/>
      <c r="R412" s="117"/>
      <c r="S412" s="117"/>
      <c r="T412" s="117"/>
      <c r="U412" s="216"/>
      <c r="V412" s="216"/>
      <c r="W412" s="216"/>
      <c r="X412" s="216"/>
      <c r="Y412" s="216"/>
      <c r="Z412" s="216"/>
      <c r="AA412" s="217"/>
      <c r="AB412" s="218"/>
      <c r="AC412" s="219"/>
      <c r="AD412" s="220"/>
      <c r="AE412" s="220"/>
      <c r="AF412" s="120"/>
      <c r="AG412" s="217"/>
      <c r="AH412" s="217"/>
      <c r="AI412" s="221"/>
      <c r="AJ412" s="220"/>
      <c r="AK412" s="220"/>
      <c r="AL412" s="222"/>
      <c r="AM412" s="217"/>
      <c r="AN412" s="217"/>
      <c r="AO412" s="221"/>
      <c r="AP412" s="220"/>
      <c r="AQ412" s="220"/>
      <c r="AR412" s="245"/>
      <c r="AS412" s="245"/>
      <c r="AT412" s="117"/>
      <c r="AU412" s="117"/>
    </row>
    <row r="413" spans="1:47" ht="12.75" customHeight="1">
      <c r="A413" s="118"/>
      <c r="B413" s="76"/>
      <c r="C413" s="76"/>
      <c r="D413" s="216"/>
      <c r="E413" s="117"/>
      <c r="F413" s="117"/>
      <c r="G413" s="117"/>
      <c r="H413" s="117"/>
      <c r="I413" s="117"/>
      <c r="J413" s="117"/>
      <c r="K413" s="117"/>
      <c r="L413" s="119"/>
      <c r="M413" s="120"/>
      <c r="N413" s="118"/>
      <c r="O413" s="117"/>
      <c r="P413" s="117"/>
      <c r="Q413" s="216"/>
      <c r="R413" s="117"/>
      <c r="S413" s="117"/>
      <c r="T413" s="117"/>
      <c r="U413" s="216"/>
      <c r="V413" s="216"/>
      <c r="W413" s="216"/>
      <c r="X413" s="216"/>
      <c r="Y413" s="216"/>
      <c r="Z413" s="216"/>
      <c r="AA413" s="217"/>
      <c r="AB413" s="218"/>
      <c r="AC413" s="219"/>
      <c r="AD413" s="220"/>
      <c r="AE413" s="220"/>
      <c r="AF413" s="120"/>
      <c r="AG413" s="217"/>
      <c r="AH413" s="217"/>
      <c r="AI413" s="221"/>
      <c r="AJ413" s="220"/>
      <c r="AK413" s="220"/>
      <c r="AL413" s="222"/>
      <c r="AM413" s="217"/>
      <c r="AN413" s="217"/>
      <c r="AO413" s="221"/>
      <c r="AP413" s="220"/>
      <c r="AQ413" s="220"/>
      <c r="AR413" s="245"/>
      <c r="AS413" s="245"/>
      <c r="AT413" s="117"/>
      <c r="AU413" s="117"/>
    </row>
    <row r="414" spans="1:47" ht="12.75" customHeight="1">
      <c r="A414" s="118"/>
      <c r="B414" s="76"/>
      <c r="C414" s="76"/>
      <c r="D414" s="216"/>
      <c r="E414" s="117"/>
      <c r="F414" s="117"/>
      <c r="G414" s="117"/>
      <c r="H414" s="117"/>
      <c r="I414" s="117"/>
      <c r="J414" s="117"/>
      <c r="K414" s="117"/>
      <c r="L414" s="119"/>
      <c r="M414" s="120"/>
      <c r="N414" s="118"/>
      <c r="O414" s="117"/>
      <c r="P414" s="117"/>
      <c r="Q414" s="216"/>
      <c r="R414" s="117"/>
      <c r="S414" s="117"/>
      <c r="T414" s="117"/>
      <c r="U414" s="216"/>
      <c r="V414" s="216"/>
      <c r="W414" s="216"/>
      <c r="X414" s="216"/>
      <c r="Y414" s="216"/>
      <c r="Z414" s="216"/>
      <c r="AA414" s="217"/>
      <c r="AB414" s="218"/>
      <c r="AC414" s="219"/>
      <c r="AD414" s="220"/>
      <c r="AE414" s="220"/>
      <c r="AF414" s="120"/>
      <c r="AG414" s="217"/>
      <c r="AH414" s="217"/>
      <c r="AI414" s="221"/>
      <c r="AJ414" s="220"/>
      <c r="AK414" s="220"/>
      <c r="AL414" s="222"/>
      <c r="AM414" s="217"/>
      <c r="AN414" s="217"/>
      <c r="AO414" s="221"/>
      <c r="AP414" s="220"/>
      <c r="AQ414" s="220"/>
      <c r="AR414" s="245"/>
      <c r="AS414" s="245"/>
      <c r="AT414" s="117"/>
      <c r="AU414" s="117"/>
    </row>
    <row r="415" spans="1:47" ht="12.75" customHeight="1">
      <c r="A415" s="118"/>
      <c r="B415" s="76"/>
      <c r="C415" s="76"/>
      <c r="D415" s="216"/>
      <c r="E415" s="117"/>
      <c r="F415" s="117"/>
      <c r="G415" s="117"/>
      <c r="H415" s="117"/>
      <c r="I415" s="117"/>
      <c r="J415" s="117"/>
      <c r="K415" s="117"/>
      <c r="L415" s="119"/>
      <c r="M415" s="120"/>
      <c r="N415" s="118"/>
      <c r="O415" s="117"/>
      <c r="P415" s="117"/>
      <c r="Q415" s="216"/>
      <c r="R415" s="117"/>
      <c r="S415" s="117"/>
      <c r="T415" s="117"/>
      <c r="U415" s="216"/>
      <c r="V415" s="216"/>
      <c r="W415" s="216"/>
      <c r="X415" s="216"/>
      <c r="Y415" s="216"/>
      <c r="Z415" s="216"/>
      <c r="AA415" s="217"/>
      <c r="AB415" s="218"/>
      <c r="AC415" s="219"/>
      <c r="AD415" s="220"/>
      <c r="AE415" s="220"/>
      <c r="AF415" s="120"/>
      <c r="AG415" s="217"/>
      <c r="AH415" s="217"/>
      <c r="AI415" s="221"/>
      <c r="AJ415" s="220"/>
      <c r="AK415" s="220"/>
      <c r="AL415" s="222"/>
      <c r="AM415" s="217"/>
      <c r="AN415" s="217"/>
      <c r="AO415" s="221"/>
      <c r="AP415" s="220"/>
      <c r="AQ415" s="220"/>
      <c r="AR415" s="245"/>
      <c r="AS415" s="245"/>
      <c r="AT415" s="117"/>
      <c r="AU415" s="117"/>
    </row>
    <row r="416" spans="1:47" ht="12.75" customHeight="1">
      <c r="A416" s="118"/>
      <c r="B416" s="76"/>
      <c r="C416" s="76"/>
      <c r="D416" s="216"/>
      <c r="E416" s="117"/>
      <c r="F416" s="117"/>
      <c r="G416" s="117"/>
      <c r="H416" s="117"/>
      <c r="I416" s="117"/>
      <c r="J416" s="117"/>
      <c r="K416" s="117"/>
      <c r="L416" s="119"/>
      <c r="M416" s="120"/>
      <c r="N416" s="118"/>
      <c r="O416" s="117"/>
      <c r="P416" s="117"/>
      <c r="Q416" s="216"/>
      <c r="R416" s="117"/>
      <c r="S416" s="117"/>
      <c r="T416" s="117"/>
      <c r="U416" s="216"/>
      <c r="V416" s="216"/>
      <c r="W416" s="216"/>
      <c r="X416" s="216"/>
      <c r="Y416" s="216"/>
      <c r="Z416" s="216"/>
      <c r="AA416" s="217"/>
      <c r="AB416" s="218"/>
      <c r="AC416" s="219"/>
      <c r="AD416" s="220"/>
      <c r="AE416" s="220"/>
      <c r="AF416" s="120"/>
      <c r="AG416" s="217"/>
      <c r="AH416" s="217"/>
      <c r="AI416" s="221"/>
      <c r="AJ416" s="220"/>
      <c r="AK416" s="220"/>
      <c r="AL416" s="222"/>
      <c r="AM416" s="217"/>
      <c r="AN416" s="217"/>
      <c r="AO416" s="221"/>
      <c r="AP416" s="220"/>
      <c r="AQ416" s="220"/>
      <c r="AR416" s="245"/>
      <c r="AS416" s="245"/>
      <c r="AT416" s="117"/>
      <c r="AU416" s="117"/>
    </row>
    <row r="417" spans="1:47" ht="12.75" customHeight="1">
      <c r="A417" s="118"/>
      <c r="B417" s="76"/>
      <c r="C417" s="76"/>
      <c r="D417" s="216"/>
      <c r="E417" s="117"/>
      <c r="F417" s="117"/>
      <c r="G417" s="117"/>
      <c r="H417" s="117"/>
      <c r="I417" s="117"/>
      <c r="J417" s="117"/>
      <c r="K417" s="117"/>
      <c r="L417" s="119"/>
      <c r="M417" s="120"/>
      <c r="N417" s="118"/>
      <c r="O417" s="117"/>
      <c r="P417" s="117"/>
      <c r="Q417" s="216"/>
      <c r="R417" s="117"/>
      <c r="S417" s="117"/>
      <c r="T417" s="117"/>
      <c r="U417" s="216"/>
      <c r="V417" s="216"/>
      <c r="W417" s="216"/>
      <c r="X417" s="216"/>
      <c r="Y417" s="216"/>
      <c r="Z417" s="216"/>
      <c r="AA417" s="217"/>
      <c r="AB417" s="218"/>
      <c r="AC417" s="219"/>
      <c r="AD417" s="220"/>
      <c r="AE417" s="220"/>
      <c r="AF417" s="120"/>
      <c r="AG417" s="217"/>
      <c r="AH417" s="217"/>
      <c r="AI417" s="221"/>
      <c r="AJ417" s="220"/>
      <c r="AK417" s="220"/>
      <c r="AL417" s="222"/>
      <c r="AM417" s="217"/>
      <c r="AN417" s="217"/>
      <c r="AO417" s="221"/>
      <c r="AP417" s="220"/>
      <c r="AQ417" s="220"/>
      <c r="AR417" s="245"/>
      <c r="AS417" s="245"/>
      <c r="AT417" s="117"/>
      <c r="AU417" s="117"/>
    </row>
    <row r="418" spans="1:47" ht="12.75" customHeight="1">
      <c r="A418" s="118"/>
      <c r="B418" s="76"/>
      <c r="C418" s="76"/>
      <c r="D418" s="216"/>
      <c r="E418" s="117"/>
      <c r="F418" s="117"/>
      <c r="G418" s="117"/>
      <c r="H418" s="117"/>
      <c r="I418" s="117"/>
      <c r="J418" s="117"/>
      <c r="K418" s="117"/>
      <c r="L418" s="119"/>
      <c r="M418" s="120"/>
      <c r="N418" s="118"/>
      <c r="O418" s="117"/>
      <c r="P418" s="117"/>
      <c r="Q418" s="216"/>
      <c r="R418" s="117"/>
      <c r="S418" s="117"/>
      <c r="T418" s="117"/>
      <c r="U418" s="216"/>
      <c r="V418" s="216"/>
      <c r="W418" s="216"/>
      <c r="X418" s="216"/>
      <c r="Y418" s="216"/>
      <c r="Z418" s="216"/>
      <c r="AA418" s="217"/>
      <c r="AB418" s="218"/>
      <c r="AC418" s="219"/>
      <c r="AD418" s="220"/>
      <c r="AE418" s="220"/>
      <c r="AF418" s="120"/>
      <c r="AG418" s="217"/>
      <c r="AH418" s="217"/>
      <c r="AI418" s="221"/>
      <c r="AJ418" s="220"/>
      <c r="AK418" s="220"/>
      <c r="AL418" s="222"/>
      <c r="AM418" s="217"/>
      <c r="AN418" s="217"/>
      <c r="AO418" s="221"/>
      <c r="AP418" s="220"/>
      <c r="AQ418" s="220"/>
      <c r="AR418" s="245"/>
      <c r="AS418" s="245"/>
      <c r="AT418" s="117"/>
      <c r="AU418" s="117"/>
    </row>
    <row r="419" spans="1:47" ht="12.75" customHeight="1">
      <c r="A419" s="118"/>
      <c r="B419" s="76"/>
      <c r="C419" s="76"/>
      <c r="D419" s="216"/>
      <c r="E419" s="117"/>
      <c r="F419" s="117"/>
      <c r="G419" s="117"/>
      <c r="H419" s="117"/>
      <c r="I419" s="117"/>
      <c r="J419" s="117"/>
      <c r="K419" s="117"/>
      <c r="L419" s="119"/>
      <c r="M419" s="120"/>
      <c r="N419" s="118"/>
      <c r="O419" s="117"/>
      <c r="P419" s="117"/>
      <c r="Q419" s="216"/>
      <c r="R419" s="117"/>
      <c r="S419" s="117"/>
      <c r="T419" s="117"/>
      <c r="U419" s="216"/>
      <c r="V419" s="216"/>
      <c r="W419" s="216"/>
      <c r="X419" s="216"/>
      <c r="Y419" s="216"/>
      <c r="Z419" s="216"/>
      <c r="AA419" s="217"/>
      <c r="AB419" s="218"/>
      <c r="AC419" s="219"/>
      <c r="AD419" s="220"/>
      <c r="AE419" s="220"/>
      <c r="AF419" s="120"/>
      <c r="AG419" s="217"/>
      <c r="AH419" s="217"/>
      <c r="AI419" s="221"/>
      <c r="AJ419" s="220"/>
      <c r="AK419" s="220"/>
      <c r="AL419" s="222"/>
      <c r="AM419" s="217"/>
      <c r="AN419" s="217"/>
      <c r="AO419" s="221"/>
      <c r="AP419" s="220"/>
      <c r="AQ419" s="220"/>
      <c r="AR419" s="245"/>
      <c r="AS419" s="245"/>
      <c r="AT419" s="117"/>
      <c r="AU419" s="117"/>
    </row>
    <row r="420" spans="1:47" ht="12.75" customHeight="1">
      <c r="A420" s="118"/>
      <c r="B420" s="76"/>
      <c r="C420" s="76"/>
      <c r="D420" s="216"/>
      <c r="E420" s="117"/>
      <c r="F420" s="117"/>
      <c r="G420" s="117"/>
      <c r="H420" s="117"/>
      <c r="I420" s="117"/>
      <c r="J420" s="117"/>
      <c r="K420" s="117"/>
      <c r="L420" s="119"/>
      <c r="M420" s="120"/>
      <c r="N420" s="118"/>
      <c r="O420" s="117"/>
      <c r="P420" s="117"/>
      <c r="Q420" s="216"/>
      <c r="R420" s="117"/>
      <c r="S420" s="117"/>
      <c r="T420" s="117"/>
      <c r="U420" s="216"/>
      <c r="V420" s="216"/>
      <c r="W420" s="216"/>
      <c r="X420" s="216"/>
      <c r="Y420" s="216"/>
      <c r="Z420" s="216"/>
      <c r="AA420" s="217"/>
      <c r="AB420" s="218"/>
      <c r="AC420" s="219"/>
      <c r="AD420" s="220"/>
      <c r="AE420" s="220"/>
      <c r="AF420" s="120"/>
      <c r="AG420" s="217"/>
      <c r="AH420" s="217"/>
      <c r="AI420" s="221"/>
      <c r="AJ420" s="220"/>
      <c r="AK420" s="220"/>
      <c r="AL420" s="222"/>
      <c r="AM420" s="217"/>
      <c r="AN420" s="217"/>
      <c r="AO420" s="221"/>
      <c r="AP420" s="220"/>
      <c r="AQ420" s="220"/>
      <c r="AR420" s="245"/>
      <c r="AS420" s="245"/>
      <c r="AT420" s="117"/>
      <c r="AU420" s="117"/>
    </row>
    <row r="421" spans="1:47" ht="12.75" customHeight="1">
      <c r="A421" s="118"/>
      <c r="B421" s="76"/>
      <c r="C421" s="76"/>
      <c r="D421" s="216"/>
      <c r="E421" s="117"/>
      <c r="F421" s="117"/>
      <c r="G421" s="117"/>
      <c r="H421" s="117"/>
      <c r="I421" s="117"/>
      <c r="J421" s="117"/>
      <c r="K421" s="117"/>
      <c r="L421" s="119"/>
      <c r="M421" s="120"/>
      <c r="N421" s="118"/>
      <c r="O421" s="117"/>
      <c r="P421" s="117"/>
      <c r="Q421" s="216"/>
      <c r="R421" s="117"/>
      <c r="S421" s="117"/>
      <c r="T421" s="117"/>
      <c r="U421" s="216"/>
      <c r="V421" s="216"/>
      <c r="W421" s="216"/>
      <c r="X421" s="216"/>
      <c r="Y421" s="216"/>
      <c r="Z421" s="216"/>
      <c r="AA421" s="217"/>
      <c r="AB421" s="218"/>
      <c r="AC421" s="219"/>
      <c r="AD421" s="220"/>
      <c r="AE421" s="220"/>
      <c r="AF421" s="120"/>
      <c r="AG421" s="217"/>
      <c r="AH421" s="217"/>
      <c r="AI421" s="221"/>
      <c r="AJ421" s="220"/>
      <c r="AK421" s="220"/>
      <c r="AL421" s="222"/>
      <c r="AM421" s="217"/>
      <c r="AN421" s="217"/>
      <c r="AO421" s="221"/>
      <c r="AP421" s="220"/>
      <c r="AQ421" s="220"/>
      <c r="AR421" s="245"/>
      <c r="AS421" s="245"/>
      <c r="AT421" s="117"/>
      <c r="AU421" s="117"/>
    </row>
    <row r="422" spans="1:47" ht="12.75" customHeight="1">
      <c r="A422" s="118"/>
      <c r="B422" s="76"/>
      <c r="C422" s="76"/>
      <c r="D422" s="216"/>
      <c r="E422" s="117"/>
      <c r="F422" s="117"/>
      <c r="G422" s="117"/>
      <c r="H422" s="117"/>
      <c r="I422" s="117"/>
      <c r="J422" s="117"/>
      <c r="K422" s="117"/>
      <c r="L422" s="119"/>
      <c r="M422" s="120"/>
      <c r="N422" s="118"/>
      <c r="O422" s="117"/>
      <c r="P422" s="117"/>
      <c r="Q422" s="216"/>
      <c r="R422" s="117"/>
      <c r="S422" s="117"/>
      <c r="T422" s="117"/>
      <c r="U422" s="216"/>
      <c r="V422" s="216"/>
      <c r="W422" s="216"/>
      <c r="X422" s="216"/>
      <c r="Y422" s="216"/>
      <c r="Z422" s="216"/>
      <c r="AA422" s="217"/>
      <c r="AB422" s="218"/>
      <c r="AC422" s="219"/>
      <c r="AD422" s="220"/>
      <c r="AE422" s="220"/>
      <c r="AF422" s="120"/>
      <c r="AG422" s="217"/>
      <c r="AH422" s="217"/>
      <c r="AI422" s="221"/>
      <c r="AJ422" s="220"/>
      <c r="AK422" s="220"/>
      <c r="AL422" s="222"/>
      <c r="AM422" s="217"/>
      <c r="AN422" s="217"/>
      <c r="AO422" s="221"/>
      <c r="AP422" s="220"/>
      <c r="AQ422" s="220"/>
      <c r="AR422" s="245"/>
      <c r="AS422" s="245"/>
      <c r="AT422" s="117"/>
      <c r="AU422" s="117"/>
    </row>
    <row r="423" spans="1:47" ht="12.75" customHeight="1">
      <c r="A423" s="118"/>
      <c r="B423" s="76"/>
      <c r="C423" s="76"/>
      <c r="D423" s="216"/>
      <c r="E423" s="117"/>
      <c r="F423" s="117"/>
      <c r="G423" s="117"/>
      <c r="H423" s="117"/>
      <c r="I423" s="117"/>
      <c r="J423" s="117"/>
      <c r="K423" s="117"/>
      <c r="L423" s="119"/>
      <c r="M423" s="120"/>
      <c r="N423" s="118"/>
      <c r="O423" s="117"/>
      <c r="P423" s="117"/>
      <c r="Q423" s="216"/>
      <c r="R423" s="117"/>
      <c r="S423" s="117"/>
      <c r="T423" s="117"/>
      <c r="U423" s="216"/>
      <c r="V423" s="216"/>
      <c r="W423" s="216"/>
      <c r="X423" s="216"/>
      <c r="Y423" s="216"/>
      <c r="Z423" s="216"/>
      <c r="AA423" s="217"/>
      <c r="AB423" s="218"/>
      <c r="AC423" s="219"/>
      <c r="AD423" s="220"/>
      <c r="AE423" s="220"/>
      <c r="AF423" s="120"/>
      <c r="AG423" s="217"/>
      <c r="AH423" s="217"/>
      <c r="AI423" s="221"/>
      <c r="AJ423" s="220"/>
      <c r="AK423" s="220"/>
      <c r="AL423" s="222"/>
      <c r="AM423" s="217"/>
      <c r="AN423" s="217"/>
      <c r="AO423" s="221"/>
      <c r="AP423" s="220"/>
      <c r="AQ423" s="220"/>
      <c r="AR423" s="245"/>
      <c r="AS423" s="245"/>
      <c r="AT423" s="117"/>
      <c r="AU423" s="117"/>
    </row>
    <row r="424" spans="1:47" ht="12.75" customHeight="1">
      <c r="A424" s="118"/>
      <c r="B424" s="76"/>
      <c r="C424" s="76"/>
      <c r="D424" s="216"/>
      <c r="E424" s="117"/>
      <c r="F424" s="117"/>
      <c r="G424" s="117"/>
      <c r="H424" s="117"/>
      <c r="I424" s="117"/>
      <c r="J424" s="117"/>
      <c r="K424" s="117"/>
      <c r="L424" s="119"/>
      <c r="M424" s="120"/>
      <c r="N424" s="118"/>
      <c r="O424" s="117"/>
      <c r="P424" s="117"/>
      <c r="Q424" s="216"/>
      <c r="R424" s="117"/>
      <c r="S424" s="117"/>
      <c r="T424" s="117"/>
      <c r="U424" s="216"/>
      <c r="V424" s="216"/>
      <c r="W424" s="216"/>
      <c r="X424" s="216"/>
      <c r="Y424" s="216"/>
      <c r="Z424" s="216"/>
      <c r="AA424" s="217"/>
      <c r="AB424" s="218"/>
      <c r="AC424" s="219"/>
      <c r="AD424" s="220"/>
      <c r="AE424" s="220"/>
      <c r="AF424" s="120"/>
      <c r="AG424" s="217"/>
      <c r="AH424" s="217"/>
      <c r="AI424" s="221"/>
      <c r="AJ424" s="220"/>
      <c r="AK424" s="220"/>
      <c r="AL424" s="222"/>
      <c r="AM424" s="217"/>
      <c r="AN424" s="217"/>
      <c r="AO424" s="221"/>
      <c r="AP424" s="220"/>
      <c r="AQ424" s="220"/>
      <c r="AR424" s="245"/>
      <c r="AS424" s="245"/>
      <c r="AT424" s="117"/>
      <c r="AU424" s="117"/>
    </row>
    <row r="425" spans="1:47" ht="12.75" customHeight="1">
      <c r="A425" s="118"/>
      <c r="B425" s="76"/>
      <c r="C425" s="76"/>
      <c r="D425" s="216"/>
      <c r="E425" s="117"/>
      <c r="F425" s="117"/>
      <c r="G425" s="117"/>
      <c r="H425" s="117"/>
      <c r="I425" s="117"/>
      <c r="J425" s="117"/>
      <c r="K425" s="117"/>
      <c r="L425" s="119"/>
      <c r="M425" s="120"/>
      <c r="N425" s="118"/>
      <c r="O425" s="117"/>
      <c r="P425" s="117"/>
      <c r="Q425" s="216"/>
      <c r="R425" s="117"/>
      <c r="S425" s="117"/>
      <c r="T425" s="117"/>
      <c r="U425" s="216"/>
      <c r="V425" s="216"/>
      <c r="W425" s="216"/>
      <c r="X425" s="216"/>
      <c r="Y425" s="216"/>
      <c r="Z425" s="216"/>
      <c r="AA425" s="217"/>
      <c r="AB425" s="218"/>
      <c r="AC425" s="219"/>
      <c r="AD425" s="220"/>
      <c r="AE425" s="220"/>
      <c r="AF425" s="120"/>
      <c r="AG425" s="217"/>
      <c r="AH425" s="217"/>
      <c r="AI425" s="221"/>
      <c r="AJ425" s="220"/>
      <c r="AK425" s="220"/>
      <c r="AL425" s="222"/>
      <c r="AM425" s="217"/>
      <c r="AN425" s="217"/>
      <c r="AO425" s="221"/>
      <c r="AP425" s="220"/>
      <c r="AQ425" s="220"/>
      <c r="AR425" s="245"/>
      <c r="AS425" s="245"/>
      <c r="AT425" s="117"/>
      <c r="AU425" s="117"/>
    </row>
    <row r="426" spans="1:47" ht="12.75" customHeight="1">
      <c r="A426" s="118"/>
      <c r="B426" s="76"/>
      <c r="C426" s="76"/>
      <c r="D426" s="216"/>
      <c r="E426" s="117"/>
      <c r="F426" s="117"/>
      <c r="G426" s="117"/>
      <c r="H426" s="117"/>
      <c r="I426" s="117"/>
      <c r="J426" s="117"/>
      <c r="K426" s="117"/>
      <c r="L426" s="119"/>
      <c r="M426" s="120"/>
      <c r="N426" s="118"/>
      <c r="O426" s="117"/>
      <c r="P426" s="117"/>
      <c r="Q426" s="216"/>
      <c r="R426" s="117"/>
      <c r="S426" s="117"/>
      <c r="T426" s="117"/>
      <c r="U426" s="216"/>
      <c r="V426" s="216"/>
      <c r="W426" s="216"/>
      <c r="X426" s="216"/>
      <c r="Y426" s="216"/>
      <c r="Z426" s="216"/>
      <c r="AA426" s="217"/>
      <c r="AB426" s="218"/>
      <c r="AC426" s="219"/>
      <c r="AD426" s="220"/>
      <c r="AE426" s="220"/>
      <c r="AF426" s="120"/>
      <c r="AG426" s="217"/>
      <c r="AH426" s="217"/>
      <c r="AI426" s="221"/>
      <c r="AJ426" s="220"/>
      <c r="AK426" s="220"/>
      <c r="AL426" s="222"/>
      <c r="AM426" s="217"/>
      <c r="AN426" s="217"/>
      <c r="AO426" s="221"/>
      <c r="AP426" s="220"/>
      <c r="AQ426" s="220"/>
      <c r="AR426" s="245"/>
      <c r="AS426" s="245"/>
      <c r="AT426" s="117"/>
      <c r="AU426" s="117"/>
    </row>
    <row r="427" spans="1:47" ht="12.75" customHeight="1">
      <c r="A427" s="118"/>
      <c r="B427" s="76"/>
      <c r="C427" s="76"/>
      <c r="D427" s="216"/>
      <c r="E427" s="117"/>
      <c r="F427" s="117"/>
      <c r="G427" s="117"/>
      <c r="H427" s="117"/>
      <c r="I427" s="117"/>
      <c r="J427" s="117"/>
      <c r="K427" s="117"/>
      <c r="L427" s="119"/>
      <c r="M427" s="120"/>
      <c r="N427" s="118"/>
      <c r="O427" s="117"/>
      <c r="P427" s="117"/>
      <c r="Q427" s="216"/>
      <c r="R427" s="117"/>
      <c r="S427" s="117"/>
      <c r="T427" s="117"/>
      <c r="U427" s="216"/>
      <c r="V427" s="216"/>
      <c r="W427" s="216"/>
      <c r="X427" s="216"/>
      <c r="Y427" s="216"/>
      <c r="Z427" s="216"/>
      <c r="AA427" s="217"/>
      <c r="AB427" s="218"/>
      <c r="AC427" s="219"/>
      <c r="AD427" s="220"/>
      <c r="AE427" s="220"/>
      <c r="AF427" s="120"/>
      <c r="AG427" s="217"/>
      <c r="AH427" s="217"/>
      <c r="AI427" s="221"/>
      <c r="AJ427" s="220"/>
      <c r="AK427" s="220"/>
      <c r="AL427" s="222"/>
      <c r="AM427" s="217"/>
      <c r="AN427" s="217"/>
      <c r="AO427" s="221"/>
      <c r="AP427" s="220"/>
      <c r="AQ427" s="220"/>
      <c r="AR427" s="245"/>
      <c r="AS427" s="245"/>
      <c r="AT427" s="117"/>
      <c r="AU427" s="117"/>
    </row>
    <row r="428" spans="1:47" ht="12.75" customHeight="1">
      <c r="A428" s="118"/>
      <c r="B428" s="76"/>
      <c r="C428" s="76"/>
      <c r="D428" s="216"/>
      <c r="E428" s="117"/>
      <c r="F428" s="117"/>
      <c r="G428" s="117"/>
      <c r="H428" s="117"/>
      <c r="I428" s="117"/>
      <c r="J428" s="117"/>
      <c r="K428" s="117"/>
      <c r="L428" s="119"/>
      <c r="M428" s="120"/>
      <c r="N428" s="118"/>
      <c r="O428" s="117"/>
      <c r="P428" s="117"/>
      <c r="Q428" s="216"/>
      <c r="R428" s="117"/>
      <c r="S428" s="117"/>
      <c r="T428" s="117"/>
      <c r="U428" s="216"/>
      <c r="V428" s="216"/>
      <c r="W428" s="216"/>
      <c r="X428" s="216"/>
      <c r="Y428" s="216"/>
      <c r="Z428" s="216"/>
      <c r="AA428" s="217"/>
      <c r="AB428" s="218"/>
      <c r="AC428" s="219"/>
      <c r="AD428" s="220"/>
      <c r="AE428" s="220"/>
      <c r="AF428" s="120"/>
      <c r="AG428" s="217"/>
      <c r="AH428" s="217"/>
      <c r="AI428" s="221"/>
      <c r="AJ428" s="220"/>
      <c r="AK428" s="220"/>
      <c r="AL428" s="222"/>
      <c r="AM428" s="217"/>
      <c r="AN428" s="217"/>
      <c r="AO428" s="221"/>
      <c r="AP428" s="220"/>
      <c r="AQ428" s="220"/>
      <c r="AR428" s="245"/>
      <c r="AS428" s="245"/>
      <c r="AT428" s="117"/>
      <c r="AU428" s="117"/>
    </row>
    <row r="429" spans="1:47" ht="12.75" customHeight="1">
      <c r="A429" s="118"/>
      <c r="B429" s="76"/>
      <c r="C429" s="76"/>
      <c r="D429" s="216"/>
      <c r="E429" s="117"/>
      <c r="F429" s="117"/>
      <c r="G429" s="117"/>
      <c r="H429" s="117"/>
      <c r="I429" s="117"/>
      <c r="J429" s="117"/>
      <c r="K429" s="117"/>
      <c r="L429" s="119"/>
      <c r="M429" s="120"/>
      <c r="N429" s="118"/>
      <c r="O429" s="117"/>
      <c r="P429" s="117"/>
      <c r="Q429" s="216"/>
      <c r="R429" s="117"/>
      <c r="S429" s="117"/>
      <c r="T429" s="117"/>
      <c r="U429" s="216"/>
      <c r="V429" s="216"/>
      <c r="W429" s="216"/>
      <c r="X429" s="216"/>
      <c r="Y429" s="216"/>
      <c r="Z429" s="216"/>
      <c r="AA429" s="217"/>
      <c r="AB429" s="218"/>
      <c r="AC429" s="219"/>
      <c r="AD429" s="220"/>
      <c r="AE429" s="220"/>
      <c r="AF429" s="120"/>
      <c r="AG429" s="217"/>
      <c r="AH429" s="217"/>
      <c r="AI429" s="221"/>
      <c r="AJ429" s="220"/>
      <c r="AK429" s="220"/>
      <c r="AL429" s="222"/>
      <c r="AM429" s="217"/>
      <c r="AN429" s="217"/>
      <c r="AO429" s="221"/>
      <c r="AP429" s="220"/>
      <c r="AQ429" s="220"/>
      <c r="AR429" s="245"/>
      <c r="AS429" s="245"/>
      <c r="AT429" s="117"/>
      <c r="AU429" s="117"/>
    </row>
    <row r="430" spans="1:47" ht="12.75" customHeight="1">
      <c r="A430" s="118"/>
      <c r="B430" s="76"/>
      <c r="C430" s="76"/>
      <c r="D430" s="216"/>
      <c r="E430" s="117"/>
      <c r="F430" s="117"/>
      <c r="G430" s="117"/>
      <c r="H430" s="117"/>
      <c r="I430" s="117"/>
      <c r="J430" s="117"/>
      <c r="K430" s="117"/>
      <c r="L430" s="119"/>
      <c r="M430" s="120"/>
      <c r="N430" s="118"/>
      <c r="O430" s="117"/>
      <c r="P430" s="117"/>
      <c r="Q430" s="216"/>
      <c r="R430" s="117"/>
      <c r="S430" s="117"/>
      <c r="T430" s="117"/>
      <c r="U430" s="216"/>
      <c r="V430" s="216"/>
      <c r="W430" s="216"/>
      <c r="X430" s="216"/>
      <c r="Y430" s="216"/>
      <c r="Z430" s="216"/>
      <c r="AA430" s="217"/>
      <c r="AB430" s="218"/>
      <c r="AC430" s="219"/>
      <c r="AD430" s="220"/>
      <c r="AE430" s="220"/>
      <c r="AF430" s="120"/>
      <c r="AG430" s="217"/>
      <c r="AH430" s="217"/>
      <c r="AI430" s="221"/>
      <c r="AJ430" s="220"/>
      <c r="AK430" s="220"/>
      <c r="AL430" s="222"/>
      <c r="AM430" s="217"/>
      <c r="AN430" s="217"/>
      <c r="AO430" s="221"/>
      <c r="AP430" s="220"/>
      <c r="AQ430" s="220"/>
      <c r="AR430" s="245"/>
      <c r="AS430" s="245"/>
      <c r="AT430" s="117"/>
      <c r="AU430" s="117"/>
    </row>
    <row r="431" spans="1:47" ht="12.75" customHeight="1">
      <c r="A431" s="118"/>
      <c r="B431" s="76"/>
      <c r="C431" s="76"/>
      <c r="D431" s="216"/>
      <c r="E431" s="117"/>
      <c r="F431" s="117"/>
      <c r="G431" s="117"/>
      <c r="H431" s="117"/>
      <c r="I431" s="117"/>
      <c r="J431" s="117"/>
      <c r="K431" s="117"/>
      <c r="L431" s="119"/>
      <c r="M431" s="120"/>
      <c r="N431" s="118"/>
      <c r="O431" s="117"/>
      <c r="P431" s="117"/>
      <c r="Q431" s="216"/>
      <c r="R431" s="117"/>
      <c r="S431" s="117"/>
      <c r="T431" s="117"/>
      <c r="U431" s="216"/>
      <c r="V431" s="216"/>
      <c r="W431" s="216"/>
      <c r="X431" s="216"/>
      <c r="Y431" s="216"/>
      <c r="Z431" s="216"/>
      <c r="AA431" s="217"/>
      <c r="AB431" s="218"/>
      <c r="AC431" s="219"/>
      <c r="AD431" s="220"/>
      <c r="AE431" s="220"/>
      <c r="AF431" s="120"/>
      <c r="AG431" s="217"/>
      <c r="AH431" s="217"/>
      <c r="AI431" s="221"/>
      <c r="AJ431" s="220"/>
      <c r="AK431" s="220"/>
      <c r="AL431" s="222"/>
      <c r="AM431" s="217"/>
      <c r="AN431" s="217"/>
      <c r="AO431" s="221"/>
      <c r="AP431" s="220"/>
      <c r="AQ431" s="220"/>
      <c r="AR431" s="245"/>
      <c r="AS431" s="245"/>
      <c r="AT431" s="117"/>
      <c r="AU431" s="117"/>
    </row>
    <row r="432" spans="1:47" ht="12.75" customHeight="1">
      <c r="A432" s="118"/>
      <c r="B432" s="76"/>
      <c r="C432" s="76"/>
      <c r="D432" s="216"/>
      <c r="E432" s="117"/>
      <c r="F432" s="117"/>
      <c r="G432" s="117"/>
      <c r="H432" s="117"/>
      <c r="I432" s="117"/>
      <c r="J432" s="117"/>
      <c r="K432" s="117"/>
      <c r="L432" s="119"/>
      <c r="M432" s="120"/>
      <c r="N432" s="118"/>
      <c r="O432" s="117"/>
      <c r="P432" s="117"/>
      <c r="Q432" s="216"/>
      <c r="R432" s="117"/>
      <c r="S432" s="117"/>
      <c r="T432" s="117"/>
      <c r="U432" s="216"/>
      <c r="V432" s="216"/>
      <c r="W432" s="216"/>
      <c r="X432" s="216"/>
      <c r="Y432" s="216"/>
      <c r="Z432" s="216"/>
      <c r="AA432" s="217"/>
      <c r="AB432" s="218"/>
      <c r="AC432" s="219"/>
      <c r="AD432" s="220"/>
      <c r="AE432" s="220"/>
      <c r="AF432" s="120"/>
      <c r="AG432" s="217"/>
      <c r="AH432" s="217"/>
      <c r="AI432" s="221"/>
      <c r="AJ432" s="220"/>
      <c r="AK432" s="220"/>
      <c r="AL432" s="222"/>
      <c r="AM432" s="217"/>
      <c r="AN432" s="217"/>
      <c r="AO432" s="221"/>
      <c r="AP432" s="220"/>
      <c r="AQ432" s="220"/>
      <c r="AR432" s="245"/>
      <c r="AS432" s="245"/>
      <c r="AT432" s="117"/>
      <c r="AU432" s="117"/>
    </row>
    <row r="433" spans="1:47" ht="12.75" customHeight="1">
      <c r="A433" s="118"/>
      <c r="B433" s="76"/>
      <c r="C433" s="76"/>
      <c r="D433" s="216"/>
      <c r="E433" s="117"/>
      <c r="F433" s="117"/>
      <c r="G433" s="117"/>
      <c r="H433" s="117"/>
      <c r="I433" s="117"/>
      <c r="J433" s="117"/>
      <c r="K433" s="117"/>
      <c r="L433" s="119"/>
      <c r="M433" s="120"/>
      <c r="N433" s="118"/>
      <c r="O433" s="117"/>
      <c r="P433" s="117"/>
      <c r="Q433" s="216"/>
      <c r="R433" s="117"/>
      <c r="S433" s="117"/>
      <c r="T433" s="117"/>
      <c r="U433" s="216"/>
      <c r="V433" s="216"/>
      <c r="W433" s="216"/>
      <c r="X433" s="216"/>
      <c r="Y433" s="216"/>
      <c r="Z433" s="216"/>
      <c r="AA433" s="217"/>
      <c r="AB433" s="218"/>
      <c r="AC433" s="219"/>
      <c r="AD433" s="220"/>
      <c r="AE433" s="220"/>
      <c r="AF433" s="120"/>
      <c r="AG433" s="217"/>
      <c r="AH433" s="217"/>
      <c r="AI433" s="221"/>
      <c r="AJ433" s="220"/>
      <c r="AK433" s="220"/>
      <c r="AL433" s="222"/>
      <c r="AM433" s="217"/>
      <c r="AN433" s="217"/>
      <c r="AO433" s="221"/>
      <c r="AP433" s="220"/>
      <c r="AQ433" s="220"/>
      <c r="AR433" s="245"/>
      <c r="AS433" s="245"/>
      <c r="AT433" s="117"/>
      <c r="AU433" s="117"/>
    </row>
    <row r="434" spans="1:47" ht="12.75" customHeight="1">
      <c r="A434" s="118"/>
      <c r="B434" s="76"/>
      <c r="C434" s="76"/>
      <c r="D434" s="216"/>
      <c r="E434" s="117"/>
      <c r="F434" s="117"/>
      <c r="G434" s="117"/>
      <c r="H434" s="117"/>
      <c r="I434" s="117"/>
      <c r="J434" s="117"/>
      <c r="K434" s="117"/>
      <c r="L434" s="119"/>
      <c r="M434" s="120"/>
      <c r="N434" s="118"/>
      <c r="O434" s="117"/>
      <c r="P434" s="117"/>
      <c r="Q434" s="216"/>
      <c r="R434" s="117"/>
      <c r="S434" s="117"/>
      <c r="T434" s="117"/>
      <c r="U434" s="216"/>
      <c r="V434" s="216"/>
      <c r="W434" s="216"/>
      <c r="X434" s="216"/>
      <c r="Y434" s="216"/>
      <c r="Z434" s="216"/>
      <c r="AA434" s="217"/>
      <c r="AB434" s="218"/>
      <c r="AC434" s="219"/>
      <c r="AD434" s="220"/>
      <c r="AE434" s="220"/>
      <c r="AF434" s="120"/>
      <c r="AG434" s="217"/>
      <c r="AH434" s="217"/>
      <c r="AI434" s="221"/>
      <c r="AJ434" s="220"/>
      <c r="AK434" s="220"/>
      <c r="AL434" s="222"/>
      <c r="AM434" s="217"/>
      <c r="AN434" s="217"/>
      <c r="AO434" s="221"/>
      <c r="AP434" s="220"/>
      <c r="AQ434" s="220"/>
      <c r="AR434" s="245"/>
      <c r="AS434" s="245"/>
      <c r="AT434" s="117"/>
      <c r="AU434" s="117"/>
    </row>
    <row r="435" spans="1:47" ht="12.75" customHeight="1">
      <c r="A435" s="118"/>
      <c r="B435" s="76"/>
      <c r="C435" s="76"/>
      <c r="D435" s="216"/>
      <c r="E435" s="117"/>
      <c r="F435" s="117"/>
      <c r="G435" s="117"/>
      <c r="H435" s="117"/>
      <c r="I435" s="117"/>
      <c r="J435" s="117"/>
      <c r="K435" s="117"/>
      <c r="L435" s="119"/>
      <c r="M435" s="120"/>
      <c r="N435" s="118"/>
      <c r="O435" s="117"/>
      <c r="P435" s="117"/>
      <c r="Q435" s="216"/>
      <c r="R435" s="117"/>
      <c r="S435" s="117"/>
      <c r="T435" s="117"/>
      <c r="U435" s="216"/>
      <c r="V435" s="216"/>
      <c r="W435" s="216"/>
      <c r="X435" s="216"/>
      <c r="Y435" s="216"/>
      <c r="Z435" s="216"/>
      <c r="AA435" s="217"/>
      <c r="AB435" s="218"/>
      <c r="AC435" s="219"/>
      <c r="AD435" s="220"/>
      <c r="AE435" s="220"/>
      <c r="AF435" s="120"/>
      <c r="AG435" s="217"/>
      <c r="AH435" s="217"/>
      <c r="AI435" s="221"/>
      <c r="AJ435" s="220"/>
      <c r="AK435" s="220"/>
      <c r="AL435" s="222"/>
      <c r="AM435" s="217"/>
      <c r="AN435" s="217"/>
      <c r="AO435" s="221"/>
      <c r="AP435" s="220"/>
      <c r="AQ435" s="220"/>
      <c r="AR435" s="245"/>
      <c r="AS435" s="245"/>
      <c r="AT435" s="117"/>
      <c r="AU435" s="117"/>
    </row>
    <row r="436" spans="1:47" ht="12.75" customHeight="1">
      <c r="A436" s="118"/>
      <c r="B436" s="76"/>
      <c r="C436" s="76"/>
      <c r="D436" s="216"/>
      <c r="E436" s="117"/>
      <c r="F436" s="117"/>
      <c r="G436" s="117"/>
      <c r="H436" s="117"/>
      <c r="I436" s="117"/>
      <c r="J436" s="117"/>
      <c r="K436" s="117"/>
      <c r="L436" s="119"/>
      <c r="M436" s="120"/>
      <c r="N436" s="118"/>
      <c r="O436" s="117"/>
      <c r="P436" s="117"/>
      <c r="Q436" s="216"/>
      <c r="R436" s="117"/>
      <c r="S436" s="117"/>
      <c r="T436" s="117"/>
      <c r="U436" s="216"/>
      <c r="V436" s="216"/>
      <c r="W436" s="216"/>
      <c r="X436" s="216"/>
      <c r="Y436" s="216"/>
      <c r="Z436" s="216"/>
      <c r="AA436" s="217"/>
      <c r="AB436" s="218"/>
      <c r="AC436" s="219"/>
      <c r="AD436" s="220"/>
      <c r="AE436" s="220"/>
      <c r="AF436" s="120"/>
      <c r="AG436" s="217"/>
      <c r="AH436" s="217"/>
      <c r="AI436" s="221"/>
      <c r="AJ436" s="220"/>
      <c r="AK436" s="220"/>
      <c r="AL436" s="222"/>
      <c r="AM436" s="217"/>
      <c r="AN436" s="217"/>
      <c r="AO436" s="221"/>
      <c r="AP436" s="220"/>
      <c r="AQ436" s="220"/>
      <c r="AR436" s="245"/>
      <c r="AS436" s="245"/>
      <c r="AT436" s="117"/>
      <c r="AU436" s="117"/>
    </row>
    <row r="437" spans="1:47" ht="12.75" customHeight="1">
      <c r="A437" s="118"/>
      <c r="B437" s="76"/>
      <c r="C437" s="76"/>
      <c r="D437" s="216"/>
      <c r="E437" s="117"/>
      <c r="F437" s="117"/>
      <c r="G437" s="117"/>
      <c r="H437" s="117"/>
      <c r="I437" s="117"/>
      <c r="J437" s="117"/>
      <c r="K437" s="117"/>
      <c r="L437" s="119"/>
      <c r="M437" s="120"/>
      <c r="N437" s="118"/>
      <c r="O437" s="117"/>
      <c r="P437" s="117"/>
      <c r="Q437" s="216"/>
      <c r="R437" s="117"/>
      <c r="S437" s="117"/>
      <c r="T437" s="117"/>
      <c r="U437" s="216"/>
      <c r="V437" s="216"/>
      <c r="W437" s="216"/>
      <c r="X437" s="216"/>
      <c r="Y437" s="216"/>
      <c r="Z437" s="216"/>
      <c r="AA437" s="217"/>
      <c r="AB437" s="218"/>
      <c r="AC437" s="219"/>
      <c r="AD437" s="220"/>
      <c r="AE437" s="220"/>
      <c r="AF437" s="120"/>
      <c r="AG437" s="217"/>
      <c r="AH437" s="217"/>
      <c r="AI437" s="221"/>
      <c r="AJ437" s="220"/>
      <c r="AK437" s="220"/>
      <c r="AL437" s="222"/>
      <c r="AM437" s="217"/>
      <c r="AN437" s="217"/>
      <c r="AO437" s="221"/>
      <c r="AP437" s="220"/>
      <c r="AQ437" s="220"/>
      <c r="AR437" s="245"/>
      <c r="AS437" s="245"/>
      <c r="AT437" s="117"/>
      <c r="AU437" s="117"/>
    </row>
    <row r="438" spans="1:47" ht="12.75" customHeight="1">
      <c r="A438" s="118"/>
      <c r="B438" s="76"/>
      <c r="C438" s="76"/>
      <c r="D438" s="216"/>
      <c r="E438" s="117"/>
      <c r="F438" s="117"/>
      <c r="G438" s="117"/>
      <c r="H438" s="117"/>
      <c r="I438" s="117"/>
      <c r="J438" s="117"/>
      <c r="K438" s="117"/>
      <c r="L438" s="119"/>
      <c r="M438" s="120"/>
      <c r="N438" s="118"/>
      <c r="O438" s="117"/>
      <c r="P438" s="117"/>
      <c r="Q438" s="216"/>
      <c r="R438" s="117"/>
      <c r="S438" s="117"/>
      <c r="T438" s="117"/>
      <c r="U438" s="216"/>
      <c r="V438" s="216"/>
      <c r="W438" s="216"/>
      <c r="X438" s="216"/>
      <c r="Y438" s="216"/>
      <c r="Z438" s="216"/>
      <c r="AA438" s="217"/>
      <c r="AB438" s="218"/>
      <c r="AC438" s="219"/>
      <c r="AD438" s="220"/>
      <c r="AE438" s="220"/>
      <c r="AF438" s="120"/>
      <c r="AG438" s="217"/>
      <c r="AH438" s="217"/>
      <c r="AI438" s="221"/>
      <c r="AJ438" s="220"/>
      <c r="AK438" s="220"/>
      <c r="AL438" s="222"/>
      <c r="AM438" s="217"/>
      <c r="AN438" s="217"/>
      <c r="AO438" s="221"/>
      <c r="AP438" s="220"/>
      <c r="AQ438" s="220"/>
      <c r="AR438" s="245"/>
      <c r="AS438" s="245"/>
      <c r="AT438" s="117"/>
      <c r="AU438" s="117"/>
    </row>
    <row r="439" spans="1:47" ht="12.75" customHeight="1">
      <c r="A439" s="118"/>
      <c r="B439" s="76"/>
      <c r="C439" s="76"/>
      <c r="D439" s="216"/>
      <c r="E439" s="117"/>
      <c r="F439" s="117"/>
      <c r="G439" s="117"/>
      <c r="H439" s="117"/>
      <c r="I439" s="117"/>
      <c r="J439" s="117"/>
      <c r="K439" s="117"/>
      <c r="L439" s="119"/>
      <c r="M439" s="120"/>
      <c r="N439" s="118"/>
      <c r="O439" s="117"/>
      <c r="P439" s="117"/>
      <c r="Q439" s="216"/>
      <c r="R439" s="117"/>
      <c r="S439" s="117"/>
      <c r="T439" s="117"/>
      <c r="U439" s="216"/>
      <c r="V439" s="216"/>
      <c r="W439" s="216"/>
      <c r="X439" s="216"/>
      <c r="Y439" s="216"/>
      <c r="Z439" s="216"/>
      <c r="AA439" s="217"/>
      <c r="AB439" s="218"/>
      <c r="AC439" s="219"/>
      <c r="AD439" s="220"/>
      <c r="AE439" s="220"/>
      <c r="AF439" s="120"/>
      <c r="AG439" s="217"/>
      <c r="AH439" s="217"/>
      <c r="AI439" s="221"/>
      <c r="AJ439" s="220"/>
      <c r="AK439" s="220"/>
      <c r="AL439" s="222"/>
      <c r="AM439" s="217"/>
      <c r="AN439" s="217"/>
      <c r="AO439" s="221"/>
      <c r="AP439" s="220"/>
      <c r="AQ439" s="220"/>
      <c r="AR439" s="245"/>
      <c r="AS439" s="245"/>
      <c r="AT439" s="117"/>
      <c r="AU439" s="117"/>
    </row>
    <row r="440" spans="1:47" ht="12.75" customHeight="1">
      <c r="A440" s="118"/>
      <c r="B440" s="76"/>
      <c r="C440" s="76"/>
      <c r="D440" s="216"/>
      <c r="E440" s="117"/>
      <c r="F440" s="117"/>
      <c r="G440" s="117"/>
      <c r="H440" s="117"/>
      <c r="I440" s="117"/>
      <c r="J440" s="117"/>
      <c r="K440" s="117"/>
      <c r="L440" s="119"/>
      <c r="M440" s="120"/>
      <c r="N440" s="118"/>
      <c r="O440" s="117"/>
      <c r="P440" s="117"/>
      <c r="Q440" s="216"/>
      <c r="R440" s="117"/>
      <c r="S440" s="117"/>
      <c r="T440" s="117"/>
      <c r="U440" s="216"/>
      <c r="V440" s="216"/>
      <c r="W440" s="216"/>
      <c r="X440" s="216"/>
      <c r="Y440" s="216"/>
      <c r="Z440" s="216"/>
      <c r="AA440" s="217"/>
      <c r="AB440" s="218"/>
      <c r="AC440" s="219"/>
      <c r="AD440" s="220"/>
      <c r="AE440" s="220"/>
      <c r="AF440" s="120"/>
      <c r="AG440" s="217"/>
      <c r="AH440" s="217"/>
      <c r="AI440" s="221"/>
      <c r="AJ440" s="220"/>
      <c r="AK440" s="220"/>
      <c r="AL440" s="222"/>
      <c r="AM440" s="217"/>
      <c r="AN440" s="217"/>
      <c r="AO440" s="221"/>
      <c r="AP440" s="220"/>
      <c r="AQ440" s="220"/>
      <c r="AR440" s="245"/>
      <c r="AS440" s="245"/>
      <c r="AT440" s="117"/>
      <c r="AU440" s="117"/>
    </row>
    <row r="441" spans="1:47" ht="12.75" customHeight="1">
      <c r="A441" s="118"/>
      <c r="B441" s="76"/>
      <c r="C441" s="76"/>
      <c r="D441" s="216"/>
      <c r="E441" s="117"/>
      <c r="F441" s="117"/>
      <c r="G441" s="117"/>
      <c r="H441" s="117"/>
      <c r="I441" s="117"/>
      <c r="J441" s="117"/>
      <c r="K441" s="117"/>
      <c r="L441" s="119"/>
      <c r="M441" s="120"/>
      <c r="N441" s="118"/>
      <c r="O441" s="117"/>
      <c r="P441" s="117"/>
      <c r="Q441" s="216"/>
      <c r="R441" s="117"/>
      <c r="S441" s="117"/>
      <c r="T441" s="117"/>
      <c r="U441" s="216"/>
      <c r="V441" s="216"/>
      <c r="W441" s="216"/>
      <c r="X441" s="216"/>
      <c r="Y441" s="216"/>
      <c r="Z441" s="216"/>
      <c r="AA441" s="217"/>
      <c r="AB441" s="218"/>
      <c r="AC441" s="219"/>
      <c r="AD441" s="220"/>
      <c r="AE441" s="220"/>
      <c r="AF441" s="120"/>
      <c r="AG441" s="217"/>
      <c r="AH441" s="217"/>
      <c r="AI441" s="221"/>
      <c r="AJ441" s="220"/>
      <c r="AK441" s="220"/>
      <c r="AL441" s="222"/>
      <c r="AM441" s="217"/>
      <c r="AN441" s="217"/>
      <c r="AO441" s="221"/>
      <c r="AP441" s="220"/>
      <c r="AQ441" s="220"/>
      <c r="AR441" s="245"/>
      <c r="AS441" s="245"/>
      <c r="AT441" s="117"/>
      <c r="AU441" s="117"/>
    </row>
    <row r="442" spans="1:47" ht="12.75" customHeight="1">
      <c r="A442" s="118"/>
      <c r="B442" s="76"/>
      <c r="C442" s="76"/>
      <c r="D442" s="216"/>
      <c r="E442" s="117"/>
      <c r="F442" s="117"/>
      <c r="G442" s="117"/>
      <c r="H442" s="117"/>
      <c r="I442" s="117"/>
      <c r="J442" s="117"/>
      <c r="K442" s="117"/>
      <c r="L442" s="119"/>
      <c r="M442" s="120"/>
      <c r="N442" s="118"/>
      <c r="O442" s="117"/>
      <c r="P442" s="117"/>
      <c r="Q442" s="216"/>
      <c r="R442" s="117"/>
      <c r="S442" s="117"/>
      <c r="T442" s="117"/>
      <c r="U442" s="216"/>
      <c r="V442" s="216"/>
      <c r="W442" s="216"/>
      <c r="X442" s="216"/>
      <c r="Y442" s="216"/>
      <c r="Z442" s="216"/>
      <c r="AA442" s="217"/>
      <c r="AB442" s="218"/>
      <c r="AC442" s="219"/>
      <c r="AD442" s="220"/>
      <c r="AE442" s="220"/>
      <c r="AF442" s="120"/>
      <c r="AG442" s="217"/>
      <c r="AH442" s="217"/>
      <c r="AI442" s="221"/>
      <c r="AJ442" s="220"/>
      <c r="AK442" s="220"/>
      <c r="AL442" s="222"/>
      <c r="AM442" s="217"/>
      <c r="AN442" s="217"/>
      <c r="AO442" s="221"/>
      <c r="AP442" s="220"/>
      <c r="AQ442" s="220"/>
      <c r="AR442" s="245"/>
      <c r="AS442" s="245"/>
      <c r="AT442" s="117"/>
      <c r="AU442" s="117"/>
    </row>
    <row r="443" spans="1:47" ht="12.75" customHeight="1">
      <c r="A443" s="118"/>
      <c r="B443" s="76"/>
      <c r="C443" s="76"/>
      <c r="D443" s="216"/>
      <c r="E443" s="117"/>
      <c r="F443" s="117"/>
      <c r="G443" s="117"/>
      <c r="H443" s="117"/>
      <c r="I443" s="117"/>
      <c r="J443" s="117"/>
      <c r="K443" s="117"/>
      <c r="L443" s="119"/>
      <c r="M443" s="120"/>
      <c r="N443" s="118"/>
      <c r="O443" s="117"/>
      <c r="P443" s="117"/>
      <c r="Q443" s="216"/>
      <c r="R443" s="117"/>
      <c r="S443" s="117"/>
      <c r="T443" s="117"/>
      <c r="U443" s="216"/>
      <c r="V443" s="216"/>
      <c r="W443" s="216"/>
      <c r="X443" s="216"/>
      <c r="Y443" s="216"/>
      <c r="Z443" s="216"/>
      <c r="AA443" s="217"/>
      <c r="AB443" s="218"/>
      <c r="AC443" s="219"/>
      <c r="AD443" s="220"/>
      <c r="AE443" s="220"/>
      <c r="AF443" s="120"/>
      <c r="AG443" s="217"/>
      <c r="AH443" s="217"/>
      <c r="AI443" s="221"/>
      <c r="AJ443" s="220"/>
      <c r="AK443" s="220"/>
      <c r="AL443" s="222"/>
      <c r="AM443" s="217"/>
      <c r="AN443" s="217"/>
      <c r="AO443" s="221"/>
      <c r="AP443" s="220"/>
      <c r="AQ443" s="220"/>
      <c r="AR443" s="245"/>
      <c r="AS443" s="245"/>
      <c r="AT443" s="117"/>
      <c r="AU443" s="117"/>
    </row>
    <row r="444" spans="1:47" ht="12.75" customHeight="1">
      <c r="A444" s="118"/>
      <c r="B444" s="76"/>
      <c r="C444" s="76"/>
      <c r="D444" s="216"/>
      <c r="E444" s="117"/>
      <c r="F444" s="117"/>
      <c r="G444" s="117"/>
      <c r="H444" s="117"/>
      <c r="I444" s="117"/>
      <c r="J444" s="117"/>
      <c r="K444" s="117"/>
      <c r="L444" s="119"/>
      <c r="M444" s="120"/>
      <c r="N444" s="118"/>
      <c r="O444" s="117"/>
      <c r="P444" s="117"/>
      <c r="Q444" s="216"/>
      <c r="R444" s="117"/>
      <c r="S444" s="117"/>
      <c r="T444" s="117"/>
      <c r="U444" s="216"/>
      <c r="V444" s="216"/>
      <c r="W444" s="216"/>
      <c r="X444" s="216"/>
      <c r="Y444" s="216"/>
      <c r="Z444" s="216"/>
      <c r="AA444" s="217"/>
      <c r="AB444" s="218"/>
      <c r="AC444" s="219"/>
      <c r="AD444" s="220"/>
      <c r="AE444" s="220"/>
      <c r="AF444" s="120"/>
      <c r="AG444" s="217"/>
      <c r="AH444" s="217"/>
      <c r="AI444" s="221"/>
      <c r="AJ444" s="220"/>
      <c r="AK444" s="220"/>
      <c r="AL444" s="222"/>
      <c r="AM444" s="217"/>
      <c r="AN444" s="217"/>
      <c r="AO444" s="221"/>
      <c r="AP444" s="220"/>
      <c r="AQ444" s="220"/>
      <c r="AR444" s="245"/>
      <c r="AS444" s="245"/>
      <c r="AT444" s="117"/>
      <c r="AU444" s="117"/>
    </row>
    <row r="445" spans="1:47" ht="12.75" customHeight="1">
      <c r="A445" s="118"/>
      <c r="B445" s="76"/>
      <c r="C445" s="76"/>
      <c r="D445" s="216"/>
      <c r="E445" s="117"/>
      <c r="F445" s="117"/>
      <c r="G445" s="117"/>
      <c r="H445" s="117"/>
      <c r="I445" s="117"/>
      <c r="J445" s="117"/>
      <c r="K445" s="117"/>
      <c r="L445" s="119"/>
      <c r="M445" s="120"/>
      <c r="N445" s="118"/>
      <c r="O445" s="117"/>
      <c r="P445" s="117"/>
      <c r="Q445" s="216"/>
      <c r="R445" s="117"/>
      <c r="S445" s="117"/>
      <c r="T445" s="117"/>
      <c r="U445" s="216"/>
      <c r="V445" s="216"/>
      <c r="W445" s="216"/>
      <c r="X445" s="216"/>
      <c r="Y445" s="216"/>
      <c r="Z445" s="216"/>
      <c r="AA445" s="217"/>
      <c r="AB445" s="218"/>
      <c r="AC445" s="219"/>
      <c r="AD445" s="220"/>
      <c r="AE445" s="220"/>
      <c r="AF445" s="120"/>
      <c r="AG445" s="217"/>
      <c r="AH445" s="217"/>
      <c r="AI445" s="221"/>
      <c r="AJ445" s="220"/>
      <c r="AK445" s="220"/>
      <c r="AL445" s="222"/>
      <c r="AM445" s="217"/>
      <c r="AN445" s="217"/>
      <c r="AO445" s="221"/>
      <c r="AP445" s="220"/>
      <c r="AQ445" s="220"/>
      <c r="AR445" s="245"/>
      <c r="AS445" s="245"/>
      <c r="AT445" s="117"/>
      <c r="AU445" s="117"/>
    </row>
    <row r="446" spans="1:47" ht="12.75" customHeight="1">
      <c r="A446" s="118"/>
      <c r="B446" s="76"/>
      <c r="C446" s="76"/>
      <c r="D446" s="216"/>
      <c r="E446" s="117"/>
      <c r="F446" s="117"/>
      <c r="G446" s="117"/>
      <c r="H446" s="117"/>
      <c r="I446" s="117"/>
      <c r="J446" s="117"/>
      <c r="K446" s="117"/>
      <c r="L446" s="119"/>
      <c r="M446" s="120"/>
      <c r="N446" s="118"/>
      <c r="O446" s="117"/>
      <c r="P446" s="117"/>
      <c r="Q446" s="216"/>
      <c r="R446" s="117"/>
      <c r="S446" s="117"/>
      <c r="T446" s="117"/>
      <c r="U446" s="216"/>
      <c r="V446" s="216"/>
      <c r="W446" s="216"/>
      <c r="X446" s="216"/>
      <c r="Y446" s="216"/>
      <c r="Z446" s="216"/>
      <c r="AA446" s="217"/>
      <c r="AB446" s="218"/>
      <c r="AC446" s="219"/>
      <c r="AD446" s="220"/>
      <c r="AE446" s="220"/>
      <c r="AF446" s="120"/>
      <c r="AG446" s="217"/>
      <c r="AH446" s="217"/>
      <c r="AI446" s="221"/>
      <c r="AJ446" s="220"/>
      <c r="AK446" s="220"/>
      <c r="AL446" s="222"/>
      <c r="AM446" s="217"/>
      <c r="AN446" s="217"/>
      <c r="AO446" s="221"/>
      <c r="AP446" s="220"/>
      <c r="AQ446" s="220"/>
      <c r="AR446" s="245"/>
      <c r="AS446" s="245"/>
      <c r="AT446" s="117"/>
      <c r="AU446" s="117"/>
    </row>
    <row r="447" spans="1:47" ht="12.75" customHeight="1">
      <c r="A447" s="118"/>
      <c r="B447" s="76"/>
      <c r="C447" s="76"/>
      <c r="D447" s="216"/>
      <c r="E447" s="117"/>
      <c r="F447" s="117"/>
      <c r="G447" s="117"/>
      <c r="H447" s="117"/>
      <c r="I447" s="117"/>
      <c r="J447" s="117"/>
      <c r="K447" s="117"/>
      <c r="L447" s="119"/>
      <c r="M447" s="120"/>
      <c r="N447" s="118"/>
      <c r="O447" s="117"/>
      <c r="P447" s="117"/>
      <c r="Q447" s="216"/>
      <c r="R447" s="117"/>
      <c r="S447" s="117"/>
      <c r="T447" s="117"/>
      <c r="U447" s="216"/>
      <c r="V447" s="216"/>
      <c r="W447" s="216"/>
      <c r="X447" s="216"/>
      <c r="Y447" s="216"/>
      <c r="Z447" s="216"/>
      <c r="AA447" s="217"/>
      <c r="AB447" s="218"/>
      <c r="AC447" s="219"/>
      <c r="AD447" s="220"/>
      <c r="AE447" s="220"/>
      <c r="AF447" s="120"/>
      <c r="AG447" s="217"/>
      <c r="AH447" s="217"/>
      <c r="AI447" s="221"/>
      <c r="AJ447" s="220"/>
      <c r="AK447" s="220"/>
      <c r="AL447" s="222"/>
      <c r="AM447" s="217"/>
      <c r="AN447" s="217"/>
      <c r="AO447" s="221"/>
      <c r="AP447" s="220"/>
      <c r="AQ447" s="220"/>
      <c r="AR447" s="245"/>
      <c r="AS447" s="245"/>
      <c r="AT447" s="117"/>
      <c r="AU447" s="117"/>
    </row>
    <row r="448" spans="1:47" ht="12.75" customHeight="1">
      <c r="A448" s="118"/>
      <c r="B448" s="76"/>
      <c r="C448" s="76"/>
      <c r="D448" s="216"/>
      <c r="E448" s="117"/>
      <c r="F448" s="117"/>
      <c r="G448" s="117"/>
      <c r="H448" s="117"/>
      <c r="I448" s="117"/>
      <c r="J448" s="117"/>
      <c r="K448" s="117"/>
      <c r="L448" s="119"/>
      <c r="M448" s="120"/>
      <c r="N448" s="118"/>
      <c r="O448" s="117"/>
      <c r="P448" s="117"/>
      <c r="Q448" s="216"/>
      <c r="R448" s="117"/>
      <c r="S448" s="117"/>
      <c r="T448" s="117"/>
      <c r="U448" s="216"/>
      <c r="V448" s="216"/>
      <c r="W448" s="216"/>
      <c r="X448" s="216"/>
      <c r="Y448" s="216"/>
      <c r="Z448" s="216"/>
      <c r="AA448" s="217"/>
      <c r="AB448" s="218"/>
      <c r="AC448" s="219"/>
      <c r="AD448" s="220"/>
      <c r="AE448" s="220"/>
      <c r="AF448" s="120"/>
      <c r="AG448" s="217"/>
      <c r="AH448" s="217"/>
      <c r="AI448" s="221"/>
      <c r="AJ448" s="220"/>
      <c r="AK448" s="220"/>
      <c r="AL448" s="222"/>
      <c r="AM448" s="217"/>
      <c r="AN448" s="217"/>
      <c r="AO448" s="221"/>
      <c r="AP448" s="220"/>
      <c r="AQ448" s="220"/>
      <c r="AR448" s="245"/>
      <c r="AS448" s="245"/>
      <c r="AT448" s="117"/>
      <c r="AU448" s="117"/>
    </row>
    <row r="449" spans="1:47" ht="12.75" customHeight="1">
      <c r="A449" s="118"/>
      <c r="B449" s="76"/>
      <c r="C449" s="76"/>
      <c r="D449" s="216"/>
      <c r="E449" s="117"/>
      <c r="F449" s="117"/>
      <c r="G449" s="117"/>
      <c r="H449" s="117"/>
      <c r="I449" s="117"/>
      <c r="J449" s="117"/>
      <c r="K449" s="117"/>
      <c r="L449" s="119"/>
      <c r="M449" s="120"/>
      <c r="N449" s="118"/>
      <c r="O449" s="117"/>
      <c r="P449" s="117"/>
      <c r="Q449" s="216"/>
      <c r="R449" s="117"/>
      <c r="S449" s="117"/>
      <c r="T449" s="117"/>
      <c r="U449" s="216"/>
      <c r="V449" s="216"/>
      <c r="W449" s="216"/>
      <c r="X449" s="216"/>
      <c r="Y449" s="216"/>
      <c r="Z449" s="216"/>
      <c r="AA449" s="217"/>
      <c r="AB449" s="218"/>
      <c r="AC449" s="219"/>
      <c r="AD449" s="220"/>
      <c r="AE449" s="220"/>
      <c r="AF449" s="120"/>
      <c r="AG449" s="217"/>
      <c r="AH449" s="217"/>
      <c r="AI449" s="221"/>
      <c r="AJ449" s="220"/>
      <c r="AK449" s="220"/>
      <c r="AL449" s="222"/>
      <c r="AM449" s="217"/>
      <c r="AN449" s="217"/>
      <c r="AO449" s="221"/>
      <c r="AP449" s="220"/>
      <c r="AQ449" s="220"/>
      <c r="AR449" s="245"/>
      <c r="AS449" s="245"/>
      <c r="AT449" s="117"/>
      <c r="AU449" s="117"/>
    </row>
    <row r="450" spans="1:47" ht="12.75" customHeight="1">
      <c r="A450" s="118"/>
      <c r="B450" s="76"/>
      <c r="C450" s="76"/>
      <c r="D450" s="216"/>
      <c r="E450" s="117"/>
      <c r="F450" s="117"/>
      <c r="G450" s="117"/>
      <c r="H450" s="117"/>
      <c r="I450" s="117"/>
      <c r="J450" s="117"/>
      <c r="K450" s="117"/>
      <c r="L450" s="119"/>
      <c r="M450" s="120"/>
      <c r="N450" s="118"/>
      <c r="O450" s="117"/>
      <c r="P450" s="117"/>
      <c r="Q450" s="216"/>
      <c r="R450" s="117"/>
      <c r="S450" s="117"/>
      <c r="T450" s="117"/>
      <c r="U450" s="216"/>
      <c r="V450" s="216"/>
      <c r="W450" s="216"/>
      <c r="X450" s="216"/>
      <c r="Y450" s="216"/>
      <c r="Z450" s="216"/>
      <c r="AA450" s="217"/>
      <c r="AB450" s="218"/>
      <c r="AC450" s="219"/>
      <c r="AD450" s="220"/>
      <c r="AE450" s="220"/>
      <c r="AF450" s="120"/>
      <c r="AG450" s="217"/>
      <c r="AH450" s="217"/>
      <c r="AI450" s="221"/>
      <c r="AJ450" s="220"/>
      <c r="AK450" s="220"/>
      <c r="AL450" s="222"/>
      <c r="AM450" s="217"/>
      <c r="AN450" s="217"/>
      <c r="AO450" s="221"/>
      <c r="AP450" s="220"/>
      <c r="AQ450" s="220"/>
      <c r="AR450" s="245"/>
      <c r="AS450" s="245"/>
      <c r="AT450" s="117"/>
      <c r="AU450" s="117"/>
    </row>
    <row r="451" spans="1:47" ht="12.75" customHeight="1">
      <c r="A451" s="118"/>
      <c r="B451" s="76"/>
      <c r="C451" s="76"/>
      <c r="D451" s="216"/>
      <c r="E451" s="117"/>
      <c r="F451" s="117"/>
      <c r="G451" s="117"/>
      <c r="H451" s="117"/>
      <c r="I451" s="117"/>
      <c r="J451" s="117"/>
      <c r="K451" s="117"/>
      <c r="L451" s="119"/>
      <c r="M451" s="120"/>
      <c r="N451" s="118"/>
      <c r="O451" s="117"/>
      <c r="P451" s="117"/>
      <c r="Q451" s="216"/>
      <c r="R451" s="117"/>
      <c r="S451" s="117"/>
      <c r="T451" s="117"/>
      <c r="U451" s="216"/>
      <c r="V451" s="216"/>
      <c r="W451" s="216"/>
      <c r="X451" s="216"/>
      <c r="Y451" s="216"/>
      <c r="Z451" s="216"/>
      <c r="AA451" s="217"/>
      <c r="AB451" s="218"/>
      <c r="AC451" s="219"/>
      <c r="AD451" s="220"/>
      <c r="AE451" s="220"/>
      <c r="AF451" s="120"/>
      <c r="AG451" s="217"/>
      <c r="AH451" s="217"/>
      <c r="AI451" s="221"/>
      <c r="AJ451" s="220"/>
      <c r="AK451" s="220"/>
      <c r="AL451" s="222"/>
      <c r="AM451" s="217"/>
      <c r="AN451" s="217"/>
      <c r="AO451" s="221"/>
      <c r="AP451" s="220"/>
      <c r="AQ451" s="220"/>
      <c r="AR451" s="245"/>
      <c r="AS451" s="245"/>
      <c r="AT451" s="117"/>
      <c r="AU451" s="117"/>
    </row>
    <row r="452" spans="1:47" ht="12.75" customHeight="1">
      <c r="A452" s="118"/>
      <c r="B452" s="76"/>
      <c r="C452" s="76"/>
      <c r="D452" s="216"/>
      <c r="E452" s="117"/>
      <c r="F452" s="117"/>
      <c r="G452" s="117"/>
      <c r="H452" s="117"/>
      <c r="I452" s="117"/>
      <c r="J452" s="117"/>
      <c r="K452" s="117"/>
      <c r="L452" s="119"/>
      <c r="M452" s="120"/>
      <c r="N452" s="118"/>
      <c r="O452" s="117"/>
      <c r="P452" s="117"/>
      <c r="Q452" s="216"/>
      <c r="R452" s="117"/>
      <c r="S452" s="117"/>
      <c r="T452" s="117"/>
      <c r="U452" s="216"/>
      <c r="V452" s="216"/>
      <c r="W452" s="216"/>
      <c r="X452" s="216"/>
      <c r="Y452" s="216"/>
      <c r="Z452" s="216"/>
      <c r="AA452" s="217"/>
      <c r="AB452" s="218"/>
      <c r="AC452" s="219"/>
      <c r="AD452" s="220"/>
      <c r="AE452" s="220"/>
      <c r="AF452" s="120"/>
      <c r="AG452" s="217"/>
      <c r="AH452" s="217"/>
      <c r="AI452" s="221"/>
      <c r="AJ452" s="220"/>
      <c r="AK452" s="220"/>
      <c r="AL452" s="222"/>
      <c r="AM452" s="217"/>
      <c r="AN452" s="217"/>
      <c r="AO452" s="221"/>
      <c r="AP452" s="220"/>
      <c r="AQ452" s="220"/>
      <c r="AR452" s="245"/>
      <c r="AS452" s="245"/>
      <c r="AT452" s="117"/>
      <c r="AU452" s="117"/>
    </row>
    <row r="453" spans="1:47" ht="12.75" customHeight="1">
      <c r="A453" s="118"/>
      <c r="B453" s="76"/>
      <c r="C453" s="76"/>
      <c r="D453" s="216"/>
      <c r="E453" s="117"/>
      <c r="F453" s="117"/>
      <c r="G453" s="117"/>
      <c r="H453" s="117"/>
      <c r="I453" s="117"/>
      <c r="J453" s="117"/>
      <c r="K453" s="117"/>
      <c r="L453" s="119"/>
      <c r="M453" s="120"/>
      <c r="N453" s="118"/>
      <c r="O453" s="117"/>
      <c r="P453" s="117"/>
      <c r="Q453" s="216"/>
      <c r="R453" s="117"/>
      <c r="S453" s="117"/>
      <c r="T453" s="117"/>
      <c r="U453" s="216"/>
      <c r="V453" s="216"/>
      <c r="W453" s="216"/>
      <c r="X453" s="216"/>
      <c r="Y453" s="216"/>
      <c r="Z453" s="216"/>
      <c r="AA453" s="217"/>
      <c r="AB453" s="218"/>
      <c r="AC453" s="219"/>
      <c r="AD453" s="220"/>
      <c r="AE453" s="220"/>
      <c r="AF453" s="120"/>
      <c r="AG453" s="217"/>
      <c r="AH453" s="217"/>
      <c r="AI453" s="221"/>
      <c r="AJ453" s="220"/>
      <c r="AK453" s="220"/>
      <c r="AL453" s="222"/>
      <c r="AM453" s="217"/>
      <c r="AN453" s="217"/>
      <c r="AO453" s="221"/>
      <c r="AP453" s="220"/>
      <c r="AQ453" s="220"/>
      <c r="AR453" s="245"/>
      <c r="AS453" s="245"/>
      <c r="AT453" s="117"/>
      <c r="AU453" s="117"/>
    </row>
    <row r="454" spans="1:47" ht="12.75" customHeight="1">
      <c r="A454" s="118"/>
      <c r="B454" s="76"/>
      <c r="C454" s="76"/>
      <c r="D454" s="216"/>
      <c r="E454" s="117"/>
      <c r="F454" s="117"/>
      <c r="G454" s="117"/>
      <c r="H454" s="117"/>
      <c r="I454" s="117"/>
      <c r="J454" s="117"/>
      <c r="K454" s="117"/>
      <c r="L454" s="119"/>
      <c r="M454" s="120"/>
      <c r="N454" s="118"/>
      <c r="O454" s="117"/>
      <c r="P454" s="117"/>
      <c r="Q454" s="216"/>
      <c r="R454" s="117"/>
      <c r="S454" s="117"/>
      <c r="T454" s="117"/>
      <c r="U454" s="216"/>
      <c r="V454" s="216"/>
      <c r="W454" s="216"/>
      <c r="X454" s="216"/>
      <c r="Y454" s="216"/>
      <c r="Z454" s="216"/>
      <c r="AA454" s="217"/>
      <c r="AB454" s="218"/>
      <c r="AC454" s="219"/>
      <c r="AD454" s="220"/>
      <c r="AE454" s="220"/>
      <c r="AF454" s="120"/>
      <c r="AG454" s="217"/>
      <c r="AH454" s="217"/>
      <c r="AI454" s="221"/>
      <c r="AJ454" s="220"/>
      <c r="AK454" s="220"/>
      <c r="AL454" s="222"/>
      <c r="AM454" s="217"/>
      <c r="AN454" s="217"/>
      <c r="AO454" s="221"/>
      <c r="AP454" s="220"/>
      <c r="AQ454" s="220"/>
      <c r="AR454" s="245"/>
      <c r="AS454" s="245"/>
      <c r="AT454" s="117"/>
      <c r="AU454" s="117"/>
    </row>
    <row r="455" spans="1:47" ht="12.75" customHeight="1">
      <c r="A455" s="118"/>
      <c r="B455" s="76"/>
      <c r="C455" s="76"/>
      <c r="D455" s="216"/>
      <c r="E455" s="117"/>
      <c r="F455" s="117"/>
      <c r="G455" s="117"/>
      <c r="H455" s="117"/>
      <c r="I455" s="117"/>
      <c r="J455" s="117"/>
      <c r="K455" s="117"/>
      <c r="L455" s="119"/>
      <c r="M455" s="120"/>
      <c r="N455" s="118"/>
      <c r="O455" s="117"/>
      <c r="P455" s="117"/>
      <c r="Q455" s="216"/>
      <c r="R455" s="117"/>
      <c r="S455" s="117"/>
      <c r="T455" s="117"/>
      <c r="U455" s="216"/>
      <c r="V455" s="216"/>
      <c r="W455" s="216"/>
      <c r="X455" s="216"/>
      <c r="Y455" s="216"/>
      <c r="Z455" s="216"/>
      <c r="AA455" s="217"/>
      <c r="AB455" s="218"/>
      <c r="AC455" s="219"/>
      <c r="AD455" s="220"/>
      <c r="AE455" s="220"/>
      <c r="AF455" s="120"/>
      <c r="AG455" s="217"/>
      <c r="AH455" s="217"/>
      <c r="AI455" s="221"/>
      <c r="AJ455" s="220"/>
      <c r="AK455" s="220"/>
      <c r="AL455" s="222"/>
      <c r="AM455" s="217"/>
      <c r="AN455" s="217"/>
      <c r="AO455" s="221"/>
      <c r="AP455" s="220"/>
      <c r="AQ455" s="220"/>
      <c r="AR455" s="245"/>
      <c r="AS455" s="245"/>
      <c r="AT455" s="117"/>
      <c r="AU455" s="117"/>
    </row>
    <row r="456" spans="1:47" ht="12.75" customHeight="1">
      <c r="A456" s="118"/>
      <c r="B456" s="76"/>
      <c r="C456" s="76"/>
      <c r="D456" s="216"/>
      <c r="E456" s="117"/>
      <c r="F456" s="117"/>
      <c r="G456" s="117"/>
      <c r="H456" s="117"/>
      <c r="I456" s="117"/>
      <c r="J456" s="117"/>
      <c r="K456" s="117"/>
      <c r="L456" s="119"/>
      <c r="M456" s="120"/>
      <c r="N456" s="118"/>
      <c r="O456" s="117"/>
      <c r="P456" s="117"/>
      <c r="Q456" s="216"/>
      <c r="R456" s="117"/>
      <c r="S456" s="117"/>
      <c r="T456" s="117"/>
      <c r="U456" s="216"/>
      <c r="V456" s="216"/>
      <c r="W456" s="216"/>
      <c r="X456" s="216"/>
      <c r="Y456" s="216"/>
      <c r="Z456" s="216"/>
      <c r="AA456" s="217"/>
      <c r="AB456" s="218"/>
      <c r="AC456" s="219"/>
      <c r="AD456" s="220"/>
      <c r="AE456" s="220"/>
      <c r="AF456" s="120"/>
      <c r="AG456" s="217"/>
      <c r="AH456" s="217"/>
      <c r="AI456" s="221"/>
      <c r="AJ456" s="220"/>
      <c r="AK456" s="220"/>
      <c r="AL456" s="222"/>
      <c r="AM456" s="217"/>
      <c r="AN456" s="217"/>
      <c r="AO456" s="221"/>
      <c r="AP456" s="220"/>
      <c r="AQ456" s="220"/>
      <c r="AR456" s="245"/>
      <c r="AS456" s="245"/>
      <c r="AT456" s="117"/>
      <c r="AU456" s="117"/>
    </row>
    <row r="457" spans="1:47" ht="12.75" customHeight="1">
      <c r="A457" s="118"/>
      <c r="B457" s="76"/>
      <c r="C457" s="76"/>
      <c r="D457" s="216"/>
      <c r="E457" s="117"/>
      <c r="F457" s="117"/>
      <c r="G457" s="117"/>
      <c r="H457" s="117"/>
      <c r="I457" s="117"/>
      <c r="J457" s="117"/>
      <c r="K457" s="117"/>
      <c r="L457" s="119"/>
      <c r="M457" s="120"/>
      <c r="N457" s="118"/>
      <c r="O457" s="117"/>
      <c r="P457" s="117"/>
      <c r="Q457" s="216"/>
      <c r="R457" s="117"/>
      <c r="S457" s="117"/>
      <c r="T457" s="117"/>
      <c r="U457" s="216"/>
      <c r="V457" s="216"/>
      <c r="W457" s="216"/>
      <c r="X457" s="216"/>
      <c r="Y457" s="216"/>
      <c r="Z457" s="216"/>
      <c r="AA457" s="217"/>
      <c r="AB457" s="218"/>
      <c r="AC457" s="219"/>
      <c r="AD457" s="220"/>
      <c r="AE457" s="220"/>
      <c r="AF457" s="120"/>
      <c r="AG457" s="217"/>
      <c r="AH457" s="217"/>
      <c r="AI457" s="221"/>
      <c r="AJ457" s="220"/>
      <c r="AK457" s="220"/>
      <c r="AL457" s="222"/>
      <c r="AM457" s="217"/>
      <c r="AN457" s="217"/>
      <c r="AO457" s="221"/>
      <c r="AP457" s="220"/>
      <c r="AQ457" s="220"/>
      <c r="AR457" s="245"/>
      <c r="AS457" s="245"/>
      <c r="AT457" s="117"/>
      <c r="AU457" s="117"/>
    </row>
    <row r="458" spans="1:47" ht="12.75" customHeight="1">
      <c r="A458" s="118"/>
      <c r="B458" s="76"/>
      <c r="C458" s="76"/>
      <c r="D458" s="216"/>
      <c r="E458" s="117"/>
      <c r="F458" s="117"/>
      <c r="G458" s="117"/>
      <c r="H458" s="117"/>
      <c r="I458" s="117"/>
      <c r="J458" s="117"/>
      <c r="K458" s="117"/>
      <c r="L458" s="119"/>
      <c r="M458" s="120"/>
      <c r="N458" s="118"/>
      <c r="O458" s="117"/>
      <c r="P458" s="117"/>
      <c r="Q458" s="216"/>
      <c r="R458" s="117"/>
      <c r="S458" s="117"/>
      <c r="T458" s="117"/>
      <c r="U458" s="216"/>
      <c r="V458" s="216"/>
      <c r="W458" s="216"/>
      <c r="X458" s="216"/>
      <c r="Y458" s="216"/>
      <c r="Z458" s="216"/>
      <c r="AA458" s="217"/>
      <c r="AB458" s="218"/>
      <c r="AC458" s="219"/>
      <c r="AD458" s="220"/>
      <c r="AE458" s="220"/>
      <c r="AF458" s="120"/>
      <c r="AG458" s="217"/>
      <c r="AH458" s="217"/>
      <c r="AI458" s="221"/>
      <c r="AJ458" s="220"/>
      <c r="AK458" s="220"/>
      <c r="AL458" s="222"/>
      <c r="AM458" s="217"/>
      <c r="AN458" s="217"/>
      <c r="AO458" s="221"/>
      <c r="AP458" s="220"/>
      <c r="AQ458" s="220"/>
      <c r="AR458" s="245"/>
      <c r="AS458" s="245"/>
      <c r="AT458" s="117"/>
      <c r="AU458" s="117"/>
    </row>
    <row r="459" spans="1:47" ht="12.75" customHeight="1">
      <c r="A459" s="118"/>
      <c r="B459" s="76"/>
      <c r="C459" s="76"/>
      <c r="D459" s="216"/>
      <c r="E459" s="117"/>
      <c r="F459" s="117"/>
      <c r="G459" s="117"/>
      <c r="H459" s="117"/>
      <c r="I459" s="117"/>
      <c r="J459" s="117"/>
      <c r="K459" s="117"/>
      <c r="L459" s="119"/>
      <c r="M459" s="120"/>
      <c r="N459" s="118"/>
      <c r="O459" s="117"/>
      <c r="P459" s="117"/>
      <c r="Q459" s="216"/>
      <c r="R459" s="117"/>
      <c r="S459" s="117"/>
      <c r="T459" s="117"/>
      <c r="U459" s="216"/>
      <c r="V459" s="216"/>
      <c r="W459" s="216"/>
      <c r="X459" s="216"/>
      <c r="Y459" s="216"/>
      <c r="Z459" s="216"/>
      <c r="AA459" s="217"/>
      <c r="AB459" s="218"/>
      <c r="AC459" s="219"/>
      <c r="AD459" s="220"/>
      <c r="AE459" s="220"/>
      <c r="AF459" s="120"/>
      <c r="AG459" s="217"/>
      <c r="AH459" s="217"/>
      <c r="AI459" s="221"/>
      <c r="AJ459" s="220"/>
      <c r="AK459" s="220"/>
      <c r="AL459" s="222"/>
      <c r="AM459" s="217"/>
      <c r="AN459" s="217"/>
      <c r="AO459" s="221"/>
      <c r="AP459" s="220"/>
      <c r="AQ459" s="220"/>
      <c r="AR459" s="245"/>
      <c r="AS459" s="245"/>
      <c r="AT459" s="117"/>
      <c r="AU459" s="117"/>
    </row>
    <row r="460" spans="1:47" ht="12.75" customHeight="1">
      <c r="A460" s="118"/>
      <c r="B460" s="76"/>
      <c r="C460" s="76"/>
      <c r="D460" s="216"/>
      <c r="E460" s="117"/>
      <c r="F460" s="117"/>
      <c r="G460" s="117"/>
      <c r="H460" s="117"/>
      <c r="I460" s="117"/>
      <c r="J460" s="117"/>
      <c r="K460" s="117"/>
      <c r="L460" s="119"/>
      <c r="M460" s="120"/>
      <c r="N460" s="118"/>
      <c r="O460" s="117"/>
      <c r="P460" s="117"/>
      <c r="Q460" s="216"/>
      <c r="R460" s="117"/>
      <c r="S460" s="117"/>
      <c r="T460" s="117"/>
      <c r="U460" s="216"/>
      <c r="V460" s="216"/>
      <c r="W460" s="216"/>
      <c r="X460" s="216"/>
      <c r="Y460" s="216"/>
      <c r="Z460" s="216"/>
      <c r="AA460" s="217"/>
      <c r="AB460" s="218"/>
      <c r="AC460" s="219"/>
      <c r="AD460" s="220"/>
      <c r="AE460" s="220"/>
      <c r="AF460" s="120"/>
      <c r="AG460" s="217"/>
      <c r="AH460" s="217"/>
      <c r="AI460" s="221"/>
      <c r="AJ460" s="220"/>
      <c r="AK460" s="220"/>
      <c r="AL460" s="222"/>
      <c r="AM460" s="217"/>
      <c r="AN460" s="217"/>
      <c r="AO460" s="221"/>
      <c r="AP460" s="220"/>
      <c r="AQ460" s="220"/>
      <c r="AR460" s="245"/>
      <c r="AS460" s="245"/>
      <c r="AT460" s="117"/>
      <c r="AU460" s="117"/>
    </row>
    <row r="461" spans="1:47" ht="12.75" customHeight="1">
      <c r="A461" s="118"/>
      <c r="B461" s="76"/>
      <c r="C461" s="76"/>
      <c r="D461" s="216"/>
      <c r="E461" s="117"/>
      <c r="F461" s="117"/>
      <c r="G461" s="117"/>
      <c r="H461" s="117"/>
      <c r="I461" s="117"/>
      <c r="J461" s="117"/>
      <c r="K461" s="117"/>
      <c r="L461" s="119"/>
      <c r="M461" s="120"/>
      <c r="N461" s="118"/>
      <c r="O461" s="117"/>
      <c r="P461" s="117"/>
      <c r="Q461" s="216"/>
      <c r="R461" s="117"/>
      <c r="S461" s="117"/>
      <c r="T461" s="117"/>
      <c r="U461" s="216"/>
      <c r="V461" s="216"/>
      <c r="W461" s="216"/>
      <c r="X461" s="216"/>
      <c r="Y461" s="216"/>
      <c r="Z461" s="216"/>
      <c r="AA461" s="217"/>
      <c r="AB461" s="218"/>
      <c r="AC461" s="219"/>
      <c r="AD461" s="220"/>
      <c r="AE461" s="220"/>
      <c r="AF461" s="120"/>
      <c r="AG461" s="217"/>
      <c r="AH461" s="217"/>
      <c r="AI461" s="221"/>
      <c r="AJ461" s="220"/>
      <c r="AK461" s="220"/>
      <c r="AL461" s="222"/>
      <c r="AM461" s="217"/>
      <c r="AN461" s="217"/>
      <c r="AO461" s="221"/>
      <c r="AP461" s="220"/>
      <c r="AQ461" s="220"/>
      <c r="AR461" s="245"/>
      <c r="AS461" s="245"/>
      <c r="AT461" s="117"/>
      <c r="AU461" s="117"/>
    </row>
    <row r="462" spans="1:47" ht="12.75" customHeight="1">
      <c r="A462" s="118"/>
      <c r="B462" s="76"/>
      <c r="C462" s="76"/>
      <c r="D462" s="216"/>
      <c r="E462" s="117"/>
      <c r="F462" s="117"/>
      <c r="G462" s="117"/>
      <c r="H462" s="117"/>
      <c r="I462" s="117"/>
      <c r="J462" s="117"/>
      <c r="K462" s="117"/>
      <c r="L462" s="119"/>
      <c r="M462" s="120"/>
      <c r="N462" s="118"/>
      <c r="O462" s="117"/>
      <c r="P462" s="117"/>
      <c r="Q462" s="216"/>
      <c r="R462" s="117"/>
      <c r="S462" s="117"/>
      <c r="T462" s="117"/>
      <c r="U462" s="216"/>
      <c r="V462" s="216"/>
      <c r="W462" s="216"/>
      <c r="X462" s="216"/>
      <c r="Y462" s="216"/>
      <c r="Z462" s="216"/>
      <c r="AA462" s="217"/>
      <c r="AB462" s="218"/>
      <c r="AC462" s="219"/>
      <c r="AD462" s="220"/>
      <c r="AE462" s="220"/>
      <c r="AF462" s="120"/>
      <c r="AG462" s="217"/>
      <c r="AH462" s="217"/>
      <c r="AI462" s="221"/>
      <c r="AJ462" s="220"/>
      <c r="AK462" s="220"/>
      <c r="AL462" s="222"/>
      <c r="AM462" s="217"/>
      <c r="AN462" s="217"/>
      <c r="AO462" s="221"/>
      <c r="AP462" s="220"/>
      <c r="AQ462" s="220"/>
      <c r="AR462" s="245"/>
      <c r="AS462" s="245"/>
      <c r="AT462" s="117"/>
      <c r="AU462" s="117"/>
    </row>
    <row r="463" spans="1:47" ht="12.75" customHeight="1">
      <c r="A463" s="118"/>
      <c r="B463" s="76"/>
      <c r="C463" s="76"/>
      <c r="D463" s="216"/>
      <c r="E463" s="117"/>
      <c r="F463" s="117"/>
      <c r="G463" s="117"/>
      <c r="H463" s="117"/>
      <c r="I463" s="117"/>
      <c r="J463" s="117"/>
      <c r="K463" s="117"/>
      <c r="L463" s="119"/>
      <c r="M463" s="120"/>
      <c r="N463" s="118"/>
      <c r="O463" s="117"/>
      <c r="P463" s="117"/>
      <c r="Q463" s="216"/>
      <c r="R463" s="117"/>
      <c r="S463" s="117"/>
      <c r="T463" s="117"/>
      <c r="U463" s="216"/>
      <c r="V463" s="216"/>
      <c r="W463" s="216"/>
      <c r="X463" s="216"/>
      <c r="Y463" s="216"/>
      <c r="Z463" s="216"/>
      <c r="AA463" s="217"/>
      <c r="AB463" s="218"/>
      <c r="AC463" s="219"/>
      <c r="AD463" s="220"/>
      <c r="AE463" s="220"/>
      <c r="AF463" s="120"/>
      <c r="AG463" s="217"/>
      <c r="AH463" s="217"/>
      <c r="AI463" s="221"/>
      <c r="AJ463" s="220"/>
      <c r="AK463" s="220"/>
      <c r="AL463" s="222"/>
      <c r="AM463" s="217"/>
      <c r="AN463" s="217"/>
      <c r="AO463" s="221"/>
      <c r="AP463" s="220"/>
      <c r="AQ463" s="220"/>
      <c r="AR463" s="245"/>
      <c r="AS463" s="245"/>
      <c r="AT463" s="117"/>
      <c r="AU463" s="117"/>
    </row>
    <row r="464" spans="1:47" ht="12.75" customHeight="1">
      <c r="A464" s="118"/>
      <c r="B464" s="76"/>
      <c r="C464" s="76"/>
      <c r="D464" s="216"/>
      <c r="E464" s="117"/>
      <c r="F464" s="117"/>
      <c r="G464" s="117"/>
      <c r="H464" s="117"/>
      <c r="I464" s="117"/>
      <c r="J464" s="117"/>
      <c r="K464" s="117"/>
      <c r="L464" s="119"/>
      <c r="M464" s="120"/>
      <c r="N464" s="118"/>
      <c r="O464" s="117"/>
      <c r="P464" s="117"/>
      <c r="Q464" s="216"/>
      <c r="R464" s="117"/>
      <c r="S464" s="117"/>
      <c r="T464" s="117"/>
      <c r="U464" s="216"/>
      <c r="V464" s="216"/>
      <c r="W464" s="216"/>
      <c r="X464" s="216"/>
      <c r="Y464" s="216"/>
      <c r="Z464" s="216"/>
      <c r="AA464" s="217"/>
      <c r="AB464" s="218"/>
      <c r="AC464" s="219"/>
      <c r="AD464" s="220"/>
      <c r="AE464" s="220"/>
      <c r="AF464" s="120"/>
      <c r="AG464" s="217"/>
      <c r="AH464" s="217"/>
      <c r="AI464" s="221"/>
      <c r="AJ464" s="220"/>
      <c r="AK464" s="220"/>
      <c r="AL464" s="222"/>
      <c r="AM464" s="217"/>
      <c r="AN464" s="217"/>
      <c r="AO464" s="221"/>
      <c r="AP464" s="220"/>
      <c r="AQ464" s="220"/>
      <c r="AR464" s="245"/>
      <c r="AS464" s="245"/>
      <c r="AT464" s="117"/>
      <c r="AU464" s="117"/>
    </row>
    <row r="465" spans="1:47" ht="12.75" customHeight="1">
      <c r="A465" s="118"/>
      <c r="B465" s="76"/>
      <c r="C465" s="76"/>
      <c r="D465" s="216"/>
      <c r="E465" s="117"/>
      <c r="F465" s="117"/>
      <c r="G465" s="117"/>
      <c r="H465" s="117"/>
      <c r="I465" s="117"/>
      <c r="J465" s="117"/>
      <c r="K465" s="117"/>
      <c r="L465" s="119"/>
      <c r="M465" s="120"/>
      <c r="N465" s="118"/>
      <c r="O465" s="117"/>
      <c r="P465" s="117"/>
      <c r="Q465" s="216"/>
      <c r="R465" s="117"/>
      <c r="S465" s="117"/>
      <c r="T465" s="117"/>
      <c r="U465" s="216"/>
      <c r="V465" s="216"/>
      <c r="W465" s="216"/>
      <c r="X465" s="216"/>
      <c r="Y465" s="216"/>
      <c r="Z465" s="216"/>
      <c r="AA465" s="217"/>
      <c r="AB465" s="218"/>
      <c r="AC465" s="219"/>
      <c r="AD465" s="220"/>
      <c r="AE465" s="220"/>
      <c r="AF465" s="120"/>
      <c r="AG465" s="217"/>
      <c r="AH465" s="217"/>
      <c r="AI465" s="221"/>
      <c r="AJ465" s="220"/>
      <c r="AK465" s="220"/>
      <c r="AL465" s="222"/>
      <c r="AM465" s="217"/>
      <c r="AN465" s="217"/>
      <c r="AO465" s="221"/>
      <c r="AP465" s="220"/>
      <c r="AQ465" s="220"/>
      <c r="AR465" s="245"/>
      <c r="AS465" s="245"/>
      <c r="AT465" s="117"/>
      <c r="AU465" s="117"/>
    </row>
    <row r="466" spans="1:47" ht="12.75" customHeight="1">
      <c r="A466" s="118"/>
      <c r="B466" s="76"/>
      <c r="C466" s="76"/>
      <c r="D466" s="216"/>
      <c r="E466" s="117"/>
      <c r="F466" s="117"/>
      <c r="G466" s="117"/>
      <c r="H466" s="117"/>
      <c r="I466" s="117"/>
      <c r="J466" s="117"/>
      <c r="K466" s="117"/>
      <c r="L466" s="119"/>
      <c r="M466" s="120"/>
      <c r="N466" s="118"/>
      <c r="O466" s="117"/>
      <c r="P466" s="117"/>
      <c r="Q466" s="216"/>
      <c r="R466" s="117"/>
      <c r="S466" s="117"/>
      <c r="T466" s="117"/>
      <c r="U466" s="216"/>
      <c r="V466" s="216"/>
      <c r="W466" s="216"/>
      <c r="X466" s="216"/>
      <c r="Y466" s="216"/>
      <c r="Z466" s="216"/>
      <c r="AA466" s="217"/>
      <c r="AB466" s="218"/>
      <c r="AC466" s="219"/>
      <c r="AD466" s="220"/>
      <c r="AE466" s="220"/>
      <c r="AF466" s="120"/>
      <c r="AG466" s="217"/>
      <c r="AH466" s="217"/>
      <c r="AI466" s="221"/>
      <c r="AJ466" s="220"/>
      <c r="AK466" s="220"/>
      <c r="AL466" s="222"/>
      <c r="AM466" s="217"/>
      <c r="AN466" s="217"/>
      <c r="AO466" s="221"/>
      <c r="AP466" s="220"/>
      <c r="AQ466" s="220"/>
      <c r="AR466" s="245"/>
      <c r="AS466" s="245"/>
      <c r="AT466" s="117"/>
      <c r="AU466" s="117"/>
    </row>
    <row r="467" spans="1:47" ht="12.75" customHeight="1">
      <c r="A467" s="118"/>
      <c r="B467" s="76"/>
      <c r="C467" s="76"/>
      <c r="D467" s="216"/>
      <c r="E467" s="117"/>
      <c r="F467" s="117"/>
      <c r="G467" s="117"/>
      <c r="H467" s="117"/>
      <c r="I467" s="117"/>
      <c r="J467" s="117"/>
      <c r="K467" s="117"/>
      <c r="L467" s="119"/>
      <c r="M467" s="120"/>
      <c r="N467" s="118"/>
      <c r="O467" s="117"/>
      <c r="P467" s="117"/>
      <c r="Q467" s="216"/>
      <c r="R467" s="117"/>
      <c r="S467" s="117"/>
      <c r="T467" s="117"/>
      <c r="U467" s="216"/>
      <c r="V467" s="216"/>
      <c r="W467" s="216"/>
      <c r="X467" s="216"/>
      <c r="Y467" s="216"/>
      <c r="Z467" s="216"/>
      <c r="AA467" s="217"/>
      <c r="AB467" s="218"/>
      <c r="AC467" s="219"/>
      <c r="AD467" s="220"/>
      <c r="AE467" s="220"/>
      <c r="AF467" s="120"/>
      <c r="AG467" s="217"/>
      <c r="AH467" s="217"/>
      <c r="AI467" s="221"/>
      <c r="AJ467" s="220"/>
      <c r="AK467" s="220"/>
      <c r="AL467" s="222"/>
      <c r="AM467" s="217"/>
      <c r="AN467" s="217"/>
      <c r="AO467" s="221"/>
      <c r="AP467" s="220"/>
      <c r="AQ467" s="220"/>
      <c r="AR467" s="245"/>
      <c r="AS467" s="245"/>
      <c r="AT467" s="117"/>
      <c r="AU467" s="117"/>
    </row>
    <row r="468" spans="1:47" ht="12.75" customHeight="1">
      <c r="A468" s="118"/>
      <c r="B468" s="76"/>
      <c r="C468" s="76"/>
      <c r="D468" s="216"/>
      <c r="E468" s="117"/>
      <c r="F468" s="117"/>
      <c r="G468" s="117"/>
      <c r="H468" s="117"/>
      <c r="I468" s="117"/>
      <c r="J468" s="117"/>
      <c r="K468" s="117"/>
      <c r="L468" s="119"/>
      <c r="M468" s="120"/>
      <c r="N468" s="118"/>
      <c r="O468" s="117"/>
      <c r="P468" s="117"/>
      <c r="Q468" s="216"/>
      <c r="R468" s="117"/>
      <c r="S468" s="117"/>
      <c r="T468" s="117"/>
      <c r="U468" s="216"/>
      <c r="V468" s="216"/>
      <c r="W468" s="216"/>
      <c r="X468" s="216"/>
      <c r="Y468" s="216"/>
      <c r="Z468" s="216"/>
      <c r="AA468" s="217"/>
      <c r="AB468" s="218"/>
      <c r="AC468" s="219"/>
      <c r="AD468" s="220"/>
      <c r="AE468" s="220"/>
      <c r="AF468" s="120"/>
      <c r="AG468" s="217"/>
      <c r="AH468" s="217"/>
      <c r="AI468" s="221"/>
      <c r="AJ468" s="220"/>
      <c r="AK468" s="220"/>
      <c r="AL468" s="222"/>
      <c r="AM468" s="217"/>
      <c r="AN468" s="217"/>
      <c r="AO468" s="221"/>
      <c r="AP468" s="220"/>
      <c r="AQ468" s="220"/>
      <c r="AR468" s="245"/>
      <c r="AS468" s="245"/>
      <c r="AT468" s="117"/>
      <c r="AU468" s="117"/>
    </row>
    <row r="469" spans="1:47" ht="12.75" customHeight="1">
      <c r="A469" s="118"/>
      <c r="B469" s="76"/>
      <c r="C469" s="76"/>
      <c r="D469" s="216"/>
      <c r="E469" s="117"/>
      <c r="F469" s="117"/>
      <c r="G469" s="117"/>
      <c r="H469" s="117"/>
      <c r="I469" s="117"/>
      <c r="J469" s="117"/>
      <c r="K469" s="117"/>
      <c r="L469" s="119"/>
      <c r="M469" s="120"/>
      <c r="N469" s="118"/>
      <c r="O469" s="117"/>
      <c r="P469" s="117"/>
      <c r="Q469" s="216"/>
      <c r="R469" s="117"/>
      <c r="S469" s="117"/>
      <c r="T469" s="117"/>
      <c r="U469" s="216"/>
      <c r="V469" s="216"/>
      <c r="W469" s="216"/>
      <c r="X469" s="216"/>
      <c r="Y469" s="216"/>
      <c r="Z469" s="216"/>
      <c r="AA469" s="217"/>
      <c r="AB469" s="218"/>
      <c r="AC469" s="219"/>
      <c r="AD469" s="220"/>
      <c r="AE469" s="220"/>
      <c r="AF469" s="120"/>
      <c r="AG469" s="217"/>
      <c r="AH469" s="217"/>
      <c r="AI469" s="221"/>
      <c r="AJ469" s="220"/>
      <c r="AK469" s="220"/>
      <c r="AL469" s="222"/>
      <c r="AM469" s="217"/>
      <c r="AN469" s="217"/>
      <c r="AO469" s="221"/>
      <c r="AP469" s="220"/>
      <c r="AQ469" s="220"/>
      <c r="AR469" s="245"/>
      <c r="AS469" s="245"/>
      <c r="AT469" s="117"/>
      <c r="AU469" s="117"/>
    </row>
    <row r="470" spans="1:47" ht="12.75" customHeight="1">
      <c r="A470" s="118"/>
      <c r="B470" s="76"/>
      <c r="C470" s="76"/>
      <c r="D470" s="216"/>
      <c r="E470" s="117"/>
      <c r="F470" s="117"/>
      <c r="G470" s="117"/>
      <c r="H470" s="117"/>
      <c r="I470" s="117"/>
      <c r="J470" s="117"/>
      <c r="K470" s="117"/>
      <c r="L470" s="119"/>
      <c r="M470" s="120"/>
      <c r="N470" s="118"/>
      <c r="O470" s="117"/>
      <c r="P470" s="117"/>
      <c r="Q470" s="216"/>
      <c r="R470" s="117"/>
      <c r="S470" s="117"/>
      <c r="T470" s="117"/>
      <c r="U470" s="216"/>
      <c r="V470" s="216"/>
      <c r="W470" s="216"/>
      <c r="X470" s="216"/>
      <c r="Y470" s="216"/>
      <c r="Z470" s="216"/>
      <c r="AA470" s="217"/>
      <c r="AB470" s="218"/>
      <c r="AC470" s="219"/>
      <c r="AD470" s="220"/>
      <c r="AE470" s="220"/>
      <c r="AF470" s="120"/>
      <c r="AG470" s="217"/>
      <c r="AH470" s="217"/>
      <c r="AI470" s="221"/>
      <c r="AJ470" s="220"/>
      <c r="AK470" s="220"/>
      <c r="AL470" s="222"/>
      <c r="AM470" s="217"/>
      <c r="AN470" s="217"/>
      <c r="AO470" s="221"/>
      <c r="AP470" s="220"/>
      <c r="AQ470" s="220"/>
      <c r="AR470" s="245"/>
      <c r="AS470" s="245"/>
      <c r="AT470" s="117"/>
      <c r="AU470" s="117"/>
    </row>
    <row r="471" spans="1:47" ht="12.75" customHeight="1">
      <c r="A471" s="118"/>
      <c r="B471" s="76"/>
      <c r="C471" s="76"/>
      <c r="D471" s="216"/>
      <c r="E471" s="117"/>
      <c r="F471" s="117"/>
      <c r="G471" s="117"/>
      <c r="H471" s="117"/>
      <c r="I471" s="117"/>
      <c r="J471" s="117"/>
      <c r="K471" s="117"/>
      <c r="L471" s="119"/>
      <c r="M471" s="120"/>
      <c r="N471" s="118"/>
      <c r="O471" s="117"/>
      <c r="P471" s="117"/>
      <c r="Q471" s="216"/>
      <c r="R471" s="117"/>
      <c r="S471" s="117"/>
      <c r="T471" s="117"/>
      <c r="U471" s="216"/>
      <c r="V471" s="216"/>
      <c r="W471" s="216"/>
      <c r="X471" s="216"/>
      <c r="Y471" s="216"/>
      <c r="Z471" s="216"/>
      <c r="AA471" s="217"/>
      <c r="AB471" s="218"/>
      <c r="AC471" s="219"/>
      <c r="AD471" s="220"/>
      <c r="AE471" s="220"/>
      <c r="AF471" s="120"/>
      <c r="AG471" s="217"/>
      <c r="AH471" s="217"/>
      <c r="AI471" s="221"/>
      <c r="AJ471" s="220"/>
      <c r="AK471" s="220"/>
      <c r="AL471" s="222"/>
      <c r="AM471" s="217"/>
      <c r="AN471" s="217"/>
      <c r="AO471" s="221"/>
      <c r="AP471" s="220"/>
      <c r="AQ471" s="220"/>
      <c r="AR471" s="245"/>
      <c r="AS471" s="245"/>
      <c r="AT471" s="117"/>
      <c r="AU471" s="117"/>
    </row>
    <row r="472" spans="1:47" ht="12.75" customHeight="1">
      <c r="A472" s="118"/>
      <c r="B472" s="76"/>
      <c r="C472" s="76"/>
      <c r="D472" s="216"/>
      <c r="E472" s="117"/>
      <c r="F472" s="117"/>
      <c r="G472" s="117"/>
      <c r="H472" s="117"/>
      <c r="I472" s="117"/>
      <c r="J472" s="117"/>
      <c r="K472" s="117"/>
      <c r="L472" s="119"/>
      <c r="M472" s="120"/>
      <c r="N472" s="118"/>
      <c r="O472" s="117"/>
      <c r="P472" s="117"/>
      <c r="Q472" s="216"/>
      <c r="R472" s="117"/>
      <c r="S472" s="117"/>
      <c r="T472" s="117"/>
      <c r="U472" s="216"/>
      <c r="V472" s="216"/>
      <c r="W472" s="216"/>
      <c r="X472" s="216"/>
      <c r="Y472" s="216"/>
      <c r="Z472" s="216"/>
      <c r="AA472" s="217"/>
      <c r="AB472" s="218"/>
      <c r="AC472" s="219"/>
      <c r="AD472" s="220"/>
      <c r="AE472" s="220"/>
      <c r="AF472" s="120"/>
      <c r="AG472" s="217"/>
      <c r="AH472" s="217"/>
      <c r="AI472" s="221"/>
      <c r="AJ472" s="220"/>
      <c r="AK472" s="220"/>
      <c r="AL472" s="222"/>
      <c r="AM472" s="217"/>
      <c r="AN472" s="217"/>
      <c r="AO472" s="221"/>
      <c r="AP472" s="220"/>
      <c r="AQ472" s="220"/>
      <c r="AR472" s="245"/>
      <c r="AS472" s="245"/>
      <c r="AT472" s="117"/>
      <c r="AU472" s="117"/>
    </row>
    <row r="473" spans="1:47" ht="12.75" customHeight="1">
      <c r="A473" s="118"/>
      <c r="B473" s="76"/>
      <c r="C473" s="76"/>
      <c r="D473" s="216"/>
      <c r="E473" s="117"/>
      <c r="F473" s="117"/>
      <c r="G473" s="117"/>
      <c r="H473" s="117"/>
      <c r="I473" s="117"/>
      <c r="J473" s="117"/>
      <c r="K473" s="117"/>
      <c r="L473" s="119"/>
      <c r="M473" s="120"/>
      <c r="N473" s="118"/>
      <c r="O473" s="117"/>
      <c r="P473" s="117"/>
      <c r="Q473" s="216"/>
      <c r="R473" s="117"/>
      <c r="S473" s="117"/>
      <c r="T473" s="117"/>
      <c r="U473" s="216"/>
      <c r="V473" s="216"/>
      <c r="W473" s="216"/>
      <c r="X473" s="216"/>
      <c r="Y473" s="216"/>
      <c r="Z473" s="216"/>
      <c r="AA473" s="217"/>
      <c r="AB473" s="218"/>
      <c r="AC473" s="219"/>
      <c r="AD473" s="220"/>
      <c r="AE473" s="220"/>
      <c r="AF473" s="120"/>
      <c r="AG473" s="217"/>
      <c r="AH473" s="217"/>
      <c r="AI473" s="221"/>
      <c r="AJ473" s="220"/>
      <c r="AK473" s="220"/>
      <c r="AL473" s="222"/>
      <c r="AM473" s="217"/>
      <c r="AN473" s="217"/>
      <c r="AO473" s="221"/>
      <c r="AP473" s="220"/>
      <c r="AQ473" s="220"/>
      <c r="AR473" s="245"/>
      <c r="AS473" s="245"/>
      <c r="AT473" s="117"/>
      <c r="AU473" s="117"/>
    </row>
    <row r="474" spans="1:47" ht="12.75" customHeight="1">
      <c r="A474" s="118"/>
      <c r="B474" s="76"/>
      <c r="C474" s="76"/>
      <c r="D474" s="216"/>
      <c r="E474" s="117"/>
      <c r="F474" s="117"/>
      <c r="G474" s="117"/>
      <c r="H474" s="117"/>
      <c r="I474" s="117"/>
      <c r="J474" s="117"/>
      <c r="K474" s="117"/>
      <c r="L474" s="119"/>
      <c r="M474" s="120"/>
      <c r="N474" s="118"/>
      <c r="O474" s="117"/>
      <c r="P474" s="117"/>
      <c r="Q474" s="216"/>
      <c r="R474" s="117"/>
      <c r="S474" s="117"/>
      <c r="T474" s="117"/>
      <c r="U474" s="216"/>
      <c r="V474" s="216"/>
      <c r="W474" s="216"/>
      <c r="X474" s="216"/>
      <c r="Y474" s="216"/>
      <c r="Z474" s="216"/>
      <c r="AA474" s="217"/>
      <c r="AB474" s="218"/>
      <c r="AC474" s="219"/>
      <c r="AD474" s="220"/>
      <c r="AE474" s="220"/>
      <c r="AF474" s="120"/>
      <c r="AG474" s="217"/>
      <c r="AH474" s="217"/>
      <c r="AI474" s="221"/>
      <c r="AJ474" s="220"/>
      <c r="AK474" s="220"/>
      <c r="AL474" s="222"/>
      <c r="AM474" s="217"/>
      <c r="AN474" s="217"/>
      <c r="AO474" s="221"/>
      <c r="AP474" s="220"/>
      <c r="AQ474" s="220"/>
      <c r="AR474" s="245"/>
      <c r="AS474" s="245"/>
      <c r="AT474" s="117"/>
      <c r="AU474" s="117"/>
    </row>
    <row r="475" spans="1:47" ht="12.75" customHeight="1">
      <c r="A475" s="118"/>
      <c r="B475" s="76"/>
      <c r="C475" s="76"/>
      <c r="D475" s="216"/>
      <c r="E475" s="117"/>
      <c r="F475" s="117"/>
      <c r="G475" s="117"/>
      <c r="H475" s="117"/>
      <c r="I475" s="117"/>
      <c r="J475" s="117"/>
      <c r="K475" s="117"/>
      <c r="L475" s="119"/>
      <c r="M475" s="120"/>
      <c r="N475" s="118"/>
      <c r="O475" s="117"/>
      <c r="P475" s="117"/>
      <c r="Q475" s="216"/>
      <c r="R475" s="117"/>
      <c r="S475" s="117"/>
      <c r="T475" s="117"/>
      <c r="U475" s="216"/>
      <c r="V475" s="216"/>
      <c r="W475" s="216"/>
      <c r="X475" s="216"/>
      <c r="Y475" s="216"/>
      <c r="Z475" s="216"/>
      <c r="AA475" s="217"/>
      <c r="AB475" s="218"/>
      <c r="AC475" s="219"/>
      <c r="AD475" s="220"/>
      <c r="AE475" s="220"/>
      <c r="AF475" s="120"/>
      <c r="AG475" s="217"/>
      <c r="AH475" s="217"/>
      <c r="AI475" s="221"/>
      <c r="AJ475" s="220"/>
      <c r="AK475" s="220"/>
      <c r="AL475" s="222"/>
      <c r="AM475" s="217"/>
      <c r="AN475" s="217"/>
      <c r="AO475" s="221"/>
      <c r="AP475" s="220"/>
      <c r="AQ475" s="220"/>
      <c r="AR475" s="245"/>
      <c r="AS475" s="245"/>
      <c r="AT475" s="117"/>
      <c r="AU475" s="117"/>
    </row>
    <row r="476" spans="1:47" ht="12.75" customHeight="1">
      <c r="A476" s="118"/>
      <c r="B476" s="76"/>
      <c r="C476" s="76"/>
      <c r="D476" s="216"/>
      <c r="E476" s="117"/>
      <c r="F476" s="117"/>
      <c r="G476" s="117"/>
      <c r="H476" s="117"/>
      <c r="I476" s="117"/>
      <c r="J476" s="117"/>
      <c r="K476" s="117"/>
      <c r="L476" s="119"/>
      <c r="M476" s="120"/>
      <c r="N476" s="118"/>
      <c r="O476" s="117"/>
      <c r="P476" s="117"/>
      <c r="Q476" s="216"/>
      <c r="R476" s="117"/>
      <c r="S476" s="117"/>
      <c r="T476" s="117"/>
      <c r="U476" s="216"/>
      <c r="V476" s="216"/>
      <c r="W476" s="216"/>
      <c r="X476" s="216"/>
      <c r="Y476" s="216"/>
      <c r="Z476" s="216"/>
      <c r="AA476" s="217"/>
      <c r="AB476" s="218"/>
      <c r="AC476" s="219"/>
      <c r="AD476" s="220"/>
      <c r="AE476" s="220"/>
      <c r="AF476" s="120"/>
      <c r="AG476" s="217"/>
      <c r="AH476" s="217"/>
      <c r="AI476" s="221"/>
      <c r="AJ476" s="220"/>
      <c r="AK476" s="220"/>
      <c r="AL476" s="222"/>
      <c r="AM476" s="217"/>
      <c r="AN476" s="217"/>
      <c r="AO476" s="221"/>
      <c r="AP476" s="220"/>
      <c r="AQ476" s="220"/>
      <c r="AR476" s="245"/>
      <c r="AS476" s="245"/>
      <c r="AT476" s="117"/>
      <c r="AU476" s="117"/>
    </row>
    <row r="477" spans="1:47" ht="12.75" customHeight="1">
      <c r="A477" s="118"/>
      <c r="B477" s="76"/>
      <c r="C477" s="76"/>
      <c r="D477" s="216"/>
      <c r="E477" s="117"/>
      <c r="F477" s="117"/>
      <c r="G477" s="117"/>
      <c r="H477" s="117"/>
      <c r="I477" s="117"/>
      <c r="J477" s="117"/>
      <c r="K477" s="117"/>
      <c r="L477" s="119"/>
      <c r="M477" s="120"/>
      <c r="N477" s="118"/>
      <c r="O477" s="117"/>
      <c r="P477" s="117"/>
      <c r="Q477" s="216"/>
      <c r="R477" s="117"/>
      <c r="S477" s="117"/>
      <c r="T477" s="117"/>
      <c r="U477" s="216"/>
      <c r="V477" s="216"/>
      <c r="W477" s="216"/>
      <c r="X477" s="216"/>
      <c r="Y477" s="216"/>
      <c r="Z477" s="216"/>
      <c r="AA477" s="217"/>
      <c r="AB477" s="218"/>
      <c r="AC477" s="219"/>
      <c r="AD477" s="220"/>
      <c r="AE477" s="220"/>
      <c r="AF477" s="120"/>
      <c r="AG477" s="217"/>
      <c r="AH477" s="217"/>
      <c r="AI477" s="221"/>
      <c r="AJ477" s="220"/>
      <c r="AK477" s="220"/>
      <c r="AL477" s="222"/>
      <c r="AM477" s="217"/>
      <c r="AN477" s="217"/>
      <c r="AO477" s="221"/>
      <c r="AP477" s="220"/>
      <c r="AQ477" s="220"/>
      <c r="AR477" s="245"/>
      <c r="AS477" s="245"/>
      <c r="AT477" s="117"/>
      <c r="AU477" s="117"/>
    </row>
    <row r="478" spans="1:47" ht="12.75" customHeight="1">
      <c r="A478" s="118"/>
      <c r="B478" s="76"/>
      <c r="C478" s="76"/>
      <c r="D478" s="216"/>
      <c r="E478" s="117"/>
      <c r="F478" s="117"/>
      <c r="G478" s="117"/>
      <c r="H478" s="117"/>
      <c r="I478" s="117"/>
      <c r="J478" s="117"/>
      <c r="K478" s="117"/>
      <c r="L478" s="119"/>
      <c r="M478" s="120"/>
      <c r="N478" s="118"/>
      <c r="O478" s="117"/>
      <c r="P478" s="117"/>
      <c r="Q478" s="216"/>
      <c r="R478" s="117"/>
      <c r="S478" s="117"/>
      <c r="T478" s="117"/>
      <c r="U478" s="216"/>
      <c r="V478" s="216"/>
      <c r="W478" s="216"/>
      <c r="X478" s="216"/>
      <c r="Y478" s="216"/>
      <c r="Z478" s="216"/>
      <c r="AA478" s="217"/>
      <c r="AB478" s="218"/>
      <c r="AC478" s="219"/>
      <c r="AD478" s="220"/>
      <c r="AE478" s="220"/>
      <c r="AF478" s="120"/>
      <c r="AG478" s="217"/>
      <c r="AH478" s="217"/>
      <c r="AI478" s="221"/>
      <c r="AJ478" s="220"/>
      <c r="AK478" s="220"/>
      <c r="AL478" s="222"/>
      <c r="AM478" s="217"/>
      <c r="AN478" s="217"/>
      <c r="AO478" s="221"/>
      <c r="AP478" s="220"/>
      <c r="AQ478" s="220"/>
      <c r="AR478" s="245"/>
      <c r="AS478" s="245"/>
      <c r="AT478" s="117"/>
      <c r="AU478" s="117"/>
    </row>
    <row r="479" spans="1:47" ht="12.75" customHeight="1">
      <c r="A479" s="118"/>
      <c r="B479" s="76"/>
      <c r="C479" s="76"/>
      <c r="D479" s="216"/>
      <c r="E479" s="117"/>
      <c r="F479" s="117"/>
      <c r="G479" s="117"/>
      <c r="H479" s="117"/>
      <c r="I479" s="117"/>
      <c r="J479" s="117"/>
      <c r="K479" s="117"/>
      <c r="L479" s="119"/>
      <c r="M479" s="120"/>
      <c r="N479" s="118"/>
      <c r="O479" s="117"/>
      <c r="P479" s="117"/>
      <c r="Q479" s="216"/>
      <c r="R479" s="117"/>
      <c r="S479" s="117"/>
      <c r="T479" s="117"/>
      <c r="U479" s="216"/>
      <c r="V479" s="216"/>
      <c r="W479" s="216"/>
      <c r="X479" s="216"/>
      <c r="Y479" s="216"/>
      <c r="Z479" s="216"/>
      <c r="AA479" s="217"/>
      <c r="AB479" s="218"/>
      <c r="AC479" s="219"/>
      <c r="AD479" s="220"/>
      <c r="AE479" s="220"/>
      <c r="AF479" s="120"/>
      <c r="AG479" s="217"/>
      <c r="AH479" s="217"/>
      <c r="AI479" s="221"/>
      <c r="AJ479" s="220"/>
      <c r="AK479" s="220"/>
      <c r="AL479" s="222"/>
      <c r="AM479" s="217"/>
      <c r="AN479" s="217"/>
      <c r="AO479" s="221"/>
      <c r="AP479" s="220"/>
      <c r="AQ479" s="220"/>
      <c r="AR479" s="245"/>
      <c r="AS479" s="245"/>
      <c r="AT479" s="117"/>
      <c r="AU479" s="117"/>
    </row>
    <row r="480" spans="1:47" ht="12.75" customHeight="1">
      <c r="A480" s="118"/>
      <c r="B480" s="76"/>
      <c r="C480" s="76"/>
      <c r="D480" s="216"/>
      <c r="E480" s="117"/>
      <c r="F480" s="117"/>
      <c r="G480" s="117"/>
      <c r="H480" s="117"/>
      <c r="I480" s="117"/>
      <c r="J480" s="117"/>
      <c r="K480" s="117"/>
      <c r="L480" s="119"/>
      <c r="M480" s="120"/>
      <c r="N480" s="118"/>
      <c r="O480" s="117"/>
      <c r="P480" s="117"/>
      <c r="Q480" s="216"/>
      <c r="R480" s="117"/>
      <c r="S480" s="117"/>
      <c r="T480" s="117"/>
      <c r="U480" s="216"/>
      <c r="V480" s="216"/>
      <c r="W480" s="216"/>
      <c r="X480" s="216"/>
      <c r="Y480" s="216"/>
      <c r="Z480" s="216"/>
      <c r="AA480" s="217"/>
      <c r="AB480" s="218"/>
      <c r="AC480" s="219"/>
      <c r="AD480" s="220"/>
      <c r="AE480" s="220"/>
      <c r="AF480" s="120"/>
      <c r="AG480" s="217"/>
      <c r="AH480" s="217"/>
      <c r="AI480" s="221"/>
      <c r="AJ480" s="220"/>
      <c r="AK480" s="220"/>
      <c r="AL480" s="222"/>
      <c r="AM480" s="217"/>
      <c r="AN480" s="217"/>
      <c r="AO480" s="221"/>
      <c r="AP480" s="220"/>
      <c r="AQ480" s="220"/>
      <c r="AR480" s="245"/>
      <c r="AS480" s="245"/>
      <c r="AT480" s="117"/>
      <c r="AU480" s="117"/>
    </row>
    <row r="481" spans="1:47" ht="12.75" customHeight="1">
      <c r="A481" s="118"/>
      <c r="B481" s="76"/>
      <c r="C481" s="76"/>
      <c r="D481" s="216"/>
      <c r="E481" s="117"/>
      <c r="F481" s="117"/>
      <c r="G481" s="117"/>
      <c r="H481" s="117"/>
      <c r="I481" s="117"/>
      <c r="J481" s="117"/>
      <c r="K481" s="117"/>
      <c r="L481" s="119"/>
      <c r="M481" s="120"/>
      <c r="N481" s="118"/>
      <c r="O481" s="117"/>
      <c r="P481" s="117"/>
      <c r="Q481" s="216"/>
      <c r="R481" s="117"/>
      <c r="S481" s="117"/>
      <c r="T481" s="117"/>
      <c r="U481" s="216"/>
      <c r="V481" s="216"/>
      <c r="W481" s="216"/>
      <c r="X481" s="216"/>
      <c r="Y481" s="216"/>
      <c r="Z481" s="216"/>
      <c r="AA481" s="217"/>
      <c r="AB481" s="218"/>
      <c r="AC481" s="219"/>
      <c r="AD481" s="220"/>
      <c r="AE481" s="220"/>
      <c r="AF481" s="120"/>
      <c r="AG481" s="217"/>
      <c r="AH481" s="217"/>
      <c r="AI481" s="221"/>
      <c r="AJ481" s="220"/>
      <c r="AK481" s="220"/>
      <c r="AL481" s="222"/>
      <c r="AM481" s="217"/>
      <c r="AN481" s="217"/>
      <c r="AO481" s="221"/>
      <c r="AP481" s="220"/>
      <c r="AQ481" s="220"/>
      <c r="AR481" s="245"/>
      <c r="AS481" s="245"/>
      <c r="AT481" s="117"/>
      <c r="AU481" s="117"/>
    </row>
    <row r="482" spans="1:47" ht="12.75" customHeight="1">
      <c r="A482" s="118"/>
      <c r="B482" s="76"/>
      <c r="C482" s="76"/>
      <c r="D482" s="216"/>
      <c r="E482" s="117"/>
      <c r="F482" s="117"/>
      <c r="G482" s="117"/>
      <c r="H482" s="117"/>
      <c r="I482" s="117"/>
      <c r="J482" s="117"/>
      <c r="K482" s="117"/>
      <c r="L482" s="119"/>
      <c r="M482" s="120"/>
      <c r="N482" s="118"/>
      <c r="O482" s="117"/>
      <c r="P482" s="117"/>
      <c r="Q482" s="216"/>
      <c r="R482" s="117"/>
      <c r="S482" s="117"/>
      <c r="T482" s="117"/>
      <c r="U482" s="216"/>
      <c r="V482" s="216"/>
      <c r="W482" s="216"/>
      <c r="X482" s="216"/>
      <c r="Y482" s="216"/>
      <c r="Z482" s="216"/>
      <c r="AA482" s="217"/>
      <c r="AB482" s="218"/>
      <c r="AC482" s="219"/>
      <c r="AD482" s="220"/>
      <c r="AE482" s="220"/>
      <c r="AF482" s="120"/>
      <c r="AG482" s="217"/>
      <c r="AH482" s="217"/>
      <c r="AI482" s="221"/>
      <c r="AJ482" s="220"/>
      <c r="AK482" s="220"/>
      <c r="AL482" s="222"/>
      <c r="AM482" s="217"/>
      <c r="AN482" s="217"/>
      <c r="AO482" s="221"/>
      <c r="AP482" s="220"/>
      <c r="AQ482" s="220"/>
      <c r="AR482" s="245"/>
      <c r="AS482" s="245"/>
      <c r="AT482" s="117"/>
      <c r="AU482" s="117"/>
    </row>
    <row r="483" spans="1:47" ht="12.75" customHeight="1">
      <c r="A483" s="118"/>
      <c r="B483" s="76"/>
      <c r="C483" s="76"/>
      <c r="D483" s="216"/>
      <c r="E483" s="117"/>
      <c r="F483" s="117"/>
      <c r="G483" s="117"/>
      <c r="H483" s="117"/>
      <c r="I483" s="117"/>
      <c r="J483" s="117"/>
      <c r="K483" s="117"/>
      <c r="L483" s="119"/>
      <c r="M483" s="120"/>
      <c r="N483" s="118"/>
      <c r="O483" s="117"/>
      <c r="P483" s="117"/>
      <c r="Q483" s="216"/>
      <c r="R483" s="117"/>
      <c r="S483" s="117"/>
      <c r="T483" s="117"/>
      <c r="U483" s="216"/>
      <c r="V483" s="216"/>
      <c r="W483" s="216"/>
      <c r="X483" s="216"/>
      <c r="Y483" s="216"/>
      <c r="Z483" s="216"/>
      <c r="AA483" s="217"/>
      <c r="AB483" s="218"/>
      <c r="AC483" s="219"/>
      <c r="AD483" s="220"/>
      <c r="AE483" s="220"/>
      <c r="AF483" s="120"/>
      <c r="AG483" s="217"/>
      <c r="AH483" s="217"/>
      <c r="AI483" s="221"/>
      <c r="AJ483" s="220"/>
      <c r="AK483" s="220"/>
      <c r="AL483" s="222"/>
      <c r="AM483" s="217"/>
      <c r="AN483" s="217"/>
      <c r="AO483" s="221"/>
      <c r="AP483" s="220"/>
      <c r="AQ483" s="220"/>
      <c r="AR483" s="245"/>
      <c r="AS483" s="245"/>
      <c r="AT483" s="117"/>
      <c r="AU483" s="117"/>
    </row>
    <row r="484" spans="1:47" ht="12.75" customHeight="1">
      <c r="A484" s="118"/>
      <c r="B484" s="76"/>
      <c r="C484" s="76"/>
      <c r="D484" s="216"/>
      <c r="E484" s="117"/>
      <c r="F484" s="117"/>
      <c r="G484" s="117"/>
      <c r="H484" s="117"/>
      <c r="I484" s="117"/>
      <c r="J484" s="117"/>
      <c r="K484" s="117"/>
      <c r="L484" s="119"/>
      <c r="M484" s="120"/>
      <c r="N484" s="118"/>
      <c r="O484" s="117"/>
      <c r="P484" s="117"/>
      <c r="Q484" s="216"/>
      <c r="R484" s="117"/>
      <c r="S484" s="117"/>
      <c r="T484" s="117"/>
      <c r="U484" s="216"/>
      <c r="V484" s="216"/>
      <c r="W484" s="216"/>
      <c r="X484" s="216"/>
      <c r="Y484" s="216"/>
      <c r="Z484" s="216"/>
      <c r="AA484" s="217"/>
      <c r="AB484" s="218"/>
      <c r="AC484" s="219"/>
      <c r="AD484" s="220"/>
      <c r="AE484" s="220"/>
      <c r="AF484" s="120"/>
      <c r="AG484" s="217"/>
      <c r="AH484" s="217"/>
      <c r="AI484" s="221"/>
      <c r="AJ484" s="220"/>
      <c r="AK484" s="220"/>
      <c r="AL484" s="222"/>
      <c r="AM484" s="217"/>
      <c r="AN484" s="217"/>
      <c r="AO484" s="221"/>
      <c r="AP484" s="220"/>
      <c r="AQ484" s="220"/>
      <c r="AR484" s="245"/>
      <c r="AS484" s="245"/>
      <c r="AT484" s="117"/>
      <c r="AU484" s="117"/>
    </row>
    <row r="485" spans="1:47" ht="12.75" customHeight="1">
      <c r="A485" s="118"/>
      <c r="B485" s="76"/>
      <c r="C485" s="76"/>
      <c r="D485" s="216"/>
      <c r="E485" s="117"/>
      <c r="F485" s="117"/>
      <c r="G485" s="117"/>
      <c r="H485" s="117"/>
      <c r="I485" s="117"/>
      <c r="J485" s="117"/>
      <c r="K485" s="117"/>
      <c r="L485" s="119"/>
      <c r="M485" s="120"/>
      <c r="N485" s="118"/>
      <c r="O485" s="117"/>
      <c r="P485" s="117"/>
      <c r="Q485" s="216"/>
      <c r="R485" s="117"/>
      <c r="S485" s="117"/>
      <c r="T485" s="117"/>
      <c r="U485" s="216"/>
      <c r="V485" s="216"/>
      <c r="W485" s="216"/>
      <c r="X485" s="216"/>
      <c r="Y485" s="216"/>
      <c r="Z485" s="216"/>
      <c r="AA485" s="217"/>
      <c r="AB485" s="218"/>
      <c r="AC485" s="219"/>
      <c r="AD485" s="220"/>
      <c r="AE485" s="220"/>
      <c r="AF485" s="120"/>
      <c r="AG485" s="217"/>
      <c r="AH485" s="217"/>
      <c r="AI485" s="221"/>
      <c r="AJ485" s="220"/>
      <c r="AK485" s="220"/>
      <c r="AL485" s="222"/>
      <c r="AM485" s="217"/>
      <c r="AN485" s="217"/>
      <c r="AO485" s="221"/>
      <c r="AP485" s="220"/>
      <c r="AQ485" s="220"/>
      <c r="AR485" s="245"/>
      <c r="AS485" s="245"/>
      <c r="AT485" s="117"/>
      <c r="AU485" s="117"/>
    </row>
    <row r="486" spans="1:47" ht="12.75" customHeight="1">
      <c r="A486" s="118"/>
      <c r="B486" s="76"/>
      <c r="C486" s="76"/>
      <c r="D486" s="216"/>
      <c r="E486" s="117"/>
      <c r="F486" s="117"/>
      <c r="G486" s="117"/>
      <c r="H486" s="117"/>
      <c r="I486" s="117"/>
      <c r="J486" s="117"/>
      <c r="K486" s="117"/>
      <c r="L486" s="119"/>
      <c r="M486" s="120"/>
      <c r="N486" s="118"/>
      <c r="O486" s="117"/>
      <c r="P486" s="117"/>
      <c r="Q486" s="216"/>
      <c r="R486" s="117"/>
      <c r="S486" s="117"/>
      <c r="T486" s="117"/>
      <c r="U486" s="216"/>
      <c r="V486" s="216"/>
      <c r="W486" s="216"/>
      <c r="X486" s="216"/>
      <c r="Y486" s="216"/>
      <c r="Z486" s="216"/>
      <c r="AA486" s="217"/>
      <c r="AB486" s="218"/>
      <c r="AC486" s="219"/>
      <c r="AD486" s="220"/>
      <c r="AE486" s="220"/>
      <c r="AF486" s="120"/>
      <c r="AG486" s="217"/>
      <c r="AH486" s="217"/>
      <c r="AI486" s="221"/>
      <c r="AJ486" s="220"/>
      <c r="AK486" s="220"/>
      <c r="AL486" s="222"/>
      <c r="AM486" s="217"/>
      <c r="AN486" s="217"/>
      <c r="AO486" s="221"/>
      <c r="AP486" s="220"/>
      <c r="AQ486" s="220"/>
      <c r="AR486" s="245"/>
      <c r="AS486" s="245"/>
      <c r="AT486" s="117"/>
      <c r="AU486" s="117"/>
    </row>
    <row r="487" spans="1:47" ht="12.75" customHeight="1">
      <c r="A487" s="118"/>
      <c r="B487" s="76"/>
      <c r="C487" s="76"/>
      <c r="D487" s="216"/>
      <c r="E487" s="117"/>
      <c r="F487" s="117"/>
      <c r="G487" s="117"/>
      <c r="H487" s="117"/>
      <c r="I487" s="117"/>
      <c r="J487" s="117"/>
      <c r="K487" s="117"/>
      <c r="L487" s="119"/>
      <c r="M487" s="120"/>
      <c r="N487" s="118"/>
      <c r="O487" s="117"/>
      <c r="P487" s="117"/>
      <c r="Q487" s="216"/>
      <c r="R487" s="117"/>
      <c r="S487" s="117"/>
      <c r="T487" s="117"/>
      <c r="U487" s="216"/>
      <c r="V487" s="216"/>
      <c r="W487" s="216"/>
      <c r="X487" s="216"/>
      <c r="Y487" s="216"/>
      <c r="Z487" s="216"/>
      <c r="AA487" s="217"/>
      <c r="AB487" s="218"/>
      <c r="AC487" s="219"/>
      <c r="AD487" s="220"/>
      <c r="AE487" s="220"/>
      <c r="AF487" s="120"/>
      <c r="AG487" s="217"/>
      <c r="AH487" s="217"/>
      <c r="AI487" s="221"/>
      <c r="AJ487" s="220"/>
      <c r="AK487" s="220"/>
      <c r="AL487" s="222"/>
      <c r="AM487" s="217"/>
      <c r="AN487" s="217"/>
      <c r="AO487" s="221"/>
      <c r="AP487" s="220"/>
      <c r="AQ487" s="220"/>
      <c r="AR487" s="245"/>
      <c r="AS487" s="245"/>
      <c r="AT487" s="117"/>
      <c r="AU487" s="117"/>
    </row>
    <row r="488" spans="1:47" ht="12.75" customHeight="1">
      <c r="A488" s="118"/>
      <c r="B488" s="76"/>
      <c r="C488" s="76"/>
      <c r="D488" s="216"/>
      <c r="E488" s="117"/>
      <c r="F488" s="117"/>
      <c r="G488" s="117"/>
      <c r="H488" s="117"/>
      <c r="I488" s="117"/>
      <c r="J488" s="117"/>
      <c r="K488" s="117"/>
      <c r="L488" s="119"/>
      <c r="M488" s="120"/>
      <c r="N488" s="118"/>
      <c r="O488" s="117"/>
      <c r="P488" s="117"/>
      <c r="Q488" s="216"/>
      <c r="R488" s="117"/>
      <c r="S488" s="117"/>
      <c r="T488" s="117"/>
      <c r="U488" s="216"/>
      <c r="V488" s="216"/>
      <c r="W488" s="216"/>
      <c r="X488" s="216"/>
      <c r="Y488" s="216"/>
      <c r="Z488" s="216"/>
      <c r="AA488" s="217"/>
      <c r="AB488" s="218"/>
      <c r="AC488" s="219"/>
      <c r="AD488" s="220"/>
      <c r="AE488" s="220"/>
      <c r="AF488" s="120"/>
      <c r="AG488" s="217"/>
      <c r="AH488" s="217"/>
      <c r="AI488" s="221"/>
      <c r="AJ488" s="220"/>
      <c r="AK488" s="220"/>
      <c r="AL488" s="222"/>
      <c r="AM488" s="217"/>
      <c r="AN488" s="217"/>
      <c r="AO488" s="221"/>
      <c r="AP488" s="220"/>
      <c r="AQ488" s="220"/>
      <c r="AR488" s="245"/>
      <c r="AS488" s="245"/>
      <c r="AT488" s="117"/>
      <c r="AU488" s="117"/>
    </row>
    <row r="489" spans="1:47" ht="12.75" customHeight="1">
      <c r="A489" s="118"/>
      <c r="B489" s="76"/>
      <c r="C489" s="76"/>
      <c r="D489" s="216"/>
      <c r="E489" s="117"/>
      <c r="F489" s="117"/>
      <c r="G489" s="117"/>
      <c r="H489" s="117"/>
      <c r="I489" s="117"/>
      <c r="J489" s="117"/>
      <c r="K489" s="117"/>
      <c r="L489" s="119"/>
      <c r="M489" s="120"/>
      <c r="N489" s="118"/>
      <c r="O489" s="117"/>
      <c r="P489" s="117"/>
      <c r="Q489" s="216"/>
      <c r="R489" s="117"/>
      <c r="S489" s="117"/>
      <c r="T489" s="117"/>
      <c r="U489" s="216"/>
      <c r="V489" s="216"/>
      <c r="W489" s="216"/>
      <c r="X489" s="216"/>
      <c r="Y489" s="216"/>
      <c r="Z489" s="216"/>
      <c r="AA489" s="217"/>
      <c r="AB489" s="218"/>
      <c r="AC489" s="219"/>
      <c r="AD489" s="220"/>
      <c r="AE489" s="220"/>
      <c r="AF489" s="120"/>
      <c r="AG489" s="217"/>
      <c r="AH489" s="217"/>
      <c r="AI489" s="221"/>
      <c r="AJ489" s="220"/>
      <c r="AK489" s="220"/>
      <c r="AL489" s="222"/>
      <c r="AM489" s="217"/>
      <c r="AN489" s="217"/>
      <c r="AO489" s="221"/>
      <c r="AP489" s="220"/>
      <c r="AQ489" s="220"/>
      <c r="AR489" s="245"/>
      <c r="AS489" s="245"/>
      <c r="AT489" s="117"/>
      <c r="AU489" s="117"/>
    </row>
    <row r="490" spans="1:47" ht="12.75" customHeight="1">
      <c r="A490" s="118"/>
      <c r="B490" s="76"/>
      <c r="C490" s="76"/>
      <c r="D490" s="216"/>
      <c r="E490" s="117"/>
      <c r="F490" s="117"/>
      <c r="G490" s="117"/>
      <c r="H490" s="117"/>
      <c r="I490" s="117"/>
      <c r="J490" s="117"/>
      <c r="K490" s="117"/>
      <c r="L490" s="119"/>
      <c r="M490" s="120"/>
      <c r="N490" s="118"/>
      <c r="O490" s="117"/>
      <c r="P490" s="117"/>
      <c r="Q490" s="216"/>
      <c r="R490" s="117"/>
      <c r="S490" s="117"/>
      <c r="T490" s="117"/>
      <c r="U490" s="216"/>
      <c r="V490" s="216"/>
      <c r="W490" s="216"/>
      <c r="X490" s="216"/>
      <c r="Y490" s="216"/>
      <c r="Z490" s="216"/>
      <c r="AA490" s="217"/>
      <c r="AB490" s="218"/>
      <c r="AC490" s="219"/>
      <c r="AD490" s="220"/>
      <c r="AE490" s="220"/>
      <c r="AF490" s="120"/>
      <c r="AG490" s="217"/>
      <c r="AH490" s="217"/>
      <c r="AI490" s="221"/>
      <c r="AJ490" s="220"/>
      <c r="AK490" s="220"/>
      <c r="AL490" s="222"/>
      <c r="AM490" s="217"/>
      <c r="AN490" s="217"/>
      <c r="AO490" s="221"/>
      <c r="AP490" s="220"/>
      <c r="AQ490" s="220"/>
      <c r="AR490" s="245"/>
      <c r="AS490" s="245"/>
      <c r="AT490" s="117"/>
      <c r="AU490" s="117"/>
    </row>
    <row r="491" spans="1:47" ht="12.75" customHeight="1">
      <c r="A491" s="118"/>
      <c r="B491" s="76"/>
      <c r="C491" s="76"/>
      <c r="D491" s="216"/>
      <c r="E491" s="117"/>
      <c r="F491" s="117"/>
      <c r="G491" s="117"/>
      <c r="H491" s="117"/>
      <c r="I491" s="117"/>
      <c r="J491" s="117"/>
      <c r="K491" s="117"/>
      <c r="L491" s="119"/>
      <c r="M491" s="120"/>
      <c r="N491" s="118"/>
      <c r="O491" s="117"/>
      <c r="P491" s="117"/>
      <c r="Q491" s="216"/>
      <c r="R491" s="117"/>
      <c r="S491" s="117"/>
      <c r="T491" s="117"/>
      <c r="U491" s="216"/>
      <c r="V491" s="216"/>
      <c r="W491" s="216"/>
      <c r="X491" s="216"/>
      <c r="Y491" s="216"/>
      <c r="Z491" s="216"/>
      <c r="AA491" s="217"/>
      <c r="AB491" s="218"/>
      <c r="AC491" s="219"/>
      <c r="AD491" s="220"/>
      <c r="AE491" s="220"/>
      <c r="AF491" s="120"/>
      <c r="AG491" s="217"/>
      <c r="AH491" s="217"/>
      <c r="AI491" s="221"/>
      <c r="AJ491" s="220"/>
      <c r="AK491" s="220"/>
      <c r="AL491" s="222"/>
      <c r="AM491" s="217"/>
      <c r="AN491" s="217"/>
      <c r="AO491" s="221"/>
      <c r="AP491" s="220"/>
      <c r="AQ491" s="220"/>
      <c r="AR491" s="245"/>
      <c r="AS491" s="245"/>
      <c r="AT491" s="117"/>
      <c r="AU491" s="117"/>
    </row>
    <row r="492" spans="1:47" ht="12.75" customHeight="1">
      <c r="A492" s="118"/>
      <c r="B492" s="76"/>
      <c r="C492" s="76"/>
      <c r="D492" s="216"/>
      <c r="E492" s="117"/>
      <c r="F492" s="117"/>
      <c r="G492" s="117"/>
      <c r="H492" s="117"/>
      <c r="I492" s="117"/>
      <c r="J492" s="117"/>
      <c r="K492" s="117"/>
      <c r="L492" s="119"/>
      <c r="M492" s="120"/>
      <c r="N492" s="118"/>
      <c r="O492" s="117"/>
      <c r="P492" s="117"/>
      <c r="Q492" s="216"/>
      <c r="R492" s="117"/>
      <c r="S492" s="117"/>
      <c r="T492" s="117"/>
      <c r="U492" s="216"/>
      <c r="V492" s="216"/>
      <c r="W492" s="216"/>
      <c r="X492" s="216"/>
      <c r="Y492" s="216"/>
      <c r="Z492" s="216"/>
      <c r="AA492" s="217"/>
      <c r="AB492" s="218"/>
      <c r="AC492" s="219"/>
      <c r="AD492" s="220"/>
      <c r="AE492" s="220"/>
      <c r="AF492" s="120"/>
      <c r="AG492" s="217"/>
      <c r="AH492" s="217"/>
      <c r="AI492" s="221"/>
      <c r="AJ492" s="220"/>
      <c r="AK492" s="220"/>
      <c r="AL492" s="222"/>
      <c r="AM492" s="217"/>
      <c r="AN492" s="217"/>
      <c r="AO492" s="221"/>
      <c r="AP492" s="220"/>
      <c r="AQ492" s="220"/>
      <c r="AR492" s="245"/>
      <c r="AS492" s="245"/>
      <c r="AT492" s="117"/>
      <c r="AU492" s="117"/>
    </row>
    <row r="493" spans="1:47" ht="12.75" customHeight="1">
      <c r="A493" s="118"/>
      <c r="B493" s="76"/>
      <c r="C493" s="76"/>
      <c r="D493" s="216"/>
      <c r="E493" s="117"/>
      <c r="F493" s="117"/>
      <c r="G493" s="117"/>
      <c r="H493" s="117"/>
      <c r="I493" s="117"/>
      <c r="J493" s="117"/>
      <c r="K493" s="117"/>
      <c r="L493" s="119"/>
      <c r="M493" s="120"/>
      <c r="N493" s="118"/>
      <c r="O493" s="117"/>
      <c r="P493" s="117"/>
      <c r="Q493" s="216"/>
      <c r="R493" s="117"/>
      <c r="S493" s="117"/>
      <c r="T493" s="117"/>
      <c r="U493" s="216"/>
      <c r="V493" s="216"/>
      <c r="W493" s="216"/>
      <c r="X493" s="216"/>
      <c r="Y493" s="216"/>
      <c r="Z493" s="216"/>
      <c r="AA493" s="217"/>
      <c r="AB493" s="218"/>
      <c r="AC493" s="219"/>
      <c r="AD493" s="220"/>
      <c r="AE493" s="220"/>
      <c r="AF493" s="120"/>
      <c r="AG493" s="217"/>
      <c r="AH493" s="217"/>
      <c r="AI493" s="221"/>
      <c r="AJ493" s="220"/>
      <c r="AK493" s="220"/>
      <c r="AL493" s="222"/>
      <c r="AM493" s="217"/>
      <c r="AN493" s="217"/>
      <c r="AO493" s="221"/>
      <c r="AP493" s="220"/>
      <c r="AQ493" s="220"/>
      <c r="AR493" s="245"/>
      <c r="AS493" s="245"/>
      <c r="AT493" s="117"/>
      <c r="AU493" s="117"/>
    </row>
    <row r="494" spans="1:47" ht="12.75" customHeight="1">
      <c r="A494" s="118"/>
      <c r="B494" s="76"/>
      <c r="C494" s="76"/>
      <c r="D494" s="216"/>
      <c r="E494" s="117"/>
      <c r="F494" s="117"/>
      <c r="G494" s="117"/>
      <c r="H494" s="117"/>
      <c r="I494" s="117"/>
      <c r="J494" s="117"/>
      <c r="K494" s="117"/>
      <c r="L494" s="119"/>
      <c r="M494" s="120"/>
      <c r="N494" s="118"/>
      <c r="O494" s="117"/>
      <c r="P494" s="117"/>
      <c r="Q494" s="216"/>
      <c r="R494" s="117"/>
      <c r="S494" s="117"/>
      <c r="T494" s="117"/>
      <c r="U494" s="216"/>
      <c r="V494" s="216"/>
      <c r="W494" s="216"/>
      <c r="X494" s="216"/>
      <c r="Y494" s="216"/>
      <c r="Z494" s="216"/>
      <c r="AA494" s="217"/>
      <c r="AB494" s="218"/>
      <c r="AC494" s="219"/>
      <c r="AD494" s="220"/>
      <c r="AE494" s="220"/>
      <c r="AF494" s="120"/>
      <c r="AG494" s="217"/>
      <c r="AH494" s="217"/>
      <c r="AI494" s="221"/>
      <c r="AJ494" s="220"/>
      <c r="AK494" s="220"/>
      <c r="AL494" s="222"/>
      <c r="AM494" s="217"/>
      <c r="AN494" s="217"/>
      <c r="AO494" s="221"/>
      <c r="AP494" s="220"/>
      <c r="AQ494" s="220"/>
      <c r="AR494" s="245"/>
      <c r="AS494" s="245"/>
      <c r="AT494" s="117"/>
      <c r="AU494" s="117"/>
    </row>
    <row r="495" spans="1:47" ht="12.75" customHeight="1">
      <c r="A495" s="118"/>
      <c r="B495" s="76"/>
      <c r="C495" s="76"/>
      <c r="D495" s="216"/>
      <c r="E495" s="117"/>
      <c r="F495" s="117"/>
      <c r="G495" s="117"/>
      <c r="H495" s="117"/>
      <c r="I495" s="117"/>
      <c r="J495" s="117"/>
      <c r="K495" s="117"/>
      <c r="L495" s="119"/>
      <c r="M495" s="120"/>
      <c r="N495" s="118"/>
      <c r="O495" s="117"/>
      <c r="P495" s="117"/>
      <c r="Q495" s="216"/>
      <c r="R495" s="117"/>
      <c r="S495" s="117"/>
      <c r="T495" s="117"/>
      <c r="U495" s="216"/>
      <c r="V495" s="216"/>
      <c r="W495" s="216"/>
      <c r="X495" s="216"/>
      <c r="Y495" s="216"/>
      <c r="Z495" s="216"/>
      <c r="AA495" s="217"/>
      <c r="AB495" s="218"/>
      <c r="AC495" s="219"/>
      <c r="AD495" s="220"/>
      <c r="AE495" s="220"/>
      <c r="AF495" s="120"/>
      <c r="AG495" s="217"/>
      <c r="AH495" s="217"/>
      <c r="AI495" s="221"/>
      <c r="AJ495" s="220"/>
      <c r="AK495" s="220"/>
      <c r="AL495" s="222"/>
      <c r="AM495" s="217"/>
      <c r="AN495" s="217"/>
      <c r="AO495" s="221"/>
      <c r="AP495" s="220"/>
      <c r="AQ495" s="220"/>
      <c r="AR495" s="245"/>
      <c r="AS495" s="245"/>
      <c r="AT495" s="117"/>
      <c r="AU495" s="117"/>
    </row>
    <row r="496" spans="1:47" ht="12.75" customHeight="1">
      <c r="A496" s="118"/>
      <c r="B496" s="76"/>
      <c r="C496" s="76"/>
      <c r="D496" s="216"/>
      <c r="E496" s="117"/>
      <c r="F496" s="117"/>
      <c r="G496" s="117"/>
      <c r="H496" s="117"/>
      <c r="I496" s="117"/>
      <c r="J496" s="117"/>
      <c r="K496" s="117"/>
      <c r="L496" s="119"/>
      <c r="M496" s="120"/>
      <c r="N496" s="118"/>
      <c r="O496" s="117"/>
      <c r="P496" s="117"/>
      <c r="Q496" s="216"/>
      <c r="R496" s="117"/>
      <c r="S496" s="117"/>
      <c r="T496" s="117"/>
      <c r="U496" s="216"/>
      <c r="V496" s="216"/>
      <c r="W496" s="216"/>
      <c r="X496" s="216"/>
      <c r="Y496" s="216"/>
      <c r="Z496" s="216"/>
      <c r="AA496" s="217"/>
      <c r="AB496" s="218"/>
      <c r="AC496" s="219"/>
      <c r="AD496" s="220"/>
      <c r="AE496" s="220"/>
      <c r="AF496" s="120"/>
      <c r="AG496" s="217"/>
      <c r="AH496" s="217"/>
      <c r="AI496" s="221"/>
      <c r="AJ496" s="220"/>
      <c r="AK496" s="220"/>
      <c r="AL496" s="222"/>
      <c r="AM496" s="217"/>
      <c r="AN496" s="217"/>
      <c r="AO496" s="221"/>
      <c r="AP496" s="220"/>
      <c r="AQ496" s="220"/>
      <c r="AR496" s="245"/>
      <c r="AS496" s="245"/>
      <c r="AT496" s="117"/>
      <c r="AU496" s="117"/>
    </row>
    <row r="497" spans="1:47" ht="12.75" customHeight="1">
      <c r="A497" s="118"/>
      <c r="B497" s="76"/>
      <c r="C497" s="76"/>
      <c r="D497" s="216"/>
      <c r="E497" s="117"/>
      <c r="F497" s="117"/>
      <c r="G497" s="117"/>
      <c r="H497" s="117"/>
      <c r="I497" s="117"/>
      <c r="J497" s="117"/>
      <c r="K497" s="117"/>
      <c r="L497" s="119"/>
      <c r="M497" s="120"/>
      <c r="N497" s="118"/>
      <c r="O497" s="117"/>
      <c r="P497" s="117"/>
      <c r="Q497" s="216"/>
      <c r="R497" s="117"/>
      <c r="S497" s="117"/>
      <c r="T497" s="117"/>
      <c r="U497" s="216"/>
      <c r="V497" s="216"/>
      <c r="W497" s="216"/>
      <c r="X497" s="216"/>
      <c r="Y497" s="216"/>
      <c r="Z497" s="216"/>
      <c r="AA497" s="217"/>
      <c r="AB497" s="218"/>
      <c r="AC497" s="219"/>
      <c r="AD497" s="220"/>
      <c r="AE497" s="220"/>
      <c r="AF497" s="120"/>
      <c r="AG497" s="217"/>
      <c r="AH497" s="217"/>
      <c r="AI497" s="221"/>
      <c r="AJ497" s="220"/>
      <c r="AK497" s="220"/>
      <c r="AL497" s="222"/>
      <c r="AM497" s="217"/>
      <c r="AN497" s="217"/>
      <c r="AO497" s="221"/>
      <c r="AP497" s="220"/>
      <c r="AQ497" s="220"/>
      <c r="AR497" s="245"/>
      <c r="AS497" s="245"/>
      <c r="AT497" s="117"/>
      <c r="AU497" s="117"/>
    </row>
    <row r="498" spans="1:47" ht="12.75" customHeight="1">
      <c r="A498" s="118"/>
      <c r="B498" s="76"/>
      <c r="C498" s="76"/>
      <c r="D498" s="216"/>
      <c r="E498" s="117"/>
      <c r="F498" s="117"/>
      <c r="G498" s="117"/>
      <c r="H498" s="117"/>
      <c r="I498" s="117"/>
      <c r="J498" s="117"/>
      <c r="K498" s="117"/>
      <c r="L498" s="119"/>
      <c r="M498" s="120"/>
      <c r="N498" s="118"/>
      <c r="O498" s="117"/>
      <c r="P498" s="117"/>
      <c r="Q498" s="216"/>
      <c r="R498" s="117"/>
      <c r="S498" s="117"/>
      <c r="T498" s="117"/>
      <c r="U498" s="216"/>
      <c r="V498" s="216"/>
      <c r="W498" s="216"/>
      <c r="X498" s="216"/>
      <c r="Y498" s="216"/>
      <c r="Z498" s="216"/>
      <c r="AA498" s="217"/>
      <c r="AB498" s="218"/>
      <c r="AC498" s="219"/>
      <c r="AD498" s="220"/>
      <c r="AE498" s="220"/>
      <c r="AF498" s="120"/>
      <c r="AG498" s="217"/>
      <c r="AH498" s="217"/>
      <c r="AI498" s="221"/>
      <c r="AJ498" s="220"/>
      <c r="AK498" s="220"/>
      <c r="AL498" s="222"/>
      <c r="AM498" s="217"/>
      <c r="AN498" s="217"/>
      <c r="AO498" s="221"/>
      <c r="AP498" s="220"/>
      <c r="AQ498" s="220"/>
      <c r="AR498" s="245"/>
      <c r="AS498" s="245"/>
      <c r="AT498" s="117"/>
      <c r="AU498" s="117"/>
    </row>
    <row r="499" spans="1:47" ht="12.75" customHeight="1">
      <c r="A499" s="118"/>
      <c r="B499" s="76"/>
      <c r="C499" s="76"/>
      <c r="D499" s="216"/>
      <c r="E499" s="117"/>
      <c r="F499" s="117"/>
      <c r="G499" s="117"/>
      <c r="H499" s="117"/>
      <c r="I499" s="117"/>
      <c r="J499" s="117"/>
      <c r="K499" s="117"/>
      <c r="L499" s="119"/>
      <c r="M499" s="120"/>
      <c r="N499" s="118"/>
      <c r="O499" s="117"/>
      <c r="P499" s="117"/>
      <c r="Q499" s="216"/>
      <c r="R499" s="117"/>
      <c r="S499" s="117"/>
      <c r="T499" s="117"/>
      <c r="U499" s="216"/>
      <c r="V499" s="216"/>
      <c r="W499" s="216"/>
      <c r="X499" s="216"/>
      <c r="Y499" s="216"/>
      <c r="Z499" s="216"/>
      <c r="AA499" s="217"/>
      <c r="AB499" s="218"/>
      <c r="AC499" s="219"/>
      <c r="AD499" s="220"/>
      <c r="AE499" s="220"/>
      <c r="AF499" s="120"/>
      <c r="AG499" s="217"/>
      <c r="AH499" s="217"/>
      <c r="AI499" s="221"/>
      <c r="AJ499" s="220"/>
      <c r="AK499" s="220"/>
      <c r="AL499" s="222"/>
      <c r="AM499" s="217"/>
      <c r="AN499" s="217"/>
      <c r="AO499" s="221"/>
      <c r="AP499" s="220"/>
      <c r="AQ499" s="220"/>
      <c r="AR499" s="245"/>
      <c r="AS499" s="245"/>
      <c r="AT499" s="117"/>
      <c r="AU499" s="117"/>
    </row>
    <row r="500" spans="1:47" ht="12.75" customHeight="1">
      <c r="A500" s="118"/>
      <c r="B500" s="76"/>
      <c r="C500" s="76"/>
      <c r="D500" s="216"/>
      <c r="E500" s="117"/>
      <c r="F500" s="117"/>
      <c r="G500" s="117"/>
      <c r="H500" s="117"/>
      <c r="I500" s="117"/>
      <c r="J500" s="117"/>
      <c r="K500" s="117"/>
      <c r="L500" s="119"/>
      <c r="M500" s="120"/>
      <c r="N500" s="118"/>
      <c r="O500" s="117"/>
      <c r="P500" s="117"/>
      <c r="Q500" s="216"/>
      <c r="R500" s="117"/>
      <c r="S500" s="117"/>
      <c r="T500" s="117"/>
      <c r="U500" s="216"/>
      <c r="V500" s="216"/>
      <c r="W500" s="216"/>
      <c r="X500" s="216"/>
      <c r="Y500" s="216"/>
      <c r="Z500" s="216"/>
      <c r="AA500" s="217"/>
      <c r="AB500" s="218"/>
      <c r="AC500" s="219"/>
      <c r="AD500" s="220"/>
      <c r="AE500" s="220"/>
      <c r="AF500" s="120"/>
      <c r="AG500" s="217"/>
      <c r="AH500" s="217"/>
      <c r="AI500" s="221"/>
      <c r="AJ500" s="220"/>
      <c r="AK500" s="220"/>
      <c r="AL500" s="222"/>
      <c r="AM500" s="217"/>
      <c r="AN500" s="217"/>
      <c r="AO500" s="221"/>
      <c r="AP500" s="220"/>
      <c r="AQ500" s="220"/>
      <c r="AR500" s="245"/>
      <c r="AS500" s="245"/>
      <c r="AT500" s="117"/>
      <c r="AU500" s="117"/>
    </row>
    <row r="501" spans="1:47" ht="12.75" customHeight="1">
      <c r="A501" s="118"/>
      <c r="B501" s="76"/>
      <c r="C501" s="76"/>
      <c r="D501" s="216"/>
      <c r="E501" s="117"/>
      <c r="F501" s="117"/>
      <c r="G501" s="117"/>
      <c r="H501" s="117"/>
      <c r="I501" s="117"/>
      <c r="J501" s="117"/>
      <c r="K501" s="117"/>
      <c r="L501" s="119"/>
      <c r="M501" s="120"/>
      <c r="N501" s="118"/>
      <c r="O501" s="117"/>
      <c r="P501" s="117"/>
      <c r="Q501" s="216"/>
      <c r="R501" s="117"/>
      <c r="S501" s="117"/>
      <c r="T501" s="117"/>
      <c r="U501" s="216"/>
      <c r="V501" s="216"/>
      <c r="W501" s="216"/>
      <c r="X501" s="216"/>
      <c r="Y501" s="216"/>
      <c r="Z501" s="216"/>
      <c r="AA501" s="217"/>
      <c r="AB501" s="218"/>
      <c r="AC501" s="219"/>
      <c r="AD501" s="220"/>
      <c r="AE501" s="220"/>
      <c r="AF501" s="120"/>
      <c r="AG501" s="217"/>
      <c r="AH501" s="217"/>
      <c r="AI501" s="221"/>
      <c r="AJ501" s="220"/>
      <c r="AK501" s="220"/>
      <c r="AL501" s="222"/>
      <c r="AM501" s="217"/>
      <c r="AN501" s="217"/>
      <c r="AO501" s="221"/>
      <c r="AP501" s="220"/>
      <c r="AQ501" s="220"/>
      <c r="AR501" s="245"/>
      <c r="AS501" s="245"/>
      <c r="AT501" s="117"/>
      <c r="AU501" s="117"/>
    </row>
    <row r="502" spans="1:47" ht="12.75" customHeight="1">
      <c r="A502" s="118"/>
      <c r="B502" s="76"/>
      <c r="C502" s="76"/>
      <c r="D502" s="216"/>
      <c r="E502" s="117"/>
      <c r="F502" s="117"/>
      <c r="G502" s="117"/>
      <c r="H502" s="117"/>
      <c r="I502" s="117"/>
      <c r="J502" s="117"/>
      <c r="K502" s="117"/>
      <c r="L502" s="119"/>
      <c r="M502" s="120"/>
      <c r="N502" s="118"/>
      <c r="O502" s="117"/>
      <c r="P502" s="117"/>
      <c r="Q502" s="216"/>
      <c r="R502" s="117"/>
      <c r="S502" s="117"/>
      <c r="T502" s="117"/>
      <c r="U502" s="216"/>
      <c r="V502" s="216"/>
      <c r="W502" s="216"/>
      <c r="X502" s="216"/>
      <c r="Y502" s="216"/>
      <c r="Z502" s="216"/>
      <c r="AA502" s="217"/>
      <c r="AB502" s="218"/>
      <c r="AC502" s="219"/>
      <c r="AD502" s="220"/>
      <c r="AE502" s="220"/>
      <c r="AF502" s="120"/>
      <c r="AG502" s="217"/>
      <c r="AH502" s="217"/>
      <c r="AI502" s="221"/>
      <c r="AJ502" s="220"/>
      <c r="AK502" s="220"/>
      <c r="AL502" s="222"/>
      <c r="AM502" s="217"/>
      <c r="AN502" s="217"/>
      <c r="AO502" s="221"/>
      <c r="AP502" s="220"/>
      <c r="AQ502" s="220"/>
      <c r="AR502" s="245"/>
      <c r="AS502" s="245"/>
      <c r="AT502" s="117"/>
      <c r="AU502" s="117"/>
    </row>
    <row r="503" spans="1:47" ht="12.75" customHeight="1">
      <c r="A503" s="118"/>
      <c r="B503" s="76"/>
      <c r="C503" s="76"/>
      <c r="D503" s="216"/>
      <c r="E503" s="117"/>
      <c r="F503" s="117"/>
      <c r="G503" s="117"/>
      <c r="H503" s="117"/>
      <c r="I503" s="117"/>
      <c r="J503" s="117"/>
      <c r="K503" s="117"/>
      <c r="L503" s="119"/>
      <c r="M503" s="120"/>
      <c r="N503" s="118"/>
      <c r="O503" s="117"/>
      <c r="P503" s="117"/>
      <c r="Q503" s="216"/>
      <c r="R503" s="117"/>
      <c r="S503" s="117"/>
      <c r="T503" s="117"/>
      <c r="U503" s="216"/>
      <c r="V503" s="216"/>
      <c r="W503" s="216"/>
      <c r="X503" s="216"/>
      <c r="Y503" s="216"/>
      <c r="Z503" s="216"/>
      <c r="AA503" s="217"/>
      <c r="AB503" s="218"/>
      <c r="AC503" s="219"/>
      <c r="AD503" s="220"/>
      <c r="AE503" s="220"/>
      <c r="AF503" s="120"/>
      <c r="AG503" s="217"/>
      <c r="AH503" s="217"/>
      <c r="AI503" s="221"/>
      <c r="AJ503" s="220"/>
      <c r="AK503" s="220"/>
      <c r="AL503" s="222"/>
      <c r="AM503" s="217"/>
      <c r="AN503" s="217"/>
      <c r="AO503" s="221"/>
      <c r="AP503" s="220"/>
      <c r="AQ503" s="220"/>
      <c r="AR503" s="245"/>
      <c r="AS503" s="245"/>
      <c r="AT503" s="117"/>
      <c r="AU503" s="117"/>
    </row>
    <row r="504" spans="1:47" ht="12.75" customHeight="1">
      <c r="A504" s="118"/>
      <c r="B504" s="76"/>
      <c r="C504" s="76"/>
      <c r="D504" s="216"/>
      <c r="E504" s="117"/>
      <c r="F504" s="117"/>
      <c r="G504" s="117"/>
      <c r="H504" s="117"/>
      <c r="I504" s="117"/>
      <c r="J504" s="117"/>
      <c r="K504" s="117"/>
      <c r="L504" s="119"/>
      <c r="M504" s="120"/>
      <c r="N504" s="118"/>
      <c r="O504" s="117"/>
      <c r="P504" s="117"/>
      <c r="Q504" s="216"/>
      <c r="R504" s="117"/>
      <c r="S504" s="117"/>
      <c r="T504" s="117"/>
      <c r="U504" s="216"/>
      <c r="V504" s="216"/>
      <c r="W504" s="216"/>
      <c r="X504" s="216"/>
      <c r="Y504" s="216"/>
      <c r="Z504" s="216"/>
      <c r="AA504" s="217"/>
      <c r="AB504" s="218"/>
      <c r="AC504" s="219"/>
      <c r="AD504" s="220"/>
      <c r="AE504" s="220"/>
      <c r="AF504" s="120"/>
      <c r="AG504" s="217"/>
      <c r="AH504" s="217"/>
      <c r="AI504" s="221"/>
      <c r="AJ504" s="220"/>
      <c r="AK504" s="220"/>
      <c r="AL504" s="222"/>
      <c r="AM504" s="217"/>
      <c r="AN504" s="217"/>
      <c r="AO504" s="221"/>
      <c r="AP504" s="220"/>
      <c r="AQ504" s="220"/>
      <c r="AR504" s="245"/>
      <c r="AS504" s="245"/>
      <c r="AT504" s="117"/>
      <c r="AU504" s="117"/>
    </row>
    <row r="505" spans="1:47" ht="12.75" customHeight="1">
      <c r="A505" s="118"/>
      <c r="B505" s="76"/>
      <c r="C505" s="76"/>
      <c r="D505" s="216"/>
      <c r="E505" s="117"/>
      <c r="F505" s="117"/>
      <c r="G505" s="117"/>
      <c r="H505" s="117"/>
      <c r="I505" s="117"/>
      <c r="J505" s="117"/>
      <c r="K505" s="117"/>
      <c r="L505" s="119"/>
      <c r="M505" s="120"/>
      <c r="N505" s="118"/>
      <c r="O505" s="117"/>
      <c r="P505" s="117"/>
      <c r="Q505" s="216"/>
      <c r="R505" s="117"/>
      <c r="S505" s="117"/>
      <c r="T505" s="117"/>
      <c r="U505" s="216"/>
      <c r="V505" s="216"/>
      <c r="W505" s="216"/>
      <c r="X505" s="216"/>
      <c r="Y505" s="216"/>
      <c r="Z505" s="216"/>
      <c r="AA505" s="217"/>
      <c r="AB505" s="218"/>
      <c r="AC505" s="219"/>
      <c r="AD505" s="220"/>
      <c r="AE505" s="220"/>
      <c r="AF505" s="120"/>
      <c r="AG505" s="217"/>
      <c r="AH505" s="217"/>
      <c r="AI505" s="221"/>
      <c r="AJ505" s="220"/>
      <c r="AK505" s="220"/>
      <c r="AL505" s="222"/>
      <c r="AM505" s="217"/>
      <c r="AN505" s="217"/>
      <c r="AO505" s="221"/>
      <c r="AP505" s="220"/>
      <c r="AQ505" s="220"/>
      <c r="AR505" s="245"/>
      <c r="AS505" s="245"/>
      <c r="AT505" s="117"/>
      <c r="AU505" s="117"/>
    </row>
    <row r="506" spans="1:47" ht="12.75" customHeight="1">
      <c r="A506" s="118"/>
      <c r="B506" s="76"/>
      <c r="C506" s="76"/>
      <c r="D506" s="216"/>
      <c r="E506" s="117"/>
      <c r="F506" s="117"/>
      <c r="G506" s="117"/>
      <c r="H506" s="117"/>
      <c r="I506" s="117"/>
      <c r="J506" s="117"/>
      <c r="K506" s="117"/>
      <c r="L506" s="119"/>
      <c r="M506" s="120"/>
      <c r="N506" s="118"/>
      <c r="O506" s="117"/>
      <c r="P506" s="117"/>
      <c r="Q506" s="216"/>
      <c r="R506" s="117"/>
      <c r="S506" s="117"/>
      <c r="T506" s="117"/>
      <c r="U506" s="216"/>
      <c r="V506" s="216"/>
      <c r="W506" s="216"/>
      <c r="X506" s="216"/>
      <c r="Y506" s="216"/>
      <c r="Z506" s="216"/>
      <c r="AA506" s="217"/>
      <c r="AB506" s="218"/>
      <c r="AC506" s="219"/>
      <c r="AD506" s="220"/>
      <c r="AE506" s="220"/>
      <c r="AF506" s="120"/>
      <c r="AG506" s="217"/>
      <c r="AH506" s="217"/>
      <c r="AI506" s="221"/>
      <c r="AJ506" s="220"/>
      <c r="AK506" s="220"/>
      <c r="AL506" s="222"/>
      <c r="AM506" s="217"/>
      <c r="AN506" s="217"/>
      <c r="AO506" s="221"/>
      <c r="AP506" s="220"/>
      <c r="AQ506" s="220"/>
      <c r="AR506" s="245"/>
      <c r="AS506" s="245"/>
      <c r="AT506" s="117"/>
      <c r="AU506" s="117"/>
    </row>
    <row r="507" spans="1:47" ht="12.75" customHeight="1">
      <c r="A507" s="118"/>
      <c r="B507" s="76"/>
      <c r="C507" s="76"/>
      <c r="D507" s="216"/>
      <c r="E507" s="117"/>
      <c r="F507" s="117"/>
      <c r="G507" s="117"/>
      <c r="H507" s="117"/>
      <c r="I507" s="117"/>
      <c r="J507" s="117"/>
      <c r="K507" s="117"/>
      <c r="L507" s="119"/>
      <c r="M507" s="120"/>
      <c r="N507" s="118"/>
      <c r="O507" s="117"/>
      <c r="P507" s="117"/>
      <c r="Q507" s="216"/>
      <c r="R507" s="117"/>
      <c r="S507" s="117"/>
      <c r="T507" s="117"/>
      <c r="U507" s="216"/>
      <c r="V507" s="216"/>
      <c r="W507" s="216"/>
      <c r="X507" s="216"/>
      <c r="Y507" s="216"/>
      <c r="Z507" s="216"/>
      <c r="AA507" s="217"/>
      <c r="AB507" s="218"/>
      <c r="AC507" s="219"/>
      <c r="AD507" s="220"/>
      <c r="AE507" s="220"/>
      <c r="AF507" s="120"/>
      <c r="AG507" s="217"/>
      <c r="AH507" s="217"/>
      <c r="AI507" s="221"/>
      <c r="AJ507" s="220"/>
      <c r="AK507" s="220"/>
      <c r="AL507" s="222"/>
      <c r="AM507" s="217"/>
      <c r="AN507" s="217"/>
      <c r="AO507" s="221"/>
      <c r="AP507" s="220"/>
      <c r="AQ507" s="220"/>
      <c r="AR507" s="245"/>
      <c r="AS507" s="245"/>
      <c r="AT507" s="117"/>
      <c r="AU507" s="117"/>
    </row>
    <row r="508" spans="1:47" ht="12.75" customHeight="1">
      <c r="A508" s="118"/>
      <c r="B508" s="76"/>
      <c r="C508" s="76"/>
      <c r="D508" s="216"/>
      <c r="E508" s="117"/>
      <c r="F508" s="117"/>
      <c r="G508" s="117"/>
      <c r="H508" s="117"/>
      <c r="I508" s="117"/>
      <c r="J508" s="117"/>
      <c r="K508" s="117"/>
      <c r="L508" s="119"/>
      <c r="M508" s="120"/>
      <c r="N508" s="118"/>
      <c r="O508" s="117"/>
      <c r="P508" s="117"/>
      <c r="Q508" s="216"/>
      <c r="R508" s="117"/>
      <c r="S508" s="117"/>
      <c r="T508" s="117"/>
      <c r="U508" s="216"/>
      <c r="V508" s="216"/>
      <c r="W508" s="216"/>
      <c r="X508" s="216"/>
      <c r="Y508" s="216"/>
      <c r="Z508" s="216"/>
      <c r="AA508" s="217"/>
      <c r="AB508" s="218"/>
      <c r="AC508" s="219"/>
      <c r="AD508" s="220"/>
      <c r="AE508" s="220"/>
      <c r="AF508" s="120"/>
      <c r="AG508" s="217"/>
      <c r="AH508" s="217"/>
      <c r="AI508" s="221"/>
      <c r="AJ508" s="220"/>
      <c r="AK508" s="220"/>
      <c r="AL508" s="222"/>
      <c r="AM508" s="217"/>
      <c r="AN508" s="217"/>
      <c r="AO508" s="221"/>
      <c r="AP508" s="220"/>
      <c r="AQ508" s="220"/>
      <c r="AR508" s="245"/>
      <c r="AS508" s="245"/>
      <c r="AT508" s="117"/>
      <c r="AU508" s="117"/>
    </row>
    <row r="509" spans="1:47" ht="12.75" customHeight="1">
      <c r="A509" s="118"/>
      <c r="B509" s="76"/>
      <c r="C509" s="76"/>
      <c r="D509" s="216"/>
      <c r="E509" s="117"/>
      <c r="F509" s="117"/>
      <c r="G509" s="117"/>
      <c r="H509" s="117"/>
      <c r="I509" s="117"/>
      <c r="J509" s="117"/>
      <c r="K509" s="117"/>
      <c r="L509" s="119"/>
      <c r="M509" s="120"/>
      <c r="N509" s="118"/>
      <c r="O509" s="117"/>
      <c r="P509" s="117"/>
      <c r="Q509" s="216"/>
      <c r="R509" s="117"/>
      <c r="S509" s="117"/>
      <c r="T509" s="117"/>
      <c r="U509" s="216"/>
      <c r="V509" s="216"/>
      <c r="W509" s="216"/>
      <c r="X509" s="216"/>
      <c r="Y509" s="216"/>
      <c r="Z509" s="216"/>
      <c r="AA509" s="217"/>
      <c r="AB509" s="218"/>
      <c r="AC509" s="219"/>
      <c r="AD509" s="220"/>
      <c r="AE509" s="220"/>
      <c r="AF509" s="120"/>
      <c r="AG509" s="217"/>
      <c r="AH509" s="217"/>
      <c r="AI509" s="221"/>
      <c r="AJ509" s="220"/>
      <c r="AK509" s="220"/>
      <c r="AL509" s="222"/>
      <c r="AM509" s="217"/>
      <c r="AN509" s="217"/>
      <c r="AO509" s="221"/>
      <c r="AP509" s="220"/>
      <c r="AQ509" s="220"/>
      <c r="AR509" s="245"/>
      <c r="AS509" s="245"/>
      <c r="AT509" s="117"/>
      <c r="AU509" s="117"/>
    </row>
    <row r="510" spans="1:47" ht="12.75" customHeight="1">
      <c r="A510" s="118"/>
      <c r="B510" s="76"/>
      <c r="C510" s="76"/>
      <c r="D510" s="216"/>
      <c r="E510" s="117"/>
      <c r="F510" s="117"/>
      <c r="G510" s="117"/>
      <c r="H510" s="117"/>
      <c r="I510" s="117"/>
      <c r="J510" s="117"/>
      <c r="K510" s="117"/>
      <c r="L510" s="119"/>
      <c r="M510" s="120"/>
      <c r="N510" s="118"/>
      <c r="O510" s="117"/>
      <c r="P510" s="117"/>
      <c r="Q510" s="216"/>
      <c r="R510" s="117"/>
      <c r="S510" s="117"/>
      <c r="T510" s="117"/>
      <c r="U510" s="216"/>
      <c r="V510" s="216"/>
      <c r="W510" s="216"/>
      <c r="X510" s="216"/>
      <c r="Y510" s="216"/>
      <c r="Z510" s="216"/>
      <c r="AA510" s="217"/>
      <c r="AB510" s="218"/>
      <c r="AC510" s="219"/>
      <c r="AD510" s="220"/>
      <c r="AE510" s="220"/>
      <c r="AF510" s="120"/>
      <c r="AG510" s="217"/>
      <c r="AH510" s="217"/>
      <c r="AI510" s="221"/>
      <c r="AJ510" s="220"/>
      <c r="AK510" s="220"/>
      <c r="AL510" s="222"/>
      <c r="AM510" s="217"/>
      <c r="AN510" s="217"/>
      <c r="AO510" s="221"/>
      <c r="AP510" s="220"/>
      <c r="AQ510" s="220"/>
      <c r="AR510" s="245"/>
      <c r="AS510" s="245"/>
      <c r="AT510" s="117"/>
      <c r="AU510" s="117"/>
    </row>
    <row r="511" spans="1:47" ht="12.75" customHeight="1">
      <c r="A511" s="118"/>
      <c r="B511" s="76"/>
      <c r="C511" s="76"/>
      <c r="D511" s="216"/>
      <c r="E511" s="117"/>
      <c r="F511" s="117"/>
      <c r="G511" s="117"/>
      <c r="H511" s="117"/>
      <c r="I511" s="117"/>
      <c r="J511" s="117"/>
      <c r="K511" s="117"/>
      <c r="L511" s="119"/>
      <c r="M511" s="120"/>
      <c r="N511" s="118"/>
      <c r="O511" s="117"/>
      <c r="P511" s="117"/>
      <c r="Q511" s="216"/>
      <c r="R511" s="117"/>
      <c r="S511" s="117"/>
      <c r="T511" s="117"/>
      <c r="U511" s="216"/>
      <c r="V511" s="216"/>
      <c r="W511" s="216"/>
      <c r="X511" s="216"/>
      <c r="Y511" s="216"/>
      <c r="Z511" s="216"/>
      <c r="AA511" s="217"/>
      <c r="AB511" s="218"/>
      <c r="AC511" s="219"/>
      <c r="AD511" s="220"/>
      <c r="AE511" s="220"/>
      <c r="AF511" s="120"/>
      <c r="AG511" s="217"/>
      <c r="AH511" s="217"/>
      <c r="AI511" s="221"/>
      <c r="AJ511" s="220"/>
      <c r="AK511" s="220"/>
      <c r="AL511" s="222"/>
      <c r="AM511" s="217"/>
      <c r="AN511" s="217"/>
      <c r="AO511" s="221"/>
      <c r="AP511" s="220"/>
      <c r="AQ511" s="220"/>
      <c r="AR511" s="245"/>
      <c r="AS511" s="245"/>
      <c r="AT511" s="117"/>
      <c r="AU511" s="117"/>
    </row>
    <row r="512" spans="1:47" ht="12.75" customHeight="1">
      <c r="A512" s="118"/>
      <c r="B512" s="76"/>
      <c r="C512" s="76"/>
      <c r="D512" s="216"/>
      <c r="E512" s="117"/>
      <c r="F512" s="117"/>
      <c r="G512" s="117"/>
      <c r="H512" s="117"/>
      <c r="I512" s="117"/>
      <c r="J512" s="117"/>
      <c r="K512" s="117"/>
      <c r="L512" s="119"/>
      <c r="M512" s="120"/>
      <c r="N512" s="118"/>
      <c r="O512" s="117"/>
      <c r="P512" s="117"/>
      <c r="Q512" s="216"/>
      <c r="R512" s="117"/>
      <c r="S512" s="117"/>
      <c r="T512" s="117"/>
      <c r="U512" s="216"/>
      <c r="V512" s="216"/>
      <c r="W512" s="216"/>
      <c r="X512" s="216"/>
      <c r="Y512" s="216"/>
      <c r="Z512" s="216"/>
      <c r="AA512" s="217"/>
      <c r="AB512" s="218"/>
      <c r="AC512" s="219"/>
      <c r="AD512" s="220"/>
      <c r="AE512" s="220"/>
      <c r="AF512" s="120"/>
      <c r="AG512" s="217"/>
      <c r="AH512" s="217"/>
      <c r="AI512" s="221"/>
      <c r="AJ512" s="220"/>
      <c r="AK512" s="220"/>
      <c r="AL512" s="222"/>
      <c r="AM512" s="217"/>
      <c r="AN512" s="217"/>
      <c r="AO512" s="221"/>
      <c r="AP512" s="220"/>
      <c r="AQ512" s="220"/>
      <c r="AR512" s="245"/>
      <c r="AS512" s="245"/>
      <c r="AT512" s="117"/>
      <c r="AU512" s="117"/>
    </row>
    <row r="513" spans="1:47" ht="12.75" customHeight="1">
      <c r="A513" s="118"/>
      <c r="B513" s="76"/>
      <c r="C513" s="76"/>
      <c r="D513" s="216"/>
      <c r="E513" s="117"/>
      <c r="F513" s="117"/>
      <c r="G513" s="117"/>
      <c r="H513" s="117"/>
      <c r="I513" s="117"/>
      <c r="J513" s="117"/>
      <c r="K513" s="117"/>
      <c r="L513" s="119"/>
      <c r="M513" s="120"/>
      <c r="N513" s="118"/>
      <c r="O513" s="117"/>
      <c r="P513" s="117"/>
      <c r="Q513" s="216"/>
      <c r="R513" s="117"/>
      <c r="S513" s="117"/>
      <c r="T513" s="117"/>
      <c r="U513" s="216"/>
      <c r="V513" s="216"/>
      <c r="W513" s="216"/>
      <c r="X513" s="216"/>
      <c r="Y513" s="216"/>
      <c r="Z513" s="216"/>
      <c r="AA513" s="217"/>
      <c r="AB513" s="218"/>
      <c r="AC513" s="219"/>
      <c r="AD513" s="220"/>
      <c r="AE513" s="220"/>
      <c r="AF513" s="120"/>
      <c r="AG513" s="217"/>
      <c r="AH513" s="217"/>
      <c r="AI513" s="221"/>
      <c r="AJ513" s="220"/>
      <c r="AK513" s="220"/>
      <c r="AL513" s="222"/>
      <c r="AM513" s="217"/>
      <c r="AN513" s="217"/>
      <c r="AO513" s="221"/>
      <c r="AP513" s="220"/>
      <c r="AQ513" s="220"/>
      <c r="AR513" s="245"/>
      <c r="AS513" s="245"/>
      <c r="AT513" s="117"/>
      <c r="AU513" s="117"/>
    </row>
    <row r="514" spans="1:47" ht="12.75" customHeight="1">
      <c r="A514" s="118"/>
      <c r="B514" s="76"/>
      <c r="C514" s="76"/>
      <c r="D514" s="216"/>
      <c r="E514" s="117"/>
      <c r="F514" s="117"/>
      <c r="G514" s="117"/>
      <c r="H514" s="117"/>
      <c r="I514" s="117"/>
      <c r="J514" s="117"/>
      <c r="K514" s="117"/>
      <c r="L514" s="119"/>
      <c r="M514" s="120"/>
      <c r="N514" s="118"/>
      <c r="O514" s="117"/>
      <c r="P514" s="117"/>
      <c r="Q514" s="216"/>
      <c r="R514" s="117"/>
      <c r="S514" s="117"/>
      <c r="T514" s="117"/>
      <c r="U514" s="216"/>
      <c r="V514" s="216"/>
      <c r="W514" s="216"/>
      <c r="X514" s="216"/>
      <c r="Y514" s="216"/>
      <c r="Z514" s="216"/>
      <c r="AA514" s="217"/>
      <c r="AB514" s="218"/>
      <c r="AC514" s="219"/>
      <c r="AD514" s="220"/>
      <c r="AE514" s="220"/>
      <c r="AF514" s="120"/>
      <c r="AG514" s="217"/>
      <c r="AH514" s="217"/>
      <c r="AI514" s="221"/>
      <c r="AJ514" s="220"/>
      <c r="AK514" s="220"/>
      <c r="AL514" s="222"/>
      <c r="AM514" s="217"/>
      <c r="AN514" s="217"/>
      <c r="AO514" s="221"/>
      <c r="AP514" s="220"/>
      <c r="AQ514" s="220"/>
      <c r="AR514" s="245"/>
      <c r="AS514" s="245"/>
      <c r="AT514" s="117"/>
      <c r="AU514" s="117"/>
    </row>
    <row r="515" spans="1:47" ht="12.75" customHeight="1">
      <c r="A515" s="118"/>
      <c r="B515" s="76"/>
      <c r="C515" s="76"/>
      <c r="D515" s="216"/>
      <c r="E515" s="117"/>
      <c r="F515" s="117"/>
      <c r="G515" s="117"/>
      <c r="H515" s="117"/>
      <c r="I515" s="117"/>
      <c r="J515" s="117"/>
      <c r="K515" s="117"/>
      <c r="L515" s="119"/>
      <c r="M515" s="120"/>
      <c r="N515" s="118"/>
      <c r="O515" s="117"/>
      <c r="P515" s="117"/>
      <c r="Q515" s="216"/>
      <c r="R515" s="117"/>
      <c r="S515" s="117"/>
      <c r="T515" s="117"/>
      <c r="U515" s="216"/>
      <c r="V515" s="216"/>
      <c r="W515" s="216"/>
      <c r="X515" s="216"/>
      <c r="Y515" s="216"/>
      <c r="Z515" s="216"/>
      <c r="AA515" s="217"/>
      <c r="AB515" s="218"/>
      <c r="AC515" s="219"/>
      <c r="AD515" s="220"/>
      <c r="AE515" s="220"/>
      <c r="AF515" s="120"/>
      <c r="AG515" s="217"/>
      <c r="AH515" s="217"/>
      <c r="AI515" s="221"/>
      <c r="AJ515" s="220"/>
      <c r="AK515" s="220"/>
      <c r="AL515" s="222"/>
      <c r="AM515" s="217"/>
      <c r="AN515" s="217"/>
      <c r="AO515" s="221"/>
      <c r="AP515" s="220"/>
      <c r="AQ515" s="220"/>
      <c r="AR515" s="245"/>
      <c r="AS515" s="245"/>
      <c r="AT515" s="117"/>
      <c r="AU515" s="117"/>
    </row>
    <row r="516" spans="1:47" ht="12.75" customHeight="1">
      <c r="A516" s="118"/>
      <c r="B516" s="76"/>
      <c r="C516" s="76"/>
      <c r="D516" s="216"/>
      <c r="E516" s="117"/>
      <c r="F516" s="117"/>
      <c r="G516" s="117"/>
      <c r="H516" s="117"/>
      <c r="I516" s="117"/>
      <c r="J516" s="117"/>
      <c r="K516" s="117"/>
      <c r="L516" s="119"/>
      <c r="M516" s="120"/>
      <c r="N516" s="118"/>
      <c r="O516" s="117"/>
      <c r="P516" s="117"/>
      <c r="Q516" s="216"/>
      <c r="R516" s="117"/>
      <c r="S516" s="117"/>
      <c r="T516" s="117"/>
      <c r="U516" s="216"/>
      <c r="V516" s="216"/>
      <c r="W516" s="216"/>
      <c r="X516" s="216"/>
      <c r="Y516" s="216"/>
      <c r="Z516" s="216"/>
      <c r="AA516" s="217"/>
      <c r="AB516" s="218"/>
      <c r="AC516" s="219"/>
      <c r="AD516" s="220"/>
      <c r="AE516" s="220"/>
      <c r="AF516" s="120"/>
      <c r="AG516" s="217"/>
      <c r="AH516" s="217"/>
      <c r="AI516" s="221"/>
      <c r="AJ516" s="220"/>
      <c r="AK516" s="220"/>
      <c r="AL516" s="222"/>
      <c r="AM516" s="217"/>
      <c r="AN516" s="217"/>
      <c r="AO516" s="221"/>
      <c r="AP516" s="220"/>
      <c r="AQ516" s="220"/>
      <c r="AR516" s="245"/>
      <c r="AS516" s="245"/>
      <c r="AT516" s="117"/>
      <c r="AU516" s="117"/>
    </row>
    <row r="517" spans="1:47" ht="12.75" customHeight="1">
      <c r="A517" s="118"/>
      <c r="B517" s="76"/>
      <c r="C517" s="76"/>
      <c r="D517" s="216"/>
      <c r="E517" s="117"/>
      <c r="F517" s="117"/>
      <c r="G517" s="117"/>
      <c r="H517" s="117"/>
      <c r="I517" s="117"/>
      <c r="J517" s="117"/>
      <c r="K517" s="117"/>
      <c r="L517" s="119"/>
      <c r="M517" s="120"/>
      <c r="N517" s="118"/>
      <c r="O517" s="117"/>
      <c r="P517" s="117"/>
      <c r="Q517" s="216"/>
      <c r="R517" s="117"/>
      <c r="S517" s="117"/>
      <c r="T517" s="117"/>
      <c r="U517" s="216"/>
      <c r="V517" s="216"/>
      <c r="W517" s="216"/>
      <c r="X517" s="216"/>
      <c r="Y517" s="216"/>
      <c r="Z517" s="216"/>
      <c r="AA517" s="217"/>
      <c r="AB517" s="218"/>
      <c r="AC517" s="219"/>
      <c r="AD517" s="220"/>
      <c r="AE517" s="220"/>
      <c r="AF517" s="120"/>
      <c r="AG517" s="217"/>
      <c r="AH517" s="217"/>
      <c r="AI517" s="221"/>
      <c r="AJ517" s="220"/>
      <c r="AK517" s="220"/>
      <c r="AL517" s="222"/>
      <c r="AM517" s="217"/>
      <c r="AN517" s="217"/>
      <c r="AO517" s="221"/>
      <c r="AP517" s="220"/>
      <c r="AQ517" s="220"/>
      <c r="AR517" s="245"/>
      <c r="AS517" s="245"/>
      <c r="AT517" s="117"/>
      <c r="AU517" s="117"/>
    </row>
    <row r="518" spans="1:47" ht="12.75" customHeight="1">
      <c r="A518" s="118"/>
      <c r="B518" s="76"/>
      <c r="C518" s="76"/>
      <c r="D518" s="216"/>
      <c r="E518" s="117"/>
      <c r="F518" s="117"/>
      <c r="G518" s="117"/>
      <c r="H518" s="117"/>
      <c r="I518" s="117"/>
      <c r="J518" s="117"/>
      <c r="K518" s="117"/>
      <c r="L518" s="119"/>
      <c r="M518" s="120"/>
      <c r="N518" s="118"/>
      <c r="O518" s="117"/>
      <c r="P518" s="117"/>
      <c r="Q518" s="216"/>
      <c r="R518" s="117"/>
      <c r="S518" s="117"/>
      <c r="T518" s="117"/>
      <c r="U518" s="216"/>
      <c r="V518" s="216"/>
      <c r="W518" s="216"/>
      <c r="X518" s="216"/>
      <c r="Y518" s="216"/>
      <c r="Z518" s="216"/>
      <c r="AA518" s="217"/>
      <c r="AB518" s="218"/>
      <c r="AC518" s="219"/>
      <c r="AD518" s="220"/>
      <c r="AE518" s="220"/>
      <c r="AF518" s="120"/>
      <c r="AG518" s="217"/>
      <c r="AH518" s="217"/>
      <c r="AI518" s="221"/>
      <c r="AJ518" s="220"/>
      <c r="AK518" s="220"/>
      <c r="AL518" s="222"/>
      <c r="AM518" s="217"/>
      <c r="AN518" s="217"/>
      <c r="AO518" s="221"/>
      <c r="AP518" s="220"/>
      <c r="AQ518" s="220"/>
      <c r="AR518" s="245"/>
      <c r="AS518" s="245"/>
      <c r="AT518" s="117"/>
      <c r="AU518" s="117"/>
    </row>
    <row r="519" spans="1:47" ht="12.75" customHeight="1">
      <c r="A519" s="118"/>
      <c r="B519" s="76"/>
      <c r="C519" s="76"/>
      <c r="D519" s="216"/>
      <c r="E519" s="117"/>
      <c r="F519" s="117"/>
      <c r="G519" s="117"/>
      <c r="H519" s="117"/>
      <c r="I519" s="117"/>
      <c r="J519" s="117"/>
      <c r="K519" s="117"/>
      <c r="L519" s="119"/>
      <c r="M519" s="120"/>
      <c r="N519" s="118"/>
      <c r="O519" s="117"/>
      <c r="P519" s="117"/>
      <c r="Q519" s="216"/>
      <c r="R519" s="117"/>
      <c r="S519" s="117"/>
      <c r="T519" s="117"/>
      <c r="U519" s="216"/>
      <c r="V519" s="216"/>
      <c r="W519" s="216"/>
      <c r="X519" s="216"/>
      <c r="Y519" s="216"/>
      <c r="Z519" s="216"/>
      <c r="AA519" s="217"/>
      <c r="AB519" s="218"/>
      <c r="AC519" s="219"/>
      <c r="AD519" s="220"/>
      <c r="AE519" s="220"/>
      <c r="AF519" s="120"/>
      <c r="AG519" s="217"/>
      <c r="AH519" s="217"/>
      <c r="AI519" s="221"/>
      <c r="AJ519" s="220"/>
      <c r="AK519" s="220"/>
      <c r="AL519" s="222"/>
      <c r="AM519" s="217"/>
      <c r="AN519" s="217"/>
      <c r="AO519" s="221"/>
      <c r="AP519" s="220"/>
      <c r="AQ519" s="220"/>
      <c r="AR519" s="245"/>
      <c r="AS519" s="245"/>
      <c r="AT519" s="117"/>
      <c r="AU519" s="117"/>
    </row>
    <row r="520" spans="1:47" ht="12.75" customHeight="1">
      <c r="A520" s="118"/>
      <c r="B520" s="76"/>
      <c r="C520" s="76"/>
      <c r="D520" s="216"/>
      <c r="E520" s="117"/>
      <c r="F520" s="117"/>
      <c r="G520" s="117"/>
      <c r="H520" s="117"/>
      <c r="I520" s="117"/>
      <c r="J520" s="117"/>
      <c r="K520" s="117"/>
      <c r="L520" s="119"/>
      <c r="M520" s="120"/>
      <c r="N520" s="118"/>
      <c r="O520" s="117"/>
      <c r="P520" s="117"/>
      <c r="Q520" s="216"/>
      <c r="R520" s="117"/>
      <c r="S520" s="117"/>
      <c r="T520" s="117"/>
      <c r="U520" s="216"/>
      <c r="V520" s="216"/>
      <c r="W520" s="216"/>
      <c r="X520" s="216"/>
      <c r="Y520" s="216"/>
      <c r="Z520" s="216"/>
      <c r="AA520" s="217"/>
      <c r="AB520" s="218"/>
      <c r="AC520" s="219"/>
      <c r="AD520" s="220"/>
      <c r="AE520" s="220"/>
      <c r="AF520" s="120"/>
      <c r="AG520" s="217"/>
      <c r="AH520" s="217"/>
      <c r="AI520" s="221"/>
      <c r="AJ520" s="220"/>
      <c r="AK520" s="220"/>
      <c r="AL520" s="222"/>
      <c r="AM520" s="217"/>
      <c r="AN520" s="217"/>
      <c r="AO520" s="221"/>
      <c r="AP520" s="220"/>
      <c r="AQ520" s="220"/>
      <c r="AR520" s="245"/>
      <c r="AS520" s="245"/>
      <c r="AT520" s="117"/>
      <c r="AU520" s="117"/>
    </row>
    <row r="521" spans="1:47" ht="12.75" customHeight="1">
      <c r="A521" s="118"/>
      <c r="B521" s="76"/>
      <c r="C521" s="76"/>
      <c r="D521" s="216"/>
      <c r="E521" s="117"/>
      <c r="F521" s="117"/>
      <c r="G521" s="117"/>
      <c r="H521" s="117"/>
      <c r="I521" s="117"/>
      <c r="J521" s="117"/>
      <c r="K521" s="117"/>
      <c r="L521" s="119"/>
      <c r="M521" s="120"/>
      <c r="N521" s="118"/>
      <c r="O521" s="117"/>
      <c r="P521" s="117"/>
      <c r="Q521" s="216"/>
      <c r="R521" s="117"/>
      <c r="S521" s="117"/>
      <c r="T521" s="117"/>
      <c r="U521" s="216"/>
      <c r="V521" s="216"/>
      <c r="W521" s="216"/>
      <c r="X521" s="216"/>
      <c r="Y521" s="216"/>
      <c r="Z521" s="216"/>
      <c r="AA521" s="217"/>
      <c r="AB521" s="218"/>
      <c r="AC521" s="219"/>
      <c r="AD521" s="220"/>
      <c r="AE521" s="220"/>
      <c r="AF521" s="120"/>
      <c r="AG521" s="217"/>
      <c r="AH521" s="217"/>
      <c r="AI521" s="221"/>
      <c r="AJ521" s="220"/>
      <c r="AK521" s="220"/>
      <c r="AL521" s="222"/>
      <c r="AM521" s="217"/>
      <c r="AN521" s="217"/>
      <c r="AO521" s="221"/>
      <c r="AP521" s="220"/>
      <c r="AQ521" s="220"/>
      <c r="AR521" s="245"/>
      <c r="AS521" s="245"/>
      <c r="AT521" s="117"/>
      <c r="AU521" s="117"/>
    </row>
    <row r="522" spans="1:47" ht="12.75" customHeight="1">
      <c r="A522" s="118"/>
      <c r="B522" s="76"/>
      <c r="C522" s="76"/>
      <c r="D522" s="216"/>
      <c r="E522" s="117"/>
      <c r="F522" s="117"/>
      <c r="G522" s="117"/>
      <c r="H522" s="117"/>
      <c r="I522" s="117"/>
      <c r="J522" s="117"/>
      <c r="K522" s="117"/>
      <c r="L522" s="119"/>
      <c r="M522" s="120"/>
      <c r="N522" s="118"/>
      <c r="O522" s="117"/>
      <c r="P522" s="117"/>
      <c r="Q522" s="216"/>
      <c r="R522" s="117"/>
      <c r="S522" s="117"/>
      <c r="T522" s="117"/>
      <c r="U522" s="216"/>
      <c r="V522" s="216"/>
      <c r="W522" s="216"/>
      <c r="X522" s="216"/>
      <c r="Y522" s="216"/>
      <c r="Z522" s="216"/>
      <c r="AA522" s="217"/>
      <c r="AB522" s="218"/>
      <c r="AC522" s="219"/>
      <c r="AD522" s="220"/>
      <c r="AE522" s="220"/>
      <c r="AF522" s="120"/>
      <c r="AG522" s="217"/>
      <c r="AH522" s="217"/>
      <c r="AI522" s="221"/>
      <c r="AJ522" s="220"/>
      <c r="AK522" s="220"/>
      <c r="AL522" s="222"/>
      <c r="AM522" s="217"/>
      <c r="AN522" s="217"/>
      <c r="AO522" s="221"/>
      <c r="AP522" s="220"/>
      <c r="AQ522" s="220"/>
      <c r="AR522" s="245"/>
      <c r="AS522" s="245"/>
      <c r="AT522" s="117"/>
      <c r="AU522" s="117"/>
    </row>
    <row r="523" spans="1:47" ht="12.75" customHeight="1">
      <c r="A523" s="118"/>
      <c r="B523" s="76"/>
      <c r="C523" s="76"/>
      <c r="D523" s="216"/>
      <c r="E523" s="117"/>
      <c r="F523" s="117"/>
      <c r="G523" s="117"/>
      <c r="H523" s="117"/>
      <c r="I523" s="117"/>
      <c r="J523" s="117"/>
      <c r="K523" s="117"/>
      <c r="L523" s="119"/>
      <c r="M523" s="120"/>
      <c r="N523" s="118"/>
      <c r="O523" s="117"/>
      <c r="P523" s="117"/>
      <c r="Q523" s="216"/>
      <c r="R523" s="117"/>
      <c r="S523" s="117"/>
      <c r="T523" s="117"/>
      <c r="U523" s="216"/>
      <c r="V523" s="216"/>
      <c r="W523" s="216"/>
      <c r="X523" s="216"/>
      <c r="Y523" s="216"/>
      <c r="Z523" s="216"/>
      <c r="AA523" s="217"/>
      <c r="AB523" s="218"/>
      <c r="AC523" s="219"/>
      <c r="AD523" s="220"/>
      <c r="AE523" s="220"/>
      <c r="AF523" s="120"/>
      <c r="AG523" s="217"/>
      <c r="AH523" s="217"/>
      <c r="AI523" s="221"/>
      <c r="AJ523" s="220"/>
      <c r="AK523" s="220"/>
      <c r="AL523" s="222"/>
      <c r="AM523" s="217"/>
      <c r="AN523" s="217"/>
      <c r="AO523" s="221"/>
      <c r="AP523" s="220"/>
      <c r="AQ523" s="220"/>
      <c r="AR523" s="245"/>
      <c r="AS523" s="245"/>
      <c r="AT523" s="117"/>
      <c r="AU523" s="117"/>
    </row>
    <row r="524" spans="1:47" ht="12.75" customHeight="1">
      <c r="A524" s="118"/>
      <c r="B524" s="76"/>
      <c r="C524" s="76"/>
      <c r="D524" s="216"/>
      <c r="E524" s="117"/>
      <c r="F524" s="117"/>
      <c r="G524" s="117"/>
      <c r="H524" s="117"/>
      <c r="I524" s="117"/>
      <c r="J524" s="117"/>
      <c r="K524" s="117"/>
      <c r="L524" s="119"/>
      <c r="M524" s="120"/>
      <c r="N524" s="118"/>
      <c r="O524" s="117"/>
      <c r="P524" s="117"/>
      <c r="Q524" s="216"/>
      <c r="R524" s="117"/>
      <c r="S524" s="117"/>
      <c r="T524" s="117"/>
      <c r="U524" s="216"/>
      <c r="V524" s="216"/>
      <c r="W524" s="216"/>
      <c r="X524" s="216"/>
      <c r="Y524" s="216"/>
      <c r="Z524" s="216"/>
      <c r="AA524" s="217"/>
      <c r="AB524" s="218"/>
      <c r="AC524" s="219"/>
      <c r="AD524" s="220"/>
      <c r="AE524" s="220"/>
      <c r="AF524" s="120"/>
      <c r="AG524" s="217"/>
      <c r="AH524" s="217"/>
      <c r="AI524" s="221"/>
      <c r="AJ524" s="220"/>
      <c r="AK524" s="220"/>
      <c r="AL524" s="222"/>
      <c r="AM524" s="217"/>
      <c r="AN524" s="217"/>
      <c r="AO524" s="221"/>
      <c r="AP524" s="220"/>
      <c r="AQ524" s="220"/>
      <c r="AR524" s="245"/>
      <c r="AS524" s="245"/>
      <c r="AT524" s="117"/>
      <c r="AU524" s="117"/>
    </row>
    <row r="525" spans="1:47" ht="12.75" customHeight="1">
      <c r="A525" s="118"/>
      <c r="B525" s="76"/>
      <c r="C525" s="76"/>
      <c r="D525" s="216"/>
      <c r="E525" s="117"/>
      <c r="F525" s="117"/>
      <c r="G525" s="117"/>
      <c r="H525" s="117"/>
      <c r="I525" s="117"/>
      <c r="J525" s="117"/>
      <c r="K525" s="117"/>
      <c r="L525" s="119"/>
      <c r="M525" s="120"/>
      <c r="N525" s="118"/>
      <c r="O525" s="117"/>
      <c r="P525" s="117"/>
      <c r="Q525" s="216"/>
      <c r="R525" s="117"/>
      <c r="S525" s="117"/>
      <c r="T525" s="117"/>
      <c r="U525" s="216"/>
      <c r="V525" s="216"/>
      <c r="W525" s="216"/>
      <c r="X525" s="216"/>
      <c r="Y525" s="216"/>
      <c r="Z525" s="216"/>
      <c r="AA525" s="217"/>
      <c r="AB525" s="218"/>
      <c r="AC525" s="219"/>
      <c r="AD525" s="220"/>
      <c r="AE525" s="220"/>
      <c r="AF525" s="120"/>
      <c r="AG525" s="217"/>
      <c r="AH525" s="217"/>
      <c r="AI525" s="221"/>
      <c r="AJ525" s="220"/>
      <c r="AK525" s="220"/>
      <c r="AL525" s="222"/>
      <c r="AM525" s="217"/>
      <c r="AN525" s="217"/>
      <c r="AO525" s="221"/>
      <c r="AP525" s="220"/>
      <c r="AQ525" s="220"/>
      <c r="AR525" s="245"/>
      <c r="AS525" s="245"/>
      <c r="AT525" s="117"/>
      <c r="AU525" s="117"/>
    </row>
    <row r="526" spans="1:47" ht="12.75" customHeight="1">
      <c r="A526" s="118"/>
      <c r="B526" s="76"/>
      <c r="C526" s="76"/>
      <c r="D526" s="216"/>
      <c r="E526" s="117"/>
      <c r="F526" s="117"/>
      <c r="G526" s="117"/>
      <c r="H526" s="117"/>
      <c r="I526" s="117"/>
      <c r="J526" s="117"/>
      <c r="K526" s="117"/>
      <c r="L526" s="119"/>
      <c r="M526" s="120"/>
      <c r="N526" s="118"/>
      <c r="O526" s="117"/>
      <c r="P526" s="117"/>
      <c r="Q526" s="216"/>
      <c r="R526" s="117"/>
      <c r="S526" s="117"/>
      <c r="T526" s="117"/>
      <c r="U526" s="216"/>
      <c r="V526" s="216"/>
      <c r="W526" s="216"/>
      <c r="X526" s="216"/>
      <c r="Y526" s="216"/>
      <c r="Z526" s="216"/>
      <c r="AA526" s="217"/>
      <c r="AB526" s="218"/>
      <c r="AC526" s="219"/>
      <c r="AD526" s="220"/>
      <c r="AE526" s="220"/>
      <c r="AF526" s="120"/>
      <c r="AG526" s="217"/>
      <c r="AH526" s="217"/>
      <c r="AI526" s="221"/>
      <c r="AJ526" s="220"/>
      <c r="AK526" s="220"/>
      <c r="AL526" s="222"/>
      <c r="AM526" s="217"/>
      <c r="AN526" s="217"/>
      <c r="AO526" s="221"/>
      <c r="AP526" s="220"/>
      <c r="AQ526" s="220"/>
      <c r="AR526" s="245"/>
      <c r="AS526" s="245"/>
      <c r="AT526" s="117"/>
      <c r="AU526" s="117"/>
    </row>
    <row r="527" spans="1:47" ht="12.75" customHeight="1">
      <c r="A527" s="118"/>
      <c r="B527" s="76"/>
      <c r="C527" s="76"/>
      <c r="D527" s="216"/>
      <c r="E527" s="117"/>
      <c r="F527" s="117"/>
      <c r="G527" s="117"/>
      <c r="H527" s="117"/>
      <c r="I527" s="117"/>
      <c r="J527" s="117"/>
      <c r="K527" s="117"/>
      <c r="L527" s="119"/>
      <c r="M527" s="120"/>
      <c r="N527" s="118"/>
      <c r="O527" s="117"/>
      <c r="P527" s="117"/>
      <c r="Q527" s="216"/>
      <c r="R527" s="117"/>
      <c r="S527" s="117"/>
      <c r="T527" s="117"/>
      <c r="U527" s="216"/>
      <c r="V527" s="216"/>
      <c r="W527" s="216"/>
      <c r="X527" s="216"/>
      <c r="Y527" s="216"/>
      <c r="Z527" s="216"/>
      <c r="AA527" s="217"/>
      <c r="AB527" s="218"/>
      <c r="AC527" s="219"/>
      <c r="AD527" s="220"/>
      <c r="AE527" s="220"/>
      <c r="AF527" s="120"/>
      <c r="AG527" s="217"/>
      <c r="AH527" s="217"/>
      <c r="AI527" s="221"/>
      <c r="AJ527" s="220"/>
      <c r="AK527" s="220"/>
      <c r="AL527" s="222"/>
      <c r="AM527" s="217"/>
      <c r="AN527" s="217"/>
      <c r="AO527" s="221"/>
      <c r="AP527" s="220"/>
      <c r="AQ527" s="220"/>
      <c r="AR527" s="245"/>
      <c r="AS527" s="245"/>
      <c r="AT527" s="117"/>
      <c r="AU527" s="117"/>
    </row>
    <row r="528" spans="1:47" ht="12.75" customHeight="1">
      <c r="A528" s="118"/>
      <c r="B528" s="76"/>
      <c r="C528" s="76"/>
      <c r="D528" s="216"/>
      <c r="E528" s="117"/>
      <c r="F528" s="117"/>
      <c r="G528" s="117"/>
      <c r="H528" s="117"/>
      <c r="I528" s="117"/>
      <c r="J528" s="117"/>
      <c r="K528" s="117"/>
      <c r="L528" s="119"/>
      <c r="M528" s="120"/>
      <c r="N528" s="118"/>
      <c r="O528" s="117"/>
      <c r="P528" s="117"/>
      <c r="Q528" s="216"/>
      <c r="R528" s="117"/>
      <c r="S528" s="117"/>
      <c r="T528" s="117"/>
      <c r="U528" s="216"/>
      <c r="V528" s="216"/>
      <c r="W528" s="216"/>
      <c r="X528" s="216"/>
      <c r="Y528" s="216"/>
      <c r="Z528" s="216"/>
      <c r="AA528" s="217"/>
      <c r="AB528" s="218"/>
      <c r="AC528" s="219"/>
      <c r="AD528" s="220"/>
      <c r="AE528" s="220"/>
      <c r="AF528" s="120"/>
      <c r="AG528" s="217"/>
      <c r="AH528" s="217"/>
      <c r="AI528" s="221"/>
      <c r="AJ528" s="220"/>
      <c r="AK528" s="220"/>
      <c r="AL528" s="222"/>
      <c r="AM528" s="217"/>
      <c r="AN528" s="217"/>
      <c r="AO528" s="221"/>
      <c r="AP528" s="220"/>
      <c r="AQ528" s="220"/>
      <c r="AR528" s="245"/>
      <c r="AS528" s="245"/>
      <c r="AT528" s="117"/>
      <c r="AU528" s="117"/>
    </row>
    <row r="529" spans="1:47" ht="12.75" customHeight="1">
      <c r="A529" s="118"/>
      <c r="B529" s="76"/>
      <c r="C529" s="76"/>
      <c r="D529" s="216"/>
      <c r="E529" s="117"/>
      <c r="F529" s="117"/>
      <c r="G529" s="117"/>
      <c r="H529" s="117"/>
      <c r="I529" s="117"/>
      <c r="J529" s="117"/>
      <c r="K529" s="117"/>
      <c r="L529" s="119"/>
      <c r="M529" s="120"/>
      <c r="N529" s="118"/>
      <c r="O529" s="117"/>
      <c r="P529" s="117"/>
      <c r="Q529" s="216"/>
      <c r="R529" s="117"/>
      <c r="S529" s="117"/>
      <c r="T529" s="117"/>
      <c r="U529" s="216"/>
      <c r="V529" s="216"/>
      <c r="W529" s="216"/>
      <c r="X529" s="216"/>
      <c r="Y529" s="216"/>
      <c r="Z529" s="216"/>
      <c r="AA529" s="217"/>
      <c r="AB529" s="218"/>
      <c r="AC529" s="219"/>
      <c r="AD529" s="220"/>
      <c r="AE529" s="220"/>
      <c r="AF529" s="120"/>
      <c r="AG529" s="217"/>
      <c r="AH529" s="217"/>
      <c r="AI529" s="221"/>
      <c r="AJ529" s="220"/>
      <c r="AK529" s="220"/>
      <c r="AL529" s="222"/>
      <c r="AM529" s="217"/>
      <c r="AN529" s="217"/>
      <c r="AO529" s="221"/>
      <c r="AP529" s="220"/>
      <c r="AQ529" s="220"/>
      <c r="AR529" s="245"/>
      <c r="AS529" s="245"/>
      <c r="AT529" s="117"/>
      <c r="AU529" s="117"/>
    </row>
    <row r="530" spans="1:47" ht="12.75" customHeight="1">
      <c r="A530" s="118"/>
      <c r="B530" s="76"/>
      <c r="C530" s="76"/>
      <c r="D530" s="216"/>
      <c r="E530" s="117"/>
      <c r="F530" s="117"/>
      <c r="G530" s="117"/>
      <c r="H530" s="117"/>
      <c r="I530" s="117"/>
      <c r="J530" s="117"/>
      <c r="K530" s="117"/>
      <c r="L530" s="119"/>
      <c r="M530" s="120"/>
      <c r="N530" s="118"/>
      <c r="O530" s="117"/>
      <c r="P530" s="117"/>
      <c r="Q530" s="216"/>
      <c r="R530" s="117"/>
      <c r="S530" s="117"/>
      <c r="T530" s="117"/>
      <c r="U530" s="216"/>
      <c r="V530" s="216"/>
      <c r="W530" s="216"/>
      <c r="X530" s="216"/>
      <c r="Y530" s="216"/>
      <c r="Z530" s="216"/>
      <c r="AA530" s="217"/>
      <c r="AB530" s="218"/>
      <c r="AC530" s="219"/>
      <c r="AD530" s="220"/>
      <c r="AE530" s="220"/>
      <c r="AF530" s="120"/>
      <c r="AG530" s="217"/>
      <c r="AH530" s="217"/>
      <c r="AI530" s="221"/>
      <c r="AJ530" s="220"/>
      <c r="AK530" s="220"/>
      <c r="AL530" s="222"/>
      <c r="AM530" s="217"/>
      <c r="AN530" s="217"/>
      <c r="AO530" s="221"/>
      <c r="AP530" s="220"/>
      <c r="AQ530" s="220"/>
      <c r="AR530" s="245"/>
      <c r="AS530" s="245"/>
      <c r="AT530" s="117"/>
      <c r="AU530" s="117"/>
    </row>
    <row r="531" spans="1:47" ht="12.75" customHeight="1">
      <c r="A531" s="118"/>
      <c r="B531" s="76"/>
      <c r="C531" s="76"/>
      <c r="D531" s="216"/>
      <c r="E531" s="117"/>
      <c r="F531" s="117"/>
      <c r="G531" s="117"/>
      <c r="H531" s="117"/>
      <c r="I531" s="117"/>
      <c r="J531" s="117"/>
      <c r="K531" s="117"/>
      <c r="L531" s="119"/>
      <c r="M531" s="120"/>
      <c r="N531" s="118"/>
      <c r="O531" s="117"/>
      <c r="P531" s="117"/>
      <c r="Q531" s="216"/>
      <c r="R531" s="117"/>
      <c r="S531" s="117"/>
      <c r="T531" s="117"/>
      <c r="U531" s="216"/>
      <c r="V531" s="216"/>
      <c r="W531" s="216"/>
      <c r="X531" s="216"/>
      <c r="Y531" s="216"/>
      <c r="Z531" s="216"/>
      <c r="AA531" s="217"/>
      <c r="AB531" s="218"/>
      <c r="AC531" s="219"/>
      <c r="AD531" s="220"/>
      <c r="AE531" s="220"/>
      <c r="AF531" s="120"/>
      <c r="AG531" s="217"/>
      <c r="AH531" s="217"/>
      <c r="AI531" s="221"/>
      <c r="AJ531" s="220"/>
      <c r="AK531" s="220"/>
      <c r="AL531" s="222"/>
      <c r="AM531" s="217"/>
      <c r="AN531" s="217"/>
      <c r="AO531" s="221"/>
      <c r="AP531" s="220"/>
      <c r="AQ531" s="220"/>
      <c r="AR531" s="245"/>
      <c r="AS531" s="245"/>
      <c r="AT531" s="117"/>
      <c r="AU531" s="117"/>
    </row>
    <row r="532" spans="1:47" ht="12.75" customHeight="1">
      <c r="A532" s="118"/>
      <c r="B532" s="76"/>
      <c r="C532" s="76"/>
      <c r="D532" s="216"/>
      <c r="E532" s="117"/>
      <c r="F532" s="117"/>
      <c r="G532" s="117"/>
      <c r="H532" s="117"/>
      <c r="I532" s="117"/>
      <c r="J532" s="117"/>
      <c r="K532" s="117"/>
      <c r="L532" s="119"/>
      <c r="M532" s="120"/>
      <c r="N532" s="118"/>
      <c r="O532" s="117"/>
      <c r="P532" s="117"/>
      <c r="Q532" s="216"/>
      <c r="R532" s="117"/>
      <c r="S532" s="117"/>
      <c r="T532" s="117"/>
      <c r="U532" s="216"/>
      <c r="V532" s="216"/>
      <c r="W532" s="216"/>
      <c r="X532" s="216"/>
      <c r="Y532" s="216"/>
      <c r="Z532" s="216"/>
      <c r="AA532" s="217"/>
      <c r="AB532" s="218"/>
      <c r="AC532" s="219"/>
      <c r="AD532" s="220"/>
      <c r="AE532" s="220"/>
      <c r="AF532" s="120"/>
      <c r="AG532" s="217"/>
      <c r="AH532" s="217"/>
      <c r="AI532" s="221"/>
      <c r="AJ532" s="220"/>
      <c r="AK532" s="220"/>
      <c r="AL532" s="222"/>
      <c r="AM532" s="217"/>
      <c r="AN532" s="217"/>
      <c r="AO532" s="221"/>
      <c r="AP532" s="220"/>
      <c r="AQ532" s="220"/>
      <c r="AR532" s="245"/>
      <c r="AS532" s="245"/>
      <c r="AT532" s="117"/>
      <c r="AU532" s="117"/>
    </row>
    <row r="533" spans="1:47" ht="12.75" customHeight="1">
      <c r="A533" s="118"/>
      <c r="B533" s="76"/>
      <c r="C533" s="76"/>
      <c r="D533" s="216"/>
      <c r="E533" s="117"/>
      <c r="F533" s="117"/>
      <c r="G533" s="117"/>
      <c r="H533" s="117"/>
      <c r="I533" s="117"/>
      <c r="J533" s="117"/>
      <c r="K533" s="117"/>
      <c r="L533" s="119"/>
      <c r="M533" s="120"/>
      <c r="N533" s="118"/>
      <c r="O533" s="117"/>
      <c r="P533" s="117"/>
      <c r="Q533" s="216"/>
      <c r="R533" s="117"/>
      <c r="S533" s="117"/>
      <c r="T533" s="117"/>
      <c r="U533" s="216"/>
      <c r="V533" s="216"/>
      <c r="W533" s="216"/>
      <c r="X533" s="216"/>
      <c r="Y533" s="216"/>
      <c r="Z533" s="216"/>
      <c r="AA533" s="217"/>
      <c r="AB533" s="218"/>
      <c r="AC533" s="219"/>
      <c r="AD533" s="220"/>
      <c r="AE533" s="220"/>
      <c r="AF533" s="120"/>
      <c r="AG533" s="217"/>
      <c r="AH533" s="217"/>
      <c r="AI533" s="221"/>
      <c r="AJ533" s="220"/>
      <c r="AK533" s="220"/>
      <c r="AL533" s="222"/>
      <c r="AM533" s="217"/>
      <c r="AN533" s="217"/>
      <c r="AO533" s="221"/>
      <c r="AP533" s="220"/>
      <c r="AQ533" s="220"/>
      <c r="AR533" s="245"/>
      <c r="AS533" s="245"/>
      <c r="AT533" s="117"/>
      <c r="AU533" s="117"/>
    </row>
    <row r="534" spans="1:47" ht="12.75" customHeight="1">
      <c r="A534" s="118"/>
      <c r="B534" s="76"/>
      <c r="C534" s="76"/>
      <c r="D534" s="216"/>
      <c r="E534" s="117"/>
      <c r="F534" s="117"/>
      <c r="G534" s="117"/>
      <c r="H534" s="117"/>
      <c r="I534" s="117"/>
      <c r="J534" s="117"/>
      <c r="K534" s="117"/>
      <c r="L534" s="119"/>
      <c r="M534" s="120"/>
      <c r="N534" s="118"/>
      <c r="O534" s="117"/>
      <c r="P534" s="117"/>
      <c r="Q534" s="216"/>
      <c r="R534" s="117"/>
      <c r="S534" s="117"/>
      <c r="T534" s="117"/>
      <c r="U534" s="216"/>
      <c r="V534" s="216"/>
      <c r="W534" s="216"/>
      <c r="X534" s="216"/>
      <c r="Y534" s="216"/>
      <c r="Z534" s="216"/>
      <c r="AA534" s="217"/>
      <c r="AB534" s="218"/>
      <c r="AC534" s="219"/>
      <c r="AD534" s="220"/>
      <c r="AE534" s="220"/>
      <c r="AF534" s="120"/>
      <c r="AG534" s="217"/>
      <c r="AH534" s="217"/>
      <c r="AI534" s="221"/>
      <c r="AJ534" s="220"/>
      <c r="AK534" s="220"/>
      <c r="AL534" s="222"/>
      <c r="AM534" s="217"/>
      <c r="AN534" s="217"/>
      <c r="AO534" s="221"/>
      <c r="AP534" s="220"/>
      <c r="AQ534" s="220"/>
      <c r="AR534" s="245"/>
      <c r="AS534" s="245"/>
      <c r="AT534" s="117"/>
      <c r="AU534" s="117"/>
    </row>
    <row r="535" spans="1:47" ht="12.75" customHeight="1">
      <c r="A535" s="118"/>
      <c r="B535" s="76"/>
      <c r="C535" s="76"/>
      <c r="D535" s="216"/>
      <c r="E535" s="117"/>
      <c r="F535" s="117"/>
      <c r="G535" s="117"/>
      <c r="H535" s="117"/>
      <c r="I535" s="117"/>
      <c r="J535" s="117"/>
      <c r="K535" s="117"/>
      <c r="L535" s="119"/>
      <c r="M535" s="120"/>
      <c r="N535" s="118"/>
      <c r="O535" s="117"/>
      <c r="P535" s="117"/>
      <c r="Q535" s="216"/>
      <c r="R535" s="117"/>
      <c r="S535" s="117"/>
      <c r="T535" s="117"/>
      <c r="U535" s="216"/>
      <c r="V535" s="216"/>
      <c r="W535" s="216"/>
      <c r="X535" s="216"/>
      <c r="Y535" s="216"/>
      <c r="Z535" s="216"/>
      <c r="AA535" s="217"/>
      <c r="AB535" s="218"/>
      <c r="AC535" s="219"/>
      <c r="AD535" s="220"/>
      <c r="AE535" s="220"/>
      <c r="AF535" s="120"/>
      <c r="AG535" s="217"/>
      <c r="AH535" s="217"/>
      <c r="AI535" s="221"/>
      <c r="AJ535" s="220"/>
      <c r="AK535" s="220"/>
      <c r="AL535" s="222"/>
      <c r="AM535" s="217"/>
      <c r="AN535" s="217"/>
      <c r="AO535" s="221"/>
      <c r="AP535" s="220"/>
      <c r="AQ535" s="220"/>
      <c r="AR535" s="245"/>
      <c r="AS535" s="245"/>
      <c r="AT535" s="117"/>
      <c r="AU535" s="117"/>
    </row>
    <row r="536" spans="1:47" ht="12.75" customHeight="1">
      <c r="A536" s="118"/>
      <c r="B536" s="76"/>
      <c r="C536" s="76"/>
      <c r="D536" s="216"/>
      <c r="E536" s="117"/>
      <c r="F536" s="117"/>
      <c r="G536" s="117"/>
      <c r="H536" s="117"/>
      <c r="I536" s="117"/>
      <c r="J536" s="117"/>
      <c r="K536" s="117"/>
      <c r="L536" s="119"/>
      <c r="M536" s="120"/>
      <c r="N536" s="118"/>
      <c r="O536" s="117"/>
      <c r="P536" s="117"/>
      <c r="Q536" s="216"/>
      <c r="R536" s="117"/>
      <c r="S536" s="117"/>
      <c r="T536" s="117"/>
      <c r="U536" s="216"/>
      <c r="V536" s="216"/>
      <c r="W536" s="216"/>
      <c r="X536" s="216"/>
      <c r="Y536" s="216"/>
      <c r="Z536" s="216"/>
      <c r="AA536" s="217"/>
      <c r="AB536" s="218"/>
      <c r="AC536" s="219"/>
      <c r="AD536" s="220"/>
      <c r="AE536" s="220"/>
      <c r="AF536" s="120"/>
      <c r="AG536" s="217"/>
      <c r="AH536" s="217"/>
      <c r="AI536" s="221"/>
      <c r="AJ536" s="220"/>
      <c r="AK536" s="220"/>
      <c r="AL536" s="222"/>
      <c r="AM536" s="217"/>
      <c r="AN536" s="217"/>
      <c r="AO536" s="221"/>
      <c r="AP536" s="220"/>
      <c r="AQ536" s="220"/>
      <c r="AR536" s="245"/>
      <c r="AS536" s="245"/>
      <c r="AT536" s="117"/>
      <c r="AU536" s="117"/>
    </row>
    <row r="537" spans="1:47" ht="12.75" customHeight="1">
      <c r="A537" s="118"/>
      <c r="B537" s="76"/>
      <c r="C537" s="76"/>
      <c r="D537" s="216"/>
      <c r="E537" s="117"/>
      <c r="F537" s="117"/>
      <c r="G537" s="117"/>
      <c r="H537" s="117"/>
      <c r="I537" s="117"/>
      <c r="J537" s="117"/>
      <c r="K537" s="117"/>
      <c r="L537" s="119"/>
      <c r="M537" s="120"/>
      <c r="N537" s="118"/>
      <c r="O537" s="117"/>
      <c r="P537" s="117"/>
      <c r="Q537" s="216"/>
      <c r="R537" s="117"/>
      <c r="S537" s="117"/>
      <c r="T537" s="117"/>
      <c r="U537" s="216"/>
      <c r="V537" s="216"/>
      <c r="W537" s="216"/>
      <c r="X537" s="216"/>
      <c r="Y537" s="216"/>
      <c r="Z537" s="216"/>
      <c r="AA537" s="217"/>
      <c r="AB537" s="218"/>
      <c r="AC537" s="219"/>
      <c r="AD537" s="220"/>
      <c r="AE537" s="220"/>
      <c r="AF537" s="120"/>
      <c r="AG537" s="217"/>
      <c r="AH537" s="217"/>
      <c r="AI537" s="221"/>
      <c r="AJ537" s="220"/>
      <c r="AK537" s="220"/>
      <c r="AL537" s="222"/>
      <c r="AM537" s="217"/>
      <c r="AN537" s="217"/>
      <c r="AO537" s="221"/>
      <c r="AP537" s="220"/>
      <c r="AQ537" s="220"/>
      <c r="AR537" s="245"/>
      <c r="AS537" s="245"/>
      <c r="AT537" s="117"/>
      <c r="AU537" s="117"/>
    </row>
    <row r="538" spans="1:47" ht="12.75" customHeight="1">
      <c r="A538" s="118"/>
      <c r="B538" s="76"/>
      <c r="C538" s="76"/>
      <c r="D538" s="216"/>
      <c r="E538" s="117"/>
      <c r="F538" s="117"/>
      <c r="G538" s="117"/>
      <c r="H538" s="117"/>
      <c r="I538" s="117"/>
      <c r="J538" s="117"/>
      <c r="K538" s="117"/>
      <c r="L538" s="119"/>
      <c r="M538" s="120"/>
      <c r="N538" s="118"/>
      <c r="O538" s="117"/>
      <c r="P538" s="117"/>
      <c r="Q538" s="216"/>
      <c r="R538" s="117"/>
      <c r="S538" s="117"/>
      <c r="T538" s="117"/>
      <c r="U538" s="216"/>
      <c r="V538" s="216"/>
      <c r="W538" s="216"/>
      <c r="X538" s="216"/>
      <c r="Y538" s="216"/>
      <c r="Z538" s="216"/>
      <c r="AA538" s="217"/>
      <c r="AB538" s="218"/>
      <c r="AC538" s="219"/>
      <c r="AD538" s="220"/>
      <c r="AE538" s="220"/>
      <c r="AF538" s="120"/>
      <c r="AG538" s="217"/>
      <c r="AH538" s="217"/>
      <c r="AI538" s="221"/>
      <c r="AJ538" s="220"/>
      <c r="AK538" s="220"/>
      <c r="AL538" s="222"/>
      <c r="AM538" s="217"/>
      <c r="AN538" s="217"/>
      <c r="AO538" s="221"/>
      <c r="AP538" s="220"/>
      <c r="AQ538" s="220"/>
      <c r="AR538" s="245"/>
      <c r="AS538" s="245"/>
      <c r="AT538" s="117"/>
      <c r="AU538" s="117"/>
    </row>
    <row r="539" spans="1:47" ht="12.75" customHeight="1">
      <c r="A539" s="118"/>
      <c r="B539" s="76"/>
      <c r="C539" s="76"/>
      <c r="D539" s="216"/>
      <c r="E539" s="117"/>
      <c r="F539" s="117"/>
      <c r="G539" s="117"/>
      <c r="H539" s="117"/>
      <c r="I539" s="117"/>
      <c r="J539" s="117"/>
      <c r="K539" s="117"/>
      <c r="L539" s="119"/>
      <c r="M539" s="120"/>
      <c r="N539" s="118"/>
      <c r="O539" s="117"/>
      <c r="P539" s="117"/>
      <c r="Q539" s="216"/>
      <c r="R539" s="117"/>
      <c r="S539" s="117"/>
      <c r="T539" s="117"/>
      <c r="U539" s="216"/>
      <c r="V539" s="216"/>
      <c r="W539" s="216"/>
      <c r="X539" s="216"/>
      <c r="Y539" s="216"/>
      <c r="Z539" s="216"/>
      <c r="AA539" s="217"/>
      <c r="AB539" s="218"/>
      <c r="AC539" s="219"/>
      <c r="AD539" s="220"/>
      <c r="AE539" s="220"/>
      <c r="AF539" s="120"/>
      <c r="AG539" s="217"/>
      <c r="AH539" s="217"/>
      <c r="AI539" s="221"/>
      <c r="AJ539" s="220"/>
      <c r="AK539" s="220"/>
      <c r="AL539" s="222"/>
      <c r="AM539" s="217"/>
      <c r="AN539" s="217"/>
      <c r="AO539" s="221"/>
      <c r="AP539" s="220"/>
      <c r="AQ539" s="220"/>
      <c r="AR539" s="245"/>
      <c r="AS539" s="245"/>
      <c r="AT539" s="117"/>
      <c r="AU539" s="117"/>
    </row>
    <row r="540" spans="1:47" ht="12.75" customHeight="1">
      <c r="A540" s="118"/>
      <c r="B540" s="76"/>
      <c r="C540" s="76"/>
      <c r="D540" s="216"/>
      <c r="E540" s="117"/>
      <c r="F540" s="117"/>
      <c r="G540" s="117"/>
      <c r="H540" s="117"/>
      <c r="I540" s="117"/>
      <c r="J540" s="117"/>
      <c r="K540" s="117"/>
      <c r="L540" s="119"/>
      <c r="M540" s="120"/>
      <c r="N540" s="118"/>
      <c r="O540" s="117"/>
      <c r="P540" s="117"/>
      <c r="Q540" s="216"/>
      <c r="R540" s="117"/>
      <c r="S540" s="117"/>
      <c r="T540" s="117"/>
      <c r="U540" s="216"/>
      <c r="V540" s="216"/>
      <c r="W540" s="216"/>
      <c r="X540" s="216"/>
      <c r="Y540" s="216"/>
      <c r="Z540" s="216"/>
      <c r="AA540" s="217"/>
      <c r="AB540" s="218"/>
      <c r="AC540" s="219"/>
      <c r="AD540" s="220"/>
      <c r="AE540" s="220"/>
      <c r="AF540" s="120"/>
      <c r="AG540" s="217"/>
      <c r="AH540" s="217"/>
      <c r="AI540" s="221"/>
      <c r="AJ540" s="220"/>
      <c r="AK540" s="220"/>
      <c r="AL540" s="222"/>
      <c r="AM540" s="217"/>
      <c r="AN540" s="217"/>
      <c r="AO540" s="221"/>
      <c r="AP540" s="220"/>
      <c r="AQ540" s="220"/>
      <c r="AR540" s="245"/>
      <c r="AS540" s="245"/>
      <c r="AT540" s="117"/>
      <c r="AU540" s="117"/>
    </row>
    <row r="541" spans="1:47" ht="12.75" customHeight="1">
      <c r="A541" s="118"/>
      <c r="B541" s="76"/>
      <c r="C541" s="76"/>
      <c r="D541" s="216"/>
      <c r="E541" s="117"/>
      <c r="F541" s="117"/>
      <c r="G541" s="117"/>
      <c r="H541" s="117"/>
      <c r="I541" s="117"/>
      <c r="J541" s="117"/>
      <c r="K541" s="117"/>
      <c r="L541" s="119"/>
      <c r="M541" s="120"/>
      <c r="N541" s="118"/>
      <c r="O541" s="117"/>
      <c r="P541" s="117"/>
      <c r="Q541" s="216"/>
      <c r="R541" s="117"/>
      <c r="S541" s="117"/>
      <c r="T541" s="117"/>
      <c r="U541" s="216"/>
      <c r="V541" s="216"/>
      <c r="W541" s="216"/>
      <c r="X541" s="216"/>
      <c r="Y541" s="216"/>
      <c r="Z541" s="216"/>
      <c r="AA541" s="217"/>
      <c r="AB541" s="218"/>
      <c r="AC541" s="219"/>
      <c r="AD541" s="220"/>
      <c r="AE541" s="220"/>
      <c r="AF541" s="120"/>
      <c r="AG541" s="217"/>
      <c r="AH541" s="217"/>
      <c r="AI541" s="221"/>
      <c r="AJ541" s="220"/>
      <c r="AK541" s="220"/>
      <c r="AL541" s="222"/>
      <c r="AM541" s="217"/>
      <c r="AN541" s="217"/>
      <c r="AO541" s="221"/>
      <c r="AP541" s="220"/>
      <c r="AQ541" s="220"/>
      <c r="AR541" s="245"/>
      <c r="AS541" s="245"/>
      <c r="AT541" s="117"/>
      <c r="AU541" s="117"/>
    </row>
    <row r="542" spans="1:47" ht="12.75" customHeight="1">
      <c r="A542" s="118"/>
      <c r="B542" s="76"/>
      <c r="C542" s="76"/>
      <c r="D542" s="216"/>
      <c r="E542" s="117"/>
      <c r="F542" s="117"/>
      <c r="G542" s="117"/>
      <c r="H542" s="117"/>
      <c r="I542" s="117"/>
      <c r="J542" s="117"/>
      <c r="K542" s="117"/>
      <c r="L542" s="119"/>
      <c r="M542" s="120"/>
      <c r="N542" s="118"/>
      <c r="O542" s="117"/>
      <c r="P542" s="117"/>
      <c r="Q542" s="216"/>
      <c r="R542" s="117"/>
      <c r="S542" s="117"/>
      <c r="T542" s="117"/>
      <c r="U542" s="216"/>
      <c r="V542" s="216"/>
      <c r="W542" s="216"/>
      <c r="X542" s="216"/>
      <c r="Y542" s="216"/>
      <c r="Z542" s="216"/>
      <c r="AA542" s="217"/>
      <c r="AB542" s="218"/>
      <c r="AC542" s="219"/>
      <c r="AD542" s="220"/>
      <c r="AE542" s="220"/>
      <c r="AF542" s="120"/>
      <c r="AG542" s="217"/>
      <c r="AH542" s="217"/>
      <c r="AI542" s="221"/>
      <c r="AJ542" s="220"/>
      <c r="AK542" s="220"/>
      <c r="AL542" s="222"/>
      <c r="AM542" s="217"/>
      <c r="AN542" s="217"/>
      <c r="AO542" s="221"/>
      <c r="AP542" s="220"/>
      <c r="AQ542" s="220"/>
      <c r="AR542" s="245"/>
      <c r="AS542" s="245"/>
      <c r="AT542" s="117"/>
      <c r="AU542" s="117"/>
    </row>
    <row r="543" spans="1:47" ht="12.75" customHeight="1">
      <c r="A543" s="118"/>
      <c r="B543" s="76"/>
      <c r="C543" s="76"/>
      <c r="D543" s="216"/>
      <c r="E543" s="117"/>
      <c r="F543" s="117"/>
      <c r="G543" s="117"/>
      <c r="H543" s="117"/>
      <c r="I543" s="117"/>
      <c r="J543" s="117"/>
      <c r="K543" s="117"/>
      <c r="L543" s="119"/>
      <c r="M543" s="120"/>
      <c r="N543" s="118"/>
      <c r="O543" s="117"/>
      <c r="P543" s="117"/>
      <c r="Q543" s="216"/>
      <c r="R543" s="117"/>
      <c r="S543" s="117"/>
      <c r="T543" s="117"/>
      <c r="U543" s="216"/>
      <c r="V543" s="216"/>
      <c r="W543" s="216"/>
      <c r="X543" s="216"/>
      <c r="Y543" s="216"/>
      <c r="Z543" s="216"/>
      <c r="AA543" s="217"/>
      <c r="AB543" s="218"/>
      <c r="AC543" s="219"/>
      <c r="AD543" s="220"/>
      <c r="AE543" s="220"/>
      <c r="AF543" s="120"/>
      <c r="AG543" s="217"/>
      <c r="AH543" s="217"/>
      <c r="AI543" s="221"/>
      <c r="AJ543" s="220"/>
      <c r="AK543" s="220"/>
      <c r="AL543" s="222"/>
      <c r="AM543" s="217"/>
      <c r="AN543" s="217"/>
      <c r="AO543" s="221"/>
      <c r="AP543" s="220"/>
      <c r="AQ543" s="220"/>
      <c r="AR543" s="245"/>
      <c r="AS543" s="245"/>
      <c r="AT543" s="117"/>
      <c r="AU543" s="117"/>
    </row>
    <row r="544" spans="1:47" ht="12.75" customHeight="1">
      <c r="A544" s="118"/>
      <c r="B544" s="76"/>
      <c r="C544" s="76"/>
      <c r="D544" s="216"/>
      <c r="E544" s="117"/>
      <c r="F544" s="117"/>
      <c r="G544" s="117"/>
      <c r="H544" s="117"/>
      <c r="I544" s="117"/>
      <c r="J544" s="117"/>
      <c r="K544" s="117"/>
      <c r="L544" s="119"/>
      <c r="M544" s="120"/>
      <c r="N544" s="118"/>
      <c r="O544" s="117"/>
      <c r="P544" s="117"/>
      <c r="Q544" s="216"/>
      <c r="R544" s="117"/>
      <c r="S544" s="117"/>
      <c r="T544" s="117"/>
      <c r="U544" s="216"/>
      <c r="V544" s="216"/>
      <c r="W544" s="216"/>
      <c r="X544" s="216"/>
      <c r="Y544" s="216"/>
      <c r="Z544" s="216"/>
      <c r="AA544" s="217"/>
      <c r="AB544" s="218"/>
      <c r="AC544" s="219"/>
      <c r="AD544" s="220"/>
      <c r="AE544" s="220"/>
      <c r="AF544" s="120"/>
      <c r="AG544" s="217"/>
      <c r="AH544" s="217"/>
      <c r="AI544" s="221"/>
      <c r="AJ544" s="220"/>
      <c r="AK544" s="220"/>
      <c r="AL544" s="222"/>
      <c r="AM544" s="217"/>
      <c r="AN544" s="217"/>
      <c r="AO544" s="221"/>
      <c r="AP544" s="220"/>
      <c r="AQ544" s="220"/>
      <c r="AR544" s="245"/>
      <c r="AS544" s="245"/>
      <c r="AT544" s="117"/>
      <c r="AU544" s="117"/>
    </row>
    <row r="545" spans="1:47" ht="12.75" customHeight="1">
      <c r="A545" s="118"/>
      <c r="B545" s="76"/>
      <c r="C545" s="76"/>
      <c r="D545" s="216"/>
      <c r="E545" s="117"/>
      <c r="F545" s="117"/>
      <c r="G545" s="117"/>
      <c r="H545" s="117"/>
      <c r="I545" s="117"/>
      <c r="J545" s="117"/>
      <c r="K545" s="117"/>
      <c r="L545" s="119"/>
      <c r="M545" s="120"/>
      <c r="N545" s="118"/>
      <c r="O545" s="117"/>
      <c r="P545" s="117"/>
      <c r="Q545" s="216"/>
      <c r="R545" s="117"/>
      <c r="S545" s="117"/>
      <c r="T545" s="117"/>
      <c r="U545" s="216"/>
      <c r="V545" s="216"/>
      <c r="W545" s="216"/>
      <c r="X545" s="216"/>
      <c r="Y545" s="216"/>
      <c r="Z545" s="216"/>
      <c r="AA545" s="217"/>
      <c r="AB545" s="218"/>
      <c r="AC545" s="219"/>
      <c r="AD545" s="220"/>
      <c r="AE545" s="220"/>
      <c r="AF545" s="120"/>
      <c r="AG545" s="217"/>
      <c r="AH545" s="217"/>
      <c r="AI545" s="221"/>
      <c r="AJ545" s="220"/>
      <c r="AK545" s="220"/>
      <c r="AL545" s="222"/>
      <c r="AM545" s="217"/>
      <c r="AN545" s="217"/>
      <c r="AO545" s="221"/>
      <c r="AP545" s="220"/>
      <c r="AQ545" s="220"/>
      <c r="AR545" s="245"/>
      <c r="AS545" s="245"/>
      <c r="AT545" s="117"/>
      <c r="AU545" s="117"/>
    </row>
    <row r="546" spans="1:47" ht="12.75" customHeight="1">
      <c r="A546" s="118"/>
      <c r="B546" s="76"/>
      <c r="C546" s="76"/>
      <c r="D546" s="216"/>
      <c r="E546" s="117"/>
      <c r="F546" s="117"/>
      <c r="G546" s="117"/>
      <c r="H546" s="117"/>
      <c r="I546" s="117"/>
      <c r="J546" s="117"/>
      <c r="K546" s="117"/>
      <c r="L546" s="119"/>
      <c r="M546" s="120"/>
      <c r="N546" s="118"/>
      <c r="O546" s="117"/>
      <c r="P546" s="117"/>
      <c r="Q546" s="216"/>
      <c r="R546" s="117"/>
      <c r="S546" s="117"/>
      <c r="T546" s="117"/>
      <c r="U546" s="216"/>
      <c r="V546" s="216"/>
      <c r="W546" s="216"/>
      <c r="X546" s="216"/>
      <c r="Y546" s="216"/>
      <c r="Z546" s="216"/>
      <c r="AA546" s="217"/>
      <c r="AB546" s="218"/>
      <c r="AC546" s="219"/>
      <c r="AD546" s="220"/>
      <c r="AE546" s="220"/>
      <c r="AF546" s="120"/>
      <c r="AG546" s="217"/>
      <c r="AH546" s="217"/>
      <c r="AI546" s="221"/>
      <c r="AJ546" s="220"/>
      <c r="AK546" s="220"/>
      <c r="AL546" s="222"/>
      <c r="AM546" s="217"/>
      <c r="AN546" s="217"/>
      <c r="AO546" s="221"/>
      <c r="AP546" s="220"/>
      <c r="AQ546" s="220"/>
      <c r="AR546" s="245"/>
      <c r="AS546" s="245"/>
      <c r="AT546" s="117"/>
      <c r="AU546" s="117"/>
    </row>
    <row r="547" spans="1:47" ht="12.75" customHeight="1">
      <c r="A547" s="118"/>
      <c r="B547" s="76"/>
      <c r="C547" s="76"/>
      <c r="D547" s="216"/>
      <c r="E547" s="117"/>
      <c r="F547" s="117"/>
      <c r="G547" s="117"/>
      <c r="H547" s="117"/>
      <c r="I547" s="117"/>
      <c r="J547" s="117"/>
      <c r="K547" s="117"/>
      <c r="L547" s="119"/>
      <c r="M547" s="120"/>
      <c r="N547" s="118"/>
      <c r="O547" s="117"/>
      <c r="P547" s="117"/>
      <c r="Q547" s="216"/>
      <c r="R547" s="117"/>
      <c r="S547" s="117"/>
      <c r="T547" s="117"/>
      <c r="U547" s="216"/>
      <c r="V547" s="216"/>
      <c r="W547" s="216"/>
      <c r="X547" s="216"/>
      <c r="Y547" s="216"/>
      <c r="Z547" s="216"/>
      <c r="AA547" s="217"/>
      <c r="AB547" s="218"/>
      <c r="AC547" s="219"/>
      <c r="AD547" s="220"/>
      <c r="AE547" s="220"/>
      <c r="AF547" s="120"/>
      <c r="AG547" s="217"/>
      <c r="AH547" s="217"/>
      <c r="AI547" s="221"/>
      <c r="AJ547" s="220"/>
      <c r="AK547" s="220"/>
      <c r="AL547" s="222"/>
      <c r="AM547" s="217"/>
      <c r="AN547" s="217"/>
      <c r="AO547" s="221"/>
      <c r="AP547" s="220"/>
      <c r="AQ547" s="220"/>
      <c r="AR547" s="245"/>
      <c r="AS547" s="245"/>
      <c r="AT547" s="117"/>
      <c r="AU547" s="117"/>
    </row>
    <row r="548" spans="1:47" ht="12.75" customHeight="1">
      <c r="A548" s="118"/>
      <c r="B548" s="76"/>
      <c r="C548" s="76"/>
      <c r="D548" s="216"/>
      <c r="E548" s="117"/>
      <c r="F548" s="117"/>
      <c r="G548" s="117"/>
      <c r="H548" s="117"/>
      <c r="I548" s="117"/>
      <c r="J548" s="117"/>
      <c r="K548" s="117"/>
      <c r="L548" s="119"/>
      <c r="M548" s="120"/>
      <c r="N548" s="118"/>
      <c r="O548" s="117"/>
      <c r="P548" s="117"/>
      <c r="Q548" s="216"/>
      <c r="R548" s="117"/>
      <c r="S548" s="117"/>
      <c r="T548" s="117"/>
      <c r="U548" s="216"/>
      <c r="V548" s="216"/>
      <c r="W548" s="216"/>
      <c r="X548" s="216"/>
      <c r="Y548" s="216"/>
      <c r="Z548" s="216"/>
      <c r="AA548" s="217"/>
      <c r="AB548" s="218"/>
      <c r="AC548" s="219"/>
      <c r="AD548" s="220"/>
      <c r="AE548" s="220"/>
      <c r="AF548" s="120"/>
      <c r="AG548" s="217"/>
      <c r="AH548" s="217"/>
      <c r="AI548" s="221"/>
      <c r="AJ548" s="220"/>
      <c r="AK548" s="220"/>
      <c r="AL548" s="222"/>
      <c r="AM548" s="217"/>
      <c r="AN548" s="217"/>
      <c r="AO548" s="221"/>
      <c r="AP548" s="220"/>
      <c r="AQ548" s="220"/>
      <c r="AR548" s="245"/>
      <c r="AS548" s="245"/>
      <c r="AT548" s="117"/>
      <c r="AU548" s="117"/>
    </row>
    <row r="549" spans="1:47" ht="12.75" customHeight="1">
      <c r="A549" s="118"/>
      <c r="B549" s="76"/>
      <c r="C549" s="76"/>
      <c r="D549" s="216"/>
      <c r="E549" s="117"/>
      <c r="F549" s="117"/>
      <c r="G549" s="117"/>
      <c r="H549" s="117"/>
      <c r="I549" s="117"/>
      <c r="J549" s="117"/>
      <c r="K549" s="117"/>
      <c r="L549" s="119"/>
      <c r="M549" s="120"/>
      <c r="N549" s="118"/>
      <c r="O549" s="117"/>
      <c r="P549" s="117"/>
      <c r="Q549" s="216"/>
      <c r="R549" s="117"/>
      <c r="S549" s="117"/>
      <c r="T549" s="117"/>
      <c r="U549" s="216"/>
      <c r="V549" s="216"/>
      <c r="W549" s="216"/>
      <c r="X549" s="216"/>
      <c r="Y549" s="216"/>
      <c r="Z549" s="216"/>
      <c r="AA549" s="217"/>
      <c r="AB549" s="218"/>
      <c r="AC549" s="219"/>
      <c r="AD549" s="220"/>
      <c r="AE549" s="220"/>
      <c r="AF549" s="120"/>
      <c r="AG549" s="217"/>
      <c r="AH549" s="217"/>
      <c r="AI549" s="221"/>
      <c r="AJ549" s="220"/>
      <c r="AK549" s="220"/>
      <c r="AL549" s="222"/>
      <c r="AM549" s="217"/>
      <c r="AN549" s="217"/>
      <c r="AO549" s="221"/>
      <c r="AP549" s="220"/>
      <c r="AQ549" s="220"/>
      <c r="AR549" s="245"/>
      <c r="AS549" s="245"/>
      <c r="AT549" s="117"/>
      <c r="AU549" s="117"/>
    </row>
    <row r="550" spans="1:47" ht="12.75" customHeight="1">
      <c r="A550" s="118"/>
      <c r="B550" s="76"/>
      <c r="C550" s="76"/>
      <c r="D550" s="216"/>
      <c r="E550" s="117"/>
      <c r="F550" s="117"/>
      <c r="G550" s="117"/>
      <c r="H550" s="117"/>
      <c r="I550" s="117"/>
      <c r="J550" s="117"/>
      <c r="K550" s="117"/>
      <c r="L550" s="119"/>
      <c r="M550" s="120"/>
      <c r="N550" s="118"/>
      <c r="O550" s="117"/>
      <c r="P550" s="117"/>
      <c r="Q550" s="216"/>
      <c r="R550" s="117"/>
      <c r="S550" s="117"/>
      <c r="T550" s="117"/>
      <c r="U550" s="216"/>
      <c r="V550" s="216"/>
      <c r="W550" s="216"/>
      <c r="X550" s="216"/>
      <c r="Y550" s="216"/>
      <c r="Z550" s="216"/>
      <c r="AA550" s="217"/>
      <c r="AB550" s="218"/>
      <c r="AC550" s="219"/>
      <c r="AD550" s="220"/>
      <c r="AE550" s="220"/>
      <c r="AF550" s="120"/>
      <c r="AG550" s="217"/>
      <c r="AH550" s="217"/>
      <c r="AI550" s="221"/>
      <c r="AJ550" s="220"/>
      <c r="AK550" s="220"/>
      <c r="AL550" s="222"/>
      <c r="AM550" s="217"/>
      <c r="AN550" s="217"/>
      <c r="AO550" s="221"/>
      <c r="AP550" s="220"/>
      <c r="AQ550" s="220"/>
      <c r="AR550" s="245"/>
      <c r="AS550" s="245"/>
      <c r="AT550" s="117"/>
      <c r="AU550" s="117"/>
    </row>
    <row r="551" spans="1:47" ht="12.75" customHeight="1">
      <c r="A551" s="118"/>
      <c r="B551" s="76"/>
      <c r="C551" s="76"/>
      <c r="D551" s="216"/>
      <c r="E551" s="117"/>
      <c r="F551" s="117"/>
      <c r="G551" s="117"/>
      <c r="H551" s="117"/>
      <c r="I551" s="117"/>
      <c r="J551" s="117"/>
      <c r="K551" s="117"/>
      <c r="L551" s="119"/>
      <c r="M551" s="120"/>
      <c r="N551" s="118"/>
      <c r="O551" s="117"/>
      <c r="P551" s="117"/>
      <c r="Q551" s="216"/>
      <c r="R551" s="117"/>
      <c r="S551" s="117"/>
      <c r="T551" s="117"/>
      <c r="U551" s="216"/>
      <c r="V551" s="216"/>
      <c r="W551" s="216"/>
      <c r="X551" s="216"/>
      <c r="Y551" s="216"/>
      <c r="Z551" s="216"/>
      <c r="AA551" s="217"/>
      <c r="AB551" s="218"/>
      <c r="AC551" s="219"/>
      <c r="AD551" s="220"/>
      <c r="AE551" s="220"/>
      <c r="AF551" s="120"/>
      <c r="AG551" s="217"/>
      <c r="AH551" s="217"/>
      <c r="AI551" s="221"/>
      <c r="AJ551" s="220"/>
      <c r="AK551" s="220"/>
      <c r="AL551" s="222"/>
      <c r="AM551" s="217"/>
      <c r="AN551" s="217"/>
      <c r="AO551" s="221"/>
      <c r="AP551" s="220"/>
      <c r="AQ551" s="220"/>
      <c r="AR551" s="245"/>
      <c r="AS551" s="245"/>
      <c r="AT551" s="117"/>
      <c r="AU551" s="117"/>
    </row>
    <row r="552" spans="1:47" ht="12.75" customHeight="1">
      <c r="A552" s="118"/>
      <c r="B552" s="76"/>
      <c r="C552" s="76"/>
      <c r="D552" s="216"/>
      <c r="E552" s="117"/>
      <c r="F552" s="117"/>
      <c r="G552" s="117"/>
      <c r="H552" s="117"/>
      <c r="I552" s="117"/>
      <c r="J552" s="117"/>
      <c r="K552" s="117"/>
      <c r="L552" s="119"/>
      <c r="M552" s="120"/>
      <c r="N552" s="118"/>
      <c r="O552" s="117"/>
      <c r="P552" s="117"/>
      <c r="Q552" s="216"/>
      <c r="R552" s="117"/>
      <c r="S552" s="117"/>
      <c r="T552" s="117"/>
      <c r="U552" s="216"/>
      <c r="V552" s="216"/>
      <c r="W552" s="216"/>
      <c r="X552" s="216"/>
      <c r="Y552" s="216"/>
      <c r="Z552" s="216"/>
      <c r="AA552" s="217"/>
      <c r="AB552" s="218"/>
      <c r="AC552" s="219"/>
      <c r="AD552" s="220"/>
      <c r="AE552" s="220"/>
      <c r="AF552" s="120"/>
      <c r="AG552" s="217"/>
      <c r="AH552" s="217"/>
      <c r="AI552" s="221"/>
      <c r="AJ552" s="220"/>
      <c r="AK552" s="220"/>
      <c r="AL552" s="222"/>
      <c r="AM552" s="217"/>
      <c r="AN552" s="217"/>
      <c r="AO552" s="221"/>
      <c r="AP552" s="220"/>
      <c r="AQ552" s="220"/>
      <c r="AR552" s="245"/>
      <c r="AS552" s="245"/>
      <c r="AT552" s="117"/>
      <c r="AU552" s="117"/>
    </row>
    <row r="553" spans="1:47" ht="12.75" customHeight="1">
      <c r="A553" s="118"/>
      <c r="B553" s="76"/>
      <c r="C553" s="76"/>
      <c r="D553" s="216"/>
      <c r="E553" s="117"/>
      <c r="F553" s="117"/>
      <c r="G553" s="117"/>
      <c r="H553" s="117"/>
      <c r="I553" s="117"/>
      <c r="J553" s="117"/>
      <c r="K553" s="117"/>
      <c r="L553" s="119"/>
      <c r="M553" s="120"/>
      <c r="N553" s="118"/>
      <c r="O553" s="117"/>
      <c r="P553" s="117"/>
      <c r="Q553" s="216"/>
      <c r="R553" s="117"/>
      <c r="S553" s="117"/>
      <c r="T553" s="117"/>
      <c r="U553" s="216"/>
      <c r="V553" s="216"/>
      <c r="W553" s="216"/>
      <c r="X553" s="216"/>
      <c r="Y553" s="216"/>
      <c r="Z553" s="216"/>
      <c r="AA553" s="217"/>
      <c r="AB553" s="218"/>
      <c r="AC553" s="219"/>
      <c r="AD553" s="220"/>
      <c r="AE553" s="220"/>
      <c r="AF553" s="120"/>
      <c r="AG553" s="217"/>
      <c r="AH553" s="217"/>
      <c r="AI553" s="221"/>
      <c r="AJ553" s="220"/>
      <c r="AK553" s="220"/>
      <c r="AL553" s="222"/>
      <c r="AM553" s="217"/>
      <c r="AN553" s="217"/>
      <c r="AO553" s="221"/>
      <c r="AP553" s="220"/>
      <c r="AQ553" s="220"/>
      <c r="AR553" s="245"/>
      <c r="AS553" s="245"/>
      <c r="AT553" s="117"/>
      <c r="AU553" s="117"/>
    </row>
    <row r="554" spans="1:47" ht="12.75" customHeight="1">
      <c r="A554" s="118"/>
      <c r="B554" s="76"/>
      <c r="C554" s="76"/>
      <c r="D554" s="216"/>
      <c r="E554" s="117"/>
      <c r="F554" s="117"/>
      <c r="G554" s="117"/>
      <c r="H554" s="117"/>
      <c r="I554" s="117"/>
      <c r="J554" s="117"/>
      <c r="K554" s="117"/>
      <c r="L554" s="119"/>
      <c r="M554" s="120"/>
      <c r="N554" s="118"/>
      <c r="O554" s="117"/>
      <c r="P554" s="117"/>
      <c r="Q554" s="216"/>
      <c r="R554" s="117"/>
      <c r="S554" s="117"/>
      <c r="T554" s="117"/>
      <c r="U554" s="216"/>
      <c r="V554" s="216"/>
      <c r="W554" s="216"/>
      <c r="X554" s="216"/>
      <c r="Y554" s="216"/>
      <c r="Z554" s="216"/>
      <c r="AA554" s="217"/>
      <c r="AB554" s="218"/>
      <c r="AC554" s="219"/>
      <c r="AD554" s="220"/>
      <c r="AE554" s="220"/>
      <c r="AF554" s="120"/>
      <c r="AG554" s="217"/>
      <c r="AH554" s="217"/>
      <c r="AI554" s="221"/>
      <c r="AJ554" s="220"/>
      <c r="AK554" s="220"/>
      <c r="AL554" s="222"/>
      <c r="AM554" s="217"/>
      <c r="AN554" s="217"/>
      <c r="AO554" s="221"/>
      <c r="AP554" s="220"/>
      <c r="AQ554" s="220"/>
      <c r="AR554" s="245"/>
      <c r="AS554" s="245"/>
      <c r="AT554" s="117"/>
      <c r="AU554" s="117"/>
    </row>
    <row r="555" spans="1:47" ht="12.75" customHeight="1">
      <c r="A555" s="118"/>
      <c r="B555" s="76"/>
      <c r="C555" s="76"/>
      <c r="D555" s="216"/>
      <c r="E555" s="117"/>
      <c r="F555" s="117"/>
      <c r="G555" s="117"/>
      <c r="H555" s="117"/>
      <c r="I555" s="117"/>
      <c r="J555" s="117"/>
      <c r="K555" s="117"/>
      <c r="L555" s="119"/>
      <c r="M555" s="120"/>
      <c r="N555" s="118"/>
      <c r="O555" s="117"/>
      <c r="P555" s="117"/>
      <c r="Q555" s="216"/>
      <c r="R555" s="117"/>
      <c r="S555" s="117"/>
      <c r="T555" s="117"/>
      <c r="U555" s="216"/>
      <c r="V555" s="216"/>
      <c r="W555" s="216"/>
      <c r="X555" s="216"/>
      <c r="Y555" s="216"/>
      <c r="Z555" s="216"/>
      <c r="AA555" s="217"/>
      <c r="AB555" s="218"/>
      <c r="AC555" s="219"/>
      <c r="AD555" s="220"/>
      <c r="AE555" s="220"/>
      <c r="AF555" s="120"/>
      <c r="AG555" s="217"/>
      <c r="AH555" s="217"/>
      <c r="AI555" s="221"/>
      <c r="AJ555" s="220"/>
      <c r="AK555" s="220"/>
      <c r="AL555" s="222"/>
      <c r="AM555" s="217"/>
      <c r="AN555" s="217"/>
      <c r="AO555" s="221"/>
      <c r="AP555" s="220"/>
      <c r="AQ555" s="220"/>
      <c r="AR555" s="245"/>
      <c r="AS555" s="245"/>
      <c r="AT555" s="117"/>
      <c r="AU555" s="117"/>
    </row>
    <row r="556" spans="1:47" ht="12.75" customHeight="1">
      <c r="A556" s="118"/>
      <c r="B556" s="76"/>
      <c r="C556" s="76"/>
      <c r="D556" s="216"/>
      <c r="E556" s="117"/>
      <c r="F556" s="117"/>
      <c r="G556" s="117"/>
      <c r="H556" s="117"/>
      <c r="I556" s="117"/>
      <c r="J556" s="117"/>
      <c r="K556" s="117"/>
      <c r="L556" s="119"/>
      <c r="M556" s="120"/>
      <c r="N556" s="118"/>
      <c r="O556" s="117"/>
      <c r="P556" s="117"/>
      <c r="Q556" s="216"/>
      <c r="R556" s="117"/>
      <c r="S556" s="117"/>
      <c r="T556" s="117"/>
      <c r="U556" s="216"/>
      <c r="V556" s="216"/>
      <c r="W556" s="216"/>
      <c r="X556" s="216"/>
      <c r="Y556" s="216"/>
      <c r="Z556" s="216"/>
      <c r="AA556" s="217"/>
      <c r="AB556" s="218"/>
      <c r="AC556" s="219"/>
      <c r="AD556" s="220"/>
      <c r="AE556" s="220"/>
      <c r="AF556" s="120"/>
      <c r="AG556" s="217"/>
      <c r="AH556" s="217"/>
      <c r="AI556" s="221"/>
      <c r="AJ556" s="220"/>
      <c r="AK556" s="220"/>
      <c r="AL556" s="222"/>
      <c r="AM556" s="217"/>
      <c r="AN556" s="217"/>
      <c r="AO556" s="221"/>
      <c r="AP556" s="220"/>
      <c r="AQ556" s="220"/>
      <c r="AR556" s="245"/>
      <c r="AS556" s="245"/>
      <c r="AT556" s="117"/>
      <c r="AU556" s="117"/>
    </row>
    <row r="557" spans="1:47" ht="12.75" customHeight="1">
      <c r="A557" s="118"/>
      <c r="B557" s="76"/>
      <c r="C557" s="76"/>
      <c r="D557" s="216"/>
      <c r="E557" s="117"/>
      <c r="F557" s="117"/>
      <c r="G557" s="117"/>
      <c r="H557" s="117"/>
      <c r="I557" s="117"/>
      <c r="J557" s="117"/>
      <c r="K557" s="117"/>
      <c r="L557" s="119"/>
      <c r="M557" s="120"/>
      <c r="N557" s="118"/>
      <c r="O557" s="117"/>
      <c r="P557" s="117"/>
      <c r="Q557" s="216"/>
      <c r="R557" s="117"/>
      <c r="S557" s="117"/>
      <c r="T557" s="117"/>
      <c r="U557" s="216"/>
      <c r="V557" s="216"/>
      <c r="W557" s="216"/>
      <c r="X557" s="216"/>
      <c r="Y557" s="216"/>
      <c r="Z557" s="216"/>
      <c r="AA557" s="217"/>
      <c r="AB557" s="218"/>
      <c r="AC557" s="219"/>
      <c r="AD557" s="220"/>
      <c r="AE557" s="220"/>
      <c r="AF557" s="120"/>
      <c r="AG557" s="217"/>
      <c r="AH557" s="217"/>
      <c r="AI557" s="221"/>
      <c r="AJ557" s="220"/>
      <c r="AK557" s="220"/>
      <c r="AL557" s="222"/>
      <c r="AM557" s="217"/>
      <c r="AN557" s="217"/>
      <c r="AO557" s="221"/>
      <c r="AP557" s="220"/>
      <c r="AQ557" s="220"/>
      <c r="AR557" s="245"/>
      <c r="AS557" s="245"/>
      <c r="AT557" s="117"/>
      <c r="AU557" s="117"/>
    </row>
    <row r="558" spans="1:47" ht="12.75" customHeight="1">
      <c r="A558" s="118"/>
      <c r="B558" s="76"/>
      <c r="C558" s="76"/>
      <c r="D558" s="216"/>
      <c r="E558" s="117"/>
      <c r="F558" s="117"/>
      <c r="G558" s="117"/>
      <c r="H558" s="117"/>
      <c r="I558" s="117"/>
      <c r="J558" s="117"/>
      <c r="K558" s="117"/>
      <c r="L558" s="119"/>
      <c r="M558" s="120"/>
      <c r="N558" s="118"/>
      <c r="O558" s="117"/>
      <c r="P558" s="117"/>
      <c r="Q558" s="216"/>
      <c r="R558" s="117"/>
      <c r="S558" s="117"/>
      <c r="T558" s="117"/>
      <c r="U558" s="216"/>
      <c r="V558" s="216"/>
      <c r="W558" s="216"/>
      <c r="X558" s="216"/>
      <c r="Y558" s="216"/>
      <c r="Z558" s="216"/>
      <c r="AA558" s="217"/>
      <c r="AB558" s="218"/>
      <c r="AC558" s="219"/>
      <c r="AD558" s="220"/>
      <c r="AE558" s="220"/>
      <c r="AF558" s="120"/>
      <c r="AG558" s="217"/>
      <c r="AH558" s="217"/>
      <c r="AI558" s="221"/>
      <c r="AJ558" s="220"/>
      <c r="AK558" s="220"/>
      <c r="AL558" s="222"/>
      <c r="AM558" s="217"/>
      <c r="AN558" s="217"/>
      <c r="AO558" s="221"/>
      <c r="AP558" s="220"/>
      <c r="AQ558" s="220"/>
      <c r="AR558" s="245"/>
      <c r="AS558" s="245"/>
      <c r="AT558" s="117"/>
      <c r="AU558" s="117"/>
    </row>
    <row r="559" spans="1:47" ht="12.75" customHeight="1">
      <c r="A559" s="118"/>
      <c r="B559" s="76"/>
      <c r="C559" s="76"/>
      <c r="D559" s="216"/>
      <c r="E559" s="117"/>
      <c r="F559" s="117"/>
      <c r="G559" s="117"/>
      <c r="H559" s="117"/>
      <c r="I559" s="117"/>
      <c r="J559" s="117"/>
      <c r="K559" s="117"/>
      <c r="L559" s="119"/>
      <c r="M559" s="120"/>
      <c r="N559" s="118"/>
      <c r="O559" s="117"/>
      <c r="P559" s="117"/>
      <c r="Q559" s="216"/>
      <c r="R559" s="117"/>
      <c r="S559" s="117"/>
      <c r="T559" s="117"/>
      <c r="U559" s="216"/>
      <c r="V559" s="216"/>
      <c r="W559" s="216"/>
      <c r="X559" s="216"/>
      <c r="Y559" s="216"/>
      <c r="Z559" s="216"/>
      <c r="AA559" s="217"/>
      <c r="AB559" s="218"/>
      <c r="AC559" s="219"/>
      <c r="AD559" s="220"/>
      <c r="AE559" s="220"/>
      <c r="AF559" s="120"/>
      <c r="AG559" s="217"/>
      <c r="AH559" s="217"/>
      <c r="AI559" s="221"/>
      <c r="AJ559" s="220"/>
      <c r="AK559" s="220"/>
      <c r="AL559" s="222"/>
      <c r="AM559" s="217"/>
      <c r="AN559" s="217"/>
      <c r="AO559" s="221"/>
      <c r="AP559" s="220"/>
      <c r="AQ559" s="220"/>
      <c r="AR559" s="245"/>
      <c r="AS559" s="245"/>
      <c r="AT559" s="117"/>
      <c r="AU559" s="117"/>
    </row>
    <row r="560" spans="1:47" ht="12.75" customHeight="1">
      <c r="A560" s="118"/>
      <c r="B560" s="76"/>
      <c r="C560" s="76"/>
      <c r="D560" s="216"/>
      <c r="E560" s="117"/>
      <c r="F560" s="117"/>
      <c r="G560" s="117"/>
      <c r="H560" s="117"/>
      <c r="I560" s="117"/>
      <c r="J560" s="117"/>
      <c r="K560" s="117"/>
      <c r="L560" s="119"/>
      <c r="M560" s="120"/>
      <c r="N560" s="118"/>
      <c r="O560" s="117"/>
      <c r="P560" s="117"/>
      <c r="Q560" s="216"/>
      <c r="R560" s="117"/>
      <c r="S560" s="117"/>
      <c r="T560" s="117"/>
      <c r="U560" s="216"/>
      <c r="V560" s="216"/>
      <c r="W560" s="216"/>
      <c r="X560" s="216"/>
      <c r="Y560" s="216"/>
      <c r="Z560" s="216"/>
      <c r="AA560" s="217"/>
      <c r="AB560" s="218"/>
      <c r="AC560" s="219"/>
      <c r="AD560" s="220"/>
      <c r="AE560" s="220"/>
      <c r="AF560" s="120"/>
      <c r="AG560" s="217"/>
      <c r="AH560" s="217"/>
      <c r="AI560" s="221"/>
      <c r="AJ560" s="220"/>
      <c r="AK560" s="220"/>
      <c r="AL560" s="222"/>
      <c r="AM560" s="217"/>
      <c r="AN560" s="217"/>
      <c r="AO560" s="221"/>
      <c r="AP560" s="220"/>
      <c r="AQ560" s="220"/>
      <c r="AR560" s="245"/>
      <c r="AS560" s="245"/>
      <c r="AT560" s="117"/>
      <c r="AU560" s="117"/>
    </row>
    <row r="561" spans="1:47" ht="12.75" customHeight="1">
      <c r="A561" s="118"/>
      <c r="B561" s="76"/>
      <c r="C561" s="76"/>
      <c r="D561" s="216"/>
      <c r="E561" s="117"/>
      <c r="F561" s="117"/>
      <c r="G561" s="117"/>
      <c r="H561" s="117"/>
      <c r="I561" s="117"/>
      <c r="J561" s="117"/>
      <c r="K561" s="117"/>
      <c r="L561" s="119"/>
      <c r="M561" s="120"/>
      <c r="N561" s="118"/>
      <c r="O561" s="117"/>
      <c r="P561" s="117"/>
      <c r="Q561" s="216"/>
      <c r="R561" s="117"/>
      <c r="S561" s="117"/>
      <c r="T561" s="117"/>
      <c r="U561" s="216"/>
      <c r="V561" s="216"/>
      <c r="W561" s="216"/>
      <c r="X561" s="216"/>
      <c r="Y561" s="216"/>
      <c r="Z561" s="216"/>
      <c r="AA561" s="217"/>
      <c r="AB561" s="218"/>
      <c r="AC561" s="219"/>
      <c r="AD561" s="220"/>
      <c r="AE561" s="220"/>
      <c r="AF561" s="120"/>
      <c r="AG561" s="217"/>
      <c r="AH561" s="217"/>
      <c r="AI561" s="221"/>
      <c r="AJ561" s="220"/>
      <c r="AK561" s="220"/>
      <c r="AL561" s="222"/>
      <c r="AM561" s="217"/>
      <c r="AN561" s="217"/>
      <c r="AO561" s="221"/>
      <c r="AP561" s="220"/>
      <c r="AQ561" s="220"/>
      <c r="AR561" s="245"/>
      <c r="AS561" s="245"/>
      <c r="AT561" s="117"/>
      <c r="AU561" s="117"/>
    </row>
    <row r="562" spans="1:47" ht="12.75" customHeight="1">
      <c r="A562" s="118"/>
      <c r="B562" s="76"/>
      <c r="C562" s="76"/>
      <c r="D562" s="216"/>
      <c r="E562" s="117"/>
      <c r="F562" s="117"/>
      <c r="G562" s="117"/>
      <c r="H562" s="117"/>
      <c r="I562" s="117"/>
      <c r="J562" s="117"/>
      <c r="K562" s="117"/>
      <c r="L562" s="119"/>
      <c r="M562" s="120"/>
      <c r="N562" s="118"/>
      <c r="O562" s="117"/>
      <c r="P562" s="117"/>
      <c r="Q562" s="216"/>
      <c r="R562" s="117"/>
      <c r="S562" s="117"/>
      <c r="T562" s="117"/>
      <c r="U562" s="216"/>
      <c r="V562" s="216"/>
      <c r="W562" s="216"/>
      <c r="X562" s="216"/>
      <c r="Y562" s="216"/>
      <c r="Z562" s="216"/>
      <c r="AA562" s="217"/>
      <c r="AB562" s="218"/>
      <c r="AC562" s="219"/>
      <c r="AD562" s="220"/>
      <c r="AE562" s="220"/>
      <c r="AF562" s="120"/>
      <c r="AG562" s="217"/>
      <c r="AH562" s="217"/>
      <c r="AI562" s="221"/>
      <c r="AJ562" s="220"/>
      <c r="AK562" s="220"/>
      <c r="AL562" s="222"/>
      <c r="AM562" s="217"/>
      <c r="AN562" s="217"/>
      <c r="AO562" s="221"/>
      <c r="AP562" s="220"/>
      <c r="AQ562" s="220"/>
      <c r="AR562" s="245"/>
      <c r="AS562" s="245"/>
      <c r="AT562" s="117"/>
      <c r="AU562" s="117"/>
    </row>
    <row r="563" spans="1:47" ht="12.75" customHeight="1">
      <c r="A563" s="118"/>
      <c r="B563" s="76"/>
      <c r="C563" s="76"/>
      <c r="D563" s="216"/>
      <c r="E563" s="117"/>
      <c r="F563" s="117"/>
      <c r="G563" s="117"/>
      <c r="H563" s="117"/>
      <c r="I563" s="117"/>
      <c r="J563" s="117"/>
      <c r="K563" s="117"/>
      <c r="L563" s="119"/>
      <c r="M563" s="120"/>
      <c r="N563" s="118"/>
      <c r="O563" s="117"/>
      <c r="P563" s="117"/>
      <c r="Q563" s="216"/>
      <c r="R563" s="117"/>
      <c r="S563" s="117"/>
      <c r="T563" s="117"/>
      <c r="U563" s="216"/>
      <c r="V563" s="216"/>
      <c r="W563" s="216"/>
      <c r="X563" s="216"/>
      <c r="Y563" s="216"/>
      <c r="Z563" s="216"/>
      <c r="AA563" s="217"/>
      <c r="AB563" s="218"/>
      <c r="AC563" s="219"/>
      <c r="AD563" s="220"/>
      <c r="AE563" s="220"/>
      <c r="AF563" s="120"/>
      <c r="AG563" s="217"/>
      <c r="AH563" s="217"/>
      <c r="AI563" s="221"/>
      <c r="AJ563" s="220"/>
      <c r="AK563" s="220"/>
      <c r="AL563" s="222"/>
      <c r="AM563" s="217"/>
      <c r="AN563" s="217"/>
      <c r="AO563" s="221"/>
      <c r="AP563" s="220"/>
      <c r="AQ563" s="220"/>
      <c r="AR563" s="245"/>
      <c r="AS563" s="245"/>
      <c r="AT563" s="117"/>
      <c r="AU563" s="117"/>
    </row>
    <row r="564" spans="1:47" ht="12.75" customHeight="1">
      <c r="A564" s="118"/>
      <c r="B564" s="76"/>
      <c r="C564" s="76"/>
      <c r="D564" s="216"/>
      <c r="E564" s="117"/>
      <c r="F564" s="117"/>
      <c r="G564" s="117"/>
      <c r="H564" s="117"/>
      <c r="I564" s="117"/>
      <c r="J564" s="117"/>
      <c r="K564" s="117"/>
      <c r="L564" s="119"/>
      <c r="M564" s="120"/>
      <c r="N564" s="118"/>
      <c r="O564" s="117"/>
      <c r="P564" s="117"/>
      <c r="Q564" s="216"/>
      <c r="R564" s="117"/>
      <c r="S564" s="117"/>
      <c r="T564" s="117"/>
      <c r="U564" s="216"/>
      <c r="V564" s="216"/>
      <c r="W564" s="216"/>
      <c r="X564" s="216"/>
      <c r="Y564" s="216"/>
      <c r="Z564" s="216"/>
      <c r="AA564" s="217"/>
      <c r="AB564" s="218"/>
      <c r="AC564" s="219"/>
      <c r="AD564" s="220"/>
      <c r="AE564" s="220"/>
      <c r="AF564" s="120"/>
      <c r="AG564" s="217"/>
      <c r="AH564" s="217"/>
      <c r="AI564" s="221"/>
      <c r="AJ564" s="220"/>
      <c r="AK564" s="220"/>
      <c r="AL564" s="222"/>
      <c r="AM564" s="217"/>
      <c r="AN564" s="217"/>
      <c r="AO564" s="221"/>
      <c r="AP564" s="220"/>
      <c r="AQ564" s="220"/>
      <c r="AR564" s="245"/>
      <c r="AS564" s="245"/>
      <c r="AT564" s="117"/>
      <c r="AU564" s="117"/>
    </row>
    <row r="565" spans="1:47" ht="12.75" customHeight="1">
      <c r="A565" s="118"/>
      <c r="B565" s="76"/>
      <c r="C565" s="76"/>
      <c r="D565" s="216"/>
      <c r="E565" s="117"/>
      <c r="F565" s="117"/>
      <c r="G565" s="117"/>
      <c r="H565" s="117"/>
      <c r="I565" s="117"/>
      <c r="J565" s="117"/>
      <c r="K565" s="117"/>
      <c r="L565" s="119"/>
      <c r="M565" s="120"/>
      <c r="N565" s="118"/>
      <c r="O565" s="117"/>
      <c r="P565" s="117"/>
      <c r="Q565" s="216"/>
      <c r="R565" s="117"/>
      <c r="S565" s="117"/>
      <c r="T565" s="117"/>
      <c r="U565" s="216"/>
      <c r="V565" s="216"/>
      <c r="W565" s="216"/>
      <c r="X565" s="216"/>
      <c r="Y565" s="216"/>
      <c r="Z565" s="216"/>
      <c r="AA565" s="217"/>
      <c r="AB565" s="218"/>
      <c r="AC565" s="219"/>
      <c r="AD565" s="220"/>
      <c r="AE565" s="220"/>
      <c r="AF565" s="120"/>
      <c r="AG565" s="217"/>
      <c r="AH565" s="217"/>
      <c r="AI565" s="221"/>
      <c r="AJ565" s="220"/>
      <c r="AK565" s="220"/>
      <c r="AL565" s="222"/>
      <c r="AM565" s="217"/>
      <c r="AN565" s="217"/>
      <c r="AO565" s="221"/>
      <c r="AP565" s="220"/>
      <c r="AQ565" s="220"/>
      <c r="AR565" s="245"/>
      <c r="AS565" s="245"/>
      <c r="AT565" s="117"/>
      <c r="AU565" s="117"/>
    </row>
    <row r="566" spans="1:47" ht="12.75" customHeight="1">
      <c r="A566" s="118"/>
      <c r="B566" s="76"/>
      <c r="C566" s="76"/>
      <c r="D566" s="216"/>
      <c r="E566" s="117"/>
      <c r="F566" s="117"/>
      <c r="G566" s="117"/>
      <c r="H566" s="117"/>
      <c r="I566" s="117"/>
      <c r="J566" s="117"/>
      <c r="K566" s="117"/>
      <c r="L566" s="119"/>
      <c r="M566" s="120"/>
      <c r="N566" s="118"/>
      <c r="O566" s="117"/>
      <c r="P566" s="117"/>
      <c r="Q566" s="216"/>
      <c r="R566" s="117"/>
      <c r="S566" s="117"/>
      <c r="T566" s="117"/>
      <c r="U566" s="216"/>
      <c r="V566" s="216"/>
      <c r="W566" s="216"/>
      <c r="X566" s="216"/>
      <c r="Y566" s="216"/>
      <c r="Z566" s="216"/>
      <c r="AA566" s="217"/>
      <c r="AB566" s="218"/>
      <c r="AC566" s="219"/>
      <c r="AD566" s="220"/>
      <c r="AE566" s="220"/>
      <c r="AF566" s="120"/>
      <c r="AG566" s="217"/>
      <c r="AH566" s="217"/>
      <c r="AI566" s="221"/>
      <c r="AJ566" s="220"/>
      <c r="AK566" s="220"/>
      <c r="AL566" s="222"/>
      <c r="AM566" s="217"/>
      <c r="AN566" s="217"/>
      <c r="AO566" s="221"/>
      <c r="AP566" s="220"/>
      <c r="AQ566" s="220"/>
      <c r="AR566" s="245"/>
      <c r="AS566" s="245"/>
      <c r="AT566" s="117"/>
      <c r="AU566" s="117"/>
    </row>
    <row r="567" spans="1:47" ht="12.75" customHeight="1">
      <c r="A567" s="118"/>
      <c r="B567" s="76"/>
      <c r="C567" s="76"/>
      <c r="D567" s="216"/>
      <c r="E567" s="117"/>
      <c r="F567" s="117"/>
      <c r="G567" s="117"/>
      <c r="H567" s="117"/>
      <c r="I567" s="117"/>
      <c r="J567" s="117"/>
      <c r="K567" s="117"/>
      <c r="L567" s="119"/>
      <c r="M567" s="120"/>
      <c r="N567" s="118"/>
      <c r="O567" s="117"/>
      <c r="P567" s="117"/>
      <c r="Q567" s="216"/>
      <c r="R567" s="117"/>
      <c r="S567" s="117"/>
      <c r="T567" s="117"/>
      <c r="U567" s="216"/>
      <c r="V567" s="216"/>
      <c r="W567" s="216"/>
      <c r="X567" s="216"/>
      <c r="Y567" s="216"/>
      <c r="Z567" s="216"/>
      <c r="AA567" s="217"/>
      <c r="AB567" s="218"/>
      <c r="AC567" s="219"/>
      <c r="AD567" s="220"/>
      <c r="AE567" s="220"/>
      <c r="AF567" s="120"/>
      <c r="AG567" s="217"/>
      <c r="AH567" s="217"/>
      <c r="AI567" s="221"/>
      <c r="AJ567" s="220"/>
      <c r="AK567" s="220"/>
      <c r="AL567" s="222"/>
      <c r="AM567" s="217"/>
      <c r="AN567" s="217"/>
      <c r="AO567" s="221"/>
      <c r="AP567" s="220"/>
      <c r="AQ567" s="220"/>
      <c r="AR567" s="245"/>
      <c r="AS567" s="245"/>
      <c r="AT567" s="117"/>
      <c r="AU567" s="117"/>
    </row>
    <row r="568" spans="1:47" ht="12.75" customHeight="1">
      <c r="A568" s="118"/>
      <c r="B568" s="76"/>
      <c r="C568" s="76"/>
      <c r="D568" s="216"/>
      <c r="E568" s="117"/>
      <c r="F568" s="117"/>
      <c r="G568" s="117"/>
      <c r="H568" s="117"/>
      <c r="I568" s="117"/>
      <c r="J568" s="117"/>
      <c r="K568" s="117"/>
      <c r="L568" s="119"/>
      <c r="M568" s="120"/>
      <c r="N568" s="118"/>
      <c r="O568" s="117"/>
      <c r="P568" s="117"/>
      <c r="Q568" s="216"/>
      <c r="R568" s="117"/>
      <c r="S568" s="117"/>
      <c r="T568" s="117"/>
      <c r="U568" s="216"/>
      <c r="V568" s="216"/>
      <c r="W568" s="216"/>
      <c r="X568" s="216"/>
      <c r="Y568" s="216"/>
      <c r="Z568" s="216"/>
      <c r="AA568" s="217"/>
      <c r="AB568" s="218"/>
      <c r="AC568" s="219"/>
      <c r="AD568" s="220"/>
      <c r="AE568" s="220"/>
      <c r="AF568" s="120"/>
      <c r="AG568" s="217"/>
      <c r="AH568" s="217"/>
      <c r="AI568" s="221"/>
      <c r="AJ568" s="220"/>
      <c r="AK568" s="220"/>
      <c r="AL568" s="222"/>
      <c r="AM568" s="217"/>
      <c r="AN568" s="217"/>
      <c r="AO568" s="221"/>
      <c r="AP568" s="220"/>
      <c r="AQ568" s="220"/>
      <c r="AR568" s="245"/>
      <c r="AS568" s="245"/>
      <c r="AT568" s="117"/>
      <c r="AU568" s="117"/>
    </row>
    <row r="569" spans="1:47" ht="12.75" customHeight="1">
      <c r="A569" s="118"/>
      <c r="B569" s="76"/>
      <c r="C569" s="76"/>
      <c r="D569" s="216"/>
      <c r="E569" s="117"/>
      <c r="F569" s="117"/>
      <c r="G569" s="117"/>
      <c r="H569" s="117"/>
      <c r="I569" s="117"/>
      <c r="J569" s="117"/>
      <c r="K569" s="117"/>
      <c r="L569" s="119"/>
      <c r="M569" s="120"/>
      <c r="N569" s="118"/>
      <c r="O569" s="117"/>
      <c r="P569" s="117"/>
      <c r="Q569" s="216"/>
      <c r="R569" s="117"/>
      <c r="S569" s="117"/>
      <c r="T569" s="117"/>
      <c r="U569" s="216"/>
      <c r="V569" s="216"/>
      <c r="W569" s="216"/>
      <c r="X569" s="216"/>
      <c r="Y569" s="216"/>
      <c r="Z569" s="216"/>
      <c r="AA569" s="217"/>
      <c r="AB569" s="218"/>
      <c r="AC569" s="219"/>
      <c r="AD569" s="220"/>
      <c r="AE569" s="220"/>
      <c r="AF569" s="120"/>
      <c r="AG569" s="217"/>
      <c r="AH569" s="217"/>
      <c r="AI569" s="221"/>
      <c r="AJ569" s="220"/>
      <c r="AK569" s="220"/>
      <c r="AL569" s="222"/>
      <c r="AM569" s="217"/>
      <c r="AN569" s="217"/>
      <c r="AO569" s="221"/>
      <c r="AP569" s="220"/>
      <c r="AQ569" s="220"/>
      <c r="AR569" s="245"/>
      <c r="AS569" s="245"/>
      <c r="AT569" s="117"/>
      <c r="AU569" s="117"/>
    </row>
    <row r="570" spans="1:47" ht="12.75" customHeight="1">
      <c r="A570" s="118"/>
      <c r="B570" s="76"/>
      <c r="C570" s="76"/>
      <c r="D570" s="216"/>
      <c r="E570" s="117"/>
      <c r="F570" s="117"/>
      <c r="G570" s="117"/>
      <c r="H570" s="117"/>
      <c r="I570" s="117"/>
      <c r="J570" s="117"/>
      <c r="K570" s="117"/>
      <c r="L570" s="119"/>
      <c r="M570" s="120"/>
      <c r="N570" s="118"/>
      <c r="O570" s="117"/>
      <c r="P570" s="117"/>
      <c r="Q570" s="216"/>
      <c r="R570" s="117"/>
      <c r="S570" s="117"/>
      <c r="T570" s="117"/>
      <c r="U570" s="216"/>
      <c r="V570" s="216"/>
      <c r="W570" s="216"/>
      <c r="X570" s="216"/>
      <c r="Y570" s="216"/>
      <c r="Z570" s="216"/>
      <c r="AA570" s="217"/>
      <c r="AB570" s="218"/>
      <c r="AC570" s="219"/>
      <c r="AD570" s="220"/>
      <c r="AE570" s="220"/>
      <c r="AF570" s="120"/>
      <c r="AG570" s="217"/>
      <c r="AH570" s="217"/>
      <c r="AI570" s="221"/>
      <c r="AJ570" s="220"/>
      <c r="AK570" s="220"/>
      <c r="AL570" s="222"/>
      <c r="AM570" s="217"/>
      <c r="AN570" s="217"/>
      <c r="AO570" s="221"/>
      <c r="AP570" s="220"/>
      <c r="AQ570" s="220"/>
      <c r="AR570" s="245"/>
      <c r="AS570" s="245"/>
      <c r="AT570" s="117"/>
      <c r="AU570" s="117"/>
    </row>
    <row r="571" spans="1:47" ht="12.75" customHeight="1">
      <c r="A571" s="118"/>
      <c r="B571" s="76"/>
      <c r="C571" s="76"/>
      <c r="D571" s="216"/>
      <c r="E571" s="117"/>
      <c r="F571" s="117"/>
      <c r="G571" s="117"/>
      <c r="H571" s="117"/>
      <c r="I571" s="117"/>
      <c r="J571" s="117"/>
      <c r="K571" s="117"/>
      <c r="L571" s="119"/>
      <c r="M571" s="120"/>
      <c r="N571" s="118"/>
      <c r="O571" s="117"/>
      <c r="P571" s="117"/>
      <c r="Q571" s="216"/>
      <c r="R571" s="117"/>
      <c r="S571" s="117"/>
      <c r="T571" s="117"/>
      <c r="U571" s="216"/>
      <c r="V571" s="216"/>
      <c r="W571" s="216"/>
      <c r="X571" s="216"/>
      <c r="Y571" s="216"/>
      <c r="Z571" s="216"/>
      <c r="AA571" s="217"/>
      <c r="AB571" s="218"/>
      <c r="AC571" s="219"/>
      <c r="AD571" s="220"/>
      <c r="AE571" s="220"/>
      <c r="AF571" s="120"/>
      <c r="AG571" s="217"/>
      <c r="AH571" s="217"/>
      <c r="AI571" s="221"/>
      <c r="AJ571" s="220"/>
      <c r="AK571" s="220"/>
      <c r="AL571" s="222"/>
      <c r="AM571" s="217"/>
      <c r="AN571" s="217"/>
      <c r="AO571" s="221"/>
      <c r="AP571" s="220"/>
      <c r="AQ571" s="220"/>
      <c r="AR571" s="245"/>
      <c r="AS571" s="245"/>
      <c r="AT571" s="117"/>
      <c r="AU571" s="117"/>
    </row>
    <row r="572" spans="1:47" ht="12.75" customHeight="1">
      <c r="A572" s="118"/>
      <c r="B572" s="76"/>
      <c r="C572" s="76"/>
      <c r="D572" s="216"/>
      <c r="E572" s="117"/>
      <c r="F572" s="117"/>
      <c r="G572" s="117"/>
      <c r="H572" s="117"/>
      <c r="I572" s="117"/>
      <c r="J572" s="117"/>
      <c r="K572" s="117"/>
      <c r="L572" s="119"/>
      <c r="M572" s="120"/>
      <c r="N572" s="118"/>
      <c r="O572" s="117"/>
      <c r="P572" s="117"/>
      <c r="Q572" s="216"/>
      <c r="R572" s="117"/>
      <c r="S572" s="117"/>
      <c r="T572" s="117"/>
      <c r="U572" s="216"/>
      <c r="V572" s="216"/>
      <c r="W572" s="216"/>
      <c r="X572" s="216"/>
      <c r="Y572" s="216"/>
      <c r="Z572" s="216"/>
      <c r="AA572" s="217"/>
      <c r="AB572" s="218"/>
      <c r="AC572" s="219"/>
      <c r="AD572" s="220"/>
      <c r="AE572" s="220"/>
      <c r="AF572" s="120"/>
      <c r="AG572" s="217"/>
      <c r="AH572" s="217"/>
      <c r="AI572" s="221"/>
      <c r="AJ572" s="220"/>
      <c r="AK572" s="220"/>
      <c r="AL572" s="222"/>
      <c r="AM572" s="217"/>
      <c r="AN572" s="217"/>
      <c r="AO572" s="221"/>
      <c r="AP572" s="220"/>
      <c r="AQ572" s="220"/>
      <c r="AR572" s="245"/>
      <c r="AS572" s="245"/>
      <c r="AT572" s="117"/>
      <c r="AU572" s="117"/>
    </row>
    <row r="573" spans="1:47" ht="12.75" customHeight="1">
      <c r="A573" s="118"/>
      <c r="B573" s="76"/>
      <c r="C573" s="76"/>
      <c r="D573" s="216"/>
      <c r="E573" s="117"/>
      <c r="F573" s="117"/>
      <c r="G573" s="117"/>
      <c r="H573" s="117"/>
      <c r="I573" s="117"/>
      <c r="J573" s="117"/>
      <c r="K573" s="117"/>
      <c r="L573" s="119"/>
      <c r="M573" s="120"/>
      <c r="N573" s="118"/>
      <c r="O573" s="117"/>
      <c r="P573" s="117"/>
      <c r="Q573" s="216"/>
      <c r="R573" s="117"/>
      <c r="S573" s="117"/>
      <c r="T573" s="117"/>
      <c r="U573" s="216"/>
      <c r="V573" s="216"/>
      <c r="W573" s="216"/>
      <c r="X573" s="216"/>
      <c r="Y573" s="216"/>
      <c r="Z573" s="216"/>
      <c r="AA573" s="217"/>
      <c r="AB573" s="218"/>
      <c r="AC573" s="219"/>
      <c r="AD573" s="220"/>
      <c r="AE573" s="220"/>
      <c r="AF573" s="120"/>
      <c r="AG573" s="217"/>
      <c r="AH573" s="217"/>
      <c r="AI573" s="221"/>
      <c r="AJ573" s="220"/>
      <c r="AK573" s="220"/>
      <c r="AL573" s="222"/>
      <c r="AM573" s="217"/>
      <c r="AN573" s="217"/>
      <c r="AO573" s="221"/>
      <c r="AP573" s="220"/>
      <c r="AQ573" s="220"/>
      <c r="AR573" s="245"/>
      <c r="AS573" s="245"/>
      <c r="AT573" s="117"/>
      <c r="AU573" s="117"/>
    </row>
    <row r="574" spans="1:47" ht="12.75" customHeight="1">
      <c r="A574" s="118"/>
      <c r="B574" s="76"/>
      <c r="C574" s="76"/>
      <c r="D574" s="216"/>
      <c r="E574" s="117"/>
      <c r="F574" s="117"/>
      <c r="G574" s="117"/>
      <c r="H574" s="117"/>
      <c r="I574" s="117"/>
      <c r="J574" s="117"/>
      <c r="K574" s="117"/>
      <c r="L574" s="119"/>
      <c r="M574" s="120"/>
      <c r="N574" s="118"/>
      <c r="O574" s="117"/>
      <c r="P574" s="117"/>
      <c r="Q574" s="216"/>
      <c r="R574" s="117"/>
      <c r="S574" s="117"/>
      <c r="T574" s="117"/>
      <c r="U574" s="216"/>
      <c r="V574" s="216"/>
      <c r="W574" s="216"/>
      <c r="X574" s="216"/>
      <c r="Y574" s="216"/>
      <c r="Z574" s="216"/>
      <c r="AA574" s="217"/>
      <c r="AB574" s="218"/>
      <c r="AC574" s="219"/>
      <c r="AD574" s="220"/>
      <c r="AE574" s="220"/>
      <c r="AF574" s="120"/>
      <c r="AG574" s="217"/>
      <c r="AH574" s="217"/>
      <c r="AI574" s="221"/>
      <c r="AJ574" s="220"/>
      <c r="AK574" s="220"/>
      <c r="AL574" s="222"/>
      <c r="AM574" s="217"/>
      <c r="AN574" s="217"/>
      <c r="AO574" s="221"/>
      <c r="AP574" s="220"/>
      <c r="AQ574" s="220"/>
      <c r="AR574" s="245"/>
      <c r="AS574" s="245"/>
      <c r="AT574" s="117"/>
      <c r="AU574" s="117"/>
    </row>
    <row r="575" spans="1:47" ht="12.75" customHeight="1">
      <c r="A575" s="118"/>
      <c r="B575" s="76"/>
      <c r="C575" s="76"/>
      <c r="D575" s="216"/>
      <c r="E575" s="117"/>
      <c r="F575" s="117"/>
      <c r="G575" s="117"/>
      <c r="H575" s="117"/>
      <c r="I575" s="117"/>
      <c r="J575" s="117"/>
      <c r="K575" s="117"/>
      <c r="L575" s="119"/>
      <c r="M575" s="120"/>
      <c r="N575" s="118"/>
      <c r="O575" s="117"/>
      <c r="P575" s="117"/>
      <c r="Q575" s="216"/>
      <c r="R575" s="117"/>
      <c r="S575" s="117"/>
      <c r="T575" s="117"/>
      <c r="U575" s="216"/>
      <c r="V575" s="216"/>
      <c r="W575" s="216"/>
      <c r="X575" s="216"/>
      <c r="Y575" s="216"/>
      <c r="Z575" s="216"/>
      <c r="AA575" s="217"/>
      <c r="AB575" s="218"/>
      <c r="AC575" s="219"/>
      <c r="AD575" s="220"/>
      <c r="AE575" s="220"/>
      <c r="AF575" s="120"/>
      <c r="AG575" s="217"/>
      <c r="AH575" s="217"/>
      <c r="AI575" s="221"/>
      <c r="AJ575" s="220"/>
      <c r="AK575" s="220"/>
      <c r="AL575" s="222"/>
      <c r="AM575" s="217"/>
      <c r="AN575" s="217"/>
      <c r="AO575" s="221"/>
      <c r="AP575" s="220"/>
      <c r="AQ575" s="220"/>
      <c r="AR575" s="245"/>
      <c r="AS575" s="245"/>
      <c r="AT575" s="117"/>
      <c r="AU575" s="117"/>
    </row>
    <row r="576" spans="1:47" ht="12.75" customHeight="1">
      <c r="A576" s="118"/>
      <c r="B576" s="76"/>
      <c r="C576" s="76"/>
      <c r="D576" s="216"/>
      <c r="E576" s="117"/>
      <c r="F576" s="117"/>
      <c r="G576" s="117"/>
      <c r="H576" s="117"/>
      <c r="I576" s="117"/>
      <c r="J576" s="117"/>
      <c r="K576" s="117"/>
      <c r="L576" s="119"/>
      <c r="M576" s="120"/>
      <c r="N576" s="118"/>
      <c r="O576" s="117"/>
      <c r="P576" s="117"/>
      <c r="Q576" s="216"/>
      <c r="R576" s="117"/>
      <c r="S576" s="117"/>
      <c r="T576" s="117"/>
      <c r="U576" s="216"/>
      <c r="V576" s="216"/>
      <c r="W576" s="216"/>
      <c r="X576" s="216"/>
      <c r="Y576" s="216"/>
      <c r="Z576" s="216"/>
      <c r="AA576" s="217"/>
      <c r="AB576" s="218"/>
      <c r="AC576" s="219"/>
      <c r="AD576" s="220"/>
      <c r="AE576" s="220"/>
      <c r="AF576" s="120"/>
      <c r="AG576" s="217"/>
      <c r="AH576" s="217"/>
      <c r="AI576" s="221"/>
      <c r="AJ576" s="220"/>
      <c r="AK576" s="220"/>
      <c r="AL576" s="222"/>
      <c r="AM576" s="217"/>
      <c r="AN576" s="217"/>
      <c r="AO576" s="221"/>
      <c r="AP576" s="220"/>
      <c r="AQ576" s="220"/>
      <c r="AR576" s="245"/>
      <c r="AS576" s="245"/>
      <c r="AT576" s="117"/>
      <c r="AU576" s="117"/>
    </row>
    <row r="577" spans="1:47" ht="12.75" customHeight="1">
      <c r="A577" s="118"/>
      <c r="B577" s="76"/>
      <c r="C577" s="76"/>
      <c r="D577" s="216"/>
      <c r="E577" s="117"/>
      <c r="F577" s="117"/>
      <c r="G577" s="117"/>
      <c r="H577" s="117"/>
      <c r="I577" s="117"/>
      <c r="J577" s="117"/>
      <c r="K577" s="117"/>
      <c r="L577" s="119"/>
      <c r="M577" s="120"/>
      <c r="N577" s="118"/>
      <c r="O577" s="117"/>
      <c r="P577" s="117"/>
      <c r="Q577" s="216"/>
      <c r="R577" s="117"/>
      <c r="S577" s="117"/>
      <c r="T577" s="117"/>
      <c r="U577" s="216"/>
      <c r="V577" s="216"/>
      <c r="W577" s="216"/>
      <c r="X577" s="216"/>
      <c r="Y577" s="216"/>
      <c r="Z577" s="216"/>
      <c r="AA577" s="217"/>
      <c r="AB577" s="218"/>
      <c r="AC577" s="219"/>
      <c r="AD577" s="220"/>
      <c r="AE577" s="220"/>
      <c r="AF577" s="120"/>
      <c r="AG577" s="217"/>
      <c r="AH577" s="217"/>
      <c r="AI577" s="221"/>
      <c r="AJ577" s="220"/>
      <c r="AK577" s="220"/>
      <c r="AL577" s="222"/>
      <c r="AM577" s="217"/>
      <c r="AN577" s="217"/>
      <c r="AO577" s="221"/>
      <c r="AP577" s="220"/>
      <c r="AQ577" s="220"/>
      <c r="AR577" s="245"/>
      <c r="AS577" s="245"/>
      <c r="AT577" s="117"/>
      <c r="AU577" s="117"/>
    </row>
    <row r="578" spans="1:47" ht="12.75" customHeight="1">
      <c r="A578" s="118"/>
      <c r="B578" s="76"/>
      <c r="C578" s="76"/>
      <c r="D578" s="216"/>
      <c r="E578" s="117"/>
      <c r="F578" s="117"/>
      <c r="G578" s="117"/>
      <c r="H578" s="117"/>
      <c r="I578" s="117"/>
      <c r="J578" s="117"/>
      <c r="K578" s="117"/>
      <c r="L578" s="119"/>
      <c r="M578" s="120"/>
      <c r="N578" s="118"/>
      <c r="O578" s="117"/>
      <c r="P578" s="117"/>
      <c r="Q578" s="216"/>
      <c r="R578" s="117"/>
      <c r="S578" s="117"/>
      <c r="T578" s="117"/>
      <c r="U578" s="216"/>
      <c r="V578" s="216"/>
      <c r="W578" s="216"/>
      <c r="X578" s="216"/>
      <c r="Y578" s="216"/>
      <c r="Z578" s="216"/>
      <c r="AA578" s="217"/>
      <c r="AB578" s="218"/>
      <c r="AC578" s="219"/>
      <c r="AD578" s="220"/>
      <c r="AE578" s="220"/>
      <c r="AF578" s="120"/>
      <c r="AG578" s="217"/>
      <c r="AH578" s="217"/>
      <c r="AI578" s="221"/>
      <c r="AJ578" s="220"/>
      <c r="AK578" s="220"/>
      <c r="AL578" s="222"/>
      <c r="AM578" s="217"/>
      <c r="AN578" s="217"/>
      <c r="AO578" s="221"/>
      <c r="AP578" s="220"/>
      <c r="AQ578" s="220"/>
      <c r="AR578" s="245"/>
      <c r="AS578" s="245"/>
      <c r="AT578" s="117"/>
      <c r="AU578" s="117"/>
    </row>
    <row r="579" spans="1:47" ht="12.75" customHeight="1">
      <c r="A579" s="118"/>
      <c r="B579" s="76"/>
      <c r="C579" s="76"/>
      <c r="D579" s="216"/>
      <c r="E579" s="117"/>
      <c r="F579" s="117"/>
      <c r="G579" s="117"/>
      <c r="H579" s="117"/>
      <c r="I579" s="117"/>
      <c r="J579" s="117"/>
      <c r="K579" s="117"/>
      <c r="L579" s="119"/>
      <c r="M579" s="120"/>
      <c r="N579" s="118"/>
      <c r="O579" s="117"/>
      <c r="P579" s="117"/>
      <c r="Q579" s="216"/>
      <c r="R579" s="117"/>
      <c r="S579" s="117"/>
      <c r="T579" s="117"/>
      <c r="U579" s="216"/>
      <c r="V579" s="216"/>
      <c r="W579" s="216"/>
      <c r="X579" s="216"/>
      <c r="Y579" s="216"/>
      <c r="Z579" s="216"/>
      <c r="AA579" s="217"/>
      <c r="AB579" s="218"/>
      <c r="AC579" s="219"/>
      <c r="AD579" s="220"/>
      <c r="AE579" s="220"/>
      <c r="AF579" s="120"/>
      <c r="AG579" s="217"/>
      <c r="AH579" s="217"/>
      <c r="AI579" s="221"/>
      <c r="AJ579" s="220"/>
      <c r="AK579" s="220"/>
      <c r="AL579" s="222"/>
      <c r="AM579" s="217"/>
      <c r="AN579" s="217"/>
      <c r="AO579" s="221"/>
      <c r="AP579" s="220"/>
      <c r="AQ579" s="220"/>
      <c r="AR579" s="245"/>
      <c r="AS579" s="245"/>
      <c r="AT579" s="117"/>
      <c r="AU579" s="117"/>
    </row>
    <row r="580" spans="1:47" ht="12.75" customHeight="1">
      <c r="A580" s="118"/>
      <c r="B580" s="76"/>
      <c r="C580" s="76"/>
      <c r="D580" s="216"/>
      <c r="E580" s="117"/>
      <c r="F580" s="117"/>
      <c r="G580" s="117"/>
      <c r="H580" s="117"/>
      <c r="I580" s="117"/>
      <c r="J580" s="117"/>
      <c r="K580" s="117"/>
      <c r="L580" s="119"/>
      <c r="M580" s="120"/>
      <c r="N580" s="118"/>
      <c r="O580" s="117"/>
      <c r="P580" s="117"/>
      <c r="Q580" s="216"/>
      <c r="R580" s="117"/>
      <c r="S580" s="117"/>
      <c r="T580" s="117"/>
      <c r="U580" s="216"/>
      <c r="V580" s="216"/>
      <c r="W580" s="216"/>
      <c r="X580" s="216"/>
      <c r="Y580" s="216"/>
      <c r="Z580" s="216"/>
      <c r="AA580" s="217"/>
      <c r="AB580" s="218"/>
      <c r="AC580" s="219"/>
      <c r="AD580" s="220"/>
      <c r="AE580" s="220"/>
      <c r="AF580" s="120"/>
      <c r="AG580" s="217"/>
      <c r="AH580" s="217"/>
      <c r="AI580" s="221"/>
      <c r="AJ580" s="220"/>
      <c r="AK580" s="220"/>
      <c r="AL580" s="222"/>
      <c r="AM580" s="217"/>
      <c r="AN580" s="217"/>
      <c r="AO580" s="221"/>
      <c r="AP580" s="220"/>
      <c r="AQ580" s="220"/>
      <c r="AR580" s="245"/>
      <c r="AS580" s="245"/>
      <c r="AT580" s="117"/>
      <c r="AU580" s="117"/>
    </row>
    <row r="581" spans="1:47" ht="12.75" customHeight="1">
      <c r="A581" s="118"/>
      <c r="B581" s="76"/>
      <c r="C581" s="76"/>
      <c r="D581" s="216"/>
      <c r="E581" s="117"/>
      <c r="F581" s="117"/>
      <c r="G581" s="117"/>
      <c r="H581" s="117"/>
      <c r="I581" s="117"/>
      <c r="J581" s="117"/>
      <c r="K581" s="117"/>
      <c r="L581" s="119"/>
      <c r="M581" s="120"/>
      <c r="N581" s="118"/>
      <c r="O581" s="117"/>
      <c r="P581" s="117"/>
      <c r="Q581" s="216"/>
      <c r="R581" s="117"/>
      <c r="S581" s="117"/>
      <c r="T581" s="117"/>
      <c r="U581" s="216"/>
      <c r="V581" s="216"/>
      <c r="W581" s="216"/>
      <c r="X581" s="216"/>
      <c r="Y581" s="216"/>
      <c r="Z581" s="216"/>
      <c r="AA581" s="217"/>
      <c r="AB581" s="218"/>
      <c r="AC581" s="219"/>
      <c r="AD581" s="220"/>
      <c r="AE581" s="220"/>
      <c r="AF581" s="120"/>
      <c r="AG581" s="217"/>
      <c r="AH581" s="217"/>
      <c r="AI581" s="221"/>
      <c r="AJ581" s="220"/>
      <c r="AK581" s="220"/>
      <c r="AL581" s="222"/>
      <c r="AM581" s="217"/>
      <c r="AN581" s="217"/>
      <c r="AO581" s="221"/>
      <c r="AP581" s="220"/>
      <c r="AQ581" s="220"/>
      <c r="AR581" s="245"/>
      <c r="AS581" s="245"/>
      <c r="AT581" s="117"/>
      <c r="AU581" s="117"/>
    </row>
    <row r="582" spans="1:47" ht="12.75" customHeight="1">
      <c r="A582" s="118"/>
      <c r="B582" s="76"/>
      <c r="C582" s="76"/>
      <c r="D582" s="216"/>
      <c r="E582" s="117"/>
      <c r="F582" s="117"/>
      <c r="G582" s="117"/>
      <c r="H582" s="117"/>
      <c r="I582" s="117"/>
      <c r="J582" s="117"/>
      <c r="K582" s="117"/>
      <c r="L582" s="119"/>
      <c r="M582" s="120"/>
      <c r="N582" s="118"/>
      <c r="O582" s="117"/>
      <c r="P582" s="117"/>
      <c r="Q582" s="216"/>
      <c r="R582" s="117"/>
      <c r="S582" s="117"/>
      <c r="T582" s="117"/>
      <c r="U582" s="216"/>
      <c r="V582" s="216"/>
      <c r="W582" s="216"/>
      <c r="X582" s="216"/>
      <c r="Y582" s="216"/>
      <c r="Z582" s="216"/>
      <c r="AA582" s="217"/>
      <c r="AB582" s="218"/>
      <c r="AC582" s="219"/>
      <c r="AD582" s="220"/>
      <c r="AE582" s="220"/>
      <c r="AF582" s="120"/>
      <c r="AG582" s="217"/>
      <c r="AH582" s="217"/>
      <c r="AI582" s="221"/>
      <c r="AJ582" s="220"/>
      <c r="AK582" s="220"/>
      <c r="AL582" s="222"/>
      <c r="AM582" s="217"/>
      <c r="AN582" s="217"/>
      <c r="AO582" s="221"/>
      <c r="AP582" s="220"/>
      <c r="AQ582" s="220"/>
      <c r="AR582" s="245"/>
      <c r="AS582" s="245"/>
      <c r="AT582" s="117"/>
      <c r="AU582" s="117"/>
    </row>
    <row r="583" spans="1:47" ht="12.75" customHeight="1">
      <c r="A583" s="118"/>
      <c r="B583" s="76"/>
      <c r="C583" s="76"/>
      <c r="D583" s="216"/>
      <c r="E583" s="117"/>
      <c r="F583" s="117"/>
      <c r="G583" s="117"/>
      <c r="H583" s="117"/>
      <c r="I583" s="117"/>
      <c r="J583" s="117"/>
      <c r="K583" s="117"/>
      <c r="L583" s="119"/>
      <c r="M583" s="120"/>
      <c r="N583" s="118"/>
      <c r="O583" s="117"/>
      <c r="P583" s="117"/>
      <c r="Q583" s="216"/>
      <c r="R583" s="117"/>
      <c r="S583" s="117"/>
      <c r="T583" s="117"/>
      <c r="U583" s="216"/>
      <c r="V583" s="216"/>
      <c r="W583" s="216"/>
      <c r="X583" s="216"/>
      <c r="Y583" s="216"/>
      <c r="Z583" s="216"/>
      <c r="AA583" s="217"/>
      <c r="AB583" s="218"/>
      <c r="AC583" s="219"/>
      <c r="AD583" s="220"/>
      <c r="AE583" s="220"/>
      <c r="AF583" s="120"/>
      <c r="AG583" s="217"/>
      <c r="AH583" s="217"/>
      <c r="AI583" s="221"/>
      <c r="AJ583" s="220"/>
      <c r="AK583" s="220"/>
      <c r="AL583" s="222"/>
      <c r="AM583" s="217"/>
      <c r="AN583" s="217"/>
      <c r="AO583" s="221"/>
      <c r="AP583" s="220"/>
      <c r="AQ583" s="220"/>
      <c r="AR583" s="245"/>
      <c r="AS583" s="245"/>
      <c r="AT583" s="117"/>
      <c r="AU583" s="117"/>
    </row>
    <row r="584" spans="1:47" ht="12.75" customHeight="1">
      <c r="A584" s="118"/>
      <c r="B584" s="76"/>
      <c r="C584" s="76"/>
      <c r="D584" s="216"/>
      <c r="E584" s="117"/>
      <c r="F584" s="117"/>
      <c r="G584" s="117"/>
      <c r="H584" s="117"/>
      <c r="I584" s="117"/>
      <c r="J584" s="117"/>
      <c r="K584" s="117"/>
      <c r="L584" s="119"/>
      <c r="M584" s="120"/>
      <c r="N584" s="118"/>
      <c r="O584" s="117"/>
      <c r="P584" s="117"/>
      <c r="Q584" s="216"/>
      <c r="R584" s="117"/>
      <c r="S584" s="117"/>
      <c r="T584" s="117"/>
      <c r="U584" s="216"/>
      <c r="V584" s="216"/>
      <c r="W584" s="216"/>
      <c r="X584" s="216"/>
      <c r="Y584" s="216"/>
      <c r="Z584" s="216"/>
      <c r="AA584" s="217"/>
      <c r="AB584" s="218"/>
      <c r="AC584" s="219"/>
      <c r="AD584" s="220"/>
      <c r="AE584" s="220"/>
      <c r="AF584" s="120"/>
      <c r="AG584" s="217"/>
      <c r="AH584" s="217"/>
      <c r="AI584" s="221"/>
      <c r="AJ584" s="220"/>
      <c r="AK584" s="220"/>
      <c r="AL584" s="222"/>
      <c r="AM584" s="217"/>
      <c r="AN584" s="217"/>
      <c r="AO584" s="221"/>
      <c r="AP584" s="220"/>
      <c r="AQ584" s="220"/>
      <c r="AR584" s="245"/>
      <c r="AS584" s="245"/>
      <c r="AT584" s="117"/>
      <c r="AU584" s="117"/>
    </row>
    <row r="585" spans="1:47" ht="12.75" customHeight="1">
      <c r="A585" s="118"/>
      <c r="B585" s="76"/>
      <c r="C585" s="76"/>
      <c r="D585" s="216"/>
      <c r="E585" s="117"/>
      <c r="F585" s="117"/>
      <c r="G585" s="117"/>
      <c r="H585" s="117"/>
      <c r="I585" s="117"/>
      <c r="J585" s="117"/>
      <c r="K585" s="117"/>
      <c r="L585" s="119"/>
      <c r="M585" s="120"/>
      <c r="N585" s="118"/>
      <c r="O585" s="117"/>
      <c r="P585" s="117"/>
      <c r="Q585" s="216"/>
      <c r="R585" s="117"/>
      <c r="S585" s="117"/>
      <c r="T585" s="117"/>
      <c r="U585" s="216"/>
      <c r="V585" s="216"/>
      <c r="W585" s="216"/>
      <c r="X585" s="216"/>
      <c r="Y585" s="216"/>
      <c r="Z585" s="216"/>
      <c r="AA585" s="217"/>
      <c r="AB585" s="218"/>
      <c r="AC585" s="219"/>
      <c r="AD585" s="220"/>
      <c r="AE585" s="220"/>
      <c r="AF585" s="120"/>
      <c r="AG585" s="217"/>
      <c r="AH585" s="217"/>
      <c r="AI585" s="221"/>
      <c r="AJ585" s="220"/>
      <c r="AK585" s="220"/>
      <c r="AL585" s="222"/>
      <c r="AM585" s="217"/>
      <c r="AN585" s="217"/>
      <c r="AO585" s="221"/>
      <c r="AP585" s="220"/>
      <c r="AQ585" s="220"/>
      <c r="AR585" s="245"/>
      <c r="AS585" s="245"/>
      <c r="AT585" s="117"/>
      <c r="AU585" s="117"/>
    </row>
    <row r="586" spans="1:47" ht="12.75" customHeight="1">
      <c r="A586" s="118"/>
      <c r="B586" s="76"/>
      <c r="C586" s="76"/>
      <c r="D586" s="216"/>
      <c r="E586" s="117"/>
      <c r="F586" s="117"/>
      <c r="G586" s="117"/>
      <c r="H586" s="117"/>
      <c r="I586" s="117"/>
      <c r="J586" s="117"/>
      <c r="K586" s="117"/>
      <c r="L586" s="119"/>
      <c r="M586" s="120"/>
      <c r="N586" s="118"/>
      <c r="O586" s="117"/>
      <c r="P586" s="117"/>
      <c r="Q586" s="216"/>
      <c r="R586" s="117"/>
      <c r="S586" s="117"/>
      <c r="T586" s="117"/>
      <c r="U586" s="216"/>
      <c r="V586" s="216"/>
      <c r="W586" s="216"/>
      <c r="X586" s="216"/>
      <c r="Y586" s="216"/>
      <c r="Z586" s="216"/>
      <c r="AA586" s="217"/>
      <c r="AB586" s="218"/>
      <c r="AC586" s="219"/>
      <c r="AD586" s="220"/>
      <c r="AE586" s="220"/>
      <c r="AF586" s="120"/>
      <c r="AG586" s="217"/>
      <c r="AH586" s="217"/>
      <c r="AI586" s="221"/>
      <c r="AJ586" s="220"/>
      <c r="AK586" s="220"/>
      <c r="AL586" s="222"/>
      <c r="AM586" s="217"/>
      <c r="AN586" s="217"/>
      <c r="AO586" s="221"/>
      <c r="AP586" s="220"/>
      <c r="AQ586" s="220"/>
      <c r="AR586" s="245"/>
      <c r="AS586" s="245"/>
      <c r="AT586" s="117"/>
      <c r="AU586" s="117"/>
    </row>
    <row r="587" spans="1:47" ht="12.75" customHeight="1">
      <c r="A587" s="118"/>
      <c r="B587" s="76"/>
      <c r="C587" s="76"/>
      <c r="D587" s="216"/>
      <c r="E587" s="117"/>
      <c r="F587" s="117"/>
      <c r="G587" s="117"/>
      <c r="H587" s="117"/>
      <c r="I587" s="117"/>
      <c r="J587" s="117"/>
      <c r="K587" s="117"/>
      <c r="L587" s="119"/>
      <c r="M587" s="120"/>
      <c r="N587" s="118"/>
      <c r="O587" s="117"/>
      <c r="P587" s="117"/>
      <c r="Q587" s="216"/>
      <c r="R587" s="117"/>
      <c r="S587" s="117"/>
      <c r="T587" s="117"/>
      <c r="U587" s="216"/>
      <c r="V587" s="216"/>
      <c r="W587" s="216"/>
      <c r="X587" s="216"/>
      <c r="Y587" s="216"/>
      <c r="Z587" s="216"/>
      <c r="AA587" s="217"/>
      <c r="AB587" s="218"/>
      <c r="AC587" s="219"/>
      <c r="AD587" s="220"/>
      <c r="AE587" s="220"/>
      <c r="AF587" s="120"/>
      <c r="AG587" s="217"/>
      <c r="AH587" s="217"/>
      <c r="AI587" s="221"/>
      <c r="AJ587" s="220"/>
      <c r="AK587" s="220"/>
      <c r="AL587" s="222"/>
      <c r="AM587" s="217"/>
      <c r="AN587" s="217"/>
      <c r="AO587" s="221"/>
      <c r="AP587" s="220"/>
      <c r="AQ587" s="220"/>
      <c r="AR587" s="245"/>
      <c r="AS587" s="245"/>
      <c r="AT587" s="117"/>
      <c r="AU587" s="117"/>
    </row>
    <row r="588" spans="1:47" ht="12.75" customHeight="1">
      <c r="A588" s="118"/>
      <c r="B588" s="76"/>
      <c r="C588" s="76"/>
      <c r="D588" s="216"/>
      <c r="E588" s="117"/>
      <c r="F588" s="117"/>
      <c r="G588" s="117"/>
      <c r="H588" s="117"/>
      <c r="I588" s="117"/>
      <c r="J588" s="117"/>
      <c r="K588" s="117"/>
      <c r="L588" s="119"/>
      <c r="M588" s="120"/>
      <c r="N588" s="118"/>
      <c r="O588" s="117"/>
      <c r="P588" s="117"/>
      <c r="Q588" s="216"/>
      <c r="R588" s="117"/>
      <c r="S588" s="117"/>
      <c r="T588" s="117"/>
      <c r="U588" s="216"/>
      <c r="V588" s="216"/>
      <c r="W588" s="216"/>
      <c r="X588" s="216"/>
      <c r="Y588" s="216"/>
      <c r="Z588" s="216"/>
      <c r="AA588" s="217"/>
      <c r="AB588" s="218"/>
      <c r="AC588" s="219"/>
      <c r="AD588" s="220"/>
      <c r="AE588" s="220"/>
      <c r="AF588" s="120"/>
      <c r="AG588" s="217"/>
      <c r="AH588" s="217"/>
      <c r="AI588" s="221"/>
      <c r="AJ588" s="220"/>
      <c r="AK588" s="220"/>
      <c r="AL588" s="222"/>
      <c r="AM588" s="217"/>
      <c r="AN588" s="217"/>
      <c r="AO588" s="221"/>
      <c r="AP588" s="220"/>
      <c r="AQ588" s="220"/>
      <c r="AR588" s="245"/>
      <c r="AS588" s="245"/>
      <c r="AT588" s="117"/>
      <c r="AU588" s="117"/>
    </row>
    <row r="589" spans="1:47" ht="12.75" customHeight="1">
      <c r="A589" s="118"/>
      <c r="B589" s="76"/>
      <c r="C589" s="76"/>
      <c r="D589" s="216"/>
      <c r="E589" s="117"/>
      <c r="F589" s="117"/>
      <c r="G589" s="117"/>
      <c r="H589" s="117"/>
      <c r="I589" s="117"/>
      <c r="J589" s="117"/>
      <c r="K589" s="117"/>
      <c r="L589" s="119"/>
      <c r="M589" s="120"/>
      <c r="N589" s="118"/>
      <c r="O589" s="117"/>
      <c r="P589" s="117"/>
      <c r="Q589" s="216"/>
      <c r="R589" s="117"/>
      <c r="S589" s="117"/>
      <c r="T589" s="117"/>
      <c r="U589" s="216"/>
      <c r="V589" s="216"/>
      <c r="W589" s="216"/>
      <c r="X589" s="216"/>
      <c r="Y589" s="216"/>
      <c r="Z589" s="216"/>
      <c r="AA589" s="217"/>
      <c r="AB589" s="218"/>
      <c r="AC589" s="219"/>
      <c r="AD589" s="220"/>
      <c r="AE589" s="220"/>
      <c r="AF589" s="120"/>
      <c r="AG589" s="217"/>
      <c r="AH589" s="217"/>
      <c r="AI589" s="221"/>
      <c r="AJ589" s="220"/>
      <c r="AK589" s="220"/>
      <c r="AL589" s="222"/>
      <c r="AM589" s="217"/>
      <c r="AN589" s="217"/>
      <c r="AO589" s="221"/>
      <c r="AP589" s="220"/>
      <c r="AQ589" s="220"/>
      <c r="AR589" s="245"/>
      <c r="AS589" s="245"/>
      <c r="AT589" s="117"/>
      <c r="AU589" s="117"/>
    </row>
    <row r="590" spans="1:47" ht="12.75" customHeight="1">
      <c r="A590" s="118"/>
      <c r="B590" s="76"/>
      <c r="C590" s="76"/>
      <c r="D590" s="216"/>
      <c r="E590" s="117"/>
      <c r="F590" s="117"/>
      <c r="G590" s="117"/>
      <c r="H590" s="117"/>
      <c r="I590" s="117"/>
      <c r="J590" s="117"/>
      <c r="K590" s="117"/>
      <c r="L590" s="119"/>
      <c r="M590" s="120"/>
      <c r="N590" s="118"/>
      <c r="O590" s="117"/>
      <c r="P590" s="117"/>
      <c r="Q590" s="216"/>
      <c r="R590" s="117"/>
      <c r="S590" s="117"/>
      <c r="T590" s="117"/>
      <c r="U590" s="216"/>
      <c r="V590" s="216"/>
      <c r="W590" s="216"/>
      <c r="X590" s="216"/>
      <c r="Y590" s="216"/>
      <c r="Z590" s="216"/>
      <c r="AA590" s="217"/>
      <c r="AB590" s="218"/>
      <c r="AC590" s="219"/>
      <c r="AD590" s="220"/>
      <c r="AE590" s="220"/>
      <c r="AF590" s="120"/>
      <c r="AG590" s="217"/>
      <c r="AH590" s="217"/>
      <c r="AI590" s="221"/>
      <c r="AJ590" s="220"/>
      <c r="AK590" s="220"/>
      <c r="AL590" s="222"/>
      <c r="AM590" s="217"/>
      <c r="AN590" s="217"/>
      <c r="AO590" s="221"/>
      <c r="AP590" s="220"/>
      <c r="AQ590" s="220"/>
      <c r="AR590" s="245"/>
      <c r="AS590" s="245"/>
      <c r="AT590" s="117"/>
      <c r="AU590" s="117"/>
    </row>
    <row r="591" spans="1:47" ht="12.75" customHeight="1">
      <c r="A591" s="118"/>
      <c r="B591" s="76"/>
      <c r="C591" s="76"/>
      <c r="D591" s="216"/>
      <c r="E591" s="117"/>
      <c r="F591" s="117"/>
      <c r="G591" s="117"/>
      <c r="H591" s="117"/>
      <c r="I591" s="117"/>
      <c r="J591" s="117"/>
      <c r="K591" s="117"/>
      <c r="L591" s="119"/>
      <c r="M591" s="120"/>
      <c r="N591" s="118"/>
      <c r="O591" s="117"/>
      <c r="P591" s="117"/>
      <c r="Q591" s="216"/>
      <c r="R591" s="117"/>
      <c r="S591" s="117"/>
      <c r="T591" s="117"/>
      <c r="U591" s="216"/>
      <c r="V591" s="216"/>
      <c r="W591" s="216"/>
      <c r="X591" s="216"/>
      <c r="Y591" s="216"/>
      <c r="Z591" s="216"/>
      <c r="AA591" s="217"/>
      <c r="AB591" s="218"/>
      <c r="AC591" s="219"/>
      <c r="AD591" s="220"/>
      <c r="AE591" s="220"/>
      <c r="AF591" s="120"/>
      <c r="AG591" s="217"/>
      <c r="AH591" s="217"/>
      <c r="AI591" s="221"/>
      <c r="AJ591" s="220"/>
      <c r="AK591" s="220"/>
      <c r="AL591" s="222"/>
      <c r="AM591" s="217"/>
      <c r="AN591" s="217"/>
      <c r="AO591" s="221"/>
      <c r="AP591" s="220"/>
      <c r="AQ591" s="220"/>
      <c r="AR591" s="245"/>
      <c r="AS591" s="245"/>
      <c r="AT591" s="117"/>
      <c r="AU591" s="117"/>
    </row>
    <row r="592" spans="1:47" ht="12.75" customHeight="1">
      <c r="A592" s="118"/>
      <c r="B592" s="76"/>
      <c r="C592" s="76"/>
      <c r="D592" s="216"/>
      <c r="E592" s="117"/>
      <c r="F592" s="117"/>
      <c r="G592" s="117"/>
      <c r="H592" s="117"/>
      <c r="I592" s="117"/>
      <c r="J592" s="117"/>
      <c r="K592" s="117"/>
      <c r="L592" s="119"/>
      <c r="M592" s="120"/>
      <c r="N592" s="118"/>
      <c r="O592" s="117"/>
      <c r="P592" s="117"/>
      <c r="Q592" s="216"/>
      <c r="R592" s="117"/>
      <c r="S592" s="117"/>
      <c r="T592" s="117"/>
      <c r="U592" s="216"/>
      <c r="V592" s="216"/>
      <c r="W592" s="216"/>
      <c r="X592" s="216"/>
      <c r="Y592" s="216"/>
      <c r="Z592" s="216"/>
      <c r="AA592" s="217"/>
      <c r="AB592" s="218"/>
      <c r="AC592" s="219"/>
      <c r="AD592" s="220"/>
      <c r="AE592" s="220"/>
      <c r="AF592" s="120"/>
      <c r="AG592" s="217"/>
      <c r="AH592" s="217"/>
      <c r="AI592" s="221"/>
      <c r="AJ592" s="220"/>
      <c r="AK592" s="220"/>
      <c r="AL592" s="222"/>
      <c r="AM592" s="217"/>
      <c r="AN592" s="217"/>
      <c r="AO592" s="221"/>
      <c r="AP592" s="220"/>
      <c r="AQ592" s="220"/>
      <c r="AR592" s="245"/>
      <c r="AS592" s="245"/>
      <c r="AT592" s="117"/>
      <c r="AU592" s="117"/>
    </row>
    <row r="593" spans="1:47" ht="12.75" customHeight="1">
      <c r="A593" s="118"/>
      <c r="B593" s="76"/>
      <c r="C593" s="76"/>
      <c r="D593" s="216"/>
      <c r="E593" s="117"/>
      <c r="F593" s="117"/>
      <c r="G593" s="117"/>
      <c r="H593" s="117"/>
      <c r="I593" s="117"/>
      <c r="J593" s="117"/>
      <c r="K593" s="117"/>
      <c r="L593" s="119"/>
      <c r="M593" s="120"/>
      <c r="N593" s="118"/>
      <c r="O593" s="117"/>
      <c r="P593" s="117"/>
      <c r="Q593" s="216"/>
      <c r="R593" s="117"/>
      <c r="S593" s="117"/>
      <c r="T593" s="117"/>
      <c r="U593" s="216"/>
      <c r="V593" s="216"/>
      <c r="W593" s="216"/>
      <c r="X593" s="216"/>
      <c r="Y593" s="216"/>
      <c r="Z593" s="216"/>
      <c r="AA593" s="217"/>
      <c r="AB593" s="218"/>
      <c r="AC593" s="219"/>
      <c r="AD593" s="220"/>
      <c r="AE593" s="220"/>
      <c r="AF593" s="120"/>
      <c r="AG593" s="217"/>
      <c r="AH593" s="217"/>
      <c r="AI593" s="221"/>
      <c r="AJ593" s="220"/>
      <c r="AK593" s="220"/>
      <c r="AL593" s="222"/>
      <c r="AM593" s="217"/>
      <c r="AN593" s="217"/>
      <c r="AO593" s="221"/>
      <c r="AP593" s="220"/>
      <c r="AQ593" s="220"/>
      <c r="AR593" s="245"/>
      <c r="AS593" s="245"/>
      <c r="AT593" s="117"/>
      <c r="AU593" s="117"/>
    </row>
    <row r="594" spans="1:47" ht="12.75" customHeight="1">
      <c r="A594" s="118"/>
      <c r="B594" s="76"/>
      <c r="C594" s="76"/>
      <c r="D594" s="216"/>
      <c r="E594" s="117"/>
      <c r="F594" s="117"/>
      <c r="G594" s="117"/>
      <c r="H594" s="117"/>
      <c r="I594" s="117"/>
      <c r="J594" s="117"/>
      <c r="K594" s="117"/>
      <c r="L594" s="119"/>
      <c r="M594" s="120"/>
      <c r="N594" s="118"/>
      <c r="O594" s="117"/>
      <c r="P594" s="117"/>
      <c r="Q594" s="216"/>
      <c r="R594" s="117"/>
      <c r="S594" s="117"/>
      <c r="T594" s="117"/>
      <c r="U594" s="216"/>
      <c r="V594" s="216"/>
      <c r="W594" s="216"/>
      <c r="X594" s="216"/>
      <c r="Y594" s="216"/>
      <c r="Z594" s="216"/>
      <c r="AA594" s="217"/>
      <c r="AB594" s="218"/>
      <c r="AC594" s="219"/>
      <c r="AD594" s="220"/>
      <c r="AE594" s="220"/>
      <c r="AF594" s="120"/>
      <c r="AG594" s="217"/>
      <c r="AH594" s="217"/>
      <c r="AI594" s="221"/>
      <c r="AJ594" s="220"/>
      <c r="AK594" s="220"/>
      <c r="AL594" s="222"/>
      <c r="AM594" s="217"/>
      <c r="AN594" s="217"/>
      <c r="AO594" s="221"/>
      <c r="AP594" s="220"/>
      <c r="AQ594" s="220"/>
      <c r="AR594" s="245"/>
      <c r="AS594" s="245"/>
      <c r="AT594" s="117"/>
      <c r="AU594" s="117"/>
    </row>
    <row r="595" spans="1:47" ht="12.75" customHeight="1">
      <c r="A595" s="118"/>
      <c r="B595" s="76"/>
      <c r="C595" s="76"/>
      <c r="D595" s="216"/>
      <c r="E595" s="117"/>
      <c r="F595" s="117"/>
      <c r="G595" s="117"/>
      <c r="H595" s="117"/>
      <c r="I595" s="117"/>
      <c r="J595" s="117"/>
      <c r="K595" s="117"/>
      <c r="L595" s="119"/>
      <c r="M595" s="120"/>
      <c r="N595" s="118"/>
      <c r="O595" s="117"/>
      <c r="P595" s="117"/>
      <c r="Q595" s="216"/>
      <c r="R595" s="117"/>
      <c r="S595" s="117"/>
      <c r="T595" s="117"/>
      <c r="U595" s="216"/>
      <c r="V595" s="216"/>
      <c r="W595" s="216"/>
      <c r="X595" s="216"/>
      <c r="Y595" s="216"/>
      <c r="Z595" s="216"/>
      <c r="AA595" s="217"/>
      <c r="AB595" s="218"/>
      <c r="AC595" s="219"/>
      <c r="AD595" s="220"/>
      <c r="AE595" s="220"/>
      <c r="AF595" s="120"/>
      <c r="AG595" s="217"/>
      <c r="AH595" s="217"/>
      <c r="AI595" s="221"/>
      <c r="AJ595" s="220"/>
      <c r="AK595" s="220"/>
      <c r="AL595" s="222"/>
      <c r="AM595" s="217"/>
      <c r="AN595" s="217"/>
      <c r="AO595" s="221"/>
      <c r="AP595" s="220"/>
      <c r="AQ595" s="220"/>
      <c r="AR595" s="245"/>
      <c r="AS595" s="245"/>
      <c r="AT595" s="117"/>
      <c r="AU595" s="117"/>
    </row>
    <row r="596" spans="1:47" ht="12.75" customHeight="1">
      <c r="A596" s="118"/>
      <c r="B596" s="76"/>
      <c r="C596" s="76"/>
      <c r="D596" s="216"/>
      <c r="E596" s="117"/>
      <c r="F596" s="117"/>
      <c r="G596" s="117"/>
      <c r="H596" s="117"/>
      <c r="I596" s="117"/>
      <c r="J596" s="117"/>
      <c r="K596" s="117"/>
      <c r="L596" s="119"/>
      <c r="M596" s="120"/>
      <c r="N596" s="118"/>
      <c r="O596" s="117"/>
      <c r="P596" s="117"/>
      <c r="Q596" s="216"/>
      <c r="R596" s="117"/>
      <c r="S596" s="117"/>
      <c r="T596" s="117"/>
      <c r="U596" s="216"/>
      <c r="V596" s="216"/>
      <c r="W596" s="216"/>
      <c r="X596" s="216"/>
      <c r="Y596" s="216"/>
      <c r="Z596" s="216"/>
      <c r="AA596" s="217"/>
      <c r="AB596" s="218"/>
      <c r="AC596" s="219"/>
      <c r="AD596" s="220"/>
      <c r="AE596" s="220"/>
      <c r="AF596" s="120"/>
      <c r="AG596" s="217"/>
      <c r="AH596" s="217"/>
      <c r="AI596" s="221"/>
      <c r="AJ596" s="220"/>
      <c r="AK596" s="220"/>
      <c r="AL596" s="222"/>
      <c r="AM596" s="217"/>
      <c r="AN596" s="217"/>
      <c r="AO596" s="221"/>
      <c r="AP596" s="220"/>
      <c r="AQ596" s="220"/>
      <c r="AR596" s="245"/>
      <c r="AS596" s="245"/>
      <c r="AT596" s="117"/>
      <c r="AU596" s="117"/>
    </row>
    <row r="597" spans="1:47" ht="12.75" customHeight="1">
      <c r="A597" s="118"/>
      <c r="B597" s="76"/>
      <c r="C597" s="76"/>
      <c r="D597" s="216"/>
      <c r="E597" s="117"/>
      <c r="F597" s="117"/>
      <c r="G597" s="117"/>
      <c r="H597" s="117"/>
      <c r="I597" s="117"/>
      <c r="J597" s="117"/>
      <c r="K597" s="117"/>
      <c r="L597" s="119"/>
      <c r="M597" s="120"/>
      <c r="N597" s="118"/>
      <c r="O597" s="117"/>
      <c r="P597" s="117"/>
      <c r="Q597" s="216"/>
      <c r="R597" s="117"/>
      <c r="S597" s="117"/>
      <c r="T597" s="117"/>
      <c r="U597" s="216"/>
      <c r="V597" s="216"/>
      <c r="W597" s="216"/>
      <c r="X597" s="216"/>
      <c r="Y597" s="216"/>
      <c r="Z597" s="216"/>
      <c r="AA597" s="217"/>
      <c r="AB597" s="218"/>
      <c r="AC597" s="219"/>
      <c r="AD597" s="220"/>
      <c r="AE597" s="220"/>
      <c r="AF597" s="120"/>
      <c r="AG597" s="217"/>
      <c r="AH597" s="217"/>
      <c r="AI597" s="221"/>
      <c r="AJ597" s="220"/>
      <c r="AK597" s="220"/>
      <c r="AL597" s="222"/>
      <c r="AM597" s="217"/>
      <c r="AN597" s="217"/>
      <c r="AO597" s="221"/>
      <c r="AP597" s="220"/>
      <c r="AQ597" s="220"/>
      <c r="AR597" s="245"/>
      <c r="AS597" s="245"/>
      <c r="AT597" s="117"/>
      <c r="AU597" s="117"/>
    </row>
    <row r="598" spans="1:47" ht="12.75" customHeight="1">
      <c r="A598" s="118"/>
      <c r="B598" s="76"/>
      <c r="C598" s="76"/>
      <c r="D598" s="216"/>
      <c r="E598" s="117"/>
      <c r="F598" s="117"/>
      <c r="G598" s="117"/>
      <c r="H598" s="117"/>
      <c r="I598" s="117"/>
      <c r="J598" s="117"/>
      <c r="K598" s="117"/>
      <c r="L598" s="119"/>
      <c r="M598" s="120"/>
      <c r="N598" s="118"/>
      <c r="O598" s="117"/>
      <c r="P598" s="117"/>
      <c r="Q598" s="216"/>
      <c r="R598" s="117"/>
      <c r="S598" s="117"/>
      <c r="T598" s="117"/>
      <c r="U598" s="216"/>
      <c r="V598" s="216"/>
      <c r="W598" s="216"/>
      <c r="X598" s="216"/>
      <c r="Y598" s="216"/>
      <c r="Z598" s="216"/>
      <c r="AA598" s="217"/>
      <c r="AB598" s="218"/>
      <c r="AC598" s="219"/>
      <c r="AD598" s="220"/>
      <c r="AE598" s="220"/>
      <c r="AF598" s="120"/>
      <c r="AG598" s="217"/>
      <c r="AH598" s="217"/>
      <c r="AI598" s="221"/>
      <c r="AJ598" s="220"/>
      <c r="AK598" s="220"/>
      <c r="AL598" s="222"/>
      <c r="AM598" s="217"/>
      <c r="AN598" s="217"/>
      <c r="AO598" s="221"/>
      <c r="AP598" s="220"/>
      <c r="AQ598" s="220"/>
      <c r="AR598" s="245"/>
      <c r="AS598" s="245"/>
      <c r="AT598" s="117"/>
      <c r="AU598" s="117"/>
    </row>
    <row r="599" spans="1:47" ht="12.75" customHeight="1">
      <c r="A599" s="118"/>
      <c r="B599" s="76"/>
      <c r="C599" s="76"/>
      <c r="D599" s="216"/>
      <c r="E599" s="117"/>
      <c r="F599" s="117"/>
      <c r="G599" s="117"/>
      <c r="H599" s="117"/>
      <c r="I599" s="117"/>
      <c r="J599" s="117"/>
      <c r="K599" s="117"/>
      <c r="L599" s="119"/>
      <c r="M599" s="120"/>
      <c r="N599" s="118"/>
      <c r="O599" s="117"/>
      <c r="P599" s="117"/>
      <c r="Q599" s="216"/>
      <c r="R599" s="117"/>
      <c r="S599" s="117"/>
      <c r="T599" s="117"/>
      <c r="U599" s="216"/>
      <c r="V599" s="216"/>
      <c r="W599" s="216"/>
      <c r="X599" s="216"/>
      <c r="Y599" s="216"/>
      <c r="Z599" s="216"/>
      <c r="AA599" s="217"/>
      <c r="AB599" s="218"/>
      <c r="AC599" s="219"/>
      <c r="AD599" s="220"/>
      <c r="AE599" s="220"/>
      <c r="AF599" s="120"/>
      <c r="AG599" s="217"/>
      <c r="AH599" s="217"/>
      <c r="AI599" s="221"/>
      <c r="AJ599" s="220"/>
      <c r="AK599" s="220"/>
      <c r="AL599" s="222"/>
      <c r="AM599" s="217"/>
      <c r="AN599" s="217"/>
      <c r="AO599" s="221"/>
      <c r="AP599" s="220"/>
      <c r="AQ599" s="220"/>
      <c r="AR599" s="245"/>
      <c r="AS599" s="245"/>
      <c r="AT599" s="117"/>
      <c r="AU599" s="117"/>
    </row>
    <row r="600" spans="1:47" ht="12.75" customHeight="1">
      <c r="A600" s="118"/>
      <c r="B600" s="76"/>
      <c r="C600" s="76"/>
      <c r="D600" s="216"/>
      <c r="E600" s="117"/>
      <c r="F600" s="117"/>
      <c r="G600" s="117"/>
      <c r="H600" s="117"/>
      <c r="I600" s="117"/>
      <c r="J600" s="117"/>
      <c r="K600" s="117"/>
      <c r="L600" s="119"/>
      <c r="M600" s="120"/>
      <c r="N600" s="118"/>
      <c r="O600" s="117"/>
      <c r="P600" s="117"/>
      <c r="Q600" s="216"/>
      <c r="R600" s="117"/>
      <c r="S600" s="117"/>
      <c r="T600" s="117"/>
      <c r="U600" s="216"/>
      <c r="V600" s="216"/>
      <c r="W600" s="216"/>
      <c r="X600" s="216"/>
      <c r="Y600" s="216"/>
      <c r="Z600" s="216"/>
      <c r="AA600" s="217"/>
      <c r="AB600" s="218"/>
      <c r="AC600" s="219"/>
      <c r="AD600" s="220"/>
      <c r="AE600" s="220"/>
      <c r="AF600" s="120"/>
      <c r="AG600" s="217"/>
      <c r="AH600" s="217"/>
      <c r="AI600" s="221"/>
      <c r="AJ600" s="220"/>
      <c r="AK600" s="220"/>
      <c r="AL600" s="222"/>
      <c r="AM600" s="217"/>
      <c r="AN600" s="217"/>
      <c r="AO600" s="221"/>
      <c r="AP600" s="220"/>
      <c r="AQ600" s="220"/>
      <c r="AR600" s="245"/>
      <c r="AS600" s="245"/>
      <c r="AT600" s="117"/>
      <c r="AU600" s="117"/>
    </row>
    <row r="601" spans="1:47" ht="12.75" customHeight="1">
      <c r="A601" s="118"/>
      <c r="B601" s="76"/>
      <c r="C601" s="76"/>
      <c r="D601" s="216"/>
      <c r="E601" s="117"/>
      <c r="F601" s="117"/>
      <c r="G601" s="117"/>
      <c r="H601" s="117"/>
      <c r="I601" s="117"/>
      <c r="J601" s="117"/>
      <c r="K601" s="117"/>
      <c r="L601" s="119"/>
      <c r="M601" s="120"/>
      <c r="N601" s="118"/>
      <c r="O601" s="117"/>
      <c r="P601" s="117"/>
      <c r="Q601" s="216"/>
      <c r="R601" s="117"/>
      <c r="S601" s="117"/>
      <c r="T601" s="117"/>
      <c r="U601" s="216"/>
      <c r="V601" s="216"/>
      <c r="W601" s="216"/>
      <c r="X601" s="216"/>
      <c r="Y601" s="216"/>
      <c r="Z601" s="216"/>
      <c r="AA601" s="217"/>
      <c r="AB601" s="218"/>
      <c r="AC601" s="219"/>
      <c r="AD601" s="220"/>
      <c r="AE601" s="220"/>
      <c r="AF601" s="120"/>
      <c r="AG601" s="217"/>
      <c r="AH601" s="217"/>
      <c r="AI601" s="221"/>
      <c r="AJ601" s="220"/>
      <c r="AK601" s="220"/>
      <c r="AL601" s="222"/>
      <c r="AM601" s="217"/>
      <c r="AN601" s="217"/>
      <c r="AO601" s="221"/>
      <c r="AP601" s="220"/>
      <c r="AQ601" s="220"/>
      <c r="AR601" s="245"/>
      <c r="AS601" s="245"/>
      <c r="AT601" s="117"/>
      <c r="AU601" s="117"/>
    </row>
    <row r="602" spans="1:47" ht="12.75" customHeight="1">
      <c r="A602" s="118"/>
      <c r="B602" s="76"/>
      <c r="C602" s="76"/>
      <c r="D602" s="216"/>
      <c r="E602" s="117"/>
      <c r="F602" s="117"/>
      <c r="G602" s="117"/>
      <c r="H602" s="117"/>
      <c r="I602" s="117"/>
      <c r="J602" s="117"/>
      <c r="K602" s="117"/>
      <c r="L602" s="119"/>
      <c r="M602" s="120"/>
      <c r="N602" s="118"/>
      <c r="O602" s="117"/>
      <c r="P602" s="117"/>
      <c r="Q602" s="216"/>
      <c r="R602" s="117"/>
      <c r="S602" s="117"/>
      <c r="T602" s="117"/>
      <c r="U602" s="216"/>
      <c r="V602" s="216"/>
      <c r="W602" s="216"/>
      <c r="X602" s="216"/>
      <c r="Y602" s="216"/>
      <c r="Z602" s="216"/>
      <c r="AA602" s="217"/>
      <c r="AB602" s="218"/>
      <c r="AC602" s="219"/>
      <c r="AD602" s="220"/>
      <c r="AE602" s="220"/>
      <c r="AF602" s="120"/>
      <c r="AG602" s="217"/>
      <c r="AH602" s="217"/>
      <c r="AI602" s="221"/>
      <c r="AJ602" s="220"/>
      <c r="AK602" s="220"/>
      <c r="AL602" s="222"/>
      <c r="AM602" s="217"/>
      <c r="AN602" s="217"/>
      <c r="AO602" s="221"/>
      <c r="AP602" s="220"/>
      <c r="AQ602" s="220"/>
      <c r="AR602" s="245"/>
      <c r="AS602" s="245"/>
      <c r="AT602" s="117"/>
      <c r="AU602" s="117"/>
    </row>
    <row r="603" spans="1:47" ht="12.75" customHeight="1">
      <c r="A603" s="118"/>
      <c r="B603" s="76"/>
      <c r="C603" s="76"/>
      <c r="D603" s="216"/>
      <c r="E603" s="117"/>
      <c r="F603" s="117"/>
      <c r="G603" s="117"/>
      <c r="H603" s="117"/>
      <c r="I603" s="117"/>
      <c r="J603" s="117"/>
      <c r="K603" s="117"/>
      <c r="L603" s="119"/>
      <c r="M603" s="120"/>
      <c r="N603" s="118"/>
      <c r="O603" s="117"/>
      <c r="P603" s="117"/>
      <c r="Q603" s="216"/>
      <c r="R603" s="117"/>
      <c r="S603" s="117"/>
      <c r="T603" s="117"/>
      <c r="U603" s="216"/>
      <c r="V603" s="216"/>
      <c r="W603" s="216"/>
      <c r="X603" s="216"/>
      <c r="Y603" s="216"/>
      <c r="Z603" s="216"/>
      <c r="AA603" s="217"/>
      <c r="AB603" s="218"/>
      <c r="AC603" s="219"/>
      <c r="AD603" s="220"/>
      <c r="AE603" s="220"/>
      <c r="AF603" s="120"/>
      <c r="AG603" s="217"/>
      <c r="AH603" s="217"/>
      <c r="AI603" s="221"/>
      <c r="AJ603" s="220"/>
      <c r="AK603" s="220"/>
      <c r="AL603" s="222"/>
      <c r="AM603" s="217"/>
      <c r="AN603" s="217"/>
      <c r="AO603" s="221"/>
      <c r="AP603" s="220"/>
      <c r="AQ603" s="220"/>
      <c r="AR603" s="245"/>
      <c r="AS603" s="245"/>
      <c r="AT603" s="117"/>
      <c r="AU603" s="117"/>
    </row>
    <row r="604" spans="1:47" ht="12.75" customHeight="1">
      <c r="A604" s="118"/>
      <c r="B604" s="76"/>
      <c r="C604" s="76"/>
      <c r="D604" s="216"/>
      <c r="E604" s="117"/>
      <c r="F604" s="117"/>
      <c r="G604" s="117"/>
      <c r="H604" s="117"/>
      <c r="I604" s="117"/>
      <c r="J604" s="117"/>
      <c r="K604" s="117"/>
      <c r="L604" s="119"/>
      <c r="M604" s="120"/>
      <c r="N604" s="118"/>
      <c r="O604" s="117"/>
      <c r="P604" s="117"/>
      <c r="Q604" s="216"/>
      <c r="R604" s="117"/>
      <c r="S604" s="117"/>
      <c r="T604" s="117"/>
      <c r="U604" s="216"/>
      <c r="V604" s="216"/>
      <c r="W604" s="216"/>
      <c r="X604" s="216"/>
      <c r="Y604" s="216"/>
      <c r="Z604" s="216"/>
      <c r="AA604" s="217"/>
      <c r="AB604" s="218"/>
      <c r="AC604" s="219"/>
      <c r="AD604" s="220"/>
      <c r="AE604" s="220"/>
      <c r="AF604" s="120"/>
      <c r="AG604" s="217"/>
      <c r="AH604" s="217"/>
      <c r="AI604" s="221"/>
      <c r="AJ604" s="220"/>
      <c r="AK604" s="220"/>
      <c r="AL604" s="222"/>
      <c r="AM604" s="217"/>
      <c r="AN604" s="217"/>
      <c r="AO604" s="221"/>
      <c r="AP604" s="220"/>
      <c r="AQ604" s="220"/>
      <c r="AR604" s="245"/>
      <c r="AS604" s="245"/>
      <c r="AT604" s="117"/>
      <c r="AU604" s="117"/>
    </row>
    <row r="605" spans="1:47" ht="12.75" customHeight="1">
      <c r="A605" s="118"/>
      <c r="B605" s="76"/>
      <c r="C605" s="76"/>
      <c r="D605" s="216"/>
      <c r="E605" s="117"/>
      <c r="F605" s="117"/>
      <c r="G605" s="117"/>
      <c r="H605" s="117"/>
      <c r="I605" s="117"/>
      <c r="J605" s="117"/>
      <c r="K605" s="117"/>
      <c r="L605" s="119"/>
      <c r="M605" s="120"/>
      <c r="N605" s="118"/>
      <c r="O605" s="117"/>
      <c r="P605" s="117"/>
      <c r="Q605" s="216"/>
      <c r="R605" s="117"/>
      <c r="S605" s="117"/>
      <c r="T605" s="117"/>
      <c r="U605" s="216"/>
      <c r="V605" s="216"/>
      <c r="W605" s="216"/>
      <c r="X605" s="216"/>
      <c r="Y605" s="216"/>
      <c r="Z605" s="216"/>
      <c r="AA605" s="217"/>
      <c r="AB605" s="218"/>
      <c r="AC605" s="219"/>
      <c r="AD605" s="220"/>
      <c r="AE605" s="220"/>
      <c r="AF605" s="120"/>
      <c r="AG605" s="217"/>
      <c r="AH605" s="217"/>
      <c r="AI605" s="221"/>
      <c r="AJ605" s="220"/>
      <c r="AK605" s="220"/>
      <c r="AL605" s="222"/>
      <c r="AM605" s="217"/>
      <c r="AN605" s="217"/>
      <c r="AO605" s="221"/>
      <c r="AP605" s="220"/>
      <c r="AQ605" s="220"/>
      <c r="AR605" s="245"/>
      <c r="AS605" s="245"/>
      <c r="AT605" s="117"/>
      <c r="AU605" s="117"/>
    </row>
    <row r="606" spans="1:47" ht="12.75" customHeight="1">
      <c r="A606" s="118"/>
      <c r="B606" s="76"/>
      <c r="C606" s="76"/>
      <c r="D606" s="216"/>
      <c r="E606" s="117"/>
      <c r="F606" s="117"/>
      <c r="G606" s="117"/>
      <c r="H606" s="117"/>
      <c r="I606" s="117"/>
      <c r="J606" s="117"/>
      <c r="K606" s="117"/>
      <c r="L606" s="119"/>
      <c r="M606" s="120"/>
      <c r="N606" s="118"/>
      <c r="O606" s="117"/>
      <c r="P606" s="117"/>
      <c r="Q606" s="216"/>
      <c r="R606" s="117"/>
      <c r="S606" s="117"/>
      <c r="T606" s="117"/>
      <c r="U606" s="216"/>
      <c r="V606" s="216"/>
      <c r="W606" s="216"/>
      <c r="X606" s="216"/>
      <c r="Y606" s="216"/>
      <c r="Z606" s="216"/>
      <c r="AA606" s="217"/>
      <c r="AB606" s="218"/>
      <c r="AC606" s="219"/>
      <c r="AD606" s="220"/>
      <c r="AE606" s="220"/>
      <c r="AF606" s="120"/>
      <c r="AG606" s="217"/>
      <c r="AH606" s="217"/>
      <c r="AI606" s="221"/>
      <c r="AJ606" s="220"/>
      <c r="AK606" s="220"/>
      <c r="AL606" s="222"/>
      <c r="AM606" s="217"/>
      <c r="AN606" s="217"/>
      <c r="AO606" s="221"/>
      <c r="AP606" s="220"/>
      <c r="AQ606" s="220"/>
      <c r="AR606" s="245"/>
      <c r="AS606" s="245"/>
      <c r="AT606" s="117"/>
      <c r="AU606" s="117"/>
    </row>
    <row r="607" spans="1:47" ht="12.75" customHeight="1">
      <c r="A607" s="118"/>
      <c r="B607" s="76"/>
      <c r="C607" s="76"/>
      <c r="D607" s="216"/>
      <c r="E607" s="117"/>
      <c r="F607" s="117"/>
      <c r="G607" s="117"/>
      <c r="H607" s="117"/>
      <c r="I607" s="117"/>
      <c r="J607" s="117"/>
      <c r="K607" s="117"/>
      <c r="L607" s="119"/>
      <c r="M607" s="120"/>
      <c r="N607" s="118"/>
      <c r="O607" s="117"/>
      <c r="P607" s="117"/>
      <c r="Q607" s="216"/>
      <c r="R607" s="117"/>
      <c r="S607" s="117"/>
      <c r="T607" s="117"/>
      <c r="U607" s="216"/>
      <c r="V607" s="216"/>
      <c r="W607" s="216"/>
      <c r="X607" s="216"/>
      <c r="Y607" s="216"/>
      <c r="Z607" s="216"/>
      <c r="AA607" s="217"/>
      <c r="AB607" s="218"/>
      <c r="AC607" s="219"/>
      <c r="AD607" s="220"/>
      <c r="AE607" s="220"/>
      <c r="AF607" s="120"/>
      <c r="AG607" s="217"/>
      <c r="AH607" s="217"/>
      <c r="AI607" s="221"/>
      <c r="AJ607" s="220"/>
      <c r="AK607" s="220"/>
      <c r="AL607" s="222"/>
      <c r="AM607" s="217"/>
      <c r="AN607" s="217"/>
      <c r="AO607" s="221"/>
      <c r="AP607" s="220"/>
      <c r="AQ607" s="220"/>
      <c r="AR607" s="245"/>
      <c r="AS607" s="245"/>
      <c r="AT607" s="117"/>
      <c r="AU607" s="117"/>
    </row>
    <row r="608" spans="1:47" ht="12.75" customHeight="1">
      <c r="A608" s="118"/>
      <c r="B608" s="76"/>
      <c r="C608" s="76"/>
      <c r="D608" s="216"/>
      <c r="E608" s="117"/>
      <c r="F608" s="117"/>
      <c r="G608" s="117"/>
      <c r="H608" s="117"/>
      <c r="I608" s="117"/>
      <c r="J608" s="117"/>
      <c r="K608" s="117"/>
      <c r="L608" s="119"/>
      <c r="M608" s="120"/>
      <c r="N608" s="118"/>
      <c r="O608" s="117"/>
      <c r="P608" s="117"/>
      <c r="Q608" s="216"/>
      <c r="R608" s="117"/>
      <c r="S608" s="117"/>
      <c r="T608" s="117"/>
      <c r="U608" s="216"/>
      <c r="V608" s="216"/>
      <c r="W608" s="216"/>
      <c r="X608" s="216"/>
      <c r="Y608" s="216"/>
      <c r="Z608" s="216"/>
      <c r="AA608" s="217"/>
      <c r="AB608" s="218"/>
      <c r="AC608" s="219"/>
      <c r="AD608" s="220"/>
      <c r="AE608" s="220"/>
      <c r="AF608" s="120"/>
      <c r="AG608" s="217"/>
      <c r="AH608" s="217"/>
      <c r="AI608" s="221"/>
      <c r="AJ608" s="220"/>
      <c r="AK608" s="220"/>
      <c r="AL608" s="222"/>
      <c r="AM608" s="217"/>
      <c r="AN608" s="217"/>
      <c r="AO608" s="221"/>
      <c r="AP608" s="220"/>
      <c r="AQ608" s="220"/>
      <c r="AR608" s="245"/>
      <c r="AS608" s="245"/>
      <c r="AT608" s="117"/>
      <c r="AU608" s="117"/>
    </row>
    <row r="609" spans="1:47" ht="12.75" customHeight="1">
      <c r="A609" s="118"/>
      <c r="B609" s="76"/>
      <c r="C609" s="76"/>
      <c r="D609" s="216"/>
      <c r="E609" s="117"/>
      <c r="F609" s="117"/>
      <c r="G609" s="117"/>
      <c r="H609" s="117"/>
      <c r="I609" s="117"/>
      <c r="J609" s="117"/>
      <c r="K609" s="117"/>
      <c r="L609" s="119"/>
      <c r="M609" s="120"/>
      <c r="N609" s="118"/>
      <c r="O609" s="117"/>
      <c r="P609" s="117"/>
      <c r="Q609" s="216"/>
      <c r="R609" s="117"/>
      <c r="S609" s="117"/>
      <c r="T609" s="117"/>
      <c r="U609" s="216"/>
      <c r="V609" s="216"/>
      <c r="W609" s="216"/>
      <c r="X609" s="216"/>
      <c r="Y609" s="216"/>
      <c r="Z609" s="216"/>
      <c r="AA609" s="217"/>
      <c r="AB609" s="218"/>
      <c r="AC609" s="219"/>
      <c r="AD609" s="220"/>
      <c r="AE609" s="220"/>
      <c r="AF609" s="120"/>
      <c r="AG609" s="217"/>
      <c r="AH609" s="217"/>
      <c r="AI609" s="221"/>
      <c r="AJ609" s="220"/>
      <c r="AK609" s="220"/>
      <c r="AL609" s="222"/>
      <c r="AM609" s="217"/>
      <c r="AN609" s="217"/>
      <c r="AO609" s="221"/>
      <c r="AP609" s="220"/>
      <c r="AQ609" s="220"/>
      <c r="AR609" s="245"/>
      <c r="AS609" s="245"/>
      <c r="AT609" s="117"/>
      <c r="AU609" s="117"/>
    </row>
    <row r="610" spans="1:47" ht="12.75" customHeight="1">
      <c r="A610" s="118"/>
      <c r="B610" s="76"/>
      <c r="C610" s="76"/>
      <c r="D610" s="216"/>
      <c r="E610" s="117"/>
      <c r="F610" s="117"/>
      <c r="G610" s="117"/>
      <c r="H610" s="117"/>
      <c r="I610" s="117"/>
      <c r="J610" s="117"/>
      <c r="K610" s="117"/>
      <c r="L610" s="119"/>
      <c r="M610" s="120"/>
      <c r="N610" s="118"/>
      <c r="O610" s="117"/>
      <c r="P610" s="117"/>
      <c r="Q610" s="216"/>
      <c r="R610" s="117"/>
      <c r="S610" s="117"/>
      <c r="T610" s="117"/>
      <c r="U610" s="216"/>
      <c r="V610" s="216"/>
      <c r="W610" s="216"/>
      <c r="X610" s="216"/>
      <c r="Y610" s="216"/>
      <c r="Z610" s="216"/>
      <c r="AA610" s="217"/>
      <c r="AB610" s="218"/>
      <c r="AC610" s="219"/>
      <c r="AD610" s="220"/>
      <c r="AE610" s="220"/>
      <c r="AF610" s="120"/>
      <c r="AG610" s="217"/>
      <c r="AH610" s="217"/>
      <c r="AI610" s="221"/>
      <c r="AJ610" s="220"/>
      <c r="AK610" s="220"/>
      <c r="AL610" s="222"/>
      <c r="AM610" s="217"/>
      <c r="AN610" s="217"/>
      <c r="AO610" s="221"/>
      <c r="AP610" s="220"/>
      <c r="AQ610" s="220"/>
      <c r="AR610" s="245"/>
      <c r="AS610" s="245"/>
      <c r="AT610" s="117"/>
      <c r="AU610" s="117"/>
    </row>
    <row r="611" spans="1:47" ht="12.75" customHeight="1">
      <c r="A611" s="118"/>
      <c r="B611" s="76"/>
      <c r="C611" s="76"/>
      <c r="D611" s="216"/>
      <c r="E611" s="117"/>
      <c r="F611" s="117"/>
      <c r="G611" s="117"/>
      <c r="H611" s="117"/>
      <c r="I611" s="117"/>
      <c r="J611" s="117"/>
      <c r="K611" s="117"/>
      <c r="L611" s="119"/>
      <c r="M611" s="120"/>
      <c r="N611" s="118"/>
      <c r="O611" s="117"/>
      <c r="P611" s="117"/>
      <c r="Q611" s="216"/>
      <c r="R611" s="117"/>
      <c r="S611" s="117"/>
      <c r="T611" s="117"/>
      <c r="U611" s="216"/>
      <c r="V611" s="216"/>
      <c r="W611" s="216"/>
      <c r="X611" s="216"/>
      <c r="Y611" s="216"/>
      <c r="Z611" s="216"/>
      <c r="AA611" s="217"/>
      <c r="AB611" s="218"/>
      <c r="AC611" s="219"/>
      <c r="AD611" s="220"/>
      <c r="AE611" s="220"/>
      <c r="AF611" s="120"/>
      <c r="AG611" s="217"/>
      <c r="AH611" s="217"/>
      <c r="AI611" s="221"/>
      <c r="AJ611" s="220"/>
      <c r="AK611" s="220"/>
      <c r="AL611" s="222"/>
      <c r="AM611" s="217"/>
      <c r="AN611" s="217"/>
      <c r="AO611" s="221"/>
      <c r="AP611" s="220"/>
      <c r="AQ611" s="220"/>
      <c r="AR611" s="245"/>
      <c r="AS611" s="245"/>
      <c r="AT611" s="117"/>
      <c r="AU611" s="117"/>
    </row>
    <row r="612" spans="1:47" ht="12.75" customHeight="1">
      <c r="A612" s="118"/>
      <c r="B612" s="76"/>
      <c r="C612" s="76"/>
      <c r="D612" s="216"/>
      <c r="E612" s="117"/>
      <c r="F612" s="117"/>
      <c r="G612" s="117"/>
      <c r="H612" s="117"/>
      <c r="I612" s="117"/>
      <c r="J612" s="117"/>
      <c r="K612" s="117"/>
      <c r="L612" s="119"/>
      <c r="M612" s="120"/>
      <c r="N612" s="118"/>
      <c r="O612" s="117"/>
      <c r="P612" s="117"/>
      <c r="Q612" s="216"/>
      <c r="R612" s="117"/>
      <c r="S612" s="117"/>
      <c r="T612" s="117"/>
      <c r="U612" s="216"/>
      <c r="V612" s="216"/>
      <c r="W612" s="216"/>
      <c r="X612" s="216"/>
      <c r="Y612" s="216"/>
      <c r="Z612" s="216"/>
      <c r="AA612" s="217"/>
      <c r="AB612" s="218"/>
      <c r="AC612" s="219"/>
      <c r="AD612" s="220"/>
      <c r="AE612" s="220"/>
      <c r="AF612" s="120"/>
      <c r="AG612" s="217"/>
      <c r="AH612" s="217"/>
      <c r="AI612" s="221"/>
      <c r="AJ612" s="220"/>
      <c r="AK612" s="220"/>
      <c r="AL612" s="222"/>
      <c r="AM612" s="217"/>
      <c r="AN612" s="217"/>
      <c r="AO612" s="221"/>
      <c r="AP612" s="220"/>
      <c r="AQ612" s="220"/>
      <c r="AR612" s="245"/>
      <c r="AS612" s="245"/>
      <c r="AT612" s="117"/>
      <c r="AU612" s="117"/>
    </row>
    <row r="613" spans="1:47" ht="12.75" customHeight="1">
      <c r="A613" s="118"/>
      <c r="B613" s="76"/>
      <c r="C613" s="76"/>
      <c r="D613" s="216"/>
      <c r="E613" s="117"/>
      <c r="F613" s="117"/>
      <c r="G613" s="117"/>
      <c r="H613" s="117"/>
      <c r="I613" s="117"/>
      <c r="J613" s="117"/>
      <c r="K613" s="117"/>
      <c r="L613" s="119"/>
      <c r="M613" s="120"/>
      <c r="N613" s="118"/>
      <c r="O613" s="117"/>
      <c r="P613" s="117"/>
      <c r="Q613" s="216"/>
      <c r="R613" s="117"/>
      <c r="S613" s="117"/>
      <c r="T613" s="117"/>
      <c r="U613" s="216"/>
      <c r="V613" s="216"/>
      <c r="W613" s="216"/>
      <c r="X613" s="216"/>
      <c r="Y613" s="216"/>
      <c r="Z613" s="216"/>
      <c r="AA613" s="217"/>
      <c r="AB613" s="218"/>
      <c r="AC613" s="219"/>
      <c r="AD613" s="220"/>
      <c r="AE613" s="220"/>
      <c r="AF613" s="120"/>
      <c r="AG613" s="217"/>
      <c r="AH613" s="217"/>
      <c r="AI613" s="221"/>
      <c r="AJ613" s="220"/>
      <c r="AK613" s="220"/>
      <c r="AL613" s="222"/>
      <c r="AM613" s="217"/>
      <c r="AN613" s="217"/>
      <c r="AO613" s="221"/>
      <c r="AP613" s="220"/>
      <c r="AQ613" s="220"/>
      <c r="AR613" s="245"/>
      <c r="AS613" s="245"/>
      <c r="AT613" s="117"/>
      <c r="AU613" s="117"/>
    </row>
    <row r="614" spans="1:47" ht="12.75" customHeight="1">
      <c r="A614" s="118"/>
      <c r="B614" s="76"/>
      <c r="C614" s="76"/>
      <c r="D614" s="216"/>
      <c r="E614" s="117"/>
      <c r="F614" s="117"/>
      <c r="G614" s="117"/>
      <c r="H614" s="117"/>
      <c r="I614" s="117"/>
      <c r="J614" s="117"/>
      <c r="K614" s="117"/>
      <c r="L614" s="119"/>
      <c r="M614" s="120"/>
      <c r="N614" s="118"/>
      <c r="O614" s="117"/>
      <c r="P614" s="117"/>
      <c r="Q614" s="216"/>
      <c r="R614" s="117"/>
      <c r="S614" s="117"/>
      <c r="T614" s="117"/>
      <c r="U614" s="216"/>
      <c r="V614" s="216"/>
      <c r="W614" s="216"/>
      <c r="X614" s="216"/>
      <c r="Y614" s="216"/>
      <c r="Z614" s="216"/>
      <c r="AA614" s="217"/>
      <c r="AB614" s="218"/>
      <c r="AC614" s="219"/>
      <c r="AD614" s="220"/>
      <c r="AE614" s="220"/>
      <c r="AF614" s="120"/>
      <c r="AG614" s="217"/>
      <c r="AH614" s="217"/>
      <c r="AI614" s="221"/>
      <c r="AJ614" s="220"/>
      <c r="AK614" s="220"/>
      <c r="AL614" s="222"/>
      <c r="AM614" s="217"/>
      <c r="AN614" s="217"/>
      <c r="AO614" s="221"/>
      <c r="AP614" s="220"/>
      <c r="AQ614" s="220"/>
      <c r="AR614" s="245"/>
      <c r="AS614" s="245"/>
      <c r="AT614" s="117"/>
      <c r="AU614" s="117"/>
    </row>
    <row r="615" spans="1:47" ht="12.75" customHeight="1">
      <c r="A615" s="118"/>
      <c r="B615" s="76"/>
      <c r="C615" s="76"/>
      <c r="D615" s="216"/>
      <c r="E615" s="117"/>
      <c r="F615" s="117"/>
      <c r="G615" s="117"/>
      <c r="H615" s="117"/>
      <c r="I615" s="117"/>
      <c r="J615" s="117"/>
      <c r="K615" s="117"/>
      <c r="L615" s="119"/>
      <c r="M615" s="120"/>
      <c r="N615" s="118"/>
      <c r="O615" s="117"/>
      <c r="P615" s="117"/>
      <c r="Q615" s="216"/>
      <c r="R615" s="117"/>
      <c r="S615" s="117"/>
      <c r="T615" s="117"/>
      <c r="U615" s="216"/>
      <c r="V615" s="216"/>
      <c r="W615" s="216"/>
      <c r="X615" s="216"/>
      <c r="Y615" s="216"/>
      <c r="Z615" s="216"/>
      <c r="AA615" s="217"/>
      <c r="AB615" s="218"/>
      <c r="AC615" s="219"/>
      <c r="AD615" s="220"/>
      <c r="AE615" s="220"/>
      <c r="AF615" s="120"/>
      <c r="AG615" s="217"/>
      <c r="AH615" s="217"/>
      <c r="AI615" s="221"/>
      <c r="AJ615" s="220"/>
      <c r="AK615" s="220"/>
      <c r="AL615" s="222"/>
      <c r="AM615" s="217"/>
      <c r="AN615" s="217"/>
      <c r="AO615" s="221"/>
      <c r="AP615" s="220"/>
      <c r="AQ615" s="220"/>
      <c r="AR615" s="245"/>
      <c r="AS615" s="245"/>
      <c r="AT615" s="117"/>
      <c r="AU615" s="117"/>
    </row>
    <row r="616" spans="1:47" ht="12.75" customHeight="1">
      <c r="A616" s="118"/>
      <c r="B616" s="76"/>
      <c r="C616" s="76"/>
      <c r="D616" s="216"/>
      <c r="E616" s="117"/>
      <c r="F616" s="117"/>
      <c r="G616" s="117"/>
      <c r="H616" s="117"/>
      <c r="I616" s="117"/>
      <c r="J616" s="117"/>
      <c r="K616" s="117"/>
      <c r="L616" s="119"/>
      <c r="M616" s="120"/>
      <c r="N616" s="118"/>
      <c r="O616" s="117"/>
      <c r="P616" s="117"/>
      <c r="Q616" s="216"/>
      <c r="R616" s="117"/>
      <c r="S616" s="117"/>
      <c r="T616" s="117"/>
      <c r="U616" s="216"/>
      <c r="V616" s="216"/>
      <c r="W616" s="216"/>
      <c r="X616" s="216"/>
      <c r="Y616" s="216"/>
      <c r="Z616" s="216"/>
      <c r="AA616" s="217"/>
      <c r="AB616" s="218"/>
      <c r="AC616" s="219"/>
      <c r="AD616" s="220"/>
      <c r="AE616" s="220"/>
      <c r="AF616" s="120"/>
      <c r="AG616" s="217"/>
      <c r="AH616" s="217"/>
      <c r="AI616" s="221"/>
      <c r="AJ616" s="220"/>
      <c r="AK616" s="220"/>
      <c r="AL616" s="222"/>
      <c r="AM616" s="217"/>
      <c r="AN616" s="217"/>
      <c r="AO616" s="221"/>
      <c r="AP616" s="220"/>
      <c r="AQ616" s="220"/>
      <c r="AR616" s="245"/>
      <c r="AS616" s="245"/>
      <c r="AT616" s="117"/>
      <c r="AU616" s="117"/>
    </row>
    <row r="617" spans="1:47" ht="12.75" customHeight="1">
      <c r="A617" s="118"/>
      <c r="B617" s="76"/>
      <c r="C617" s="76"/>
      <c r="D617" s="216"/>
      <c r="E617" s="117"/>
      <c r="F617" s="117"/>
      <c r="G617" s="117"/>
      <c r="H617" s="117"/>
      <c r="I617" s="117"/>
      <c r="J617" s="117"/>
      <c r="K617" s="117"/>
      <c r="L617" s="119"/>
      <c r="M617" s="120"/>
      <c r="N617" s="118"/>
      <c r="O617" s="117"/>
      <c r="P617" s="117"/>
      <c r="Q617" s="216"/>
      <c r="R617" s="117"/>
      <c r="S617" s="117"/>
      <c r="T617" s="117"/>
      <c r="U617" s="216"/>
      <c r="V617" s="216"/>
      <c r="W617" s="216"/>
      <c r="X617" s="216"/>
      <c r="Y617" s="216"/>
      <c r="Z617" s="216"/>
      <c r="AA617" s="217"/>
      <c r="AB617" s="218"/>
      <c r="AC617" s="219"/>
      <c r="AD617" s="220"/>
      <c r="AE617" s="220"/>
      <c r="AF617" s="120"/>
      <c r="AG617" s="217"/>
      <c r="AH617" s="217"/>
      <c r="AI617" s="221"/>
      <c r="AJ617" s="220"/>
      <c r="AK617" s="220"/>
      <c r="AL617" s="222"/>
      <c r="AM617" s="217"/>
      <c r="AN617" s="217"/>
      <c r="AO617" s="221"/>
      <c r="AP617" s="220"/>
      <c r="AQ617" s="220"/>
      <c r="AR617" s="245"/>
      <c r="AS617" s="245"/>
      <c r="AT617" s="117"/>
      <c r="AU617" s="117"/>
    </row>
    <row r="618" spans="1:47" ht="12.75" customHeight="1">
      <c r="A618" s="118"/>
      <c r="B618" s="76"/>
      <c r="C618" s="76"/>
      <c r="D618" s="216"/>
      <c r="E618" s="117"/>
      <c r="F618" s="117"/>
      <c r="G618" s="117"/>
      <c r="H618" s="117"/>
      <c r="I618" s="117"/>
      <c r="J618" s="117"/>
      <c r="K618" s="117"/>
      <c r="L618" s="119"/>
      <c r="M618" s="120"/>
      <c r="N618" s="118"/>
      <c r="O618" s="117"/>
      <c r="P618" s="117"/>
      <c r="Q618" s="216"/>
      <c r="R618" s="117"/>
      <c r="S618" s="117"/>
      <c r="T618" s="117"/>
      <c r="U618" s="216"/>
      <c r="V618" s="216"/>
      <c r="W618" s="216"/>
      <c r="X618" s="216"/>
      <c r="Y618" s="216"/>
      <c r="Z618" s="216"/>
      <c r="AA618" s="217"/>
      <c r="AB618" s="218"/>
      <c r="AC618" s="219"/>
      <c r="AD618" s="220"/>
      <c r="AE618" s="220"/>
      <c r="AF618" s="120"/>
      <c r="AG618" s="217"/>
      <c r="AH618" s="217"/>
      <c r="AI618" s="221"/>
      <c r="AJ618" s="220"/>
      <c r="AK618" s="220"/>
      <c r="AL618" s="222"/>
      <c r="AM618" s="217"/>
      <c r="AN618" s="217"/>
      <c r="AO618" s="221"/>
      <c r="AP618" s="220"/>
      <c r="AQ618" s="220"/>
      <c r="AR618" s="245"/>
      <c r="AS618" s="245"/>
      <c r="AT618" s="117"/>
      <c r="AU618" s="117"/>
    </row>
    <row r="619" spans="1:47" ht="12.75" customHeight="1">
      <c r="A619" s="118"/>
      <c r="B619" s="76"/>
      <c r="C619" s="76"/>
      <c r="D619" s="216"/>
      <c r="E619" s="117"/>
      <c r="F619" s="117"/>
      <c r="G619" s="117"/>
      <c r="H619" s="117"/>
      <c r="I619" s="117"/>
      <c r="J619" s="117"/>
      <c r="K619" s="117"/>
      <c r="L619" s="119"/>
      <c r="M619" s="120"/>
      <c r="N619" s="118"/>
      <c r="O619" s="117"/>
      <c r="P619" s="117"/>
      <c r="Q619" s="216"/>
      <c r="R619" s="117"/>
      <c r="S619" s="117"/>
      <c r="T619" s="117"/>
      <c r="U619" s="216"/>
      <c r="V619" s="216"/>
      <c r="W619" s="216"/>
      <c r="X619" s="216"/>
      <c r="Y619" s="216"/>
      <c r="Z619" s="216"/>
      <c r="AA619" s="217"/>
      <c r="AB619" s="218"/>
      <c r="AC619" s="219"/>
      <c r="AD619" s="220"/>
      <c r="AE619" s="220"/>
      <c r="AF619" s="120"/>
      <c r="AG619" s="217"/>
      <c r="AH619" s="217"/>
      <c r="AI619" s="221"/>
      <c r="AJ619" s="220"/>
      <c r="AK619" s="220"/>
      <c r="AL619" s="222"/>
      <c r="AM619" s="217"/>
      <c r="AN619" s="217"/>
      <c r="AO619" s="221"/>
      <c r="AP619" s="220"/>
      <c r="AQ619" s="220"/>
      <c r="AR619" s="245"/>
      <c r="AS619" s="245"/>
      <c r="AT619" s="117"/>
      <c r="AU619" s="117"/>
    </row>
    <row r="620" spans="1:47" ht="12.75" customHeight="1">
      <c r="A620" s="118"/>
      <c r="B620" s="76"/>
      <c r="C620" s="76"/>
      <c r="D620" s="216"/>
      <c r="E620" s="117"/>
      <c r="F620" s="117"/>
      <c r="G620" s="117"/>
      <c r="H620" s="117"/>
      <c r="I620" s="117"/>
      <c r="J620" s="117"/>
      <c r="K620" s="117"/>
      <c r="L620" s="119"/>
      <c r="M620" s="120"/>
      <c r="N620" s="118"/>
      <c r="O620" s="117"/>
      <c r="P620" s="117"/>
      <c r="Q620" s="216"/>
      <c r="R620" s="117"/>
      <c r="S620" s="117"/>
      <c r="T620" s="117"/>
      <c r="U620" s="216"/>
      <c r="V620" s="216"/>
      <c r="W620" s="216"/>
      <c r="X620" s="216"/>
      <c r="Y620" s="216"/>
      <c r="Z620" s="216"/>
      <c r="AA620" s="217"/>
      <c r="AB620" s="218"/>
      <c r="AC620" s="219"/>
      <c r="AD620" s="220"/>
      <c r="AE620" s="220"/>
      <c r="AF620" s="120"/>
      <c r="AG620" s="217"/>
      <c r="AH620" s="217"/>
      <c r="AI620" s="221"/>
      <c r="AJ620" s="220"/>
      <c r="AK620" s="220"/>
      <c r="AL620" s="222"/>
      <c r="AM620" s="217"/>
      <c r="AN620" s="217"/>
      <c r="AO620" s="221"/>
      <c r="AP620" s="220"/>
      <c r="AQ620" s="220"/>
      <c r="AR620" s="245"/>
      <c r="AS620" s="245"/>
      <c r="AT620" s="117"/>
      <c r="AU620" s="117"/>
    </row>
    <row r="621" spans="1:47" ht="12.75" customHeight="1">
      <c r="A621" s="118"/>
      <c r="B621" s="76"/>
      <c r="C621" s="76"/>
      <c r="D621" s="216"/>
      <c r="E621" s="117"/>
      <c r="F621" s="117"/>
      <c r="G621" s="117"/>
      <c r="H621" s="117"/>
      <c r="I621" s="117"/>
      <c r="J621" s="117"/>
      <c r="K621" s="117"/>
      <c r="L621" s="119"/>
      <c r="M621" s="120"/>
      <c r="N621" s="118"/>
      <c r="O621" s="117"/>
      <c r="P621" s="117"/>
      <c r="Q621" s="216"/>
      <c r="R621" s="117"/>
      <c r="S621" s="117"/>
      <c r="T621" s="117"/>
      <c r="U621" s="216"/>
      <c r="V621" s="216"/>
      <c r="W621" s="216"/>
      <c r="X621" s="216"/>
      <c r="Y621" s="216"/>
      <c r="Z621" s="216"/>
      <c r="AA621" s="217"/>
      <c r="AB621" s="218"/>
      <c r="AC621" s="219"/>
      <c r="AD621" s="220"/>
      <c r="AE621" s="220"/>
      <c r="AF621" s="120"/>
      <c r="AG621" s="217"/>
      <c r="AH621" s="217"/>
      <c r="AI621" s="221"/>
      <c r="AJ621" s="220"/>
      <c r="AK621" s="220"/>
      <c r="AL621" s="222"/>
      <c r="AM621" s="217"/>
      <c r="AN621" s="217"/>
      <c r="AO621" s="221"/>
      <c r="AP621" s="220"/>
      <c r="AQ621" s="220"/>
      <c r="AR621" s="245"/>
      <c r="AS621" s="245"/>
      <c r="AT621" s="117"/>
      <c r="AU621" s="117"/>
    </row>
    <row r="622" spans="1:47" ht="12.75" customHeight="1">
      <c r="A622" s="118"/>
      <c r="B622" s="76"/>
      <c r="C622" s="76"/>
      <c r="D622" s="216"/>
      <c r="E622" s="117"/>
      <c r="F622" s="117"/>
      <c r="G622" s="117"/>
      <c r="H622" s="117"/>
      <c r="I622" s="117"/>
      <c r="J622" s="117"/>
      <c r="K622" s="117"/>
      <c r="L622" s="119"/>
      <c r="M622" s="120"/>
      <c r="N622" s="118"/>
      <c r="O622" s="117"/>
      <c r="P622" s="117"/>
      <c r="Q622" s="216"/>
      <c r="R622" s="117"/>
      <c r="S622" s="117"/>
      <c r="T622" s="117"/>
      <c r="U622" s="216"/>
      <c r="V622" s="216"/>
      <c r="W622" s="216"/>
      <c r="X622" s="216"/>
      <c r="Y622" s="216"/>
      <c r="Z622" s="216"/>
      <c r="AA622" s="217"/>
      <c r="AB622" s="218"/>
      <c r="AC622" s="219"/>
      <c r="AD622" s="220"/>
      <c r="AE622" s="220"/>
      <c r="AF622" s="120"/>
      <c r="AG622" s="217"/>
      <c r="AH622" s="217"/>
      <c r="AI622" s="221"/>
      <c r="AJ622" s="220"/>
      <c r="AK622" s="220"/>
      <c r="AL622" s="222"/>
      <c r="AM622" s="217"/>
      <c r="AN622" s="217"/>
      <c r="AO622" s="221"/>
      <c r="AP622" s="220"/>
      <c r="AQ622" s="220"/>
      <c r="AR622" s="245"/>
      <c r="AS622" s="245"/>
      <c r="AT622" s="117"/>
      <c r="AU622" s="117"/>
    </row>
    <row r="623" spans="1:47" ht="12.75" customHeight="1">
      <c r="A623" s="118"/>
      <c r="B623" s="76"/>
      <c r="C623" s="76"/>
      <c r="D623" s="216"/>
      <c r="E623" s="117"/>
      <c r="F623" s="117"/>
      <c r="G623" s="117"/>
      <c r="H623" s="117"/>
      <c r="I623" s="117"/>
      <c r="J623" s="117"/>
      <c r="K623" s="117"/>
      <c r="L623" s="119"/>
      <c r="M623" s="120"/>
      <c r="N623" s="118"/>
      <c r="O623" s="117"/>
      <c r="P623" s="117"/>
      <c r="Q623" s="216"/>
      <c r="R623" s="117"/>
      <c r="S623" s="117"/>
      <c r="T623" s="117"/>
      <c r="U623" s="216"/>
      <c r="V623" s="216"/>
      <c r="W623" s="216"/>
      <c r="X623" s="216"/>
      <c r="Y623" s="216"/>
      <c r="Z623" s="216"/>
      <c r="AA623" s="217"/>
      <c r="AB623" s="218"/>
      <c r="AC623" s="219"/>
      <c r="AD623" s="220"/>
      <c r="AE623" s="220"/>
      <c r="AF623" s="120"/>
      <c r="AG623" s="217"/>
      <c r="AH623" s="217"/>
      <c r="AI623" s="221"/>
      <c r="AJ623" s="220"/>
      <c r="AK623" s="220"/>
      <c r="AL623" s="222"/>
      <c r="AM623" s="217"/>
      <c r="AN623" s="217"/>
      <c r="AO623" s="221"/>
      <c r="AP623" s="220"/>
      <c r="AQ623" s="220"/>
      <c r="AR623" s="245"/>
      <c r="AS623" s="245"/>
      <c r="AT623" s="117"/>
      <c r="AU623" s="117"/>
    </row>
    <row r="624" spans="1:47" ht="12.75" customHeight="1">
      <c r="A624" s="118"/>
      <c r="B624" s="76"/>
      <c r="C624" s="76"/>
      <c r="D624" s="216"/>
      <c r="E624" s="117"/>
      <c r="F624" s="117"/>
      <c r="G624" s="117"/>
      <c r="H624" s="117"/>
      <c r="I624" s="117"/>
      <c r="J624" s="117"/>
      <c r="K624" s="117"/>
      <c r="L624" s="119"/>
      <c r="M624" s="120"/>
      <c r="N624" s="118"/>
      <c r="O624" s="117"/>
      <c r="P624" s="117"/>
      <c r="Q624" s="216"/>
      <c r="R624" s="117"/>
      <c r="S624" s="117"/>
      <c r="T624" s="117"/>
      <c r="U624" s="216"/>
      <c r="V624" s="216"/>
      <c r="W624" s="216"/>
      <c r="X624" s="216"/>
      <c r="Y624" s="216"/>
      <c r="Z624" s="216"/>
      <c r="AA624" s="217"/>
      <c r="AB624" s="218"/>
      <c r="AC624" s="219"/>
      <c r="AD624" s="220"/>
      <c r="AE624" s="220"/>
      <c r="AF624" s="120"/>
      <c r="AG624" s="217"/>
      <c r="AH624" s="217"/>
      <c r="AI624" s="221"/>
      <c r="AJ624" s="220"/>
      <c r="AK624" s="220"/>
      <c r="AL624" s="222"/>
      <c r="AM624" s="217"/>
      <c r="AN624" s="217"/>
      <c r="AO624" s="221"/>
      <c r="AP624" s="220"/>
      <c r="AQ624" s="220"/>
      <c r="AR624" s="245"/>
      <c r="AS624" s="245"/>
      <c r="AT624" s="117"/>
      <c r="AU624" s="117"/>
    </row>
    <row r="625" spans="1:47" ht="12.75" customHeight="1">
      <c r="A625" s="118"/>
      <c r="B625" s="76"/>
      <c r="C625" s="76"/>
      <c r="D625" s="216"/>
      <c r="E625" s="117"/>
      <c r="F625" s="117"/>
      <c r="G625" s="117"/>
      <c r="H625" s="117"/>
      <c r="I625" s="117"/>
      <c r="J625" s="117"/>
      <c r="K625" s="117"/>
      <c r="L625" s="119"/>
      <c r="M625" s="120"/>
      <c r="N625" s="118"/>
      <c r="O625" s="117"/>
      <c r="P625" s="117"/>
      <c r="Q625" s="216"/>
      <c r="R625" s="117"/>
      <c r="S625" s="117"/>
      <c r="T625" s="117"/>
      <c r="U625" s="216"/>
      <c r="V625" s="216"/>
      <c r="W625" s="216"/>
      <c r="X625" s="216"/>
      <c r="Y625" s="216"/>
      <c r="Z625" s="216"/>
      <c r="AA625" s="217"/>
      <c r="AB625" s="218"/>
      <c r="AC625" s="219"/>
      <c r="AD625" s="220"/>
      <c r="AE625" s="220"/>
      <c r="AF625" s="120"/>
      <c r="AG625" s="217"/>
      <c r="AH625" s="217"/>
      <c r="AI625" s="221"/>
      <c r="AJ625" s="220"/>
      <c r="AK625" s="220"/>
      <c r="AL625" s="222"/>
      <c r="AM625" s="217"/>
      <c r="AN625" s="217"/>
      <c r="AO625" s="221"/>
      <c r="AP625" s="220"/>
      <c r="AQ625" s="220"/>
      <c r="AR625" s="245"/>
      <c r="AS625" s="245"/>
      <c r="AT625" s="117"/>
      <c r="AU625" s="117"/>
    </row>
    <row r="626" spans="1:47" ht="12.75" customHeight="1">
      <c r="A626" s="118"/>
      <c r="B626" s="76"/>
      <c r="C626" s="76"/>
      <c r="D626" s="216"/>
      <c r="E626" s="117"/>
      <c r="F626" s="117"/>
      <c r="G626" s="117"/>
      <c r="H626" s="117"/>
      <c r="I626" s="117"/>
      <c r="J626" s="117"/>
      <c r="K626" s="117"/>
      <c r="L626" s="119"/>
      <c r="M626" s="120"/>
      <c r="N626" s="118"/>
      <c r="O626" s="117"/>
      <c r="P626" s="117"/>
      <c r="Q626" s="216"/>
      <c r="R626" s="117"/>
      <c r="S626" s="117"/>
      <c r="T626" s="117"/>
      <c r="U626" s="216"/>
      <c r="V626" s="216"/>
      <c r="W626" s="216"/>
      <c r="X626" s="216"/>
      <c r="Y626" s="216"/>
      <c r="Z626" s="216"/>
      <c r="AA626" s="217"/>
      <c r="AB626" s="218"/>
      <c r="AC626" s="219"/>
      <c r="AD626" s="220"/>
      <c r="AE626" s="220"/>
      <c r="AF626" s="120"/>
      <c r="AG626" s="217"/>
      <c r="AH626" s="217"/>
      <c r="AI626" s="221"/>
      <c r="AJ626" s="220"/>
      <c r="AK626" s="220"/>
      <c r="AL626" s="222"/>
      <c r="AM626" s="217"/>
      <c r="AN626" s="217"/>
      <c r="AO626" s="221"/>
      <c r="AP626" s="220"/>
      <c r="AQ626" s="220"/>
      <c r="AR626" s="245"/>
      <c r="AS626" s="245"/>
      <c r="AT626" s="117"/>
      <c r="AU626" s="117"/>
    </row>
    <row r="627" spans="1:47" ht="12.75" customHeight="1">
      <c r="A627" s="118"/>
      <c r="B627" s="76"/>
      <c r="C627" s="76"/>
      <c r="D627" s="216"/>
      <c r="E627" s="117"/>
      <c r="F627" s="117"/>
      <c r="G627" s="117"/>
      <c r="H627" s="117"/>
      <c r="I627" s="117"/>
      <c r="J627" s="117"/>
      <c r="K627" s="117"/>
      <c r="L627" s="119"/>
      <c r="M627" s="120"/>
      <c r="N627" s="118"/>
      <c r="O627" s="117"/>
      <c r="P627" s="117"/>
      <c r="Q627" s="216"/>
      <c r="R627" s="117"/>
      <c r="S627" s="117"/>
      <c r="T627" s="117"/>
      <c r="U627" s="216"/>
      <c r="V627" s="216"/>
      <c r="W627" s="216"/>
      <c r="X627" s="216"/>
      <c r="Y627" s="216"/>
      <c r="Z627" s="216"/>
      <c r="AA627" s="217"/>
      <c r="AB627" s="218"/>
      <c r="AC627" s="219"/>
      <c r="AD627" s="220"/>
      <c r="AE627" s="220"/>
      <c r="AF627" s="120"/>
      <c r="AG627" s="217"/>
      <c r="AH627" s="217"/>
      <c r="AI627" s="221"/>
      <c r="AJ627" s="220"/>
      <c r="AK627" s="220"/>
      <c r="AL627" s="222"/>
      <c r="AM627" s="217"/>
      <c r="AN627" s="217"/>
      <c r="AO627" s="221"/>
      <c r="AP627" s="220"/>
      <c r="AQ627" s="220"/>
      <c r="AR627" s="245"/>
      <c r="AS627" s="245"/>
      <c r="AT627" s="117"/>
      <c r="AU627" s="117"/>
    </row>
    <row r="628" spans="1:47" ht="12.75" customHeight="1">
      <c r="A628" s="118"/>
      <c r="B628" s="76"/>
      <c r="C628" s="76"/>
      <c r="D628" s="216"/>
      <c r="E628" s="117"/>
      <c r="F628" s="117"/>
      <c r="G628" s="117"/>
      <c r="H628" s="117"/>
      <c r="I628" s="117"/>
      <c r="J628" s="117"/>
      <c r="K628" s="117"/>
      <c r="L628" s="119"/>
      <c r="M628" s="120"/>
      <c r="N628" s="118"/>
      <c r="O628" s="117"/>
      <c r="P628" s="117"/>
      <c r="Q628" s="216"/>
      <c r="R628" s="117"/>
      <c r="S628" s="117"/>
      <c r="T628" s="117"/>
      <c r="U628" s="216"/>
      <c r="V628" s="216"/>
      <c r="W628" s="216"/>
      <c r="X628" s="216"/>
      <c r="Y628" s="216"/>
      <c r="Z628" s="216"/>
      <c r="AA628" s="217"/>
      <c r="AB628" s="218"/>
      <c r="AC628" s="219"/>
      <c r="AD628" s="220"/>
      <c r="AE628" s="220"/>
      <c r="AF628" s="120"/>
      <c r="AG628" s="217"/>
      <c r="AH628" s="217"/>
      <c r="AI628" s="221"/>
      <c r="AJ628" s="220"/>
      <c r="AK628" s="220"/>
      <c r="AL628" s="222"/>
      <c r="AM628" s="217"/>
      <c r="AN628" s="217"/>
      <c r="AO628" s="221"/>
      <c r="AP628" s="220"/>
      <c r="AQ628" s="220"/>
      <c r="AR628" s="245"/>
      <c r="AS628" s="245"/>
      <c r="AT628" s="117"/>
      <c r="AU628" s="117"/>
    </row>
    <row r="629" spans="1:47" ht="12.75" customHeight="1">
      <c r="A629" s="118"/>
      <c r="B629" s="76"/>
      <c r="C629" s="76"/>
      <c r="D629" s="216"/>
      <c r="E629" s="117"/>
      <c r="F629" s="117"/>
      <c r="G629" s="117"/>
      <c r="H629" s="117"/>
      <c r="I629" s="117"/>
      <c r="J629" s="117"/>
      <c r="K629" s="117"/>
      <c r="L629" s="119"/>
      <c r="M629" s="120"/>
      <c r="N629" s="118"/>
      <c r="O629" s="117"/>
      <c r="P629" s="117"/>
      <c r="Q629" s="216"/>
      <c r="R629" s="117"/>
      <c r="S629" s="117"/>
      <c r="T629" s="117"/>
      <c r="U629" s="216"/>
      <c r="V629" s="216"/>
      <c r="W629" s="216"/>
      <c r="X629" s="216"/>
      <c r="Y629" s="216"/>
      <c r="Z629" s="216"/>
      <c r="AA629" s="217"/>
      <c r="AB629" s="218"/>
      <c r="AC629" s="219"/>
      <c r="AD629" s="220"/>
      <c r="AE629" s="220"/>
      <c r="AF629" s="120"/>
      <c r="AG629" s="217"/>
      <c r="AH629" s="217"/>
      <c r="AI629" s="221"/>
      <c r="AJ629" s="220"/>
      <c r="AK629" s="220"/>
      <c r="AL629" s="222"/>
      <c r="AM629" s="217"/>
      <c r="AN629" s="217"/>
      <c r="AO629" s="221"/>
      <c r="AP629" s="220"/>
      <c r="AQ629" s="220"/>
      <c r="AR629" s="245"/>
      <c r="AS629" s="245"/>
      <c r="AT629" s="117"/>
      <c r="AU629" s="117"/>
    </row>
    <row r="630" spans="1:47" ht="12.75" customHeight="1">
      <c r="A630" s="118"/>
      <c r="B630" s="76"/>
      <c r="C630" s="76"/>
      <c r="D630" s="216"/>
      <c r="E630" s="117"/>
      <c r="F630" s="117"/>
      <c r="G630" s="117"/>
      <c r="H630" s="117"/>
      <c r="I630" s="117"/>
      <c r="J630" s="117"/>
      <c r="K630" s="117"/>
      <c r="L630" s="119"/>
      <c r="M630" s="120"/>
      <c r="N630" s="118"/>
      <c r="O630" s="117"/>
      <c r="P630" s="117"/>
      <c r="Q630" s="216"/>
      <c r="R630" s="117"/>
      <c r="S630" s="117"/>
      <c r="T630" s="117"/>
      <c r="U630" s="216"/>
      <c r="V630" s="216"/>
      <c r="W630" s="216"/>
      <c r="X630" s="216"/>
      <c r="Y630" s="216"/>
      <c r="Z630" s="216"/>
      <c r="AA630" s="217"/>
      <c r="AB630" s="218"/>
      <c r="AC630" s="219"/>
      <c r="AD630" s="220"/>
      <c r="AE630" s="220"/>
      <c r="AF630" s="120"/>
      <c r="AG630" s="217"/>
      <c r="AH630" s="217"/>
      <c r="AI630" s="221"/>
      <c r="AJ630" s="220"/>
      <c r="AK630" s="220"/>
      <c r="AL630" s="222"/>
      <c r="AM630" s="217"/>
      <c r="AN630" s="217"/>
      <c r="AO630" s="221"/>
      <c r="AP630" s="220"/>
      <c r="AQ630" s="220"/>
      <c r="AR630" s="245"/>
      <c r="AS630" s="245"/>
      <c r="AT630" s="117"/>
      <c r="AU630" s="117"/>
    </row>
    <row r="631" spans="1:47" ht="12.75" customHeight="1">
      <c r="A631" s="118"/>
      <c r="B631" s="76"/>
      <c r="C631" s="76"/>
      <c r="D631" s="216"/>
      <c r="E631" s="117"/>
      <c r="F631" s="117"/>
      <c r="G631" s="117"/>
      <c r="H631" s="117"/>
      <c r="I631" s="117"/>
      <c r="J631" s="117"/>
      <c r="K631" s="117"/>
      <c r="L631" s="119"/>
      <c r="M631" s="120"/>
      <c r="N631" s="118"/>
      <c r="O631" s="117"/>
      <c r="P631" s="117"/>
      <c r="Q631" s="216"/>
      <c r="R631" s="117"/>
      <c r="S631" s="117"/>
      <c r="T631" s="117"/>
      <c r="U631" s="216"/>
      <c r="V631" s="216"/>
      <c r="W631" s="216"/>
      <c r="X631" s="216"/>
      <c r="Y631" s="216"/>
      <c r="Z631" s="216"/>
      <c r="AA631" s="217"/>
      <c r="AB631" s="218"/>
      <c r="AC631" s="219"/>
      <c r="AD631" s="220"/>
      <c r="AE631" s="220"/>
      <c r="AF631" s="120"/>
      <c r="AG631" s="217"/>
      <c r="AH631" s="217"/>
      <c r="AI631" s="221"/>
      <c r="AJ631" s="220"/>
      <c r="AK631" s="220"/>
      <c r="AL631" s="222"/>
      <c r="AM631" s="217"/>
      <c r="AN631" s="217"/>
      <c r="AO631" s="221"/>
      <c r="AP631" s="220"/>
      <c r="AQ631" s="220"/>
      <c r="AR631" s="245"/>
      <c r="AS631" s="245"/>
      <c r="AT631" s="117"/>
      <c r="AU631" s="117"/>
    </row>
    <row r="632" spans="1:47" ht="12.75" customHeight="1">
      <c r="A632" s="118"/>
      <c r="B632" s="76"/>
      <c r="C632" s="76"/>
      <c r="D632" s="216"/>
      <c r="E632" s="117"/>
      <c r="F632" s="117"/>
      <c r="G632" s="117"/>
      <c r="H632" s="117"/>
      <c r="I632" s="117"/>
      <c r="J632" s="117"/>
      <c r="K632" s="117"/>
      <c r="L632" s="119"/>
      <c r="M632" s="120"/>
      <c r="N632" s="118"/>
      <c r="O632" s="117"/>
      <c r="P632" s="117"/>
      <c r="Q632" s="216"/>
      <c r="R632" s="117"/>
      <c r="S632" s="117"/>
      <c r="T632" s="117"/>
      <c r="U632" s="216"/>
      <c r="V632" s="216"/>
      <c r="W632" s="216"/>
      <c r="X632" s="216"/>
      <c r="Y632" s="216"/>
      <c r="Z632" s="216"/>
      <c r="AA632" s="217"/>
      <c r="AB632" s="218"/>
      <c r="AC632" s="219"/>
      <c r="AD632" s="220"/>
      <c r="AE632" s="220"/>
      <c r="AF632" s="120"/>
      <c r="AG632" s="217"/>
      <c r="AH632" s="217"/>
      <c r="AI632" s="221"/>
      <c r="AJ632" s="220"/>
      <c r="AK632" s="220"/>
      <c r="AL632" s="222"/>
      <c r="AM632" s="217"/>
      <c r="AN632" s="217"/>
      <c r="AO632" s="221"/>
      <c r="AP632" s="220"/>
      <c r="AQ632" s="220"/>
      <c r="AR632" s="245"/>
      <c r="AS632" s="245"/>
      <c r="AT632" s="117"/>
      <c r="AU632" s="117"/>
    </row>
    <row r="633" spans="1:47" ht="12.75" customHeight="1">
      <c r="A633" s="118"/>
      <c r="B633" s="76"/>
      <c r="C633" s="76"/>
      <c r="D633" s="216"/>
      <c r="E633" s="117"/>
      <c r="F633" s="117"/>
      <c r="G633" s="117"/>
      <c r="H633" s="117"/>
      <c r="I633" s="117"/>
      <c r="J633" s="117"/>
      <c r="K633" s="117"/>
      <c r="L633" s="119"/>
      <c r="M633" s="120"/>
      <c r="N633" s="118"/>
      <c r="O633" s="117"/>
      <c r="P633" s="117"/>
      <c r="Q633" s="216"/>
      <c r="R633" s="117"/>
      <c r="S633" s="117"/>
      <c r="T633" s="117"/>
      <c r="U633" s="216"/>
      <c r="V633" s="216"/>
      <c r="W633" s="216"/>
      <c r="X633" s="216"/>
      <c r="Y633" s="216"/>
      <c r="Z633" s="216"/>
      <c r="AA633" s="217"/>
      <c r="AB633" s="218"/>
      <c r="AC633" s="219"/>
      <c r="AD633" s="220"/>
      <c r="AE633" s="220"/>
      <c r="AF633" s="120"/>
      <c r="AG633" s="217"/>
      <c r="AH633" s="217"/>
      <c r="AI633" s="221"/>
      <c r="AJ633" s="220"/>
      <c r="AK633" s="220"/>
      <c r="AL633" s="222"/>
      <c r="AM633" s="217"/>
      <c r="AN633" s="217"/>
      <c r="AO633" s="221"/>
      <c r="AP633" s="220"/>
      <c r="AQ633" s="220"/>
      <c r="AR633" s="245"/>
      <c r="AS633" s="245"/>
      <c r="AT633" s="117"/>
      <c r="AU633" s="117"/>
    </row>
    <row r="634" spans="1:47" ht="12.75" customHeight="1">
      <c r="A634" s="118"/>
      <c r="B634" s="76"/>
      <c r="C634" s="76"/>
      <c r="D634" s="216"/>
      <c r="E634" s="117"/>
      <c r="F634" s="117"/>
      <c r="G634" s="117"/>
      <c r="H634" s="117"/>
      <c r="I634" s="117"/>
      <c r="J634" s="117"/>
      <c r="K634" s="117"/>
      <c r="L634" s="119"/>
      <c r="M634" s="120"/>
      <c r="N634" s="118"/>
      <c r="O634" s="117"/>
      <c r="P634" s="117"/>
      <c r="Q634" s="216"/>
      <c r="R634" s="117"/>
      <c r="S634" s="117"/>
      <c r="T634" s="117"/>
      <c r="U634" s="216"/>
      <c r="V634" s="216"/>
      <c r="W634" s="216"/>
      <c r="X634" s="216"/>
      <c r="Y634" s="216"/>
      <c r="Z634" s="216"/>
      <c r="AA634" s="217"/>
      <c r="AB634" s="218"/>
      <c r="AC634" s="219"/>
      <c r="AD634" s="220"/>
      <c r="AE634" s="220"/>
      <c r="AF634" s="120"/>
      <c r="AG634" s="217"/>
      <c r="AH634" s="217"/>
      <c r="AI634" s="221"/>
      <c r="AJ634" s="220"/>
      <c r="AK634" s="220"/>
      <c r="AL634" s="222"/>
      <c r="AM634" s="217"/>
      <c r="AN634" s="217"/>
      <c r="AO634" s="221"/>
      <c r="AP634" s="220"/>
      <c r="AQ634" s="220"/>
      <c r="AR634" s="245"/>
      <c r="AS634" s="245"/>
      <c r="AT634" s="117"/>
      <c r="AU634" s="117"/>
    </row>
    <row r="635" spans="1:47" ht="12.75" customHeight="1">
      <c r="A635" s="118"/>
      <c r="B635" s="76"/>
      <c r="C635" s="76"/>
      <c r="D635" s="216"/>
      <c r="E635" s="117"/>
      <c r="F635" s="117"/>
      <c r="G635" s="117"/>
      <c r="H635" s="117"/>
      <c r="I635" s="117"/>
      <c r="J635" s="117"/>
      <c r="K635" s="117"/>
      <c r="L635" s="119"/>
      <c r="M635" s="120"/>
      <c r="N635" s="118"/>
      <c r="O635" s="117"/>
      <c r="P635" s="117"/>
      <c r="Q635" s="216"/>
      <c r="R635" s="117"/>
      <c r="S635" s="117"/>
      <c r="T635" s="117"/>
      <c r="U635" s="216"/>
      <c r="V635" s="216"/>
      <c r="W635" s="216"/>
      <c r="X635" s="216"/>
      <c r="Y635" s="216"/>
      <c r="Z635" s="216"/>
      <c r="AA635" s="217"/>
      <c r="AB635" s="218"/>
      <c r="AC635" s="219"/>
      <c r="AD635" s="220"/>
      <c r="AE635" s="220"/>
      <c r="AF635" s="120"/>
      <c r="AG635" s="217"/>
      <c r="AH635" s="217"/>
      <c r="AI635" s="221"/>
      <c r="AJ635" s="220"/>
      <c r="AK635" s="220"/>
      <c r="AL635" s="222"/>
      <c r="AM635" s="217"/>
      <c r="AN635" s="217"/>
      <c r="AO635" s="221"/>
      <c r="AP635" s="220"/>
      <c r="AQ635" s="220"/>
      <c r="AR635" s="245"/>
      <c r="AS635" s="245"/>
      <c r="AT635" s="117"/>
      <c r="AU635" s="117"/>
    </row>
    <row r="636" spans="1:47" ht="12.75" customHeight="1">
      <c r="A636" s="118"/>
      <c r="B636" s="76"/>
      <c r="C636" s="76"/>
      <c r="D636" s="216"/>
      <c r="E636" s="117"/>
      <c r="F636" s="117"/>
      <c r="G636" s="117"/>
      <c r="H636" s="117"/>
      <c r="I636" s="117"/>
      <c r="J636" s="117"/>
      <c r="K636" s="117"/>
      <c r="L636" s="119"/>
      <c r="M636" s="120"/>
      <c r="N636" s="118"/>
      <c r="O636" s="117"/>
      <c r="P636" s="117"/>
      <c r="Q636" s="216"/>
      <c r="R636" s="117"/>
      <c r="S636" s="117"/>
      <c r="T636" s="117"/>
      <c r="U636" s="216"/>
      <c r="V636" s="216"/>
      <c r="W636" s="216"/>
      <c r="X636" s="216"/>
      <c r="Y636" s="216"/>
      <c r="Z636" s="216"/>
      <c r="AA636" s="217"/>
      <c r="AB636" s="218"/>
      <c r="AC636" s="219"/>
      <c r="AD636" s="220"/>
      <c r="AE636" s="220"/>
      <c r="AF636" s="120"/>
      <c r="AG636" s="217"/>
      <c r="AH636" s="217"/>
      <c r="AI636" s="221"/>
      <c r="AJ636" s="220"/>
      <c r="AK636" s="220"/>
      <c r="AL636" s="222"/>
      <c r="AM636" s="217"/>
      <c r="AN636" s="217"/>
      <c r="AO636" s="221"/>
      <c r="AP636" s="220"/>
      <c r="AQ636" s="220"/>
      <c r="AR636" s="245"/>
      <c r="AS636" s="245"/>
      <c r="AT636" s="117"/>
      <c r="AU636" s="117"/>
    </row>
    <row r="637" spans="1:47" ht="12.75" customHeight="1">
      <c r="A637" s="118"/>
      <c r="B637" s="76"/>
      <c r="C637" s="76"/>
      <c r="D637" s="216"/>
      <c r="E637" s="117"/>
      <c r="F637" s="117"/>
      <c r="G637" s="117"/>
      <c r="H637" s="117"/>
      <c r="I637" s="117"/>
      <c r="J637" s="117"/>
      <c r="K637" s="117"/>
      <c r="L637" s="119"/>
      <c r="M637" s="120"/>
      <c r="N637" s="118"/>
      <c r="O637" s="117"/>
      <c r="P637" s="117"/>
      <c r="Q637" s="216"/>
      <c r="R637" s="117"/>
      <c r="S637" s="117"/>
      <c r="T637" s="117"/>
      <c r="U637" s="216"/>
      <c r="V637" s="216"/>
      <c r="W637" s="216"/>
      <c r="X637" s="216"/>
      <c r="Y637" s="216"/>
      <c r="Z637" s="216"/>
      <c r="AA637" s="217"/>
      <c r="AB637" s="218"/>
      <c r="AC637" s="219"/>
      <c r="AD637" s="220"/>
      <c r="AE637" s="220"/>
      <c r="AF637" s="120"/>
      <c r="AG637" s="217"/>
      <c r="AH637" s="217"/>
      <c r="AI637" s="221"/>
      <c r="AJ637" s="220"/>
      <c r="AK637" s="220"/>
      <c r="AL637" s="222"/>
      <c r="AM637" s="217"/>
      <c r="AN637" s="217"/>
      <c r="AO637" s="221"/>
      <c r="AP637" s="220"/>
      <c r="AQ637" s="220"/>
      <c r="AR637" s="245"/>
      <c r="AS637" s="245"/>
      <c r="AT637" s="117"/>
      <c r="AU637" s="117"/>
    </row>
    <row r="638" spans="1:47" ht="12.75" customHeight="1">
      <c r="A638" s="118"/>
      <c r="B638" s="76"/>
      <c r="C638" s="76"/>
      <c r="D638" s="216"/>
      <c r="E638" s="117"/>
      <c r="F638" s="117"/>
      <c r="G638" s="117"/>
      <c r="H638" s="117"/>
      <c r="I638" s="117"/>
      <c r="J638" s="117"/>
      <c r="K638" s="117"/>
      <c r="L638" s="119"/>
      <c r="M638" s="120"/>
      <c r="N638" s="118"/>
      <c r="O638" s="117"/>
      <c r="P638" s="117"/>
      <c r="Q638" s="216"/>
      <c r="R638" s="117"/>
      <c r="S638" s="117"/>
      <c r="T638" s="117"/>
      <c r="U638" s="216"/>
      <c r="V638" s="216"/>
      <c r="W638" s="216"/>
      <c r="X638" s="216"/>
      <c r="Y638" s="216"/>
      <c r="Z638" s="216"/>
      <c r="AA638" s="217"/>
      <c r="AB638" s="218"/>
      <c r="AC638" s="219"/>
      <c r="AD638" s="220"/>
      <c r="AE638" s="220"/>
      <c r="AF638" s="120"/>
      <c r="AG638" s="217"/>
      <c r="AH638" s="217"/>
      <c r="AI638" s="221"/>
      <c r="AJ638" s="220"/>
      <c r="AK638" s="220"/>
      <c r="AL638" s="222"/>
      <c r="AM638" s="217"/>
      <c r="AN638" s="217"/>
      <c r="AO638" s="221"/>
      <c r="AP638" s="220"/>
      <c r="AQ638" s="220"/>
      <c r="AR638" s="245"/>
      <c r="AS638" s="245"/>
      <c r="AT638" s="117"/>
      <c r="AU638" s="117"/>
    </row>
    <row r="639" spans="1:47" ht="12.75" customHeight="1">
      <c r="A639" s="118"/>
      <c r="B639" s="76"/>
      <c r="C639" s="76"/>
      <c r="D639" s="216"/>
      <c r="E639" s="117"/>
      <c r="F639" s="117"/>
      <c r="G639" s="117"/>
      <c r="H639" s="117"/>
      <c r="I639" s="117"/>
      <c r="J639" s="117"/>
      <c r="K639" s="117"/>
      <c r="L639" s="119"/>
      <c r="M639" s="120"/>
      <c r="N639" s="118"/>
      <c r="O639" s="117"/>
      <c r="P639" s="117"/>
      <c r="Q639" s="216"/>
      <c r="R639" s="117"/>
      <c r="S639" s="117"/>
      <c r="T639" s="117"/>
      <c r="U639" s="216"/>
      <c r="V639" s="216"/>
      <c r="W639" s="216"/>
      <c r="X639" s="216"/>
      <c r="Y639" s="216"/>
      <c r="Z639" s="216"/>
      <c r="AA639" s="217"/>
      <c r="AB639" s="218"/>
      <c r="AC639" s="219"/>
      <c r="AD639" s="220"/>
      <c r="AE639" s="220"/>
      <c r="AF639" s="120"/>
      <c r="AG639" s="217"/>
      <c r="AH639" s="217"/>
      <c r="AI639" s="221"/>
      <c r="AJ639" s="220"/>
      <c r="AK639" s="220"/>
      <c r="AL639" s="222"/>
      <c r="AM639" s="217"/>
      <c r="AN639" s="217"/>
      <c r="AO639" s="221"/>
      <c r="AP639" s="220"/>
      <c r="AQ639" s="220"/>
      <c r="AR639" s="245"/>
      <c r="AS639" s="245"/>
      <c r="AT639" s="117"/>
      <c r="AU639" s="117"/>
    </row>
    <row r="640" spans="1:47" ht="12.75" customHeight="1">
      <c r="A640" s="118"/>
      <c r="B640" s="76"/>
      <c r="C640" s="76"/>
      <c r="D640" s="216"/>
      <c r="E640" s="117"/>
      <c r="F640" s="117"/>
      <c r="G640" s="117"/>
      <c r="H640" s="117"/>
      <c r="I640" s="117"/>
      <c r="J640" s="117"/>
      <c r="K640" s="117"/>
      <c r="L640" s="119"/>
      <c r="M640" s="120"/>
      <c r="N640" s="118"/>
      <c r="O640" s="117"/>
      <c r="P640" s="117"/>
      <c r="Q640" s="216"/>
      <c r="R640" s="117"/>
      <c r="S640" s="117"/>
      <c r="T640" s="117"/>
      <c r="U640" s="216"/>
      <c r="V640" s="216"/>
      <c r="W640" s="216"/>
      <c r="X640" s="216"/>
      <c r="Y640" s="216"/>
      <c r="Z640" s="216"/>
      <c r="AA640" s="217"/>
      <c r="AB640" s="218"/>
      <c r="AC640" s="219"/>
      <c r="AD640" s="220"/>
      <c r="AE640" s="220"/>
      <c r="AF640" s="120"/>
      <c r="AG640" s="217"/>
      <c r="AH640" s="217"/>
      <c r="AI640" s="221"/>
      <c r="AJ640" s="220"/>
      <c r="AK640" s="220"/>
      <c r="AL640" s="222"/>
      <c r="AM640" s="217"/>
      <c r="AN640" s="217"/>
      <c r="AO640" s="221"/>
      <c r="AP640" s="220"/>
      <c r="AQ640" s="220"/>
      <c r="AR640" s="245"/>
      <c r="AS640" s="245"/>
      <c r="AT640" s="117"/>
      <c r="AU640" s="117"/>
    </row>
    <row r="641" spans="1:47" ht="12.75" customHeight="1">
      <c r="A641" s="118"/>
      <c r="B641" s="76"/>
      <c r="C641" s="76"/>
      <c r="D641" s="216"/>
      <c r="E641" s="117"/>
      <c r="F641" s="117"/>
      <c r="G641" s="117"/>
      <c r="H641" s="117"/>
      <c r="I641" s="117"/>
      <c r="J641" s="117"/>
      <c r="K641" s="117"/>
      <c r="L641" s="119"/>
      <c r="M641" s="120"/>
      <c r="N641" s="118"/>
      <c r="O641" s="117"/>
      <c r="P641" s="117"/>
      <c r="Q641" s="216"/>
      <c r="R641" s="117"/>
      <c r="S641" s="117"/>
      <c r="T641" s="117"/>
      <c r="U641" s="216"/>
      <c r="V641" s="216"/>
      <c r="W641" s="216"/>
      <c r="X641" s="216"/>
      <c r="Y641" s="216"/>
      <c r="Z641" s="216"/>
      <c r="AA641" s="217"/>
      <c r="AB641" s="218"/>
      <c r="AC641" s="219"/>
      <c r="AD641" s="220"/>
      <c r="AE641" s="220"/>
      <c r="AF641" s="120"/>
      <c r="AG641" s="217"/>
      <c r="AH641" s="217"/>
      <c r="AI641" s="221"/>
      <c r="AJ641" s="220"/>
      <c r="AK641" s="220"/>
      <c r="AL641" s="222"/>
      <c r="AM641" s="217"/>
      <c r="AN641" s="217"/>
      <c r="AO641" s="221"/>
      <c r="AP641" s="220"/>
      <c r="AQ641" s="220"/>
      <c r="AR641" s="245"/>
      <c r="AS641" s="245"/>
      <c r="AT641" s="117"/>
      <c r="AU641" s="117"/>
    </row>
    <row r="642" spans="1:47" ht="12.75" customHeight="1">
      <c r="A642" s="118"/>
      <c r="B642" s="76"/>
      <c r="C642" s="76"/>
      <c r="D642" s="216"/>
      <c r="E642" s="117"/>
      <c r="F642" s="117"/>
      <c r="G642" s="117"/>
      <c r="H642" s="117"/>
      <c r="I642" s="117"/>
      <c r="J642" s="117"/>
      <c r="K642" s="117"/>
      <c r="L642" s="119"/>
      <c r="M642" s="120"/>
      <c r="N642" s="118"/>
      <c r="O642" s="117"/>
      <c r="P642" s="117"/>
      <c r="Q642" s="216"/>
      <c r="R642" s="117"/>
      <c r="S642" s="117"/>
      <c r="T642" s="117"/>
      <c r="U642" s="216"/>
      <c r="V642" s="216"/>
      <c r="W642" s="216"/>
      <c r="X642" s="216"/>
      <c r="Y642" s="216"/>
      <c r="Z642" s="216"/>
      <c r="AA642" s="217"/>
      <c r="AB642" s="218"/>
      <c r="AC642" s="219"/>
      <c r="AD642" s="220"/>
      <c r="AE642" s="220"/>
      <c r="AF642" s="120"/>
      <c r="AG642" s="217"/>
      <c r="AH642" s="217"/>
      <c r="AI642" s="221"/>
      <c r="AJ642" s="220"/>
      <c r="AK642" s="220"/>
      <c r="AL642" s="222"/>
      <c r="AM642" s="217"/>
      <c r="AN642" s="217"/>
      <c r="AO642" s="221"/>
      <c r="AP642" s="220"/>
      <c r="AQ642" s="220"/>
      <c r="AR642" s="245"/>
      <c r="AS642" s="245"/>
      <c r="AT642" s="117"/>
      <c r="AU642" s="117"/>
    </row>
    <row r="643" spans="1:47" ht="12.75" customHeight="1">
      <c r="A643" s="118"/>
      <c r="B643" s="76"/>
      <c r="C643" s="76"/>
      <c r="D643" s="216"/>
      <c r="E643" s="117"/>
      <c r="F643" s="117"/>
      <c r="G643" s="117"/>
      <c r="H643" s="117"/>
      <c r="I643" s="117"/>
      <c r="J643" s="117"/>
      <c r="K643" s="117"/>
      <c r="L643" s="119"/>
      <c r="M643" s="120"/>
      <c r="N643" s="118"/>
      <c r="O643" s="117"/>
      <c r="P643" s="117"/>
      <c r="Q643" s="216"/>
      <c r="R643" s="117"/>
      <c r="S643" s="117"/>
      <c r="T643" s="117"/>
      <c r="U643" s="216"/>
      <c r="V643" s="216"/>
      <c r="W643" s="216"/>
      <c r="X643" s="216"/>
      <c r="Y643" s="216"/>
      <c r="Z643" s="216"/>
      <c r="AA643" s="217"/>
      <c r="AB643" s="218"/>
      <c r="AC643" s="219"/>
      <c r="AD643" s="220"/>
      <c r="AE643" s="220"/>
      <c r="AF643" s="120"/>
      <c r="AG643" s="217"/>
      <c r="AH643" s="217"/>
      <c r="AI643" s="221"/>
      <c r="AJ643" s="220"/>
      <c r="AK643" s="220"/>
      <c r="AL643" s="222"/>
      <c r="AM643" s="217"/>
      <c r="AN643" s="217"/>
      <c r="AO643" s="221"/>
      <c r="AP643" s="220"/>
      <c r="AQ643" s="220"/>
      <c r="AR643" s="245"/>
      <c r="AS643" s="245"/>
      <c r="AT643" s="117"/>
      <c r="AU643" s="117"/>
    </row>
    <row r="644" spans="1:47" ht="12.75" customHeight="1">
      <c r="A644" s="118"/>
      <c r="B644" s="76"/>
      <c r="C644" s="76"/>
      <c r="D644" s="216"/>
      <c r="E644" s="117"/>
      <c r="F644" s="117"/>
      <c r="G644" s="117"/>
      <c r="H644" s="117"/>
      <c r="I644" s="117"/>
      <c r="J644" s="117"/>
      <c r="K644" s="117"/>
      <c r="L644" s="119"/>
      <c r="M644" s="120"/>
      <c r="N644" s="118"/>
      <c r="O644" s="117"/>
      <c r="P644" s="117"/>
      <c r="Q644" s="216"/>
      <c r="R644" s="117"/>
      <c r="S644" s="117"/>
      <c r="T644" s="117"/>
      <c r="U644" s="216"/>
      <c r="V644" s="216"/>
      <c r="W644" s="216"/>
      <c r="X644" s="216"/>
      <c r="Y644" s="216"/>
      <c r="Z644" s="216"/>
      <c r="AA644" s="217"/>
      <c r="AB644" s="218"/>
      <c r="AC644" s="219"/>
      <c r="AD644" s="220"/>
      <c r="AE644" s="220"/>
      <c r="AF644" s="120"/>
      <c r="AG644" s="217"/>
      <c r="AH644" s="217"/>
      <c r="AI644" s="221"/>
      <c r="AJ644" s="220"/>
      <c r="AK644" s="220"/>
      <c r="AL644" s="222"/>
      <c r="AM644" s="217"/>
      <c r="AN644" s="217"/>
      <c r="AO644" s="221"/>
      <c r="AP644" s="220"/>
      <c r="AQ644" s="220"/>
      <c r="AR644" s="245"/>
      <c r="AS644" s="245"/>
      <c r="AT644" s="117"/>
      <c r="AU644" s="117"/>
    </row>
    <row r="645" spans="1:47" ht="12.75" customHeight="1">
      <c r="A645" s="118"/>
      <c r="B645" s="76"/>
      <c r="C645" s="76"/>
      <c r="D645" s="216"/>
      <c r="E645" s="117"/>
      <c r="F645" s="117"/>
      <c r="G645" s="117"/>
      <c r="H645" s="117"/>
      <c r="I645" s="117"/>
      <c r="J645" s="117"/>
      <c r="K645" s="117"/>
      <c r="L645" s="119"/>
      <c r="M645" s="120"/>
      <c r="N645" s="118"/>
      <c r="O645" s="117"/>
      <c r="P645" s="117"/>
      <c r="Q645" s="216"/>
      <c r="R645" s="117"/>
      <c r="S645" s="117"/>
      <c r="T645" s="117"/>
      <c r="U645" s="216"/>
      <c r="V645" s="216"/>
      <c r="W645" s="216"/>
      <c r="X645" s="216"/>
      <c r="Y645" s="216"/>
      <c r="Z645" s="216"/>
      <c r="AA645" s="217"/>
      <c r="AB645" s="218"/>
      <c r="AC645" s="219"/>
      <c r="AD645" s="220"/>
      <c r="AE645" s="220"/>
      <c r="AF645" s="120"/>
      <c r="AG645" s="217"/>
      <c r="AH645" s="217"/>
      <c r="AI645" s="221"/>
      <c r="AJ645" s="220"/>
      <c r="AK645" s="220"/>
      <c r="AL645" s="222"/>
      <c r="AM645" s="217"/>
      <c r="AN645" s="217"/>
      <c r="AO645" s="221"/>
      <c r="AP645" s="220"/>
      <c r="AQ645" s="220"/>
      <c r="AR645" s="245"/>
      <c r="AS645" s="245"/>
      <c r="AT645" s="117"/>
      <c r="AU645" s="117"/>
    </row>
    <row r="646" spans="1:47" ht="12.75" customHeight="1">
      <c r="A646" s="118"/>
      <c r="B646" s="76"/>
      <c r="C646" s="76"/>
      <c r="D646" s="216"/>
      <c r="E646" s="117"/>
      <c r="F646" s="117"/>
      <c r="G646" s="117"/>
      <c r="H646" s="117"/>
      <c r="I646" s="117"/>
      <c r="J646" s="117"/>
      <c r="K646" s="117"/>
      <c r="L646" s="119"/>
      <c r="M646" s="120"/>
      <c r="N646" s="118"/>
      <c r="O646" s="117"/>
      <c r="P646" s="117"/>
      <c r="Q646" s="216"/>
      <c r="R646" s="117"/>
      <c r="S646" s="117"/>
      <c r="T646" s="117"/>
      <c r="U646" s="216"/>
      <c r="V646" s="216"/>
      <c r="W646" s="216"/>
      <c r="X646" s="216"/>
      <c r="Y646" s="216"/>
      <c r="Z646" s="216"/>
      <c r="AA646" s="217"/>
      <c r="AB646" s="218"/>
      <c r="AC646" s="219"/>
      <c r="AD646" s="220"/>
      <c r="AE646" s="220"/>
      <c r="AF646" s="120"/>
      <c r="AG646" s="217"/>
      <c r="AH646" s="217"/>
      <c r="AI646" s="221"/>
      <c r="AJ646" s="220"/>
      <c r="AK646" s="220"/>
      <c r="AL646" s="222"/>
      <c r="AM646" s="217"/>
      <c r="AN646" s="217"/>
      <c r="AO646" s="221"/>
      <c r="AP646" s="220"/>
      <c r="AQ646" s="220"/>
      <c r="AR646" s="245"/>
      <c r="AS646" s="245"/>
      <c r="AT646" s="117"/>
      <c r="AU646" s="117"/>
    </row>
    <row r="647" spans="1:47" ht="12.75" customHeight="1">
      <c r="A647" s="118"/>
      <c r="B647" s="76"/>
      <c r="C647" s="76"/>
      <c r="D647" s="216"/>
      <c r="E647" s="117"/>
      <c r="F647" s="117"/>
      <c r="G647" s="117"/>
      <c r="H647" s="117"/>
      <c r="I647" s="117"/>
      <c r="J647" s="117"/>
      <c r="K647" s="117"/>
      <c r="L647" s="119"/>
      <c r="M647" s="120"/>
      <c r="N647" s="118"/>
      <c r="O647" s="117"/>
      <c r="P647" s="117"/>
      <c r="Q647" s="216"/>
      <c r="R647" s="117"/>
      <c r="S647" s="117"/>
      <c r="T647" s="117"/>
      <c r="U647" s="216"/>
      <c r="V647" s="216"/>
      <c r="W647" s="216"/>
      <c r="X647" s="216"/>
      <c r="Y647" s="216"/>
      <c r="Z647" s="216"/>
      <c r="AA647" s="217"/>
      <c r="AB647" s="218"/>
      <c r="AC647" s="219"/>
      <c r="AD647" s="220"/>
      <c r="AE647" s="220"/>
      <c r="AF647" s="120"/>
      <c r="AG647" s="217"/>
      <c r="AH647" s="217"/>
      <c r="AI647" s="221"/>
      <c r="AJ647" s="220"/>
      <c r="AK647" s="220"/>
      <c r="AL647" s="222"/>
      <c r="AM647" s="217"/>
      <c r="AN647" s="217"/>
      <c r="AO647" s="221"/>
      <c r="AP647" s="220"/>
      <c r="AQ647" s="220"/>
      <c r="AR647" s="245"/>
      <c r="AS647" s="245"/>
      <c r="AT647" s="117"/>
      <c r="AU647" s="117"/>
    </row>
    <row r="648" spans="1:47" ht="12.75" customHeight="1">
      <c r="A648" s="118"/>
      <c r="B648" s="76"/>
      <c r="C648" s="76"/>
      <c r="D648" s="216"/>
      <c r="E648" s="117"/>
      <c r="F648" s="117"/>
      <c r="G648" s="117"/>
      <c r="H648" s="117"/>
      <c r="I648" s="117"/>
      <c r="J648" s="117"/>
      <c r="K648" s="117"/>
      <c r="L648" s="119"/>
      <c r="M648" s="120"/>
      <c r="N648" s="118"/>
      <c r="O648" s="117"/>
      <c r="P648" s="117"/>
      <c r="Q648" s="216"/>
      <c r="R648" s="117"/>
      <c r="S648" s="117"/>
      <c r="T648" s="117"/>
      <c r="U648" s="216"/>
      <c r="V648" s="216"/>
      <c r="W648" s="216"/>
      <c r="X648" s="216"/>
      <c r="Y648" s="216"/>
      <c r="Z648" s="216"/>
      <c r="AA648" s="217"/>
      <c r="AB648" s="218"/>
      <c r="AC648" s="219"/>
      <c r="AD648" s="220"/>
      <c r="AE648" s="220"/>
      <c r="AF648" s="120"/>
      <c r="AG648" s="217"/>
      <c r="AH648" s="217"/>
      <c r="AI648" s="221"/>
      <c r="AJ648" s="220"/>
      <c r="AK648" s="220"/>
      <c r="AL648" s="222"/>
      <c r="AM648" s="217"/>
      <c r="AN648" s="217"/>
      <c r="AO648" s="221"/>
      <c r="AP648" s="220"/>
      <c r="AQ648" s="220"/>
      <c r="AR648" s="245"/>
      <c r="AS648" s="245"/>
      <c r="AT648" s="117"/>
      <c r="AU648" s="117"/>
    </row>
    <row r="649" spans="1:47" ht="12.75" customHeight="1">
      <c r="A649" s="118"/>
      <c r="B649" s="76"/>
      <c r="C649" s="76"/>
      <c r="D649" s="216"/>
      <c r="E649" s="117"/>
      <c r="F649" s="117"/>
      <c r="G649" s="117"/>
      <c r="H649" s="117"/>
      <c r="I649" s="117"/>
      <c r="J649" s="117"/>
      <c r="K649" s="117"/>
      <c r="L649" s="119"/>
      <c r="M649" s="120"/>
      <c r="N649" s="118"/>
      <c r="O649" s="117"/>
      <c r="P649" s="117"/>
      <c r="Q649" s="216"/>
      <c r="R649" s="117"/>
      <c r="S649" s="117"/>
      <c r="T649" s="117"/>
      <c r="U649" s="216"/>
      <c r="V649" s="216"/>
      <c r="W649" s="216"/>
      <c r="X649" s="216"/>
      <c r="Y649" s="216"/>
      <c r="Z649" s="216"/>
      <c r="AA649" s="217"/>
      <c r="AB649" s="218"/>
      <c r="AC649" s="219"/>
      <c r="AD649" s="220"/>
      <c r="AE649" s="220"/>
      <c r="AF649" s="120"/>
      <c r="AG649" s="217"/>
      <c r="AH649" s="217"/>
      <c r="AI649" s="221"/>
      <c r="AJ649" s="220"/>
      <c r="AK649" s="220"/>
      <c r="AL649" s="222"/>
      <c r="AM649" s="217"/>
      <c r="AN649" s="217"/>
      <c r="AO649" s="221"/>
      <c r="AP649" s="220"/>
      <c r="AQ649" s="220"/>
      <c r="AR649" s="245"/>
      <c r="AS649" s="245"/>
      <c r="AT649" s="117"/>
      <c r="AU649" s="117"/>
    </row>
    <row r="650" spans="1:47" ht="12.75" customHeight="1">
      <c r="A650" s="118"/>
      <c r="B650" s="76"/>
      <c r="C650" s="76"/>
      <c r="D650" s="216"/>
      <c r="E650" s="117"/>
      <c r="F650" s="117"/>
      <c r="G650" s="117"/>
      <c r="H650" s="117"/>
      <c r="I650" s="117"/>
      <c r="J650" s="117"/>
      <c r="K650" s="117"/>
      <c r="L650" s="119"/>
      <c r="M650" s="120"/>
      <c r="N650" s="118"/>
      <c r="O650" s="117"/>
      <c r="P650" s="117"/>
      <c r="Q650" s="216"/>
      <c r="R650" s="117"/>
      <c r="S650" s="117"/>
      <c r="T650" s="117"/>
      <c r="U650" s="216"/>
      <c r="V650" s="216"/>
      <c r="W650" s="216"/>
      <c r="X650" s="216"/>
      <c r="Y650" s="216"/>
      <c r="Z650" s="216"/>
      <c r="AA650" s="217"/>
      <c r="AB650" s="218"/>
      <c r="AC650" s="219"/>
      <c r="AD650" s="220"/>
      <c r="AE650" s="220"/>
      <c r="AF650" s="120"/>
      <c r="AG650" s="217"/>
      <c r="AH650" s="217"/>
      <c r="AI650" s="221"/>
      <c r="AJ650" s="220"/>
      <c r="AK650" s="220"/>
      <c r="AL650" s="222"/>
      <c r="AM650" s="217"/>
      <c r="AN650" s="217"/>
      <c r="AO650" s="221"/>
      <c r="AP650" s="220"/>
      <c r="AQ650" s="220"/>
      <c r="AR650" s="245"/>
      <c r="AS650" s="245"/>
      <c r="AT650" s="117"/>
      <c r="AU650" s="117"/>
    </row>
    <row r="651" spans="1:47" ht="12.75" customHeight="1">
      <c r="A651" s="118"/>
      <c r="B651" s="76"/>
      <c r="C651" s="76"/>
      <c r="D651" s="216"/>
      <c r="E651" s="117"/>
      <c r="F651" s="117"/>
      <c r="G651" s="117"/>
      <c r="H651" s="117"/>
      <c r="I651" s="117"/>
      <c r="J651" s="117"/>
      <c r="K651" s="117"/>
      <c r="L651" s="119"/>
      <c r="M651" s="120"/>
      <c r="N651" s="118"/>
      <c r="O651" s="117"/>
      <c r="P651" s="117"/>
      <c r="Q651" s="216"/>
      <c r="R651" s="117"/>
      <c r="S651" s="117"/>
      <c r="T651" s="117"/>
      <c r="U651" s="216"/>
      <c r="V651" s="216"/>
      <c r="W651" s="216"/>
      <c r="X651" s="216"/>
      <c r="Y651" s="216"/>
      <c r="Z651" s="216"/>
      <c r="AA651" s="217"/>
      <c r="AB651" s="218"/>
      <c r="AC651" s="219"/>
      <c r="AD651" s="220"/>
      <c r="AE651" s="220"/>
      <c r="AF651" s="120"/>
      <c r="AG651" s="217"/>
      <c r="AH651" s="217"/>
      <c r="AI651" s="221"/>
      <c r="AJ651" s="220"/>
      <c r="AK651" s="220"/>
      <c r="AL651" s="222"/>
      <c r="AM651" s="217"/>
      <c r="AN651" s="217"/>
      <c r="AO651" s="221"/>
      <c r="AP651" s="220"/>
      <c r="AQ651" s="220"/>
      <c r="AR651" s="245"/>
      <c r="AS651" s="245"/>
      <c r="AT651" s="117"/>
      <c r="AU651" s="117"/>
    </row>
    <row r="652" spans="1:47" ht="12.75" customHeight="1">
      <c r="A652" s="118"/>
      <c r="B652" s="76"/>
      <c r="C652" s="76"/>
      <c r="D652" s="216"/>
      <c r="E652" s="117"/>
      <c r="F652" s="117"/>
      <c r="G652" s="117"/>
      <c r="H652" s="117"/>
      <c r="I652" s="117"/>
      <c r="J652" s="117"/>
      <c r="K652" s="117"/>
      <c r="L652" s="119"/>
      <c r="M652" s="120"/>
      <c r="N652" s="118"/>
      <c r="O652" s="117"/>
      <c r="P652" s="117"/>
      <c r="Q652" s="216"/>
      <c r="R652" s="117"/>
      <c r="S652" s="117"/>
      <c r="T652" s="117"/>
      <c r="U652" s="216"/>
      <c r="V652" s="216"/>
      <c r="W652" s="216"/>
      <c r="X652" s="216"/>
      <c r="Y652" s="216"/>
      <c r="Z652" s="216"/>
      <c r="AA652" s="217"/>
      <c r="AB652" s="218"/>
      <c r="AC652" s="219"/>
      <c r="AD652" s="220"/>
      <c r="AE652" s="220"/>
      <c r="AF652" s="120"/>
      <c r="AG652" s="217"/>
      <c r="AH652" s="217"/>
      <c r="AI652" s="221"/>
      <c r="AJ652" s="220"/>
      <c r="AK652" s="220"/>
      <c r="AL652" s="222"/>
      <c r="AM652" s="217"/>
      <c r="AN652" s="217"/>
      <c r="AO652" s="221"/>
      <c r="AP652" s="220"/>
      <c r="AQ652" s="220"/>
      <c r="AR652" s="245"/>
      <c r="AS652" s="245"/>
      <c r="AT652" s="117"/>
      <c r="AU652" s="117"/>
    </row>
    <row r="653" spans="1:47" ht="12.75" customHeight="1">
      <c r="A653" s="118"/>
      <c r="B653" s="76"/>
      <c r="C653" s="76"/>
      <c r="D653" s="216"/>
      <c r="E653" s="117"/>
      <c r="F653" s="117"/>
      <c r="G653" s="117"/>
      <c r="H653" s="117"/>
      <c r="I653" s="117"/>
      <c r="J653" s="117"/>
      <c r="K653" s="117"/>
      <c r="L653" s="119"/>
      <c r="M653" s="120"/>
      <c r="N653" s="118"/>
      <c r="O653" s="117"/>
      <c r="P653" s="117"/>
      <c r="Q653" s="216"/>
      <c r="R653" s="117"/>
      <c r="S653" s="117"/>
      <c r="T653" s="117"/>
      <c r="U653" s="216"/>
      <c r="V653" s="216"/>
      <c r="W653" s="216"/>
      <c r="X653" s="216"/>
      <c r="Y653" s="216"/>
      <c r="Z653" s="216"/>
      <c r="AA653" s="217"/>
      <c r="AB653" s="218"/>
      <c r="AC653" s="219"/>
      <c r="AD653" s="220"/>
      <c r="AE653" s="220"/>
      <c r="AF653" s="120"/>
      <c r="AG653" s="217"/>
      <c r="AH653" s="217"/>
      <c r="AI653" s="221"/>
      <c r="AJ653" s="220"/>
      <c r="AK653" s="220"/>
      <c r="AL653" s="222"/>
      <c r="AM653" s="217"/>
      <c r="AN653" s="217"/>
      <c r="AO653" s="221"/>
      <c r="AP653" s="220"/>
      <c r="AQ653" s="220"/>
      <c r="AR653" s="245"/>
      <c r="AS653" s="245"/>
      <c r="AT653" s="117"/>
      <c r="AU653" s="117"/>
    </row>
    <row r="654" spans="1:47" ht="12.75" customHeight="1">
      <c r="A654" s="118"/>
      <c r="B654" s="76"/>
      <c r="C654" s="76"/>
      <c r="D654" s="216"/>
      <c r="E654" s="117"/>
      <c r="F654" s="117"/>
      <c r="G654" s="117"/>
      <c r="H654" s="117"/>
      <c r="I654" s="117"/>
      <c r="J654" s="117"/>
      <c r="K654" s="117"/>
      <c r="L654" s="119"/>
      <c r="M654" s="120"/>
      <c r="N654" s="118"/>
      <c r="O654" s="117"/>
      <c r="P654" s="117"/>
      <c r="Q654" s="216"/>
      <c r="R654" s="117"/>
      <c r="S654" s="117"/>
      <c r="T654" s="117"/>
      <c r="U654" s="216"/>
      <c r="V654" s="216"/>
      <c r="W654" s="216"/>
      <c r="X654" s="216"/>
      <c r="Y654" s="216"/>
      <c r="Z654" s="216"/>
      <c r="AA654" s="217"/>
      <c r="AB654" s="218"/>
      <c r="AC654" s="219"/>
      <c r="AD654" s="220"/>
      <c r="AE654" s="220"/>
      <c r="AF654" s="120"/>
      <c r="AG654" s="217"/>
      <c r="AH654" s="217"/>
      <c r="AI654" s="221"/>
      <c r="AJ654" s="220"/>
      <c r="AK654" s="220"/>
      <c r="AL654" s="222"/>
      <c r="AM654" s="217"/>
      <c r="AN654" s="217"/>
      <c r="AO654" s="221"/>
      <c r="AP654" s="220"/>
      <c r="AQ654" s="220"/>
      <c r="AR654" s="245"/>
      <c r="AS654" s="245"/>
      <c r="AT654" s="117"/>
      <c r="AU654" s="117"/>
    </row>
    <row r="655" spans="1:47" ht="12.75" customHeight="1">
      <c r="A655" s="118"/>
      <c r="B655" s="76"/>
      <c r="C655" s="76"/>
      <c r="D655" s="216"/>
      <c r="E655" s="117"/>
      <c r="F655" s="117"/>
      <c r="G655" s="117"/>
      <c r="H655" s="117"/>
      <c r="I655" s="117"/>
      <c r="J655" s="117"/>
      <c r="K655" s="117"/>
      <c r="L655" s="119"/>
      <c r="M655" s="120"/>
      <c r="N655" s="118"/>
      <c r="O655" s="117"/>
      <c r="P655" s="117"/>
      <c r="Q655" s="216"/>
      <c r="R655" s="117"/>
      <c r="S655" s="117"/>
      <c r="T655" s="117"/>
      <c r="U655" s="216"/>
      <c r="V655" s="216"/>
      <c r="W655" s="216"/>
      <c r="X655" s="216"/>
      <c r="Y655" s="216"/>
      <c r="Z655" s="216"/>
      <c r="AA655" s="217"/>
      <c r="AB655" s="218"/>
      <c r="AC655" s="219"/>
      <c r="AD655" s="220"/>
      <c r="AE655" s="220"/>
      <c r="AF655" s="120"/>
      <c r="AG655" s="217"/>
      <c r="AH655" s="217"/>
      <c r="AI655" s="221"/>
      <c r="AJ655" s="220"/>
      <c r="AK655" s="220"/>
      <c r="AL655" s="222"/>
      <c r="AM655" s="217"/>
      <c r="AN655" s="217"/>
      <c r="AO655" s="221"/>
      <c r="AP655" s="220"/>
      <c r="AQ655" s="220"/>
      <c r="AR655" s="245"/>
      <c r="AS655" s="245"/>
      <c r="AT655" s="117"/>
      <c r="AU655" s="117"/>
    </row>
    <row r="656" spans="1:47" ht="12.75" customHeight="1">
      <c r="A656" s="118"/>
      <c r="B656" s="76"/>
      <c r="C656" s="76"/>
      <c r="D656" s="216"/>
      <c r="E656" s="117"/>
      <c r="F656" s="117"/>
      <c r="G656" s="117"/>
      <c r="H656" s="117"/>
      <c r="I656" s="117"/>
      <c r="J656" s="117"/>
      <c r="K656" s="117"/>
      <c r="L656" s="119"/>
      <c r="M656" s="120"/>
      <c r="N656" s="118"/>
      <c r="O656" s="117"/>
      <c r="P656" s="117"/>
      <c r="Q656" s="216"/>
      <c r="R656" s="117"/>
      <c r="S656" s="117"/>
      <c r="T656" s="117"/>
      <c r="U656" s="216"/>
      <c r="V656" s="216"/>
      <c r="W656" s="216"/>
      <c r="X656" s="216"/>
      <c r="Y656" s="216"/>
      <c r="Z656" s="216"/>
      <c r="AA656" s="217"/>
      <c r="AB656" s="218"/>
      <c r="AC656" s="219"/>
      <c r="AD656" s="220"/>
      <c r="AE656" s="220"/>
      <c r="AF656" s="120"/>
      <c r="AG656" s="217"/>
      <c r="AH656" s="217"/>
      <c r="AI656" s="221"/>
      <c r="AJ656" s="220"/>
      <c r="AK656" s="220"/>
      <c r="AL656" s="222"/>
      <c r="AM656" s="217"/>
      <c r="AN656" s="217"/>
      <c r="AO656" s="221"/>
      <c r="AP656" s="220"/>
      <c r="AQ656" s="220"/>
      <c r="AR656" s="245"/>
      <c r="AS656" s="245"/>
      <c r="AT656" s="117"/>
      <c r="AU656" s="117"/>
    </row>
    <row r="657" spans="1:47" ht="12.75" customHeight="1">
      <c r="A657" s="118"/>
      <c r="B657" s="76"/>
      <c r="C657" s="76"/>
      <c r="D657" s="216"/>
      <c r="E657" s="117"/>
      <c r="F657" s="117"/>
      <c r="G657" s="117"/>
      <c r="H657" s="117"/>
      <c r="I657" s="117"/>
      <c r="J657" s="117"/>
      <c r="K657" s="117"/>
      <c r="L657" s="119"/>
      <c r="M657" s="120"/>
      <c r="N657" s="118"/>
      <c r="O657" s="117"/>
      <c r="P657" s="117"/>
      <c r="Q657" s="216"/>
      <c r="R657" s="117"/>
      <c r="S657" s="117"/>
      <c r="T657" s="117"/>
      <c r="U657" s="216"/>
      <c r="V657" s="216"/>
      <c r="W657" s="216"/>
      <c r="X657" s="216"/>
      <c r="Y657" s="216"/>
      <c r="Z657" s="216"/>
      <c r="AA657" s="217"/>
      <c r="AB657" s="218"/>
      <c r="AC657" s="219"/>
      <c r="AD657" s="220"/>
      <c r="AE657" s="220"/>
      <c r="AF657" s="120"/>
      <c r="AG657" s="217"/>
      <c r="AH657" s="217"/>
      <c r="AI657" s="221"/>
      <c r="AJ657" s="220"/>
      <c r="AK657" s="220"/>
      <c r="AL657" s="222"/>
      <c r="AM657" s="217"/>
      <c r="AN657" s="217"/>
      <c r="AO657" s="221"/>
      <c r="AP657" s="220"/>
      <c r="AQ657" s="220"/>
      <c r="AR657" s="245"/>
      <c r="AS657" s="245"/>
      <c r="AT657" s="117"/>
      <c r="AU657" s="117"/>
    </row>
    <row r="658" spans="1:47" ht="12.75" customHeight="1">
      <c r="A658" s="118"/>
      <c r="B658" s="76"/>
      <c r="C658" s="76"/>
      <c r="D658" s="216"/>
      <c r="E658" s="117"/>
      <c r="F658" s="117"/>
      <c r="G658" s="117"/>
      <c r="H658" s="117"/>
      <c r="I658" s="117"/>
      <c r="J658" s="117"/>
      <c r="K658" s="117"/>
      <c r="L658" s="119"/>
      <c r="M658" s="120"/>
      <c r="N658" s="118"/>
      <c r="O658" s="117"/>
      <c r="P658" s="117"/>
      <c r="Q658" s="216"/>
      <c r="R658" s="117"/>
      <c r="S658" s="117"/>
      <c r="T658" s="117"/>
      <c r="U658" s="216"/>
      <c r="V658" s="216"/>
      <c r="W658" s="216"/>
      <c r="X658" s="216"/>
      <c r="Y658" s="216"/>
      <c r="Z658" s="216"/>
      <c r="AA658" s="217"/>
      <c r="AB658" s="218"/>
      <c r="AC658" s="219"/>
      <c r="AD658" s="220"/>
      <c r="AE658" s="220"/>
      <c r="AF658" s="120"/>
      <c r="AG658" s="217"/>
      <c r="AH658" s="217"/>
      <c r="AI658" s="221"/>
      <c r="AJ658" s="220"/>
      <c r="AK658" s="220"/>
      <c r="AL658" s="222"/>
      <c r="AM658" s="217"/>
      <c r="AN658" s="217"/>
      <c r="AO658" s="221"/>
      <c r="AP658" s="220"/>
      <c r="AQ658" s="220"/>
      <c r="AR658" s="245"/>
      <c r="AS658" s="245"/>
      <c r="AT658" s="117"/>
      <c r="AU658" s="117"/>
    </row>
    <row r="659" spans="1:47" ht="12.75" customHeight="1">
      <c r="A659" s="118"/>
      <c r="B659" s="76"/>
      <c r="C659" s="76"/>
      <c r="D659" s="216"/>
      <c r="E659" s="117"/>
      <c r="F659" s="117"/>
      <c r="G659" s="117"/>
      <c r="H659" s="117"/>
      <c r="I659" s="117"/>
      <c r="J659" s="117"/>
      <c r="K659" s="117"/>
      <c r="L659" s="119"/>
      <c r="M659" s="120"/>
      <c r="N659" s="118"/>
      <c r="O659" s="117"/>
      <c r="P659" s="117"/>
      <c r="Q659" s="216"/>
      <c r="R659" s="117"/>
      <c r="S659" s="117"/>
      <c r="T659" s="117"/>
      <c r="U659" s="216"/>
      <c r="V659" s="216"/>
      <c r="W659" s="216"/>
      <c r="X659" s="216"/>
      <c r="Y659" s="216"/>
      <c r="Z659" s="216"/>
      <c r="AA659" s="217"/>
      <c r="AB659" s="218"/>
      <c r="AC659" s="219"/>
      <c r="AD659" s="220"/>
      <c r="AE659" s="220"/>
      <c r="AF659" s="120"/>
      <c r="AG659" s="217"/>
      <c r="AH659" s="217"/>
      <c r="AI659" s="221"/>
      <c r="AJ659" s="220"/>
      <c r="AK659" s="220"/>
      <c r="AL659" s="222"/>
      <c r="AM659" s="217"/>
      <c r="AN659" s="217"/>
      <c r="AO659" s="221"/>
      <c r="AP659" s="220"/>
      <c r="AQ659" s="220"/>
      <c r="AR659" s="245"/>
      <c r="AS659" s="245"/>
      <c r="AT659" s="117"/>
      <c r="AU659" s="117"/>
    </row>
    <row r="660" spans="1:47" ht="12.75" customHeight="1">
      <c r="A660" s="118"/>
      <c r="B660" s="76"/>
      <c r="C660" s="76"/>
      <c r="D660" s="216"/>
      <c r="E660" s="117"/>
      <c r="F660" s="117"/>
      <c r="G660" s="117"/>
      <c r="H660" s="117"/>
      <c r="I660" s="117"/>
      <c r="J660" s="117"/>
      <c r="K660" s="117"/>
      <c r="L660" s="119"/>
      <c r="M660" s="120"/>
      <c r="N660" s="118"/>
      <c r="O660" s="117"/>
      <c r="P660" s="117"/>
      <c r="Q660" s="216"/>
      <c r="R660" s="117"/>
      <c r="S660" s="117"/>
      <c r="T660" s="117"/>
      <c r="U660" s="216"/>
      <c r="V660" s="216"/>
      <c r="W660" s="216"/>
      <c r="X660" s="216"/>
      <c r="Y660" s="216"/>
      <c r="Z660" s="216"/>
      <c r="AA660" s="217"/>
      <c r="AB660" s="218"/>
      <c r="AC660" s="219"/>
      <c r="AD660" s="220"/>
      <c r="AE660" s="220"/>
      <c r="AF660" s="120"/>
      <c r="AG660" s="217"/>
      <c r="AH660" s="217"/>
      <c r="AI660" s="221"/>
      <c r="AJ660" s="220"/>
      <c r="AK660" s="220"/>
      <c r="AL660" s="222"/>
      <c r="AM660" s="217"/>
      <c r="AN660" s="217"/>
      <c r="AO660" s="221"/>
      <c r="AP660" s="220"/>
      <c r="AQ660" s="220"/>
      <c r="AR660" s="245"/>
      <c r="AS660" s="245"/>
      <c r="AT660" s="117"/>
      <c r="AU660" s="117"/>
    </row>
    <row r="661" spans="1:47" ht="12.75" customHeight="1">
      <c r="A661" s="118"/>
      <c r="B661" s="76"/>
      <c r="C661" s="76"/>
      <c r="D661" s="216"/>
      <c r="E661" s="117"/>
      <c r="F661" s="117"/>
      <c r="G661" s="117"/>
      <c r="H661" s="117"/>
      <c r="I661" s="117"/>
      <c r="J661" s="117"/>
      <c r="K661" s="117"/>
      <c r="L661" s="119"/>
      <c r="M661" s="120"/>
      <c r="N661" s="118"/>
      <c r="O661" s="117"/>
      <c r="P661" s="117"/>
      <c r="Q661" s="216"/>
      <c r="R661" s="117"/>
      <c r="S661" s="117"/>
      <c r="T661" s="117"/>
      <c r="U661" s="216"/>
      <c r="V661" s="216"/>
      <c r="W661" s="216"/>
      <c r="X661" s="216"/>
      <c r="Y661" s="216"/>
      <c r="Z661" s="216"/>
      <c r="AA661" s="217"/>
      <c r="AB661" s="218"/>
      <c r="AC661" s="219"/>
      <c r="AD661" s="220"/>
      <c r="AE661" s="220"/>
      <c r="AF661" s="120"/>
      <c r="AG661" s="217"/>
      <c r="AH661" s="217"/>
      <c r="AI661" s="221"/>
      <c r="AJ661" s="220"/>
      <c r="AK661" s="220"/>
      <c r="AL661" s="222"/>
      <c r="AM661" s="217"/>
      <c r="AN661" s="217"/>
      <c r="AO661" s="221"/>
      <c r="AP661" s="220"/>
      <c r="AQ661" s="220"/>
      <c r="AR661" s="245"/>
      <c r="AS661" s="245"/>
      <c r="AT661" s="117"/>
      <c r="AU661" s="117"/>
    </row>
    <row r="662" spans="1:47" ht="12.75" customHeight="1">
      <c r="A662" s="118"/>
      <c r="B662" s="76"/>
      <c r="C662" s="76"/>
      <c r="D662" s="216"/>
      <c r="E662" s="117"/>
      <c r="F662" s="117"/>
      <c r="G662" s="117"/>
      <c r="H662" s="117"/>
      <c r="I662" s="117"/>
      <c r="J662" s="117"/>
      <c r="K662" s="117"/>
      <c r="L662" s="119"/>
      <c r="M662" s="120"/>
      <c r="N662" s="118"/>
      <c r="O662" s="117"/>
      <c r="P662" s="117"/>
      <c r="Q662" s="216"/>
      <c r="R662" s="117"/>
      <c r="S662" s="117"/>
      <c r="T662" s="117"/>
      <c r="U662" s="216"/>
      <c r="V662" s="216"/>
      <c r="W662" s="216"/>
      <c r="X662" s="216"/>
      <c r="Y662" s="216"/>
      <c r="Z662" s="216"/>
      <c r="AA662" s="217"/>
      <c r="AB662" s="218"/>
      <c r="AC662" s="219"/>
      <c r="AD662" s="220"/>
      <c r="AE662" s="220"/>
      <c r="AF662" s="120"/>
      <c r="AG662" s="217"/>
      <c r="AH662" s="217"/>
      <c r="AI662" s="221"/>
      <c r="AJ662" s="220"/>
      <c r="AK662" s="220"/>
      <c r="AL662" s="222"/>
      <c r="AM662" s="217"/>
      <c r="AN662" s="217"/>
      <c r="AO662" s="221"/>
      <c r="AP662" s="220"/>
      <c r="AQ662" s="220"/>
      <c r="AR662" s="245"/>
      <c r="AS662" s="245"/>
      <c r="AT662" s="117"/>
      <c r="AU662" s="117"/>
    </row>
    <row r="663" spans="1:47" ht="12.75" customHeight="1">
      <c r="A663" s="118"/>
      <c r="B663" s="76"/>
      <c r="C663" s="76"/>
      <c r="D663" s="216"/>
      <c r="E663" s="117"/>
      <c r="F663" s="117"/>
      <c r="G663" s="117"/>
      <c r="H663" s="117"/>
      <c r="I663" s="117"/>
      <c r="J663" s="117"/>
      <c r="K663" s="117"/>
      <c r="L663" s="119"/>
      <c r="M663" s="120"/>
      <c r="N663" s="118"/>
      <c r="O663" s="117"/>
      <c r="P663" s="117"/>
      <c r="Q663" s="216"/>
      <c r="R663" s="117"/>
      <c r="S663" s="117"/>
      <c r="T663" s="117"/>
      <c r="U663" s="216"/>
      <c r="V663" s="216"/>
      <c r="W663" s="216"/>
      <c r="X663" s="216"/>
      <c r="Y663" s="216"/>
      <c r="Z663" s="216"/>
      <c r="AA663" s="217"/>
      <c r="AB663" s="218"/>
      <c r="AC663" s="219"/>
      <c r="AD663" s="220"/>
      <c r="AE663" s="220"/>
      <c r="AF663" s="120"/>
      <c r="AG663" s="217"/>
      <c r="AH663" s="217"/>
      <c r="AI663" s="221"/>
      <c r="AJ663" s="220"/>
      <c r="AK663" s="220"/>
      <c r="AL663" s="222"/>
      <c r="AM663" s="217"/>
      <c r="AN663" s="217"/>
      <c r="AO663" s="221"/>
      <c r="AP663" s="220"/>
      <c r="AQ663" s="220"/>
      <c r="AR663" s="245"/>
      <c r="AS663" s="245"/>
      <c r="AT663" s="117"/>
      <c r="AU663" s="117"/>
    </row>
    <row r="664" spans="1:47" ht="12.75" customHeight="1">
      <c r="A664" s="118"/>
      <c r="B664" s="76"/>
      <c r="C664" s="76"/>
      <c r="D664" s="216"/>
      <c r="E664" s="117"/>
      <c r="F664" s="117"/>
      <c r="G664" s="117"/>
      <c r="H664" s="117"/>
      <c r="I664" s="117"/>
      <c r="J664" s="117"/>
      <c r="K664" s="117"/>
      <c r="L664" s="119"/>
      <c r="M664" s="120"/>
      <c r="N664" s="118"/>
      <c r="O664" s="117"/>
      <c r="P664" s="117"/>
      <c r="Q664" s="216"/>
      <c r="R664" s="117"/>
      <c r="S664" s="117"/>
      <c r="T664" s="117"/>
      <c r="U664" s="216"/>
      <c r="V664" s="216"/>
      <c r="W664" s="216"/>
      <c r="X664" s="216"/>
      <c r="Y664" s="216"/>
      <c r="Z664" s="216"/>
      <c r="AA664" s="217"/>
      <c r="AB664" s="218"/>
      <c r="AC664" s="219"/>
      <c r="AD664" s="220"/>
      <c r="AE664" s="220"/>
      <c r="AF664" s="120"/>
      <c r="AG664" s="217"/>
      <c r="AH664" s="217"/>
      <c r="AI664" s="221"/>
      <c r="AJ664" s="220"/>
      <c r="AK664" s="220"/>
      <c r="AL664" s="222"/>
      <c r="AM664" s="217"/>
      <c r="AN664" s="217"/>
      <c r="AO664" s="221"/>
      <c r="AP664" s="220"/>
      <c r="AQ664" s="220"/>
      <c r="AR664" s="245"/>
      <c r="AS664" s="245"/>
      <c r="AT664" s="117"/>
      <c r="AU664" s="117"/>
    </row>
    <row r="665" spans="1:47" ht="12.75" customHeight="1">
      <c r="A665" s="118"/>
      <c r="B665" s="76"/>
      <c r="C665" s="76"/>
      <c r="D665" s="216"/>
      <c r="E665" s="117"/>
      <c r="F665" s="117"/>
      <c r="G665" s="117"/>
      <c r="H665" s="117"/>
      <c r="I665" s="117"/>
      <c r="J665" s="117"/>
      <c r="K665" s="117"/>
      <c r="L665" s="119"/>
      <c r="M665" s="120"/>
      <c r="N665" s="118"/>
      <c r="O665" s="117"/>
      <c r="P665" s="117"/>
      <c r="Q665" s="216"/>
      <c r="R665" s="117"/>
      <c r="S665" s="117"/>
      <c r="T665" s="117"/>
      <c r="U665" s="216"/>
      <c r="V665" s="216"/>
      <c r="W665" s="216"/>
      <c r="X665" s="216"/>
      <c r="Y665" s="216"/>
      <c r="Z665" s="216"/>
      <c r="AA665" s="217"/>
      <c r="AB665" s="218"/>
      <c r="AC665" s="219"/>
      <c r="AD665" s="220"/>
      <c r="AE665" s="220"/>
      <c r="AF665" s="120"/>
      <c r="AG665" s="217"/>
      <c r="AH665" s="217"/>
      <c r="AI665" s="221"/>
      <c r="AJ665" s="220"/>
      <c r="AK665" s="220"/>
      <c r="AL665" s="222"/>
      <c r="AM665" s="217"/>
      <c r="AN665" s="217"/>
      <c r="AO665" s="221"/>
      <c r="AP665" s="220"/>
      <c r="AQ665" s="220"/>
      <c r="AR665" s="245"/>
      <c r="AS665" s="245"/>
      <c r="AT665" s="117"/>
      <c r="AU665" s="117"/>
    </row>
    <row r="666" spans="1:47" ht="12.75" customHeight="1">
      <c r="A666" s="118"/>
      <c r="B666" s="76"/>
      <c r="C666" s="76"/>
      <c r="D666" s="216"/>
      <c r="E666" s="117"/>
      <c r="F666" s="117"/>
      <c r="G666" s="117"/>
      <c r="H666" s="117"/>
      <c r="I666" s="117"/>
      <c r="J666" s="117"/>
      <c r="K666" s="117"/>
      <c r="L666" s="119"/>
      <c r="M666" s="120"/>
      <c r="N666" s="118"/>
      <c r="O666" s="117"/>
      <c r="P666" s="117"/>
      <c r="Q666" s="216"/>
      <c r="R666" s="117"/>
      <c r="S666" s="117"/>
      <c r="T666" s="117"/>
      <c r="U666" s="216"/>
      <c r="V666" s="216"/>
      <c r="W666" s="216"/>
      <c r="X666" s="216"/>
      <c r="Y666" s="216"/>
      <c r="Z666" s="216"/>
      <c r="AA666" s="217"/>
      <c r="AB666" s="218"/>
      <c r="AC666" s="219"/>
      <c r="AD666" s="220"/>
      <c r="AE666" s="220"/>
      <c r="AF666" s="120"/>
      <c r="AG666" s="217"/>
      <c r="AH666" s="217"/>
      <c r="AI666" s="221"/>
      <c r="AJ666" s="220"/>
      <c r="AK666" s="220"/>
      <c r="AL666" s="222"/>
      <c r="AM666" s="217"/>
      <c r="AN666" s="217"/>
      <c r="AO666" s="221"/>
      <c r="AP666" s="220"/>
      <c r="AQ666" s="220"/>
      <c r="AR666" s="245"/>
      <c r="AS666" s="245"/>
      <c r="AT666" s="117"/>
      <c r="AU666" s="117"/>
    </row>
    <row r="667" spans="1:47" ht="12.75" customHeight="1">
      <c r="A667" s="118"/>
      <c r="B667" s="76"/>
      <c r="C667" s="76"/>
      <c r="D667" s="216"/>
      <c r="E667" s="117"/>
      <c r="F667" s="117"/>
      <c r="G667" s="117"/>
      <c r="H667" s="117"/>
      <c r="I667" s="117"/>
      <c r="J667" s="117"/>
      <c r="K667" s="117"/>
      <c r="L667" s="119"/>
      <c r="M667" s="120"/>
      <c r="N667" s="118"/>
      <c r="O667" s="117"/>
      <c r="P667" s="117"/>
      <c r="Q667" s="216"/>
      <c r="R667" s="117"/>
      <c r="S667" s="117"/>
      <c r="T667" s="117"/>
      <c r="U667" s="216"/>
      <c r="V667" s="216"/>
      <c r="W667" s="216"/>
      <c r="X667" s="216"/>
      <c r="Y667" s="216"/>
      <c r="Z667" s="216"/>
      <c r="AA667" s="217"/>
      <c r="AB667" s="218"/>
      <c r="AC667" s="219"/>
      <c r="AD667" s="220"/>
      <c r="AE667" s="220"/>
      <c r="AF667" s="120"/>
      <c r="AG667" s="217"/>
      <c r="AH667" s="217"/>
      <c r="AI667" s="221"/>
      <c r="AJ667" s="220"/>
      <c r="AK667" s="220"/>
      <c r="AL667" s="222"/>
      <c r="AM667" s="217"/>
      <c r="AN667" s="217"/>
      <c r="AO667" s="221"/>
      <c r="AP667" s="220"/>
      <c r="AQ667" s="220"/>
      <c r="AR667" s="245"/>
      <c r="AS667" s="245"/>
      <c r="AT667" s="117"/>
      <c r="AU667" s="117"/>
    </row>
    <row r="668" spans="1:47" ht="12.75" customHeight="1">
      <c r="A668" s="118"/>
      <c r="B668" s="76"/>
      <c r="C668" s="76"/>
      <c r="D668" s="216"/>
      <c r="E668" s="117"/>
      <c r="F668" s="117"/>
      <c r="G668" s="117"/>
      <c r="H668" s="117"/>
      <c r="I668" s="117"/>
      <c r="J668" s="117"/>
      <c r="K668" s="117"/>
      <c r="L668" s="119"/>
      <c r="M668" s="120"/>
      <c r="N668" s="118"/>
      <c r="O668" s="117"/>
      <c r="P668" s="117"/>
      <c r="Q668" s="216"/>
      <c r="R668" s="117"/>
      <c r="S668" s="117"/>
      <c r="T668" s="117"/>
      <c r="U668" s="216"/>
      <c r="V668" s="216"/>
      <c r="W668" s="216"/>
      <c r="X668" s="216"/>
      <c r="Y668" s="216"/>
      <c r="Z668" s="216"/>
      <c r="AA668" s="217"/>
      <c r="AB668" s="218"/>
      <c r="AC668" s="219"/>
      <c r="AD668" s="220"/>
      <c r="AE668" s="220"/>
      <c r="AF668" s="120"/>
      <c r="AG668" s="217"/>
      <c r="AH668" s="217"/>
      <c r="AI668" s="221"/>
      <c r="AJ668" s="220"/>
      <c r="AK668" s="220"/>
      <c r="AL668" s="222"/>
      <c r="AM668" s="217"/>
      <c r="AN668" s="217"/>
      <c r="AO668" s="221"/>
      <c r="AP668" s="220"/>
      <c r="AQ668" s="220"/>
      <c r="AR668" s="245"/>
      <c r="AS668" s="245"/>
      <c r="AT668" s="117"/>
      <c r="AU668" s="117"/>
    </row>
    <row r="669" spans="1:47" ht="12.75" customHeight="1">
      <c r="A669" s="118"/>
      <c r="B669" s="76"/>
      <c r="C669" s="76"/>
      <c r="D669" s="216"/>
      <c r="E669" s="117"/>
      <c r="F669" s="117"/>
      <c r="G669" s="117"/>
      <c r="H669" s="117"/>
      <c r="I669" s="117"/>
      <c r="J669" s="117"/>
      <c r="K669" s="117"/>
      <c r="L669" s="119"/>
      <c r="M669" s="120"/>
      <c r="N669" s="118"/>
      <c r="O669" s="117"/>
      <c r="P669" s="117"/>
      <c r="Q669" s="216"/>
      <c r="R669" s="117"/>
      <c r="S669" s="117"/>
      <c r="T669" s="117"/>
      <c r="U669" s="216"/>
      <c r="V669" s="216"/>
      <c r="W669" s="216"/>
      <c r="X669" s="216"/>
      <c r="Y669" s="216"/>
      <c r="Z669" s="216"/>
      <c r="AA669" s="217"/>
      <c r="AB669" s="218"/>
      <c r="AC669" s="219"/>
      <c r="AD669" s="220"/>
      <c r="AE669" s="220"/>
      <c r="AF669" s="120"/>
      <c r="AG669" s="217"/>
      <c r="AH669" s="217"/>
      <c r="AI669" s="221"/>
      <c r="AJ669" s="220"/>
      <c r="AK669" s="220"/>
      <c r="AL669" s="222"/>
      <c r="AM669" s="217"/>
      <c r="AN669" s="217"/>
      <c r="AO669" s="221"/>
      <c r="AP669" s="220"/>
      <c r="AQ669" s="220"/>
      <c r="AR669" s="245"/>
      <c r="AS669" s="245"/>
      <c r="AT669" s="117"/>
      <c r="AU669" s="117"/>
    </row>
    <row r="670" spans="1:47" ht="12.75" customHeight="1">
      <c r="A670" s="118"/>
      <c r="B670" s="76"/>
      <c r="C670" s="76"/>
      <c r="D670" s="216"/>
      <c r="E670" s="117"/>
      <c r="F670" s="117"/>
      <c r="G670" s="117"/>
      <c r="H670" s="117"/>
      <c r="I670" s="117"/>
      <c r="J670" s="117"/>
      <c r="K670" s="117"/>
      <c r="L670" s="119"/>
      <c r="M670" s="120"/>
      <c r="N670" s="118"/>
      <c r="O670" s="117"/>
      <c r="P670" s="117"/>
      <c r="Q670" s="216"/>
      <c r="R670" s="117"/>
      <c r="S670" s="117"/>
      <c r="T670" s="117"/>
      <c r="U670" s="216"/>
      <c r="V670" s="216"/>
      <c r="W670" s="216"/>
      <c r="X670" s="216"/>
      <c r="Y670" s="216"/>
      <c r="Z670" s="216"/>
      <c r="AA670" s="217"/>
      <c r="AB670" s="218"/>
      <c r="AC670" s="219"/>
      <c r="AD670" s="220"/>
      <c r="AE670" s="220"/>
      <c r="AF670" s="120"/>
      <c r="AG670" s="217"/>
      <c r="AH670" s="217"/>
      <c r="AI670" s="221"/>
      <c r="AJ670" s="220"/>
      <c r="AK670" s="220"/>
      <c r="AL670" s="222"/>
      <c r="AM670" s="217"/>
      <c r="AN670" s="217"/>
      <c r="AO670" s="221"/>
      <c r="AP670" s="220"/>
      <c r="AQ670" s="220"/>
      <c r="AR670" s="245"/>
      <c r="AS670" s="245"/>
      <c r="AT670" s="117"/>
      <c r="AU670" s="117"/>
    </row>
    <row r="671" spans="1:47" ht="12.75" customHeight="1">
      <c r="A671" s="118"/>
      <c r="B671" s="76"/>
      <c r="C671" s="76"/>
      <c r="D671" s="216"/>
      <c r="E671" s="117"/>
      <c r="F671" s="117"/>
      <c r="G671" s="117"/>
      <c r="H671" s="117"/>
      <c r="I671" s="117"/>
      <c r="J671" s="117"/>
      <c r="K671" s="117"/>
      <c r="L671" s="119"/>
      <c r="M671" s="120"/>
      <c r="N671" s="118"/>
      <c r="O671" s="117"/>
      <c r="P671" s="117"/>
      <c r="Q671" s="216"/>
      <c r="R671" s="117"/>
      <c r="S671" s="117"/>
      <c r="T671" s="117"/>
      <c r="U671" s="216"/>
      <c r="V671" s="216"/>
      <c r="W671" s="216"/>
      <c r="X671" s="216"/>
      <c r="Y671" s="216"/>
      <c r="Z671" s="216"/>
      <c r="AA671" s="217"/>
      <c r="AB671" s="218"/>
      <c r="AC671" s="219"/>
      <c r="AD671" s="220"/>
      <c r="AE671" s="220"/>
      <c r="AF671" s="120"/>
      <c r="AG671" s="217"/>
      <c r="AH671" s="217"/>
      <c r="AI671" s="221"/>
      <c r="AJ671" s="220"/>
      <c r="AK671" s="220"/>
      <c r="AL671" s="222"/>
      <c r="AM671" s="217"/>
      <c r="AN671" s="217"/>
      <c r="AO671" s="221"/>
      <c r="AP671" s="220"/>
      <c r="AQ671" s="220"/>
      <c r="AR671" s="245"/>
      <c r="AS671" s="245"/>
      <c r="AT671" s="117"/>
      <c r="AU671" s="117"/>
    </row>
    <row r="672" spans="1:47" ht="12.75" customHeight="1">
      <c r="A672" s="118"/>
      <c r="B672" s="76"/>
      <c r="C672" s="76"/>
      <c r="D672" s="216"/>
      <c r="E672" s="117"/>
      <c r="F672" s="117"/>
      <c r="G672" s="117"/>
      <c r="H672" s="117"/>
      <c r="I672" s="117"/>
      <c r="J672" s="117"/>
      <c r="K672" s="117"/>
      <c r="L672" s="119"/>
      <c r="M672" s="120"/>
      <c r="N672" s="118"/>
      <c r="O672" s="117"/>
      <c r="P672" s="117"/>
      <c r="Q672" s="216"/>
      <c r="R672" s="117"/>
      <c r="S672" s="117"/>
      <c r="T672" s="117"/>
      <c r="U672" s="216"/>
      <c r="V672" s="216"/>
      <c r="W672" s="216"/>
      <c r="X672" s="216"/>
      <c r="Y672" s="216"/>
      <c r="Z672" s="216"/>
      <c r="AA672" s="217"/>
      <c r="AB672" s="218"/>
      <c r="AC672" s="219"/>
      <c r="AD672" s="220"/>
      <c r="AE672" s="220"/>
      <c r="AF672" s="120"/>
      <c r="AG672" s="217"/>
      <c r="AH672" s="217"/>
      <c r="AI672" s="221"/>
      <c r="AJ672" s="220"/>
      <c r="AK672" s="220"/>
      <c r="AL672" s="222"/>
      <c r="AM672" s="217"/>
      <c r="AN672" s="217"/>
      <c r="AO672" s="221"/>
      <c r="AP672" s="220"/>
      <c r="AQ672" s="220"/>
      <c r="AR672" s="245"/>
      <c r="AS672" s="245"/>
      <c r="AT672" s="117"/>
      <c r="AU672" s="117"/>
    </row>
    <row r="673" spans="1:47" ht="12.75" customHeight="1">
      <c r="A673" s="118"/>
      <c r="B673" s="76"/>
      <c r="C673" s="76"/>
      <c r="D673" s="216"/>
      <c r="E673" s="117"/>
      <c r="F673" s="117"/>
      <c r="G673" s="117"/>
      <c r="H673" s="117"/>
      <c r="I673" s="117"/>
      <c r="J673" s="117"/>
      <c r="K673" s="117"/>
      <c r="L673" s="119"/>
      <c r="M673" s="120"/>
      <c r="N673" s="118"/>
      <c r="O673" s="117"/>
      <c r="P673" s="117"/>
      <c r="Q673" s="216"/>
      <c r="R673" s="117"/>
      <c r="S673" s="117"/>
      <c r="T673" s="117"/>
      <c r="U673" s="216"/>
      <c r="V673" s="216"/>
      <c r="W673" s="216"/>
      <c r="X673" s="216"/>
      <c r="Y673" s="216"/>
      <c r="Z673" s="216"/>
      <c r="AA673" s="217"/>
      <c r="AB673" s="218"/>
      <c r="AC673" s="219"/>
      <c r="AD673" s="220"/>
      <c r="AE673" s="220"/>
      <c r="AF673" s="120"/>
      <c r="AG673" s="217"/>
      <c r="AH673" s="217"/>
      <c r="AI673" s="221"/>
      <c r="AJ673" s="220"/>
      <c r="AK673" s="220"/>
      <c r="AL673" s="222"/>
      <c r="AM673" s="217"/>
      <c r="AN673" s="217"/>
      <c r="AO673" s="221"/>
      <c r="AP673" s="220"/>
      <c r="AQ673" s="220"/>
      <c r="AR673" s="245"/>
      <c r="AS673" s="245"/>
      <c r="AT673" s="117"/>
      <c r="AU673" s="117"/>
    </row>
    <row r="674" spans="1:47" ht="12.75" customHeight="1">
      <c r="A674" s="118"/>
      <c r="B674" s="76"/>
      <c r="C674" s="76"/>
      <c r="D674" s="216"/>
      <c r="E674" s="117"/>
      <c r="F674" s="117"/>
      <c r="G674" s="117"/>
      <c r="H674" s="117"/>
      <c r="I674" s="117"/>
      <c r="J674" s="117"/>
      <c r="K674" s="117"/>
      <c r="L674" s="119"/>
      <c r="M674" s="120"/>
      <c r="N674" s="118"/>
      <c r="O674" s="117"/>
      <c r="P674" s="117"/>
      <c r="Q674" s="216"/>
      <c r="R674" s="117"/>
      <c r="S674" s="117"/>
      <c r="T674" s="117"/>
      <c r="U674" s="216"/>
      <c r="V674" s="216"/>
      <c r="W674" s="216"/>
      <c r="X674" s="216"/>
      <c r="Y674" s="216"/>
      <c r="Z674" s="216"/>
      <c r="AA674" s="217"/>
      <c r="AB674" s="218"/>
      <c r="AC674" s="219"/>
      <c r="AD674" s="220"/>
      <c r="AE674" s="220"/>
      <c r="AF674" s="120"/>
      <c r="AG674" s="217"/>
      <c r="AH674" s="217"/>
      <c r="AI674" s="221"/>
      <c r="AJ674" s="220"/>
      <c r="AK674" s="220"/>
      <c r="AL674" s="222"/>
      <c r="AM674" s="217"/>
      <c r="AN674" s="217"/>
      <c r="AO674" s="221"/>
      <c r="AP674" s="220"/>
      <c r="AQ674" s="220"/>
      <c r="AR674" s="245"/>
      <c r="AS674" s="245"/>
      <c r="AT674" s="117"/>
      <c r="AU674" s="117"/>
    </row>
    <row r="675" spans="1:47" ht="12.75" customHeight="1">
      <c r="A675" s="118"/>
      <c r="B675" s="76"/>
      <c r="C675" s="76"/>
      <c r="D675" s="216"/>
      <c r="E675" s="117"/>
      <c r="F675" s="117"/>
      <c r="G675" s="117"/>
      <c r="H675" s="117"/>
      <c r="I675" s="117"/>
      <c r="J675" s="117"/>
      <c r="K675" s="117"/>
      <c r="L675" s="119"/>
      <c r="M675" s="120"/>
      <c r="N675" s="118"/>
      <c r="O675" s="117"/>
      <c r="P675" s="117"/>
      <c r="Q675" s="216"/>
      <c r="R675" s="117"/>
      <c r="S675" s="117"/>
      <c r="T675" s="117"/>
      <c r="U675" s="216"/>
      <c r="V675" s="216"/>
      <c r="W675" s="216"/>
      <c r="X675" s="216"/>
      <c r="Y675" s="216"/>
      <c r="Z675" s="216"/>
      <c r="AA675" s="217"/>
      <c r="AB675" s="218"/>
      <c r="AC675" s="219"/>
      <c r="AD675" s="220"/>
      <c r="AE675" s="220"/>
      <c r="AF675" s="120"/>
      <c r="AG675" s="217"/>
      <c r="AH675" s="217"/>
      <c r="AI675" s="221"/>
      <c r="AJ675" s="220"/>
      <c r="AK675" s="220"/>
      <c r="AL675" s="222"/>
      <c r="AM675" s="217"/>
      <c r="AN675" s="217"/>
      <c r="AO675" s="221"/>
      <c r="AP675" s="220"/>
      <c r="AQ675" s="220"/>
      <c r="AR675" s="245"/>
      <c r="AS675" s="245"/>
      <c r="AT675" s="117"/>
      <c r="AU675" s="117"/>
    </row>
    <row r="676" spans="1:47" ht="12.75" customHeight="1">
      <c r="A676" s="118"/>
      <c r="B676" s="76"/>
      <c r="C676" s="76"/>
      <c r="D676" s="216"/>
      <c r="E676" s="117"/>
      <c r="F676" s="117"/>
      <c r="G676" s="117"/>
      <c r="H676" s="117"/>
      <c r="I676" s="117"/>
      <c r="J676" s="117"/>
      <c r="K676" s="117"/>
      <c r="L676" s="119"/>
      <c r="M676" s="120"/>
      <c r="N676" s="118"/>
      <c r="O676" s="117"/>
      <c r="P676" s="117"/>
      <c r="Q676" s="216"/>
      <c r="R676" s="117"/>
      <c r="S676" s="117"/>
      <c r="T676" s="117"/>
      <c r="U676" s="216"/>
      <c r="V676" s="216"/>
      <c r="W676" s="216"/>
      <c r="X676" s="216"/>
      <c r="Y676" s="216"/>
      <c r="Z676" s="216"/>
      <c r="AA676" s="217"/>
      <c r="AB676" s="218"/>
      <c r="AC676" s="219"/>
      <c r="AD676" s="220"/>
      <c r="AE676" s="220"/>
      <c r="AF676" s="120"/>
      <c r="AG676" s="217"/>
      <c r="AH676" s="217"/>
      <c r="AI676" s="221"/>
      <c r="AJ676" s="220"/>
      <c r="AK676" s="220"/>
      <c r="AL676" s="222"/>
      <c r="AM676" s="217"/>
      <c r="AN676" s="217"/>
      <c r="AO676" s="221"/>
      <c r="AP676" s="220"/>
      <c r="AQ676" s="220"/>
      <c r="AR676" s="245"/>
      <c r="AS676" s="245"/>
      <c r="AT676" s="117"/>
      <c r="AU676" s="117"/>
    </row>
    <row r="677" spans="1:47" ht="12.75" customHeight="1">
      <c r="A677" s="118"/>
      <c r="B677" s="76"/>
      <c r="C677" s="76"/>
      <c r="D677" s="216"/>
      <c r="E677" s="117"/>
      <c r="F677" s="117"/>
      <c r="G677" s="117"/>
      <c r="H677" s="117"/>
      <c r="I677" s="117"/>
      <c r="J677" s="117"/>
      <c r="K677" s="117"/>
      <c r="L677" s="119"/>
      <c r="M677" s="120"/>
      <c r="N677" s="118"/>
      <c r="O677" s="117"/>
      <c r="P677" s="117"/>
      <c r="Q677" s="216"/>
      <c r="R677" s="117"/>
      <c r="S677" s="117"/>
      <c r="T677" s="117"/>
      <c r="U677" s="216"/>
      <c r="V677" s="216"/>
      <c r="W677" s="216"/>
      <c r="X677" s="216"/>
      <c r="Y677" s="216"/>
      <c r="Z677" s="216"/>
      <c r="AA677" s="217"/>
      <c r="AB677" s="218"/>
      <c r="AC677" s="219"/>
      <c r="AD677" s="220"/>
      <c r="AE677" s="220"/>
      <c r="AF677" s="120"/>
      <c r="AG677" s="217"/>
      <c r="AH677" s="217"/>
      <c r="AI677" s="221"/>
      <c r="AJ677" s="220"/>
      <c r="AK677" s="220"/>
      <c r="AL677" s="222"/>
      <c r="AM677" s="217"/>
      <c r="AN677" s="217"/>
      <c r="AO677" s="221"/>
      <c r="AP677" s="220"/>
      <c r="AQ677" s="220"/>
      <c r="AR677" s="245"/>
      <c r="AS677" s="245"/>
      <c r="AT677" s="117"/>
      <c r="AU677" s="117"/>
    </row>
    <row r="678" spans="1:47" ht="12.75" customHeight="1">
      <c r="A678" s="118"/>
      <c r="B678" s="76"/>
      <c r="C678" s="76"/>
      <c r="D678" s="216"/>
      <c r="E678" s="117"/>
      <c r="F678" s="117"/>
      <c r="G678" s="117"/>
      <c r="H678" s="117"/>
      <c r="I678" s="117"/>
      <c r="J678" s="117"/>
      <c r="K678" s="117"/>
      <c r="L678" s="119"/>
      <c r="M678" s="120"/>
      <c r="N678" s="118"/>
      <c r="O678" s="117"/>
      <c r="P678" s="117"/>
      <c r="Q678" s="216"/>
      <c r="R678" s="117"/>
      <c r="S678" s="117"/>
      <c r="T678" s="117"/>
      <c r="U678" s="216"/>
      <c r="V678" s="216"/>
      <c r="W678" s="216"/>
      <c r="X678" s="216"/>
      <c r="Y678" s="216"/>
      <c r="Z678" s="216"/>
      <c r="AA678" s="217"/>
      <c r="AB678" s="218"/>
      <c r="AC678" s="219"/>
      <c r="AD678" s="220"/>
      <c r="AE678" s="220"/>
      <c r="AF678" s="120"/>
      <c r="AG678" s="217"/>
      <c r="AH678" s="217"/>
      <c r="AI678" s="221"/>
      <c r="AJ678" s="220"/>
      <c r="AK678" s="220"/>
      <c r="AL678" s="222"/>
      <c r="AM678" s="217"/>
      <c r="AN678" s="217"/>
      <c r="AO678" s="221"/>
      <c r="AP678" s="220"/>
      <c r="AQ678" s="220"/>
      <c r="AR678" s="245"/>
      <c r="AS678" s="245"/>
      <c r="AT678" s="117"/>
      <c r="AU678" s="117"/>
    </row>
    <row r="679" spans="1:47" ht="12.75" customHeight="1">
      <c r="A679" s="118"/>
      <c r="B679" s="76"/>
      <c r="C679" s="76"/>
      <c r="D679" s="216"/>
      <c r="E679" s="117"/>
      <c r="F679" s="117"/>
      <c r="G679" s="117"/>
      <c r="H679" s="117"/>
      <c r="I679" s="117"/>
      <c r="J679" s="117"/>
      <c r="K679" s="117"/>
      <c r="L679" s="119"/>
      <c r="M679" s="120"/>
      <c r="N679" s="118"/>
      <c r="O679" s="117"/>
      <c r="P679" s="117"/>
      <c r="Q679" s="216"/>
      <c r="R679" s="117"/>
      <c r="S679" s="117"/>
      <c r="T679" s="117"/>
      <c r="U679" s="216"/>
      <c r="V679" s="216"/>
      <c r="W679" s="216"/>
      <c r="X679" s="216"/>
      <c r="Y679" s="216"/>
      <c r="Z679" s="216"/>
      <c r="AA679" s="217"/>
      <c r="AB679" s="218"/>
      <c r="AC679" s="219"/>
      <c r="AD679" s="220"/>
      <c r="AE679" s="220"/>
      <c r="AF679" s="120"/>
      <c r="AG679" s="217"/>
      <c r="AH679" s="217"/>
      <c r="AI679" s="221"/>
      <c r="AJ679" s="220"/>
      <c r="AK679" s="220"/>
      <c r="AL679" s="222"/>
      <c r="AM679" s="217"/>
      <c r="AN679" s="217"/>
      <c r="AO679" s="221"/>
      <c r="AP679" s="220"/>
      <c r="AQ679" s="220"/>
      <c r="AR679" s="245"/>
      <c r="AS679" s="245"/>
      <c r="AT679" s="117"/>
      <c r="AU679" s="117"/>
    </row>
    <row r="680" spans="1:47" ht="12.75" customHeight="1">
      <c r="A680" s="118"/>
      <c r="B680" s="76"/>
      <c r="C680" s="76"/>
      <c r="D680" s="216"/>
      <c r="E680" s="117"/>
      <c r="F680" s="117"/>
      <c r="G680" s="117"/>
      <c r="H680" s="117"/>
      <c r="I680" s="117"/>
      <c r="J680" s="117"/>
      <c r="K680" s="117"/>
      <c r="L680" s="119"/>
      <c r="M680" s="120"/>
      <c r="N680" s="118"/>
      <c r="O680" s="117"/>
      <c r="P680" s="117"/>
      <c r="Q680" s="216"/>
      <c r="R680" s="117"/>
      <c r="S680" s="117"/>
      <c r="T680" s="117"/>
      <c r="U680" s="216"/>
      <c r="V680" s="216"/>
      <c r="W680" s="216"/>
      <c r="X680" s="216"/>
      <c r="Y680" s="216"/>
      <c r="Z680" s="216"/>
      <c r="AA680" s="217"/>
      <c r="AB680" s="218"/>
      <c r="AC680" s="219"/>
      <c r="AD680" s="220"/>
      <c r="AE680" s="220"/>
      <c r="AF680" s="120"/>
      <c r="AG680" s="217"/>
      <c r="AH680" s="217"/>
      <c r="AI680" s="221"/>
      <c r="AJ680" s="220"/>
      <c r="AK680" s="220"/>
      <c r="AL680" s="222"/>
      <c r="AM680" s="217"/>
      <c r="AN680" s="217"/>
      <c r="AO680" s="221"/>
      <c r="AP680" s="220"/>
      <c r="AQ680" s="220"/>
      <c r="AR680" s="245"/>
      <c r="AS680" s="245"/>
      <c r="AT680" s="117"/>
      <c r="AU680" s="117"/>
    </row>
    <row r="681" spans="1:47" ht="12.75" customHeight="1">
      <c r="A681" s="118"/>
      <c r="B681" s="76"/>
      <c r="C681" s="76"/>
      <c r="D681" s="216"/>
      <c r="E681" s="117"/>
      <c r="F681" s="117"/>
      <c r="G681" s="117"/>
      <c r="H681" s="117"/>
      <c r="I681" s="117"/>
      <c r="J681" s="117"/>
      <c r="K681" s="117"/>
      <c r="L681" s="119"/>
      <c r="M681" s="120"/>
      <c r="N681" s="118"/>
      <c r="O681" s="117"/>
      <c r="P681" s="117"/>
      <c r="Q681" s="216"/>
      <c r="R681" s="117"/>
      <c r="S681" s="117"/>
      <c r="T681" s="117"/>
      <c r="U681" s="216"/>
      <c r="V681" s="216"/>
      <c r="W681" s="216"/>
      <c r="X681" s="216"/>
      <c r="Y681" s="216"/>
      <c r="Z681" s="216"/>
      <c r="AA681" s="217"/>
      <c r="AB681" s="218"/>
      <c r="AC681" s="219"/>
      <c r="AD681" s="220"/>
      <c r="AE681" s="220"/>
      <c r="AF681" s="120"/>
      <c r="AG681" s="217"/>
      <c r="AH681" s="217"/>
      <c r="AI681" s="221"/>
      <c r="AJ681" s="220"/>
      <c r="AK681" s="220"/>
      <c r="AL681" s="222"/>
      <c r="AM681" s="217"/>
      <c r="AN681" s="217"/>
      <c r="AO681" s="221"/>
      <c r="AP681" s="220"/>
      <c r="AQ681" s="220"/>
      <c r="AR681" s="245"/>
      <c r="AS681" s="245"/>
      <c r="AT681" s="117"/>
      <c r="AU681" s="117"/>
    </row>
    <row r="682" spans="1:47" ht="12.75" customHeight="1">
      <c r="A682" s="118"/>
      <c r="B682" s="76"/>
      <c r="C682" s="76"/>
      <c r="D682" s="216"/>
      <c r="E682" s="117"/>
      <c r="F682" s="117"/>
      <c r="G682" s="117"/>
      <c r="H682" s="117"/>
      <c r="I682" s="117"/>
      <c r="J682" s="117"/>
      <c r="K682" s="117"/>
      <c r="L682" s="119"/>
      <c r="M682" s="120"/>
      <c r="N682" s="118"/>
      <c r="O682" s="117"/>
      <c r="P682" s="117"/>
      <c r="Q682" s="216"/>
      <c r="R682" s="117"/>
      <c r="S682" s="117"/>
      <c r="T682" s="117"/>
      <c r="U682" s="216"/>
      <c r="V682" s="216"/>
      <c r="W682" s="216"/>
      <c r="X682" s="216"/>
      <c r="Y682" s="216"/>
      <c r="Z682" s="216"/>
      <c r="AA682" s="217"/>
      <c r="AB682" s="218"/>
      <c r="AC682" s="219"/>
      <c r="AD682" s="220"/>
      <c r="AE682" s="220"/>
      <c r="AF682" s="120"/>
      <c r="AG682" s="217"/>
      <c r="AH682" s="217"/>
      <c r="AI682" s="221"/>
      <c r="AJ682" s="220"/>
      <c r="AK682" s="220"/>
      <c r="AL682" s="222"/>
      <c r="AM682" s="217"/>
      <c r="AN682" s="217"/>
      <c r="AO682" s="221"/>
      <c r="AP682" s="220"/>
      <c r="AQ682" s="220"/>
      <c r="AR682" s="245"/>
      <c r="AS682" s="245"/>
      <c r="AT682" s="117"/>
      <c r="AU682" s="117"/>
    </row>
    <row r="683" spans="1:47" ht="12.75" customHeight="1">
      <c r="A683" s="118"/>
      <c r="B683" s="76"/>
      <c r="C683" s="76"/>
      <c r="D683" s="216"/>
      <c r="E683" s="117"/>
      <c r="F683" s="117"/>
      <c r="G683" s="117"/>
      <c r="H683" s="117"/>
      <c r="I683" s="117"/>
      <c r="J683" s="117"/>
      <c r="K683" s="117"/>
      <c r="L683" s="119"/>
      <c r="M683" s="120"/>
      <c r="N683" s="118"/>
      <c r="O683" s="117"/>
      <c r="P683" s="117"/>
      <c r="Q683" s="216"/>
      <c r="R683" s="117"/>
      <c r="S683" s="117"/>
      <c r="T683" s="117"/>
      <c r="U683" s="216"/>
      <c r="V683" s="216"/>
      <c r="W683" s="216"/>
      <c r="X683" s="216"/>
      <c r="Y683" s="216"/>
      <c r="Z683" s="216"/>
      <c r="AA683" s="217"/>
      <c r="AB683" s="218"/>
      <c r="AC683" s="219"/>
      <c r="AD683" s="220"/>
      <c r="AE683" s="220"/>
      <c r="AF683" s="120"/>
      <c r="AG683" s="217"/>
      <c r="AH683" s="217"/>
      <c r="AI683" s="221"/>
      <c r="AJ683" s="220"/>
      <c r="AK683" s="220"/>
      <c r="AL683" s="222"/>
      <c r="AM683" s="217"/>
      <c r="AN683" s="217"/>
      <c r="AO683" s="221"/>
      <c r="AP683" s="220"/>
      <c r="AQ683" s="220"/>
      <c r="AR683" s="245"/>
      <c r="AS683" s="245"/>
      <c r="AT683" s="117"/>
      <c r="AU683" s="117"/>
    </row>
    <row r="684" spans="1:47" ht="12.75" customHeight="1">
      <c r="A684" s="118"/>
      <c r="B684" s="76"/>
      <c r="C684" s="76"/>
      <c r="D684" s="216"/>
      <c r="E684" s="117"/>
      <c r="F684" s="117"/>
      <c r="G684" s="117"/>
      <c r="H684" s="117"/>
      <c r="I684" s="117"/>
      <c r="J684" s="117"/>
      <c r="K684" s="117"/>
      <c r="L684" s="119"/>
      <c r="M684" s="120"/>
      <c r="N684" s="118"/>
      <c r="O684" s="117"/>
      <c r="P684" s="117"/>
      <c r="Q684" s="216"/>
      <c r="R684" s="117"/>
      <c r="S684" s="117"/>
      <c r="T684" s="117"/>
      <c r="U684" s="216"/>
      <c r="V684" s="216"/>
      <c r="W684" s="216"/>
      <c r="X684" s="216"/>
      <c r="Y684" s="216"/>
      <c r="Z684" s="216"/>
      <c r="AA684" s="217"/>
      <c r="AB684" s="218"/>
      <c r="AC684" s="219"/>
      <c r="AD684" s="220"/>
      <c r="AE684" s="220"/>
      <c r="AF684" s="120"/>
      <c r="AG684" s="217"/>
      <c r="AH684" s="217"/>
      <c r="AI684" s="221"/>
      <c r="AJ684" s="220"/>
      <c r="AK684" s="220"/>
      <c r="AL684" s="222"/>
      <c r="AM684" s="217"/>
      <c r="AN684" s="217"/>
      <c r="AO684" s="221"/>
      <c r="AP684" s="220"/>
      <c r="AQ684" s="220"/>
      <c r="AR684" s="245"/>
      <c r="AS684" s="245"/>
      <c r="AT684" s="117"/>
      <c r="AU684" s="117"/>
    </row>
    <row r="685" spans="1:47" ht="12.75" customHeight="1">
      <c r="A685" s="118"/>
      <c r="B685" s="76"/>
      <c r="C685" s="76"/>
      <c r="D685" s="216"/>
      <c r="E685" s="117"/>
      <c r="F685" s="117"/>
      <c r="G685" s="117"/>
      <c r="H685" s="117"/>
      <c r="I685" s="117"/>
      <c r="J685" s="117"/>
      <c r="K685" s="117"/>
      <c r="L685" s="119"/>
      <c r="M685" s="120"/>
      <c r="N685" s="118"/>
      <c r="O685" s="117"/>
      <c r="P685" s="117"/>
      <c r="Q685" s="216"/>
      <c r="R685" s="117"/>
      <c r="S685" s="117"/>
      <c r="T685" s="117"/>
      <c r="U685" s="216"/>
      <c r="V685" s="216"/>
      <c r="W685" s="216"/>
      <c r="X685" s="216"/>
      <c r="Y685" s="216"/>
      <c r="Z685" s="216"/>
      <c r="AA685" s="217"/>
      <c r="AB685" s="218"/>
      <c r="AC685" s="219"/>
      <c r="AD685" s="220"/>
      <c r="AE685" s="220"/>
      <c r="AF685" s="120"/>
      <c r="AG685" s="217"/>
      <c r="AH685" s="217"/>
      <c r="AI685" s="221"/>
      <c r="AJ685" s="220"/>
      <c r="AK685" s="220"/>
      <c r="AL685" s="222"/>
      <c r="AM685" s="217"/>
      <c r="AN685" s="217"/>
      <c r="AO685" s="221"/>
      <c r="AP685" s="220"/>
      <c r="AQ685" s="220"/>
      <c r="AR685" s="245"/>
      <c r="AS685" s="245"/>
      <c r="AT685" s="117"/>
      <c r="AU685" s="117"/>
    </row>
    <row r="686" spans="1:47" ht="12.75" customHeight="1">
      <c r="A686" s="118"/>
      <c r="B686" s="76"/>
      <c r="C686" s="76"/>
      <c r="D686" s="216"/>
      <c r="E686" s="117"/>
      <c r="F686" s="117"/>
      <c r="G686" s="117"/>
      <c r="H686" s="117"/>
      <c r="I686" s="117"/>
      <c r="J686" s="117"/>
      <c r="K686" s="117"/>
      <c r="L686" s="119"/>
      <c r="M686" s="120"/>
      <c r="N686" s="118"/>
      <c r="O686" s="117"/>
      <c r="P686" s="117"/>
      <c r="Q686" s="216"/>
      <c r="R686" s="117"/>
      <c r="S686" s="117"/>
      <c r="T686" s="117"/>
      <c r="U686" s="216"/>
      <c r="V686" s="216"/>
      <c r="W686" s="216"/>
      <c r="X686" s="216"/>
      <c r="Y686" s="216"/>
      <c r="Z686" s="216"/>
      <c r="AA686" s="217"/>
      <c r="AB686" s="218"/>
      <c r="AC686" s="219"/>
      <c r="AD686" s="220"/>
      <c r="AE686" s="220"/>
      <c r="AF686" s="120"/>
      <c r="AG686" s="217"/>
      <c r="AH686" s="217"/>
      <c r="AI686" s="221"/>
      <c r="AJ686" s="220"/>
      <c r="AK686" s="220"/>
      <c r="AL686" s="222"/>
      <c r="AM686" s="217"/>
      <c r="AN686" s="217"/>
      <c r="AO686" s="221"/>
      <c r="AP686" s="220"/>
      <c r="AQ686" s="220"/>
      <c r="AR686" s="245"/>
      <c r="AS686" s="245"/>
      <c r="AT686" s="117"/>
      <c r="AU686" s="117"/>
    </row>
    <row r="687" spans="1:47" ht="12.75" customHeight="1">
      <c r="A687" s="118"/>
      <c r="B687" s="76"/>
      <c r="C687" s="76"/>
      <c r="D687" s="216"/>
      <c r="E687" s="117"/>
      <c r="F687" s="117"/>
      <c r="G687" s="117"/>
      <c r="H687" s="117"/>
      <c r="I687" s="117"/>
      <c r="J687" s="117"/>
      <c r="K687" s="117"/>
      <c r="L687" s="119"/>
      <c r="M687" s="120"/>
      <c r="N687" s="118"/>
      <c r="O687" s="117"/>
      <c r="P687" s="117"/>
      <c r="Q687" s="216"/>
      <c r="R687" s="117"/>
      <c r="S687" s="117"/>
      <c r="T687" s="117"/>
      <c r="U687" s="216"/>
      <c r="V687" s="216"/>
      <c r="W687" s="216"/>
      <c r="X687" s="216"/>
      <c r="Y687" s="216"/>
      <c r="Z687" s="216"/>
      <c r="AA687" s="217"/>
      <c r="AB687" s="218"/>
      <c r="AC687" s="219"/>
      <c r="AD687" s="220"/>
      <c r="AE687" s="220"/>
      <c r="AF687" s="120"/>
      <c r="AG687" s="217"/>
      <c r="AH687" s="217"/>
      <c r="AI687" s="221"/>
      <c r="AJ687" s="220"/>
      <c r="AK687" s="220"/>
      <c r="AL687" s="222"/>
      <c r="AM687" s="217"/>
      <c r="AN687" s="217"/>
      <c r="AO687" s="221"/>
      <c r="AP687" s="220"/>
      <c r="AQ687" s="220"/>
      <c r="AR687" s="245"/>
      <c r="AS687" s="245"/>
      <c r="AT687" s="117"/>
      <c r="AU687" s="117"/>
    </row>
    <row r="688" spans="1:47" ht="12.75" customHeight="1">
      <c r="A688" s="118"/>
      <c r="B688" s="76"/>
      <c r="C688" s="76"/>
      <c r="D688" s="216"/>
      <c r="E688" s="117"/>
      <c r="F688" s="117"/>
      <c r="G688" s="117"/>
      <c r="H688" s="117"/>
      <c r="I688" s="117"/>
      <c r="J688" s="117"/>
      <c r="K688" s="117"/>
      <c r="L688" s="119"/>
      <c r="M688" s="120"/>
      <c r="N688" s="118"/>
      <c r="O688" s="117"/>
      <c r="P688" s="117"/>
      <c r="Q688" s="216"/>
      <c r="R688" s="117"/>
      <c r="S688" s="117"/>
      <c r="T688" s="117"/>
      <c r="U688" s="216"/>
      <c r="V688" s="216"/>
      <c r="W688" s="216"/>
      <c r="X688" s="216"/>
      <c r="Y688" s="216"/>
      <c r="Z688" s="216"/>
      <c r="AA688" s="217"/>
      <c r="AB688" s="218"/>
      <c r="AC688" s="219"/>
      <c r="AD688" s="220"/>
      <c r="AE688" s="220"/>
      <c r="AF688" s="120"/>
      <c r="AG688" s="217"/>
      <c r="AH688" s="217"/>
      <c r="AI688" s="221"/>
      <c r="AJ688" s="220"/>
      <c r="AK688" s="220"/>
      <c r="AL688" s="222"/>
      <c r="AM688" s="217"/>
      <c r="AN688" s="217"/>
      <c r="AO688" s="221"/>
      <c r="AP688" s="220"/>
      <c r="AQ688" s="220"/>
      <c r="AR688" s="245"/>
      <c r="AS688" s="245"/>
      <c r="AT688" s="117"/>
      <c r="AU688" s="117"/>
    </row>
    <row r="689" spans="1:47" ht="12.75" customHeight="1">
      <c r="A689" s="118"/>
      <c r="B689" s="76"/>
      <c r="C689" s="76"/>
      <c r="D689" s="216"/>
      <c r="E689" s="117"/>
      <c r="F689" s="117"/>
      <c r="G689" s="117"/>
      <c r="H689" s="117"/>
      <c r="I689" s="117"/>
      <c r="J689" s="117"/>
      <c r="K689" s="117"/>
      <c r="L689" s="119"/>
      <c r="M689" s="120"/>
      <c r="N689" s="118"/>
      <c r="O689" s="117"/>
      <c r="P689" s="117"/>
      <c r="Q689" s="216"/>
      <c r="R689" s="117"/>
      <c r="S689" s="117"/>
      <c r="T689" s="117"/>
      <c r="U689" s="216"/>
      <c r="V689" s="216"/>
      <c r="W689" s="216"/>
      <c r="X689" s="216"/>
      <c r="Y689" s="216"/>
      <c r="Z689" s="216"/>
      <c r="AA689" s="217"/>
      <c r="AB689" s="218"/>
      <c r="AC689" s="219"/>
      <c r="AD689" s="220"/>
      <c r="AE689" s="220"/>
      <c r="AF689" s="120"/>
      <c r="AG689" s="217"/>
      <c r="AH689" s="217"/>
      <c r="AI689" s="221"/>
      <c r="AJ689" s="220"/>
      <c r="AK689" s="220"/>
      <c r="AL689" s="222"/>
      <c r="AM689" s="217"/>
      <c r="AN689" s="217"/>
      <c r="AO689" s="221"/>
      <c r="AP689" s="220"/>
      <c r="AQ689" s="220"/>
      <c r="AR689" s="245"/>
      <c r="AS689" s="245"/>
      <c r="AT689" s="117"/>
      <c r="AU689" s="117"/>
    </row>
    <row r="690" spans="1:47" ht="12.75" customHeight="1">
      <c r="A690" s="118"/>
      <c r="B690" s="76"/>
      <c r="C690" s="76"/>
      <c r="D690" s="216"/>
      <c r="E690" s="117"/>
      <c r="F690" s="117"/>
      <c r="G690" s="117"/>
      <c r="H690" s="117"/>
      <c r="I690" s="117"/>
      <c r="J690" s="117"/>
      <c r="K690" s="117"/>
      <c r="L690" s="119"/>
      <c r="M690" s="120"/>
      <c r="N690" s="118"/>
      <c r="O690" s="117"/>
      <c r="P690" s="117"/>
      <c r="Q690" s="216"/>
      <c r="R690" s="117"/>
      <c r="S690" s="117"/>
      <c r="T690" s="117"/>
      <c r="U690" s="216"/>
      <c r="V690" s="216"/>
      <c r="W690" s="216"/>
      <c r="X690" s="216"/>
      <c r="Y690" s="216"/>
      <c r="Z690" s="216"/>
      <c r="AA690" s="217"/>
      <c r="AB690" s="218"/>
      <c r="AC690" s="219"/>
      <c r="AD690" s="220"/>
      <c r="AE690" s="220"/>
      <c r="AF690" s="120"/>
      <c r="AG690" s="217"/>
      <c r="AH690" s="217"/>
      <c r="AI690" s="221"/>
      <c r="AJ690" s="220"/>
      <c r="AK690" s="220"/>
      <c r="AL690" s="222"/>
      <c r="AM690" s="217"/>
      <c r="AN690" s="217"/>
      <c r="AO690" s="221"/>
      <c r="AP690" s="220"/>
      <c r="AQ690" s="220"/>
      <c r="AR690" s="245"/>
      <c r="AS690" s="245"/>
      <c r="AT690" s="117"/>
      <c r="AU690" s="117"/>
    </row>
    <row r="691" spans="1:47" ht="12.75" customHeight="1">
      <c r="A691" s="118"/>
      <c r="B691" s="76"/>
      <c r="C691" s="76"/>
      <c r="D691" s="216"/>
      <c r="E691" s="117"/>
      <c r="F691" s="117"/>
      <c r="G691" s="117"/>
      <c r="H691" s="117"/>
      <c r="I691" s="117"/>
      <c r="J691" s="117"/>
      <c r="K691" s="117"/>
      <c r="L691" s="119"/>
      <c r="M691" s="120"/>
      <c r="N691" s="118"/>
      <c r="O691" s="117"/>
      <c r="P691" s="117"/>
      <c r="Q691" s="216"/>
      <c r="R691" s="117"/>
      <c r="S691" s="117"/>
      <c r="T691" s="117"/>
      <c r="U691" s="216"/>
      <c r="V691" s="216"/>
      <c r="W691" s="216"/>
      <c r="X691" s="216"/>
      <c r="Y691" s="216"/>
      <c r="Z691" s="216"/>
      <c r="AA691" s="217"/>
      <c r="AB691" s="218"/>
      <c r="AC691" s="219"/>
      <c r="AD691" s="220"/>
      <c r="AE691" s="220"/>
      <c r="AF691" s="120"/>
      <c r="AG691" s="217"/>
      <c r="AH691" s="217"/>
      <c r="AI691" s="221"/>
      <c r="AJ691" s="220"/>
      <c r="AK691" s="220"/>
      <c r="AL691" s="222"/>
      <c r="AM691" s="217"/>
      <c r="AN691" s="217"/>
      <c r="AO691" s="221"/>
      <c r="AP691" s="220"/>
      <c r="AQ691" s="220"/>
      <c r="AR691" s="245"/>
      <c r="AS691" s="245"/>
      <c r="AT691" s="117"/>
      <c r="AU691" s="117"/>
    </row>
    <row r="692" spans="1:47" ht="12.75" customHeight="1">
      <c r="A692" s="118"/>
      <c r="B692" s="76"/>
      <c r="C692" s="76"/>
      <c r="D692" s="216"/>
      <c r="E692" s="117"/>
      <c r="F692" s="117"/>
      <c r="G692" s="117"/>
      <c r="H692" s="117"/>
      <c r="I692" s="117"/>
      <c r="J692" s="117"/>
      <c r="K692" s="117"/>
      <c r="L692" s="119"/>
      <c r="M692" s="120"/>
      <c r="N692" s="118"/>
      <c r="O692" s="117"/>
      <c r="P692" s="117"/>
      <c r="Q692" s="216"/>
      <c r="R692" s="117"/>
      <c r="S692" s="117"/>
      <c r="T692" s="117"/>
      <c r="U692" s="216"/>
      <c r="V692" s="216"/>
      <c r="W692" s="216"/>
      <c r="X692" s="216"/>
      <c r="Y692" s="216"/>
      <c r="Z692" s="216"/>
      <c r="AA692" s="217"/>
      <c r="AB692" s="218"/>
      <c r="AC692" s="219"/>
      <c r="AD692" s="220"/>
      <c r="AE692" s="220"/>
      <c r="AF692" s="120"/>
      <c r="AG692" s="217"/>
      <c r="AH692" s="217"/>
      <c r="AI692" s="221"/>
      <c r="AJ692" s="220"/>
      <c r="AK692" s="220"/>
      <c r="AL692" s="222"/>
      <c r="AM692" s="217"/>
      <c r="AN692" s="217"/>
      <c r="AO692" s="221"/>
      <c r="AP692" s="220"/>
      <c r="AQ692" s="220"/>
      <c r="AR692" s="245"/>
      <c r="AS692" s="245"/>
      <c r="AT692" s="117"/>
      <c r="AU692" s="117"/>
    </row>
    <row r="693" spans="1:47" ht="12.75" customHeight="1">
      <c r="A693" s="118"/>
      <c r="B693" s="76"/>
      <c r="C693" s="76"/>
      <c r="D693" s="216"/>
      <c r="E693" s="117"/>
      <c r="F693" s="117"/>
      <c r="G693" s="117"/>
      <c r="H693" s="117"/>
      <c r="I693" s="117"/>
      <c r="J693" s="117"/>
      <c r="K693" s="117"/>
      <c r="L693" s="119"/>
      <c r="M693" s="120"/>
      <c r="N693" s="118"/>
      <c r="O693" s="117"/>
      <c r="P693" s="117"/>
      <c r="Q693" s="216"/>
      <c r="R693" s="117"/>
      <c r="S693" s="117"/>
      <c r="T693" s="117"/>
      <c r="U693" s="216"/>
      <c r="V693" s="216"/>
      <c r="W693" s="216"/>
      <c r="X693" s="216"/>
      <c r="Y693" s="216"/>
      <c r="Z693" s="216"/>
      <c r="AA693" s="217"/>
      <c r="AB693" s="218"/>
      <c r="AC693" s="219"/>
      <c r="AD693" s="220"/>
      <c r="AE693" s="220"/>
      <c r="AF693" s="120"/>
      <c r="AG693" s="217"/>
      <c r="AH693" s="217"/>
      <c r="AI693" s="221"/>
      <c r="AJ693" s="220"/>
      <c r="AK693" s="220"/>
      <c r="AL693" s="222"/>
      <c r="AM693" s="217"/>
      <c r="AN693" s="217"/>
      <c r="AO693" s="221"/>
      <c r="AP693" s="220"/>
      <c r="AQ693" s="220"/>
      <c r="AR693" s="245"/>
      <c r="AS693" s="245"/>
      <c r="AT693" s="117"/>
      <c r="AU693" s="117"/>
    </row>
    <row r="694" spans="1:47" ht="12.75" customHeight="1">
      <c r="A694" s="118"/>
      <c r="B694" s="76"/>
      <c r="C694" s="76"/>
      <c r="D694" s="216"/>
      <c r="E694" s="117"/>
      <c r="F694" s="117"/>
      <c r="G694" s="117"/>
      <c r="H694" s="117"/>
      <c r="I694" s="117"/>
      <c r="J694" s="117"/>
      <c r="K694" s="117"/>
      <c r="L694" s="119"/>
      <c r="M694" s="120"/>
      <c r="N694" s="118"/>
      <c r="O694" s="117"/>
      <c r="P694" s="117"/>
      <c r="Q694" s="216"/>
      <c r="R694" s="117"/>
      <c r="S694" s="117"/>
      <c r="T694" s="117"/>
      <c r="U694" s="216"/>
      <c r="V694" s="216"/>
      <c r="W694" s="216"/>
      <c r="X694" s="216"/>
      <c r="Y694" s="216"/>
      <c r="Z694" s="216"/>
      <c r="AA694" s="217"/>
      <c r="AB694" s="218"/>
      <c r="AC694" s="219"/>
      <c r="AD694" s="220"/>
      <c r="AE694" s="220"/>
      <c r="AF694" s="120"/>
      <c r="AG694" s="217"/>
      <c r="AH694" s="217"/>
      <c r="AI694" s="221"/>
      <c r="AJ694" s="220"/>
      <c r="AK694" s="220"/>
      <c r="AL694" s="222"/>
      <c r="AM694" s="217"/>
      <c r="AN694" s="217"/>
      <c r="AO694" s="221"/>
      <c r="AP694" s="220"/>
      <c r="AQ694" s="220"/>
      <c r="AR694" s="245"/>
      <c r="AS694" s="245"/>
      <c r="AT694" s="117"/>
      <c r="AU694" s="117"/>
    </row>
    <row r="695" spans="1:47" ht="12.75" customHeight="1">
      <c r="A695" s="118"/>
      <c r="B695" s="76"/>
      <c r="C695" s="76"/>
      <c r="D695" s="216"/>
      <c r="E695" s="117"/>
      <c r="F695" s="117"/>
      <c r="G695" s="117"/>
      <c r="H695" s="117"/>
      <c r="I695" s="117"/>
      <c r="J695" s="117"/>
      <c r="K695" s="117"/>
      <c r="L695" s="119"/>
      <c r="M695" s="120"/>
      <c r="N695" s="118"/>
      <c r="O695" s="117"/>
      <c r="P695" s="117"/>
      <c r="Q695" s="216"/>
      <c r="R695" s="117"/>
      <c r="S695" s="117"/>
      <c r="T695" s="117"/>
      <c r="U695" s="216"/>
      <c r="V695" s="216"/>
      <c r="W695" s="216"/>
      <c r="X695" s="216"/>
      <c r="Y695" s="216"/>
      <c r="Z695" s="216"/>
      <c r="AA695" s="217"/>
      <c r="AB695" s="218"/>
      <c r="AC695" s="219"/>
      <c r="AD695" s="220"/>
      <c r="AE695" s="220"/>
      <c r="AF695" s="120"/>
      <c r="AG695" s="217"/>
      <c r="AH695" s="217"/>
      <c r="AI695" s="221"/>
      <c r="AJ695" s="220"/>
      <c r="AK695" s="220"/>
      <c r="AL695" s="222"/>
      <c r="AM695" s="217"/>
      <c r="AN695" s="217"/>
      <c r="AO695" s="221"/>
      <c r="AP695" s="220"/>
      <c r="AQ695" s="220"/>
      <c r="AR695" s="245"/>
      <c r="AS695" s="245"/>
      <c r="AT695" s="117"/>
      <c r="AU695" s="117"/>
    </row>
    <row r="696" spans="1:47" ht="12.75" customHeight="1">
      <c r="A696" s="118"/>
      <c r="B696" s="76"/>
      <c r="C696" s="76"/>
      <c r="D696" s="216"/>
      <c r="E696" s="117"/>
      <c r="F696" s="117"/>
      <c r="G696" s="117"/>
      <c r="H696" s="117"/>
      <c r="I696" s="117"/>
      <c r="J696" s="117"/>
      <c r="K696" s="117"/>
      <c r="L696" s="119"/>
      <c r="M696" s="120"/>
      <c r="N696" s="118"/>
      <c r="O696" s="117"/>
      <c r="P696" s="117"/>
      <c r="Q696" s="216"/>
      <c r="R696" s="117"/>
      <c r="S696" s="117"/>
      <c r="T696" s="117"/>
      <c r="U696" s="216"/>
      <c r="V696" s="216"/>
      <c r="W696" s="216"/>
      <c r="X696" s="216"/>
      <c r="Y696" s="216"/>
      <c r="Z696" s="216"/>
      <c r="AA696" s="217"/>
      <c r="AB696" s="218"/>
      <c r="AC696" s="219"/>
      <c r="AD696" s="220"/>
      <c r="AE696" s="220"/>
      <c r="AF696" s="120"/>
      <c r="AG696" s="217"/>
      <c r="AH696" s="217"/>
      <c r="AI696" s="221"/>
      <c r="AJ696" s="220"/>
      <c r="AK696" s="220"/>
      <c r="AL696" s="222"/>
      <c r="AM696" s="217"/>
      <c r="AN696" s="217"/>
      <c r="AO696" s="221"/>
      <c r="AP696" s="220"/>
      <c r="AQ696" s="220"/>
      <c r="AR696" s="245"/>
      <c r="AS696" s="245"/>
      <c r="AT696" s="117"/>
      <c r="AU696" s="117"/>
    </row>
    <row r="697" spans="1:47" ht="12.75" customHeight="1">
      <c r="A697" s="118"/>
      <c r="B697" s="76"/>
      <c r="C697" s="76"/>
      <c r="D697" s="216"/>
      <c r="E697" s="117"/>
      <c r="F697" s="117"/>
      <c r="G697" s="117"/>
      <c r="H697" s="117"/>
      <c r="I697" s="117"/>
      <c r="J697" s="117"/>
      <c r="K697" s="117"/>
      <c r="L697" s="119"/>
      <c r="M697" s="120"/>
      <c r="N697" s="118"/>
      <c r="O697" s="117"/>
      <c r="P697" s="117"/>
      <c r="Q697" s="216"/>
      <c r="R697" s="117"/>
      <c r="S697" s="117"/>
      <c r="T697" s="117"/>
      <c r="U697" s="216"/>
      <c r="V697" s="216"/>
      <c r="W697" s="216"/>
      <c r="X697" s="216"/>
      <c r="Y697" s="216"/>
      <c r="Z697" s="216"/>
      <c r="AA697" s="217"/>
      <c r="AB697" s="218"/>
      <c r="AC697" s="219"/>
      <c r="AD697" s="220"/>
      <c r="AE697" s="220"/>
      <c r="AF697" s="120"/>
      <c r="AG697" s="217"/>
      <c r="AH697" s="217"/>
      <c r="AI697" s="221"/>
      <c r="AJ697" s="220"/>
      <c r="AK697" s="220"/>
      <c r="AL697" s="222"/>
      <c r="AM697" s="217"/>
      <c r="AN697" s="217"/>
      <c r="AO697" s="221"/>
      <c r="AP697" s="220"/>
      <c r="AQ697" s="220"/>
      <c r="AR697" s="245"/>
      <c r="AS697" s="245"/>
      <c r="AT697" s="117"/>
      <c r="AU697" s="117"/>
    </row>
    <row r="698" spans="1:47" ht="12.75" customHeight="1">
      <c r="A698" s="118"/>
      <c r="B698" s="76"/>
      <c r="C698" s="76"/>
      <c r="D698" s="216"/>
      <c r="E698" s="117"/>
      <c r="F698" s="117"/>
      <c r="G698" s="117"/>
      <c r="H698" s="117"/>
      <c r="I698" s="117"/>
      <c r="J698" s="117"/>
      <c r="K698" s="117"/>
      <c r="L698" s="119"/>
      <c r="M698" s="120"/>
      <c r="N698" s="118"/>
      <c r="O698" s="117"/>
      <c r="P698" s="117"/>
      <c r="Q698" s="216"/>
      <c r="R698" s="117"/>
      <c r="S698" s="117"/>
      <c r="T698" s="117"/>
      <c r="U698" s="216"/>
      <c r="V698" s="216"/>
      <c r="W698" s="216"/>
      <c r="X698" s="216"/>
      <c r="Y698" s="216"/>
      <c r="Z698" s="216"/>
      <c r="AA698" s="217"/>
      <c r="AB698" s="218"/>
      <c r="AC698" s="219"/>
      <c r="AD698" s="220"/>
      <c r="AE698" s="220"/>
      <c r="AF698" s="120"/>
      <c r="AG698" s="217"/>
      <c r="AH698" s="217"/>
      <c r="AI698" s="221"/>
      <c r="AJ698" s="220"/>
      <c r="AK698" s="220"/>
      <c r="AL698" s="222"/>
      <c r="AM698" s="217"/>
      <c r="AN698" s="217"/>
      <c r="AO698" s="221"/>
      <c r="AP698" s="220"/>
      <c r="AQ698" s="220"/>
      <c r="AR698" s="245"/>
      <c r="AS698" s="245"/>
      <c r="AT698" s="117"/>
      <c r="AU698" s="117"/>
    </row>
    <row r="699" spans="1:47" ht="12.75" customHeight="1">
      <c r="A699" s="118"/>
      <c r="B699" s="76"/>
      <c r="C699" s="76"/>
      <c r="D699" s="216"/>
      <c r="E699" s="117"/>
      <c r="F699" s="117"/>
      <c r="G699" s="117"/>
      <c r="H699" s="117"/>
      <c r="I699" s="117"/>
      <c r="J699" s="117"/>
      <c r="K699" s="117"/>
      <c r="L699" s="119"/>
      <c r="M699" s="120"/>
      <c r="N699" s="118"/>
      <c r="O699" s="117"/>
      <c r="P699" s="117"/>
      <c r="Q699" s="216"/>
      <c r="R699" s="117"/>
      <c r="S699" s="117"/>
      <c r="T699" s="117"/>
      <c r="U699" s="216"/>
      <c r="V699" s="216"/>
      <c r="W699" s="216"/>
      <c r="X699" s="216"/>
      <c r="Y699" s="216"/>
      <c r="Z699" s="216"/>
      <c r="AA699" s="217"/>
      <c r="AB699" s="218"/>
      <c r="AC699" s="219"/>
      <c r="AD699" s="220"/>
      <c r="AE699" s="220"/>
      <c r="AF699" s="120"/>
      <c r="AG699" s="217"/>
      <c r="AH699" s="217"/>
      <c r="AI699" s="221"/>
      <c r="AJ699" s="220"/>
      <c r="AK699" s="220"/>
      <c r="AL699" s="222"/>
      <c r="AM699" s="217"/>
      <c r="AN699" s="217"/>
      <c r="AO699" s="221"/>
      <c r="AP699" s="220"/>
      <c r="AQ699" s="220"/>
      <c r="AR699" s="245"/>
      <c r="AS699" s="245"/>
      <c r="AT699" s="117"/>
      <c r="AU699" s="117"/>
    </row>
    <row r="700" spans="1:47" ht="12.75" customHeight="1">
      <c r="A700" s="118"/>
      <c r="B700" s="76"/>
      <c r="C700" s="76"/>
      <c r="D700" s="216"/>
      <c r="E700" s="117"/>
      <c r="F700" s="117"/>
      <c r="G700" s="117"/>
      <c r="H700" s="117"/>
      <c r="I700" s="117"/>
      <c r="J700" s="117"/>
      <c r="K700" s="117"/>
      <c r="L700" s="119"/>
      <c r="M700" s="120"/>
      <c r="N700" s="118"/>
      <c r="O700" s="117"/>
      <c r="P700" s="117"/>
      <c r="Q700" s="216"/>
      <c r="R700" s="117"/>
      <c r="S700" s="117"/>
      <c r="T700" s="117"/>
      <c r="U700" s="216"/>
      <c r="V700" s="216"/>
      <c r="W700" s="216"/>
      <c r="X700" s="216"/>
      <c r="Y700" s="216"/>
      <c r="Z700" s="216"/>
      <c r="AA700" s="217"/>
      <c r="AB700" s="218"/>
      <c r="AC700" s="219"/>
      <c r="AD700" s="220"/>
      <c r="AE700" s="220"/>
      <c r="AF700" s="120"/>
      <c r="AG700" s="217"/>
      <c r="AH700" s="217"/>
      <c r="AI700" s="221"/>
      <c r="AJ700" s="220"/>
      <c r="AK700" s="220"/>
      <c r="AL700" s="222"/>
      <c r="AM700" s="217"/>
      <c r="AN700" s="217"/>
      <c r="AO700" s="221"/>
      <c r="AP700" s="220"/>
      <c r="AQ700" s="220"/>
      <c r="AR700" s="245"/>
      <c r="AS700" s="245"/>
      <c r="AT700" s="117"/>
      <c r="AU700" s="117"/>
    </row>
    <row r="701" spans="1:47" ht="12.75" customHeight="1">
      <c r="A701" s="118"/>
      <c r="B701" s="76"/>
      <c r="C701" s="76"/>
      <c r="D701" s="216"/>
      <c r="E701" s="117"/>
      <c r="F701" s="117"/>
      <c r="G701" s="117"/>
      <c r="H701" s="117"/>
      <c r="I701" s="117"/>
      <c r="J701" s="117"/>
      <c r="K701" s="117"/>
      <c r="L701" s="119"/>
      <c r="M701" s="120"/>
      <c r="N701" s="118"/>
      <c r="O701" s="117"/>
      <c r="P701" s="117"/>
      <c r="Q701" s="216"/>
      <c r="R701" s="117"/>
      <c r="S701" s="117"/>
      <c r="T701" s="117"/>
      <c r="U701" s="216"/>
      <c r="V701" s="216"/>
      <c r="W701" s="216"/>
      <c r="X701" s="216"/>
      <c r="Y701" s="216"/>
      <c r="Z701" s="216"/>
      <c r="AA701" s="217"/>
      <c r="AB701" s="218"/>
      <c r="AC701" s="219"/>
      <c r="AD701" s="220"/>
      <c r="AE701" s="220"/>
      <c r="AF701" s="120"/>
      <c r="AG701" s="217"/>
      <c r="AH701" s="217"/>
      <c r="AI701" s="221"/>
      <c r="AJ701" s="220"/>
      <c r="AK701" s="220"/>
      <c r="AL701" s="222"/>
      <c r="AM701" s="217"/>
      <c r="AN701" s="217"/>
      <c r="AO701" s="221"/>
      <c r="AP701" s="220"/>
      <c r="AQ701" s="220"/>
      <c r="AR701" s="245"/>
      <c r="AS701" s="245"/>
      <c r="AT701" s="117"/>
      <c r="AU701" s="117"/>
    </row>
    <row r="702" spans="1:47" ht="12.75" customHeight="1">
      <c r="A702" s="118"/>
      <c r="B702" s="76"/>
      <c r="C702" s="76"/>
      <c r="D702" s="216"/>
      <c r="E702" s="117"/>
      <c r="F702" s="117"/>
      <c r="G702" s="117"/>
      <c r="H702" s="117"/>
      <c r="I702" s="117"/>
      <c r="J702" s="117"/>
      <c r="K702" s="117"/>
      <c r="L702" s="119"/>
      <c r="M702" s="120"/>
      <c r="N702" s="118"/>
      <c r="O702" s="117"/>
      <c r="P702" s="117"/>
      <c r="Q702" s="216"/>
      <c r="R702" s="117"/>
      <c r="S702" s="117"/>
      <c r="T702" s="117"/>
      <c r="U702" s="216"/>
      <c r="V702" s="216"/>
      <c r="W702" s="216"/>
      <c r="X702" s="216"/>
      <c r="Y702" s="216"/>
      <c r="Z702" s="216"/>
      <c r="AA702" s="217"/>
      <c r="AB702" s="218"/>
      <c r="AC702" s="219"/>
      <c r="AD702" s="220"/>
      <c r="AE702" s="220"/>
      <c r="AF702" s="120"/>
      <c r="AG702" s="217"/>
      <c r="AH702" s="217"/>
      <c r="AI702" s="221"/>
      <c r="AJ702" s="220"/>
      <c r="AK702" s="220"/>
      <c r="AL702" s="222"/>
      <c r="AM702" s="217"/>
      <c r="AN702" s="217"/>
      <c r="AO702" s="221"/>
      <c r="AP702" s="220"/>
      <c r="AQ702" s="220"/>
      <c r="AR702" s="245"/>
      <c r="AS702" s="245"/>
      <c r="AT702" s="117"/>
      <c r="AU702" s="117"/>
    </row>
    <row r="703" spans="1:47" ht="12.75" customHeight="1">
      <c r="A703" s="118"/>
      <c r="B703" s="76"/>
      <c r="C703" s="76"/>
      <c r="D703" s="216"/>
      <c r="E703" s="117"/>
      <c r="F703" s="117"/>
      <c r="G703" s="117"/>
      <c r="H703" s="117"/>
      <c r="I703" s="117"/>
      <c r="J703" s="117"/>
      <c r="K703" s="117"/>
      <c r="L703" s="119"/>
      <c r="M703" s="120"/>
      <c r="N703" s="118"/>
      <c r="O703" s="117"/>
      <c r="P703" s="117"/>
      <c r="Q703" s="216"/>
      <c r="R703" s="117"/>
      <c r="S703" s="117"/>
      <c r="T703" s="117"/>
      <c r="U703" s="216"/>
      <c r="V703" s="216"/>
      <c r="W703" s="216"/>
      <c r="X703" s="216"/>
      <c r="Y703" s="216"/>
      <c r="Z703" s="216"/>
      <c r="AA703" s="217"/>
      <c r="AB703" s="218"/>
      <c r="AC703" s="219"/>
      <c r="AD703" s="220"/>
      <c r="AE703" s="220"/>
      <c r="AF703" s="120"/>
      <c r="AG703" s="217"/>
      <c r="AH703" s="217"/>
      <c r="AI703" s="221"/>
      <c r="AJ703" s="220"/>
      <c r="AK703" s="220"/>
      <c r="AL703" s="222"/>
      <c r="AM703" s="217"/>
      <c r="AN703" s="217"/>
      <c r="AO703" s="221"/>
      <c r="AP703" s="220"/>
      <c r="AQ703" s="220"/>
      <c r="AR703" s="245"/>
      <c r="AS703" s="245"/>
      <c r="AT703" s="117"/>
      <c r="AU703" s="117"/>
    </row>
    <row r="704" spans="1:47" ht="12.75" customHeight="1">
      <c r="A704" s="118"/>
      <c r="B704" s="76"/>
      <c r="C704" s="76"/>
      <c r="D704" s="216"/>
      <c r="E704" s="117"/>
      <c r="F704" s="117"/>
      <c r="G704" s="117"/>
      <c r="H704" s="117"/>
      <c r="I704" s="117"/>
      <c r="J704" s="117"/>
      <c r="K704" s="117"/>
      <c r="L704" s="119"/>
      <c r="M704" s="120"/>
      <c r="N704" s="118"/>
      <c r="O704" s="117"/>
      <c r="P704" s="117"/>
      <c r="Q704" s="216"/>
      <c r="R704" s="117"/>
      <c r="S704" s="117"/>
      <c r="T704" s="117"/>
      <c r="U704" s="216"/>
      <c r="V704" s="216"/>
      <c r="W704" s="216"/>
      <c r="X704" s="216"/>
      <c r="Y704" s="216"/>
      <c r="Z704" s="216"/>
      <c r="AA704" s="217"/>
      <c r="AB704" s="218"/>
      <c r="AC704" s="219"/>
      <c r="AD704" s="220"/>
      <c r="AE704" s="220"/>
      <c r="AF704" s="120"/>
      <c r="AG704" s="217"/>
      <c r="AH704" s="217"/>
      <c r="AI704" s="221"/>
      <c r="AJ704" s="220"/>
      <c r="AK704" s="220"/>
      <c r="AL704" s="222"/>
      <c r="AM704" s="217"/>
      <c r="AN704" s="217"/>
      <c r="AO704" s="221"/>
      <c r="AP704" s="220"/>
      <c r="AQ704" s="220"/>
      <c r="AR704" s="245"/>
      <c r="AS704" s="245"/>
      <c r="AT704" s="117"/>
      <c r="AU704" s="117"/>
    </row>
    <row r="705" spans="1:47" ht="12.75" customHeight="1">
      <c r="A705" s="118"/>
      <c r="B705" s="76"/>
      <c r="C705" s="76"/>
      <c r="D705" s="216"/>
      <c r="E705" s="117"/>
      <c r="F705" s="117"/>
      <c r="G705" s="117"/>
      <c r="H705" s="117"/>
      <c r="I705" s="117"/>
      <c r="J705" s="117"/>
      <c r="K705" s="117"/>
      <c r="L705" s="119"/>
      <c r="M705" s="120"/>
      <c r="N705" s="118"/>
      <c r="O705" s="117"/>
      <c r="P705" s="117"/>
      <c r="Q705" s="216"/>
      <c r="R705" s="117"/>
      <c r="S705" s="117"/>
      <c r="T705" s="117"/>
      <c r="U705" s="216"/>
      <c r="V705" s="216"/>
      <c r="W705" s="216"/>
      <c r="X705" s="216"/>
      <c r="Y705" s="216"/>
      <c r="Z705" s="216"/>
      <c r="AA705" s="217"/>
      <c r="AB705" s="218"/>
      <c r="AC705" s="219"/>
      <c r="AD705" s="220"/>
      <c r="AE705" s="220"/>
      <c r="AF705" s="120"/>
      <c r="AG705" s="217"/>
      <c r="AH705" s="217"/>
      <c r="AI705" s="221"/>
      <c r="AJ705" s="220"/>
      <c r="AK705" s="220"/>
      <c r="AL705" s="222"/>
      <c r="AM705" s="217"/>
      <c r="AN705" s="217"/>
      <c r="AO705" s="221"/>
      <c r="AP705" s="220"/>
      <c r="AQ705" s="220"/>
      <c r="AR705" s="245"/>
      <c r="AS705" s="245"/>
      <c r="AT705" s="117"/>
      <c r="AU705" s="117"/>
    </row>
    <row r="706" spans="1:47" ht="12.75" customHeight="1">
      <c r="A706" s="118"/>
      <c r="B706" s="76"/>
      <c r="C706" s="76"/>
      <c r="D706" s="216"/>
      <c r="E706" s="117"/>
      <c r="F706" s="117"/>
      <c r="G706" s="117"/>
      <c r="H706" s="117"/>
      <c r="I706" s="117"/>
      <c r="J706" s="117"/>
      <c r="K706" s="117"/>
      <c r="L706" s="119"/>
      <c r="M706" s="120"/>
      <c r="N706" s="118"/>
      <c r="O706" s="117"/>
      <c r="P706" s="117"/>
      <c r="Q706" s="216"/>
      <c r="R706" s="117"/>
      <c r="S706" s="117"/>
      <c r="T706" s="117"/>
      <c r="U706" s="216"/>
      <c r="V706" s="216"/>
      <c r="W706" s="216"/>
      <c r="X706" s="216"/>
      <c r="Y706" s="216"/>
      <c r="Z706" s="216"/>
      <c r="AA706" s="217"/>
      <c r="AB706" s="218"/>
      <c r="AC706" s="219"/>
      <c r="AD706" s="220"/>
      <c r="AE706" s="220"/>
      <c r="AF706" s="120"/>
      <c r="AG706" s="217"/>
      <c r="AH706" s="217"/>
      <c r="AI706" s="221"/>
      <c r="AJ706" s="220"/>
      <c r="AK706" s="220"/>
      <c r="AL706" s="222"/>
      <c r="AM706" s="217"/>
      <c r="AN706" s="217"/>
      <c r="AO706" s="221"/>
      <c r="AP706" s="220"/>
      <c r="AQ706" s="220"/>
      <c r="AR706" s="245"/>
      <c r="AS706" s="245"/>
      <c r="AT706" s="117"/>
      <c r="AU706" s="117"/>
    </row>
    <row r="707" spans="1:47" ht="12.75" customHeight="1">
      <c r="A707" s="118"/>
      <c r="B707" s="76"/>
      <c r="C707" s="76"/>
      <c r="D707" s="216"/>
      <c r="E707" s="117"/>
      <c r="F707" s="117"/>
      <c r="G707" s="117"/>
      <c r="H707" s="117"/>
      <c r="I707" s="117"/>
      <c r="J707" s="117"/>
      <c r="K707" s="117"/>
      <c r="L707" s="119"/>
      <c r="M707" s="120"/>
      <c r="N707" s="118"/>
      <c r="O707" s="117"/>
      <c r="P707" s="117"/>
      <c r="Q707" s="216"/>
      <c r="R707" s="117"/>
      <c r="S707" s="117"/>
      <c r="T707" s="117"/>
      <c r="U707" s="216"/>
      <c r="V707" s="216"/>
      <c r="W707" s="216"/>
      <c r="X707" s="216"/>
      <c r="Y707" s="216"/>
      <c r="Z707" s="216"/>
      <c r="AA707" s="217"/>
      <c r="AB707" s="218"/>
      <c r="AC707" s="219"/>
      <c r="AD707" s="220"/>
      <c r="AE707" s="220"/>
      <c r="AF707" s="120"/>
      <c r="AG707" s="217"/>
      <c r="AH707" s="217"/>
      <c r="AI707" s="221"/>
      <c r="AJ707" s="220"/>
      <c r="AK707" s="220"/>
      <c r="AL707" s="222"/>
      <c r="AM707" s="217"/>
      <c r="AN707" s="217"/>
      <c r="AO707" s="221"/>
      <c r="AP707" s="220"/>
      <c r="AQ707" s="220"/>
      <c r="AR707" s="245"/>
      <c r="AS707" s="245"/>
      <c r="AT707" s="117"/>
      <c r="AU707" s="117"/>
    </row>
    <row r="708" spans="1:47" ht="12.75" customHeight="1">
      <c r="A708" s="118"/>
      <c r="B708" s="76"/>
      <c r="C708" s="76"/>
      <c r="D708" s="216"/>
      <c r="E708" s="117"/>
      <c r="F708" s="117"/>
      <c r="G708" s="117"/>
      <c r="H708" s="117"/>
      <c r="I708" s="117"/>
      <c r="J708" s="117"/>
      <c r="K708" s="117"/>
      <c r="L708" s="119"/>
      <c r="M708" s="120"/>
      <c r="N708" s="118"/>
      <c r="O708" s="117"/>
      <c r="P708" s="117"/>
      <c r="Q708" s="216"/>
      <c r="R708" s="117"/>
      <c r="S708" s="117"/>
      <c r="T708" s="117"/>
      <c r="U708" s="216"/>
      <c r="V708" s="216"/>
      <c r="W708" s="216"/>
      <c r="X708" s="216"/>
      <c r="Y708" s="216"/>
      <c r="Z708" s="216"/>
      <c r="AA708" s="217"/>
      <c r="AB708" s="218"/>
      <c r="AC708" s="219"/>
      <c r="AD708" s="220"/>
      <c r="AE708" s="220"/>
      <c r="AF708" s="120"/>
      <c r="AG708" s="217"/>
      <c r="AH708" s="217"/>
      <c r="AI708" s="221"/>
      <c r="AJ708" s="220"/>
      <c r="AK708" s="220"/>
      <c r="AL708" s="222"/>
      <c r="AM708" s="217"/>
      <c r="AN708" s="217"/>
      <c r="AO708" s="221"/>
      <c r="AP708" s="220"/>
      <c r="AQ708" s="220"/>
      <c r="AR708" s="245"/>
      <c r="AS708" s="245"/>
      <c r="AT708" s="117"/>
      <c r="AU708" s="117"/>
    </row>
    <row r="709" spans="1:47" ht="12.75" customHeight="1">
      <c r="A709" s="118"/>
      <c r="B709" s="76"/>
      <c r="C709" s="76"/>
      <c r="D709" s="216"/>
      <c r="E709" s="117"/>
      <c r="F709" s="117"/>
      <c r="G709" s="117"/>
      <c r="H709" s="117"/>
      <c r="I709" s="117"/>
      <c r="J709" s="117"/>
      <c r="K709" s="117"/>
      <c r="L709" s="119"/>
      <c r="M709" s="120"/>
      <c r="N709" s="118"/>
      <c r="O709" s="117"/>
      <c r="P709" s="117"/>
      <c r="Q709" s="216"/>
      <c r="R709" s="117"/>
      <c r="S709" s="117"/>
      <c r="T709" s="117"/>
      <c r="U709" s="216"/>
      <c r="V709" s="216"/>
      <c r="W709" s="216"/>
      <c r="X709" s="216"/>
      <c r="Y709" s="216"/>
      <c r="Z709" s="216"/>
      <c r="AA709" s="217"/>
      <c r="AB709" s="218"/>
      <c r="AC709" s="219"/>
      <c r="AD709" s="220"/>
      <c r="AE709" s="220"/>
      <c r="AF709" s="120"/>
      <c r="AG709" s="217"/>
      <c r="AH709" s="217"/>
      <c r="AI709" s="221"/>
      <c r="AJ709" s="220"/>
      <c r="AK709" s="220"/>
      <c r="AL709" s="222"/>
      <c r="AM709" s="217"/>
      <c r="AN709" s="217"/>
      <c r="AO709" s="221"/>
      <c r="AP709" s="220"/>
      <c r="AQ709" s="220"/>
      <c r="AR709" s="245"/>
      <c r="AS709" s="245"/>
      <c r="AT709" s="117"/>
      <c r="AU709" s="117"/>
    </row>
    <row r="710" spans="1:47" ht="12.75" customHeight="1">
      <c r="A710" s="118"/>
      <c r="B710" s="76"/>
      <c r="C710" s="76"/>
      <c r="D710" s="216"/>
      <c r="E710" s="117"/>
      <c r="F710" s="117"/>
      <c r="G710" s="117"/>
      <c r="H710" s="117"/>
      <c r="I710" s="117"/>
      <c r="J710" s="117"/>
      <c r="K710" s="117"/>
      <c r="L710" s="119"/>
      <c r="M710" s="120"/>
      <c r="N710" s="118"/>
      <c r="O710" s="117"/>
      <c r="P710" s="117"/>
      <c r="Q710" s="216"/>
      <c r="R710" s="117"/>
      <c r="S710" s="117"/>
      <c r="T710" s="117"/>
      <c r="U710" s="216"/>
      <c r="V710" s="216"/>
      <c r="W710" s="216"/>
      <c r="X710" s="216"/>
      <c r="Y710" s="216"/>
      <c r="Z710" s="216"/>
      <c r="AA710" s="217"/>
      <c r="AB710" s="218"/>
      <c r="AC710" s="219"/>
      <c r="AD710" s="220"/>
      <c r="AE710" s="220"/>
      <c r="AF710" s="120"/>
      <c r="AG710" s="217"/>
      <c r="AH710" s="217"/>
      <c r="AI710" s="221"/>
      <c r="AJ710" s="220"/>
      <c r="AK710" s="220"/>
      <c r="AL710" s="222"/>
      <c r="AM710" s="217"/>
      <c r="AN710" s="217"/>
      <c r="AO710" s="221"/>
      <c r="AP710" s="220"/>
      <c r="AQ710" s="220"/>
      <c r="AR710" s="245"/>
      <c r="AS710" s="245"/>
      <c r="AT710" s="117"/>
      <c r="AU710" s="117"/>
    </row>
    <row r="711" spans="1:47" ht="12.75" customHeight="1">
      <c r="A711" s="118"/>
      <c r="B711" s="76"/>
      <c r="C711" s="76"/>
      <c r="D711" s="216"/>
      <c r="E711" s="117"/>
      <c r="F711" s="117"/>
      <c r="G711" s="117"/>
      <c r="H711" s="117"/>
      <c r="I711" s="117"/>
      <c r="J711" s="117"/>
      <c r="K711" s="117"/>
      <c r="L711" s="119"/>
      <c r="M711" s="120"/>
      <c r="N711" s="118"/>
      <c r="O711" s="117"/>
      <c r="P711" s="117"/>
      <c r="Q711" s="216"/>
      <c r="R711" s="117"/>
      <c r="S711" s="117"/>
      <c r="T711" s="117"/>
      <c r="U711" s="216"/>
      <c r="V711" s="216"/>
      <c r="W711" s="216"/>
      <c r="X711" s="216"/>
      <c r="Y711" s="216"/>
      <c r="Z711" s="216"/>
      <c r="AA711" s="217"/>
      <c r="AB711" s="218"/>
      <c r="AC711" s="219"/>
      <c r="AD711" s="220"/>
      <c r="AE711" s="220"/>
      <c r="AF711" s="120"/>
      <c r="AG711" s="217"/>
      <c r="AH711" s="217"/>
      <c r="AI711" s="221"/>
      <c r="AJ711" s="220"/>
      <c r="AK711" s="220"/>
      <c r="AL711" s="222"/>
      <c r="AM711" s="217"/>
      <c r="AN711" s="217"/>
      <c r="AO711" s="221"/>
      <c r="AP711" s="220"/>
      <c r="AQ711" s="220"/>
      <c r="AR711" s="245"/>
      <c r="AS711" s="245"/>
      <c r="AT711" s="117"/>
      <c r="AU711" s="117"/>
    </row>
    <row r="712" spans="1:47" ht="12.75" customHeight="1">
      <c r="A712" s="118"/>
      <c r="B712" s="76"/>
      <c r="C712" s="76"/>
      <c r="D712" s="216"/>
      <c r="E712" s="117"/>
      <c r="F712" s="117"/>
      <c r="G712" s="117"/>
      <c r="H712" s="117"/>
      <c r="I712" s="117"/>
      <c r="J712" s="117"/>
      <c r="K712" s="117"/>
      <c r="L712" s="119"/>
      <c r="M712" s="120"/>
      <c r="N712" s="118"/>
      <c r="O712" s="117"/>
      <c r="P712" s="117"/>
      <c r="Q712" s="216"/>
      <c r="R712" s="117"/>
      <c r="S712" s="117"/>
      <c r="T712" s="117"/>
      <c r="U712" s="216"/>
      <c r="V712" s="216"/>
      <c r="W712" s="216"/>
      <c r="X712" s="216"/>
      <c r="Y712" s="216"/>
      <c r="Z712" s="216"/>
      <c r="AA712" s="217"/>
      <c r="AB712" s="218"/>
      <c r="AC712" s="219"/>
      <c r="AD712" s="220"/>
      <c r="AE712" s="220"/>
      <c r="AF712" s="120"/>
      <c r="AG712" s="217"/>
      <c r="AH712" s="217"/>
      <c r="AI712" s="221"/>
      <c r="AJ712" s="220"/>
      <c r="AK712" s="220"/>
      <c r="AL712" s="222"/>
      <c r="AM712" s="217"/>
      <c r="AN712" s="217"/>
      <c r="AO712" s="221"/>
      <c r="AP712" s="220"/>
      <c r="AQ712" s="220"/>
      <c r="AR712" s="245"/>
      <c r="AS712" s="245"/>
      <c r="AT712" s="117"/>
      <c r="AU712" s="117"/>
    </row>
    <row r="713" spans="1:47" ht="12.75" customHeight="1">
      <c r="A713" s="118"/>
      <c r="B713" s="76"/>
      <c r="C713" s="76"/>
      <c r="D713" s="216"/>
      <c r="E713" s="117"/>
      <c r="F713" s="117"/>
      <c r="G713" s="117"/>
      <c r="H713" s="117"/>
      <c r="I713" s="117"/>
      <c r="J713" s="117"/>
      <c r="K713" s="117"/>
      <c r="L713" s="119"/>
      <c r="M713" s="120"/>
      <c r="N713" s="118"/>
      <c r="O713" s="117"/>
      <c r="P713" s="117"/>
      <c r="Q713" s="216"/>
      <c r="R713" s="117"/>
      <c r="S713" s="117"/>
      <c r="T713" s="117"/>
      <c r="U713" s="216"/>
      <c r="V713" s="216"/>
      <c r="W713" s="216"/>
      <c r="X713" s="216"/>
      <c r="Y713" s="216"/>
      <c r="Z713" s="216"/>
      <c r="AA713" s="217"/>
      <c r="AB713" s="218"/>
      <c r="AC713" s="219"/>
      <c r="AD713" s="220"/>
      <c r="AE713" s="220"/>
      <c r="AF713" s="120"/>
      <c r="AG713" s="217"/>
      <c r="AH713" s="217"/>
      <c r="AI713" s="221"/>
      <c r="AJ713" s="220"/>
      <c r="AK713" s="220"/>
      <c r="AL713" s="222"/>
      <c r="AM713" s="217"/>
      <c r="AN713" s="217"/>
      <c r="AO713" s="221"/>
      <c r="AP713" s="220"/>
      <c r="AQ713" s="220"/>
      <c r="AR713" s="245"/>
      <c r="AS713" s="245"/>
      <c r="AT713" s="117"/>
      <c r="AU713" s="117"/>
    </row>
    <row r="714" spans="1:47" ht="12.75" customHeight="1">
      <c r="A714" s="118"/>
      <c r="B714" s="76"/>
      <c r="C714" s="76"/>
      <c r="D714" s="216"/>
      <c r="E714" s="117"/>
      <c r="F714" s="117"/>
      <c r="G714" s="117"/>
      <c r="H714" s="117"/>
      <c r="I714" s="117"/>
      <c r="J714" s="117"/>
      <c r="K714" s="117"/>
      <c r="L714" s="119"/>
      <c r="M714" s="120"/>
      <c r="N714" s="118"/>
      <c r="O714" s="117"/>
      <c r="P714" s="117"/>
      <c r="Q714" s="216"/>
      <c r="R714" s="117"/>
      <c r="S714" s="117"/>
      <c r="T714" s="117"/>
      <c r="U714" s="216"/>
      <c r="V714" s="216"/>
      <c r="W714" s="216"/>
      <c r="X714" s="216"/>
      <c r="Y714" s="216"/>
      <c r="Z714" s="216"/>
      <c r="AA714" s="217"/>
      <c r="AB714" s="218"/>
      <c r="AC714" s="219"/>
      <c r="AD714" s="220"/>
      <c r="AE714" s="220"/>
      <c r="AF714" s="120"/>
      <c r="AG714" s="217"/>
      <c r="AH714" s="217"/>
      <c r="AI714" s="221"/>
      <c r="AJ714" s="220"/>
      <c r="AK714" s="220"/>
      <c r="AL714" s="222"/>
      <c r="AM714" s="217"/>
      <c r="AN714" s="217"/>
      <c r="AO714" s="221"/>
      <c r="AP714" s="220"/>
      <c r="AQ714" s="220"/>
      <c r="AR714" s="245"/>
      <c r="AS714" s="245"/>
      <c r="AT714" s="117"/>
      <c r="AU714" s="117"/>
    </row>
    <row r="715" spans="1:47" ht="12.75" customHeight="1">
      <c r="A715" s="118"/>
      <c r="B715" s="76"/>
      <c r="C715" s="76"/>
      <c r="D715" s="216"/>
      <c r="E715" s="117"/>
      <c r="F715" s="117"/>
      <c r="G715" s="117"/>
      <c r="H715" s="117"/>
      <c r="I715" s="117"/>
      <c r="J715" s="117"/>
      <c r="K715" s="117"/>
      <c r="L715" s="119"/>
      <c r="M715" s="120"/>
      <c r="N715" s="118"/>
      <c r="O715" s="117"/>
      <c r="P715" s="117"/>
      <c r="Q715" s="216"/>
      <c r="R715" s="117"/>
      <c r="S715" s="117"/>
      <c r="T715" s="117"/>
      <c r="U715" s="216"/>
      <c r="V715" s="216"/>
      <c r="W715" s="216"/>
      <c r="X715" s="216"/>
      <c r="Y715" s="216"/>
      <c r="Z715" s="216"/>
      <c r="AA715" s="217"/>
      <c r="AB715" s="218"/>
      <c r="AC715" s="219"/>
      <c r="AD715" s="220"/>
      <c r="AE715" s="220"/>
      <c r="AF715" s="120"/>
      <c r="AG715" s="217"/>
      <c r="AH715" s="217"/>
      <c r="AI715" s="221"/>
      <c r="AJ715" s="220"/>
      <c r="AK715" s="220"/>
      <c r="AL715" s="222"/>
      <c r="AM715" s="217"/>
      <c r="AN715" s="217"/>
      <c r="AO715" s="221"/>
      <c r="AP715" s="220"/>
      <c r="AQ715" s="220"/>
      <c r="AR715" s="245"/>
      <c r="AS715" s="245"/>
      <c r="AT715" s="117"/>
      <c r="AU715" s="117"/>
    </row>
    <row r="716" spans="1:47" ht="12.75" customHeight="1">
      <c r="A716" s="118"/>
      <c r="B716" s="76"/>
      <c r="C716" s="76"/>
      <c r="D716" s="216"/>
      <c r="E716" s="117"/>
      <c r="F716" s="117"/>
      <c r="G716" s="117"/>
      <c r="H716" s="117"/>
      <c r="I716" s="117"/>
      <c r="J716" s="117"/>
      <c r="K716" s="117"/>
      <c r="L716" s="119"/>
      <c r="M716" s="120"/>
      <c r="N716" s="118"/>
      <c r="O716" s="117"/>
      <c r="P716" s="117"/>
      <c r="Q716" s="216"/>
      <c r="R716" s="117"/>
      <c r="S716" s="117"/>
      <c r="T716" s="117"/>
      <c r="U716" s="216"/>
      <c r="V716" s="216"/>
      <c r="W716" s="216"/>
      <c r="X716" s="216"/>
      <c r="Y716" s="216"/>
      <c r="Z716" s="216"/>
      <c r="AA716" s="217"/>
      <c r="AB716" s="218"/>
      <c r="AC716" s="219"/>
      <c r="AD716" s="220"/>
      <c r="AE716" s="220"/>
      <c r="AF716" s="120"/>
      <c r="AG716" s="217"/>
      <c r="AH716" s="217"/>
      <c r="AI716" s="221"/>
      <c r="AJ716" s="220"/>
      <c r="AK716" s="220"/>
      <c r="AL716" s="222"/>
      <c r="AM716" s="217"/>
      <c r="AN716" s="217"/>
      <c r="AO716" s="221"/>
      <c r="AP716" s="220"/>
      <c r="AQ716" s="220"/>
      <c r="AR716" s="245"/>
      <c r="AS716" s="245"/>
      <c r="AT716" s="117"/>
      <c r="AU716" s="117"/>
    </row>
    <row r="717" spans="1:47" ht="12.75" customHeight="1">
      <c r="A717" s="118"/>
      <c r="B717" s="76"/>
      <c r="C717" s="76"/>
      <c r="D717" s="216"/>
      <c r="E717" s="117"/>
      <c r="F717" s="117"/>
      <c r="G717" s="117"/>
      <c r="H717" s="117"/>
      <c r="I717" s="117"/>
      <c r="J717" s="117"/>
      <c r="K717" s="117"/>
      <c r="L717" s="119"/>
      <c r="M717" s="120"/>
      <c r="N717" s="118"/>
      <c r="O717" s="117"/>
      <c r="P717" s="117"/>
      <c r="Q717" s="216"/>
      <c r="R717" s="117"/>
      <c r="S717" s="117"/>
      <c r="T717" s="117"/>
      <c r="U717" s="216"/>
      <c r="V717" s="216"/>
      <c r="W717" s="216"/>
      <c r="X717" s="216"/>
      <c r="Y717" s="216"/>
      <c r="Z717" s="216"/>
      <c r="AA717" s="217"/>
      <c r="AB717" s="218"/>
      <c r="AC717" s="219"/>
      <c r="AD717" s="220"/>
      <c r="AE717" s="220"/>
      <c r="AF717" s="120"/>
      <c r="AG717" s="217"/>
      <c r="AH717" s="217"/>
      <c r="AI717" s="221"/>
      <c r="AJ717" s="220"/>
      <c r="AK717" s="220"/>
      <c r="AL717" s="222"/>
      <c r="AM717" s="217"/>
      <c r="AN717" s="217"/>
      <c r="AO717" s="221"/>
      <c r="AP717" s="220"/>
      <c r="AQ717" s="220"/>
      <c r="AR717" s="245"/>
      <c r="AS717" s="245"/>
      <c r="AT717" s="117"/>
      <c r="AU717" s="117"/>
    </row>
    <row r="718" spans="1:47" ht="12.75" customHeight="1">
      <c r="A718" s="118"/>
      <c r="B718" s="76"/>
      <c r="C718" s="76"/>
      <c r="D718" s="216"/>
      <c r="E718" s="117"/>
      <c r="F718" s="117"/>
      <c r="G718" s="117"/>
      <c r="H718" s="117"/>
      <c r="I718" s="117"/>
      <c r="J718" s="117"/>
      <c r="K718" s="117"/>
      <c r="L718" s="119"/>
      <c r="M718" s="120"/>
      <c r="N718" s="118"/>
      <c r="O718" s="117"/>
      <c r="P718" s="117"/>
      <c r="Q718" s="216"/>
      <c r="R718" s="117"/>
      <c r="S718" s="117"/>
      <c r="T718" s="117"/>
      <c r="U718" s="216"/>
      <c r="V718" s="216"/>
      <c r="W718" s="216"/>
      <c r="X718" s="216"/>
      <c r="Y718" s="216"/>
      <c r="Z718" s="216"/>
      <c r="AA718" s="217"/>
      <c r="AB718" s="218"/>
      <c r="AC718" s="219"/>
      <c r="AD718" s="220"/>
      <c r="AE718" s="220"/>
      <c r="AF718" s="120"/>
      <c r="AG718" s="217"/>
      <c r="AH718" s="217"/>
      <c r="AI718" s="221"/>
      <c r="AJ718" s="220"/>
      <c r="AK718" s="220"/>
      <c r="AL718" s="222"/>
      <c r="AM718" s="217"/>
      <c r="AN718" s="217"/>
      <c r="AO718" s="221"/>
      <c r="AP718" s="220"/>
      <c r="AQ718" s="220"/>
      <c r="AR718" s="245"/>
      <c r="AS718" s="245"/>
      <c r="AT718" s="117"/>
      <c r="AU718" s="117"/>
    </row>
    <row r="719" spans="1:47" ht="12.75" customHeight="1">
      <c r="A719" s="118"/>
      <c r="B719" s="76"/>
      <c r="C719" s="76"/>
      <c r="D719" s="216"/>
      <c r="E719" s="117"/>
      <c r="F719" s="117"/>
      <c r="G719" s="117"/>
      <c r="H719" s="117"/>
      <c r="I719" s="117"/>
      <c r="J719" s="117"/>
      <c r="K719" s="117"/>
      <c r="L719" s="119"/>
      <c r="M719" s="120"/>
      <c r="N719" s="118"/>
      <c r="O719" s="117"/>
      <c r="P719" s="117"/>
      <c r="Q719" s="216"/>
      <c r="R719" s="117"/>
      <c r="S719" s="117"/>
      <c r="T719" s="117"/>
      <c r="U719" s="216"/>
      <c r="V719" s="216"/>
      <c r="W719" s="216"/>
      <c r="X719" s="216"/>
      <c r="Y719" s="216"/>
      <c r="Z719" s="216"/>
      <c r="AA719" s="217"/>
      <c r="AB719" s="218"/>
      <c r="AC719" s="219"/>
      <c r="AD719" s="220"/>
      <c r="AE719" s="220"/>
      <c r="AF719" s="120"/>
      <c r="AG719" s="217"/>
      <c r="AH719" s="217"/>
      <c r="AI719" s="221"/>
      <c r="AJ719" s="220"/>
      <c r="AK719" s="220"/>
      <c r="AL719" s="222"/>
      <c r="AM719" s="217"/>
      <c r="AN719" s="217"/>
      <c r="AO719" s="221"/>
      <c r="AP719" s="220"/>
      <c r="AQ719" s="220"/>
      <c r="AR719" s="245"/>
      <c r="AS719" s="245"/>
      <c r="AT719" s="117"/>
      <c r="AU719" s="117"/>
    </row>
    <row r="720" spans="1:47" ht="12.75" customHeight="1">
      <c r="A720" s="118"/>
      <c r="B720" s="76"/>
      <c r="C720" s="76"/>
      <c r="D720" s="216"/>
      <c r="E720" s="117"/>
      <c r="F720" s="117"/>
      <c r="G720" s="117"/>
      <c r="H720" s="117"/>
      <c r="I720" s="117"/>
      <c r="J720" s="117"/>
      <c r="K720" s="117"/>
      <c r="L720" s="119"/>
      <c r="M720" s="120"/>
      <c r="N720" s="118"/>
      <c r="O720" s="117"/>
      <c r="P720" s="117"/>
      <c r="Q720" s="216"/>
      <c r="R720" s="117"/>
      <c r="S720" s="117"/>
      <c r="T720" s="117"/>
      <c r="U720" s="216"/>
      <c r="V720" s="216"/>
      <c r="W720" s="216"/>
      <c r="X720" s="216"/>
      <c r="Y720" s="216"/>
      <c r="Z720" s="216"/>
      <c r="AA720" s="217"/>
      <c r="AB720" s="218"/>
      <c r="AC720" s="219"/>
      <c r="AD720" s="220"/>
      <c r="AE720" s="220"/>
      <c r="AF720" s="120"/>
      <c r="AG720" s="217"/>
      <c r="AH720" s="217"/>
      <c r="AI720" s="221"/>
      <c r="AJ720" s="220"/>
      <c r="AK720" s="220"/>
      <c r="AL720" s="222"/>
      <c r="AM720" s="217"/>
      <c r="AN720" s="217"/>
      <c r="AO720" s="221"/>
      <c r="AP720" s="220"/>
      <c r="AQ720" s="220"/>
      <c r="AR720" s="245"/>
      <c r="AS720" s="245"/>
      <c r="AT720" s="117"/>
      <c r="AU720" s="117"/>
    </row>
    <row r="721" spans="1:47" ht="12.75" customHeight="1">
      <c r="A721" s="118"/>
      <c r="B721" s="76"/>
      <c r="C721" s="76"/>
      <c r="D721" s="216"/>
      <c r="E721" s="117"/>
      <c r="F721" s="117"/>
      <c r="G721" s="117"/>
      <c r="H721" s="117"/>
      <c r="I721" s="117"/>
      <c r="J721" s="117"/>
      <c r="K721" s="117"/>
      <c r="L721" s="119"/>
      <c r="M721" s="120"/>
      <c r="N721" s="118"/>
      <c r="O721" s="117"/>
      <c r="P721" s="117"/>
      <c r="Q721" s="216"/>
      <c r="R721" s="117"/>
      <c r="S721" s="117"/>
      <c r="T721" s="117"/>
      <c r="U721" s="216"/>
      <c r="V721" s="216"/>
      <c r="W721" s="216"/>
      <c r="X721" s="216"/>
      <c r="Y721" s="216"/>
      <c r="Z721" s="216"/>
      <c r="AA721" s="217"/>
      <c r="AB721" s="218"/>
      <c r="AC721" s="219"/>
      <c r="AD721" s="220"/>
      <c r="AE721" s="220"/>
      <c r="AF721" s="120"/>
      <c r="AG721" s="217"/>
      <c r="AH721" s="217"/>
      <c r="AI721" s="221"/>
      <c r="AJ721" s="220"/>
      <c r="AK721" s="220"/>
      <c r="AL721" s="222"/>
      <c r="AM721" s="217"/>
      <c r="AN721" s="217"/>
      <c r="AO721" s="221"/>
      <c r="AP721" s="220"/>
      <c r="AQ721" s="220"/>
      <c r="AR721" s="245"/>
      <c r="AS721" s="245"/>
      <c r="AT721" s="117"/>
      <c r="AU721" s="117"/>
    </row>
    <row r="722" spans="1:47" ht="12.75" customHeight="1">
      <c r="A722" s="118"/>
      <c r="B722" s="76"/>
      <c r="C722" s="76"/>
      <c r="D722" s="216"/>
      <c r="E722" s="117"/>
      <c r="F722" s="117"/>
      <c r="G722" s="117"/>
      <c r="H722" s="117"/>
      <c r="I722" s="117"/>
      <c r="J722" s="117"/>
      <c r="K722" s="117"/>
      <c r="L722" s="119"/>
      <c r="M722" s="120"/>
      <c r="N722" s="118"/>
      <c r="O722" s="117"/>
      <c r="P722" s="117"/>
      <c r="Q722" s="216"/>
      <c r="R722" s="117"/>
      <c r="S722" s="117"/>
      <c r="T722" s="117"/>
      <c r="U722" s="216"/>
      <c r="V722" s="216"/>
      <c r="W722" s="216"/>
      <c r="X722" s="216"/>
      <c r="Y722" s="216"/>
      <c r="Z722" s="216"/>
      <c r="AA722" s="217"/>
      <c r="AB722" s="218"/>
      <c r="AC722" s="219"/>
      <c r="AD722" s="220"/>
      <c r="AE722" s="220"/>
      <c r="AF722" s="120"/>
      <c r="AG722" s="217"/>
      <c r="AH722" s="217"/>
      <c r="AI722" s="221"/>
      <c r="AJ722" s="220"/>
      <c r="AK722" s="220"/>
      <c r="AL722" s="222"/>
      <c r="AM722" s="217"/>
      <c r="AN722" s="217"/>
      <c r="AO722" s="221"/>
      <c r="AP722" s="220"/>
      <c r="AQ722" s="220"/>
      <c r="AR722" s="245"/>
      <c r="AS722" s="245"/>
      <c r="AT722" s="117"/>
      <c r="AU722" s="117"/>
    </row>
    <row r="723" spans="1:47" ht="12.75" customHeight="1">
      <c r="A723" s="118"/>
      <c r="B723" s="76"/>
      <c r="C723" s="76"/>
      <c r="D723" s="216"/>
      <c r="E723" s="117"/>
      <c r="F723" s="117"/>
      <c r="G723" s="117"/>
      <c r="H723" s="117"/>
      <c r="I723" s="117"/>
      <c r="J723" s="117"/>
      <c r="K723" s="117"/>
      <c r="L723" s="119"/>
      <c r="M723" s="120"/>
      <c r="N723" s="118"/>
      <c r="O723" s="117"/>
      <c r="P723" s="117"/>
      <c r="Q723" s="216"/>
      <c r="R723" s="117"/>
      <c r="S723" s="117"/>
      <c r="T723" s="117"/>
      <c r="U723" s="216"/>
      <c r="V723" s="216"/>
      <c r="W723" s="216"/>
      <c r="X723" s="216"/>
      <c r="Y723" s="216"/>
      <c r="Z723" s="216"/>
      <c r="AA723" s="217"/>
      <c r="AB723" s="218"/>
      <c r="AC723" s="219"/>
      <c r="AD723" s="220"/>
      <c r="AE723" s="220"/>
      <c r="AF723" s="120"/>
      <c r="AG723" s="217"/>
      <c r="AH723" s="217"/>
      <c r="AI723" s="221"/>
      <c r="AJ723" s="220"/>
      <c r="AK723" s="220"/>
      <c r="AL723" s="222"/>
      <c r="AM723" s="217"/>
      <c r="AN723" s="217"/>
      <c r="AO723" s="221"/>
      <c r="AP723" s="220"/>
      <c r="AQ723" s="220"/>
      <c r="AR723" s="245"/>
      <c r="AS723" s="245"/>
      <c r="AT723" s="117"/>
      <c r="AU723" s="117"/>
    </row>
    <row r="724" spans="1:47" ht="12.75" customHeight="1">
      <c r="A724" s="118"/>
      <c r="B724" s="76"/>
      <c r="C724" s="76"/>
      <c r="D724" s="216"/>
      <c r="E724" s="117"/>
      <c r="F724" s="117"/>
      <c r="G724" s="117"/>
      <c r="H724" s="117"/>
      <c r="I724" s="117"/>
      <c r="J724" s="117"/>
      <c r="K724" s="117"/>
      <c r="L724" s="119"/>
      <c r="M724" s="120"/>
      <c r="N724" s="118"/>
      <c r="O724" s="117"/>
      <c r="P724" s="117"/>
      <c r="Q724" s="216"/>
      <c r="R724" s="117"/>
      <c r="S724" s="117"/>
      <c r="T724" s="117"/>
      <c r="U724" s="216"/>
      <c r="V724" s="216"/>
      <c r="W724" s="216"/>
      <c r="X724" s="216"/>
      <c r="Y724" s="216"/>
      <c r="Z724" s="216"/>
      <c r="AA724" s="217"/>
      <c r="AB724" s="218"/>
      <c r="AC724" s="219"/>
      <c r="AD724" s="220"/>
      <c r="AE724" s="220"/>
      <c r="AF724" s="120"/>
      <c r="AG724" s="217"/>
      <c r="AH724" s="217"/>
      <c r="AI724" s="221"/>
      <c r="AJ724" s="220"/>
      <c r="AK724" s="220"/>
      <c r="AL724" s="222"/>
      <c r="AM724" s="217"/>
      <c r="AN724" s="217"/>
      <c r="AO724" s="221"/>
      <c r="AP724" s="220"/>
      <c r="AQ724" s="220"/>
      <c r="AR724" s="245"/>
      <c r="AS724" s="245"/>
      <c r="AT724" s="117"/>
      <c r="AU724" s="117"/>
    </row>
    <row r="725" spans="1:47" ht="12.75" customHeight="1">
      <c r="A725" s="118"/>
      <c r="B725" s="76"/>
      <c r="C725" s="76"/>
      <c r="D725" s="216"/>
      <c r="E725" s="117"/>
      <c r="F725" s="117"/>
      <c r="G725" s="117"/>
      <c r="H725" s="117"/>
      <c r="I725" s="117"/>
      <c r="J725" s="117"/>
      <c r="K725" s="117"/>
      <c r="L725" s="119"/>
      <c r="M725" s="120"/>
      <c r="N725" s="118"/>
      <c r="O725" s="117"/>
      <c r="P725" s="117"/>
      <c r="Q725" s="216"/>
      <c r="R725" s="117"/>
      <c r="S725" s="117"/>
      <c r="T725" s="117"/>
      <c r="U725" s="216"/>
      <c r="V725" s="216"/>
      <c r="W725" s="216"/>
      <c r="X725" s="216"/>
      <c r="Y725" s="216"/>
      <c r="Z725" s="216"/>
      <c r="AA725" s="217"/>
      <c r="AB725" s="218"/>
      <c r="AC725" s="219"/>
      <c r="AD725" s="220"/>
      <c r="AE725" s="220"/>
      <c r="AF725" s="120"/>
      <c r="AG725" s="217"/>
      <c r="AH725" s="217"/>
      <c r="AI725" s="221"/>
      <c r="AJ725" s="220"/>
      <c r="AK725" s="220"/>
      <c r="AL725" s="222"/>
      <c r="AM725" s="217"/>
      <c r="AN725" s="217"/>
      <c r="AO725" s="221"/>
      <c r="AP725" s="220"/>
      <c r="AQ725" s="220"/>
      <c r="AR725" s="245"/>
      <c r="AS725" s="245"/>
      <c r="AT725" s="117"/>
      <c r="AU725" s="117"/>
    </row>
    <row r="726" spans="1:47" ht="12.75" customHeight="1">
      <c r="A726" s="118"/>
      <c r="B726" s="76"/>
      <c r="C726" s="76"/>
      <c r="D726" s="216"/>
      <c r="E726" s="117"/>
      <c r="F726" s="117"/>
      <c r="G726" s="117"/>
      <c r="H726" s="117"/>
      <c r="I726" s="117"/>
      <c r="J726" s="117"/>
      <c r="K726" s="117"/>
      <c r="L726" s="119"/>
      <c r="M726" s="120"/>
      <c r="N726" s="118"/>
      <c r="O726" s="117"/>
      <c r="P726" s="117"/>
      <c r="Q726" s="216"/>
      <c r="R726" s="117"/>
      <c r="S726" s="117"/>
      <c r="T726" s="117"/>
      <c r="U726" s="216"/>
      <c r="V726" s="216"/>
      <c r="W726" s="216"/>
      <c r="X726" s="216"/>
      <c r="Y726" s="216"/>
      <c r="Z726" s="216"/>
      <c r="AA726" s="217"/>
      <c r="AB726" s="218"/>
      <c r="AC726" s="219"/>
      <c r="AD726" s="220"/>
      <c r="AE726" s="220"/>
      <c r="AF726" s="120"/>
      <c r="AG726" s="217"/>
      <c r="AH726" s="217"/>
      <c r="AI726" s="221"/>
      <c r="AJ726" s="220"/>
      <c r="AK726" s="220"/>
      <c r="AL726" s="222"/>
      <c r="AM726" s="217"/>
      <c r="AN726" s="217"/>
      <c r="AO726" s="221"/>
      <c r="AP726" s="220"/>
      <c r="AQ726" s="220"/>
      <c r="AR726" s="245"/>
      <c r="AS726" s="245"/>
      <c r="AT726" s="117"/>
      <c r="AU726" s="117"/>
    </row>
    <row r="727" spans="1:47" ht="12.75" customHeight="1">
      <c r="A727" s="118"/>
      <c r="B727" s="76"/>
      <c r="C727" s="76"/>
      <c r="D727" s="216"/>
      <c r="E727" s="117"/>
      <c r="F727" s="117"/>
      <c r="G727" s="117"/>
      <c r="H727" s="117"/>
      <c r="I727" s="117"/>
      <c r="J727" s="117"/>
      <c r="K727" s="117"/>
      <c r="L727" s="119"/>
      <c r="M727" s="120"/>
      <c r="N727" s="118"/>
      <c r="O727" s="117"/>
      <c r="P727" s="117"/>
      <c r="Q727" s="216"/>
      <c r="R727" s="117"/>
      <c r="S727" s="117"/>
      <c r="T727" s="117"/>
      <c r="U727" s="216"/>
      <c r="V727" s="216"/>
      <c r="W727" s="216"/>
      <c r="X727" s="216"/>
      <c r="Y727" s="216"/>
      <c r="Z727" s="216"/>
      <c r="AA727" s="217"/>
      <c r="AB727" s="218"/>
      <c r="AC727" s="219"/>
      <c r="AD727" s="220"/>
      <c r="AE727" s="220"/>
      <c r="AF727" s="120"/>
      <c r="AG727" s="217"/>
      <c r="AH727" s="217"/>
      <c r="AI727" s="221"/>
      <c r="AJ727" s="220"/>
      <c r="AK727" s="220"/>
      <c r="AL727" s="222"/>
      <c r="AM727" s="217"/>
      <c r="AN727" s="217"/>
      <c r="AO727" s="221"/>
      <c r="AP727" s="220"/>
      <c r="AQ727" s="220"/>
      <c r="AR727" s="245"/>
      <c r="AS727" s="245"/>
      <c r="AT727" s="117"/>
      <c r="AU727" s="117"/>
    </row>
    <row r="728" spans="1:47" ht="12.75" customHeight="1">
      <c r="A728" s="118"/>
      <c r="B728" s="76"/>
      <c r="C728" s="76"/>
      <c r="D728" s="216"/>
      <c r="E728" s="117"/>
      <c r="F728" s="117"/>
      <c r="G728" s="117"/>
      <c r="H728" s="117"/>
      <c r="I728" s="117"/>
      <c r="J728" s="117"/>
      <c r="K728" s="117"/>
      <c r="L728" s="119"/>
      <c r="M728" s="120"/>
      <c r="N728" s="118"/>
      <c r="O728" s="117"/>
      <c r="P728" s="117"/>
      <c r="Q728" s="216"/>
      <c r="R728" s="117"/>
      <c r="S728" s="117"/>
      <c r="T728" s="117"/>
      <c r="U728" s="216"/>
      <c r="V728" s="216"/>
      <c r="W728" s="216"/>
      <c r="X728" s="216"/>
      <c r="Y728" s="216"/>
      <c r="Z728" s="216"/>
      <c r="AA728" s="217"/>
      <c r="AB728" s="218"/>
      <c r="AC728" s="219"/>
      <c r="AD728" s="220"/>
      <c r="AE728" s="220"/>
      <c r="AF728" s="120"/>
      <c r="AG728" s="217"/>
      <c r="AH728" s="217"/>
      <c r="AI728" s="221"/>
      <c r="AJ728" s="220"/>
      <c r="AK728" s="220"/>
      <c r="AL728" s="222"/>
      <c r="AM728" s="217"/>
      <c r="AN728" s="217"/>
      <c r="AO728" s="221"/>
      <c r="AP728" s="220"/>
      <c r="AQ728" s="220"/>
      <c r="AR728" s="245"/>
      <c r="AS728" s="245"/>
      <c r="AT728" s="117"/>
      <c r="AU728" s="117"/>
    </row>
    <row r="729" spans="1:47" ht="12.75" customHeight="1">
      <c r="A729" s="118"/>
      <c r="B729" s="76"/>
      <c r="C729" s="76"/>
      <c r="D729" s="216"/>
      <c r="E729" s="117"/>
      <c r="F729" s="117"/>
      <c r="G729" s="117"/>
      <c r="H729" s="117"/>
      <c r="I729" s="117"/>
      <c r="J729" s="117"/>
      <c r="K729" s="117"/>
      <c r="L729" s="119"/>
      <c r="M729" s="120"/>
      <c r="N729" s="118"/>
      <c r="O729" s="117"/>
      <c r="P729" s="117"/>
      <c r="Q729" s="216"/>
      <c r="R729" s="117"/>
      <c r="S729" s="117"/>
      <c r="T729" s="117"/>
      <c r="U729" s="216"/>
      <c r="V729" s="216"/>
      <c r="W729" s="216"/>
      <c r="X729" s="216"/>
      <c r="Y729" s="216"/>
      <c r="Z729" s="216"/>
      <c r="AA729" s="217"/>
      <c r="AB729" s="218"/>
      <c r="AC729" s="219"/>
      <c r="AD729" s="220"/>
      <c r="AE729" s="220"/>
      <c r="AF729" s="120"/>
      <c r="AG729" s="217"/>
      <c r="AH729" s="217"/>
      <c r="AI729" s="221"/>
      <c r="AJ729" s="220"/>
      <c r="AK729" s="220"/>
      <c r="AL729" s="222"/>
      <c r="AM729" s="217"/>
      <c r="AN729" s="217"/>
      <c r="AO729" s="221"/>
      <c r="AP729" s="220"/>
      <c r="AQ729" s="220"/>
      <c r="AR729" s="245"/>
      <c r="AS729" s="245"/>
      <c r="AT729" s="117"/>
      <c r="AU729" s="117"/>
    </row>
    <row r="730" spans="1:47" ht="12.75" customHeight="1">
      <c r="A730" s="118"/>
      <c r="B730" s="76"/>
      <c r="C730" s="76"/>
      <c r="D730" s="216"/>
      <c r="E730" s="117"/>
      <c r="F730" s="117"/>
      <c r="G730" s="117"/>
      <c r="H730" s="117"/>
      <c r="I730" s="117"/>
      <c r="J730" s="117"/>
      <c r="K730" s="117"/>
      <c r="L730" s="119"/>
      <c r="M730" s="120"/>
      <c r="N730" s="118"/>
      <c r="O730" s="117"/>
      <c r="P730" s="117"/>
      <c r="Q730" s="216"/>
      <c r="R730" s="117"/>
      <c r="S730" s="117"/>
      <c r="T730" s="117"/>
      <c r="U730" s="216"/>
      <c r="V730" s="216"/>
      <c r="W730" s="216"/>
      <c r="X730" s="216"/>
      <c r="Y730" s="216"/>
      <c r="Z730" s="216"/>
      <c r="AA730" s="217"/>
      <c r="AB730" s="218"/>
      <c r="AC730" s="219"/>
      <c r="AD730" s="220"/>
      <c r="AE730" s="220"/>
      <c r="AF730" s="120"/>
      <c r="AG730" s="217"/>
      <c r="AH730" s="217"/>
      <c r="AI730" s="221"/>
      <c r="AJ730" s="220"/>
      <c r="AK730" s="220"/>
      <c r="AL730" s="222"/>
      <c r="AM730" s="217"/>
      <c r="AN730" s="217"/>
      <c r="AO730" s="221"/>
      <c r="AP730" s="220"/>
      <c r="AQ730" s="220"/>
      <c r="AR730" s="245"/>
      <c r="AS730" s="245"/>
      <c r="AT730" s="117"/>
      <c r="AU730" s="117"/>
    </row>
    <row r="731" spans="1:47" ht="12.75" customHeight="1">
      <c r="A731" s="118"/>
      <c r="B731" s="76"/>
      <c r="C731" s="76"/>
      <c r="D731" s="216"/>
      <c r="E731" s="117"/>
      <c r="F731" s="117"/>
      <c r="G731" s="117"/>
      <c r="H731" s="117"/>
      <c r="I731" s="117"/>
      <c r="J731" s="117"/>
      <c r="K731" s="117"/>
      <c r="L731" s="119"/>
      <c r="M731" s="120"/>
      <c r="N731" s="118"/>
      <c r="O731" s="117"/>
      <c r="P731" s="117"/>
      <c r="Q731" s="216"/>
      <c r="R731" s="117"/>
      <c r="S731" s="117"/>
      <c r="T731" s="117"/>
      <c r="U731" s="216"/>
      <c r="V731" s="216"/>
      <c r="W731" s="216"/>
      <c r="X731" s="216"/>
      <c r="Y731" s="216"/>
      <c r="Z731" s="216"/>
      <c r="AA731" s="217"/>
      <c r="AB731" s="218"/>
      <c r="AC731" s="219"/>
      <c r="AD731" s="220"/>
      <c r="AE731" s="220"/>
      <c r="AF731" s="120"/>
      <c r="AG731" s="217"/>
      <c r="AH731" s="217"/>
      <c r="AI731" s="221"/>
      <c r="AJ731" s="220"/>
      <c r="AK731" s="220"/>
      <c r="AL731" s="222"/>
      <c r="AM731" s="217"/>
      <c r="AN731" s="217"/>
      <c r="AO731" s="221"/>
      <c r="AP731" s="220"/>
      <c r="AQ731" s="220"/>
      <c r="AR731" s="245"/>
      <c r="AS731" s="245"/>
      <c r="AT731" s="117"/>
      <c r="AU731" s="117"/>
    </row>
    <row r="732" spans="1:47" ht="12.75" customHeight="1">
      <c r="A732" s="118"/>
      <c r="B732" s="76"/>
      <c r="C732" s="76"/>
      <c r="D732" s="216"/>
      <c r="E732" s="117"/>
      <c r="F732" s="117"/>
      <c r="G732" s="117"/>
      <c r="H732" s="117"/>
      <c r="I732" s="117"/>
      <c r="J732" s="117"/>
      <c r="K732" s="117"/>
      <c r="L732" s="119"/>
      <c r="M732" s="120"/>
      <c r="N732" s="118"/>
      <c r="O732" s="117"/>
      <c r="P732" s="117"/>
      <c r="Q732" s="216"/>
      <c r="R732" s="117"/>
      <c r="S732" s="117"/>
      <c r="T732" s="117"/>
      <c r="U732" s="216"/>
      <c r="V732" s="216"/>
      <c r="W732" s="216"/>
      <c r="X732" s="216"/>
      <c r="Y732" s="216"/>
      <c r="Z732" s="216"/>
      <c r="AA732" s="217"/>
      <c r="AB732" s="218"/>
      <c r="AC732" s="219"/>
      <c r="AD732" s="220"/>
      <c r="AE732" s="220"/>
      <c r="AF732" s="120"/>
      <c r="AG732" s="217"/>
      <c r="AH732" s="217"/>
      <c r="AI732" s="221"/>
      <c r="AJ732" s="220"/>
      <c r="AK732" s="220"/>
      <c r="AL732" s="222"/>
      <c r="AM732" s="217"/>
      <c r="AN732" s="217"/>
      <c r="AO732" s="221"/>
      <c r="AP732" s="220"/>
      <c r="AQ732" s="220"/>
      <c r="AR732" s="245"/>
      <c r="AS732" s="245"/>
      <c r="AT732" s="117"/>
      <c r="AU732" s="117"/>
    </row>
    <row r="733" spans="1:47" ht="12.75" customHeight="1">
      <c r="A733" s="118"/>
      <c r="B733" s="76"/>
      <c r="C733" s="76"/>
      <c r="D733" s="216"/>
      <c r="E733" s="117"/>
      <c r="F733" s="117"/>
      <c r="G733" s="117"/>
      <c r="H733" s="117"/>
      <c r="I733" s="117"/>
      <c r="J733" s="117"/>
      <c r="K733" s="117"/>
      <c r="L733" s="119"/>
      <c r="M733" s="120"/>
      <c r="N733" s="118"/>
      <c r="O733" s="117"/>
      <c r="P733" s="117"/>
      <c r="Q733" s="216"/>
      <c r="R733" s="117"/>
      <c r="S733" s="117"/>
      <c r="T733" s="117"/>
      <c r="U733" s="216"/>
      <c r="V733" s="216"/>
      <c r="W733" s="216"/>
      <c r="X733" s="216"/>
      <c r="Y733" s="216"/>
      <c r="Z733" s="216"/>
      <c r="AA733" s="217"/>
      <c r="AB733" s="218"/>
      <c r="AC733" s="219"/>
      <c r="AD733" s="220"/>
      <c r="AE733" s="220"/>
      <c r="AF733" s="120"/>
      <c r="AG733" s="217"/>
      <c r="AH733" s="217"/>
      <c r="AI733" s="221"/>
      <c r="AJ733" s="220"/>
      <c r="AK733" s="220"/>
      <c r="AL733" s="222"/>
      <c r="AM733" s="217"/>
      <c r="AN733" s="217"/>
      <c r="AO733" s="221"/>
      <c r="AP733" s="220"/>
      <c r="AQ733" s="220"/>
      <c r="AR733" s="245"/>
      <c r="AS733" s="245"/>
      <c r="AT733" s="117"/>
      <c r="AU733" s="117"/>
    </row>
    <row r="734" spans="1:47" ht="12.75" customHeight="1">
      <c r="A734" s="118"/>
      <c r="B734" s="76"/>
      <c r="C734" s="76"/>
      <c r="D734" s="216"/>
      <c r="E734" s="117"/>
      <c r="F734" s="117"/>
      <c r="G734" s="117"/>
      <c r="H734" s="117"/>
      <c r="I734" s="117"/>
      <c r="J734" s="117"/>
      <c r="K734" s="117"/>
      <c r="L734" s="119"/>
      <c r="M734" s="120"/>
      <c r="N734" s="118"/>
      <c r="O734" s="117"/>
      <c r="P734" s="117"/>
      <c r="Q734" s="216"/>
      <c r="R734" s="117"/>
      <c r="S734" s="117"/>
      <c r="T734" s="117"/>
      <c r="U734" s="216"/>
      <c r="V734" s="216"/>
      <c r="W734" s="216"/>
      <c r="X734" s="216"/>
      <c r="Y734" s="216"/>
      <c r="Z734" s="216"/>
      <c r="AA734" s="217"/>
      <c r="AB734" s="218"/>
      <c r="AC734" s="219"/>
      <c r="AD734" s="220"/>
      <c r="AE734" s="220"/>
      <c r="AF734" s="120"/>
      <c r="AG734" s="217"/>
      <c r="AH734" s="217"/>
      <c r="AI734" s="221"/>
      <c r="AJ734" s="220"/>
      <c r="AK734" s="220"/>
      <c r="AL734" s="222"/>
      <c r="AM734" s="217"/>
      <c r="AN734" s="217"/>
      <c r="AO734" s="221"/>
      <c r="AP734" s="220"/>
      <c r="AQ734" s="220"/>
      <c r="AR734" s="245"/>
      <c r="AS734" s="245"/>
      <c r="AT734" s="117"/>
      <c r="AU734" s="117"/>
    </row>
    <row r="735" spans="1:47" ht="12.75" customHeight="1">
      <c r="A735" s="118"/>
      <c r="B735" s="76"/>
      <c r="C735" s="76"/>
      <c r="D735" s="216"/>
      <c r="E735" s="117"/>
      <c r="F735" s="117"/>
      <c r="G735" s="117"/>
      <c r="H735" s="117"/>
      <c r="I735" s="117"/>
      <c r="J735" s="117"/>
      <c r="K735" s="117"/>
      <c r="L735" s="119"/>
      <c r="M735" s="120"/>
      <c r="N735" s="118"/>
      <c r="O735" s="117"/>
      <c r="P735" s="117"/>
      <c r="Q735" s="216"/>
      <c r="R735" s="117"/>
      <c r="S735" s="117"/>
      <c r="T735" s="117"/>
      <c r="U735" s="216"/>
      <c r="V735" s="216"/>
      <c r="W735" s="216"/>
      <c r="X735" s="216"/>
      <c r="Y735" s="216"/>
      <c r="Z735" s="216"/>
      <c r="AA735" s="217"/>
      <c r="AB735" s="218"/>
      <c r="AC735" s="219"/>
      <c r="AD735" s="220"/>
      <c r="AE735" s="220"/>
      <c r="AF735" s="120"/>
      <c r="AG735" s="217"/>
      <c r="AH735" s="217"/>
      <c r="AI735" s="221"/>
      <c r="AJ735" s="220"/>
      <c r="AK735" s="220"/>
      <c r="AL735" s="222"/>
      <c r="AM735" s="217"/>
      <c r="AN735" s="217"/>
      <c r="AO735" s="221"/>
      <c r="AP735" s="220"/>
      <c r="AQ735" s="220"/>
      <c r="AR735" s="245"/>
      <c r="AS735" s="245"/>
      <c r="AT735" s="117"/>
      <c r="AU735" s="117"/>
    </row>
    <row r="736" spans="1:47" ht="12.75" customHeight="1">
      <c r="A736" s="118"/>
      <c r="B736" s="76"/>
      <c r="C736" s="76"/>
      <c r="D736" s="216"/>
      <c r="E736" s="117"/>
      <c r="F736" s="117"/>
      <c r="G736" s="117"/>
      <c r="H736" s="117"/>
      <c r="I736" s="117"/>
      <c r="J736" s="117"/>
      <c r="K736" s="117"/>
      <c r="L736" s="119"/>
      <c r="M736" s="120"/>
      <c r="N736" s="118"/>
      <c r="O736" s="117"/>
      <c r="P736" s="117"/>
      <c r="Q736" s="216"/>
      <c r="R736" s="117"/>
      <c r="S736" s="117"/>
      <c r="T736" s="117"/>
      <c r="U736" s="216"/>
      <c r="V736" s="216"/>
      <c r="W736" s="216"/>
      <c r="X736" s="216"/>
      <c r="Y736" s="216"/>
      <c r="Z736" s="216"/>
      <c r="AA736" s="217"/>
      <c r="AB736" s="218"/>
      <c r="AC736" s="219"/>
      <c r="AD736" s="220"/>
      <c r="AE736" s="220"/>
      <c r="AF736" s="120"/>
      <c r="AG736" s="217"/>
      <c r="AH736" s="217"/>
      <c r="AI736" s="221"/>
      <c r="AJ736" s="220"/>
      <c r="AK736" s="220"/>
      <c r="AL736" s="222"/>
      <c r="AM736" s="217"/>
      <c r="AN736" s="217"/>
      <c r="AO736" s="221"/>
      <c r="AP736" s="220"/>
      <c r="AQ736" s="220"/>
      <c r="AR736" s="245"/>
      <c r="AS736" s="245"/>
      <c r="AT736" s="117"/>
      <c r="AU736" s="117"/>
    </row>
    <row r="737" spans="1:47" ht="12.75" customHeight="1">
      <c r="A737" s="118"/>
      <c r="B737" s="76"/>
      <c r="C737" s="76"/>
      <c r="D737" s="216"/>
      <c r="E737" s="117"/>
      <c r="F737" s="117"/>
      <c r="G737" s="117"/>
      <c r="H737" s="117"/>
      <c r="I737" s="117"/>
      <c r="J737" s="117"/>
      <c r="K737" s="117"/>
      <c r="L737" s="119"/>
      <c r="M737" s="120"/>
      <c r="N737" s="118"/>
      <c r="O737" s="117"/>
      <c r="P737" s="117"/>
      <c r="Q737" s="216"/>
      <c r="R737" s="117"/>
      <c r="S737" s="117"/>
      <c r="T737" s="117"/>
      <c r="U737" s="216"/>
      <c r="V737" s="216"/>
      <c r="W737" s="216"/>
      <c r="X737" s="216"/>
      <c r="Y737" s="216"/>
      <c r="Z737" s="216"/>
      <c r="AA737" s="217"/>
      <c r="AB737" s="218"/>
      <c r="AC737" s="219"/>
      <c r="AD737" s="220"/>
      <c r="AE737" s="220"/>
      <c r="AF737" s="120"/>
      <c r="AG737" s="217"/>
      <c r="AH737" s="217"/>
      <c r="AI737" s="221"/>
      <c r="AJ737" s="220"/>
      <c r="AK737" s="220"/>
      <c r="AL737" s="222"/>
      <c r="AM737" s="217"/>
      <c r="AN737" s="217"/>
      <c r="AO737" s="221"/>
      <c r="AP737" s="220"/>
      <c r="AQ737" s="220"/>
      <c r="AR737" s="245"/>
      <c r="AS737" s="245"/>
      <c r="AT737" s="117"/>
      <c r="AU737" s="117"/>
    </row>
    <row r="738" spans="1:47" ht="12.75" customHeight="1">
      <c r="A738" s="118"/>
      <c r="B738" s="76"/>
      <c r="C738" s="76"/>
      <c r="D738" s="216"/>
      <c r="E738" s="117"/>
      <c r="F738" s="117"/>
      <c r="G738" s="117"/>
      <c r="H738" s="117"/>
      <c r="I738" s="117"/>
      <c r="J738" s="117"/>
      <c r="K738" s="117"/>
      <c r="L738" s="119"/>
      <c r="M738" s="120"/>
      <c r="N738" s="118"/>
      <c r="O738" s="117"/>
      <c r="P738" s="117"/>
      <c r="Q738" s="216"/>
      <c r="R738" s="117"/>
      <c r="S738" s="117"/>
      <c r="T738" s="117"/>
      <c r="U738" s="216"/>
      <c r="V738" s="216"/>
      <c r="W738" s="216"/>
      <c r="X738" s="216"/>
      <c r="Y738" s="216"/>
      <c r="Z738" s="216"/>
      <c r="AA738" s="217"/>
      <c r="AB738" s="218"/>
      <c r="AC738" s="219"/>
      <c r="AD738" s="220"/>
      <c r="AE738" s="220"/>
      <c r="AF738" s="120"/>
      <c r="AG738" s="217"/>
      <c r="AH738" s="217"/>
      <c r="AI738" s="221"/>
      <c r="AJ738" s="220"/>
      <c r="AK738" s="220"/>
      <c r="AL738" s="222"/>
      <c r="AM738" s="217"/>
      <c r="AN738" s="217"/>
      <c r="AO738" s="221"/>
      <c r="AP738" s="220"/>
      <c r="AQ738" s="220"/>
      <c r="AR738" s="245"/>
      <c r="AS738" s="245"/>
      <c r="AT738" s="117"/>
      <c r="AU738" s="117"/>
    </row>
    <row r="739" spans="1:47" ht="12.75" customHeight="1">
      <c r="A739" s="118"/>
      <c r="B739" s="76"/>
      <c r="C739" s="76"/>
      <c r="D739" s="216"/>
      <c r="E739" s="117"/>
      <c r="F739" s="117"/>
      <c r="G739" s="117"/>
      <c r="H739" s="117"/>
      <c r="I739" s="117"/>
      <c r="J739" s="117"/>
      <c r="K739" s="117"/>
      <c r="L739" s="119"/>
      <c r="M739" s="120"/>
      <c r="N739" s="118"/>
      <c r="O739" s="117"/>
      <c r="P739" s="117"/>
      <c r="Q739" s="216"/>
      <c r="R739" s="117"/>
      <c r="S739" s="117"/>
      <c r="T739" s="117"/>
      <c r="U739" s="216"/>
      <c r="V739" s="216"/>
      <c r="W739" s="216"/>
      <c r="X739" s="216"/>
      <c r="Y739" s="216"/>
      <c r="Z739" s="216"/>
      <c r="AA739" s="217"/>
      <c r="AB739" s="218"/>
      <c r="AC739" s="219"/>
      <c r="AD739" s="220"/>
      <c r="AE739" s="220"/>
      <c r="AF739" s="120"/>
      <c r="AG739" s="217"/>
      <c r="AH739" s="217"/>
      <c r="AI739" s="221"/>
      <c r="AJ739" s="220"/>
      <c r="AK739" s="220"/>
      <c r="AL739" s="222"/>
      <c r="AM739" s="217"/>
      <c r="AN739" s="217"/>
      <c r="AO739" s="221"/>
      <c r="AP739" s="220"/>
      <c r="AQ739" s="220"/>
      <c r="AR739" s="245"/>
      <c r="AS739" s="245"/>
      <c r="AT739" s="117"/>
      <c r="AU739" s="117"/>
    </row>
    <row r="740" spans="1:47" ht="12.75" customHeight="1">
      <c r="A740" s="118"/>
      <c r="B740" s="76"/>
      <c r="C740" s="76"/>
      <c r="D740" s="216"/>
      <c r="E740" s="117"/>
      <c r="F740" s="117"/>
      <c r="G740" s="117"/>
      <c r="H740" s="117"/>
      <c r="I740" s="117"/>
      <c r="J740" s="117"/>
      <c r="K740" s="117"/>
      <c r="L740" s="119"/>
      <c r="M740" s="120"/>
      <c r="N740" s="118"/>
      <c r="O740" s="117"/>
      <c r="P740" s="117"/>
      <c r="Q740" s="216"/>
      <c r="R740" s="117"/>
      <c r="S740" s="117"/>
      <c r="T740" s="117"/>
      <c r="U740" s="216"/>
      <c r="V740" s="216"/>
      <c r="W740" s="216"/>
      <c r="X740" s="216"/>
      <c r="Y740" s="216"/>
      <c r="Z740" s="216"/>
      <c r="AA740" s="217"/>
      <c r="AB740" s="218"/>
      <c r="AC740" s="219"/>
      <c r="AD740" s="220"/>
      <c r="AE740" s="220"/>
      <c r="AF740" s="120"/>
      <c r="AG740" s="217"/>
      <c r="AH740" s="217"/>
      <c r="AI740" s="221"/>
      <c r="AJ740" s="220"/>
      <c r="AK740" s="220"/>
      <c r="AL740" s="222"/>
      <c r="AM740" s="217"/>
      <c r="AN740" s="217"/>
      <c r="AO740" s="221"/>
      <c r="AP740" s="220"/>
      <c r="AQ740" s="220"/>
      <c r="AR740" s="245"/>
      <c r="AS740" s="245"/>
      <c r="AT740" s="117"/>
      <c r="AU740" s="117"/>
    </row>
    <row r="741" spans="1:47" ht="12.75" customHeight="1">
      <c r="A741" s="118"/>
      <c r="B741" s="76"/>
      <c r="C741" s="76"/>
      <c r="D741" s="216"/>
      <c r="E741" s="117"/>
      <c r="F741" s="117"/>
      <c r="G741" s="117"/>
      <c r="H741" s="117"/>
      <c r="I741" s="117"/>
      <c r="J741" s="117"/>
      <c r="K741" s="117"/>
      <c r="L741" s="119"/>
      <c r="M741" s="120"/>
      <c r="N741" s="118"/>
      <c r="O741" s="117"/>
      <c r="P741" s="117"/>
      <c r="Q741" s="216"/>
      <c r="R741" s="117"/>
      <c r="S741" s="117"/>
      <c r="T741" s="117"/>
      <c r="U741" s="216"/>
      <c r="V741" s="216"/>
      <c r="W741" s="216"/>
      <c r="X741" s="216"/>
      <c r="Y741" s="216"/>
      <c r="Z741" s="216"/>
      <c r="AA741" s="217"/>
      <c r="AB741" s="218"/>
      <c r="AC741" s="219"/>
      <c r="AD741" s="220"/>
      <c r="AE741" s="220"/>
      <c r="AF741" s="120"/>
      <c r="AG741" s="217"/>
      <c r="AH741" s="217"/>
      <c r="AI741" s="221"/>
      <c r="AJ741" s="220"/>
      <c r="AK741" s="220"/>
      <c r="AL741" s="222"/>
      <c r="AM741" s="217"/>
      <c r="AN741" s="217"/>
      <c r="AO741" s="221"/>
      <c r="AP741" s="220"/>
      <c r="AQ741" s="220"/>
      <c r="AR741" s="245"/>
      <c r="AS741" s="245"/>
      <c r="AT741" s="117"/>
      <c r="AU741" s="117"/>
    </row>
    <row r="742" spans="1:47" ht="12.75" customHeight="1">
      <c r="A742" s="118"/>
      <c r="B742" s="76"/>
      <c r="C742" s="76"/>
      <c r="D742" s="216"/>
      <c r="E742" s="117"/>
      <c r="F742" s="117"/>
      <c r="G742" s="117"/>
      <c r="H742" s="117"/>
      <c r="I742" s="117"/>
      <c r="J742" s="117"/>
      <c r="K742" s="117"/>
      <c r="L742" s="119"/>
      <c r="M742" s="120"/>
      <c r="N742" s="118"/>
      <c r="O742" s="117"/>
      <c r="P742" s="117"/>
      <c r="Q742" s="216"/>
      <c r="R742" s="117"/>
      <c r="S742" s="117"/>
      <c r="T742" s="117"/>
      <c r="U742" s="216"/>
      <c r="V742" s="216"/>
      <c r="W742" s="216"/>
      <c r="X742" s="216"/>
      <c r="Y742" s="216"/>
      <c r="Z742" s="216"/>
      <c r="AA742" s="217"/>
      <c r="AB742" s="218"/>
      <c r="AC742" s="219"/>
      <c r="AD742" s="220"/>
      <c r="AE742" s="220"/>
      <c r="AF742" s="120"/>
      <c r="AG742" s="217"/>
      <c r="AH742" s="217"/>
      <c r="AI742" s="221"/>
      <c r="AJ742" s="220"/>
      <c r="AK742" s="220"/>
      <c r="AL742" s="222"/>
      <c r="AM742" s="217"/>
      <c r="AN742" s="217"/>
      <c r="AO742" s="221"/>
      <c r="AP742" s="220"/>
      <c r="AQ742" s="220"/>
      <c r="AR742" s="245"/>
      <c r="AS742" s="245"/>
      <c r="AT742" s="117"/>
      <c r="AU742" s="117"/>
    </row>
    <row r="743" spans="1:47" ht="12.75" customHeight="1">
      <c r="A743" s="118"/>
      <c r="B743" s="76"/>
      <c r="C743" s="76"/>
      <c r="D743" s="216"/>
      <c r="E743" s="117"/>
      <c r="F743" s="117"/>
      <c r="G743" s="117"/>
      <c r="H743" s="117"/>
      <c r="I743" s="117"/>
      <c r="J743" s="117"/>
      <c r="K743" s="117"/>
      <c r="L743" s="119"/>
      <c r="M743" s="120"/>
      <c r="N743" s="118"/>
      <c r="O743" s="117"/>
      <c r="P743" s="117"/>
      <c r="Q743" s="216"/>
      <c r="R743" s="117"/>
      <c r="S743" s="117"/>
      <c r="T743" s="117"/>
      <c r="U743" s="216"/>
      <c r="V743" s="216"/>
      <c r="W743" s="216"/>
      <c r="X743" s="216"/>
      <c r="Y743" s="216"/>
      <c r="Z743" s="216"/>
      <c r="AA743" s="217"/>
      <c r="AB743" s="218"/>
      <c r="AC743" s="219"/>
      <c r="AD743" s="220"/>
      <c r="AE743" s="220"/>
      <c r="AF743" s="120"/>
      <c r="AG743" s="217"/>
      <c r="AH743" s="217"/>
      <c r="AI743" s="221"/>
      <c r="AJ743" s="220"/>
      <c r="AK743" s="220"/>
      <c r="AL743" s="222"/>
      <c r="AM743" s="217"/>
      <c r="AN743" s="217"/>
      <c r="AO743" s="221"/>
      <c r="AP743" s="220"/>
      <c r="AQ743" s="220"/>
      <c r="AR743" s="245"/>
      <c r="AS743" s="245"/>
      <c r="AT743" s="117"/>
      <c r="AU743" s="117"/>
    </row>
    <row r="744" spans="1:47" ht="12.75" customHeight="1">
      <c r="A744" s="118"/>
      <c r="B744" s="76"/>
      <c r="C744" s="76"/>
      <c r="D744" s="216"/>
      <c r="E744" s="117"/>
      <c r="F744" s="117"/>
      <c r="G744" s="117"/>
      <c r="H744" s="117"/>
      <c r="I744" s="117"/>
      <c r="J744" s="117"/>
      <c r="K744" s="117"/>
      <c r="L744" s="119"/>
      <c r="M744" s="120"/>
      <c r="N744" s="118"/>
      <c r="O744" s="117"/>
      <c r="P744" s="117"/>
      <c r="Q744" s="216"/>
      <c r="R744" s="117"/>
      <c r="S744" s="117"/>
      <c r="T744" s="117"/>
      <c r="U744" s="216"/>
      <c r="V744" s="216"/>
      <c r="W744" s="216"/>
      <c r="X744" s="216"/>
      <c r="Y744" s="216"/>
      <c r="Z744" s="216"/>
      <c r="AA744" s="217"/>
      <c r="AB744" s="218"/>
      <c r="AC744" s="219"/>
      <c r="AD744" s="220"/>
      <c r="AE744" s="220"/>
      <c r="AF744" s="120"/>
      <c r="AG744" s="217"/>
      <c r="AH744" s="217"/>
      <c r="AI744" s="221"/>
      <c r="AJ744" s="220"/>
      <c r="AK744" s="220"/>
      <c r="AL744" s="222"/>
      <c r="AM744" s="217"/>
      <c r="AN744" s="217"/>
      <c r="AO744" s="221"/>
      <c r="AP744" s="220"/>
      <c r="AQ744" s="220"/>
      <c r="AR744" s="245"/>
      <c r="AS744" s="245"/>
      <c r="AT744" s="117"/>
      <c r="AU744" s="117"/>
    </row>
    <row r="745" spans="1:47" ht="12.75" customHeight="1">
      <c r="A745" s="118"/>
      <c r="B745" s="76"/>
      <c r="C745" s="76"/>
      <c r="D745" s="216"/>
      <c r="E745" s="117"/>
      <c r="F745" s="117"/>
      <c r="G745" s="117"/>
      <c r="H745" s="117"/>
      <c r="I745" s="117"/>
      <c r="J745" s="117"/>
      <c r="K745" s="117"/>
      <c r="L745" s="119"/>
      <c r="M745" s="120"/>
      <c r="N745" s="118"/>
      <c r="O745" s="117"/>
      <c r="P745" s="117"/>
      <c r="Q745" s="216"/>
      <c r="R745" s="117"/>
      <c r="S745" s="117"/>
      <c r="T745" s="117"/>
      <c r="U745" s="216"/>
      <c r="V745" s="216"/>
      <c r="W745" s="216"/>
      <c r="X745" s="216"/>
      <c r="Y745" s="216"/>
      <c r="Z745" s="216"/>
      <c r="AA745" s="217"/>
      <c r="AB745" s="218"/>
      <c r="AC745" s="219"/>
      <c r="AD745" s="220"/>
      <c r="AE745" s="220"/>
      <c r="AF745" s="120"/>
      <c r="AG745" s="217"/>
      <c r="AH745" s="217"/>
      <c r="AI745" s="221"/>
      <c r="AJ745" s="220"/>
      <c r="AK745" s="220"/>
      <c r="AL745" s="222"/>
      <c r="AM745" s="217"/>
      <c r="AN745" s="217"/>
      <c r="AO745" s="221"/>
      <c r="AP745" s="220"/>
      <c r="AQ745" s="220"/>
      <c r="AR745" s="245"/>
      <c r="AS745" s="245"/>
      <c r="AT745" s="117"/>
      <c r="AU745" s="117"/>
    </row>
    <row r="746" spans="1:47" ht="12.75" customHeight="1">
      <c r="A746" s="118"/>
      <c r="B746" s="76"/>
      <c r="C746" s="76"/>
      <c r="D746" s="216"/>
      <c r="E746" s="117"/>
      <c r="F746" s="117"/>
      <c r="G746" s="117"/>
      <c r="H746" s="117"/>
      <c r="I746" s="117"/>
      <c r="J746" s="117"/>
      <c r="K746" s="117"/>
      <c r="L746" s="119"/>
      <c r="M746" s="120"/>
      <c r="N746" s="118"/>
      <c r="O746" s="117"/>
      <c r="P746" s="117"/>
      <c r="Q746" s="216"/>
      <c r="R746" s="117"/>
      <c r="S746" s="117"/>
      <c r="T746" s="117"/>
      <c r="U746" s="216"/>
      <c r="V746" s="216"/>
      <c r="W746" s="216"/>
      <c r="X746" s="216"/>
      <c r="Y746" s="216"/>
      <c r="Z746" s="216"/>
      <c r="AA746" s="217"/>
      <c r="AB746" s="218"/>
      <c r="AC746" s="219"/>
      <c r="AD746" s="220"/>
      <c r="AE746" s="220"/>
      <c r="AF746" s="120"/>
      <c r="AG746" s="217"/>
      <c r="AH746" s="217"/>
      <c r="AI746" s="221"/>
      <c r="AJ746" s="220"/>
      <c r="AK746" s="220"/>
      <c r="AL746" s="222"/>
      <c r="AM746" s="217"/>
      <c r="AN746" s="217"/>
      <c r="AO746" s="221"/>
      <c r="AP746" s="220"/>
      <c r="AQ746" s="220"/>
      <c r="AR746" s="245"/>
      <c r="AS746" s="245"/>
      <c r="AT746" s="117"/>
      <c r="AU746" s="117"/>
    </row>
    <row r="747" spans="1:47" ht="12.75" customHeight="1">
      <c r="A747" s="118"/>
      <c r="B747" s="76"/>
      <c r="C747" s="76"/>
      <c r="D747" s="216"/>
      <c r="E747" s="117"/>
      <c r="F747" s="117"/>
      <c r="G747" s="117"/>
      <c r="H747" s="117"/>
      <c r="I747" s="117"/>
      <c r="J747" s="117"/>
      <c r="K747" s="117"/>
      <c r="L747" s="119"/>
      <c r="M747" s="120"/>
      <c r="N747" s="118"/>
      <c r="O747" s="117"/>
      <c r="P747" s="117"/>
      <c r="Q747" s="216"/>
      <c r="R747" s="117"/>
      <c r="S747" s="117"/>
      <c r="T747" s="117"/>
      <c r="U747" s="216"/>
      <c r="V747" s="216"/>
      <c r="W747" s="216"/>
      <c r="X747" s="216"/>
      <c r="Y747" s="216"/>
      <c r="Z747" s="216"/>
      <c r="AA747" s="217"/>
      <c r="AB747" s="218"/>
      <c r="AC747" s="219"/>
      <c r="AD747" s="220"/>
      <c r="AE747" s="220"/>
      <c r="AF747" s="120"/>
      <c r="AG747" s="217"/>
      <c r="AH747" s="217"/>
      <c r="AI747" s="221"/>
      <c r="AJ747" s="220"/>
      <c r="AK747" s="220"/>
      <c r="AL747" s="222"/>
      <c r="AM747" s="217"/>
      <c r="AN747" s="217"/>
      <c r="AO747" s="221"/>
      <c r="AP747" s="220"/>
      <c r="AQ747" s="220"/>
      <c r="AR747" s="245"/>
      <c r="AS747" s="245"/>
      <c r="AT747" s="117"/>
      <c r="AU747" s="117"/>
    </row>
    <row r="748" spans="1:47" ht="12.75" customHeight="1">
      <c r="A748" s="118"/>
      <c r="B748" s="76"/>
      <c r="C748" s="76"/>
      <c r="D748" s="216"/>
      <c r="E748" s="117"/>
      <c r="F748" s="117"/>
      <c r="G748" s="117"/>
      <c r="H748" s="117"/>
      <c r="I748" s="117"/>
      <c r="J748" s="117"/>
      <c r="K748" s="117"/>
      <c r="L748" s="119"/>
      <c r="M748" s="120"/>
      <c r="N748" s="118"/>
      <c r="O748" s="117"/>
      <c r="P748" s="117"/>
      <c r="Q748" s="216"/>
      <c r="R748" s="117"/>
      <c r="S748" s="117"/>
      <c r="T748" s="117"/>
      <c r="U748" s="216"/>
      <c r="V748" s="216"/>
      <c r="W748" s="216"/>
      <c r="X748" s="216"/>
      <c r="Y748" s="216"/>
      <c r="Z748" s="216"/>
      <c r="AA748" s="217"/>
      <c r="AB748" s="218"/>
      <c r="AC748" s="219"/>
      <c r="AD748" s="220"/>
      <c r="AE748" s="220"/>
      <c r="AF748" s="120"/>
      <c r="AG748" s="217"/>
      <c r="AH748" s="217"/>
      <c r="AI748" s="221"/>
      <c r="AJ748" s="220"/>
      <c r="AK748" s="220"/>
      <c r="AL748" s="222"/>
      <c r="AM748" s="217"/>
      <c r="AN748" s="217"/>
      <c r="AO748" s="221"/>
      <c r="AP748" s="220"/>
      <c r="AQ748" s="220"/>
      <c r="AR748" s="245"/>
      <c r="AS748" s="245"/>
      <c r="AT748" s="117"/>
      <c r="AU748" s="117"/>
    </row>
    <row r="749" spans="1:47" ht="12.75" customHeight="1">
      <c r="A749" s="118"/>
      <c r="B749" s="76"/>
      <c r="C749" s="76"/>
      <c r="D749" s="216"/>
      <c r="E749" s="117"/>
      <c r="F749" s="117"/>
      <c r="G749" s="117"/>
      <c r="H749" s="117"/>
      <c r="I749" s="117"/>
      <c r="J749" s="117"/>
      <c r="K749" s="117"/>
      <c r="L749" s="119"/>
      <c r="M749" s="120"/>
      <c r="N749" s="118"/>
      <c r="O749" s="117"/>
      <c r="P749" s="117"/>
      <c r="Q749" s="216"/>
      <c r="R749" s="117"/>
      <c r="S749" s="117"/>
      <c r="T749" s="117"/>
      <c r="U749" s="216"/>
      <c r="V749" s="216"/>
      <c r="W749" s="216"/>
      <c r="X749" s="216"/>
      <c r="Y749" s="216"/>
      <c r="Z749" s="216"/>
      <c r="AA749" s="217"/>
      <c r="AB749" s="218"/>
      <c r="AC749" s="219"/>
      <c r="AD749" s="220"/>
      <c r="AE749" s="220"/>
      <c r="AF749" s="120"/>
      <c r="AG749" s="217"/>
      <c r="AH749" s="217"/>
      <c r="AI749" s="221"/>
      <c r="AJ749" s="220"/>
      <c r="AK749" s="220"/>
      <c r="AL749" s="222"/>
      <c r="AM749" s="217"/>
      <c r="AN749" s="217"/>
      <c r="AO749" s="221"/>
      <c r="AP749" s="220"/>
      <c r="AQ749" s="220"/>
      <c r="AR749" s="245"/>
      <c r="AS749" s="245"/>
      <c r="AT749" s="117"/>
      <c r="AU749" s="117"/>
    </row>
    <row r="750" spans="1:47" ht="12.75" customHeight="1">
      <c r="A750" s="118"/>
      <c r="B750" s="76"/>
      <c r="C750" s="76"/>
      <c r="D750" s="216"/>
      <c r="E750" s="117"/>
      <c r="F750" s="117"/>
      <c r="G750" s="117"/>
      <c r="H750" s="117"/>
      <c r="I750" s="117"/>
      <c r="J750" s="117"/>
      <c r="K750" s="117"/>
      <c r="L750" s="119"/>
      <c r="M750" s="120"/>
      <c r="N750" s="118"/>
      <c r="O750" s="117"/>
      <c r="P750" s="117"/>
      <c r="Q750" s="216"/>
      <c r="R750" s="117"/>
      <c r="S750" s="117"/>
      <c r="T750" s="117"/>
      <c r="U750" s="216"/>
      <c r="V750" s="216"/>
      <c r="W750" s="216"/>
      <c r="X750" s="216"/>
      <c r="Y750" s="216"/>
      <c r="Z750" s="216"/>
      <c r="AA750" s="217"/>
      <c r="AB750" s="218"/>
      <c r="AC750" s="219"/>
      <c r="AD750" s="220"/>
      <c r="AE750" s="220"/>
      <c r="AF750" s="120"/>
      <c r="AG750" s="217"/>
      <c r="AH750" s="217"/>
      <c r="AI750" s="221"/>
      <c r="AJ750" s="220"/>
      <c r="AK750" s="220"/>
      <c r="AL750" s="222"/>
      <c r="AM750" s="217"/>
      <c r="AN750" s="217"/>
      <c r="AO750" s="221"/>
      <c r="AP750" s="220"/>
      <c r="AQ750" s="220"/>
      <c r="AR750" s="245"/>
      <c r="AS750" s="245"/>
      <c r="AT750" s="117"/>
      <c r="AU750" s="117"/>
    </row>
    <row r="751" spans="1:47" ht="12.75" customHeight="1">
      <c r="A751" s="118"/>
      <c r="B751" s="76"/>
      <c r="C751" s="76"/>
      <c r="D751" s="216"/>
      <c r="E751" s="117"/>
      <c r="F751" s="117"/>
      <c r="G751" s="117"/>
      <c r="H751" s="117"/>
      <c r="I751" s="117"/>
      <c r="J751" s="117"/>
      <c r="K751" s="117"/>
      <c r="L751" s="119"/>
      <c r="M751" s="120"/>
      <c r="N751" s="118"/>
      <c r="O751" s="117"/>
      <c r="P751" s="117"/>
      <c r="Q751" s="216"/>
      <c r="R751" s="117"/>
      <c r="S751" s="117"/>
      <c r="T751" s="117"/>
      <c r="U751" s="216"/>
      <c r="V751" s="216"/>
      <c r="W751" s="216"/>
      <c r="X751" s="216"/>
      <c r="Y751" s="216"/>
      <c r="Z751" s="216"/>
      <c r="AA751" s="217"/>
      <c r="AB751" s="218"/>
      <c r="AC751" s="219"/>
      <c r="AD751" s="220"/>
      <c r="AE751" s="220"/>
      <c r="AF751" s="120"/>
      <c r="AG751" s="217"/>
      <c r="AH751" s="217"/>
      <c r="AI751" s="221"/>
      <c r="AJ751" s="220"/>
      <c r="AK751" s="220"/>
      <c r="AL751" s="222"/>
      <c r="AM751" s="217"/>
      <c r="AN751" s="217"/>
      <c r="AO751" s="221"/>
      <c r="AP751" s="220"/>
      <c r="AQ751" s="220"/>
      <c r="AR751" s="245"/>
      <c r="AS751" s="245"/>
      <c r="AT751" s="117"/>
      <c r="AU751" s="117"/>
    </row>
    <row r="752" spans="1:47" ht="12.75" customHeight="1">
      <c r="A752" s="118"/>
      <c r="B752" s="76"/>
      <c r="C752" s="76"/>
      <c r="D752" s="216"/>
      <c r="E752" s="117"/>
      <c r="F752" s="117"/>
      <c r="G752" s="117"/>
      <c r="H752" s="117"/>
      <c r="I752" s="117"/>
      <c r="J752" s="117"/>
      <c r="K752" s="117"/>
      <c r="L752" s="119"/>
      <c r="M752" s="120"/>
      <c r="N752" s="118"/>
      <c r="O752" s="117"/>
      <c r="P752" s="117"/>
      <c r="Q752" s="216"/>
      <c r="R752" s="117"/>
      <c r="S752" s="117"/>
      <c r="T752" s="117"/>
      <c r="U752" s="216"/>
      <c r="V752" s="216"/>
      <c r="W752" s="216"/>
      <c r="X752" s="216"/>
      <c r="Y752" s="216"/>
      <c r="Z752" s="216"/>
      <c r="AA752" s="217"/>
      <c r="AB752" s="218"/>
      <c r="AC752" s="219"/>
      <c r="AD752" s="220"/>
      <c r="AE752" s="220"/>
      <c r="AF752" s="120"/>
      <c r="AG752" s="217"/>
      <c r="AH752" s="217"/>
      <c r="AI752" s="221"/>
      <c r="AJ752" s="220"/>
      <c r="AK752" s="220"/>
      <c r="AL752" s="222"/>
      <c r="AM752" s="217"/>
      <c r="AN752" s="217"/>
      <c r="AO752" s="221"/>
      <c r="AP752" s="220"/>
      <c r="AQ752" s="220"/>
      <c r="AR752" s="245"/>
      <c r="AS752" s="245"/>
      <c r="AT752" s="117"/>
      <c r="AU752" s="117"/>
    </row>
    <row r="753" spans="1:47" ht="12.75" customHeight="1">
      <c r="A753" s="118"/>
      <c r="B753" s="76"/>
      <c r="C753" s="76"/>
      <c r="D753" s="216"/>
      <c r="E753" s="117"/>
      <c r="F753" s="117"/>
      <c r="G753" s="117"/>
      <c r="H753" s="117"/>
      <c r="I753" s="117"/>
      <c r="J753" s="117"/>
      <c r="K753" s="117"/>
      <c r="L753" s="119"/>
      <c r="M753" s="120"/>
      <c r="N753" s="118"/>
      <c r="O753" s="117"/>
      <c r="P753" s="117"/>
      <c r="Q753" s="216"/>
      <c r="R753" s="117"/>
      <c r="S753" s="117"/>
      <c r="T753" s="117"/>
      <c r="U753" s="216"/>
      <c r="V753" s="216"/>
      <c r="W753" s="216"/>
      <c r="X753" s="216"/>
      <c r="Y753" s="216"/>
      <c r="Z753" s="216"/>
      <c r="AA753" s="217"/>
      <c r="AB753" s="218"/>
      <c r="AC753" s="219"/>
      <c r="AD753" s="220"/>
      <c r="AE753" s="220"/>
      <c r="AF753" s="120"/>
      <c r="AG753" s="217"/>
      <c r="AH753" s="217"/>
      <c r="AI753" s="221"/>
      <c r="AJ753" s="220"/>
      <c r="AK753" s="220"/>
      <c r="AL753" s="222"/>
      <c r="AM753" s="217"/>
      <c r="AN753" s="217"/>
      <c r="AO753" s="221"/>
      <c r="AP753" s="220"/>
      <c r="AQ753" s="220"/>
      <c r="AR753" s="245"/>
      <c r="AS753" s="245"/>
      <c r="AT753" s="117"/>
      <c r="AU753" s="117"/>
    </row>
    <row r="754" spans="1:47" ht="12.75" customHeight="1">
      <c r="A754" s="118"/>
      <c r="B754" s="76"/>
      <c r="C754" s="76"/>
      <c r="D754" s="216"/>
      <c r="E754" s="117"/>
      <c r="F754" s="117"/>
      <c r="G754" s="117"/>
      <c r="H754" s="117"/>
      <c r="I754" s="117"/>
      <c r="J754" s="117"/>
      <c r="K754" s="117"/>
      <c r="L754" s="119"/>
      <c r="M754" s="120"/>
      <c r="N754" s="118"/>
      <c r="O754" s="117"/>
      <c r="P754" s="117"/>
      <c r="Q754" s="216"/>
      <c r="R754" s="117"/>
      <c r="S754" s="117"/>
      <c r="T754" s="117"/>
      <c r="U754" s="216"/>
      <c r="V754" s="216"/>
      <c r="W754" s="216"/>
      <c r="X754" s="216"/>
      <c r="Y754" s="216"/>
      <c r="Z754" s="216"/>
      <c r="AA754" s="217"/>
      <c r="AB754" s="218"/>
      <c r="AC754" s="219"/>
      <c r="AD754" s="220"/>
      <c r="AE754" s="220"/>
      <c r="AF754" s="120"/>
      <c r="AG754" s="217"/>
      <c r="AH754" s="217"/>
      <c r="AI754" s="221"/>
      <c r="AJ754" s="220"/>
      <c r="AK754" s="220"/>
      <c r="AL754" s="222"/>
      <c r="AM754" s="217"/>
      <c r="AN754" s="217"/>
      <c r="AO754" s="221"/>
      <c r="AP754" s="220"/>
      <c r="AQ754" s="220"/>
      <c r="AR754" s="245"/>
      <c r="AS754" s="245"/>
      <c r="AT754" s="117"/>
      <c r="AU754" s="117"/>
    </row>
    <row r="755" spans="1:47" ht="12.75" customHeight="1">
      <c r="A755" s="118"/>
      <c r="B755" s="76"/>
      <c r="C755" s="76"/>
      <c r="D755" s="216"/>
      <c r="E755" s="117"/>
      <c r="F755" s="117"/>
      <c r="G755" s="117"/>
      <c r="H755" s="117"/>
      <c r="I755" s="117"/>
      <c r="J755" s="117"/>
      <c r="K755" s="117"/>
      <c r="L755" s="119"/>
      <c r="M755" s="120"/>
      <c r="N755" s="118"/>
      <c r="O755" s="117"/>
      <c r="P755" s="117"/>
      <c r="Q755" s="216"/>
      <c r="R755" s="117"/>
      <c r="S755" s="117"/>
      <c r="T755" s="117"/>
      <c r="U755" s="216"/>
      <c r="V755" s="216"/>
      <c r="W755" s="216"/>
      <c r="X755" s="216"/>
      <c r="Y755" s="216"/>
      <c r="Z755" s="216"/>
      <c r="AA755" s="217"/>
      <c r="AB755" s="218"/>
      <c r="AC755" s="219"/>
      <c r="AD755" s="220"/>
      <c r="AE755" s="220"/>
      <c r="AF755" s="120"/>
      <c r="AG755" s="217"/>
      <c r="AH755" s="217"/>
      <c r="AI755" s="221"/>
      <c r="AJ755" s="220"/>
      <c r="AK755" s="220"/>
      <c r="AL755" s="222"/>
      <c r="AM755" s="217"/>
      <c r="AN755" s="217"/>
      <c r="AO755" s="221"/>
      <c r="AP755" s="220"/>
      <c r="AQ755" s="220"/>
      <c r="AR755" s="245"/>
      <c r="AS755" s="245"/>
      <c r="AT755" s="117"/>
      <c r="AU755" s="117"/>
    </row>
    <row r="756" spans="1:47" ht="12.75" customHeight="1">
      <c r="A756" s="118"/>
      <c r="B756" s="76"/>
      <c r="C756" s="76"/>
      <c r="D756" s="216"/>
      <c r="E756" s="117"/>
      <c r="F756" s="117"/>
      <c r="G756" s="117"/>
      <c r="H756" s="117"/>
      <c r="I756" s="117"/>
      <c r="J756" s="117"/>
      <c r="K756" s="117"/>
      <c r="L756" s="119"/>
      <c r="M756" s="120"/>
      <c r="N756" s="118"/>
      <c r="O756" s="117"/>
      <c r="P756" s="117"/>
      <c r="Q756" s="216"/>
      <c r="R756" s="117"/>
      <c r="S756" s="117"/>
      <c r="T756" s="117"/>
      <c r="U756" s="216"/>
      <c r="V756" s="216"/>
      <c r="W756" s="216"/>
      <c r="X756" s="216"/>
      <c r="Y756" s="216"/>
      <c r="Z756" s="216"/>
      <c r="AA756" s="217"/>
      <c r="AB756" s="218"/>
      <c r="AC756" s="219"/>
      <c r="AD756" s="220"/>
      <c r="AE756" s="220"/>
      <c r="AF756" s="120"/>
      <c r="AG756" s="217"/>
      <c r="AH756" s="217"/>
      <c r="AI756" s="221"/>
      <c r="AJ756" s="220"/>
      <c r="AK756" s="220"/>
      <c r="AL756" s="222"/>
      <c r="AM756" s="217"/>
      <c r="AN756" s="217"/>
      <c r="AO756" s="221"/>
      <c r="AP756" s="220"/>
      <c r="AQ756" s="220"/>
      <c r="AR756" s="245"/>
      <c r="AS756" s="245"/>
      <c r="AT756" s="117"/>
      <c r="AU756" s="117"/>
    </row>
    <row r="757" spans="1:47" ht="12.75" customHeight="1">
      <c r="A757" s="118"/>
      <c r="B757" s="76"/>
      <c r="C757" s="76"/>
      <c r="D757" s="216"/>
      <c r="E757" s="117"/>
      <c r="F757" s="117"/>
      <c r="G757" s="117"/>
      <c r="H757" s="117"/>
      <c r="I757" s="117"/>
      <c r="J757" s="117"/>
      <c r="K757" s="117"/>
      <c r="L757" s="119"/>
      <c r="M757" s="120"/>
      <c r="N757" s="118"/>
      <c r="O757" s="117"/>
      <c r="P757" s="117"/>
      <c r="Q757" s="216"/>
      <c r="R757" s="117"/>
      <c r="S757" s="117"/>
      <c r="T757" s="117"/>
      <c r="U757" s="216"/>
      <c r="V757" s="216"/>
      <c r="W757" s="216"/>
      <c r="X757" s="216"/>
      <c r="Y757" s="216"/>
      <c r="Z757" s="216"/>
      <c r="AA757" s="217"/>
      <c r="AB757" s="218"/>
      <c r="AC757" s="219"/>
      <c r="AD757" s="220"/>
      <c r="AE757" s="220"/>
      <c r="AF757" s="120"/>
      <c r="AG757" s="217"/>
      <c r="AH757" s="217"/>
      <c r="AI757" s="221"/>
      <c r="AJ757" s="220"/>
      <c r="AK757" s="220"/>
      <c r="AL757" s="222"/>
      <c r="AM757" s="217"/>
      <c r="AN757" s="217"/>
      <c r="AO757" s="221"/>
      <c r="AP757" s="220"/>
      <c r="AQ757" s="220"/>
      <c r="AR757" s="245"/>
      <c r="AS757" s="245"/>
      <c r="AT757" s="117"/>
      <c r="AU757" s="117"/>
    </row>
    <row r="758" spans="1:47" ht="12.75" customHeight="1">
      <c r="A758" s="118"/>
      <c r="B758" s="76"/>
      <c r="C758" s="76"/>
      <c r="D758" s="216"/>
      <c r="E758" s="117"/>
      <c r="F758" s="117"/>
      <c r="G758" s="117"/>
      <c r="H758" s="117"/>
      <c r="I758" s="117"/>
      <c r="J758" s="117"/>
      <c r="K758" s="117"/>
      <c r="L758" s="119"/>
      <c r="M758" s="120"/>
      <c r="N758" s="118"/>
      <c r="O758" s="117"/>
      <c r="P758" s="117"/>
      <c r="Q758" s="216"/>
      <c r="R758" s="117"/>
      <c r="S758" s="117"/>
      <c r="T758" s="117"/>
      <c r="U758" s="216"/>
      <c r="V758" s="216"/>
      <c r="W758" s="216"/>
      <c r="X758" s="216"/>
      <c r="Y758" s="216"/>
      <c r="Z758" s="216"/>
      <c r="AA758" s="217"/>
      <c r="AB758" s="218"/>
      <c r="AC758" s="219"/>
      <c r="AD758" s="220"/>
      <c r="AE758" s="220"/>
      <c r="AF758" s="120"/>
      <c r="AG758" s="217"/>
      <c r="AH758" s="217"/>
      <c r="AI758" s="221"/>
      <c r="AJ758" s="220"/>
      <c r="AK758" s="220"/>
      <c r="AL758" s="222"/>
      <c r="AM758" s="217"/>
      <c r="AN758" s="217"/>
      <c r="AO758" s="221"/>
      <c r="AP758" s="220"/>
      <c r="AQ758" s="220"/>
      <c r="AR758" s="245"/>
      <c r="AS758" s="245"/>
      <c r="AT758" s="117"/>
      <c r="AU758" s="117"/>
    </row>
    <row r="759" spans="1:47" ht="12.75" customHeight="1">
      <c r="A759" s="118"/>
      <c r="B759" s="76"/>
      <c r="C759" s="76"/>
      <c r="D759" s="216"/>
      <c r="E759" s="117"/>
      <c r="F759" s="117"/>
      <c r="G759" s="117"/>
      <c r="H759" s="117"/>
      <c r="I759" s="117"/>
      <c r="J759" s="117"/>
      <c r="K759" s="117"/>
      <c r="L759" s="119"/>
      <c r="M759" s="120"/>
      <c r="N759" s="118"/>
      <c r="O759" s="117"/>
      <c r="P759" s="117"/>
      <c r="Q759" s="216"/>
      <c r="R759" s="117"/>
      <c r="S759" s="117"/>
      <c r="T759" s="117"/>
      <c r="U759" s="216"/>
      <c r="V759" s="216"/>
      <c r="W759" s="216"/>
      <c r="X759" s="216"/>
      <c r="Y759" s="216"/>
      <c r="Z759" s="216"/>
      <c r="AA759" s="217"/>
      <c r="AB759" s="218"/>
      <c r="AC759" s="219"/>
      <c r="AD759" s="220"/>
      <c r="AE759" s="220"/>
      <c r="AF759" s="120"/>
      <c r="AG759" s="217"/>
      <c r="AH759" s="217"/>
      <c r="AI759" s="221"/>
      <c r="AJ759" s="220"/>
      <c r="AK759" s="220"/>
      <c r="AL759" s="222"/>
      <c r="AM759" s="217"/>
      <c r="AN759" s="217"/>
      <c r="AO759" s="221"/>
      <c r="AP759" s="220"/>
      <c r="AQ759" s="220"/>
      <c r="AR759" s="245"/>
      <c r="AS759" s="245"/>
      <c r="AT759" s="117"/>
      <c r="AU759" s="117"/>
    </row>
    <row r="760" spans="1:47" ht="12.75" customHeight="1">
      <c r="A760" s="118"/>
      <c r="B760" s="76"/>
      <c r="C760" s="76"/>
      <c r="D760" s="216"/>
      <c r="E760" s="117"/>
      <c r="F760" s="117"/>
      <c r="G760" s="117"/>
      <c r="H760" s="117"/>
      <c r="I760" s="117"/>
      <c r="J760" s="117"/>
      <c r="K760" s="117"/>
      <c r="L760" s="119"/>
      <c r="M760" s="120"/>
      <c r="N760" s="118"/>
      <c r="O760" s="117"/>
      <c r="P760" s="117"/>
      <c r="Q760" s="216"/>
      <c r="R760" s="117"/>
      <c r="S760" s="117"/>
      <c r="T760" s="117"/>
      <c r="U760" s="216"/>
      <c r="V760" s="216"/>
      <c r="W760" s="216"/>
      <c r="X760" s="216"/>
      <c r="Y760" s="216"/>
      <c r="Z760" s="216"/>
      <c r="AA760" s="217"/>
      <c r="AB760" s="218"/>
      <c r="AC760" s="219"/>
      <c r="AD760" s="220"/>
      <c r="AE760" s="220"/>
      <c r="AF760" s="120"/>
      <c r="AG760" s="217"/>
      <c r="AH760" s="217"/>
      <c r="AI760" s="221"/>
      <c r="AJ760" s="220"/>
      <c r="AK760" s="220"/>
      <c r="AL760" s="222"/>
      <c r="AM760" s="217"/>
      <c r="AN760" s="217"/>
      <c r="AO760" s="221"/>
      <c r="AP760" s="220"/>
      <c r="AQ760" s="220"/>
      <c r="AR760" s="245"/>
      <c r="AS760" s="245"/>
      <c r="AT760" s="117"/>
      <c r="AU760" s="117"/>
    </row>
    <row r="761" spans="1:47" ht="12.75" customHeight="1">
      <c r="A761" s="118"/>
      <c r="B761" s="76"/>
      <c r="C761" s="76"/>
      <c r="D761" s="216"/>
      <c r="E761" s="117"/>
      <c r="F761" s="117"/>
      <c r="G761" s="117"/>
      <c r="H761" s="117"/>
      <c r="I761" s="117"/>
      <c r="J761" s="117"/>
      <c r="K761" s="117"/>
      <c r="L761" s="119"/>
      <c r="M761" s="120"/>
      <c r="N761" s="118"/>
      <c r="O761" s="117"/>
      <c r="P761" s="117"/>
      <c r="Q761" s="216"/>
      <c r="R761" s="117"/>
      <c r="S761" s="117"/>
      <c r="T761" s="117"/>
      <c r="U761" s="216"/>
      <c r="V761" s="216"/>
      <c r="W761" s="216"/>
      <c r="X761" s="216"/>
      <c r="Y761" s="216"/>
      <c r="Z761" s="216"/>
      <c r="AA761" s="217"/>
      <c r="AB761" s="218"/>
      <c r="AC761" s="219"/>
      <c r="AD761" s="220"/>
      <c r="AE761" s="220"/>
      <c r="AF761" s="120"/>
      <c r="AG761" s="217"/>
      <c r="AH761" s="217"/>
      <c r="AI761" s="221"/>
      <c r="AJ761" s="220"/>
      <c r="AK761" s="220"/>
      <c r="AL761" s="222"/>
      <c r="AM761" s="217"/>
      <c r="AN761" s="217"/>
      <c r="AO761" s="221"/>
      <c r="AP761" s="220"/>
      <c r="AQ761" s="220"/>
      <c r="AR761" s="245"/>
      <c r="AS761" s="245"/>
      <c r="AT761" s="117"/>
      <c r="AU761" s="117"/>
    </row>
    <row r="762" spans="1:47" ht="12.75" customHeight="1">
      <c r="A762" s="118"/>
      <c r="B762" s="76"/>
      <c r="C762" s="76"/>
      <c r="D762" s="216"/>
      <c r="E762" s="117"/>
      <c r="F762" s="117"/>
      <c r="G762" s="117"/>
      <c r="H762" s="117"/>
      <c r="I762" s="117"/>
      <c r="J762" s="117"/>
      <c r="K762" s="117"/>
      <c r="L762" s="119"/>
      <c r="M762" s="120"/>
      <c r="N762" s="118"/>
      <c r="O762" s="117"/>
      <c r="P762" s="117"/>
      <c r="Q762" s="216"/>
      <c r="R762" s="117"/>
      <c r="S762" s="117"/>
      <c r="T762" s="117"/>
      <c r="U762" s="216"/>
      <c r="V762" s="216"/>
      <c r="W762" s="216"/>
      <c r="X762" s="216"/>
      <c r="Y762" s="216"/>
      <c r="Z762" s="216"/>
      <c r="AA762" s="217"/>
      <c r="AB762" s="218"/>
      <c r="AC762" s="219"/>
      <c r="AD762" s="220"/>
      <c r="AE762" s="220"/>
      <c r="AF762" s="120"/>
      <c r="AG762" s="217"/>
      <c r="AH762" s="217"/>
      <c r="AI762" s="221"/>
      <c r="AJ762" s="220"/>
      <c r="AK762" s="220"/>
      <c r="AL762" s="222"/>
      <c r="AM762" s="217"/>
      <c r="AN762" s="217"/>
      <c r="AO762" s="221"/>
      <c r="AP762" s="220"/>
      <c r="AQ762" s="220"/>
      <c r="AR762" s="245"/>
      <c r="AS762" s="245"/>
      <c r="AT762" s="117"/>
      <c r="AU762" s="117"/>
    </row>
    <row r="763" spans="1:47" ht="12.75" customHeight="1">
      <c r="A763" s="118"/>
      <c r="B763" s="76"/>
      <c r="C763" s="76"/>
      <c r="D763" s="216"/>
      <c r="E763" s="117"/>
      <c r="F763" s="117"/>
      <c r="G763" s="117"/>
      <c r="H763" s="117"/>
      <c r="I763" s="117"/>
      <c r="J763" s="117"/>
      <c r="K763" s="117"/>
      <c r="L763" s="119"/>
      <c r="M763" s="120"/>
      <c r="N763" s="118"/>
      <c r="O763" s="117"/>
      <c r="P763" s="117"/>
      <c r="Q763" s="216"/>
      <c r="R763" s="117"/>
      <c r="S763" s="117"/>
      <c r="T763" s="117"/>
      <c r="U763" s="216"/>
      <c r="V763" s="216"/>
      <c r="W763" s="216"/>
      <c r="X763" s="216"/>
      <c r="Y763" s="216"/>
      <c r="Z763" s="216"/>
      <c r="AA763" s="217"/>
      <c r="AB763" s="218"/>
      <c r="AC763" s="219"/>
      <c r="AD763" s="220"/>
      <c r="AE763" s="220"/>
      <c r="AF763" s="120"/>
      <c r="AG763" s="217"/>
      <c r="AH763" s="217"/>
      <c r="AI763" s="221"/>
      <c r="AJ763" s="220"/>
      <c r="AK763" s="220"/>
      <c r="AL763" s="222"/>
      <c r="AM763" s="217"/>
      <c r="AN763" s="217"/>
      <c r="AO763" s="221"/>
      <c r="AP763" s="220"/>
      <c r="AQ763" s="220"/>
      <c r="AR763" s="245"/>
      <c r="AS763" s="245"/>
      <c r="AT763" s="117"/>
      <c r="AU763" s="117"/>
    </row>
    <row r="764" spans="1:47" ht="12.75" customHeight="1">
      <c r="A764" s="118"/>
      <c r="B764" s="76"/>
      <c r="C764" s="76"/>
      <c r="D764" s="216"/>
      <c r="E764" s="117"/>
      <c r="F764" s="117"/>
      <c r="G764" s="117"/>
      <c r="H764" s="117"/>
      <c r="I764" s="117"/>
      <c r="J764" s="117"/>
      <c r="K764" s="117"/>
      <c r="L764" s="119"/>
      <c r="M764" s="120"/>
      <c r="N764" s="118"/>
      <c r="O764" s="117"/>
      <c r="P764" s="117"/>
      <c r="Q764" s="216"/>
      <c r="R764" s="117"/>
      <c r="S764" s="117"/>
      <c r="T764" s="117"/>
      <c r="U764" s="216"/>
      <c r="V764" s="216"/>
      <c r="W764" s="216"/>
      <c r="X764" s="216"/>
      <c r="Y764" s="216"/>
      <c r="Z764" s="216"/>
      <c r="AA764" s="217"/>
      <c r="AB764" s="218"/>
      <c r="AC764" s="219"/>
      <c r="AD764" s="220"/>
      <c r="AE764" s="220"/>
      <c r="AF764" s="120"/>
      <c r="AG764" s="217"/>
      <c r="AH764" s="217"/>
      <c r="AI764" s="221"/>
      <c r="AJ764" s="220"/>
      <c r="AK764" s="220"/>
      <c r="AL764" s="222"/>
      <c r="AM764" s="217"/>
      <c r="AN764" s="217"/>
      <c r="AO764" s="221"/>
      <c r="AP764" s="220"/>
      <c r="AQ764" s="220"/>
      <c r="AR764" s="245"/>
      <c r="AS764" s="245"/>
      <c r="AT764" s="117"/>
      <c r="AU764" s="117"/>
    </row>
    <row r="765" spans="1:47" ht="12.75" customHeight="1">
      <c r="A765" s="118"/>
      <c r="B765" s="76"/>
      <c r="C765" s="76"/>
      <c r="D765" s="216"/>
      <c r="E765" s="117"/>
      <c r="F765" s="117"/>
      <c r="G765" s="117"/>
      <c r="H765" s="117"/>
      <c r="I765" s="117"/>
      <c r="J765" s="117"/>
      <c r="K765" s="117"/>
      <c r="L765" s="119"/>
      <c r="M765" s="120"/>
      <c r="N765" s="118"/>
      <c r="O765" s="117"/>
      <c r="P765" s="117"/>
      <c r="Q765" s="216"/>
      <c r="R765" s="117"/>
      <c r="S765" s="117"/>
      <c r="T765" s="117"/>
      <c r="U765" s="216"/>
      <c r="V765" s="216"/>
      <c r="W765" s="216"/>
      <c r="X765" s="216"/>
      <c r="Y765" s="216"/>
      <c r="Z765" s="216"/>
      <c r="AA765" s="217"/>
      <c r="AB765" s="218"/>
      <c r="AC765" s="219"/>
      <c r="AD765" s="220"/>
      <c r="AE765" s="220"/>
      <c r="AF765" s="120"/>
      <c r="AG765" s="217"/>
      <c r="AH765" s="217"/>
      <c r="AI765" s="221"/>
      <c r="AJ765" s="220"/>
      <c r="AK765" s="220"/>
      <c r="AL765" s="222"/>
      <c r="AM765" s="217"/>
      <c r="AN765" s="217"/>
      <c r="AO765" s="221"/>
      <c r="AP765" s="220"/>
      <c r="AQ765" s="220"/>
      <c r="AR765" s="245"/>
      <c r="AS765" s="245"/>
      <c r="AT765" s="117"/>
      <c r="AU765" s="117"/>
    </row>
    <row r="766" spans="1:47" ht="12.75" customHeight="1">
      <c r="A766" s="118"/>
      <c r="B766" s="76"/>
      <c r="C766" s="76"/>
      <c r="D766" s="216"/>
      <c r="E766" s="117"/>
      <c r="F766" s="117"/>
      <c r="G766" s="117"/>
      <c r="H766" s="117"/>
      <c r="I766" s="117"/>
      <c r="J766" s="117"/>
      <c r="K766" s="117"/>
      <c r="L766" s="119"/>
      <c r="M766" s="120"/>
      <c r="N766" s="118"/>
      <c r="O766" s="117"/>
      <c r="P766" s="117"/>
      <c r="Q766" s="216"/>
      <c r="R766" s="117"/>
      <c r="S766" s="117"/>
      <c r="T766" s="117"/>
      <c r="U766" s="216"/>
      <c r="V766" s="216"/>
      <c r="W766" s="216"/>
      <c r="X766" s="216"/>
      <c r="Y766" s="216"/>
      <c r="Z766" s="216"/>
      <c r="AA766" s="217"/>
      <c r="AB766" s="218"/>
      <c r="AC766" s="219"/>
      <c r="AD766" s="220"/>
      <c r="AE766" s="220"/>
      <c r="AF766" s="120"/>
      <c r="AG766" s="217"/>
      <c r="AH766" s="217"/>
      <c r="AI766" s="221"/>
      <c r="AJ766" s="220"/>
      <c r="AK766" s="220"/>
      <c r="AL766" s="222"/>
      <c r="AM766" s="217"/>
      <c r="AN766" s="217"/>
      <c r="AO766" s="221"/>
      <c r="AP766" s="220"/>
      <c r="AQ766" s="220"/>
      <c r="AR766" s="245"/>
      <c r="AS766" s="245"/>
      <c r="AT766" s="117"/>
      <c r="AU766" s="117"/>
    </row>
    <row r="767" spans="1:47" ht="12.75" customHeight="1">
      <c r="A767" s="118"/>
      <c r="B767" s="76"/>
      <c r="C767" s="76"/>
      <c r="D767" s="216"/>
      <c r="E767" s="117"/>
      <c r="F767" s="117"/>
      <c r="G767" s="117"/>
      <c r="H767" s="117"/>
      <c r="I767" s="117"/>
      <c r="J767" s="117"/>
      <c r="K767" s="117"/>
      <c r="L767" s="119"/>
      <c r="M767" s="120"/>
      <c r="N767" s="118"/>
      <c r="O767" s="117"/>
      <c r="P767" s="117"/>
      <c r="Q767" s="216"/>
      <c r="R767" s="117"/>
      <c r="S767" s="117"/>
      <c r="T767" s="117"/>
      <c r="U767" s="216"/>
      <c r="V767" s="216"/>
      <c r="W767" s="216"/>
      <c r="X767" s="216"/>
      <c r="Y767" s="216"/>
      <c r="Z767" s="216"/>
      <c r="AA767" s="217"/>
      <c r="AB767" s="218"/>
      <c r="AC767" s="219"/>
      <c r="AD767" s="220"/>
      <c r="AE767" s="220"/>
      <c r="AF767" s="120"/>
      <c r="AG767" s="217"/>
      <c r="AH767" s="217"/>
      <c r="AI767" s="221"/>
      <c r="AJ767" s="220"/>
      <c r="AK767" s="220"/>
      <c r="AL767" s="222"/>
      <c r="AM767" s="217"/>
      <c r="AN767" s="217"/>
      <c r="AO767" s="221"/>
      <c r="AP767" s="220"/>
      <c r="AQ767" s="220"/>
      <c r="AR767" s="245"/>
      <c r="AS767" s="245"/>
      <c r="AT767" s="117"/>
      <c r="AU767" s="117"/>
    </row>
    <row r="768" spans="1:47" ht="12.75" customHeight="1">
      <c r="A768" s="118"/>
      <c r="B768" s="76"/>
      <c r="C768" s="76"/>
      <c r="D768" s="216"/>
      <c r="E768" s="117"/>
      <c r="F768" s="117"/>
      <c r="G768" s="117"/>
      <c r="H768" s="117"/>
      <c r="I768" s="117"/>
      <c r="J768" s="117"/>
      <c r="K768" s="117"/>
      <c r="L768" s="119"/>
      <c r="M768" s="120"/>
      <c r="N768" s="118"/>
      <c r="O768" s="117"/>
      <c r="P768" s="117"/>
      <c r="Q768" s="216"/>
      <c r="R768" s="117"/>
      <c r="S768" s="117"/>
      <c r="T768" s="117"/>
      <c r="U768" s="216"/>
      <c r="V768" s="216"/>
      <c r="W768" s="216"/>
      <c r="X768" s="216"/>
      <c r="Y768" s="216"/>
      <c r="Z768" s="216"/>
      <c r="AA768" s="217"/>
      <c r="AB768" s="218"/>
      <c r="AC768" s="219"/>
      <c r="AD768" s="220"/>
      <c r="AE768" s="220"/>
      <c r="AF768" s="120"/>
      <c r="AG768" s="217"/>
      <c r="AH768" s="217"/>
      <c r="AI768" s="221"/>
      <c r="AJ768" s="220"/>
      <c r="AK768" s="220"/>
      <c r="AL768" s="222"/>
      <c r="AM768" s="217"/>
      <c r="AN768" s="217"/>
      <c r="AO768" s="221"/>
      <c r="AP768" s="220"/>
      <c r="AQ768" s="220"/>
      <c r="AR768" s="245"/>
      <c r="AS768" s="245"/>
      <c r="AT768" s="117"/>
      <c r="AU768" s="117"/>
    </row>
    <row r="769" spans="1:47" ht="12.75" customHeight="1">
      <c r="A769" s="118"/>
      <c r="B769" s="76"/>
      <c r="C769" s="76"/>
      <c r="D769" s="216"/>
      <c r="E769" s="117"/>
      <c r="F769" s="117"/>
      <c r="G769" s="117"/>
      <c r="H769" s="117"/>
      <c r="I769" s="117"/>
      <c r="J769" s="117"/>
      <c r="K769" s="117"/>
      <c r="L769" s="119"/>
      <c r="M769" s="120"/>
      <c r="N769" s="118"/>
      <c r="O769" s="117"/>
      <c r="P769" s="117"/>
      <c r="Q769" s="216"/>
      <c r="R769" s="117"/>
      <c r="S769" s="117"/>
      <c r="T769" s="117"/>
      <c r="U769" s="216"/>
      <c r="V769" s="216"/>
      <c r="W769" s="216"/>
      <c r="X769" s="216"/>
      <c r="Y769" s="216"/>
      <c r="Z769" s="216"/>
      <c r="AA769" s="217"/>
      <c r="AB769" s="218"/>
      <c r="AC769" s="219"/>
      <c r="AD769" s="220"/>
      <c r="AE769" s="220"/>
      <c r="AF769" s="120"/>
      <c r="AG769" s="217"/>
      <c r="AH769" s="217"/>
      <c r="AI769" s="221"/>
      <c r="AJ769" s="220"/>
      <c r="AK769" s="220"/>
      <c r="AL769" s="222"/>
      <c r="AM769" s="217"/>
      <c r="AN769" s="217"/>
      <c r="AO769" s="221"/>
      <c r="AP769" s="220"/>
      <c r="AQ769" s="220"/>
      <c r="AR769" s="245"/>
      <c r="AS769" s="245"/>
      <c r="AT769" s="117"/>
      <c r="AU769" s="117"/>
    </row>
    <row r="770" spans="1:47" ht="12.75" customHeight="1">
      <c r="A770" s="118"/>
      <c r="B770" s="76"/>
      <c r="C770" s="76"/>
      <c r="D770" s="216"/>
      <c r="E770" s="117"/>
      <c r="F770" s="117"/>
      <c r="G770" s="117"/>
      <c r="H770" s="117"/>
      <c r="I770" s="117"/>
      <c r="J770" s="117"/>
      <c r="K770" s="117"/>
      <c r="L770" s="119"/>
      <c r="M770" s="120"/>
      <c r="N770" s="118"/>
      <c r="O770" s="117"/>
      <c r="P770" s="117"/>
      <c r="Q770" s="216"/>
      <c r="R770" s="117"/>
      <c r="S770" s="117"/>
      <c r="T770" s="117"/>
      <c r="U770" s="216"/>
      <c r="V770" s="216"/>
      <c r="W770" s="216"/>
      <c r="X770" s="216"/>
      <c r="Y770" s="216"/>
      <c r="Z770" s="216"/>
      <c r="AA770" s="217"/>
      <c r="AB770" s="218"/>
      <c r="AC770" s="219"/>
      <c r="AD770" s="220"/>
      <c r="AE770" s="220"/>
      <c r="AF770" s="120"/>
      <c r="AG770" s="217"/>
      <c r="AH770" s="217"/>
      <c r="AI770" s="221"/>
      <c r="AJ770" s="220"/>
      <c r="AK770" s="220"/>
      <c r="AL770" s="222"/>
      <c r="AM770" s="217"/>
      <c r="AN770" s="217"/>
      <c r="AO770" s="221"/>
      <c r="AP770" s="220"/>
      <c r="AQ770" s="220"/>
      <c r="AR770" s="245"/>
      <c r="AS770" s="245"/>
      <c r="AT770" s="117"/>
      <c r="AU770" s="117"/>
    </row>
    <row r="771" spans="1:47" ht="12.75" customHeight="1">
      <c r="A771" s="118"/>
      <c r="B771" s="76"/>
      <c r="C771" s="76"/>
      <c r="D771" s="216"/>
      <c r="E771" s="117"/>
      <c r="F771" s="117"/>
      <c r="G771" s="117"/>
      <c r="H771" s="117"/>
      <c r="I771" s="117"/>
      <c r="J771" s="117"/>
      <c r="K771" s="117"/>
      <c r="L771" s="119"/>
      <c r="M771" s="120"/>
      <c r="N771" s="118"/>
      <c r="O771" s="117"/>
      <c r="P771" s="117"/>
      <c r="Q771" s="216"/>
      <c r="R771" s="117"/>
      <c r="S771" s="117"/>
      <c r="T771" s="117"/>
      <c r="U771" s="216"/>
      <c r="V771" s="216"/>
      <c r="W771" s="216"/>
      <c r="X771" s="216"/>
      <c r="Y771" s="216"/>
      <c r="Z771" s="216"/>
      <c r="AA771" s="217"/>
      <c r="AB771" s="218"/>
      <c r="AC771" s="219"/>
      <c r="AD771" s="220"/>
      <c r="AE771" s="220"/>
      <c r="AF771" s="120"/>
      <c r="AG771" s="217"/>
      <c r="AH771" s="217"/>
      <c r="AI771" s="221"/>
      <c r="AJ771" s="220"/>
      <c r="AK771" s="220"/>
      <c r="AL771" s="222"/>
      <c r="AM771" s="217"/>
      <c r="AN771" s="217"/>
      <c r="AO771" s="221"/>
      <c r="AP771" s="220"/>
      <c r="AQ771" s="220"/>
      <c r="AR771" s="245"/>
      <c r="AS771" s="245"/>
      <c r="AT771" s="117"/>
      <c r="AU771" s="117"/>
    </row>
    <row r="772" spans="1:47" ht="12.75" customHeight="1">
      <c r="A772" s="118"/>
      <c r="B772" s="76"/>
      <c r="C772" s="76"/>
      <c r="D772" s="216"/>
      <c r="E772" s="117"/>
      <c r="F772" s="117"/>
      <c r="G772" s="117"/>
      <c r="H772" s="117"/>
      <c r="I772" s="117"/>
      <c r="J772" s="117"/>
      <c r="K772" s="117"/>
      <c r="L772" s="119"/>
      <c r="M772" s="120"/>
      <c r="N772" s="118"/>
      <c r="O772" s="117"/>
      <c r="P772" s="117"/>
      <c r="Q772" s="216"/>
      <c r="R772" s="117"/>
      <c r="S772" s="117"/>
      <c r="T772" s="117"/>
      <c r="U772" s="216"/>
      <c r="V772" s="216"/>
      <c r="W772" s="216"/>
      <c r="X772" s="216"/>
      <c r="Y772" s="216"/>
      <c r="Z772" s="216"/>
      <c r="AA772" s="217"/>
      <c r="AB772" s="218"/>
      <c r="AC772" s="219"/>
      <c r="AD772" s="220"/>
      <c r="AE772" s="220"/>
      <c r="AF772" s="120"/>
      <c r="AG772" s="217"/>
      <c r="AH772" s="217"/>
      <c r="AI772" s="221"/>
      <c r="AJ772" s="220"/>
      <c r="AK772" s="220"/>
      <c r="AL772" s="222"/>
      <c r="AM772" s="217"/>
      <c r="AN772" s="217"/>
      <c r="AO772" s="221"/>
      <c r="AP772" s="220"/>
      <c r="AQ772" s="220"/>
      <c r="AR772" s="245"/>
      <c r="AS772" s="245"/>
      <c r="AT772" s="117"/>
      <c r="AU772" s="117"/>
    </row>
    <row r="773" spans="1:47" ht="12.75" customHeight="1">
      <c r="A773" s="118"/>
      <c r="B773" s="76"/>
      <c r="C773" s="76"/>
      <c r="D773" s="216"/>
      <c r="E773" s="117"/>
      <c r="F773" s="117"/>
      <c r="G773" s="117"/>
      <c r="H773" s="117"/>
      <c r="I773" s="117"/>
      <c r="J773" s="117"/>
      <c r="K773" s="117"/>
      <c r="L773" s="119"/>
      <c r="M773" s="120"/>
      <c r="N773" s="118"/>
      <c r="O773" s="117"/>
      <c r="P773" s="117"/>
      <c r="Q773" s="216"/>
      <c r="R773" s="117"/>
      <c r="S773" s="117"/>
      <c r="T773" s="117"/>
      <c r="U773" s="216"/>
      <c r="V773" s="216"/>
      <c r="W773" s="216"/>
      <c r="X773" s="216"/>
      <c r="Y773" s="216"/>
      <c r="Z773" s="216"/>
      <c r="AA773" s="217"/>
      <c r="AB773" s="218"/>
      <c r="AC773" s="219"/>
      <c r="AD773" s="220"/>
      <c r="AE773" s="220"/>
      <c r="AF773" s="120"/>
      <c r="AG773" s="217"/>
      <c r="AH773" s="217"/>
      <c r="AI773" s="221"/>
      <c r="AJ773" s="220"/>
      <c r="AK773" s="220"/>
      <c r="AL773" s="222"/>
      <c r="AM773" s="217"/>
      <c r="AN773" s="217"/>
      <c r="AO773" s="221"/>
      <c r="AP773" s="220"/>
      <c r="AQ773" s="220"/>
      <c r="AR773" s="245"/>
      <c r="AS773" s="245"/>
      <c r="AT773" s="117"/>
      <c r="AU773" s="117"/>
    </row>
    <row r="774" spans="1:47" ht="12.75" customHeight="1">
      <c r="A774" s="118"/>
      <c r="B774" s="76"/>
      <c r="C774" s="76"/>
      <c r="D774" s="216"/>
      <c r="E774" s="117"/>
      <c r="F774" s="117"/>
      <c r="G774" s="117"/>
      <c r="H774" s="117"/>
      <c r="I774" s="117"/>
      <c r="J774" s="117"/>
      <c r="K774" s="117"/>
      <c r="L774" s="119"/>
      <c r="M774" s="120"/>
      <c r="N774" s="118"/>
      <c r="O774" s="117"/>
      <c r="P774" s="117"/>
      <c r="Q774" s="216"/>
      <c r="R774" s="117"/>
      <c r="S774" s="117"/>
      <c r="T774" s="117"/>
      <c r="U774" s="216"/>
      <c r="V774" s="216"/>
      <c r="W774" s="216"/>
      <c r="X774" s="216"/>
      <c r="Y774" s="216"/>
      <c r="Z774" s="216"/>
      <c r="AA774" s="217"/>
      <c r="AB774" s="218"/>
      <c r="AC774" s="219"/>
      <c r="AD774" s="220"/>
      <c r="AE774" s="220"/>
      <c r="AF774" s="120"/>
      <c r="AG774" s="217"/>
      <c r="AH774" s="217"/>
      <c r="AI774" s="221"/>
      <c r="AJ774" s="220"/>
      <c r="AK774" s="220"/>
      <c r="AL774" s="222"/>
      <c r="AM774" s="217"/>
      <c r="AN774" s="217"/>
      <c r="AO774" s="221"/>
      <c r="AP774" s="220"/>
      <c r="AQ774" s="220"/>
      <c r="AR774" s="245"/>
      <c r="AS774" s="245"/>
      <c r="AT774" s="117"/>
      <c r="AU774" s="117"/>
    </row>
    <row r="775" spans="1:47" ht="12.75" customHeight="1">
      <c r="A775" s="118"/>
      <c r="B775" s="76"/>
      <c r="C775" s="76"/>
      <c r="D775" s="216"/>
      <c r="E775" s="117"/>
      <c r="F775" s="117"/>
      <c r="G775" s="117"/>
      <c r="H775" s="117"/>
      <c r="I775" s="117"/>
      <c r="J775" s="117"/>
      <c r="K775" s="117"/>
      <c r="L775" s="119"/>
      <c r="M775" s="120"/>
      <c r="N775" s="118"/>
      <c r="O775" s="117"/>
      <c r="P775" s="117"/>
      <c r="Q775" s="216"/>
      <c r="R775" s="117"/>
      <c r="S775" s="117"/>
      <c r="T775" s="117"/>
      <c r="U775" s="216"/>
      <c r="V775" s="216"/>
      <c r="W775" s="216"/>
      <c r="X775" s="216"/>
      <c r="Y775" s="216"/>
      <c r="Z775" s="216"/>
      <c r="AA775" s="217"/>
      <c r="AB775" s="218"/>
      <c r="AC775" s="219"/>
      <c r="AD775" s="220"/>
      <c r="AE775" s="220"/>
      <c r="AF775" s="120"/>
      <c r="AG775" s="217"/>
      <c r="AH775" s="217"/>
      <c r="AI775" s="221"/>
      <c r="AJ775" s="220"/>
      <c r="AK775" s="220"/>
      <c r="AL775" s="222"/>
      <c r="AM775" s="217"/>
      <c r="AN775" s="217"/>
      <c r="AO775" s="221"/>
      <c r="AP775" s="220"/>
      <c r="AQ775" s="220"/>
      <c r="AR775" s="245"/>
      <c r="AS775" s="245"/>
      <c r="AT775" s="117"/>
      <c r="AU775" s="117"/>
    </row>
    <row r="776" spans="1:47" ht="12.75" customHeight="1">
      <c r="A776" s="118"/>
      <c r="B776" s="76"/>
      <c r="C776" s="76"/>
      <c r="D776" s="216"/>
      <c r="E776" s="117"/>
      <c r="F776" s="117"/>
      <c r="G776" s="117"/>
      <c r="H776" s="117"/>
      <c r="I776" s="117"/>
      <c r="J776" s="117"/>
      <c r="K776" s="117"/>
      <c r="L776" s="119"/>
      <c r="M776" s="120"/>
      <c r="N776" s="118"/>
      <c r="O776" s="117"/>
      <c r="P776" s="117"/>
      <c r="Q776" s="216"/>
      <c r="R776" s="117"/>
      <c r="S776" s="117"/>
      <c r="T776" s="117"/>
      <c r="U776" s="216"/>
      <c r="V776" s="216"/>
      <c r="W776" s="216"/>
      <c r="X776" s="216"/>
      <c r="Y776" s="216"/>
      <c r="Z776" s="216"/>
      <c r="AA776" s="217"/>
      <c r="AB776" s="218"/>
      <c r="AC776" s="219"/>
      <c r="AD776" s="220"/>
      <c r="AE776" s="220"/>
      <c r="AF776" s="120"/>
      <c r="AG776" s="217"/>
      <c r="AH776" s="217"/>
      <c r="AI776" s="221"/>
      <c r="AJ776" s="220"/>
      <c r="AK776" s="220"/>
      <c r="AL776" s="222"/>
      <c r="AM776" s="217"/>
      <c r="AN776" s="217"/>
      <c r="AO776" s="221"/>
      <c r="AP776" s="220"/>
      <c r="AQ776" s="220"/>
      <c r="AR776" s="245"/>
      <c r="AS776" s="245"/>
      <c r="AT776" s="117"/>
      <c r="AU776" s="117"/>
    </row>
    <row r="777" spans="1:47" ht="12.75" customHeight="1">
      <c r="A777" s="118"/>
      <c r="B777" s="76"/>
      <c r="C777" s="76"/>
      <c r="D777" s="216"/>
      <c r="E777" s="117"/>
      <c r="F777" s="117"/>
      <c r="G777" s="117"/>
      <c r="H777" s="117"/>
      <c r="I777" s="117"/>
      <c r="J777" s="117"/>
      <c r="K777" s="117"/>
      <c r="L777" s="119"/>
      <c r="M777" s="120"/>
      <c r="N777" s="118"/>
      <c r="O777" s="117"/>
      <c r="P777" s="117"/>
      <c r="Q777" s="216"/>
      <c r="R777" s="117"/>
      <c r="S777" s="117"/>
      <c r="T777" s="117"/>
      <c r="U777" s="216"/>
      <c r="V777" s="216"/>
      <c r="W777" s="216"/>
      <c r="X777" s="216"/>
      <c r="Y777" s="216"/>
      <c r="Z777" s="216"/>
      <c r="AA777" s="217"/>
      <c r="AB777" s="218"/>
      <c r="AC777" s="219"/>
      <c r="AD777" s="220"/>
      <c r="AE777" s="220"/>
      <c r="AF777" s="120"/>
      <c r="AG777" s="217"/>
      <c r="AH777" s="217"/>
      <c r="AI777" s="221"/>
      <c r="AJ777" s="220"/>
      <c r="AK777" s="220"/>
      <c r="AL777" s="222"/>
      <c r="AM777" s="217"/>
      <c r="AN777" s="217"/>
      <c r="AO777" s="221"/>
      <c r="AP777" s="220"/>
      <c r="AQ777" s="220"/>
      <c r="AR777" s="245"/>
      <c r="AS777" s="245"/>
      <c r="AT777" s="117"/>
      <c r="AU777" s="117"/>
    </row>
    <row r="778" spans="1:47" ht="12.75" customHeight="1">
      <c r="A778" s="118"/>
      <c r="B778" s="76"/>
      <c r="C778" s="76"/>
      <c r="D778" s="216"/>
      <c r="E778" s="117"/>
      <c r="F778" s="117"/>
      <c r="G778" s="117"/>
      <c r="H778" s="117"/>
      <c r="I778" s="117"/>
      <c r="J778" s="117"/>
      <c r="K778" s="117"/>
      <c r="L778" s="119"/>
      <c r="M778" s="120"/>
      <c r="N778" s="118"/>
      <c r="O778" s="117"/>
      <c r="P778" s="117"/>
      <c r="Q778" s="216"/>
      <c r="R778" s="117"/>
      <c r="S778" s="117"/>
      <c r="T778" s="117"/>
      <c r="U778" s="216"/>
      <c r="V778" s="216"/>
      <c r="W778" s="216"/>
      <c r="X778" s="216"/>
      <c r="Y778" s="216"/>
      <c r="Z778" s="216"/>
      <c r="AA778" s="217"/>
      <c r="AB778" s="218"/>
      <c r="AC778" s="219"/>
      <c r="AD778" s="220"/>
      <c r="AE778" s="220"/>
      <c r="AF778" s="120"/>
      <c r="AG778" s="217"/>
      <c r="AH778" s="217"/>
      <c r="AI778" s="221"/>
      <c r="AJ778" s="220"/>
      <c r="AK778" s="220"/>
      <c r="AL778" s="222"/>
      <c r="AM778" s="217"/>
      <c r="AN778" s="217"/>
      <c r="AO778" s="221"/>
      <c r="AP778" s="220"/>
      <c r="AQ778" s="220"/>
      <c r="AR778" s="245"/>
      <c r="AS778" s="245"/>
      <c r="AT778" s="117"/>
      <c r="AU778" s="117"/>
    </row>
    <row r="779" spans="1:47" ht="12.75" customHeight="1">
      <c r="A779" s="118"/>
      <c r="B779" s="76"/>
      <c r="C779" s="76"/>
      <c r="D779" s="216"/>
      <c r="E779" s="117"/>
      <c r="F779" s="117"/>
      <c r="G779" s="117"/>
      <c r="H779" s="117"/>
      <c r="I779" s="117"/>
      <c r="J779" s="117"/>
      <c r="K779" s="117"/>
      <c r="L779" s="119"/>
      <c r="M779" s="120"/>
      <c r="N779" s="118"/>
      <c r="O779" s="117"/>
      <c r="P779" s="117"/>
      <c r="Q779" s="216"/>
      <c r="R779" s="117"/>
      <c r="S779" s="117"/>
      <c r="T779" s="117"/>
      <c r="U779" s="216"/>
      <c r="V779" s="216"/>
      <c r="W779" s="216"/>
      <c r="X779" s="216"/>
      <c r="Y779" s="216"/>
      <c r="Z779" s="216"/>
      <c r="AA779" s="217"/>
      <c r="AB779" s="218"/>
      <c r="AC779" s="219"/>
      <c r="AD779" s="220"/>
      <c r="AE779" s="220"/>
      <c r="AF779" s="120"/>
      <c r="AG779" s="217"/>
      <c r="AH779" s="217"/>
      <c r="AI779" s="221"/>
      <c r="AJ779" s="220"/>
      <c r="AK779" s="220"/>
      <c r="AL779" s="222"/>
      <c r="AM779" s="217"/>
      <c r="AN779" s="217"/>
      <c r="AO779" s="221"/>
      <c r="AP779" s="220"/>
      <c r="AQ779" s="220"/>
      <c r="AR779" s="245"/>
      <c r="AS779" s="245"/>
      <c r="AT779" s="117"/>
      <c r="AU779" s="117"/>
    </row>
    <row r="780" spans="1:47" ht="12.75" customHeight="1">
      <c r="A780" s="118"/>
      <c r="B780" s="76"/>
      <c r="C780" s="76"/>
      <c r="D780" s="216"/>
      <c r="E780" s="117"/>
      <c r="F780" s="117"/>
      <c r="G780" s="117"/>
      <c r="H780" s="117"/>
      <c r="I780" s="117"/>
      <c r="J780" s="117"/>
      <c r="K780" s="117"/>
      <c r="L780" s="119"/>
      <c r="M780" s="120"/>
      <c r="N780" s="118"/>
      <c r="O780" s="117"/>
      <c r="P780" s="117"/>
      <c r="Q780" s="216"/>
      <c r="R780" s="117"/>
      <c r="S780" s="117"/>
      <c r="T780" s="117"/>
      <c r="U780" s="216"/>
      <c r="V780" s="216"/>
      <c r="W780" s="216"/>
      <c r="X780" s="216"/>
      <c r="Y780" s="216"/>
      <c r="Z780" s="216"/>
      <c r="AA780" s="217"/>
      <c r="AB780" s="218"/>
      <c r="AC780" s="219"/>
      <c r="AD780" s="220"/>
      <c r="AE780" s="220"/>
      <c r="AF780" s="120"/>
      <c r="AG780" s="217"/>
      <c r="AH780" s="217"/>
      <c r="AI780" s="221"/>
      <c r="AJ780" s="220"/>
      <c r="AK780" s="220"/>
      <c r="AL780" s="222"/>
      <c r="AM780" s="217"/>
      <c r="AN780" s="217"/>
      <c r="AO780" s="221"/>
      <c r="AP780" s="220"/>
      <c r="AQ780" s="220"/>
      <c r="AR780" s="245"/>
      <c r="AS780" s="245"/>
      <c r="AT780" s="117"/>
      <c r="AU780" s="117"/>
    </row>
    <row r="781" spans="1:47" ht="12.75" customHeight="1">
      <c r="A781" s="118"/>
      <c r="B781" s="76"/>
      <c r="C781" s="76"/>
      <c r="D781" s="216"/>
      <c r="E781" s="117"/>
      <c r="F781" s="117"/>
      <c r="G781" s="117"/>
      <c r="H781" s="117"/>
      <c r="I781" s="117"/>
      <c r="J781" s="117"/>
      <c r="K781" s="117"/>
      <c r="L781" s="119"/>
      <c r="M781" s="120"/>
      <c r="N781" s="118"/>
      <c r="O781" s="117"/>
      <c r="P781" s="117"/>
      <c r="Q781" s="216"/>
      <c r="R781" s="117"/>
      <c r="S781" s="117"/>
      <c r="T781" s="117"/>
      <c r="U781" s="216"/>
      <c r="V781" s="216"/>
      <c r="W781" s="216"/>
      <c r="X781" s="216"/>
      <c r="Y781" s="216"/>
      <c r="Z781" s="216"/>
      <c r="AA781" s="217"/>
      <c r="AB781" s="218"/>
      <c r="AC781" s="219"/>
      <c r="AD781" s="220"/>
      <c r="AE781" s="220"/>
      <c r="AF781" s="120"/>
      <c r="AG781" s="217"/>
      <c r="AH781" s="217"/>
      <c r="AI781" s="221"/>
      <c r="AJ781" s="220"/>
      <c r="AK781" s="220"/>
      <c r="AL781" s="222"/>
      <c r="AM781" s="217"/>
      <c r="AN781" s="217"/>
      <c r="AO781" s="221"/>
      <c r="AP781" s="220"/>
      <c r="AQ781" s="220"/>
      <c r="AR781" s="245"/>
      <c r="AS781" s="245"/>
      <c r="AT781" s="117"/>
      <c r="AU781" s="117"/>
    </row>
    <row r="782" spans="1:47" ht="12.75" customHeight="1">
      <c r="A782" s="118"/>
      <c r="B782" s="76"/>
      <c r="C782" s="76"/>
      <c r="D782" s="216"/>
      <c r="E782" s="117"/>
      <c r="F782" s="117"/>
      <c r="G782" s="117"/>
      <c r="H782" s="117"/>
      <c r="I782" s="117"/>
      <c r="J782" s="117"/>
      <c r="K782" s="117"/>
      <c r="L782" s="119"/>
      <c r="M782" s="120"/>
      <c r="N782" s="118"/>
      <c r="O782" s="117"/>
      <c r="P782" s="117"/>
      <c r="Q782" s="216"/>
      <c r="R782" s="117"/>
      <c r="S782" s="117"/>
      <c r="T782" s="117"/>
      <c r="U782" s="216"/>
      <c r="V782" s="216"/>
      <c r="W782" s="216"/>
      <c r="X782" s="216"/>
      <c r="Y782" s="216"/>
      <c r="Z782" s="216"/>
      <c r="AA782" s="217"/>
      <c r="AB782" s="218"/>
      <c r="AC782" s="219"/>
      <c r="AD782" s="220"/>
      <c r="AE782" s="220"/>
      <c r="AF782" s="120"/>
      <c r="AG782" s="217"/>
      <c r="AH782" s="217"/>
      <c r="AI782" s="221"/>
      <c r="AJ782" s="220"/>
      <c r="AK782" s="220"/>
      <c r="AL782" s="222"/>
      <c r="AM782" s="217"/>
      <c r="AN782" s="217"/>
      <c r="AO782" s="221"/>
      <c r="AP782" s="220"/>
      <c r="AQ782" s="220"/>
      <c r="AR782" s="245"/>
      <c r="AS782" s="245"/>
      <c r="AT782" s="117"/>
      <c r="AU782" s="117"/>
    </row>
    <row r="783" spans="1:47" ht="12.75" customHeight="1">
      <c r="A783" s="118"/>
      <c r="B783" s="76"/>
      <c r="C783" s="76"/>
      <c r="D783" s="216"/>
      <c r="E783" s="117"/>
      <c r="F783" s="117"/>
      <c r="G783" s="117"/>
      <c r="H783" s="117"/>
      <c r="I783" s="117"/>
      <c r="J783" s="117"/>
      <c r="K783" s="117"/>
      <c r="L783" s="119"/>
      <c r="M783" s="120"/>
      <c r="N783" s="118"/>
      <c r="O783" s="117"/>
      <c r="P783" s="117"/>
      <c r="Q783" s="216"/>
      <c r="R783" s="117"/>
      <c r="S783" s="117"/>
      <c r="T783" s="117"/>
      <c r="U783" s="216"/>
      <c r="V783" s="216"/>
      <c r="W783" s="216"/>
      <c r="X783" s="216"/>
      <c r="Y783" s="216"/>
      <c r="Z783" s="216"/>
      <c r="AA783" s="217"/>
      <c r="AB783" s="218"/>
      <c r="AC783" s="219"/>
      <c r="AD783" s="220"/>
      <c r="AE783" s="220"/>
      <c r="AF783" s="120"/>
      <c r="AG783" s="217"/>
      <c r="AH783" s="217"/>
      <c r="AI783" s="221"/>
      <c r="AJ783" s="220"/>
      <c r="AK783" s="220"/>
      <c r="AL783" s="222"/>
      <c r="AM783" s="217"/>
      <c r="AN783" s="217"/>
      <c r="AO783" s="221"/>
      <c r="AP783" s="220"/>
      <c r="AQ783" s="220"/>
      <c r="AR783" s="245"/>
      <c r="AS783" s="245"/>
      <c r="AT783" s="117"/>
      <c r="AU783" s="117"/>
    </row>
    <row r="784" spans="1:47" ht="12.75" customHeight="1">
      <c r="A784" s="118"/>
      <c r="B784" s="76"/>
      <c r="C784" s="76"/>
      <c r="D784" s="216"/>
      <c r="E784" s="117"/>
      <c r="F784" s="117"/>
      <c r="G784" s="117"/>
      <c r="H784" s="117"/>
      <c r="I784" s="117"/>
      <c r="J784" s="117"/>
      <c r="K784" s="117"/>
      <c r="L784" s="119"/>
      <c r="M784" s="120"/>
      <c r="N784" s="118"/>
      <c r="O784" s="117"/>
      <c r="P784" s="117"/>
      <c r="Q784" s="216"/>
      <c r="R784" s="117"/>
      <c r="S784" s="117"/>
      <c r="T784" s="117"/>
      <c r="U784" s="216"/>
      <c r="V784" s="216"/>
      <c r="W784" s="216"/>
      <c r="X784" s="216"/>
      <c r="Y784" s="216"/>
      <c r="Z784" s="216"/>
      <c r="AA784" s="217"/>
      <c r="AB784" s="218"/>
      <c r="AC784" s="219"/>
      <c r="AD784" s="220"/>
      <c r="AE784" s="220"/>
      <c r="AF784" s="120"/>
      <c r="AG784" s="217"/>
      <c r="AH784" s="217"/>
      <c r="AI784" s="221"/>
      <c r="AJ784" s="220"/>
      <c r="AK784" s="220"/>
      <c r="AL784" s="222"/>
      <c r="AM784" s="217"/>
      <c r="AN784" s="217"/>
      <c r="AO784" s="221"/>
      <c r="AP784" s="220"/>
      <c r="AQ784" s="220"/>
      <c r="AR784" s="245"/>
      <c r="AS784" s="245"/>
      <c r="AT784" s="117"/>
      <c r="AU784" s="117"/>
    </row>
    <row r="785" spans="1:47" ht="12.75" customHeight="1">
      <c r="A785" s="118"/>
      <c r="B785" s="76"/>
      <c r="C785" s="76"/>
      <c r="D785" s="216"/>
      <c r="E785" s="117"/>
      <c r="F785" s="117"/>
      <c r="G785" s="117"/>
      <c r="H785" s="117"/>
      <c r="I785" s="117"/>
      <c r="J785" s="117"/>
      <c r="K785" s="117"/>
      <c r="L785" s="119"/>
      <c r="M785" s="120"/>
      <c r="N785" s="118"/>
      <c r="O785" s="117"/>
      <c r="P785" s="117"/>
      <c r="Q785" s="216"/>
      <c r="R785" s="117"/>
      <c r="S785" s="117"/>
      <c r="T785" s="117"/>
      <c r="U785" s="216"/>
      <c r="V785" s="216"/>
      <c r="W785" s="216"/>
      <c r="X785" s="216"/>
      <c r="Y785" s="216"/>
      <c r="Z785" s="216"/>
      <c r="AA785" s="217"/>
      <c r="AB785" s="218"/>
      <c r="AC785" s="219"/>
      <c r="AD785" s="220"/>
      <c r="AE785" s="220"/>
      <c r="AF785" s="120"/>
      <c r="AG785" s="217"/>
      <c r="AH785" s="217"/>
      <c r="AI785" s="221"/>
      <c r="AJ785" s="220"/>
      <c r="AK785" s="220"/>
      <c r="AL785" s="222"/>
      <c r="AM785" s="217"/>
      <c r="AN785" s="217"/>
      <c r="AO785" s="221"/>
      <c r="AP785" s="220"/>
      <c r="AQ785" s="220"/>
      <c r="AR785" s="245"/>
      <c r="AS785" s="245"/>
      <c r="AT785" s="117"/>
      <c r="AU785" s="117"/>
    </row>
    <row r="786" spans="1:47" ht="12.75" customHeight="1">
      <c r="A786" s="118"/>
      <c r="B786" s="76"/>
      <c r="C786" s="76"/>
      <c r="D786" s="216"/>
      <c r="E786" s="117"/>
      <c r="F786" s="117"/>
      <c r="G786" s="117"/>
      <c r="H786" s="117"/>
      <c r="I786" s="117"/>
      <c r="J786" s="117"/>
      <c r="K786" s="117"/>
      <c r="L786" s="119"/>
      <c r="M786" s="120"/>
      <c r="N786" s="118"/>
      <c r="O786" s="117"/>
      <c r="P786" s="117"/>
      <c r="Q786" s="216"/>
      <c r="R786" s="117"/>
      <c r="S786" s="117"/>
      <c r="T786" s="117"/>
      <c r="U786" s="216"/>
      <c r="V786" s="216"/>
      <c r="W786" s="216"/>
      <c r="X786" s="216"/>
      <c r="Y786" s="216"/>
      <c r="Z786" s="216"/>
      <c r="AA786" s="217"/>
      <c r="AB786" s="218"/>
      <c r="AC786" s="219"/>
      <c r="AD786" s="220"/>
      <c r="AE786" s="220"/>
      <c r="AF786" s="120"/>
      <c r="AG786" s="217"/>
      <c r="AH786" s="217"/>
      <c r="AI786" s="221"/>
      <c r="AJ786" s="220"/>
      <c r="AK786" s="220"/>
      <c r="AL786" s="222"/>
      <c r="AM786" s="217"/>
      <c r="AN786" s="217"/>
      <c r="AO786" s="221"/>
      <c r="AP786" s="220"/>
      <c r="AQ786" s="220"/>
      <c r="AR786" s="245"/>
      <c r="AS786" s="245"/>
      <c r="AT786" s="117"/>
      <c r="AU786" s="117"/>
    </row>
    <row r="787" spans="1:47" ht="12.75" customHeight="1">
      <c r="A787" s="118"/>
      <c r="B787" s="76"/>
      <c r="C787" s="76"/>
      <c r="D787" s="216"/>
      <c r="E787" s="117"/>
      <c r="F787" s="117"/>
      <c r="G787" s="117"/>
      <c r="H787" s="117"/>
      <c r="I787" s="117"/>
      <c r="J787" s="117"/>
      <c r="K787" s="117"/>
      <c r="L787" s="119"/>
      <c r="M787" s="120"/>
      <c r="N787" s="118"/>
      <c r="O787" s="117"/>
      <c r="P787" s="117"/>
      <c r="Q787" s="216"/>
      <c r="R787" s="117"/>
      <c r="S787" s="117"/>
      <c r="T787" s="117"/>
      <c r="U787" s="216"/>
      <c r="V787" s="216"/>
      <c r="W787" s="216"/>
      <c r="X787" s="216"/>
      <c r="Y787" s="216"/>
      <c r="Z787" s="216"/>
      <c r="AA787" s="217"/>
      <c r="AB787" s="218"/>
      <c r="AC787" s="219"/>
      <c r="AD787" s="220"/>
      <c r="AE787" s="220"/>
      <c r="AF787" s="120"/>
      <c r="AG787" s="217"/>
      <c r="AH787" s="217"/>
      <c r="AI787" s="221"/>
      <c r="AJ787" s="220"/>
      <c r="AK787" s="220"/>
      <c r="AL787" s="222"/>
      <c r="AM787" s="217"/>
      <c r="AN787" s="217"/>
      <c r="AO787" s="221"/>
      <c r="AP787" s="220"/>
      <c r="AQ787" s="220"/>
      <c r="AR787" s="245"/>
      <c r="AS787" s="245"/>
      <c r="AT787" s="117"/>
      <c r="AU787" s="117"/>
    </row>
    <row r="788" spans="1:47" ht="12.75" customHeight="1">
      <c r="A788" s="118"/>
      <c r="B788" s="76"/>
      <c r="C788" s="76"/>
      <c r="D788" s="216"/>
      <c r="E788" s="117"/>
      <c r="F788" s="117"/>
      <c r="G788" s="117"/>
      <c r="H788" s="117"/>
      <c r="I788" s="117"/>
      <c r="J788" s="117"/>
      <c r="K788" s="117"/>
      <c r="L788" s="119"/>
      <c r="M788" s="120"/>
      <c r="N788" s="118"/>
      <c r="O788" s="117"/>
      <c r="P788" s="117"/>
      <c r="Q788" s="216"/>
      <c r="R788" s="117"/>
      <c r="S788" s="117"/>
      <c r="T788" s="117"/>
      <c r="U788" s="216"/>
      <c r="V788" s="216"/>
      <c r="W788" s="216"/>
      <c r="X788" s="216"/>
      <c r="Y788" s="216"/>
      <c r="Z788" s="216"/>
      <c r="AA788" s="217"/>
      <c r="AB788" s="218"/>
      <c r="AC788" s="219"/>
      <c r="AD788" s="220"/>
      <c r="AE788" s="220"/>
      <c r="AF788" s="120"/>
      <c r="AG788" s="217"/>
      <c r="AH788" s="217"/>
      <c r="AI788" s="221"/>
      <c r="AJ788" s="220"/>
      <c r="AK788" s="220"/>
      <c r="AL788" s="222"/>
      <c r="AM788" s="217"/>
      <c r="AN788" s="217"/>
      <c r="AO788" s="221"/>
      <c r="AP788" s="220"/>
      <c r="AQ788" s="220"/>
      <c r="AR788" s="245"/>
      <c r="AS788" s="245"/>
      <c r="AT788" s="117"/>
      <c r="AU788" s="117"/>
    </row>
    <row r="789" spans="1:47" ht="12.75" customHeight="1">
      <c r="A789" s="118"/>
      <c r="B789" s="76"/>
      <c r="C789" s="76"/>
      <c r="D789" s="216"/>
      <c r="E789" s="117"/>
      <c r="F789" s="117"/>
      <c r="G789" s="117"/>
      <c r="H789" s="117"/>
      <c r="I789" s="117"/>
      <c r="J789" s="117"/>
      <c r="K789" s="117"/>
      <c r="L789" s="119"/>
      <c r="M789" s="120"/>
      <c r="N789" s="118"/>
      <c r="O789" s="117"/>
      <c r="P789" s="117"/>
      <c r="Q789" s="216"/>
      <c r="R789" s="117"/>
      <c r="S789" s="117"/>
      <c r="T789" s="117"/>
      <c r="U789" s="216"/>
      <c r="V789" s="216"/>
      <c r="W789" s="216"/>
      <c r="X789" s="216"/>
      <c r="Y789" s="216"/>
      <c r="Z789" s="216"/>
      <c r="AA789" s="217"/>
      <c r="AB789" s="218"/>
      <c r="AC789" s="219"/>
      <c r="AD789" s="220"/>
      <c r="AE789" s="220"/>
      <c r="AF789" s="120"/>
      <c r="AG789" s="217"/>
      <c r="AH789" s="217"/>
      <c r="AI789" s="221"/>
      <c r="AJ789" s="220"/>
      <c r="AK789" s="220"/>
      <c r="AL789" s="222"/>
      <c r="AM789" s="217"/>
      <c r="AN789" s="217"/>
      <c r="AO789" s="221"/>
      <c r="AP789" s="220"/>
      <c r="AQ789" s="220"/>
      <c r="AR789" s="245"/>
      <c r="AS789" s="245"/>
      <c r="AT789" s="117"/>
      <c r="AU789" s="117"/>
    </row>
    <row r="790" spans="1:47" ht="12.75" customHeight="1">
      <c r="A790" s="118"/>
      <c r="B790" s="76"/>
      <c r="C790" s="76"/>
      <c r="D790" s="216"/>
      <c r="E790" s="117"/>
      <c r="F790" s="117"/>
      <c r="G790" s="117"/>
      <c r="H790" s="117"/>
      <c r="I790" s="117"/>
      <c r="J790" s="117"/>
      <c r="K790" s="117"/>
      <c r="L790" s="119"/>
      <c r="M790" s="120"/>
      <c r="N790" s="118"/>
      <c r="O790" s="117"/>
      <c r="P790" s="117"/>
      <c r="Q790" s="216"/>
      <c r="R790" s="117"/>
      <c r="S790" s="117"/>
      <c r="T790" s="117"/>
      <c r="U790" s="216"/>
      <c r="V790" s="216"/>
      <c r="W790" s="216"/>
      <c r="X790" s="216"/>
      <c r="Y790" s="216"/>
      <c r="Z790" s="216"/>
      <c r="AA790" s="217"/>
      <c r="AB790" s="218"/>
      <c r="AC790" s="219"/>
      <c r="AD790" s="220"/>
      <c r="AE790" s="220"/>
      <c r="AF790" s="120"/>
      <c r="AG790" s="217"/>
      <c r="AH790" s="217"/>
      <c r="AI790" s="221"/>
      <c r="AJ790" s="220"/>
      <c r="AK790" s="220"/>
      <c r="AL790" s="222"/>
      <c r="AM790" s="217"/>
      <c r="AN790" s="217"/>
      <c r="AO790" s="221"/>
      <c r="AP790" s="220"/>
      <c r="AQ790" s="220"/>
      <c r="AR790" s="245"/>
      <c r="AS790" s="245"/>
      <c r="AT790" s="117"/>
      <c r="AU790" s="117"/>
    </row>
    <row r="791" spans="1:47" ht="12.75" customHeight="1">
      <c r="A791" s="118"/>
      <c r="B791" s="76"/>
      <c r="C791" s="76"/>
      <c r="D791" s="216"/>
      <c r="E791" s="117"/>
      <c r="F791" s="117"/>
      <c r="G791" s="117"/>
      <c r="H791" s="117"/>
      <c r="I791" s="117"/>
      <c r="J791" s="117"/>
      <c r="K791" s="117"/>
      <c r="L791" s="119"/>
      <c r="M791" s="120"/>
      <c r="N791" s="118"/>
      <c r="O791" s="117"/>
      <c r="P791" s="117"/>
      <c r="Q791" s="216"/>
      <c r="R791" s="117"/>
      <c r="S791" s="117"/>
      <c r="T791" s="117"/>
      <c r="U791" s="216"/>
      <c r="V791" s="216"/>
      <c r="W791" s="216"/>
      <c r="X791" s="216"/>
      <c r="Y791" s="216"/>
      <c r="Z791" s="216"/>
      <c r="AA791" s="217"/>
      <c r="AB791" s="218"/>
      <c r="AC791" s="219"/>
      <c r="AD791" s="220"/>
      <c r="AE791" s="220"/>
      <c r="AF791" s="120"/>
      <c r="AG791" s="217"/>
      <c r="AH791" s="217"/>
      <c r="AI791" s="221"/>
      <c r="AJ791" s="220"/>
      <c r="AK791" s="220"/>
      <c r="AL791" s="222"/>
      <c r="AM791" s="217"/>
      <c r="AN791" s="217"/>
      <c r="AO791" s="221"/>
      <c r="AP791" s="220"/>
      <c r="AQ791" s="220"/>
      <c r="AR791" s="245"/>
      <c r="AS791" s="245"/>
      <c r="AT791" s="117"/>
      <c r="AU791" s="117"/>
    </row>
    <row r="792" spans="1:47" ht="12.75" customHeight="1">
      <c r="A792" s="118"/>
      <c r="B792" s="76"/>
      <c r="C792" s="76"/>
      <c r="D792" s="216"/>
      <c r="E792" s="117"/>
      <c r="F792" s="117"/>
      <c r="G792" s="117"/>
      <c r="H792" s="117"/>
      <c r="I792" s="117"/>
      <c r="J792" s="117"/>
      <c r="K792" s="117"/>
      <c r="L792" s="119"/>
      <c r="M792" s="120"/>
      <c r="N792" s="118"/>
      <c r="O792" s="117"/>
      <c r="P792" s="117"/>
      <c r="Q792" s="216"/>
      <c r="R792" s="117"/>
      <c r="S792" s="117"/>
      <c r="T792" s="117"/>
      <c r="U792" s="216"/>
      <c r="V792" s="216"/>
      <c r="W792" s="216"/>
      <c r="X792" s="216"/>
      <c r="Y792" s="216"/>
      <c r="Z792" s="216"/>
      <c r="AA792" s="217"/>
      <c r="AB792" s="218"/>
      <c r="AC792" s="219"/>
      <c r="AD792" s="220"/>
      <c r="AE792" s="220"/>
      <c r="AF792" s="120"/>
      <c r="AG792" s="217"/>
      <c r="AH792" s="217"/>
      <c r="AI792" s="221"/>
      <c r="AJ792" s="220"/>
      <c r="AK792" s="220"/>
      <c r="AL792" s="222"/>
      <c r="AM792" s="217"/>
      <c r="AN792" s="217"/>
      <c r="AO792" s="221"/>
      <c r="AP792" s="220"/>
      <c r="AQ792" s="220"/>
      <c r="AR792" s="245"/>
      <c r="AS792" s="245"/>
      <c r="AT792" s="117"/>
      <c r="AU792" s="117"/>
    </row>
    <row r="793" spans="1:47" ht="12.75" customHeight="1">
      <c r="A793" s="118"/>
      <c r="B793" s="76"/>
      <c r="C793" s="76"/>
      <c r="D793" s="216"/>
      <c r="E793" s="117"/>
      <c r="F793" s="117"/>
      <c r="G793" s="117"/>
      <c r="H793" s="117"/>
      <c r="I793" s="117"/>
      <c r="J793" s="117"/>
      <c r="K793" s="117"/>
      <c r="L793" s="119"/>
      <c r="M793" s="120"/>
      <c r="N793" s="118"/>
      <c r="O793" s="117"/>
      <c r="P793" s="117"/>
      <c r="Q793" s="216"/>
      <c r="R793" s="117"/>
      <c r="S793" s="117"/>
      <c r="T793" s="117"/>
      <c r="U793" s="216"/>
      <c r="V793" s="216"/>
      <c r="W793" s="216"/>
      <c r="X793" s="216"/>
      <c r="Y793" s="216"/>
      <c r="Z793" s="216"/>
      <c r="AA793" s="217"/>
      <c r="AB793" s="218"/>
      <c r="AC793" s="219"/>
      <c r="AD793" s="220"/>
      <c r="AE793" s="220"/>
      <c r="AF793" s="120"/>
      <c r="AG793" s="217"/>
      <c r="AH793" s="217"/>
      <c r="AI793" s="221"/>
      <c r="AJ793" s="220"/>
      <c r="AK793" s="220"/>
      <c r="AL793" s="222"/>
      <c r="AM793" s="217"/>
      <c r="AN793" s="217"/>
      <c r="AO793" s="221"/>
      <c r="AP793" s="220"/>
      <c r="AQ793" s="220"/>
      <c r="AR793" s="245"/>
      <c r="AS793" s="245"/>
      <c r="AT793" s="117"/>
      <c r="AU793" s="117"/>
    </row>
    <row r="794" spans="1:47" ht="12.75" customHeight="1">
      <c r="A794" s="118"/>
      <c r="B794" s="76"/>
      <c r="C794" s="76"/>
      <c r="D794" s="216"/>
      <c r="E794" s="117"/>
      <c r="F794" s="117"/>
      <c r="G794" s="117"/>
      <c r="H794" s="117"/>
      <c r="I794" s="117"/>
      <c r="J794" s="117"/>
      <c r="K794" s="117"/>
      <c r="L794" s="119"/>
      <c r="M794" s="120"/>
      <c r="N794" s="118"/>
      <c r="O794" s="117"/>
      <c r="P794" s="117"/>
      <c r="Q794" s="216"/>
      <c r="R794" s="117"/>
      <c r="S794" s="117"/>
      <c r="T794" s="117"/>
      <c r="U794" s="216"/>
      <c r="V794" s="216"/>
      <c r="W794" s="216"/>
      <c r="X794" s="216"/>
      <c r="Y794" s="216"/>
      <c r="Z794" s="216"/>
      <c r="AA794" s="217"/>
      <c r="AB794" s="218"/>
      <c r="AC794" s="219"/>
      <c r="AD794" s="220"/>
      <c r="AE794" s="220"/>
      <c r="AF794" s="120"/>
      <c r="AG794" s="217"/>
      <c r="AH794" s="217"/>
      <c r="AI794" s="221"/>
      <c r="AJ794" s="220"/>
      <c r="AK794" s="220"/>
      <c r="AL794" s="222"/>
      <c r="AM794" s="217"/>
      <c r="AN794" s="217"/>
      <c r="AO794" s="221"/>
      <c r="AP794" s="220"/>
      <c r="AQ794" s="220"/>
      <c r="AR794" s="245"/>
      <c r="AS794" s="245"/>
      <c r="AT794" s="117"/>
      <c r="AU794" s="117"/>
    </row>
    <row r="795" spans="1:47" ht="12.75" customHeight="1">
      <c r="A795" s="118"/>
      <c r="B795" s="76"/>
      <c r="C795" s="76"/>
      <c r="D795" s="216"/>
      <c r="E795" s="117"/>
      <c r="F795" s="117"/>
      <c r="G795" s="117"/>
      <c r="H795" s="117"/>
      <c r="I795" s="117"/>
      <c r="J795" s="117"/>
      <c r="K795" s="117"/>
      <c r="L795" s="119"/>
      <c r="M795" s="120"/>
      <c r="N795" s="118"/>
      <c r="O795" s="117"/>
      <c r="P795" s="117"/>
      <c r="Q795" s="216"/>
      <c r="R795" s="117"/>
      <c r="S795" s="117"/>
      <c r="T795" s="117"/>
      <c r="U795" s="216"/>
      <c r="V795" s="216"/>
      <c r="W795" s="216"/>
      <c r="X795" s="216"/>
      <c r="Y795" s="216"/>
      <c r="Z795" s="216"/>
      <c r="AA795" s="217"/>
      <c r="AB795" s="218"/>
      <c r="AC795" s="219"/>
      <c r="AD795" s="220"/>
      <c r="AE795" s="220"/>
      <c r="AF795" s="120"/>
      <c r="AG795" s="217"/>
      <c r="AH795" s="217"/>
      <c r="AI795" s="221"/>
      <c r="AJ795" s="220"/>
      <c r="AK795" s="220"/>
      <c r="AL795" s="222"/>
      <c r="AM795" s="217"/>
      <c r="AN795" s="217"/>
      <c r="AO795" s="221"/>
      <c r="AP795" s="220"/>
      <c r="AQ795" s="220"/>
      <c r="AR795" s="245"/>
      <c r="AS795" s="245"/>
      <c r="AT795" s="117"/>
      <c r="AU795" s="117"/>
    </row>
    <row r="796" spans="1:47" ht="12.75" customHeight="1">
      <c r="A796" s="118"/>
      <c r="B796" s="76"/>
      <c r="C796" s="76"/>
      <c r="D796" s="216"/>
      <c r="E796" s="117"/>
      <c r="F796" s="117"/>
      <c r="G796" s="117"/>
      <c r="H796" s="117"/>
      <c r="I796" s="117"/>
      <c r="J796" s="117"/>
      <c r="K796" s="117"/>
      <c r="L796" s="119"/>
      <c r="M796" s="120"/>
      <c r="N796" s="118"/>
      <c r="O796" s="117"/>
      <c r="P796" s="117"/>
      <c r="Q796" s="216"/>
      <c r="R796" s="117"/>
      <c r="S796" s="117"/>
      <c r="T796" s="117"/>
      <c r="U796" s="216"/>
      <c r="V796" s="216"/>
      <c r="W796" s="216"/>
      <c r="X796" s="216"/>
      <c r="Y796" s="216"/>
      <c r="Z796" s="216"/>
      <c r="AA796" s="217"/>
      <c r="AB796" s="218"/>
      <c r="AC796" s="219"/>
      <c r="AD796" s="220"/>
      <c r="AE796" s="220"/>
      <c r="AF796" s="120"/>
      <c r="AG796" s="217"/>
      <c r="AH796" s="217"/>
      <c r="AI796" s="221"/>
      <c r="AJ796" s="220"/>
      <c r="AK796" s="220"/>
      <c r="AL796" s="222"/>
      <c r="AM796" s="217"/>
      <c r="AN796" s="217"/>
      <c r="AO796" s="221"/>
      <c r="AP796" s="220"/>
      <c r="AQ796" s="220"/>
      <c r="AR796" s="245"/>
      <c r="AS796" s="245"/>
      <c r="AT796" s="117"/>
      <c r="AU796" s="117"/>
    </row>
    <row r="797" spans="1:47" ht="12.75" customHeight="1">
      <c r="A797" s="118"/>
      <c r="B797" s="76"/>
      <c r="C797" s="76"/>
      <c r="D797" s="216"/>
      <c r="E797" s="117"/>
      <c r="F797" s="117"/>
      <c r="G797" s="117"/>
      <c r="H797" s="117"/>
      <c r="I797" s="117"/>
      <c r="J797" s="117"/>
      <c r="K797" s="117"/>
      <c r="L797" s="119"/>
      <c r="M797" s="120"/>
      <c r="N797" s="118"/>
      <c r="O797" s="117"/>
      <c r="P797" s="117"/>
      <c r="Q797" s="216"/>
      <c r="R797" s="117"/>
      <c r="S797" s="117"/>
      <c r="T797" s="117"/>
      <c r="U797" s="216"/>
      <c r="V797" s="216"/>
      <c r="W797" s="216"/>
      <c r="X797" s="216"/>
      <c r="Y797" s="216"/>
      <c r="Z797" s="216"/>
      <c r="AA797" s="217"/>
      <c r="AB797" s="218"/>
      <c r="AC797" s="219"/>
      <c r="AD797" s="220"/>
      <c r="AE797" s="220"/>
      <c r="AF797" s="120"/>
      <c r="AG797" s="217"/>
      <c r="AH797" s="217"/>
      <c r="AI797" s="221"/>
      <c r="AJ797" s="220"/>
      <c r="AK797" s="220"/>
      <c r="AL797" s="222"/>
      <c r="AM797" s="217"/>
      <c r="AN797" s="217"/>
      <c r="AO797" s="221"/>
      <c r="AP797" s="220"/>
      <c r="AQ797" s="220"/>
      <c r="AR797" s="245"/>
      <c r="AS797" s="245"/>
      <c r="AT797" s="117"/>
      <c r="AU797" s="117"/>
    </row>
    <row r="798" spans="1:47" ht="12.75" customHeight="1">
      <c r="A798" s="118"/>
      <c r="B798" s="76"/>
      <c r="C798" s="76"/>
      <c r="D798" s="216"/>
      <c r="E798" s="117"/>
      <c r="F798" s="117"/>
      <c r="G798" s="117"/>
      <c r="H798" s="117"/>
      <c r="I798" s="117"/>
      <c r="J798" s="117"/>
      <c r="K798" s="117"/>
      <c r="L798" s="119"/>
      <c r="M798" s="120"/>
      <c r="N798" s="118"/>
      <c r="O798" s="117"/>
      <c r="P798" s="117"/>
      <c r="Q798" s="216"/>
      <c r="R798" s="117"/>
      <c r="S798" s="117"/>
      <c r="T798" s="117"/>
      <c r="U798" s="216"/>
      <c r="V798" s="216"/>
      <c r="W798" s="216"/>
      <c r="X798" s="216"/>
      <c r="Y798" s="216"/>
      <c r="Z798" s="216"/>
      <c r="AA798" s="217"/>
      <c r="AB798" s="218"/>
      <c r="AC798" s="219"/>
      <c r="AD798" s="220"/>
      <c r="AE798" s="220"/>
      <c r="AF798" s="120"/>
      <c r="AG798" s="217"/>
      <c r="AH798" s="217"/>
      <c r="AI798" s="221"/>
      <c r="AJ798" s="220"/>
      <c r="AK798" s="220"/>
      <c r="AL798" s="222"/>
      <c r="AM798" s="217"/>
      <c r="AN798" s="217"/>
      <c r="AO798" s="221"/>
      <c r="AP798" s="220"/>
      <c r="AQ798" s="220"/>
      <c r="AR798" s="245"/>
      <c r="AS798" s="245"/>
      <c r="AT798" s="117"/>
      <c r="AU798" s="117"/>
    </row>
    <row r="799" spans="1:47" ht="12.75" customHeight="1">
      <c r="A799" s="118"/>
      <c r="B799" s="76"/>
      <c r="C799" s="76"/>
      <c r="D799" s="216"/>
      <c r="E799" s="117"/>
      <c r="F799" s="117"/>
      <c r="G799" s="117"/>
      <c r="H799" s="117"/>
      <c r="I799" s="117"/>
      <c r="J799" s="117"/>
      <c r="K799" s="117"/>
      <c r="L799" s="119"/>
      <c r="M799" s="120"/>
      <c r="N799" s="118"/>
      <c r="O799" s="117"/>
      <c r="P799" s="117"/>
      <c r="Q799" s="216"/>
      <c r="R799" s="117"/>
      <c r="S799" s="117"/>
      <c r="T799" s="117"/>
      <c r="U799" s="216"/>
      <c r="V799" s="216"/>
      <c r="W799" s="216"/>
      <c r="X799" s="216"/>
      <c r="Y799" s="216"/>
      <c r="Z799" s="216"/>
      <c r="AA799" s="217"/>
      <c r="AB799" s="218"/>
      <c r="AC799" s="219"/>
      <c r="AD799" s="220"/>
      <c r="AE799" s="220"/>
      <c r="AF799" s="120"/>
      <c r="AG799" s="217"/>
      <c r="AH799" s="217"/>
      <c r="AI799" s="221"/>
      <c r="AJ799" s="220"/>
      <c r="AK799" s="220"/>
      <c r="AL799" s="222"/>
      <c r="AM799" s="217"/>
      <c r="AN799" s="217"/>
      <c r="AO799" s="221"/>
      <c r="AP799" s="220"/>
      <c r="AQ799" s="220"/>
      <c r="AR799" s="245"/>
      <c r="AS799" s="245"/>
      <c r="AT799" s="117"/>
      <c r="AU799" s="117"/>
    </row>
    <row r="800" spans="1:47" ht="12.75" customHeight="1">
      <c r="A800" s="118"/>
      <c r="B800" s="76"/>
      <c r="C800" s="76"/>
      <c r="D800" s="216"/>
      <c r="E800" s="117"/>
      <c r="F800" s="117"/>
      <c r="G800" s="117"/>
      <c r="H800" s="117"/>
      <c r="I800" s="117"/>
      <c r="J800" s="117"/>
      <c r="K800" s="117"/>
      <c r="L800" s="119"/>
      <c r="M800" s="120"/>
      <c r="N800" s="118"/>
      <c r="O800" s="117"/>
      <c r="P800" s="117"/>
      <c r="Q800" s="216"/>
      <c r="R800" s="117"/>
      <c r="S800" s="117"/>
      <c r="T800" s="117"/>
      <c r="U800" s="216"/>
      <c r="V800" s="216"/>
      <c r="W800" s="216"/>
      <c r="X800" s="216"/>
      <c r="Y800" s="216"/>
      <c r="Z800" s="216"/>
      <c r="AA800" s="217"/>
      <c r="AB800" s="218"/>
      <c r="AC800" s="219"/>
      <c r="AD800" s="220"/>
      <c r="AE800" s="220"/>
      <c r="AF800" s="120"/>
      <c r="AG800" s="217"/>
      <c r="AH800" s="217"/>
      <c r="AI800" s="221"/>
      <c r="AJ800" s="220"/>
      <c r="AK800" s="220"/>
      <c r="AL800" s="222"/>
      <c r="AM800" s="217"/>
      <c r="AN800" s="217"/>
      <c r="AO800" s="221"/>
      <c r="AP800" s="220"/>
      <c r="AQ800" s="220"/>
      <c r="AR800" s="245"/>
      <c r="AS800" s="245"/>
      <c r="AT800" s="117"/>
      <c r="AU800" s="117"/>
    </row>
    <row r="801" spans="1:47" ht="12.75" customHeight="1">
      <c r="A801" s="118"/>
      <c r="B801" s="76"/>
      <c r="C801" s="76"/>
      <c r="D801" s="216"/>
      <c r="E801" s="117"/>
      <c r="F801" s="117"/>
      <c r="G801" s="117"/>
      <c r="H801" s="117"/>
      <c r="I801" s="117"/>
      <c r="J801" s="117"/>
      <c r="K801" s="117"/>
      <c r="L801" s="119"/>
      <c r="M801" s="120"/>
      <c r="N801" s="118"/>
      <c r="O801" s="117"/>
      <c r="P801" s="117"/>
      <c r="Q801" s="216"/>
      <c r="R801" s="117"/>
      <c r="S801" s="117"/>
      <c r="T801" s="117"/>
      <c r="U801" s="216"/>
      <c r="V801" s="216"/>
      <c r="W801" s="216"/>
      <c r="X801" s="216"/>
      <c r="Y801" s="216"/>
      <c r="Z801" s="216"/>
      <c r="AA801" s="217"/>
      <c r="AB801" s="218"/>
      <c r="AC801" s="219"/>
      <c r="AD801" s="220"/>
      <c r="AE801" s="220"/>
      <c r="AF801" s="120"/>
      <c r="AG801" s="217"/>
      <c r="AH801" s="217"/>
      <c r="AI801" s="221"/>
      <c r="AJ801" s="220"/>
      <c r="AK801" s="220"/>
      <c r="AL801" s="222"/>
      <c r="AM801" s="217"/>
      <c r="AN801" s="217"/>
      <c r="AO801" s="221"/>
      <c r="AP801" s="220"/>
      <c r="AQ801" s="220"/>
      <c r="AR801" s="245"/>
      <c r="AS801" s="245"/>
      <c r="AT801" s="117"/>
      <c r="AU801" s="117"/>
    </row>
    <row r="802" spans="1:47" ht="12.75" customHeight="1">
      <c r="A802" s="118"/>
      <c r="B802" s="76"/>
      <c r="C802" s="76"/>
      <c r="D802" s="216"/>
      <c r="E802" s="117"/>
      <c r="F802" s="117"/>
      <c r="G802" s="117"/>
      <c r="H802" s="117"/>
      <c r="I802" s="117"/>
      <c r="J802" s="117"/>
      <c r="K802" s="117"/>
      <c r="L802" s="119"/>
      <c r="M802" s="120"/>
      <c r="N802" s="118"/>
      <c r="O802" s="117"/>
      <c r="P802" s="117"/>
      <c r="Q802" s="216"/>
      <c r="R802" s="117"/>
      <c r="S802" s="117"/>
      <c r="T802" s="117"/>
      <c r="U802" s="216"/>
      <c r="V802" s="216"/>
      <c r="W802" s="216"/>
      <c r="X802" s="216"/>
      <c r="Y802" s="216"/>
      <c r="Z802" s="216"/>
      <c r="AA802" s="217"/>
      <c r="AB802" s="218"/>
      <c r="AC802" s="219"/>
      <c r="AD802" s="220"/>
      <c r="AE802" s="220"/>
      <c r="AF802" s="120"/>
      <c r="AG802" s="217"/>
      <c r="AH802" s="217"/>
      <c r="AI802" s="221"/>
      <c r="AJ802" s="220"/>
      <c r="AK802" s="220"/>
      <c r="AL802" s="222"/>
      <c r="AM802" s="217"/>
      <c r="AN802" s="217"/>
      <c r="AO802" s="221"/>
      <c r="AP802" s="220"/>
      <c r="AQ802" s="220"/>
      <c r="AR802" s="245"/>
      <c r="AS802" s="245"/>
      <c r="AT802" s="117"/>
      <c r="AU802" s="117"/>
    </row>
    <row r="803" spans="1:47" ht="12.75" customHeight="1">
      <c r="A803" s="118"/>
      <c r="B803" s="76"/>
      <c r="C803" s="76"/>
      <c r="D803" s="216"/>
      <c r="E803" s="117"/>
      <c r="F803" s="117"/>
      <c r="G803" s="117"/>
      <c r="H803" s="117"/>
      <c r="I803" s="117"/>
      <c r="J803" s="117"/>
      <c r="K803" s="117"/>
      <c r="L803" s="119"/>
      <c r="M803" s="120"/>
      <c r="N803" s="118"/>
      <c r="O803" s="117"/>
      <c r="P803" s="117"/>
      <c r="Q803" s="216"/>
      <c r="R803" s="117"/>
      <c r="S803" s="117"/>
      <c r="T803" s="117"/>
      <c r="U803" s="216"/>
      <c r="V803" s="216"/>
      <c r="W803" s="216"/>
      <c r="X803" s="216"/>
      <c r="Y803" s="216"/>
      <c r="Z803" s="216"/>
      <c r="AA803" s="217"/>
      <c r="AB803" s="218"/>
      <c r="AC803" s="219"/>
      <c r="AD803" s="220"/>
      <c r="AE803" s="220"/>
      <c r="AF803" s="120"/>
      <c r="AG803" s="217"/>
      <c r="AH803" s="217"/>
      <c r="AI803" s="221"/>
      <c r="AJ803" s="220"/>
      <c r="AK803" s="220"/>
      <c r="AL803" s="222"/>
      <c r="AM803" s="217"/>
      <c r="AN803" s="217"/>
      <c r="AO803" s="221"/>
      <c r="AP803" s="220"/>
      <c r="AQ803" s="220"/>
      <c r="AR803" s="245"/>
      <c r="AS803" s="245"/>
      <c r="AT803" s="117"/>
      <c r="AU803" s="117"/>
    </row>
    <row r="804" spans="1:47" ht="12.75" customHeight="1">
      <c r="A804" s="118"/>
      <c r="B804" s="76"/>
      <c r="C804" s="76"/>
      <c r="D804" s="216"/>
      <c r="E804" s="117"/>
      <c r="F804" s="117"/>
      <c r="G804" s="117"/>
      <c r="H804" s="117"/>
      <c r="I804" s="117"/>
      <c r="J804" s="117"/>
      <c r="K804" s="117"/>
      <c r="L804" s="119"/>
      <c r="M804" s="120"/>
      <c r="N804" s="118"/>
      <c r="O804" s="117"/>
      <c r="P804" s="117"/>
      <c r="Q804" s="216"/>
      <c r="R804" s="117"/>
      <c r="S804" s="117"/>
      <c r="T804" s="117"/>
      <c r="U804" s="216"/>
      <c r="V804" s="216"/>
      <c r="W804" s="216"/>
      <c r="X804" s="216"/>
      <c r="Y804" s="216"/>
      <c r="Z804" s="216"/>
      <c r="AA804" s="217"/>
      <c r="AB804" s="218"/>
      <c r="AC804" s="219"/>
      <c r="AD804" s="220"/>
      <c r="AE804" s="220"/>
      <c r="AF804" s="120"/>
      <c r="AG804" s="217"/>
      <c r="AH804" s="217"/>
      <c r="AI804" s="221"/>
      <c r="AJ804" s="220"/>
      <c r="AK804" s="220"/>
      <c r="AL804" s="222"/>
      <c r="AM804" s="217"/>
      <c r="AN804" s="217"/>
      <c r="AO804" s="221"/>
      <c r="AP804" s="220"/>
      <c r="AQ804" s="220"/>
      <c r="AR804" s="245"/>
      <c r="AS804" s="245"/>
      <c r="AT804" s="117"/>
      <c r="AU804" s="117"/>
    </row>
    <row r="805" spans="1:47" ht="12.75" customHeight="1">
      <c r="A805" s="118"/>
      <c r="B805" s="76"/>
      <c r="C805" s="76"/>
      <c r="D805" s="216"/>
      <c r="E805" s="117"/>
      <c r="F805" s="117"/>
      <c r="G805" s="117"/>
      <c r="H805" s="117"/>
      <c r="I805" s="117"/>
      <c r="J805" s="117"/>
      <c r="K805" s="117"/>
      <c r="L805" s="119"/>
      <c r="M805" s="120"/>
      <c r="N805" s="118"/>
      <c r="O805" s="117"/>
      <c r="P805" s="117"/>
      <c r="Q805" s="216"/>
      <c r="R805" s="117"/>
      <c r="S805" s="117"/>
      <c r="T805" s="117"/>
      <c r="U805" s="216"/>
      <c r="V805" s="216"/>
      <c r="W805" s="216"/>
      <c r="X805" s="216"/>
      <c r="Y805" s="216"/>
      <c r="Z805" s="216"/>
      <c r="AA805" s="217"/>
      <c r="AB805" s="218"/>
      <c r="AC805" s="219"/>
      <c r="AD805" s="220"/>
      <c r="AE805" s="220"/>
      <c r="AF805" s="120"/>
      <c r="AG805" s="217"/>
      <c r="AH805" s="217"/>
      <c r="AI805" s="221"/>
      <c r="AJ805" s="220"/>
      <c r="AK805" s="220"/>
      <c r="AL805" s="222"/>
      <c r="AM805" s="217"/>
      <c r="AN805" s="217"/>
      <c r="AO805" s="221"/>
      <c r="AP805" s="220"/>
      <c r="AQ805" s="220"/>
      <c r="AR805" s="245"/>
      <c r="AS805" s="245"/>
      <c r="AT805" s="117"/>
      <c r="AU805" s="117"/>
    </row>
    <row r="806" spans="1:47" ht="12.75" customHeight="1">
      <c r="A806" s="118"/>
      <c r="B806" s="76"/>
      <c r="C806" s="76"/>
      <c r="D806" s="216"/>
      <c r="E806" s="117"/>
      <c r="F806" s="117"/>
      <c r="G806" s="117"/>
      <c r="H806" s="117"/>
      <c r="I806" s="117"/>
      <c r="J806" s="117"/>
      <c r="K806" s="117"/>
      <c r="L806" s="119"/>
      <c r="M806" s="120"/>
      <c r="N806" s="118"/>
      <c r="O806" s="117"/>
      <c r="P806" s="117"/>
      <c r="Q806" s="216"/>
      <c r="R806" s="117"/>
      <c r="S806" s="117"/>
      <c r="T806" s="117"/>
      <c r="U806" s="216"/>
      <c r="V806" s="216"/>
      <c r="W806" s="216"/>
      <c r="X806" s="216"/>
      <c r="Y806" s="216"/>
      <c r="Z806" s="216"/>
      <c r="AA806" s="217"/>
      <c r="AB806" s="218"/>
      <c r="AC806" s="219"/>
      <c r="AD806" s="220"/>
      <c r="AE806" s="220"/>
      <c r="AF806" s="120"/>
      <c r="AG806" s="217"/>
      <c r="AH806" s="217"/>
      <c r="AI806" s="221"/>
      <c r="AJ806" s="220"/>
      <c r="AK806" s="220"/>
      <c r="AL806" s="222"/>
      <c r="AM806" s="217"/>
      <c r="AN806" s="217"/>
      <c r="AO806" s="221"/>
      <c r="AP806" s="220"/>
      <c r="AQ806" s="220"/>
      <c r="AR806" s="245"/>
      <c r="AS806" s="245"/>
      <c r="AT806" s="117"/>
      <c r="AU806" s="117"/>
    </row>
    <row r="807" spans="1:47" ht="12.75" customHeight="1">
      <c r="A807" s="118"/>
      <c r="B807" s="76"/>
      <c r="C807" s="76"/>
      <c r="D807" s="216"/>
      <c r="E807" s="117"/>
      <c r="F807" s="117"/>
      <c r="G807" s="117"/>
      <c r="H807" s="117"/>
      <c r="I807" s="117"/>
      <c r="J807" s="117"/>
      <c r="K807" s="117"/>
      <c r="L807" s="119"/>
      <c r="M807" s="120"/>
      <c r="N807" s="118"/>
      <c r="O807" s="117"/>
      <c r="P807" s="117"/>
      <c r="Q807" s="216"/>
      <c r="R807" s="117"/>
      <c r="S807" s="117"/>
      <c r="T807" s="117"/>
      <c r="U807" s="216"/>
      <c r="V807" s="216"/>
      <c r="W807" s="216"/>
      <c r="X807" s="216"/>
      <c r="Y807" s="216"/>
      <c r="Z807" s="216"/>
      <c r="AA807" s="217"/>
      <c r="AB807" s="218"/>
      <c r="AC807" s="219"/>
      <c r="AD807" s="220"/>
      <c r="AE807" s="220"/>
      <c r="AF807" s="120"/>
      <c r="AG807" s="217"/>
      <c r="AH807" s="217"/>
      <c r="AI807" s="221"/>
      <c r="AJ807" s="220"/>
      <c r="AK807" s="220"/>
      <c r="AL807" s="222"/>
      <c r="AM807" s="217"/>
      <c r="AN807" s="217"/>
      <c r="AO807" s="221"/>
      <c r="AP807" s="220"/>
      <c r="AQ807" s="220"/>
      <c r="AR807" s="245"/>
      <c r="AS807" s="245"/>
      <c r="AT807" s="117"/>
      <c r="AU807" s="117"/>
    </row>
    <row r="808" spans="1:47" ht="12.75" customHeight="1">
      <c r="A808" s="118"/>
      <c r="B808" s="76"/>
      <c r="C808" s="76"/>
      <c r="D808" s="216"/>
      <c r="E808" s="117"/>
      <c r="F808" s="117"/>
      <c r="G808" s="117"/>
      <c r="H808" s="117"/>
      <c r="I808" s="117"/>
      <c r="J808" s="117"/>
      <c r="K808" s="117"/>
      <c r="L808" s="119"/>
      <c r="M808" s="120"/>
      <c r="N808" s="118"/>
      <c r="O808" s="117"/>
      <c r="P808" s="117"/>
      <c r="Q808" s="216"/>
      <c r="R808" s="117"/>
      <c r="S808" s="117"/>
      <c r="T808" s="117"/>
      <c r="U808" s="216"/>
      <c r="V808" s="216"/>
      <c r="W808" s="216"/>
      <c r="X808" s="216"/>
      <c r="Y808" s="216"/>
      <c r="Z808" s="216"/>
      <c r="AA808" s="217"/>
      <c r="AB808" s="218"/>
      <c r="AC808" s="219"/>
      <c r="AD808" s="220"/>
      <c r="AE808" s="220"/>
      <c r="AF808" s="120"/>
      <c r="AG808" s="217"/>
      <c r="AH808" s="217"/>
      <c r="AI808" s="221"/>
      <c r="AJ808" s="220"/>
      <c r="AK808" s="220"/>
      <c r="AL808" s="222"/>
      <c r="AM808" s="217"/>
      <c r="AN808" s="217"/>
      <c r="AO808" s="221"/>
      <c r="AP808" s="220"/>
      <c r="AQ808" s="220"/>
      <c r="AR808" s="245"/>
      <c r="AS808" s="245"/>
      <c r="AT808" s="117"/>
      <c r="AU808" s="117"/>
    </row>
    <row r="809" spans="1:47" ht="12.75" customHeight="1">
      <c r="A809" s="118"/>
      <c r="B809" s="76"/>
      <c r="C809" s="76"/>
      <c r="D809" s="216"/>
      <c r="E809" s="117"/>
      <c r="F809" s="117"/>
      <c r="G809" s="117"/>
      <c r="H809" s="117"/>
      <c r="I809" s="117"/>
      <c r="J809" s="117"/>
      <c r="K809" s="117"/>
      <c r="L809" s="119"/>
      <c r="M809" s="120"/>
      <c r="N809" s="118"/>
      <c r="O809" s="117"/>
      <c r="P809" s="117"/>
      <c r="Q809" s="216"/>
      <c r="R809" s="117"/>
      <c r="S809" s="117"/>
      <c r="T809" s="117"/>
      <c r="U809" s="216"/>
      <c r="V809" s="216"/>
      <c r="W809" s="216"/>
      <c r="X809" s="216"/>
      <c r="Y809" s="216"/>
      <c r="Z809" s="216"/>
      <c r="AA809" s="217"/>
      <c r="AB809" s="218"/>
      <c r="AC809" s="219"/>
      <c r="AD809" s="220"/>
      <c r="AE809" s="220"/>
      <c r="AF809" s="120"/>
      <c r="AG809" s="217"/>
      <c r="AH809" s="217"/>
      <c r="AI809" s="221"/>
      <c r="AJ809" s="220"/>
      <c r="AK809" s="220"/>
      <c r="AL809" s="222"/>
      <c r="AM809" s="217"/>
      <c r="AN809" s="217"/>
      <c r="AO809" s="221"/>
      <c r="AP809" s="220"/>
      <c r="AQ809" s="220"/>
      <c r="AR809" s="245"/>
      <c r="AS809" s="245"/>
      <c r="AT809" s="117"/>
      <c r="AU809" s="117"/>
    </row>
    <row r="810" spans="1:47" ht="12.75" customHeight="1">
      <c r="A810" s="118"/>
      <c r="B810" s="76"/>
      <c r="C810" s="76"/>
      <c r="D810" s="216"/>
      <c r="E810" s="117"/>
      <c r="F810" s="117"/>
      <c r="G810" s="117"/>
      <c r="H810" s="117"/>
      <c r="I810" s="117"/>
      <c r="J810" s="117"/>
      <c r="K810" s="117"/>
      <c r="L810" s="119"/>
      <c r="M810" s="120"/>
      <c r="N810" s="118"/>
      <c r="O810" s="117"/>
      <c r="P810" s="117"/>
      <c r="Q810" s="216"/>
      <c r="R810" s="117"/>
      <c r="S810" s="117"/>
      <c r="T810" s="117"/>
      <c r="U810" s="216"/>
      <c r="V810" s="216"/>
      <c r="W810" s="216"/>
      <c r="X810" s="216"/>
      <c r="Y810" s="216"/>
      <c r="Z810" s="216"/>
      <c r="AA810" s="217"/>
      <c r="AB810" s="218"/>
      <c r="AC810" s="219"/>
      <c r="AD810" s="220"/>
      <c r="AE810" s="220"/>
      <c r="AF810" s="120"/>
      <c r="AG810" s="217"/>
      <c r="AH810" s="217"/>
      <c r="AI810" s="221"/>
      <c r="AJ810" s="220"/>
      <c r="AK810" s="220"/>
      <c r="AL810" s="222"/>
      <c r="AM810" s="217"/>
      <c r="AN810" s="217"/>
      <c r="AO810" s="221"/>
      <c r="AP810" s="220"/>
      <c r="AQ810" s="220"/>
      <c r="AR810" s="245"/>
      <c r="AS810" s="245"/>
      <c r="AT810" s="117"/>
      <c r="AU810" s="117"/>
    </row>
    <row r="811" spans="1:47" ht="12.75" customHeight="1">
      <c r="A811" s="118"/>
      <c r="B811" s="76"/>
      <c r="C811" s="76"/>
      <c r="D811" s="216"/>
      <c r="E811" s="117"/>
      <c r="F811" s="117"/>
      <c r="G811" s="117"/>
      <c r="H811" s="117"/>
      <c r="I811" s="117"/>
      <c r="J811" s="117"/>
      <c r="K811" s="117"/>
      <c r="L811" s="119"/>
      <c r="M811" s="120"/>
      <c r="N811" s="118"/>
      <c r="O811" s="117"/>
      <c r="P811" s="117"/>
      <c r="Q811" s="216"/>
      <c r="R811" s="117"/>
      <c r="S811" s="117"/>
      <c r="T811" s="117"/>
      <c r="U811" s="216"/>
      <c r="V811" s="216"/>
      <c r="W811" s="216"/>
      <c r="X811" s="216"/>
      <c r="Y811" s="216"/>
      <c r="Z811" s="216"/>
      <c r="AA811" s="217"/>
      <c r="AB811" s="218"/>
      <c r="AC811" s="219"/>
      <c r="AD811" s="220"/>
      <c r="AE811" s="220"/>
      <c r="AF811" s="120"/>
      <c r="AG811" s="217"/>
      <c r="AH811" s="217"/>
      <c r="AI811" s="221"/>
      <c r="AJ811" s="220"/>
      <c r="AK811" s="220"/>
      <c r="AL811" s="222"/>
      <c r="AM811" s="217"/>
      <c r="AN811" s="217"/>
      <c r="AO811" s="221"/>
      <c r="AP811" s="220"/>
      <c r="AQ811" s="220"/>
      <c r="AR811" s="245"/>
      <c r="AS811" s="245"/>
      <c r="AT811" s="117"/>
      <c r="AU811" s="117"/>
    </row>
    <row r="812" spans="1:47" ht="12.75" customHeight="1">
      <c r="A812" s="118"/>
      <c r="B812" s="76"/>
      <c r="C812" s="76"/>
      <c r="D812" s="216"/>
      <c r="E812" s="117"/>
      <c r="F812" s="117"/>
      <c r="G812" s="117"/>
      <c r="H812" s="117"/>
      <c r="I812" s="117"/>
      <c r="J812" s="117"/>
      <c r="K812" s="117"/>
      <c r="L812" s="119"/>
      <c r="M812" s="120"/>
      <c r="N812" s="118"/>
      <c r="O812" s="117"/>
      <c r="P812" s="117"/>
      <c r="Q812" s="216"/>
      <c r="R812" s="117"/>
      <c r="S812" s="117"/>
      <c r="T812" s="117"/>
      <c r="U812" s="216"/>
      <c r="V812" s="216"/>
      <c r="W812" s="216"/>
      <c r="X812" s="216"/>
      <c r="Y812" s="216"/>
      <c r="Z812" s="216"/>
      <c r="AA812" s="217"/>
      <c r="AB812" s="218"/>
      <c r="AC812" s="219"/>
      <c r="AD812" s="220"/>
      <c r="AE812" s="220"/>
      <c r="AF812" s="120"/>
      <c r="AG812" s="217"/>
      <c r="AH812" s="217"/>
      <c r="AI812" s="221"/>
      <c r="AJ812" s="220"/>
      <c r="AK812" s="220"/>
      <c r="AL812" s="222"/>
      <c r="AM812" s="217"/>
      <c r="AN812" s="217"/>
      <c r="AO812" s="221"/>
      <c r="AP812" s="220"/>
      <c r="AQ812" s="220"/>
      <c r="AR812" s="245"/>
      <c r="AS812" s="245"/>
      <c r="AT812" s="117"/>
      <c r="AU812" s="117"/>
    </row>
    <row r="813" spans="1:47" ht="12.75" customHeight="1">
      <c r="A813" s="118"/>
      <c r="B813" s="76"/>
      <c r="C813" s="76"/>
      <c r="D813" s="216"/>
      <c r="E813" s="117"/>
      <c r="F813" s="117"/>
      <c r="G813" s="117"/>
      <c r="H813" s="117"/>
      <c r="I813" s="117"/>
      <c r="J813" s="117"/>
      <c r="K813" s="117"/>
      <c r="L813" s="119"/>
      <c r="M813" s="120"/>
      <c r="N813" s="118"/>
      <c r="O813" s="117"/>
      <c r="P813" s="117"/>
      <c r="Q813" s="216"/>
      <c r="R813" s="117"/>
      <c r="S813" s="117"/>
      <c r="T813" s="117"/>
      <c r="U813" s="216"/>
      <c r="V813" s="216"/>
      <c r="W813" s="216"/>
      <c r="X813" s="216"/>
      <c r="Y813" s="216"/>
      <c r="Z813" s="216"/>
      <c r="AA813" s="217"/>
      <c r="AB813" s="218"/>
      <c r="AC813" s="219"/>
      <c r="AD813" s="220"/>
      <c r="AE813" s="220"/>
      <c r="AF813" s="120"/>
      <c r="AG813" s="217"/>
      <c r="AH813" s="217"/>
      <c r="AI813" s="221"/>
      <c r="AJ813" s="220"/>
      <c r="AK813" s="220"/>
      <c r="AL813" s="222"/>
      <c r="AM813" s="217"/>
      <c r="AN813" s="217"/>
      <c r="AO813" s="221"/>
      <c r="AP813" s="220"/>
      <c r="AQ813" s="220"/>
      <c r="AR813" s="245"/>
      <c r="AS813" s="245"/>
      <c r="AT813" s="117"/>
      <c r="AU813" s="117"/>
    </row>
    <row r="814" spans="1:47" ht="12.75" customHeight="1">
      <c r="A814" s="118"/>
      <c r="B814" s="76"/>
      <c r="C814" s="76"/>
      <c r="D814" s="216"/>
      <c r="E814" s="117"/>
      <c r="F814" s="117"/>
      <c r="G814" s="117"/>
      <c r="H814" s="117"/>
      <c r="I814" s="117"/>
      <c r="J814" s="117"/>
      <c r="K814" s="117"/>
      <c r="L814" s="119"/>
      <c r="M814" s="120"/>
      <c r="N814" s="118"/>
      <c r="O814" s="117"/>
      <c r="P814" s="117"/>
      <c r="Q814" s="216"/>
      <c r="R814" s="117"/>
      <c r="S814" s="117"/>
      <c r="T814" s="117"/>
      <c r="U814" s="216"/>
      <c r="V814" s="216"/>
      <c r="W814" s="216"/>
      <c r="X814" s="216"/>
      <c r="Y814" s="216"/>
      <c r="Z814" s="216"/>
      <c r="AA814" s="217"/>
      <c r="AB814" s="218"/>
      <c r="AC814" s="219"/>
      <c r="AD814" s="220"/>
      <c r="AE814" s="220"/>
      <c r="AF814" s="120"/>
      <c r="AG814" s="217"/>
      <c r="AH814" s="217"/>
      <c r="AI814" s="221"/>
      <c r="AJ814" s="220"/>
      <c r="AK814" s="220"/>
      <c r="AL814" s="222"/>
      <c r="AM814" s="217"/>
      <c r="AN814" s="217"/>
      <c r="AO814" s="221"/>
      <c r="AP814" s="220"/>
      <c r="AQ814" s="220"/>
      <c r="AR814" s="245"/>
      <c r="AS814" s="245"/>
      <c r="AT814" s="117"/>
      <c r="AU814" s="117"/>
    </row>
    <row r="815" spans="1:47" ht="12.75" customHeight="1">
      <c r="A815" s="118"/>
      <c r="B815" s="76"/>
      <c r="C815" s="76"/>
      <c r="D815" s="216"/>
      <c r="E815" s="117"/>
      <c r="F815" s="117"/>
      <c r="G815" s="117"/>
      <c r="H815" s="117"/>
      <c r="I815" s="117"/>
      <c r="J815" s="117"/>
      <c r="K815" s="117"/>
      <c r="L815" s="119"/>
      <c r="M815" s="120"/>
      <c r="N815" s="118"/>
      <c r="O815" s="117"/>
      <c r="P815" s="117"/>
      <c r="Q815" s="216"/>
      <c r="R815" s="117"/>
      <c r="S815" s="117"/>
      <c r="T815" s="117"/>
      <c r="U815" s="216"/>
      <c r="V815" s="216"/>
      <c r="W815" s="216"/>
      <c r="X815" s="216"/>
      <c r="Y815" s="216"/>
      <c r="Z815" s="216"/>
      <c r="AA815" s="217"/>
      <c r="AB815" s="218"/>
      <c r="AC815" s="219"/>
      <c r="AD815" s="220"/>
      <c r="AE815" s="220"/>
      <c r="AF815" s="120"/>
      <c r="AG815" s="217"/>
      <c r="AH815" s="217"/>
      <c r="AI815" s="221"/>
      <c r="AJ815" s="220"/>
      <c r="AK815" s="220"/>
      <c r="AL815" s="222"/>
      <c r="AM815" s="217"/>
      <c r="AN815" s="217"/>
      <c r="AO815" s="221"/>
      <c r="AP815" s="220"/>
      <c r="AQ815" s="220"/>
      <c r="AR815" s="245"/>
      <c r="AS815" s="245"/>
      <c r="AT815" s="117"/>
      <c r="AU815" s="117"/>
    </row>
    <row r="816" spans="1:47" ht="12.75" customHeight="1">
      <c r="A816" s="118"/>
      <c r="B816" s="76"/>
      <c r="C816" s="76"/>
      <c r="D816" s="216"/>
      <c r="E816" s="117"/>
      <c r="F816" s="117"/>
      <c r="G816" s="117"/>
      <c r="H816" s="117"/>
      <c r="I816" s="117"/>
      <c r="J816" s="117"/>
      <c r="K816" s="117"/>
      <c r="L816" s="119"/>
      <c r="M816" s="120"/>
      <c r="N816" s="118"/>
      <c r="O816" s="117"/>
      <c r="P816" s="117"/>
      <c r="Q816" s="216"/>
      <c r="R816" s="117"/>
      <c r="S816" s="117"/>
      <c r="T816" s="117"/>
      <c r="U816" s="216"/>
      <c r="V816" s="216"/>
      <c r="W816" s="216"/>
      <c r="X816" s="216"/>
      <c r="Y816" s="216"/>
      <c r="Z816" s="216"/>
      <c r="AA816" s="217"/>
      <c r="AB816" s="218"/>
      <c r="AC816" s="219"/>
      <c r="AD816" s="220"/>
      <c r="AE816" s="220"/>
      <c r="AF816" s="120"/>
      <c r="AG816" s="217"/>
      <c r="AH816" s="217"/>
      <c r="AI816" s="221"/>
      <c r="AJ816" s="220"/>
      <c r="AK816" s="220"/>
      <c r="AL816" s="222"/>
      <c r="AM816" s="217"/>
      <c r="AN816" s="217"/>
      <c r="AO816" s="221"/>
      <c r="AP816" s="220"/>
      <c r="AQ816" s="220"/>
      <c r="AR816" s="245"/>
      <c r="AS816" s="245"/>
      <c r="AT816" s="117"/>
      <c r="AU816" s="117"/>
    </row>
    <row r="817" spans="1:47" ht="12.75" customHeight="1">
      <c r="A817" s="118"/>
      <c r="B817" s="76"/>
      <c r="C817" s="76"/>
      <c r="D817" s="216"/>
      <c r="E817" s="117"/>
      <c r="F817" s="117"/>
      <c r="G817" s="117"/>
      <c r="H817" s="117"/>
      <c r="I817" s="117"/>
      <c r="J817" s="117"/>
      <c r="K817" s="117"/>
      <c r="L817" s="119"/>
      <c r="M817" s="120"/>
      <c r="N817" s="118"/>
      <c r="O817" s="117"/>
      <c r="P817" s="117"/>
      <c r="Q817" s="216"/>
      <c r="R817" s="117"/>
      <c r="S817" s="117"/>
      <c r="T817" s="117"/>
      <c r="U817" s="216"/>
      <c r="V817" s="216"/>
      <c r="W817" s="216"/>
      <c r="X817" s="216"/>
      <c r="Y817" s="216"/>
      <c r="Z817" s="216"/>
      <c r="AA817" s="217"/>
      <c r="AB817" s="218"/>
      <c r="AC817" s="219"/>
      <c r="AD817" s="220"/>
      <c r="AE817" s="220"/>
      <c r="AF817" s="120"/>
      <c r="AG817" s="217"/>
      <c r="AH817" s="217"/>
      <c r="AI817" s="221"/>
      <c r="AJ817" s="220"/>
      <c r="AK817" s="220"/>
      <c r="AL817" s="222"/>
      <c r="AM817" s="217"/>
      <c r="AN817" s="217"/>
      <c r="AO817" s="221"/>
      <c r="AP817" s="220"/>
      <c r="AQ817" s="220"/>
      <c r="AR817" s="245"/>
      <c r="AS817" s="245"/>
      <c r="AT817" s="117"/>
      <c r="AU817" s="117"/>
    </row>
    <row r="818" spans="1:47" ht="12.75" customHeight="1">
      <c r="A818" s="118"/>
      <c r="B818" s="76"/>
      <c r="C818" s="76"/>
      <c r="D818" s="216"/>
      <c r="E818" s="117"/>
      <c r="F818" s="117"/>
      <c r="G818" s="117"/>
      <c r="H818" s="117"/>
      <c r="I818" s="117"/>
      <c r="J818" s="117"/>
      <c r="K818" s="117"/>
      <c r="L818" s="119"/>
      <c r="M818" s="120"/>
      <c r="N818" s="118"/>
      <c r="O818" s="117"/>
      <c r="P818" s="117"/>
      <c r="Q818" s="216"/>
      <c r="R818" s="117"/>
      <c r="S818" s="117"/>
      <c r="T818" s="117"/>
      <c r="U818" s="216"/>
      <c r="V818" s="216"/>
      <c r="W818" s="216"/>
      <c r="X818" s="216"/>
      <c r="Y818" s="216"/>
      <c r="Z818" s="216"/>
      <c r="AA818" s="217"/>
      <c r="AB818" s="218"/>
      <c r="AC818" s="219"/>
      <c r="AD818" s="220"/>
      <c r="AE818" s="220"/>
      <c r="AF818" s="120"/>
      <c r="AG818" s="217"/>
      <c r="AH818" s="217"/>
      <c r="AI818" s="221"/>
      <c r="AJ818" s="220"/>
      <c r="AK818" s="220"/>
      <c r="AL818" s="222"/>
      <c r="AM818" s="217"/>
      <c r="AN818" s="217"/>
      <c r="AO818" s="221"/>
      <c r="AP818" s="220"/>
      <c r="AQ818" s="220"/>
      <c r="AR818" s="245"/>
      <c r="AS818" s="245"/>
      <c r="AT818" s="117"/>
      <c r="AU818" s="117"/>
    </row>
    <row r="819" spans="1:47" ht="12.75" customHeight="1">
      <c r="A819" s="118"/>
      <c r="B819" s="76"/>
      <c r="C819" s="76"/>
      <c r="D819" s="216"/>
      <c r="E819" s="117"/>
      <c r="F819" s="117"/>
      <c r="G819" s="117"/>
      <c r="H819" s="117"/>
      <c r="I819" s="117"/>
      <c r="J819" s="117"/>
      <c r="K819" s="117"/>
      <c r="L819" s="119"/>
      <c r="M819" s="120"/>
      <c r="N819" s="118"/>
      <c r="O819" s="117"/>
      <c r="P819" s="117"/>
      <c r="Q819" s="216"/>
      <c r="R819" s="117"/>
      <c r="S819" s="117"/>
      <c r="T819" s="117"/>
      <c r="U819" s="216"/>
      <c r="V819" s="216"/>
      <c r="W819" s="216"/>
      <c r="X819" s="216"/>
      <c r="Y819" s="216"/>
      <c r="Z819" s="216"/>
      <c r="AA819" s="217"/>
      <c r="AB819" s="218"/>
      <c r="AC819" s="219"/>
      <c r="AD819" s="220"/>
      <c r="AE819" s="220"/>
      <c r="AF819" s="120"/>
      <c r="AG819" s="217"/>
      <c r="AH819" s="217"/>
      <c r="AI819" s="221"/>
      <c r="AJ819" s="220"/>
      <c r="AK819" s="220"/>
      <c r="AL819" s="222"/>
      <c r="AM819" s="217"/>
      <c r="AN819" s="217"/>
      <c r="AO819" s="221"/>
      <c r="AP819" s="220"/>
      <c r="AQ819" s="220"/>
      <c r="AR819" s="245"/>
      <c r="AS819" s="245"/>
      <c r="AT819" s="117"/>
      <c r="AU819" s="117"/>
    </row>
    <row r="820" spans="1:47" ht="12.75" customHeight="1">
      <c r="A820" s="118"/>
      <c r="B820" s="76"/>
      <c r="C820" s="76"/>
      <c r="D820" s="216"/>
      <c r="E820" s="117"/>
      <c r="F820" s="117"/>
      <c r="G820" s="117"/>
      <c r="H820" s="117"/>
      <c r="I820" s="117"/>
      <c r="J820" s="117"/>
      <c r="K820" s="117"/>
      <c r="L820" s="119"/>
      <c r="M820" s="120"/>
      <c r="N820" s="118"/>
      <c r="O820" s="117"/>
      <c r="P820" s="117"/>
      <c r="Q820" s="216"/>
      <c r="R820" s="117"/>
      <c r="S820" s="117"/>
      <c r="T820" s="117"/>
      <c r="U820" s="216"/>
      <c r="V820" s="216"/>
      <c r="W820" s="216"/>
      <c r="X820" s="216"/>
      <c r="Y820" s="216"/>
      <c r="Z820" s="216"/>
      <c r="AA820" s="217"/>
      <c r="AB820" s="218"/>
      <c r="AC820" s="219"/>
      <c r="AD820" s="220"/>
      <c r="AE820" s="220"/>
      <c r="AF820" s="120"/>
      <c r="AG820" s="217"/>
      <c r="AH820" s="217"/>
      <c r="AI820" s="221"/>
      <c r="AJ820" s="220"/>
      <c r="AK820" s="220"/>
      <c r="AL820" s="222"/>
      <c r="AM820" s="217"/>
      <c r="AN820" s="217"/>
      <c r="AO820" s="221"/>
      <c r="AP820" s="220"/>
      <c r="AQ820" s="220"/>
      <c r="AR820" s="245"/>
      <c r="AS820" s="245"/>
      <c r="AT820" s="117"/>
      <c r="AU820" s="117"/>
    </row>
    <row r="821" spans="1:47" ht="12.75" customHeight="1">
      <c r="A821" s="118"/>
      <c r="B821" s="76"/>
      <c r="C821" s="76"/>
      <c r="D821" s="216"/>
      <c r="E821" s="117"/>
      <c r="F821" s="117"/>
      <c r="G821" s="117"/>
      <c r="H821" s="117"/>
      <c r="I821" s="117"/>
      <c r="J821" s="117"/>
      <c r="K821" s="117"/>
      <c r="L821" s="119"/>
      <c r="M821" s="120"/>
      <c r="N821" s="118"/>
      <c r="O821" s="117"/>
      <c r="P821" s="117"/>
      <c r="Q821" s="216"/>
      <c r="R821" s="117"/>
      <c r="S821" s="117"/>
      <c r="T821" s="117"/>
      <c r="U821" s="216"/>
      <c r="V821" s="216"/>
      <c r="W821" s="216"/>
      <c r="X821" s="216"/>
      <c r="Y821" s="216"/>
      <c r="Z821" s="216"/>
      <c r="AA821" s="217"/>
      <c r="AB821" s="218"/>
      <c r="AC821" s="219"/>
      <c r="AD821" s="220"/>
      <c r="AE821" s="220"/>
      <c r="AF821" s="120"/>
      <c r="AG821" s="217"/>
      <c r="AH821" s="217"/>
      <c r="AI821" s="221"/>
      <c r="AJ821" s="220"/>
      <c r="AK821" s="220"/>
      <c r="AL821" s="222"/>
      <c r="AM821" s="217"/>
      <c r="AN821" s="217"/>
      <c r="AO821" s="221"/>
      <c r="AP821" s="220"/>
      <c r="AQ821" s="220"/>
      <c r="AR821" s="245"/>
      <c r="AS821" s="245"/>
      <c r="AT821" s="117"/>
      <c r="AU821" s="117"/>
    </row>
    <row r="822" spans="1:47" ht="12.75" customHeight="1">
      <c r="A822" s="118"/>
      <c r="B822" s="76"/>
      <c r="C822" s="76"/>
      <c r="D822" s="216"/>
      <c r="E822" s="117"/>
      <c r="F822" s="117"/>
      <c r="G822" s="117"/>
      <c r="H822" s="117"/>
      <c r="I822" s="117"/>
      <c r="J822" s="117"/>
      <c r="K822" s="117"/>
      <c r="L822" s="119"/>
      <c r="M822" s="120"/>
      <c r="N822" s="118"/>
      <c r="O822" s="117"/>
      <c r="P822" s="117"/>
      <c r="Q822" s="216"/>
      <c r="R822" s="117"/>
      <c r="S822" s="117"/>
      <c r="T822" s="117"/>
      <c r="U822" s="216"/>
      <c r="V822" s="216"/>
      <c r="W822" s="216"/>
      <c r="X822" s="216"/>
      <c r="Y822" s="216"/>
      <c r="Z822" s="216"/>
      <c r="AA822" s="217"/>
      <c r="AB822" s="218"/>
      <c r="AC822" s="219"/>
      <c r="AD822" s="220"/>
      <c r="AE822" s="220"/>
      <c r="AF822" s="120"/>
      <c r="AG822" s="217"/>
      <c r="AH822" s="217"/>
      <c r="AI822" s="221"/>
      <c r="AJ822" s="220"/>
      <c r="AK822" s="220"/>
      <c r="AL822" s="222"/>
      <c r="AM822" s="217"/>
      <c r="AN822" s="217"/>
      <c r="AO822" s="221"/>
      <c r="AP822" s="220"/>
      <c r="AQ822" s="220"/>
      <c r="AR822" s="245"/>
      <c r="AS822" s="245"/>
      <c r="AT822" s="117"/>
      <c r="AU822" s="117"/>
    </row>
    <row r="823" spans="1:47" ht="12.75" customHeight="1">
      <c r="A823" s="118"/>
      <c r="B823" s="76"/>
      <c r="C823" s="76"/>
      <c r="D823" s="216"/>
      <c r="E823" s="117"/>
      <c r="F823" s="117"/>
      <c r="G823" s="117"/>
      <c r="H823" s="117"/>
      <c r="I823" s="117"/>
      <c r="J823" s="117"/>
      <c r="K823" s="117"/>
      <c r="L823" s="119"/>
      <c r="M823" s="120"/>
      <c r="N823" s="118"/>
      <c r="O823" s="117"/>
      <c r="P823" s="117"/>
      <c r="Q823" s="216"/>
      <c r="R823" s="117"/>
      <c r="S823" s="117"/>
      <c r="T823" s="117"/>
      <c r="U823" s="216"/>
      <c r="V823" s="216"/>
      <c r="W823" s="216"/>
      <c r="X823" s="216"/>
      <c r="Y823" s="216"/>
      <c r="Z823" s="216"/>
      <c r="AA823" s="217"/>
      <c r="AB823" s="218"/>
      <c r="AC823" s="219"/>
      <c r="AD823" s="220"/>
      <c r="AE823" s="220"/>
      <c r="AF823" s="120"/>
      <c r="AG823" s="217"/>
      <c r="AH823" s="217"/>
      <c r="AI823" s="221"/>
      <c r="AJ823" s="220"/>
      <c r="AK823" s="220"/>
      <c r="AL823" s="222"/>
      <c r="AM823" s="217"/>
      <c r="AN823" s="217"/>
      <c r="AO823" s="221"/>
      <c r="AP823" s="220"/>
      <c r="AQ823" s="220"/>
      <c r="AR823" s="245"/>
      <c r="AS823" s="245"/>
      <c r="AT823" s="117"/>
      <c r="AU823" s="117"/>
    </row>
    <row r="824" spans="1:47" ht="12.75" customHeight="1">
      <c r="A824" s="118"/>
      <c r="B824" s="76"/>
      <c r="C824" s="76"/>
      <c r="D824" s="216"/>
      <c r="E824" s="117"/>
      <c r="F824" s="117"/>
      <c r="G824" s="117"/>
      <c r="H824" s="117"/>
      <c r="I824" s="117"/>
      <c r="J824" s="117"/>
      <c r="K824" s="117"/>
      <c r="L824" s="119"/>
      <c r="M824" s="120"/>
      <c r="N824" s="118"/>
      <c r="O824" s="117"/>
      <c r="P824" s="117"/>
      <c r="Q824" s="216"/>
      <c r="R824" s="117"/>
      <c r="S824" s="117"/>
      <c r="T824" s="117"/>
      <c r="U824" s="216"/>
      <c r="V824" s="216"/>
      <c r="W824" s="216"/>
      <c r="X824" s="216"/>
      <c r="Y824" s="216"/>
      <c r="Z824" s="216"/>
      <c r="AA824" s="217"/>
      <c r="AB824" s="218"/>
      <c r="AC824" s="219"/>
      <c r="AD824" s="220"/>
      <c r="AE824" s="220"/>
      <c r="AF824" s="120"/>
      <c r="AG824" s="217"/>
      <c r="AH824" s="217"/>
      <c r="AI824" s="221"/>
      <c r="AJ824" s="220"/>
      <c r="AK824" s="220"/>
      <c r="AL824" s="222"/>
      <c r="AM824" s="217"/>
      <c r="AN824" s="217"/>
      <c r="AO824" s="221"/>
      <c r="AP824" s="220"/>
      <c r="AQ824" s="220"/>
      <c r="AR824" s="245"/>
      <c r="AS824" s="245"/>
      <c r="AT824" s="117"/>
      <c r="AU824" s="117"/>
    </row>
    <row r="825" spans="1:47" ht="12.75" customHeight="1">
      <c r="A825" s="118"/>
      <c r="B825" s="76"/>
      <c r="C825" s="76"/>
      <c r="D825" s="216"/>
      <c r="E825" s="117"/>
      <c r="F825" s="117"/>
      <c r="G825" s="117"/>
      <c r="H825" s="117"/>
      <c r="I825" s="117"/>
      <c r="J825" s="117"/>
      <c r="K825" s="117"/>
      <c r="L825" s="119"/>
      <c r="M825" s="120"/>
      <c r="N825" s="118"/>
      <c r="O825" s="117"/>
      <c r="P825" s="117"/>
      <c r="Q825" s="216"/>
      <c r="R825" s="117"/>
      <c r="S825" s="117"/>
      <c r="T825" s="117"/>
      <c r="U825" s="216"/>
      <c r="V825" s="216"/>
      <c r="W825" s="216"/>
      <c r="X825" s="216"/>
      <c r="Y825" s="216"/>
      <c r="Z825" s="216"/>
      <c r="AA825" s="217"/>
      <c r="AB825" s="218"/>
      <c r="AC825" s="219"/>
      <c r="AD825" s="220"/>
      <c r="AE825" s="220"/>
      <c r="AF825" s="120"/>
      <c r="AG825" s="217"/>
      <c r="AH825" s="217"/>
      <c r="AI825" s="221"/>
      <c r="AJ825" s="220"/>
      <c r="AK825" s="220"/>
      <c r="AL825" s="222"/>
      <c r="AM825" s="217"/>
      <c r="AN825" s="217"/>
      <c r="AO825" s="221"/>
      <c r="AP825" s="220"/>
      <c r="AQ825" s="220"/>
      <c r="AR825" s="245"/>
      <c r="AS825" s="245"/>
      <c r="AT825" s="117"/>
      <c r="AU825" s="117"/>
    </row>
    <row r="826" spans="1:47" ht="12.75" customHeight="1">
      <c r="A826" s="118"/>
      <c r="B826" s="76"/>
      <c r="C826" s="76"/>
      <c r="D826" s="216"/>
      <c r="E826" s="117"/>
      <c r="F826" s="117"/>
      <c r="G826" s="117"/>
      <c r="H826" s="117"/>
      <c r="I826" s="117"/>
      <c r="J826" s="117"/>
      <c r="K826" s="117"/>
      <c r="L826" s="119"/>
      <c r="M826" s="120"/>
      <c r="N826" s="118"/>
      <c r="O826" s="117"/>
      <c r="P826" s="117"/>
      <c r="Q826" s="216"/>
      <c r="R826" s="117"/>
      <c r="S826" s="117"/>
      <c r="T826" s="117"/>
      <c r="U826" s="216"/>
      <c r="V826" s="216"/>
      <c r="W826" s="216"/>
      <c r="X826" s="216"/>
      <c r="Y826" s="216"/>
      <c r="Z826" s="216"/>
      <c r="AA826" s="217"/>
      <c r="AB826" s="218"/>
      <c r="AC826" s="219"/>
      <c r="AD826" s="220"/>
      <c r="AE826" s="220"/>
      <c r="AF826" s="120"/>
      <c r="AG826" s="217"/>
      <c r="AH826" s="217"/>
      <c r="AI826" s="221"/>
      <c r="AJ826" s="220"/>
      <c r="AK826" s="220"/>
      <c r="AL826" s="222"/>
      <c r="AM826" s="217"/>
      <c r="AN826" s="217"/>
      <c r="AO826" s="221"/>
      <c r="AP826" s="220"/>
      <c r="AQ826" s="220"/>
      <c r="AR826" s="245"/>
      <c r="AS826" s="245"/>
      <c r="AT826" s="117"/>
      <c r="AU826" s="117"/>
    </row>
    <row r="827" spans="1:47" ht="12.75" customHeight="1">
      <c r="A827" s="118"/>
      <c r="B827" s="76"/>
      <c r="C827" s="76"/>
      <c r="D827" s="216"/>
      <c r="E827" s="117"/>
      <c r="F827" s="117"/>
      <c r="G827" s="117"/>
      <c r="H827" s="117"/>
      <c r="I827" s="117"/>
      <c r="J827" s="117"/>
      <c r="K827" s="117"/>
      <c r="L827" s="119"/>
      <c r="M827" s="120"/>
      <c r="N827" s="118"/>
      <c r="O827" s="117"/>
      <c r="P827" s="117"/>
      <c r="Q827" s="216"/>
      <c r="R827" s="117"/>
      <c r="S827" s="117"/>
      <c r="T827" s="117"/>
      <c r="U827" s="216"/>
      <c r="V827" s="216"/>
      <c r="W827" s="216"/>
      <c r="X827" s="216"/>
      <c r="Y827" s="216"/>
      <c r="Z827" s="216"/>
      <c r="AA827" s="217"/>
      <c r="AB827" s="218"/>
      <c r="AC827" s="219"/>
      <c r="AD827" s="220"/>
      <c r="AE827" s="220"/>
      <c r="AF827" s="120"/>
      <c r="AG827" s="217"/>
      <c r="AH827" s="217"/>
      <c r="AI827" s="221"/>
      <c r="AJ827" s="220"/>
      <c r="AK827" s="220"/>
      <c r="AL827" s="222"/>
      <c r="AM827" s="217"/>
      <c r="AN827" s="217"/>
      <c r="AO827" s="221"/>
      <c r="AP827" s="220"/>
      <c r="AQ827" s="220"/>
      <c r="AR827" s="245"/>
      <c r="AS827" s="245"/>
      <c r="AT827" s="117"/>
      <c r="AU827" s="117"/>
    </row>
    <row r="828" spans="1:47" ht="12.75" customHeight="1">
      <c r="A828" s="118"/>
      <c r="B828" s="76"/>
      <c r="C828" s="76"/>
      <c r="D828" s="216"/>
      <c r="E828" s="117"/>
      <c r="F828" s="117"/>
      <c r="G828" s="117"/>
      <c r="H828" s="117"/>
      <c r="I828" s="117"/>
      <c r="J828" s="117"/>
      <c r="K828" s="117"/>
      <c r="L828" s="119"/>
      <c r="M828" s="120"/>
      <c r="N828" s="118"/>
      <c r="O828" s="117"/>
      <c r="P828" s="117"/>
      <c r="Q828" s="216"/>
      <c r="R828" s="117"/>
      <c r="S828" s="117"/>
      <c r="T828" s="117"/>
      <c r="U828" s="216"/>
      <c r="V828" s="216"/>
      <c r="W828" s="216"/>
      <c r="X828" s="216"/>
      <c r="Y828" s="216"/>
      <c r="Z828" s="216"/>
      <c r="AA828" s="217"/>
      <c r="AB828" s="218"/>
      <c r="AC828" s="219"/>
      <c r="AD828" s="220"/>
      <c r="AE828" s="220"/>
      <c r="AF828" s="120"/>
      <c r="AG828" s="217"/>
      <c r="AH828" s="217"/>
      <c r="AI828" s="221"/>
      <c r="AJ828" s="220"/>
      <c r="AK828" s="220"/>
      <c r="AL828" s="222"/>
      <c r="AM828" s="217"/>
      <c r="AN828" s="217"/>
      <c r="AO828" s="221"/>
      <c r="AP828" s="220"/>
      <c r="AQ828" s="220"/>
      <c r="AR828" s="245"/>
      <c r="AS828" s="245"/>
      <c r="AT828" s="117"/>
      <c r="AU828" s="117"/>
    </row>
    <row r="829" spans="1:47" ht="12.75" customHeight="1">
      <c r="A829" s="118"/>
      <c r="B829" s="76"/>
      <c r="C829" s="76"/>
      <c r="D829" s="216"/>
      <c r="E829" s="117"/>
      <c r="F829" s="117"/>
      <c r="G829" s="117"/>
      <c r="H829" s="117"/>
      <c r="I829" s="117"/>
      <c r="J829" s="117"/>
      <c r="K829" s="117"/>
      <c r="L829" s="119"/>
      <c r="M829" s="120"/>
      <c r="N829" s="118"/>
      <c r="O829" s="117"/>
      <c r="P829" s="117"/>
      <c r="Q829" s="216"/>
      <c r="R829" s="117"/>
      <c r="S829" s="117"/>
      <c r="T829" s="117"/>
      <c r="U829" s="216"/>
      <c r="V829" s="216"/>
      <c r="W829" s="216"/>
      <c r="X829" s="216"/>
      <c r="Y829" s="216"/>
      <c r="Z829" s="216"/>
      <c r="AA829" s="217"/>
      <c r="AB829" s="218"/>
      <c r="AC829" s="219"/>
      <c r="AD829" s="220"/>
      <c r="AE829" s="220"/>
      <c r="AF829" s="120"/>
      <c r="AG829" s="217"/>
      <c r="AH829" s="217"/>
      <c r="AI829" s="221"/>
      <c r="AJ829" s="220"/>
      <c r="AK829" s="220"/>
      <c r="AL829" s="222"/>
      <c r="AM829" s="217"/>
      <c r="AN829" s="217"/>
      <c r="AO829" s="221"/>
      <c r="AP829" s="220"/>
      <c r="AQ829" s="220"/>
      <c r="AR829" s="245"/>
      <c r="AS829" s="245"/>
      <c r="AT829" s="117"/>
      <c r="AU829" s="117"/>
    </row>
    <row r="830" spans="1:47" ht="12.75" customHeight="1">
      <c r="A830" s="118"/>
      <c r="B830" s="76"/>
      <c r="C830" s="76"/>
      <c r="D830" s="216"/>
      <c r="E830" s="117"/>
      <c r="F830" s="117"/>
      <c r="G830" s="117"/>
      <c r="H830" s="117"/>
      <c r="I830" s="117"/>
      <c r="J830" s="117"/>
      <c r="K830" s="117"/>
      <c r="L830" s="119"/>
      <c r="M830" s="120"/>
      <c r="N830" s="118"/>
      <c r="O830" s="117"/>
      <c r="P830" s="117"/>
      <c r="Q830" s="216"/>
      <c r="R830" s="117"/>
      <c r="S830" s="117"/>
      <c r="T830" s="117"/>
      <c r="U830" s="216"/>
      <c r="V830" s="216"/>
      <c r="W830" s="216"/>
      <c r="X830" s="216"/>
      <c r="Y830" s="216"/>
      <c r="Z830" s="216"/>
      <c r="AA830" s="217"/>
      <c r="AB830" s="218"/>
      <c r="AC830" s="219"/>
      <c r="AD830" s="220"/>
      <c r="AE830" s="220"/>
      <c r="AF830" s="120"/>
      <c r="AG830" s="217"/>
      <c r="AH830" s="217"/>
      <c r="AI830" s="221"/>
      <c r="AJ830" s="220"/>
      <c r="AK830" s="220"/>
      <c r="AL830" s="222"/>
      <c r="AM830" s="217"/>
      <c r="AN830" s="217"/>
      <c r="AO830" s="221"/>
      <c r="AP830" s="220"/>
      <c r="AQ830" s="220"/>
      <c r="AR830" s="245"/>
      <c r="AS830" s="245"/>
      <c r="AT830" s="117"/>
      <c r="AU830" s="117"/>
    </row>
    <row r="831" spans="1:47" ht="12.75" customHeight="1">
      <c r="A831" s="118"/>
      <c r="B831" s="76"/>
      <c r="C831" s="76"/>
      <c r="D831" s="216"/>
      <c r="E831" s="117"/>
      <c r="F831" s="117"/>
      <c r="G831" s="117"/>
      <c r="H831" s="117"/>
      <c r="I831" s="117"/>
      <c r="J831" s="117"/>
      <c r="K831" s="117"/>
      <c r="L831" s="119"/>
      <c r="M831" s="120"/>
      <c r="N831" s="118"/>
      <c r="O831" s="117"/>
      <c r="P831" s="117"/>
      <c r="Q831" s="216"/>
      <c r="R831" s="117"/>
      <c r="S831" s="117"/>
      <c r="T831" s="117"/>
      <c r="U831" s="216"/>
      <c r="V831" s="216"/>
      <c r="W831" s="216"/>
      <c r="X831" s="216"/>
      <c r="Y831" s="216"/>
      <c r="Z831" s="216"/>
      <c r="AA831" s="217"/>
      <c r="AB831" s="218"/>
      <c r="AC831" s="219"/>
      <c r="AD831" s="220"/>
      <c r="AE831" s="220"/>
      <c r="AF831" s="120"/>
      <c r="AG831" s="217"/>
      <c r="AH831" s="217"/>
      <c r="AI831" s="221"/>
      <c r="AJ831" s="220"/>
      <c r="AK831" s="220"/>
      <c r="AL831" s="222"/>
      <c r="AM831" s="217"/>
      <c r="AN831" s="217"/>
      <c r="AO831" s="221"/>
      <c r="AP831" s="220"/>
      <c r="AQ831" s="220"/>
      <c r="AR831" s="245"/>
      <c r="AS831" s="245"/>
      <c r="AT831" s="117"/>
      <c r="AU831" s="117"/>
    </row>
    <row r="832" spans="1:47" ht="12.75" customHeight="1">
      <c r="A832" s="118"/>
      <c r="B832" s="76"/>
      <c r="C832" s="76"/>
      <c r="D832" s="216"/>
      <c r="E832" s="117"/>
      <c r="F832" s="117"/>
      <c r="G832" s="117"/>
      <c r="H832" s="117"/>
      <c r="I832" s="117"/>
      <c r="J832" s="117"/>
      <c r="K832" s="117"/>
      <c r="L832" s="119"/>
      <c r="M832" s="120"/>
      <c r="N832" s="118"/>
      <c r="O832" s="117"/>
      <c r="P832" s="117"/>
      <c r="Q832" s="216"/>
      <c r="R832" s="117"/>
      <c r="S832" s="117"/>
      <c r="T832" s="117"/>
      <c r="U832" s="216"/>
      <c r="V832" s="216"/>
      <c r="W832" s="216"/>
      <c r="X832" s="216"/>
      <c r="Y832" s="216"/>
      <c r="Z832" s="216"/>
      <c r="AA832" s="217"/>
      <c r="AB832" s="218"/>
      <c r="AC832" s="219"/>
      <c r="AD832" s="220"/>
      <c r="AE832" s="220"/>
      <c r="AF832" s="120"/>
      <c r="AG832" s="217"/>
      <c r="AH832" s="217"/>
      <c r="AI832" s="221"/>
      <c r="AJ832" s="220"/>
      <c r="AK832" s="220"/>
      <c r="AL832" s="222"/>
      <c r="AM832" s="217"/>
      <c r="AN832" s="217"/>
      <c r="AO832" s="221"/>
      <c r="AP832" s="220"/>
      <c r="AQ832" s="220"/>
      <c r="AR832" s="245"/>
      <c r="AS832" s="245"/>
      <c r="AT832" s="117"/>
      <c r="AU832" s="117"/>
    </row>
    <row r="833" spans="1:47" ht="12.75" customHeight="1">
      <c r="A833" s="118"/>
      <c r="B833" s="76"/>
      <c r="C833" s="76"/>
      <c r="D833" s="216"/>
      <c r="E833" s="117"/>
      <c r="F833" s="117"/>
      <c r="G833" s="117"/>
      <c r="H833" s="117"/>
      <c r="I833" s="117"/>
      <c r="J833" s="117"/>
      <c r="K833" s="117"/>
      <c r="L833" s="119"/>
      <c r="M833" s="120"/>
      <c r="N833" s="118"/>
      <c r="O833" s="117"/>
      <c r="P833" s="117"/>
      <c r="Q833" s="216"/>
      <c r="R833" s="117"/>
      <c r="S833" s="117"/>
      <c r="T833" s="117"/>
      <c r="U833" s="216"/>
      <c r="V833" s="216"/>
      <c r="W833" s="216"/>
      <c r="X833" s="216"/>
      <c r="Y833" s="216"/>
      <c r="Z833" s="216"/>
      <c r="AA833" s="217"/>
      <c r="AB833" s="218"/>
      <c r="AC833" s="219"/>
      <c r="AD833" s="220"/>
      <c r="AE833" s="220"/>
      <c r="AF833" s="120"/>
      <c r="AG833" s="217"/>
      <c r="AH833" s="217"/>
      <c r="AI833" s="221"/>
      <c r="AJ833" s="220"/>
      <c r="AK833" s="220"/>
      <c r="AL833" s="222"/>
      <c r="AM833" s="217"/>
      <c r="AN833" s="217"/>
      <c r="AO833" s="221"/>
      <c r="AP833" s="220"/>
      <c r="AQ833" s="220"/>
      <c r="AR833" s="245"/>
      <c r="AS833" s="245"/>
      <c r="AT833" s="117"/>
      <c r="AU833" s="117"/>
    </row>
    <row r="834" spans="1:47" ht="12.75" customHeight="1">
      <c r="A834" s="118"/>
      <c r="B834" s="76"/>
      <c r="C834" s="76"/>
      <c r="D834" s="216"/>
      <c r="E834" s="117"/>
      <c r="F834" s="117"/>
      <c r="G834" s="117"/>
      <c r="H834" s="117"/>
      <c r="I834" s="117"/>
      <c r="J834" s="117"/>
      <c r="K834" s="117"/>
      <c r="L834" s="119"/>
      <c r="M834" s="120"/>
      <c r="N834" s="118"/>
      <c r="O834" s="117"/>
      <c r="P834" s="117"/>
      <c r="Q834" s="216"/>
      <c r="R834" s="117"/>
      <c r="S834" s="117"/>
      <c r="T834" s="117"/>
      <c r="U834" s="216"/>
      <c r="V834" s="216"/>
      <c r="W834" s="216"/>
      <c r="X834" s="216"/>
      <c r="Y834" s="216"/>
      <c r="Z834" s="216"/>
      <c r="AA834" s="217"/>
      <c r="AB834" s="218"/>
      <c r="AC834" s="219"/>
      <c r="AD834" s="220"/>
      <c r="AE834" s="220"/>
      <c r="AF834" s="120"/>
      <c r="AG834" s="217"/>
      <c r="AH834" s="217"/>
      <c r="AI834" s="221"/>
      <c r="AJ834" s="220"/>
      <c r="AK834" s="220"/>
      <c r="AL834" s="222"/>
      <c r="AM834" s="217"/>
      <c r="AN834" s="217"/>
      <c r="AO834" s="221"/>
      <c r="AP834" s="220"/>
      <c r="AQ834" s="220"/>
      <c r="AR834" s="245"/>
      <c r="AS834" s="245"/>
      <c r="AT834" s="117"/>
      <c r="AU834" s="117"/>
    </row>
    <row r="835" spans="1:47" ht="12.75" customHeight="1">
      <c r="A835" s="118"/>
      <c r="B835" s="76"/>
      <c r="C835" s="76"/>
      <c r="D835" s="216"/>
      <c r="E835" s="117"/>
      <c r="F835" s="117"/>
      <c r="G835" s="117"/>
      <c r="H835" s="117"/>
      <c r="I835" s="117"/>
      <c r="J835" s="117"/>
      <c r="K835" s="117"/>
      <c r="L835" s="119"/>
      <c r="M835" s="120"/>
      <c r="N835" s="118"/>
      <c r="O835" s="117"/>
      <c r="P835" s="117"/>
      <c r="Q835" s="216"/>
      <c r="R835" s="117"/>
      <c r="S835" s="117"/>
      <c r="T835" s="117"/>
      <c r="U835" s="216"/>
      <c r="V835" s="216"/>
      <c r="W835" s="216"/>
      <c r="X835" s="216"/>
      <c r="Y835" s="216"/>
      <c r="Z835" s="216"/>
      <c r="AA835" s="217"/>
      <c r="AB835" s="218"/>
      <c r="AC835" s="219"/>
      <c r="AD835" s="220"/>
      <c r="AE835" s="220"/>
      <c r="AF835" s="120"/>
      <c r="AG835" s="217"/>
      <c r="AH835" s="217"/>
      <c r="AI835" s="221"/>
      <c r="AJ835" s="220"/>
      <c r="AK835" s="220"/>
      <c r="AL835" s="222"/>
      <c r="AM835" s="217"/>
      <c r="AN835" s="217"/>
      <c r="AO835" s="221"/>
      <c r="AP835" s="220"/>
      <c r="AQ835" s="220"/>
      <c r="AR835" s="245"/>
      <c r="AS835" s="245"/>
      <c r="AT835" s="117"/>
      <c r="AU835" s="117"/>
    </row>
    <row r="836" spans="1:47" ht="12.75" customHeight="1">
      <c r="A836" s="118"/>
      <c r="B836" s="76"/>
      <c r="C836" s="76"/>
      <c r="D836" s="216"/>
      <c r="E836" s="117"/>
      <c r="F836" s="117"/>
      <c r="G836" s="117"/>
      <c r="H836" s="117"/>
      <c r="I836" s="117"/>
      <c r="J836" s="117"/>
      <c r="K836" s="117"/>
      <c r="L836" s="119"/>
      <c r="M836" s="120"/>
      <c r="N836" s="118"/>
      <c r="O836" s="117"/>
      <c r="P836" s="117"/>
      <c r="Q836" s="216"/>
      <c r="R836" s="117"/>
      <c r="S836" s="117"/>
      <c r="T836" s="117"/>
      <c r="U836" s="216"/>
      <c r="V836" s="216"/>
      <c r="W836" s="216"/>
      <c r="X836" s="216"/>
      <c r="Y836" s="216"/>
      <c r="Z836" s="216"/>
      <c r="AA836" s="217"/>
      <c r="AB836" s="218"/>
      <c r="AC836" s="219"/>
      <c r="AD836" s="220"/>
      <c r="AE836" s="220"/>
      <c r="AF836" s="120"/>
      <c r="AG836" s="217"/>
      <c r="AH836" s="217"/>
      <c r="AI836" s="221"/>
      <c r="AJ836" s="220"/>
      <c r="AK836" s="220"/>
      <c r="AL836" s="222"/>
      <c r="AM836" s="217"/>
      <c r="AN836" s="217"/>
      <c r="AO836" s="221"/>
      <c r="AP836" s="220"/>
      <c r="AQ836" s="220"/>
      <c r="AR836" s="245"/>
      <c r="AS836" s="245"/>
      <c r="AT836" s="117"/>
      <c r="AU836" s="117"/>
    </row>
    <row r="837" spans="1:47" ht="12.75" customHeight="1">
      <c r="A837" s="118"/>
      <c r="B837" s="76"/>
      <c r="C837" s="76"/>
      <c r="D837" s="216"/>
      <c r="E837" s="117"/>
      <c r="F837" s="117"/>
      <c r="G837" s="117"/>
      <c r="H837" s="117"/>
      <c r="I837" s="117"/>
      <c r="J837" s="117"/>
      <c r="K837" s="117"/>
      <c r="L837" s="119"/>
      <c r="M837" s="120"/>
      <c r="N837" s="118"/>
      <c r="O837" s="117"/>
      <c r="P837" s="117"/>
      <c r="Q837" s="216"/>
      <c r="R837" s="117"/>
      <c r="S837" s="117"/>
      <c r="T837" s="117"/>
      <c r="U837" s="216"/>
      <c r="V837" s="216"/>
      <c r="W837" s="216"/>
      <c r="X837" s="216"/>
      <c r="Y837" s="216"/>
      <c r="Z837" s="216"/>
      <c r="AA837" s="217"/>
      <c r="AB837" s="218"/>
      <c r="AC837" s="219"/>
      <c r="AD837" s="220"/>
      <c r="AE837" s="220"/>
      <c r="AF837" s="120"/>
      <c r="AG837" s="217"/>
      <c r="AH837" s="217"/>
      <c r="AI837" s="221"/>
      <c r="AJ837" s="220"/>
      <c r="AK837" s="220"/>
      <c r="AL837" s="222"/>
      <c r="AM837" s="217"/>
      <c r="AN837" s="217"/>
      <c r="AO837" s="221"/>
      <c r="AP837" s="220"/>
      <c r="AQ837" s="220"/>
      <c r="AR837" s="245"/>
      <c r="AS837" s="245"/>
      <c r="AT837" s="117"/>
      <c r="AU837" s="117"/>
    </row>
    <row r="838" spans="1:47" ht="12.75" customHeight="1">
      <c r="A838" s="118"/>
      <c r="B838" s="76"/>
      <c r="C838" s="76"/>
      <c r="D838" s="216"/>
      <c r="E838" s="117"/>
      <c r="F838" s="117"/>
      <c r="G838" s="117"/>
      <c r="H838" s="117"/>
      <c r="I838" s="117"/>
      <c r="J838" s="117"/>
      <c r="K838" s="117"/>
      <c r="L838" s="119"/>
      <c r="M838" s="120"/>
      <c r="N838" s="118"/>
      <c r="O838" s="117"/>
      <c r="P838" s="117"/>
      <c r="Q838" s="216"/>
      <c r="R838" s="117"/>
      <c r="S838" s="117"/>
      <c r="T838" s="117"/>
      <c r="U838" s="216"/>
      <c r="V838" s="216"/>
      <c r="W838" s="216"/>
      <c r="X838" s="216"/>
      <c r="Y838" s="216"/>
      <c r="Z838" s="216"/>
      <c r="AA838" s="217"/>
      <c r="AB838" s="218"/>
      <c r="AC838" s="219"/>
      <c r="AD838" s="220"/>
      <c r="AE838" s="220"/>
      <c r="AF838" s="120"/>
      <c r="AG838" s="217"/>
      <c r="AH838" s="217"/>
      <c r="AI838" s="221"/>
      <c r="AJ838" s="220"/>
      <c r="AK838" s="220"/>
      <c r="AL838" s="222"/>
      <c r="AM838" s="217"/>
      <c r="AN838" s="217"/>
      <c r="AO838" s="221"/>
      <c r="AP838" s="220"/>
      <c r="AQ838" s="220"/>
      <c r="AR838" s="245"/>
      <c r="AS838" s="245"/>
      <c r="AT838" s="117"/>
      <c r="AU838" s="117"/>
    </row>
    <row r="839" spans="1:47" ht="12.75" customHeight="1">
      <c r="A839" s="118"/>
      <c r="B839" s="76"/>
      <c r="C839" s="76"/>
      <c r="D839" s="216"/>
      <c r="E839" s="117"/>
      <c r="F839" s="117"/>
      <c r="G839" s="117"/>
      <c r="H839" s="117"/>
      <c r="I839" s="117"/>
      <c r="J839" s="117"/>
      <c r="K839" s="117"/>
      <c r="L839" s="119"/>
      <c r="M839" s="120"/>
      <c r="N839" s="118"/>
      <c r="O839" s="117"/>
      <c r="P839" s="117"/>
      <c r="Q839" s="216"/>
      <c r="R839" s="117"/>
      <c r="S839" s="117"/>
      <c r="T839" s="117"/>
      <c r="U839" s="216"/>
      <c r="V839" s="216"/>
      <c r="W839" s="216"/>
      <c r="X839" s="216"/>
      <c r="Y839" s="216"/>
      <c r="Z839" s="216"/>
      <c r="AA839" s="217"/>
      <c r="AB839" s="218"/>
      <c r="AC839" s="219"/>
      <c r="AD839" s="220"/>
      <c r="AE839" s="220"/>
      <c r="AF839" s="120"/>
      <c r="AG839" s="217"/>
      <c r="AH839" s="217"/>
      <c r="AI839" s="221"/>
      <c r="AJ839" s="220"/>
      <c r="AK839" s="220"/>
      <c r="AL839" s="222"/>
      <c r="AM839" s="217"/>
      <c r="AN839" s="217"/>
      <c r="AO839" s="221"/>
      <c r="AP839" s="220"/>
      <c r="AQ839" s="220"/>
      <c r="AR839" s="245"/>
      <c r="AS839" s="245"/>
      <c r="AT839" s="117"/>
      <c r="AU839" s="117"/>
    </row>
    <row r="840" spans="1:47" ht="12.75" customHeight="1">
      <c r="A840" s="118"/>
      <c r="B840" s="76"/>
      <c r="C840" s="76"/>
      <c r="D840" s="216"/>
      <c r="E840" s="117"/>
      <c r="F840" s="117"/>
      <c r="G840" s="117"/>
      <c r="H840" s="117"/>
      <c r="I840" s="117"/>
      <c r="J840" s="117"/>
      <c r="K840" s="117"/>
      <c r="L840" s="119"/>
      <c r="M840" s="120"/>
      <c r="N840" s="118"/>
      <c r="O840" s="117"/>
      <c r="P840" s="117"/>
      <c r="Q840" s="216"/>
      <c r="R840" s="117"/>
      <c r="S840" s="117"/>
      <c r="T840" s="117"/>
      <c r="U840" s="216"/>
      <c r="V840" s="216"/>
      <c r="W840" s="216"/>
      <c r="X840" s="216"/>
      <c r="Y840" s="216"/>
      <c r="Z840" s="216"/>
      <c r="AA840" s="217"/>
      <c r="AB840" s="218"/>
      <c r="AC840" s="219"/>
      <c r="AD840" s="220"/>
      <c r="AE840" s="220"/>
      <c r="AF840" s="120"/>
      <c r="AG840" s="217"/>
      <c r="AH840" s="217"/>
      <c r="AI840" s="221"/>
      <c r="AJ840" s="220"/>
      <c r="AK840" s="220"/>
      <c r="AL840" s="222"/>
      <c r="AM840" s="217"/>
      <c r="AN840" s="217"/>
      <c r="AO840" s="221"/>
      <c r="AP840" s="220"/>
      <c r="AQ840" s="220"/>
      <c r="AR840" s="245"/>
      <c r="AS840" s="245"/>
      <c r="AT840" s="117"/>
      <c r="AU840" s="117"/>
    </row>
    <row r="841" spans="1:47" ht="12.75" customHeight="1">
      <c r="A841" s="118"/>
      <c r="B841" s="76"/>
      <c r="C841" s="76"/>
      <c r="D841" s="216"/>
      <c r="E841" s="117"/>
      <c r="F841" s="117"/>
      <c r="G841" s="117"/>
      <c r="H841" s="117"/>
      <c r="I841" s="117"/>
      <c r="J841" s="117"/>
      <c r="K841" s="117"/>
      <c r="L841" s="119"/>
      <c r="M841" s="120"/>
      <c r="N841" s="118"/>
      <c r="O841" s="117"/>
      <c r="P841" s="117"/>
      <c r="Q841" s="216"/>
      <c r="R841" s="117"/>
      <c r="S841" s="117"/>
      <c r="T841" s="117"/>
      <c r="U841" s="216"/>
      <c r="V841" s="216"/>
      <c r="W841" s="216"/>
      <c r="X841" s="216"/>
      <c r="Y841" s="216"/>
      <c r="Z841" s="216"/>
      <c r="AA841" s="217"/>
      <c r="AB841" s="218"/>
      <c r="AC841" s="219"/>
      <c r="AD841" s="220"/>
      <c r="AE841" s="220"/>
      <c r="AF841" s="120"/>
      <c r="AG841" s="217"/>
      <c r="AH841" s="217"/>
      <c r="AI841" s="221"/>
      <c r="AJ841" s="220"/>
      <c r="AK841" s="220"/>
      <c r="AL841" s="222"/>
      <c r="AM841" s="217"/>
      <c r="AN841" s="217"/>
      <c r="AO841" s="221"/>
      <c r="AP841" s="220"/>
      <c r="AQ841" s="220"/>
      <c r="AR841" s="245"/>
      <c r="AS841" s="245"/>
      <c r="AT841" s="117"/>
      <c r="AU841" s="117"/>
    </row>
    <row r="842" spans="1:47" ht="12.75" customHeight="1">
      <c r="A842" s="118"/>
      <c r="B842" s="76"/>
      <c r="C842" s="76"/>
      <c r="D842" s="216"/>
      <c r="E842" s="117"/>
      <c r="F842" s="117"/>
      <c r="G842" s="117"/>
      <c r="H842" s="117"/>
      <c r="I842" s="117"/>
      <c r="J842" s="117"/>
      <c r="K842" s="117"/>
      <c r="L842" s="119"/>
      <c r="M842" s="120"/>
      <c r="N842" s="118"/>
      <c r="O842" s="117"/>
      <c r="P842" s="117"/>
      <c r="Q842" s="216"/>
      <c r="R842" s="117"/>
      <c r="S842" s="117"/>
      <c r="T842" s="117"/>
      <c r="U842" s="216"/>
      <c r="V842" s="216"/>
      <c r="W842" s="216"/>
      <c r="X842" s="216"/>
      <c r="Y842" s="216"/>
      <c r="Z842" s="216"/>
      <c r="AA842" s="217"/>
      <c r="AB842" s="218"/>
      <c r="AC842" s="219"/>
      <c r="AD842" s="220"/>
      <c r="AE842" s="220"/>
      <c r="AF842" s="120"/>
      <c r="AG842" s="217"/>
      <c r="AH842" s="217"/>
      <c r="AI842" s="221"/>
      <c r="AJ842" s="220"/>
      <c r="AK842" s="220"/>
      <c r="AL842" s="222"/>
      <c r="AM842" s="217"/>
      <c r="AN842" s="217"/>
      <c r="AO842" s="221"/>
      <c r="AP842" s="220"/>
      <c r="AQ842" s="220"/>
      <c r="AR842" s="245"/>
      <c r="AS842" s="245"/>
      <c r="AT842" s="117"/>
      <c r="AU842" s="117"/>
    </row>
    <row r="843" spans="1:47" ht="12.75" customHeight="1">
      <c r="A843" s="118"/>
      <c r="B843" s="76"/>
      <c r="C843" s="76"/>
      <c r="D843" s="216"/>
      <c r="E843" s="117"/>
      <c r="F843" s="117"/>
      <c r="G843" s="117"/>
      <c r="H843" s="117"/>
      <c r="I843" s="117"/>
      <c r="J843" s="117"/>
      <c r="K843" s="117"/>
      <c r="L843" s="119"/>
      <c r="M843" s="120"/>
      <c r="N843" s="118"/>
      <c r="O843" s="117"/>
      <c r="P843" s="117"/>
      <c r="Q843" s="216"/>
      <c r="R843" s="117"/>
      <c r="S843" s="117"/>
      <c r="T843" s="117"/>
      <c r="U843" s="216"/>
      <c r="V843" s="216"/>
      <c r="W843" s="216"/>
      <c r="X843" s="216"/>
      <c r="Y843" s="216"/>
      <c r="Z843" s="216"/>
      <c r="AA843" s="217"/>
      <c r="AB843" s="218"/>
      <c r="AC843" s="219"/>
      <c r="AD843" s="220"/>
      <c r="AE843" s="220"/>
      <c r="AF843" s="120"/>
      <c r="AG843" s="217"/>
      <c r="AH843" s="217"/>
      <c r="AI843" s="221"/>
      <c r="AJ843" s="220"/>
      <c r="AK843" s="220"/>
      <c r="AL843" s="222"/>
      <c r="AM843" s="217"/>
      <c r="AN843" s="217"/>
      <c r="AO843" s="221"/>
      <c r="AP843" s="220"/>
      <c r="AQ843" s="220"/>
      <c r="AR843" s="245"/>
      <c r="AS843" s="245"/>
      <c r="AT843" s="117"/>
      <c r="AU843" s="117"/>
    </row>
    <row r="844" spans="1:47" ht="12.75" customHeight="1">
      <c r="A844" s="118"/>
      <c r="B844" s="76"/>
      <c r="C844" s="76"/>
      <c r="D844" s="216"/>
      <c r="E844" s="117"/>
      <c r="F844" s="117"/>
      <c r="G844" s="117"/>
      <c r="H844" s="117"/>
      <c r="I844" s="117"/>
      <c r="J844" s="117"/>
      <c r="K844" s="117"/>
      <c r="L844" s="119"/>
      <c r="M844" s="120"/>
      <c r="N844" s="118"/>
      <c r="O844" s="117"/>
      <c r="P844" s="117"/>
      <c r="Q844" s="216"/>
      <c r="R844" s="117"/>
      <c r="S844" s="117"/>
      <c r="T844" s="117"/>
      <c r="U844" s="216"/>
      <c r="V844" s="216"/>
      <c r="W844" s="216"/>
      <c r="X844" s="216"/>
      <c r="Y844" s="216"/>
      <c r="Z844" s="216"/>
      <c r="AA844" s="217"/>
      <c r="AB844" s="218"/>
      <c r="AC844" s="219"/>
      <c r="AD844" s="220"/>
      <c r="AE844" s="220"/>
      <c r="AF844" s="120"/>
      <c r="AG844" s="217"/>
      <c r="AH844" s="217"/>
      <c r="AI844" s="221"/>
      <c r="AJ844" s="220"/>
      <c r="AK844" s="220"/>
      <c r="AL844" s="222"/>
      <c r="AM844" s="217"/>
      <c r="AN844" s="217"/>
      <c r="AO844" s="221"/>
      <c r="AP844" s="220"/>
      <c r="AQ844" s="220"/>
      <c r="AR844" s="245"/>
      <c r="AS844" s="245"/>
      <c r="AT844" s="117"/>
      <c r="AU844" s="117"/>
    </row>
    <row r="845" spans="1:47" ht="12.75" customHeight="1">
      <c r="A845" s="118"/>
      <c r="B845" s="76"/>
      <c r="C845" s="76"/>
      <c r="D845" s="216"/>
      <c r="E845" s="117"/>
      <c r="F845" s="117"/>
      <c r="G845" s="117"/>
      <c r="H845" s="117"/>
      <c r="I845" s="117"/>
      <c r="J845" s="117"/>
      <c r="K845" s="117"/>
      <c r="L845" s="119"/>
      <c r="M845" s="120"/>
      <c r="N845" s="118"/>
      <c r="O845" s="117"/>
      <c r="P845" s="117"/>
      <c r="Q845" s="216"/>
      <c r="R845" s="117"/>
      <c r="S845" s="117"/>
      <c r="T845" s="117"/>
      <c r="U845" s="216"/>
      <c r="V845" s="216"/>
      <c r="W845" s="216"/>
      <c r="X845" s="216"/>
      <c r="Y845" s="216"/>
      <c r="Z845" s="216"/>
      <c r="AA845" s="217"/>
      <c r="AB845" s="218"/>
      <c r="AC845" s="219"/>
      <c r="AD845" s="220"/>
      <c r="AE845" s="220"/>
      <c r="AF845" s="120"/>
      <c r="AG845" s="217"/>
      <c r="AH845" s="217"/>
      <c r="AI845" s="221"/>
      <c r="AJ845" s="220"/>
      <c r="AK845" s="220"/>
      <c r="AL845" s="222"/>
      <c r="AM845" s="217"/>
      <c r="AN845" s="217"/>
      <c r="AO845" s="221"/>
      <c r="AP845" s="220"/>
      <c r="AQ845" s="220"/>
      <c r="AR845" s="245"/>
      <c r="AS845" s="245"/>
      <c r="AT845" s="117"/>
      <c r="AU845" s="117"/>
    </row>
    <row r="846" spans="1:47" ht="12.75" customHeight="1">
      <c r="A846" s="118"/>
      <c r="B846" s="76"/>
      <c r="C846" s="76"/>
      <c r="D846" s="216"/>
      <c r="E846" s="117"/>
      <c r="F846" s="117"/>
      <c r="G846" s="117"/>
      <c r="H846" s="117"/>
      <c r="I846" s="117"/>
      <c r="J846" s="117"/>
      <c r="K846" s="117"/>
      <c r="L846" s="119"/>
      <c r="M846" s="120"/>
      <c r="N846" s="118"/>
      <c r="O846" s="117"/>
      <c r="P846" s="117"/>
      <c r="Q846" s="216"/>
      <c r="R846" s="117"/>
      <c r="S846" s="117"/>
      <c r="T846" s="117"/>
      <c r="U846" s="216"/>
      <c r="V846" s="216"/>
      <c r="W846" s="216"/>
      <c r="X846" s="216"/>
      <c r="Y846" s="216"/>
      <c r="Z846" s="216"/>
      <c r="AA846" s="217"/>
      <c r="AB846" s="218"/>
      <c r="AC846" s="219"/>
      <c r="AD846" s="220"/>
      <c r="AE846" s="220"/>
      <c r="AF846" s="120"/>
      <c r="AG846" s="217"/>
      <c r="AH846" s="217"/>
      <c r="AI846" s="221"/>
      <c r="AJ846" s="220"/>
      <c r="AK846" s="220"/>
      <c r="AL846" s="222"/>
      <c r="AM846" s="217"/>
      <c r="AN846" s="217"/>
      <c r="AO846" s="221"/>
      <c r="AP846" s="220"/>
      <c r="AQ846" s="220"/>
      <c r="AR846" s="245"/>
      <c r="AS846" s="245"/>
      <c r="AT846" s="117"/>
      <c r="AU846" s="117"/>
    </row>
    <row r="847" spans="1:47" ht="12.75" customHeight="1">
      <c r="A847" s="118"/>
      <c r="B847" s="76"/>
      <c r="C847" s="76"/>
      <c r="D847" s="216"/>
      <c r="E847" s="117"/>
      <c r="F847" s="117"/>
      <c r="G847" s="117"/>
      <c r="H847" s="117"/>
      <c r="I847" s="117"/>
      <c r="J847" s="117"/>
      <c r="K847" s="117"/>
      <c r="L847" s="119"/>
      <c r="M847" s="120"/>
      <c r="N847" s="118"/>
      <c r="O847" s="117"/>
      <c r="P847" s="117"/>
      <c r="Q847" s="216"/>
      <c r="R847" s="117"/>
      <c r="S847" s="117"/>
      <c r="T847" s="117"/>
      <c r="U847" s="216"/>
      <c r="V847" s="216"/>
      <c r="W847" s="216"/>
      <c r="X847" s="216"/>
      <c r="Y847" s="216"/>
      <c r="Z847" s="216"/>
      <c r="AA847" s="217"/>
      <c r="AB847" s="218"/>
      <c r="AC847" s="219"/>
      <c r="AD847" s="220"/>
      <c r="AE847" s="220"/>
      <c r="AF847" s="120"/>
      <c r="AG847" s="217"/>
      <c r="AH847" s="217"/>
      <c r="AI847" s="221"/>
      <c r="AJ847" s="220"/>
      <c r="AK847" s="220"/>
      <c r="AL847" s="222"/>
      <c r="AM847" s="217"/>
      <c r="AN847" s="217"/>
      <c r="AO847" s="221"/>
      <c r="AP847" s="220"/>
      <c r="AQ847" s="220"/>
      <c r="AR847" s="245"/>
      <c r="AS847" s="245"/>
      <c r="AT847" s="117"/>
      <c r="AU847" s="117"/>
    </row>
    <row r="848" spans="1:47" ht="12.75" customHeight="1">
      <c r="A848" s="118"/>
      <c r="B848" s="76"/>
      <c r="C848" s="76"/>
      <c r="D848" s="216"/>
      <c r="E848" s="117"/>
      <c r="F848" s="117"/>
      <c r="G848" s="117"/>
      <c r="H848" s="117"/>
      <c r="I848" s="117"/>
      <c r="J848" s="117"/>
      <c r="K848" s="117"/>
      <c r="L848" s="119"/>
      <c r="M848" s="120"/>
      <c r="N848" s="118"/>
      <c r="O848" s="117"/>
      <c r="P848" s="117"/>
      <c r="Q848" s="216"/>
      <c r="R848" s="117"/>
      <c r="S848" s="117"/>
      <c r="T848" s="117"/>
      <c r="U848" s="216"/>
      <c r="V848" s="216"/>
      <c r="W848" s="216"/>
      <c r="X848" s="216"/>
      <c r="Y848" s="216"/>
      <c r="Z848" s="216"/>
      <c r="AA848" s="217"/>
      <c r="AB848" s="218"/>
      <c r="AC848" s="219"/>
      <c r="AD848" s="220"/>
      <c r="AE848" s="220"/>
      <c r="AF848" s="120"/>
      <c r="AG848" s="217"/>
      <c r="AH848" s="217"/>
      <c r="AI848" s="221"/>
      <c r="AJ848" s="220"/>
      <c r="AK848" s="220"/>
      <c r="AL848" s="222"/>
      <c r="AM848" s="217"/>
      <c r="AN848" s="217"/>
      <c r="AO848" s="221"/>
      <c r="AP848" s="220"/>
      <c r="AQ848" s="220"/>
      <c r="AR848" s="245"/>
      <c r="AS848" s="245"/>
      <c r="AT848" s="117"/>
      <c r="AU848" s="117"/>
    </row>
    <row r="849" spans="1:47" ht="12.75" customHeight="1">
      <c r="A849" s="118"/>
      <c r="B849" s="76"/>
      <c r="C849" s="76"/>
      <c r="D849" s="216"/>
      <c r="E849" s="117"/>
      <c r="F849" s="117"/>
      <c r="G849" s="117"/>
      <c r="H849" s="117"/>
      <c r="I849" s="117"/>
      <c r="J849" s="117"/>
      <c r="K849" s="117"/>
      <c r="L849" s="119"/>
      <c r="M849" s="120"/>
      <c r="N849" s="118"/>
      <c r="O849" s="117"/>
      <c r="P849" s="117"/>
      <c r="Q849" s="216"/>
      <c r="R849" s="117"/>
      <c r="S849" s="117"/>
      <c r="T849" s="117"/>
      <c r="U849" s="216"/>
      <c r="V849" s="216"/>
      <c r="W849" s="216"/>
      <c r="X849" s="216"/>
      <c r="Y849" s="216"/>
      <c r="Z849" s="216"/>
      <c r="AA849" s="217"/>
      <c r="AB849" s="218"/>
      <c r="AC849" s="219"/>
      <c r="AD849" s="220"/>
      <c r="AE849" s="220"/>
      <c r="AF849" s="120"/>
      <c r="AG849" s="217"/>
      <c r="AH849" s="217"/>
      <c r="AI849" s="221"/>
      <c r="AJ849" s="220"/>
      <c r="AK849" s="220"/>
      <c r="AL849" s="222"/>
      <c r="AM849" s="217"/>
      <c r="AN849" s="217"/>
      <c r="AO849" s="221"/>
      <c r="AP849" s="220"/>
      <c r="AQ849" s="220"/>
      <c r="AR849" s="245"/>
      <c r="AS849" s="245"/>
      <c r="AT849" s="117"/>
      <c r="AU849" s="117"/>
    </row>
    <row r="850" spans="1:47" ht="12.75" customHeight="1">
      <c r="A850" s="118"/>
      <c r="B850" s="76"/>
      <c r="C850" s="76"/>
      <c r="D850" s="216"/>
      <c r="E850" s="117"/>
      <c r="F850" s="117"/>
      <c r="G850" s="117"/>
      <c r="H850" s="117"/>
      <c r="I850" s="117"/>
      <c r="J850" s="117"/>
      <c r="K850" s="117"/>
      <c r="L850" s="119"/>
      <c r="M850" s="120"/>
      <c r="N850" s="118"/>
      <c r="O850" s="117"/>
      <c r="P850" s="117"/>
      <c r="Q850" s="216"/>
      <c r="R850" s="117"/>
      <c r="S850" s="117"/>
      <c r="T850" s="117"/>
      <c r="U850" s="216"/>
      <c r="V850" s="216"/>
      <c r="W850" s="216"/>
      <c r="X850" s="216"/>
      <c r="Y850" s="216"/>
      <c r="Z850" s="216"/>
      <c r="AA850" s="217"/>
      <c r="AB850" s="218"/>
      <c r="AC850" s="219"/>
      <c r="AD850" s="220"/>
      <c r="AE850" s="220"/>
      <c r="AF850" s="120"/>
      <c r="AG850" s="217"/>
      <c r="AH850" s="217"/>
      <c r="AI850" s="221"/>
      <c r="AJ850" s="220"/>
      <c r="AK850" s="220"/>
      <c r="AL850" s="222"/>
      <c r="AM850" s="217"/>
      <c r="AN850" s="217"/>
      <c r="AO850" s="221"/>
      <c r="AP850" s="220"/>
      <c r="AQ850" s="220"/>
      <c r="AR850" s="245"/>
      <c r="AS850" s="245"/>
      <c r="AT850" s="117"/>
      <c r="AU850" s="117"/>
    </row>
    <row r="851" spans="1:47" ht="12.75" customHeight="1">
      <c r="A851" s="118"/>
      <c r="B851" s="76"/>
      <c r="C851" s="76"/>
      <c r="D851" s="216"/>
      <c r="E851" s="117"/>
      <c r="F851" s="117"/>
      <c r="G851" s="117"/>
      <c r="H851" s="117"/>
      <c r="I851" s="117"/>
      <c r="J851" s="117"/>
      <c r="K851" s="117"/>
      <c r="L851" s="119"/>
      <c r="M851" s="120"/>
      <c r="N851" s="118"/>
      <c r="O851" s="117"/>
      <c r="P851" s="117"/>
      <c r="Q851" s="216"/>
      <c r="R851" s="117"/>
      <c r="S851" s="117"/>
      <c r="T851" s="117"/>
      <c r="U851" s="216"/>
      <c r="V851" s="216"/>
      <c r="W851" s="216"/>
      <c r="X851" s="216"/>
      <c r="Y851" s="216"/>
      <c r="Z851" s="216"/>
      <c r="AA851" s="217"/>
      <c r="AB851" s="218"/>
      <c r="AC851" s="219"/>
      <c r="AD851" s="220"/>
      <c r="AE851" s="220"/>
      <c r="AF851" s="120"/>
      <c r="AG851" s="217"/>
      <c r="AH851" s="217"/>
      <c r="AI851" s="221"/>
      <c r="AJ851" s="220"/>
      <c r="AK851" s="220"/>
      <c r="AL851" s="222"/>
      <c r="AM851" s="217"/>
      <c r="AN851" s="217"/>
      <c r="AO851" s="221"/>
      <c r="AP851" s="220"/>
      <c r="AQ851" s="220"/>
      <c r="AR851" s="245"/>
      <c r="AS851" s="245"/>
      <c r="AT851" s="117"/>
      <c r="AU851" s="117"/>
    </row>
    <row r="852" spans="1:47" ht="12.75" customHeight="1">
      <c r="A852" s="118"/>
      <c r="B852" s="76"/>
      <c r="C852" s="76"/>
      <c r="D852" s="216"/>
      <c r="E852" s="117"/>
      <c r="F852" s="117"/>
      <c r="G852" s="117"/>
      <c r="H852" s="117"/>
      <c r="I852" s="117"/>
      <c r="J852" s="117"/>
      <c r="K852" s="117"/>
      <c r="L852" s="119"/>
      <c r="M852" s="120"/>
      <c r="N852" s="118"/>
      <c r="O852" s="117"/>
      <c r="P852" s="117"/>
      <c r="Q852" s="216"/>
      <c r="R852" s="117"/>
      <c r="S852" s="117"/>
      <c r="T852" s="117"/>
      <c r="U852" s="216"/>
      <c r="V852" s="216"/>
      <c r="W852" s="216"/>
      <c r="X852" s="216"/>
      <c r="Y852" s="216"/>
      <c r="Z852" s="216"/>
      <c r="AA852" s="217"/>
      <c r="AB852" s="218"/>
      <c r="AC852" s="219"/>
      <c r="AD852" s="220"/>
      <c r="AE852" s="220"/>
      <c r="AF852" s="120"/>
      <c r="AG852" s="217"/>
      <c r="AH852" s="217"/>
      <c r="AI852" s="221"/>
      <c r="AJ852" s="220"/>
      <c r="AK852" s="220"/>
      <c r="AL852" s="222"/>
      <c r="AM852" s="217"/>
      <c r="AN852" s="217"/>
      <c r="AO852" s="221"/>
      <c r="AP852" s="220"/>
      <c r="AQ852" s="220"/>
      <c r="AR852" s="245"/>
      <c r="AS852" s="245"/>
      <c r="AT852" s="117"/>
      <c r="AU852" s="117"/>
    </row>
    <row r="853" spans="1:47" ht="12.75" customHeight="1">
      <c r="A853" s="118"/>
      <c r="B853" s="76"/>
      <c r="C853" s="76"/>
      <c r="D853" s="216"/>
      <c r="E853" s="117"/>
      <c r="F853" s="117"/>
      <c r="G853" s="117"/>
      <c r="H853" s="117"/>
      <c r="I853" s="117"/>
      <c r="J853" s="117"/>
      <c r="K853" s="117"/>
      <c r="L853" s="119"/>
      <c r="M853" s="120"/>
      <c r="N853" s="118"/>
      <c r="O853" s="117"/>
      <c r="P853" s="117"/>
      <c r="Q853" s="216"/>
      <c r="R853" s="117"/>
      <c r="S853" s="117"/>
      <c r="T853" s="117"/>
      <c r="U853" s="216"/>
      <c r="V853" s="216"/>
      <c r="W853" s="216"/>
      <c r="X853" s="216"/>
      <c r="Y853" s="216"/>
      <c r="Z853" s="216"/>
      <c r="AA853" s="217"/>
      <c r="AB853" s="218"/>
      <c r="AC853" s="219"/>
      <c r="AD853" s="220"/>
      <c r="AE853" s="220"/>
      <c r="AF853" s="120"/>
      <c r="AG853" s="217"/>
      <c r="AH853" s="217"/>
      <c r="AI853" s="221"/>
      <c r="AJ853" s="220"/>
      <c r="AK853" s="220"/>
      <c r="AL853" s="222"/>
      <c r="AM853" s="217"/>
      <c r="AN853" s="217"/>
      <c r="AO853" s="221"/>
      <c r="AP853" s="220"/>
      <c r="AQ853" s="220"/>
      <c r="AR853" s="245"/>
      <c r="AS853" s="245"/>
      <c r="AT853" s="117"/>
      <c r="AU853" s="117"/>
    </row>
    <row r="854" spans="1:47" ht="12.75" customHeight="1">
      <c r="A854" s="118"/>
      <c r="B854" s="76"/>
      <c r="C854" s="76"/>
      <c r="D854" s="216"/>
      <c r="E854" s="117"/>
      <c r="F854" s="117"/>
      <c r="G854" s="117"/>
      <c r="H854" s="117"/>
      <c r="I854" s="117"/>
      <c r="J854" s="117"/>
      <c r="K854" s="117"/>
      <c r="L854" s="119"/>
      <c r="M854" s="120"/>
      <c r="N854" s="118"/>
      <c r="O854" s="117"/>
      <c r="P854" s="117"/>
      <c r="Q854" s="216"/>
      <c r="R854" s="117"/>
      <c r="S854" s="117"/>
      <c r="T854" s="117"/>
      <c r="U854" s="216"/>
      <c r="V854" s="216"/>
      <c r="W854" s="216"/>
      <c r="X854" s="216"/>
      <c r="Y854" s="216"/>
      <c r="Z854" s="216"/>
      <c r="AA854" s="217"/>
      <c r="AB854" s="218"/>
      <c r="AC854" s="219"/>
      <c r="AD854" s="220"/>
      <c r="AE854" s="220"/>
      <c r="AF854" s="120"/>
      <c r="AG854" s="217"/>
      <c r="AH854" s="217"/>
      <c r="AI854" s="221"/>
      <c r="AJ854" s="220"/>
      <c r="AK854" s="220"/>
      <c r="AL854" s="222"/>
      <c r="AM854" s="217"/>
      <c r="AN854" s="217"/>
      <c r="AO854" s="221"/>
      <c r="AP854" s="220"/>
      <c r="AQ854" s="220"/>
      <c r="AR854" s="245"/>
      <c r="AS854" s="245"/>
      <c r="AT854" s="117"/>
      <c r="AU854" s="117"/>
    </row>
    <row r="855" spans="1:47" ht="12.75" customHeight="1">
      <c r="A855" s="118"/>
      <c r="B855" s="76"/>
      <c r="C855" s="76"/>
      <c r="D855" s="216"/>
      <c r="E855" s="117"/>
      <c r="F855" s="117"/>
      <c r="G855" s="117"/>
      <c r="H855" s="117"/>
      <c r="I855" s="117"/>
      <c r="J855" s="117"/>
      <c r="K855" s="117"/>
      <c r="L855" s="119"/>
      <c r="M855" s="120"/>
      <c r="N855" s="118"/>
      <c r="O855" s="117"/>
      <c r="P855" s="117"/>
      <c r="Q855" s="216"/>
      <c r="R855" s="117"/>
      <c r="S855" s="117"/>
      <c r="T855" s="117"/>
      <c r="U855" s="216"/>
      <c r="V855" s="216"/>
      <c r="W855" s="216"/>
      <c r="X855" s="216"/>
      <c r="Y855" s="216"/>
      <c r="Z855" s="216"/>
      <c r="AA855" s="217"/>
      <c r="AB855" s="218"/>
      <c r="AC855" s="219"/>
      <c r="AD855" s="220"/>
      <c r="AE855" s="220"/>
      <c r="AF855" s="120"/>
      <c r="AG855" s="217"/>
      <c r="AH855" s="217"/>
      <c r="AI855" s="221"/>
      <c r="AJ855" s="220"/>
      <c r="AK855" s="220"/>
      <c r="AL855" s="222"/>
      <c r="AM855" s="217"/>
      <c r="AN855" s="217"/>
      <c r="AO855" s="221"/>
      <c r="AP855" s="220"/>
      <c r="AQ855" s="220"/>
      <c r="AR855" s="245"/>
      <c r="AS855" s="245"/>
      <c r="AT855" s="117"/>
      <c r="AU855" s="117"/>
    </row>
    <row r="856" spans="1:47" ht="12.75" customHeight="1">
      <c r="A856" s="118"/>
      <c r="B856" s="76"/>
      <c r="C856" s="76"/>
      <c r="D856" s="216"/>
      <c r="E856" s="117"/>
      <c r="F856" s="117"/>
      <c r="G856" s="117"/>
      <c r="H856" s="117"/>
      <c r="I856" s="117"/>
      <c r="J856" s="117"/>
      <c r="K856" s="117"/>
      <c r="L856" s="119"/>
      <c r="M856" s="120"/>
      <c r="N856" s="118"/>
      <c r="O856" s="117"/>
      <c r="P856" s="117"/>
      <c r="Q856" s="216"/>
      <c r="R856" s="117"/>
      <c r="S856" s="117"/>
      <c r="T856" s="117"/>
      <c r="U856" s="216"/>
      <c r="V856" s="216"/>
      <c r="W856" s="216"/>
      <c r="X856" s="216"/>
      <c r="Y856" s="216"/>
      <c r="Z856" s="216"/>
      <c r="AA856" s="217"/>
      <c r="AB856" s="218"/>
      <c r="AC856" s="219"/>
      <c r="AD856" s="220"/>
      <c r="AE856" s="220"/>
      <c r="AF856" s="120"/>
      <c r="AG856" s="217"/>
      <c r="AH856" s="217"/>
      <c r="AI856" s="221"/>
      <c r="AJ856" s="220"/>
      <c r="AK856" s="220"/>
      <c r="AL856" s="222"/>
      <c r="AM856" s="217"/>
      <c r="AN856" s="217"/>
      <c r="AO856" s="221"/>
      <c r="AP856" s="220"/>
      <c r="AQ856" s="220"/>
      <c r="AR856" s="245"/>
      <c r="AS856" s="245"/>
      <c r="AT856" s="117"/>
      <c r="AU856" s="117"/>
    </row>
    <row r="857" spans="1:47" ht="12.75" customHeight="1">
      <c r="A857" s="118"/>
      <c r="B857" s="76"/>
      <c r="C857" s="76"/>
      <c r="D857" s="216"/>
      <c r="E857" s="117"/>
      <c r="F857" s="117"/>
      <c r="G857" s="117"/>
      <c r="H857" s="117"/>
      <c r="I857" s="117"/>
      <c r="J857" s="117"/>
      <c r="K857" s="117"/>
      <c r="L857" s="119"/>
      <c r="M857" s="120"/>
      <c r="N857" s="118"/>
      <c r="O857" s="117"/>
      <c r="P857" s="117"/>
      <c r="Q857" s="216"/>
      <c r="R857" s="117"/>
      <c r="S857" s="117"/>
      <c r="T857" s="117"/>
      <c r="U857" s="216"/>
      <c r="V857" s="216"/>
      <c r="W857" s="216"/>
      <c r="X857" s="216"/>
      <c r="Y857" s="216"/>
      <c r="Z857" s="216"/>
      <c r="AA857" s="217"/>
      <c r="AB857" s="218"/>
      <c r="AC857" s="219"/>
      <c r="AD857" s="220"/>
      <c r="AE857" s="220"/>
      <c r="AF857" s="120"/>
      <c r="AG857" s="217"/>
      <c r="AH857" s="217"/>
      <c r="AI857" s="221"/>
      <c r="AJ857" s="220"/>
      <c r="AK857" s="220"/>
      <c r="AL857" s="222"/>
      <c r="AM857" s="217"/>
      <c r="AN857" s="217"/>
      <c r="AO857" s="221"/>
      <c r="AP857" s="220"/>
      <c r="AQ857" s="220"/>
      <c r="AR857" s="245"/>
      <c r="AS857" s="245"/>
      <c r="AT857" s="117"/>
      <c r="AU857" s="117"/>
    </row>
    <row r="858" spans="1:47" ht="12.75" customHeight="1">
      <c r="A858" s="118"/>
      <c r="B858" s="76"/>
      <c r="C858" s="76"/>
      <c r="D858" s="216"/>
      <c r="E858" s="117"/>
      <c r="F858" s="117"/>
      <c r="G858" s="117"/>
      <c r="H858" s="117"/>
      <c r="I858" s="117"/>
      <c r="J858" s="117"/>
      <c r="K858" s="117"/>
      <c r="L858" s="119"/>
      <c r="M858" s="120"/>
      <c r="N858" s="118"/>
      <c r="O858" s="117"/>
      <c r="P858" s="117"/>
      <c r="Q858" s="216"/>
      <c r="R858" s="117"/>
      <c r="S858" s="117"/>
      <c r="T858" s="117"/>
      <c r="U858" s="216"/>
      <c r="V858" s="216"/>
      <c r="W858" s="216"/>
      <c r="X858" s="216"/>
      <c r="Y858" s="216"/>
      <c r="Z858" s="216"/>
      <c r="AA858" s="217"/>
      <c r="AB858" s="218"/>
      <c r="AC858" s="219"/>
      <c r="AD858" s="220"/>
      <c r="AE858" s="220"/>
      <c r="AF858" s="120"/>
      <c r="AG858" s="217"/>
      <c r="AH858" s="217"/>
      <c r="AI858" s="221"/>
      <c r="AJ858" s="220"/>
      <c r="AK858" s="220"/>
      <c r="AL858" s="222"/>
      <c r="AM858" s="217"/>
      <c r="AN858" s="217"/>
      <c r="AO858" s="221"/>
      <c r="AP858" s="220"/>
      <c r="AQ858" s="220"/>
      <c r="AR858" s="245"/>
      <c r="AS858" s="245"/>
      <c r="AT858" s="117"/>
      <c r="AU858" s="117"/>
    </row>
    <row r="859" spans="1:47" ht="12.75" customHeight="1">
      <c r="A859" s="118"/>
      <c r="B859" s="76"/>
      <c r="C859" s="76"/>
      <c r="D859" s="216"/>
      <c r="E859" s="117"/>
      <c r="F859" s="117"/>
      <c r="G859" s="117"/>
      <c r="H859" s="117"/>
      <c r="I859" s="117"/>
      <c r="J859" s="117"/>
      <c r="K859" s="117"/>
      <c r="L859" s="119"/>
      <c r="M859" s="120"/>
      <c r="N859" s="118"/>
      <c r="O859" s="117"/>
      <c r="P859" s="117"/>
      <c r="Q859" s="216"/>
      <c r="R859" s="117"/>
      <c r="S859" s="117"/>
      <c r="T859" s="117"/>
      <c r="U859" s="216"/>
      <c r="V859" s="216"/>
      <c r="W859" s="216"/>
      <c r="X859" s="216"/>
      <c r="Y859" s="216"/>
      <c r="Z859" s="216"/>
      <c r="AA859" s="217"/>
      <c r="AB859" s="218"/>
      <c r="AC859" s="219"/>
      <c r="AD859" s="220"/>
      <c r="AE859" s="220"/>
      <c r="AF859" s="120"/>
      <c r="AG859" s="217"/>
      <c r="AH859" s="217"/>
      <c r="AI859" s="221"/>
      <c r="AJ859" s="220"/>
      <c r="AK859" s="220"/>
      <c r="AL859" s="222"/>
      <c r="AM859" s="217"/>
      <c r="AN859" s="217"/>
      <c r="AO859" s="221"/>
      <c r="AP859" s="220"/>
      <c r="AQ859" s="220"/>
      <c r="AR859" s="245"/>
      <c r="AS859" s="245"/>
      <c r="AT859" s="117"/>
      <c r="AU859" s="117"/>
    </row>
    <row r="860" spans="1:47" ht="12.75" customHeight="1">
      <c r="A860" s="118"/>
      <c r="B860" s="76"/>
      <c r="C860" s="76"/>
      <c r="D860" s="216"/>
      <c r="E860" s="117"/>
      <c r="F860" s="117"/>
      <c r="G860" s="117"/>
      <c r="H860" s="117"/>
      <c r="I860" s="117"/>
      <c r="J860" s="117"/>
      <c r="K860" s="117"/>
      <c r="L860" s="119"/>
      <c r="M860" s="120"/>
      <c r="N860" s="118"/>
      <c r="O860" s="117"/>
      <c r="P860" s="117"/>
      <c r="Q860" s="216"/>
      <c r="R860" s="117"/>
      <c r="S860" s="117"/>
      <c r="T860" s="117"/>
      <c r="U860" s="216"/>
      <c r="V860" s="216"/>
      <c r="W860" s="216"/>
      <c r="X860" s="216"/>
      <c r="Y860" s="216"/>
      <c r="Z860" s="216"/>
      <c r="AA860" s="217"/>
      <c r="AB860" s="218"/>
      <c r="AC860" s="219"/>
      <c r="AD860" s="220"/>
      <c r="AE860" s="220"/>
      <c r="AF860" s="120"/>
      <c r="AG860" s="217"/>
      <c r="AH860" s="217"/>
      <c r="AI860" s="221"/>
      <c r="AJ860" s="220"/>
      <c r="AK860" s="220"/>
      <c r="AL860" s="222"/>
      <c r="AM860" s="217"/>
      <c r="AN860" s="217"/>
      <c r="AO860" s="221"/>
      <c r="AP860" s="220"/>
      <c r="AQ860" s="220"/>
      <c r="AR860" s="245"/>
      <c r="AS860" s="245"/>
      <c r="AT860" s="117"/>
      <c r="AU860" s="117"/>
    </row>
    <row r="861" spans="1:47" ht="12.75" customHeight="1">
      <c r="A861" s="118"/>
      <c r="B861" s="76"/>
      <c r="C861" s="76"/>
      <c r="D861" s="216"/>
      <c r="E861" s="117"/>
      <c r="F861" s="117"/>
      <c r="G861" s="117"/>
      <c r="H861" s="117"/>
      <c r="I861" s="117"/>
      <c r="J861" s="117"/>
      <c r="K861" s="117"/>
      <c r="L861" s="119"/>
      <c r="M861" s="120"/>
      <c r="N861" s="118"/>
      <c r="O861" s="117"/>
      <c r="P861" s="117"/>
      <c r="Q861" s="216"/>
      <c r="R861" s="117"/>
      <c r="S861" s="117"/>
      <c r="T861" s="117"/>
      <c r="U861" s="216"/>
      <c r="V861" s="216"/>
      <c r="W861" s="216"/>
      <c r="X861" s="216"/>
      <c r="Y861" s="216"/>
      <c r="Z861" s="216"/>
      <c r="AA861" s="217"/>
      <c r="AB861" s="218"/>
      <c r="AC861" s="219"/>
      <c r="AD861" s="220"/>
      <c r="AE861" s="220"/>
      <c r="AF861" s="120"/>
      <c r="AG861" s="217"/>
      <c r="AH861" s="217"/>
      <c r="AI861" s="221"/>
      <c r="AJ861" s="220"/>
      <c r="AK861" s="220"/>
      <c r="AL861" s="222"/>
      <c r="AM861" s="217"/>
      <c r="AN861" s="217"/>
      <c r="AO861" s="221"/>
      <c r="AP861" s="220"/>
      <c r="AQ861" s="220"/>
      <c r="AR861" s="245"/>
      <c r="AS861" s="245"/>
      <c r="AT861" s="117"/>
      <c r="AU861" s="117"/>
    </row>
    <row r="862" spans="1:47" ht="12.75" customHeight="1">
      <c r="A862" s="118"/>
      <c r="B862" s="76"/>
      <c r="C862" s="76"/>
      <c r="D862" s="216"/>
      <c r="E862" s="117"/>
      <c r="F862" s="117"/>
      <c r="G862" s="117"/>
      <c r="H862" s="117"/>
      <c r="I862" s="117"/>
      <c r="J862" s="117"/>
      <c r="K862" s="117"/>
      <c r="L862" s="119"/>
      <c r="M862" s="120"/>
      <c r="N862" s="118"/>
      <c r="O862" s="117"/>
      <c r="P862" s="117"/>
      <c r="Q862" s="216"/>
      <c r="R862" s="117"/>
      <c r="S862" s="117"/>
      <c r="T862" s="117"/>
      <c r="U862" s="216"/>
      <c r="V862" s="216"/>
      <c r="W862" s="216"/>
      <c r="X862" s="216"/>
      <c r="Y862" s="216"/>
      <c r="Z862" s="216"/>
      <c r="AA862" s="217"/>
      <c r="AB862" s="218"/>
      <c r="AC862" s="219"/>
      <c r="AD862" s="220"/>
      <c r="AE862" s="220"/>
      <c r="AF862" s="120"/>
      <c r="AG862" s="217"/>
      <c r="AH862" s="217"/>
      <c r="AI862" s="221"/>
      <c r="AJ862" s="220"/>
      <c r="AK862" s="220"/>
      <c r="AL862" s="222"/>
      <c r="AM862" s="217"/>
      <c r="AN862" s="217"/>
      <c r="AO862" s="221"/>
      <c r="AP862" s="220"/>
      <c r="AQ862" s="220"/>
      <c r="AR862" s="245"/>
      <c r="AS862" s="245"/>
      <c r="AT862" s="117"/>
      <c r="AU862" s="117"/>
    </row>
    <row r="863" spans="1:47" ht="12.75" customHeight="1">
      <c r="A863" s="118"/>
      <c r="B863" s="76"/>
      <c r="C863" s="76"/>
      <c r="D863" s="216"/>
      <c r="E863" s="117"/>
      <c r="F863" s="117"/>
      <c r="G863" s="117"/>
      <c r="H863" s="117"/>
      <c r="I863" s="117"/>
      <c r="J863" s="117"/>
      <c r="K863" s="117"/>
      <c r="L863" s="119"/>
      <c r="M863" s="120"/>
      <c r="N863" s="118"/>
      <c r="O863" s="117"/>
      <c r="P863" s="117"/>
      <c r="Q863" s="216"/>
      <c r="R863" s="117"/>
      <c r="S863" s="117"/>
      <c r="T863" s="117"/>
      <c r="U863" s="216"/>
      <c r="V863" s="216"/>
      <c r="W863" s="216"/>
      <c r="X863" s="216"/>
      <c r="Y863" s="216"/>
      <c r="Z863" s="216"/>
      <c r="AA863" s="217"/>
      <c r="AB863" s="218"/>
      <c r="AC863" s="219"/>
      <c r="AD863" s="220"/>
      <c r="AE863" s="220"/>
      <c r="AF863" s="120"/>
      <c r="AG863" s="217"/>
      <c r="AH863" s="217"/>
      <c r="AI863" s="221"/>
      <c r="AJ863" s="220"/>
      <c r="AK863" s="220"/>
      <c r="AL863" s="222"/>
      <c r="AM863" s="217"/>
      <c r="AN863" s="217"/>
      <c r="AO863" s="221"/>
      <c r="AP863" s="220"/>
      <c r="AQ863" s="220"/>
      <c r="AR863" s="245"/>
      <c r="AS863" s="245"/>
      <c r="AT863" s="117"/>
      <c r="AU863" s="117"/>
    </row>
    <row r="864" spans="1:47" ht="12.75" customHeight="1">
      <c r="A864" s="118"/>
      <c r="B864" s="76"/>
      <c r="C864" s="76"/>
      <c r="D864" s="216"/>
      <c r="E864" s="117"/>
      <c r="F864" s="117"/>
      <c r="G864" s="117"/>
      <c r="H864" s="117"/>
      <c r="I864" s="117"/>
      <c r="J864" s="117"/>
      <c r="K864" s="117"/>
      <c r="L864" s="119"/>
      <c r="M864" s="120"/>
      <c r="N864" s="118"/>
      <c r="O864" s="117"/>
      <c r="P864" s="117"/>
      <c r="Q864" s="216"/>
      <c r="R864" s="117"/>
      <c r="S864" s="117"/>
      <c r="T864" s="117"/>
      <c r="U864" s="216"/>
      <c r="V864" s="216"/>
      <c r="W864" s="216"/>
      <c r="X864" s="216"/>
      <c r="Y864" s="216"/>
      <c r="Z864" s="216"/>
      <c r="AA864" s="217"/>
      <c r="AB864" s="218"/>
      <c r="AC864" s="219"/>
      <c r="AD864" s="220"/>
      <c r="AE864" s="220"/>
      <c r="AF864" s="120"/>
      <c r="AG864" s="217"/>
      <c r="AH864" s="217"/>
      <c r="AI864" s="221"/>
      <c r="AJ864" s="220"/>
      <c r="AK864" s="220"/>
      <c r="AL864" s="222"/>
      <c r="AM864" s="217"/>
      <c r="AN864" s="217"/>
      <c r="AO864" s="221"/>
      <c r="AP864" s="220"/>
      <c r="AQ864" s="220"/>
      <c r="AR864" s="245"/>
      <c r="AS864" s="245"/>
      <c r="AT864" s="117"/>
      <c r="AU864" s="117"/>
    </row>
    <row r="865" spans="1:47" ht="12.75" customHeight="1">
      <c r="A865" s="118"/>
      <c r="B865" s="76"/>
      <c r="C865" s="76"/>
      <c r="D865" s="216"/>
      <c r="E865" s="117"/>
      <c r="F865" s="117"/>
      <c r="G865" s="117"/>
      <c r="H865" s="117"/>
      <c r="I865" s="117"/>
      <c r="J865" s="117"/>
      <c r="K865" s="117"/>
      <c r="L865" s="119"/>
      <c r="M865" s="120"/>
      <c r="N865" s="118"/>
      <c r="O865" s="117"/>
      <c r="P865" s="117"/>
      <c r="Q865" s="216"/>
      <c r="R865" s="117"/>
      <c r="S865" s="117"/>
      <c r="T865" s="117"/>
      <c r="U865" s="216"/>
      <c r="V865" s="216"/>
      <c r="W865" s="216"/>
      <c r="X865" s="216"/>
      <c r="Y865" s="216"/>
      <c r="Z865" s="216"/>
      <c r="AA865" s="217"/>
      <c r="AB865" s="218"/>
      <c r="AC865" s="219"/>
      <c r="AD865" s="220"/>
      <c r="AE865" s="220"/>
      <c r="AF865" s="120"/>
      <c r="AG865" s="217"/>
      <c r="AH865" s="217"/>
      <c r="AI865" s="221"/>
      <c r="AJ865" s="220"/>
      <c r="AK865" s="220"/>
      <c r="AL865" s="222"/>
      <c r="AM865" s="217"/>
      <c r="AN865" s="217"/>
      <c r="AO865" s="221"/>
      <c r="AP865" s="220"/>
      <c r="AQ865" s="220"/>
      <c r="AR865" s="245"/>
      <c r="AS865" s="245"/>
      <c r="AT865" s="117"/>
      <c r="AU865" s="117"/>
    </row>
    <row r="866" spans="1:47" ht="12.75" customHeight="1">
      <c r="A866" s="118"/>
      <c r="B866" s="76"/>
      <c r="C866" s="76"/>
      <c r="D866" s="216"/>
      <c r="E866" s="117"/>
      <c r="F866" s="117"/>
      <c r="G866" s="117"/>
      <c r="H866" s="117"/>
      <c r="I866" s="117"/>
      <c r="J866" s="117"/>
      <c r="K866" s="117"/>
      <c r="L866" s="119"/>
      <c r="M866" s="120"/>
      <c r="N866" s="118"/>
      <c r="O866" s="117"/>
      <c r="P866" s="117"/>
      <c r="Q866" s="216"/>
      <c r="R866" s="117"/>
      <c r="S866" s="117"/>
      <c r="T866" s="117"/>
      <c r="U866" s="216"/>
      <c r="V866" s="216"/>
      <c r="W866" s="216"/>
      <c r="X866" s="216"/>
      <c r="Y866" s="216"/>
      <c r="Z866" s="216"/>
      <c r="AA866" s="217"/>
      <c r="AB866" s="218"/>
      <c r="AC866" s="219"/>
      <c r="AD866" s="220"/>
      <c r="AE866" s="220"/>
      <c r="AF866" s="120"/>
      <c r="AG866" s="217"/>
      <c r="AH866" s="217"/>
      <c r="AI866" s="221"/>
      <c r="AJ866" s="220"/>
      <c r="AK866" s="220"/>
      <c r="AL866" s="222"/>
      <c r="AM866" s="217"/>
      <c r="AN866" s="217"/>
      <c r="AO866" s="221"/>
      <c r="AP866" s="220"/>
      <c r="AQ866" s="220"/>
      <c r="AR866" s="245"/>
      <c r="AS866" s="245"/>
      <c r="AT866" s="117"/>
      <c r="AU866" s="117"/>
    </row>
    <row r="867" spans="1:47" ht="12.75" customHeight="1">
      <c r="A867" s="118"/>
      <c r="B867" s="76"/>
      <c r="C867" s="76"/>
      <c r="D867" s="216"/>
      <c r="E867" s="117"/>
      <c r="F867" s="117"/>
      <c r="G867" s="117"/>
      <c r="H867" s="117"/>
      <c r="I867" s="117"/>
      <c r="J867" s="117"/>
      <c r="K867" s="117"/>
      <c r="L867" s="119"/>
      <c r="M867" s="120"/>
      <c r="N867" s="118"/>
      <c r="O867" s="117"/>
      <c r="P867" s="117"/>
      <c r="Q867" s="216"/>
      <c r="R867" s="117"/>
      <c r="S867" s="117"/>
      <c r="T867" s="117"/>
      <c r="U867" s="216"/>
      <c r="V867" s="216"/>
      <c r="W867" s="216"/>
      <c r="X867" s="216"/>
      <c r="Y867" s="216"/>
      <c r="Z867" s="216"/>
      <c r="AA867" s="217"/>
      <c r="AB867" s="218"/>
      <c r="AC867" s="219"/>
      <c r="AD867" s="220"/>
      <c r="AE867" s="220"/>
      <c r="AF867" s="120"/>
      <c r="AG867" s="217"/>
      <c r="AH867" s="217"/>
      <c r="AI867" s="221"/>
      <c r="AJ867" s="220"/>
      <c r="AK867" s="220"/>
      <c r="AL867" s="222"/>
      <c r="AM867" s="217"/>
      <c r="AN867" s="217"/>
      <c r="AO867" s="221"/>
      <c r="AP867" s="220"/>
      <c r="AQ867" s="220"/>
      <c r="AR867" s="245"/>
      <c r="AS867" s="245"/>
      <c r="AT867" s="117"/>
      <c r="AU867" s="117"/>
    </row>
    <row r="868" spans="1:47" ht="12.75" customHeight="1">
      <c r="A868" s="118"/>
      <c r="B868" s="76"/>
      <c r="C868" s="76"/>
      <c r="D868" s="216"/>
      <c r="E868" s="117"/>
      <c r="F868" s="117"/>
      <c r="G868" s="117"/>
      <c r="H868" s="117"/>
      <c r="I868" s="117"/>
      <c r="J868" s="117"/>
      <c r="K868" s="117"/>
      <c r="L868" s="119"/>
      <c r="M868" s="120"/>
      <c r="N868" s="118"/>
      <c r="O868" s="117"/>
      <c r="P868" s="117"/>
      <c r="Q868" s="216"/>
      <c r="R868" s="117"/>
      <c r="S868" s="117"/>
      <c r="T868" s="117"/>
      <c r="U868" s="216"/>
      <c r="V868" s="216"/>
      <c r="W868" s="216"/>
      <c r="X868" s="216"/>
      <c r="Y868" s="216"/>
      <c r="Z868" s="216"/>
      <c r="AA868" s="217"/>
      <c r="AB868" s="218"/>
      <c r="AC868" s="219"/>
      <c r="AD868" s="220"/>
      <c r="AE868" s="220"/>
      <c r="AF868" s="120"/>
      <c r="AG868" s="217"/>
      <c r="AH868" s="217"/>
      <c r="AI868" s="221"/>
      <c r="AJ868" s="220"/>
      <c r="AK868" s="220"/>
      <c r="AL868" s="222"/>
      <c r="AM868" s="217"/>
      <c r="AN868" s="217"/>
      <c r="AO868" s="221"/>
      <c r="AP868" s="220"/>
      <c r="AQ868" s="220"/>
      <c r="AR868" s="245"/>
      <c r="AS868" s="245"/>
      <c r="AT868" s="117"/>
      <c r="AU868" s="117"/>
    </row>
    <row r="869" spans="1:47" ht="12.75" customHeight="1">
      <c r="A869" s="118"/>
      <c r="B869" s="76"/>
      <c r="C869" s="76"/>
      <c r="D869" s="216"/>
      <c r="E869" s="117"/>
      <c r="F869" s="117"/>
      <c r="G869" s="117"/>
      <c r="H869" s="117"/>
      <c r="I869" s="117"/>
      <c r="J869" s="117"/>
      <c r="K869" s="117"/>
      <c r="L869" s="119"/>
      <c r="M869" s="120"/>
      <c r="N869" s="118"/>
      <c r="O869" s="117"/>
      <c r="P869" s="117"/>
      <c r="Q869" s="216"/>
      <c r="R869" s="117"/>
      <c r="S869" s="117"/>
      <c r="T869" s="117"/>
      <c r="U869" s="216"/>
      <c r="V869" s="216"/>
      <c r="W869" s="216"/>
      <c r="X869" s="216"/>
      <c r="Y869" s="216"/>
      <c r="Z869" s="216"/>
      <c r="AA869" s="217"/>
      <c r="AB869" s="218"/>
      <c r="AC869" s="219"/>
      <c r="AD869" s="220"/>
      <c r="AE869" s="220"/>
      <c r="AF869" s="120"/>
      <c r="AG869" s="217"/>
      <c r="AH869" s="217"/>
      <c r="AI869" s="221"/>
      <c r="AJ869" s="220"/>
      <c r="AK869" s="220"/>
      <c r="AL869" s="222"/>
      <c r="AM869" s="217"/>
      <c r="AN869" s="217"/>
      <c r="AO869" s="221"/>
      <c r="AP869" s="220"/>
      <c r="AQ869" s="220"/>
      <c r="AR869" s="245"/>
      <c r="AS869" s="245"/>
      <c r="AT869" s="117"/>
      <c r="AU869" s="117"/>
    </row>
    <row r="870" spans="1:47" ht="12.75" customHeight="1">
      <c r="A870" s="118"/>
      <c r="B870" s="76"/>
      <c r="C870" s="76"/>
      <c r="D870" s="216"/>
      <c r="E870" s="117"/>
      <c r="F870" s="117"/>
      <c r="G870" s="117"/>
      <c r="H870" s="117"/>
      <c r="I870" s="117"/>
      <c r="J870" s="117"/>
      <c r="K870" s="117"/>
      <c r="L870" s="119"/>
      <c r="M870" s="120"/>
      <c r="N870" s="118"/>
      <c r="O870" s="117"/>
      <c r="P870" s="117"/>
      <c r="Q870" s="216"/>
      <c r="R870" s="117"/>
      <c r="S870" s="117"/>
      <c r="T870" s="117"/>
      <c r="U870" s="216"/>
      <c r="V870" s="216"/>
      <c r="W870" s="216"/>
      <c r="X870" s="216"/>
      <c r="Y870" s="216"/>
      <c r="Z870" s="216"/>
      <c r="AA870" s="217"/>
      <c r="AB870" s="218"/>
      <c r="AC870" s="219"/>
      <c r="AD870" s="220"/>
      <c r="AE870" s="220"/>
      <c r="AF870" s="120"/>
      <c r="AG870" s="217"/>
      <c r="AH870" s="217"/>
      <c r="AI870" s="221"/>
      <c r="AJ870" s="220"/>
      <c r="AK870" s="220"/>
      <c r="AL870" s="222"/>
      <c r="AM870" s="217"/>
      <c r="AN870" s="217"/>
      <c r="AO870" s="221"/>
      <c r="AP870" s="220"/>
      <c r="AQ870" s="220"/>
      <c r="AR870" s="245"/>
      <c r="AS870" s="245"/>
      <c r="AT870" s="117"/>
      <c r="AU870" s="117"/>
    </row>
    <row r="871" spans="1:47" ht="12.75" customHeight="1">
      <c r="A871" s="118"/>
      <c r="B871" s="76"/>
      <c r="C871" s="76"/>
      <c r="D871" s="216"/>
      <c r="E871" s="117"/>
      <c r="F871" s="117"/>
      <c r="G871" s="117"/>
      <c r="H871" s="117"/>
      <c r="I871" s="117"/>
      <c r="J871" s="117"/>
      <c r="K871" s="117"/>
      <c r="L871" s="119"/>
      <c r="M871" s="120"/>
      <c r="N871" s="118"/>
      <c r="O871" s="117"/>
      <c r="P871" s="117"/>
      <c r="Q871" s="216"/>
      <c r="R871" s="117"/>
      <c r="S871" s="117"/>
      <c r="T871" s="117"/>
      <c r="U871" s="216"/>
      <c r="V871" s="216"/>
      <c r="W871" s="216"/>
      <c r="X871" s="216"/>
      <c r="Y871" s="216"/>
      <c r="Z871" s="216"/>
      <c r="AA871" s="217"/>
      <c r="AB871" s="218"/>
      <c r="AC871" s="219"/>
      <c r="AD871" s="220"/>
      <c r="AE871" s="220"/>
      <c r="AF871" s="120"/>
      <c r="AG871" s="217"/>
      <c r="AH871" s="217"/>
      <c r="AI871" s="221"/>
      <c r="AJ871" s="220"/>
      <c r="AK871" s="220"/>
      <c r="AL871" s="222"/>
      <c r="AM871" s="217"/>
      <c r="AN871" s="217"/>
      <c r="AO871" s="221"/>
      <c r="AP871" s="220"/>
      <c r="AQ871" s="220"/>
      <c r="AR871" s="245"/>
      <c r="AS871" s="245"/>
      <c r="AT871" s="117"/>
      <c r="AU871" s="117"/>
    </row>
    <row r="872" spans="1:47" ht="12.75" customHeight="1">
      <c r="A872" s="118"/>
      <c r="B872" s="76"/>
      <c r="C872" s="76"/>
      <c r="D872" s="216"/>
      <c r="E872" s="117"/>
      <c r="F872" s="117"/>
      <c r="G872" s="117"/>
      <c r="H872" s="117"/>
      <c r="I872" s="117"/>
      <c r="J872" s="117"/>
      <c r="K872" s="117"/>
      <c r="L872" s="119"/>
      <c r="M872" s="120"/>
      <c r="N872" s="118"/>
      <c r="O872" s="117"/>
      <c r="P872" s="117"/>
      <c r="Q872" s="216"/>
      <c r="R872" s="117"/>
      <c r="S872" s="117"/>
      <c r="T872" s="117"/>
      <c r="U872" s="216"/>
      <c r="V872" s="216"/>
      <c r="W872" s="216"/>
      <c r="X872" s="216"/>
      <c r="Y872" s="216"/>
      <c r="Z872" s="216"/>
      <c r="AA872" s="217"/>
      <c r="AB872" s="218"/>
      <c r="AC872" s="219"/>
      <c r="AD872" s="220"/>
      <c r="AE872" s="220"/>
      <c r="AF872" s="120"/>
      <c r="AG872" s="217"/>
      <c r="AH872" s="217"/>
      <c r="AI872" s="221"/>
      <c r="AJ872" s="220"/>
      <c r="AK872" s="220"/>
      <c r="AL872" s="222"/>
      <c r="AM872" s="217"/>
      <c r="AN872" s="217"/>
      <c r="AO872" s="221"/>
      <c r="AP872" s="220"/>
      <c r="AQ872" s="220"/>
      <c r="AR872" s="245"/>
      <c r="AS872" s="245"/>
      <c r="AT872" s="117"/>
      <c r="AU872" s="117"/>
    </row>
    <row r="873" spans="1:47" ht="12.75" customHeight="1">
      <c r="A873" s="118"/>
      <c r="B873" s="76"/>
      <c r="C873" s="76"/>
      <c r="D873" s="216"/>
      <c r="E873" s="117"/>
      <c r="F873" s="117"/>
      <c r="G873" s="117"/>
      <c r="H873" s="117"/>
      <c r="I873" s="117"/>
      <c r="J873" s="117"/>
      <c r="K873" s="117"/>
      <c r="L873" s="119"/>
      <c r="M873" s="120"/>
      <c r="N873" s="118"/>
      <c r="O873" s="117"/>
      <c r="P873" s="117"/>
      <c r="Q873" s="216"/>
      <c r="R873" s="117"/>
      <c r="S873" s="117"/>
      <c r="T873" s="117"/>
      <c r="U873" s="216"/>
      <c r="V873" s="216"/>
      <c r="W873" s="216"/>
      <c r="X873" s="216"/>
      <c r="Y873" s="216"/>
      <c r="Z873" s="216"/>
      <c r="AA873" s="217"/>
      <c r="AB873" s="218"/>
      <c r="AC873" s="219"/>
      <c r="AD873" s="220"/>
      <c r="AE873" s="220"/>
      <c r="AF873" s="120"/>
      <c r="AG873" s="217"/>
      <c r="AH873" s="217"/>
      <c r="AI873" s="221"/>
      <c r="AJ873" s="220"/>
      <c r="AK873" s="220"/>
      <c r="AL873" s="222"/>
      <c r="AM873" s="217"/>
      <c r="AN873" s="217"/>
      <c r="AO873" s="221"/>
      <c r="AP873" s="220"/>
      <c r="AQ873" s="220"/>
      <c r="AR873" s="245"/>
      <c r="AS873" s="245"/>
      <c r="AT873" s="117"/>
      <c r="AU873" s="117"/>
    </row>
    <row r="874" spans="1:47" ht="12.75" customHeight="1">
      <c r="A874" s="118"/>
      <c r="B874" s="76"/>
      <c r="C874" s="76"/>
      <c r="D874" s="216"/>
      <c r="E874" s="117"/>
      <c r="F874" s="117"/>
      <c r="G874" s="117"/>
      <c r="H874" s="117"/>
      <c r="I874" s="117"/>
      <c r="J874" s="117"/>
      <c r="K874" s="117"/>
      <c r="L874" s="119"/>
      <c r="M874" s="120"/>
      <c r="N874" s="118"/>
      <c r="O874" s="117"/>
      <c r="P874" s="117"/>
      <c r="Q874" s="216"/>
      <c r="R874" s="117"/>
      <c r="S874" s="117"/>
      <c r="T874" s="117"/>
      <c r="U874" s="216"/>
      <c r="V874" s="216"/>
      <c r="W874" s="216"/>
      <c r="X874" s="216"/>
      <c r="Y874" s="216"/>
      <c r="Z874" s="216"/>
      <c r="AA874" s="217"/>
      <c r="AB874" s="218"/>
      <c r="AC874" s="219"/>
      <c r="AD874" s="220"/>
      <c r="AE874" s="220"/>
      <c r="AF874" s="120"/>
      <c r="AG874" s="217"/>
      <c r="AH874" s="217"/>
      <c r="AI874" s="221"/>
      <c r="AJ874" s="220"/>
      <c r="AK874" s="220"/>
      <c r="AL874" s="222"/>
      <c r="AM874" s="217"/>
      <c r="AN874" s="217"/>
      <c r="AO874" s="221"/>
      <c r="AP874" s="220"/>
      <c r="AQ874" s="220"/>
      <c r="AR874" s="245"/>
      <c r="AS874" s="245"/>
      <c r="AT874" s="117"/>
      <c r="AU874" s="117"/>
    </row>
    <row r="875" spans="1:47" ht="12.75" customHeight="1">
      <c r="A875" s="118"/>
      <c r="B875" s="76"/>
      <c r="C875" s="76"/>
      <c r="D875" s="216"/>
      <c r="E875" s="117"/>
      <c r="F875" s="117"/>
      <c r="G875" s="117"/>
      <c r="H875" s="117"/>
      <c r="I875" s="117"/>
      <c r="J875" s="117"/>
      <c r="K875" s="117"/>
      <c r="L875" s="119"/>
      <c r="M875" s="120"/>
      <c r="N875" s="118"/>
      <c r="O875" s="117"/>
      <c r="P875" s="117"/>
      <c r="Q875" s="216"/>
      <c r="R875" s="117"/>
      <c r="S875" s="117"/>
      <c r="T875" s="117"/>
      <c r="U875" s="216"/>
      <c r="V875" s="216"/>
      <c r="W875" s="216"/>
      <c r="X875" s="216"/>
      <c r="Y875" s="216"/>
      <c r="Z875" s="216"/>
      <c r="AA875" s="217"/>
      <c r="AB875" s="218"/>
      <c r="AC875" s="219"/>
      <c r="AD875" s="220"/>
      <c r="AE875" s="220"/>
      <c r="AF875" s="120"/>
      <c r="AG875" s="217"/>
      <c r="AH875" s="217"/>
      <c r="AI875" s="221"/>
      <c r="AJ875" s="220"/>
      <c r="AK875" s="220"/>
      <c r="AL875" s="222"/>
      <c r="AM875" s="217"/>
      <c r="AN875" s="217"/>
      <c r="AO875" s="221"/>
      <c r="AP875" s="220"/>
      <c r="AQ875" s="220"/>
      <c r="AR875" s="245"/>
      <c r="AS875" s="245"/>
      <c r="AT875" s="117"/>
      <c r="AU875" s="117"/>
    </row>
    <row r="876" spans="1:47" ht="12.75" customHeight="1">
      <c r="A876" s="118"/>
      <c r="B876" s="76"/>
      <c r="C876" s="76"/>
      <c r="D876" s="216"/>
      <c r="E876" s="117"/>
      <c r="F876" s="117"/>
      <c r="G876" s="117"/>
      <c r="H876" s="117"/>
      <c r="I876" s="117"/>
      <c r="J876" s="117"/>
      <c r="K876" s="117"/>
      <c r="L876" s="119"/>
      <c r="M876" s="120"/>
      <c r="N876" s="118"/>
      <c r="O876" s="117"/>
      <c r="P876" s="117"/>
      <c r="Q876" s="216"/>
      <c r="R876" s="117"/>
      <c r="S876" s="117"/>
      <c r="T876" s="117"/>
      <c r="U876" s="216"/>
      <c r="V876" s="216"/>
      <c r="W876" s="216"/>
      <c r="X876" s="216"/>
      <c r="Y876" s="216"/>
      <c r="Z876" s="216"/>
      <c r="AA876" s="217"/>
      <c r="AB876" s="218"/>
      <c r="AC876" s="219"/>
      <c r="AD876" s="220"/>
      <c r="AE876" s="220"/>
      <c r="AF876" s="120"/>
      <c r="AG876" s="217"/>
      <c r="AH876" s="217"/>
      <c r="AI876" s="221"/>
      <c r="AJ876" s="220"/>
      <c r="AK876" s="220"/>
      <c r="AL876" s="222"/>
      <c r="AM876" s="217"/>
      <c r="AN876" s="217"/>
      <c r="AO876" s="221"/>
      <c r="AP876" s="220"/>
      <c r="AQ876" s="220"/>
      <c r="AR876" s="245"/>
      <c r="AS876" s="245"/>
      <c r="AT876" s="117"/>
      <c r="AU876" s="117"/>
    </row>
    <row r="877" spans="1:47" ht="12.75" customHeight="1">
      <c r="A877" s="118"/>
      <c r="B877" s="76"/>
      <c r="C877" s="76"/>
      <c r="D877" s="216"/>
      <c r="E877" s="117"/>
      <c r="F877" s="117"/>
      <c r="G877" s="117"/>
      <c r="H877" s="117"/>
      <c r="I877" s="117"/>
      <c r="J877" s="117"/>
      <c r="K877" s="117"/>
      <c r="L877" s="119"/>
      <c r="M877" s="120"/>
      <c r="N877" s="118"/>
      <c r="O877" s="117"/>
      <c r="P877" s="117"/>
      <c r="Q877" s="216"/>
      <c r="R877" s="117"/>
      <c r="S877" s="117"/>
      <c r="T877" s="117"/>
      <c r="U877" s="216"/>
      <c r="V877" s="216"/>
      <c r="W877" s="216"/>
      <c r="X877" s="216"/>
      <c r="Y877" s="216"/>
      <c r="Z877" s="216"/>
      <c r="AA877" s="217"/>
      <c r="AB877" s="218"/>
      <c r="AC877" s="219"/>
      <c r="AD877" s="220"/>
      <c r="AE877" s="220"/>
      <c r="AF877" s="120"/>
      <c r="AG877" s="217"/>
      <c r="AH877" s="217"/>
      <c r="AI877" s="221"/>
      <c r="AJ877" s="220"/>
      <c r="AK877" s="220"/>
      <c r="AL877" s="222"/>
      <c r="AM877" s="217"/>
      <c r="AN877" s="217"/>
      <c r="AO877" s="221"/>
      <c r="AP877" s="220"/>
      <c r="AQ877" s="220"/>
      <c r="AR877" s="245"/>
      <c r="AS877" s="245"/>
      <c r="AT877" s="117"/>
      <c r="AU877" s="117"/>
    </row>
    <row r="878" spans="1:47" ht="12.75" customHeight="1">
      <c r="A878" s="118"/>
      <c r="B878" s="76"/>
      <c r="C878" s="76"/>
      <c r="D878" s="216"/>
      <c r="E878" s="117"/>
      <c r="F878" s="117"/>
      <c r="G878" s="117"/>
      <c r="H878" s="117"/>
      <c r="I878" s="117"/>
      <c r="J878" s="117"/>
      <c r="K878" s="117"/>
      <c r="L878" s="119"/>
      <c r="M878" s="120"/>
      <c r="N878" s="118"/>
      <c r="O878" s="117"/>
      <c r="P878" s="117"/>
      <c r="Q878" s="216"/>
      <c r="R878" s="117"/>
      <c r="S878" s="117"/>
      <c r="T878" s="117"/>
      <c r="U878" s="216"/>
      <c r="V878" s="216"/>
      <c r="W878" s="216"/>
      <c r="X878" s="216"/>
      <c r="Y878" s="216"/>
      <c r="Z878" s="216"/>
      <c r="AA878" s="217"/>
      <c r="AB878" s="218"/>
      <c r="AC878" s="219"/>
      <c r="AD878" s="220"/>
      <c r="AE878" s="220"/>
      <c r="AF878" s="120"/>
      <c r="AG878" s="217"/>
      <c r="AH878" s="217"/>
      <c r="AI878" s="221"/>
      <c r="AJ878" s="220"/>
      <c r="AK878" s="220"/>
      <c r="AL878" s="222"/>
      <c r="AM878" s="217"/>
      <c r="AN878" s="217"/>
      <c r="AO878" s="221"/>
      <c r="AP878" s="220"/>
      <c r="AQ878" s="220"/>
      <c r="AR878" s="245"/>
      <c r="AS878" s="245"/>
      <c r="AT878" s="117"/>
      <c r="AU878" s="117"/>
    </row>
    <row r="879" spans="1:47" ht="12.75" customHeight="1">
      <c r="A879" s="118"/>
      <c r="B879" s="76"/>
      <c r="C879" s="76"/>
      <c r="D879" s="216"/>
      <c r="E879" s="117"/>
      <c r="F879" s="117"/>
      <c r="G879" s="117"/>
      <c r="H879" s="117"/>
      <c r="I879" s="117"/>
      <c r="J879" s="117"/>
      <c r="K879" s="117"/>
      <c r="L879" s="119"/>
      <c r="M879" s="120"/>
      <c r="N879" s="118"/>
      <c r="O879" s="117"/>
      <c r="P879" s="117"/>
      <c r="Q879" s="216"/>
      <c r="R879" s="117"/>
      <c r="S879" s="117"/>
      <c r="T879" s="117"/>
      <c r="U879" s="216"/>
      <c r="V879" s="216"/>
      <c r="W879" s="216"/>
      <c r="X879" s="216"/>
      <c r="Y879" s="216"/>
      <c r="Z879" s="216"/>
      <c r="AA879" s="217"/>
      <c r="AB879" s="218"/>
      <c r="AC879" s="219"/>
      <c r="AD879" s="220"/>
      <c r="AE879" s="220"/>
      <c r="AF879" s="120"/>
      <c r="AG879" s="217"/>
      <c r="AH879" s="217"/>
      <c r="AI879" s="221"/>
      <c r="AJ879" s="220"/>
      <c r="AK879" s="220"/>
      <c r="AL879" s="222"/>
      <c r="AM879" s="217"/>
      <c r="AN879" s="217"/>
      <c r="AO879" s="221"/>
      <c r="AP879" s="220"/>
      <c r="AQ879" s="220"/>
      <c r="AR879" s="245"/>
      <c r="AS879" s="245"/>
      <c r="AT879" s="117"/>
      <c r="AU879" s="117"/>
    </row>
    <row r="880" spans="1:47" ht="12.75" customHeight="1">
      <c r="A880" s="118"/>
      <c r="B880" s="76"/>
      <c r="C880" s="76"/>
      <c r="D880" s="216"/>
      <c r="E880" s="117"/>
      <c r="F880" s="117"/>
      <c r="G880" s="117"/>
      <c r="H880" s="117"/>
      <c r="I880" s="117"/>
      <c r="J880" s="117"/>
      <c r="K880" s="117"/>
      <c r="L880" s="119"/>
      <c r="M880" s="120"/>
      <c r="N880" s="118"/>
      <c r="O880" s="117"/>
      <c r="P880" s="117"/>
      <c r="Q880" s="216"/>
      <c r="R880" s="117"/>
      <c r="S880" s="117"/>
      <c r="T880" s="117"/>
      <c r="U880" s="216"/>
      <c r="V880" s="216"/>
      <c r="W880" s="216"/>
      <c r="X880" s="216"/>
      <c r="Y880" s="216"/>
      <c r="Z880" s="216"/>
      <c r="AA880" s="217"/>
      <c r="AB880" s="218"/>
      <c r="AC880" s="219"/>
      <c r="AD880" s="220"/>
      <c r="AE880" s="220"/>
      <c r="AF880" s="120"/>
      <c r="AG880" s="217"/>
      <c r="AH880" s="217"/>
      <c r="AI880" s="221"/>
      <c r="AJ880" s="220"/>
      <c r="AK880" s="220"/>
      <c r="AL880" s="222"/>
      <c r="AM880" s="217"/>
      <c r="AN880" s="217"/>
      <c r="AO880" s="221"/>
      <c r="AP880" s="220"/>
      <c r="AQ880" s="220"/>
      <c r="AR880" s="245"/>
      <c r="AS880" s="245"/>
      <c r="AT880" s="117"/>
      <c r="AU880" s="117"/>
    </row>
    <row r="881" spans="1:47" ht="12.75" customHeight="1">
      <c r="A881" s="118"/>
      <c r="B881" s="76"/>
      <c r="C881" s="76"/>
      <c r="D881" s="216"/>
      <c r="E881" s="117"/>
      <c r="F881" s="117"/>
      <c r="G881" s="117"/>
      <c r="H881" s="117"/>
      <c r="I881" s="117"/>
      <c r="J881" s="117"/>
      <c r="K881" s="117"/>
      <c r="L881" s="119"/>
      <c r="M881" s="120"/>
      <c r="N881" s="118"/>
      <c r="O881" s="117"/>
      <c r="P881" s="117"/>
      <c r="Q881" s="216"/>
      <c r="R881" s="117"/>
      <c r="S881" s="117"/>
      <c r="T881" s="117"/>
      <c r="U881" s="216"/>
      <c r="V881" s="216"/>
      <c r="W881" s="216"/>
      <c r="X881" s="216"/>
      <c r="Y881" s="216"/>
      <c r="Z881" s="216"/>
      <c r="AA881" s="217"/>
      <c r="AB881" s="218"/>
      <c r="AC881" s="219"/>
      <c r="AD881" s="220"/>
      <c r="AE881" s="220"/>
      <c r="AF881" s="120"/>
      <c r="AG881" s="217"/>
      <c r="AH881" s="217"/>
      <c r="AI881" s="221"/>
      <c r="AJ881" s="220"/>
      <c r="AK881" s="220"/>
      <c r="AL881" s="222"/>
      <c r="AM881" s="217"/>
      <c r="AN881" s="217"/>
      <c r="AO881" s="221"/>
      <c r="AP881" s="220"/>
      <c r="AQ881" s="220"/>
      <c r="AR881" s="245"/>
      <c r="AS881" s="245"/>
      <c r="AT881" s="117"/>
      <c r="AU881" s="117"/>
    </row>
    <row r="882" spans="1:47" ht="12.75" customHeight="1">
      <c r="A882" s="118"/>
      <c r="B882" s="76"/>
      <c r="C882" s="76"/>
      <c r="D882" s="216"/>
      <c r="E882" s="117"/>
      <c r="F882" s="117"/>
      <c r="G882" s="117"/>
      <c r="H882" s="117"/>
      <c r="I882" s="117"/>
      <c r="J882" s="117"/>
      <c r="K882" s="117"/>
      <c r="L882" s="119"/>
      <c r="M882" s="120"/>
      <c r="N882" s="118"/>
      <c r="O882" s="117"/>
      <c r="P882" s="117"/>
      <c r="Q882" s="216"/>
      <c r="R882" s="117"/>
      <c r="S882" s="117"/>
      <c r="T882" s="117"/>
      <c r="U882" s="216"/>
      <c r="V882" s="216"/>
      <c r="W882" s="216"/>
      <c r="X882" s="216"/>
      <c r="Y882" s="216"/>
      <c r="Z882" s="216"/>
      <c r="AA882" s="217"/>
      <c r="AB882" s="218"/>
      <c r="AC882" s="219"/>
      <c r="AD882" s="220"/>
      <c r="AE882" s="220"/>
      <c r="AF882" s="120"/>
      <c r="AG882" s="217"/>
      <c r="AH882" s="217"/>
      <c r="AI882" s="221"/>
      <c r="AJ882" s="220"/>
      <c r="AK882" s="220"/>
      <c r="AL882" s="222"/>
      <c r="AM882" s="217"/>
      <c r="AN882" s="217"/>
      <c r="AO882" s="221"/>
      <c r="AP882" s="220"/>
      <c r="AQ882" s="220"/>
      <c r="AR882" s="245"/>
      <c r="AS882" s="245"/>
      <c r="AT882" s="117"/>
      <c r="AU882" s="117"/>
    </row>
    <row r="883" spans="1:47" ht="12.75" customHeight="1">
      <c r="A883" s="118"/>
      <c r="B883" s="76"/>
      <c r="C883" s="76"/>
      <c r="D883" s="216"/>
      <c r="E883" s="117"/>
      <c r="F883" s="117"/>
      <c r="G883" s="117"/>
      <c r="H883" s="117"/>
      <c r="I883" s="117"/>
      <c r="J883" s="117"/>
      <c r="K883" s="117"/>
      <c r="L883" s="119"/>
      <c r="M883" s="120"/>
      <c r="N883" s="118"/>
      <c r="O883" s="117"/>
      <c r="P883" s="117"/>
      <c r="Q883" s="216"/>
      <c r="R883" s="117"/>
      <c r="S883" s="117"/>
      <c r="T883" s="117"/>
      <c r="U883" s="216"/>
      <c r="V883" s="216"/>
      <c r="W883" s="216"/>
      <c r="X883" s="216"/>
      <c r="Y883" s="216"/>
      <c r="Z883" s="216"/>
      <c r="AA883" s="217"/>
      <c r="AB883" s="218"/>
      <c r="AC883" s="219"/>
      <c r="AD883" s="220"/>
      <c r="AE883" s="220"/>
      <c r="AF883" s="120"/>
      <c r="AG883" s="217"/>
      <c r="AH883" s="217"/>
      <c r="AI883" s="221"/>
      <c r="AJ883" s="220"/>
      <c r="AK883" s="220"/>
      <c r="AL883" s="222"/>
      <c r="AM883" s="217"/>
      <c r="AN883" s="217"/>
      <c r="AO883" s="221"/>
      <c r="AP883" s="220"/>
      <c r="AQ883" s="220"/>
      <c r="AR883" s="245"/>
      <c r="AS883" s="245"/>
      <c r="AT883" s="117"/>
      <c r="AU883" s="117"/>
    </row>
    <row r="884" spans="1:47" ht="12.75" customHeight="1">
      <c r="A884" s="118"/>
      <c r="B884" s="76"/>
      <c r="C884" s="76"/>
      <c r="D884" s="216"/>
      <c r="E884" s="117"/>
      <c r="F884" s="117"/>
      <c r="G884" s="117"/>
      <c r="H884" s="117"/>
      <c r="I884" s="117"/>
      <c r="J884" s="117"/>
      <c r="K884" s="117"/>
      <c r="L884" s="119"/>
      <c r="M884" s="120"/>
      <c r="N884" s="118"/>
      <c r="O884" s="117"/>
      <c r="P884" s="117"/>
      <c r="Q884" s="216"/>
      <c r="R884" s="117"/>
      <c r="S884" s="117"/>
      <c r="T884" s="117"/>
      <c r="U884" s="216"/>
      <c r="V884" s="216"/>
      <c r="W884" s="216"/>
      <c r="X884" s="216"/>
      <c r="Y884" s="216"/>
      <c r="Z884" s="216"/>
      <c r="AA884" s="217"/>
      <c r="AB884" s="218"/>
      <c r="AC884" s="219"/>
      <c r="AD884" s="220"/>
      <c r="AE884" s="220"/>
      <c r="AF884" s="120"/>
      <c r="AG884" s="217"/>
      <c r="AH884" s="217"/>
      <c r="AI884" s="221"/>
      <c r="AJ884" s="220"/>
      <c r="AK884" s="220"/>
      <c r="AL884" s="222"/>
      <c r="AM884" s="217"/>
      <c r="AN884" s="217"/>
      <c r="AO884" s="221"/>
      <c r="AP884" s="220"/>
      <c r="AQ884" s="220"/>
      <c r="AR884" s="245"/>
      <c r="AS884" s="245"/>
      <c r="AT884" s="117"/>
      <c r="AU884" s="117"/>
    </row>
    <row r="885" spans="1:47" ht="12.75" customHeight="1">
      <c r="A885" s="118"/>
      <c r="B885" s="76"/>
      <c r="C885" s="76"/>
      <c r="D885" s="216"/>
      <c r="E885" s="117"/>
      <c r="F885" s="117"/>
      <c r="G885" s="117"/>
      <c r="H885" s="117"/>
      <c r="I885" s="117"/>
      <c r="J885" s="117"/>
      <c r="K885" s="117"/>
      <c r="L885" s="119"/>
      <c r="M885" s="120"/>
      <c r="N885" s="118"/>
      <c r="O885" s="117"/>
      <c r="P885" s="117"/>
      <c r="Q885" s="216"/>
      <c r="R885" s="117"/>
      <c r="S885" s="117"/>
      <c r="T885" s="117"/>
      <c r="U885" s="216"/>
      <c r="V885" s="216"/>
      <c r="W885" s="216"/>
      <c r="X885" s="216"/>
      <c r="Y885" s="216"/>
      <c r="Z885" s="216"/>
      <c r="AA885" s="217"/>
      <c r="AB885" s="218"/>
      <c r="AC885" s="219"/>
      <c r="AD885" s="220"/>
      <c r="AE885" s="220"/>
      <c r="AF885" s="120"/>
      <c r="AG885" s="217"/>
      <c r="AH885" s="217"/>
      <c r="AI885" s="221"/>
      <c r="AJ885" s="220"/>
      <c r="AK885" s="220"/>
      <c r="AL885" s="222"/>
      <c r="AM885" s="217"/>
      <c r="AN885" s="217"/>
      <c r="AO885" s="221"/>
      <c r="AP885" s="220"/>
      <c r="AQ885" s="220"/>
      <c r="AR885" s="245"/>
      <c r="AS885" s="245"/>
      <c r="AT885" s="117"/>
      <c r="AU885" s="117"/>
    </row>
    <row r="886" spans="1:47" ht="12.75" customHeight="1">
      <c r="A886" s="118"/>
      <c r="B886" s="76"/>
      <c r="C886" s="76"/>
      <c r="D886" s="216"/>
      <c r="E886" s="117"/>
      <c r="F886" s="117"/>
      <c r="G886" s="117"/>
      <c r="H886" s="117"/>
      <c r="I886" s="117"/>
      <c r="J886" s="117"/>
      <c r="K886" s="117"/>
      <c r="L886" s="119"/>
      <c r="M886" s="120"/>
      <c r="N886" s="118"/>
      <c r="O886" s="117"/>
      <c r="P886" s="117"/>
      <c r="Q886" s="216"/>
      <c r="R886" s="117"/>
      <c r="S886" s="117"/>
      <c r="T886" s="117"/>
      <c r="U886" s="216"/>
      <c r="V886" s="216"/>
      <c r="W886" s="216"/>
      <c r="X886" s="216"/>
      <c r="Y886" s="216"/>
      <c r="Z886" s="216"/>
      <c r="AA886" s="217"/>
      <c r="AB886" s="218"/>
      <c r="AC886" s="219"/>
      <c r="AD886" s="220"/>
      <c r="AE886" s="220"/>
      <c r="AF886" s="120"/>
      <c r="AG886" s="217"/>
      <c r="AH886" s="217"/>
      <c r="AI886" s="221"/>
      <c r="AJ886" s="220"/>
      <c r="AK886" s="220"/>
      <c r="AL886" s="222"/>
      <c r="AM886" s="217"/>
      <c r="AN886" s="217"/>
      <c r="AO886" s="221"/>
      <c r="AP886" s="220"/>
      <c r="AQ886" s="220"/>
      <c r="AR886" s="245"/>
      <c r="AS886" s="245"/>
      <c r="AT886" s="117"/>
      <c r="AU886" s="117"/>
    </row>
    <row r="887" spans="1:47" ht="12.75" customHeight="1">
      <c r="A887" s="118"/>
      <c r="B887" s="76"/>
      <c r="C887" s="76"/>
      <c r="D887" s="216"/>
      <c r="E887" s="117"/>
      <c r="F887" s="117"/>
      <c r="G887" s="117"/>
      <c r="H887" s="117"/>
      <c r="I887" s="117"/>
      <c r="J887" s="117"/>
      <c r="K887" s="117"/>
      <c r="L887" s="119"/>
      <c r="M887" s="120"/>
      <c r="N887" s="118"/>
      <c r="O887" s="117"/>
      <c r="P887" s="117"/>
      <c r="Q887" s="216"/>
      <c r="R887" s="117"/>
      <c r="S887" s="117"/>
      <c r="T887" s="117"/>
      <c r="U887" s="216"/>
      <c r="V887" s="216"/>
      <c r="W887" s="216"/>
      <c r="X887" s="216"/>
      <c r="Y887" s="216"/>
      <c r="Z887" s="216"/>
      <c r="AA887" s="217"/>
      <c r="AB887" s="218"/>
      <c r="AC887" s="219"/>
      <c r="AD887" s="220"/>
      <c r="AE887" s="220"/>
      <c r="AF887" s="120"/>
      <c r="AG887" s="217"/>
      <c r="AH887" s="217"/>
      <c r="AI887" s="221"/>
      <c r="AJ887" s="220"/>
      <c r="AK887" s="220"/>
      <c r="AL887" s="222"/>
      <c r="AM887" s="217"/>
      <c r="AN887" s="217"/>
      <c r="AO887" s="221"/>
      <c r="AP887" s="220"/>
      <c r="AQ887" s="220"/>
      <c r="AR887" s="245"/>
      <c r="AS887" s="245"/>
      <c r="AT887" s="117"/>
      <c r="AU887" s="117"/>
    </row>
    <row r="888" spans="1:47" ht="12.75" customHeight="1">
      <c r="A888" s="118"/>
      <c r="B888" s="76"/>
      <c r="C888" s="76"/>
      <c r="D888" s="216"/>
      <c r="E888" s="117"/>
      <c r="F888" s="117"/>
      <c r="G888" s="117"/>
      <c r="H888" s="117"/>
      <c r="I888" s="117"/>
      <c r="J888" s="117"/>
      <c r="K888" s="117"/>
      <c r="L888" s="119"/>
      <c r="M888" s="120"/>
      <c r="N888" s="118"/>
      <c r="O888" s="117"/>
      <c r="P888" s="117"/>
      <c r="Q888" s="216"/>
      <c r="R888" s="117"/>
      <c r="S888" s="117"/>
      <c r="T888" s="117"/>
      <c r="U888" s="216"/>
      <c r="V888" s="216"/>
      <c r="W888" s="216"/>
      <c r="X888" s="216"/>
      <c r="Y888" s="216"/>
      <c r="Z888" s="216"/>
      <c r="AA888" s="217"/>
      <c r="AB888" s="218"/>
      <c r="AC888" s="219"/>
      <c r="AD888" s="220"/>
      <c r="AE888" s="220"/>
      <c r="AF888" s="120"/>
      <c r="AG888" s="217"/>
      <c r="AH888" s="217"/>
      <c r="AI888" s="221"/>
      <c r="AJ888" s="220"/>
      <c r="AK888" s="220"/>
      <c r="AL888" s="222"/>
      <c r="AM888" s="217"/>
      <c r="AN888" s="217"/>
      <c r="AO888" s="221"/>
      <c r="AP888" s="220"/>
      <c r="AQ888" s="220"/>
      <c r="AR888" s="245"/>
      <c r="AS888" s="245"/>
      <c r="AT888" s="117"/>
      <c r="AU888" s="117"/>
    </row>
    <row r="889" spans="1:47" ht="12.75" customHeight="1">
      <c r="A889" s="118"/>
      <c r="B889" s="76"/>
      <c r="C889" s="76"/>
      <c r="D889" s="216"/>
      <c r="E889" s="117"/>
      <c r="F889" s="117"/>
      <c r="G889" s="117"/>
      <c r="H889" s="117"/>
      <c r="I889" s="117"/>
      <c r="J889" s="117"/>
      <c r="K889" s="117"/>
      <c r="L889" s="119"/>
      <c r="M889" s="120"/>
      <c r="N889" s="118"/>
      <c r="O889" s="117"/>
      <c r="P889" s="117"/>
      <c r="Q889" s="216"/>
      <c r="R889" s="117"/>
      <c r="S889" s="117"/>
      <c r="T889" s="117"/>
      <c r="U889" s="216"/>
      <c r="V889" s="216"/>
      <c r="W889" s="216"/>
      <c r="X889" s="216"/>
      <c r="Y889" s="216"/>
      <c r="Z889" s="216"/>
      <c r="AA889" s="217"/>
      <c r="AB889" s="218"/>
      <c r="AC889" s="219"/>
      <c r="AD889" s="220"/>
      <c r="AE889" s="220"/>
      <c r="AF889" s="120"/>
      <c r="AG889" s="217"/>
      <c r="AH889" s="217"/>
      <c r="AI889" s="221"/>
      <c r="AJ889" s="220"/>
      <c r="AK889" s="220"/>
      <c r="AL889" s="222"/>
      <c r="AM889" s="217"/>
      <c r="AN889" s="217"/>
      <c r="AO889" s="221"/>
      <c r="AP889" s="220"/>
      <c r="AQ889" s="220"/>
      <c r="AR889" s="245"/>
      <c r="AS889" s="245"/>
      <c r="AT889" s="117"/>
      <c r="AU889" s="117"/>
    </row>
    <row r="890" spans="1:47" ht="12.75" customHeight="1">
      <c r="A890" s="118"/>
      <c r="B890" s="76"/>
      <c r="C890" s="76"/>
      <c r="D890" s="216"/>
      <c r="E890" s="117"/>
      <c r="F890" s="117"/>
      <c r="G890" s="117"/>
      <c r="H890" s="117"/>
      <c r="I890" s="117"/>
      <c r="J890" s="117"/>
      <c r="K890" s="117"/>
      <c r="L890" s="119"/>
      <c r="M890" s="120"/>
      <c r="N890" s="118"/>
      <c r="O890" s="117"/>
      <c r="P890" s="117"/>
      <c r="Q890" s="216"/>
      <c r="R890" s="117"/>
      <c r="S890" s="117"/>
      <c r="T890" s="117"/>
      <c r="U890" s="216"/>
      <c r="V890" s="216"/>
      <c r="W890" s="216"/>
      <c r="X890" s="216"/>
      <c r="Y890" s="216"/>
      <c r="Z890" s="216"/>
      <c r="AA890" s="217"/>
      <c r="AB890" s="218"/>
      <c r="AC890" s="219"/>
      <c r="AD890" s="220"/>
      <c r="AE890" s="220"/>
      <c r="AF890" s="120"/>
      <c r="AG890" s="217"/>
      <c r="AH890" s="217"/>
      <c r="AI890" s="221"/>
      <c r="AJ890" s="220"/>
      <c r="AK890" s="220"/>
      <c r="AL890" s="222"/>
      <c r="AM890" s="217"/>
      <c r="AN890" s="217"/>
      <c r="AO890" s="221"/>
      <c r="AP890" s="220"/>
      <c r="AQ890" s="220"/>
      <c r="AR890" s="245"/>
      <c r="AS890" s="245"/>
      <c r="AT890" s="117"/>
      <c r="AU890" s="117"/>
    </row>
    <row r="891" spans="1:47" ht="12.75" customHeight="1">
      <c r="A891" s="118"/>
      <c r="B891" s="76"/>
      <c r="C891" s="76"/>
      <c r="D891" s="216"/>
      <c r="E891" s="117"/>
      <c r="F891" s="117"/>
      <c r="G891" s="117"/>
      <c r="H891" s="117"/>
      <c r="I891" s="117"/>
      <c r="J891" s="117"/>
      <c r="K891" s="117"/>
      <c r="L891" s="119"/>
      <c r="M891" s="120"/>
      <c r="N891" s="118"/>
      <c r="O891" s="117"/>
      <c r="P891" s="117"/>
      <c r="Q891" s="216"/>
      <c r="R891" s="117"/>
      <c r="S891" s="117"/>
      <c r="T891" s="117"/>
      <c r="U891" s="216"/>
      <c r="V891" s="216"/>
      <c r="W891" s="216"/>
      <c r="X891" s="216"/>
      <c r="Y891" s="216"/>
      <c r="Z891" s="216"/>
      <c r="AA891" s="217"/>
      <c r="AB891" s="218"/>
      <c r="AC891" s="219"/>
      <c r="AD891" s="220"/>
      <c r="AE891" s="220"/>
      <c r="AF891" s="120"/>
      <c r="AG891" s="217"/>
      <c r="AH891" s="217"/>
      <c r="AI891" s="221"/>
      <c r="AJ891" s="220"/>
      <c r="AK891" s="220"/>
      <c r="AL891" s="222"/>
      <c r="AM891" s="217"/>
      <c r="AN891" s="217"/>
      <c r="AO891" s="221"/>
      <c r="AP891" s="220"/>
      <c r="AQ891" s="220"/>
      <c r="AR891" s="245"/>
      <c r="AS891" s="245"/>
      <c r="AT891" s="117"/>
      <c r="AU891" s="117"/>
    </row>
    <row r="892" spans="1:47" ht="12.75" customHeight="1">
      <c r="A892" s="118"/>
      <c r="B892" s="76"/>
      <c r="C892" s="76"/>
      <c r="D892" s="216"/>
      <c r="E892" s="117"/>
      <c r="F892" s="117"/>
      <c r="G892" s="117"/>
      <c r="H892" s="117"/>
      <c r="I892" s="117"/>
      <c r="J892" s="117"/>
      <c r="K892" s="117"/>
      <c r="L892" s="119"/>
      <c r="M892" s="120"/>
      <c r="N892" s="118"/>
      <c r="O892" s="117"/>
      <c r="P892" s="117"/>
      <c r="Q892" s="216"/>
      <c r="R892" s="117"/>
      <c r="S892" s="117"/>
      <c r="T892" s="117"/>
      <c r="U892" s="216"/>
      <c r="V892" s="216"/>
      <c r="W892" s="216"/>
      <c r="X892" s="216"/>
      <c r="Y892" s="216"/>
      <c r="Z892" s="216"/>
      <c r="AA892" s="217"/>
      <c r="AB892" s="218"/>
      <c r="AC892" s="219"/>
      <c r="AD892" s="220"/>
      <c r="AE892" s="220"/>
      <c r="AF892" s="120"/>
      <c r="AG892" s="217"/>
      <c r="AH892" s="217"/>
      <c r="AI892" s="221"/>
      <c r="AJ892" s="220"/>
      <c r="AK892" s="220"/>
      <c r="AL892" s="222"/>
      <c r="AM892" s="217"/>
      <c r="AN892" s="217"/>
      <c r="AO892" s="221"/>
      <c r="AP892" s="220"/>
      <c r="AQ892" s="220"/>
      <c r="AR892" s="245"/>
      <c r="AS892" s="245"/>
      <c r="AT892" s="117"/>
      <c r="AU892" s="117"/>
    </row>
    <row r="893" spans="1:47" ht="12.75" customHeight="1">
      <c r="A893" s="118"/>
      <c r="B893" s="76"/>
      <c r="C893" s="76"/>
      <c r="D893" s="216"/>
      <c r="E893" s="117"/>
      <c r="F893" s="117"/>
      <c r="G893" s="117"/>
      <c r="H893" s="117"/>
      <c r="I893" s="117"/>
      <c r="J893" s="117"/>
      <c r="K893" s="117"/>
      <c r="L893" s="119"/>
      <c r="M893" s="120"/>
      <c r="N893" s="118"/>
      <c r="O893" s="117"/>
      <c r="P893" s="117"/>
      <c r="Q893" s="216"/>
      <c r="R893" s="117"/>
      <c r="S893" s="117"/>
      <c r="T893" s="117"/>
      <c r="U893" s="216"/>
      <c r="V893" s="216"/>
      <c r="W893" s="216"/>
      <c r="X893" s="216"/>
      <c r="Y893" s="216"/>
      <c r="Z893" s="216"/>
      <c r="AA893" s="217"/>
      <c r="AB893" s="218"/>
      <c r="AC893" s="219"/>
      <c r="AD893" s="220"/>
      <c r="AE893" s="220"/>
      <c r="AF893" s="120"/>
      <c r="AG893" s="217"/>
      <c r="AH893" s="217"/>
      <c r="AI893" s="221"/>
      <c r="AJ893" s="220"/>
      <c r="AK893" s="220"/>
      <c r="AL893" s="222"/>
      <c r="AM893" s="217"/>
      <c r="AN893" s="217"/>
      <c r="AO893" s="221"/>
      <c r="AP893" s="220"/>
      <c r="AQ893" s="220"/>
      <c r="AR893" s="245"/>
      <c r="AS893" s="245"/>
      <c r="AT893" s="117"/>
      <c r="AU893" s="117"/>
    </row>
    <row r="894" spans="1:47" ht="12.75" customHeight="1">
      <c r="A894" s="118"/>
      <c r="B894" s="76"/>
      <c r="C894" s="76"/>
      <c r="D894" s="216"/>
      <c r="E894" s="117"/>
      <c r="F894" s="117"/>
      <c r="G894" s="117"/>
      <c r="H894" s="117"/>
      <c r="I894" s="117"/>
      <c r="J894" s="117"/>
      <c r="K894" s="117"/>
      <c r="L894" s="119"/>
      <c r="M894" s="120"/>
      <c r="N894" s="118"/>
      <c r="O894" s="117"/>
      <c r="P894" s="117"/>
      <c r="Q894" s="216"/>
      <c r="R894" s="117"/>
      <c r="S894" s="117"/>
      <c r="T894" s="117"/>
      <c r="U894" s="216"/>
      <c r="V894" s="216"/>
      <c r="W894" s="216"/>
      <c r="X894" s="216"/>
      <c r="Y894" s="216"/>
      <c r="Z894" s="216"/>
      <c r="AA894" s="217"/>
      <c r="AB894" s="218"/>
      <c r="AC894" s="219"/>
      <c r="AD894" s="220"/>
      <c r="AE894" s="220"/>
      <c r="AF894" s="120"/>
      <c r="AG894" s="217"/>
      <c r="AH894" s="217"/>
      <c r="AI894" s="221"/>
      <c r="AJ894" s="220"/>
      <c r="AK894" s="220"/>
      <c r="AL894" s="222"/>
      <c r="AM894" s="217"/>
      <c r="AN894" s="217"/>
      <c r="AO894" s="221"/>
      <c r="AP894" s="220"/>
      <c r="AQ894" s="220"/>
      <c r="AR894" s="245"/>
      <c r="AS894" s="245"/>
      <c r="AT894" s="117"/>
      <c r="AU894" s="117"/>
    </row>
    <row r="895" spans="1:47" ht="12.75" customHeight="1">
      <c r="A895" s="118"/>
      <c r="B895" s="76"/>
      <c r="C895" s="76"/>
      <c r="D895" s="216"/>
      <c r="E895" s="117"/>
      <c r="F895" s="117"/>
      <c r="G895" s="117"/>
      <c r="H895" s="117"/>
      <c r="I895" s="117"/>
      <c r="J895" s="117"/>
      <c r="K895" s="117"/>
      <c r="L895" s="119"/>
      <c r="M895" s="120"/>
      <c r="N895" s="118"/>
      <c r="O895" s="117"/>
      <c r="P895" s="117"/>
      <c r="Q895" s="216"/>
      <c r="R895" s="117"/>
      <c r="S895" s="117"/>
      <c r="T895" s="117"/>
      <c r="U895" s="216"/>
      <c r="V895" s="216"/>
      <c r="W895" s="216"/>
      <c r="X895" s="216"/>
      <c r="Y895" s="216"/>
      <c r="Z895" s="216"/>
      <c r="AA895" s="217"/>
      <c r="AB895" s="218"/>
      <c r="AC895" s="219"/>
      <c r="AD895" s="220"/>
      <c r="AE895" s="220"/>
      <c r="AF895" s="120"/>
      <c r="AG895" s="217"/>
      <c r="AH895" s="217"/>
      <c r="AI895" s="221"/>
      <c r="AJ895" s="220"/>
      <c r="AK895" s="220"/>
      <c r="AL895" s="222"/>
      <c r="AM895" s="217"/>
      <c r="AN895" s="217"/>
      <c r="AO895" s="221"/>
      <c r="AP895" s="220"/>
      <c r="AQ895" s="220"/>
      <c r="AR895" s="245"/>
      <c r="AS895" s="245"/>
      <c r="AT895" s="117"/>
      <c r="AU895" s="117"/>
    </row>
    <row r="896" spans="1:47" ht="12.75" customHeight="1">
      <c r="A896" s="118"/>
      <c r="B896" s="76"/>
      <c r="C896" s="76"/>
      <c r="D896" s="216"/>
      <c r="E896" s="117"/>
      <c r="F896" s="117"/>
      <c r="G896" s="117"/>
      <c r="H896" s="117"/>
      <c r="I896" s="117"/>
      <c r="J896" s="117"/>
      <c r="K896" s="117"/>
      <c r="L896" s="119"/>
      <c r="M896" s="120"/>
      <c r="N896" s="118"/>
      <c r="O896" s="117"/>
      <c r="P896" s="117"/>
      <c r="Q896" s="216"/>
      <c r="R896" s="117"/>
      <c r="S896" s="117"/>
      <c r="T896" s="117"/>
      <c r="U896" s="216"/>
      <c r="V896" s="216"/>
      <c r="W896" s="216"/>
      <c r="X896" s="216"/>
      <c r="Y896" s="216"/>
      <c r="Z896" s="216"/>
      <c r="AA896" s="217"/>
      <c r="AB896" s="218"/>
      <c r="AC896" s="219"/>
      <c r="AD896" s="220"/>
      <c r="AE896" s="220"/>
      <c r="AF896" s="120"/>
      <c r="AG896" s="217"/>
      <c r="AH896" s="217"/>
      <c r="AI896" s="221"/>
      <c r="AJ896" s="220"/>
      <c r="AK896" s="220"/>
      <c r="AL896" s="222"/>
      <c r="AM896" s="217"/>
      <c r="AN896" s="217"/>
      <c r="AO896" s="221"/>
      <c r="AP896" s="220"/>
      <c r="AQ896" s="220"/>
      <c r="AR896" s="245"/>
      <c r="AS896" s="245"/>
      <c r="AT896" s="117"/>
      <c r="AU896" s="117"/>
    </row>
    <row r="897" spans="1:47" ht="12.75" customHeight="1">
      <c r="A897" s="118"/>
      <c r="B897" s="76"/>
      <c r="C897" s="76"/>
      <c r="D897" s="216"/>
      <c r="E897" s="117"/>
      <c r="F897" s="117"/>
      <c r="G897" s="117"/>
      <c r="H897" s="117"/>
      <c r="I897" s="117"/>
      <c r="J897" s="117"/>
      <c r="K897" s="117"/>
      <c r="L897" s="119"/>
      <c r="M897" s="120"/>
      <c r="N897" s="118"/>
      <c r="O897" s="117"/>
      <c r="P897" s="117"/>
      <c r="Q897" s="216"/>
      <c r="R897" s="117"/>
      <c r="S897" s="117"/>
      <c r="T897" s="117"/>
      <c r="U897" s="216"/>
      <c r="V897" s="216"/>
      <c r="W897" s="216"/>
      <c r="X897" s="216"/>
      <c r="Y897" s="216"/>
      <c r="Z897" s="216"/>
      <c r="AA897" s="217"/>
      <c r="AB897" s="218"/>
      <c r="AC897" s="219"/>
      <c r="AD897" s="220"/>
      <c r="AE897" s="220"/>
      <c r="AF897" s="120"/>
      <c r="AG897" s="217"/>
      <c r="AH897" s="217"/>
      <c r="AI897" s="221"/>
      <c r="AJ897" s="220"/>
      <c r="AK897" s="220"/>
      <c r="AL897" s="222"/>
      <c r="AM897" s="217"/>
      <c r="AN897" s="217"/>
      <c r="AO897" s="221"/>
      <c r="AP897" s="220"/>
      <c r="AQ897" s="220"/>
      <c r="AR897" s="245"/>
      <c r="AS897" s="245"/>
      <c r="AT897" s="117"/>
      <c r="AU897" s="117"/>
    </row>
    <row r="898" spans="1:47" ht="12.75" customHeight="1">
      <c r="A898" s="118"/>
      <c r="B898" s="76"/>
      <c r="C898" s="76"/>
      <c r="D898" s="216"/>
      <c r="E898" s="117"/>
      <c r="F898" s="117"/>
      <c r="G898" s="117"/>
      <c r="H898" s="117"/>
      <c r="I898" s="117"/>
      <c r="J898" s="117"/>
      <c r="K898" s="117"/>
      <c r="L898" s="119"/>
      <c r="M898" s="120"/>
      <c r="N898" s="118"/>
      <c r="O898" s="117"/>
      <c r="P898" s="117"/>
      <c r="Q898" s="216"/>
      <c r="R898" s="117"/>
      <c r="S898" s="117"/>
      <c r="T898" s="117"/>
      <c r="U898" s="216"/>
      <c r="V898" s="216"/>
      <c r="W898" s="216"/>
      <c r="X898" s="216"/>
      <c r="Y898" s="216"/>
      <c r="Z898" s="216"/>
      <c r="AA898" s="217"/>
      <c r="AB898" s="218"/>
      <c r="AC898" s="219"/>
      <c r="AD898" s="220"/>
      <c r="AE898" s="220"/>
      <c r="AF898" s="120"/>
      <c r="AG898" s="217"/>
      <c r="AH898" s="217"/>
      <c r="AI898" s="221"/>
      <c r="AJ898" s="220"/>
      <c r="AK898" s="220"/>
      <c r="AL898" s="222"/>
      <c r="AM898" s="217"/>
      <c r="AN898" s="217"/>
      <c r="AO898" s="221"/>
      <c r="AP898" s="220"/>
      <c r="AQ898" s="220"/>
      <c r="AR898" s="245"/>
      <c r="AS898" s="245"/>
      <c r="AT898" s="117"/>
      <c r="AU898" s="117"/>
    </row>
    <row r="899" spans="1:47" ht="12.75" customHeight="1">
      <c r="A899" s="118"/>
      <c r="B899" s="76"/>
      <c r="C899" s="76"/>
      <c r="D899" s="216"/>
      <c r="E899" s="117"/>
      <c r="F899" s="117"/>
      <c r="G899" s="117"/>
      <c r="H899" s="117"/>
      <c r="I899" s="117"/>
      <c r="J899" s="117"/>
      <c r="K899" s="117"/>
      <c r="L899" s="119"/>
      <c r="M899" s="120"/>
      <c r="N899" s="118"/>
      <c r="O899" s="117"/>
      <c r="P899" s="117"/>
      <c r="Q899" s="216"/>
      <c r="R899" s="117"/>
      <c r="S899" s="117"/>
      <c r="T899" s="117"/>
      <c r="U899" s="216"/>
      <c r="V899" s="216"/>
      <c r="W899" s="216"/>
      <c r="X899" s="216"/>
      <c r="Y899" s="216"/>
      <c r="Z899" s="216"/>
      <c r="AA899" s="217"/>
      <c r="AB899" s="218"/>
      <c r="AC899" s="219"/>
      <c r="AD899" s="220"/>
      <c r="AE899" s="220"/>
      <c r="AF899" s="120"/>
      <c r="AG899" s="217"/>
      <c r="AH899" s="217"/>
      <c r="AI899" s="221"/>
      <c r="AJ899" s="220"/>
      <c r="AK899" s="220"/>
      <c r="AL899" s="222"/>
      <c r="AM899" s="217"/>
      <c r="AN899" s="217"/>
      <c r="AO899" s="221"/>
      <c r="AP899" s="220"/>
      <c r="AQ899" s="220"/>
      <c r="AR899" s="245"/>
      <c r="AS899" s="245"/>
      <c r="AT899" s="117"/>
      <c r="AU899" s="117"/>
    </row>
    <row r="900" spans="1:47" ht="12.75" customHeight="1">
      <c r="A900" s="118"/>
      <c r="B900" s="76"/>
      <c r="C900" s="76"/>
      <c r="D900" s="216"/>
      <c r="E900" s="117"/>
      <c r="F900" s="117"/>
      <c r="G900" s="117"/>
      <c r="H900" s="117"/>
      <c r="I900" s="117"/>
      <c r="J900" s="117"/>
      <c r="K900" s="117"/>
      <c r="L900" s="119"/>
      <c r="M900" s="120"/>
      <c r="N900" s="118"/>
      <c r="O900" s="117"/>
      <c r="P900" s="117"/>
      <c r="Q900" s="216"/>
      <c r="R900" s="117"/>
      <c r="S900" s="117"/>
      <c r="T900" s="117"/>
      <c r="U900" s="216"/>
      <c r="V900" s="216"/>
      <c r="W900" s="216"/>
      <c r="X900" s="216"/>
      <c r="Y900" s="216"/>
      <c r="Z900" s="216"/>
      <c r="AA900" s="217"/>
      <c r="AB900" s="218"/>
      <c r="AC900" s="219"/>
      <c r="AD900" s="220"/>
      <c r="AE900" s="220"/>
      <c r="AF900" s="120"/>
      <c r="AG900" s="217"/>
      <c r="AH900" s="217"/>
      <c r="AI900" s="221"/>
      <c r="AJ900" s="220"/>
      <c r="AK900" s="220"/>
      <c r="AL900" s="222"/>
      <c r="AM900" s="217"/>
      <c r="AN900" s="217"/>
      <c r="AO900" s="221"/>
      <c r="AP900" s="220"/>
      <c r="AQ900" s="220"/>
      <c r="AR900" s="245"/>
      <c r="AS900" s="245"/>
      <c r="AT900" s="117"/>
      <c r="AU900" s="117"/>
    </row>
    <row r="901" spans="1:47" ht="12.75" customHeight="1">
      <c r="A901" s="118"/>
      <c r="B901" s="76"/>
      <c r="C901" s="76"/>
      <c r="D901" s="216"/>
      <c r="E901" s="117"/>
      <c r="F901" s="117"/>
      <c r="G901" s="117"/>
      <c r="H901" s="117"/>
      <c r="I901" s="117"/>
      <c r="J901" s="117"/>
      <c r="K901" s="117"/>
      <c r="L901" s="119"/>
      <c r="M901" s="120"/>
      <c r="N901" s="118"/>
      <c r="O901" s="117"/>
      <c r="P901" s="117"/>
      <c r="Q901" s="216"/>
      <c r="R901" s="117"/>
      <c r="S901" s="117"/>
      <c r="T901" s="117"/>
      <c r="U901" s="216"/>
      <c r="V901" s="216"/>
      <c r="W901" s="216"/>
      <c r="X901" s="216"/>
      <c r="Y901" s="216"/>
      <c r="Z901" s="216"/>
      <c r="AA901" s="217"/>
      <c r="AB901" s="218"/>
      <c r="AC901" s="219"/>
      <c r="AD901" s="220"/>
      <c r="AE901" s="220"/>
      <c r="AF901" s="120"/>
      <c r="AG901" s="217"/>
      <c r="AH901" s="217"/>
      <c r="AI901" s="221"/>
      <c r="AJ901" s="220"/>
      <c r="AK901" s="220"/>
      <c r="AL901" s="222"/>
      <c r="AM901" s="217"/>
      <c r="AN901" s="217"/>
      <c r="AO901" s="221"/>
      <c r="AP901" s="220"/>
      <c r="AQ901" s="220"/>
      <c r="AR901" s="245"/>
      <c r="AS901" s="245"/>
      <c r="AT901" s="117"/>
      <c r="AU901" s="117"/>
    </row>
    <row r="902" spans="1:47" ht="12.75" customHeight="1">
      <c r="A902" s="118"/>
      <c r="B902" s="76"/>
      <c r="C902" s="76"/>
      <c r="D902" s="216"/>
      <c r="E902" s="117"/>
      <c r="F902" s="117"/>
      <c r="G902" s="117"/>
      <c r="H902" s="117"/>
      <c r="I902" s="117"/>
      <c r="J902" s="117"/>
      <c r="K902" s="117"/>
      <c r="L902" s="119"/>
      <c r="M902" s="120"/>
      <c r="N902" s="118"/>
      <c r="O902" s="117"/>
      <c r="P902" s="117"/>
      <c r="Q902" s="216"/>
      <c r="R902" s="117"/>
      <c r="S902" s="117"/>
      <c r="T902" s="117"/>
      <c r="U902" s="216"/>
      <c r="V902" s="216"/>
      <c r="W902" s="216"/>
      <c r="X902" s="216"/>
      <c r="Y902" s="216"/>
      <c r="Z902" s="216"/>
      <c r="AA902" s="217"/>
      <c r="AB902" s="218"/>
      <c r="AC902" s="219"/>
      <c r="AD902" s="220"/>
      <c r="AE902" s="220"/>
      <c r="AF902" s="120"/>
      <c r="AG902" s="217"/>
      <c r="AH902" s="217"/>
      <c r="AI902" s="221"/>
      <c r="AJ902" s="220"/>
      <c r="AK902" s="220"/>
      <c r="AL902" s="222"/>
      <c r="AM902" s="217"/>
      <c r="AN902" s="217"/>
      <c r="AO902" s="221"/>
      <c r="AP902" s="220"/>
      <c r="AQ902" s="220"/>
      <c r="AR902" s="245"/>
      <c r="AS902" s="245"/>
      <c r="AT902" s="117"/>
      <c r="AU902" s="117"/>
    </row>
    <row r="903" spans="1:47" ht="12.75" customHeight="1">
      <c r="A903" s="118"/>
      <c r="B903" s="76"/>
      <c r="C903" s="76"/>
      <c r="D903" s="216"/>
      <c r="E903" s="117"/>
      <c r="F903" s="117"/>
      <c r="G903" s="117"/>
      <c r="H903" s="117"/>
      <c r="I903" s="117"/>
      <c r="J903" s="117"/>
      <c r="K903" s="117"/>
      <c r="L903" s="119"/>
      <c r="M903" s="120"/>
      <c r="N903" s="118"/>
      <c r="O903" s="117"/>
      <c r="P903" s="117"/>
      <c r="Q903" s="216"/>
      <c r="R903" s="117"/>
      <c r="S903" s="117"/>
      <c r="T903" s="117"/>
      <c r="U903" s="216"/>
      <c r="V903" s="216"/>
      <c r="W903" s="216"/>
      <c r="X903" s="216"/>
      <c r="Y903" s="216"/>
      <c r="Z903" s="216"/>
      <c r="AA903" s="217"/>
      <c r="AB903" s="218"/>
      <c r="AC903" s="219"/>
      <c r="AD903" s="220"/>
      <c r="AE903" s="220"/>
      <c r="AF903" s="120"/>
      <c r="AG903" s="217"/>
      <c r="AH903" s="217"/>
      <c r="AI903" s="221"/>
      <c r="AJ903" s="220"/>
      <c r="AK903" s="220"/>
      <c r="AL903" s="222"/>
      <c r="AM903" s="217"/>
      <c r="AN903" s="217"/>
      <c r="AO903" s="221"/>
      <c r="AP903" s="220"/>
      <c r="AQ903" s="220"/>
      <c r="AR903" s="245"/>
      <c r="AS903" s="245"/>
      <c r="AT903" s="117"/>
      <c r="AU903" s="117"/>
    </row>
    <row r="904" spans="1:47" ht="12.75" customHeight="1">
      <c r="A904" s="118"/>
      <c r="B904" s="76"/>
      <c r="C904" s="76"/>
      <c r="D904" s="216"/>
      <c r="E904" s="117"/>
      <c r="F904" s="117"/>
      <c r="G904" s="117"/>
      <c r="H904" s="117"/>
      <c r="I904" s="117"/>
      <c r="J904" s="117"/>
      <c r="K904" s="117"/>
      <c r="L904" s="119"/>
      <c r="M904" s="120"/>
      <c r="N904" s="118"/>
      <c r="O904" s="117"/>
      <c r="P904" s="117"/>
      <c r="Q904" s="216"/>
      <c r="R904" s="117"/>
      <c r="S904" s="117"/>
      <c r="T904" s="117"/>
      <c r="U904" s="216"/>
      <c r="V904" s="216"/>
      <c r="W904" s="216"/>
      <c r="X904" s="216"/>
      <c r="Y904" s="216"/>
      <c r="Z904" s="216"/>
      <c r="AA904" s="217"/>
      <c r="AB904" s="218"/>
      <c r="AC904" s="219"/>
      <c r="AD904" s="220"/>
      <c r="AE904" s="220"/>
      <c r="AF904" s="120"/>
      <c r="AG904" s="217"/>
      <c r="AH904" s="217"/>
      <c r="AI904" s="221"/>
      <c r="AJ904" s="220"/>
      <c r="AK904" s="220"/>
      <c r="AL904" s="222"/>
      <c r="AM904" s="217"/>
      <c r="AN904" s="217"/>
      <c r="AO904" s="221"/>
      <c r="AP904" s="220"/>
      <c r="AQ904" s="220"/>
      <c r="AR904" s="245"/>
      <c r="AS904" s="245"/>
      <c r="AT904" s="117"/>
      <c r="AU904" s="117"/>
    </row>
    <row r="905" spans="1:47" ht="12.75" customHeight="1">
      <c r="A905" s="118"/>
      <c r="B905" s="76"/>
      <c r="C905" s="76"/>
      <c r="D905" s="216"/>
      <c r="E905" s="117"/>
      <c r="F905" s="117"/>
      <c r="G905" s="117"/>
      <c r="H905" s="117"/>
      <c r="I905" s="117"/>
      <c r="J905" s="117"/>
      <c r="K905" s="117"/>
      <c r="L905" s="119"/>
      <c r="M905" s="120"/>
      <c r="N905" s="118"/>
      <c r="O905" s="117"/>
      <c r="P905" s="117"/>
      <c r="Q905" s="216"/>
      <c r="R905" s="117"/>
      <c r="S905" s="117"/>
      <c r="T905" s="117"/>
      <c r="U905" s="216"/>
      <c r="V905" s="216"/>
      <c r="W905" s="216"/>
      <c r="X905" s="216"/>
      <c r="Y905" s="216"/>
      <c r="Z905" s="216"/>
      <c r="AA905" s="217"/>
      <c r="AB905" s="218"/>
      <c r="AC905" s="219"/>
      <c r="AD905" s="220"/>
      <c r="AE905" s="220"/>
      <c r="AF905" s="120"/>
      <c r="AG905" s="217"/>
      <c r="AH905" s="217"/>
      <c r="AI905" s="221"/>
      <c r="AJ905" s="220"/>
      <c r="AK905" s="220"/>
      <c r="AL905" s="222"/>
      <c r="AM905" s="217"/>
      <c r="AN905" s="217"/>
      <c r="AO905" s="221"/>
      <c r="AP905" s="220"/>
      <c r="AQ905" s="220"/>
      <c r="AR905" s="245"/>
      <c r="AS905" s="245"/>
      <c r="AT905" s="117"/>
      <c r="AU905" s="117"/>
    </row>
    <row r="906" spans="1:47" ht="12.75" customHeight="1">
      <c r="A906" s="118"/>
      <c r="B906" s="76"/>
      <c r="C906" s="76"/>
      <c r="D906" s="216"/>
      <c r="E906" s="117"/>
      <c r="F906" s="117"/>
      <c r="G906" s="117"/>
      <c r="H906" s="117"/>
      <c r="I906" s="117"/>
      <c r="J906" s="117"/>
      <c r="K906" s="117"/>
      <c r="L906" s="119"/>
      <c r="M906" s="120"/>
      <c r="N906" s="118"/>
      <c r="O906" s="117"/>
      <c r="P906" s="117"/>
      <c r="Q906" s="216"/>
      <c r="R906" s="117"/>
      <c r="S906" s="117"/>
      <c r="T906" s="117"/>
      <c r="U906" s="216"/>
      <c r="V906" s="216"/>
      <c r="W906" s="216"/>
      <c r="X906" s="216"/>
      <c r="Y906" s="216"/>
      <c r="Z906" s="216"/>
      <c r="AA906" s="217"/>
      <c r="AB906" s="218"/>
      <c r="AC906" s="219"/>
      <c r="AD906" s="220"/>
      <c r="AE906" s="220"/>
      <c r="AF906" s="120"/>
      <c r="AG906" s="217"/>
      <c r="AH906" s="217"/>
      <c r="AI906" s="221"/>
      <c r="AJ906" s="220"/>
      <c r="AK906" s="220"/>
      <c r="AL906" s="222"/>
      <c r="AM906" s="217"/>
      <c r="AN906" s="217"/>
      <c r="AO906" s="221"/>
      <c r="AP906" s="220"/>
      <c r="AQ906" s="220"/>
      <c r="AR906" s="245"/>
      <c r="AS906" s="245"/>
      <c r="AT906" s="117"/>
      <c r="AU906" s="117"/>
    </row>
    <row r="907" spans="1:47" ht="12.75" customHeight="1">
      <c r="A907" s="118"/>
      <c r="B907" s="76"/>
      <c r="C907" s="76"/>
      <c r="D907" s="216"/>
      <c r="E907" s="117"/>
      <c r="F907" s="117"/>
      <c r="G907" s="117"/>
      <c r="H907" s="117"/>
      <c r="I907" s="117"/>
      <c r="J907" s="117"/>
      <c r="K907" s="117"/>
      <c r="L907" s="119"/>
      <c r="M907" s="120"/>
      <c r="N907" s="118"/>
      <c r="O907" s="117"/>
      <c r="P907" s="117"/>
      <c r="Q907" s="216"/>
      <c r="R907" s="117"/>
      <c r="S907" s="117"/>
      <c r="T907" s="117"/>
      <c r="U907" s="216"/>
      <c r="V907" s="216"/>
      <c r="W907" s="216"/>
      <c r="X907" s="216"/>
      <c r="Y907" s="216"/>
      <c r="Z907" s="216"/>
      <c r="AA907" s="217"/>
      <c r="AB907" s="218"/>
      <c r="AC907" s="219"/>
      <c r="AD907" s="220"/>
      <c r="AE907" s="220"/>
      <c r="AF907" s="120"/>
      <c r="AG907" s="217"/>
      <c r="AH907" s="217"/>
      <c r="AI907" s="221"/>
      <c r="AJ907" s="220"/>
      <c r="AK907" s="220"/>
      <c r="AL907" s="222"/>
      <c r="AM907" s="217"/>
      <c r="AN907" s="217"/>
      <c r="AO907" s="221"/>
      <c r="AP907" s="220"/>
      <c r="AQ907" s="220"/>
      <c r="AR907" s="245"/>
      <c r="AS907" s="245"/>
      <c r="AT907" s="117"/>
      <c r="AU907" s="117"/>
    </row>
    <row r="908" spans="1:47" ht="12.75" customHeight="1">
      <c r="A908" s="118"/>
      <c r="B908" s="76"/>
      <c r="C908" s="76"/>
      <c r="D908" s="216"/>
      <c r="E908" s="117"/>
      <c r="F908" s="117"/>
      <c r="G908" s="117"/>
      <c r="H908" s="117"/>
      <c r="I908" s="117"/>
      <c r="J908" s="117"/>
      <c r="K908" s="117"/>
      <c r="L908" s="119"/>
      <c r="M908" s="120"/>
      <c r="N908" s="118"/>
      <c r="O908" s="117"/>
      <c r="P908" s="117"/>
      <c r="Q908" s="216"/>
      <c r="R908" s="117"/>
      <c r="S908" s="117"/>
      <c r="T908" s="117"/>
      <c r="U908" s="216"/>
      <c r="V908" s="216"/>
      <c r="W908" s="216"/>
      <c r="X908" s="216"/>
      <c r="Y908" s="216"/>
      <c r="Z908" s="216"/>
      <c r="AA908" s="217"/>
      <c r="AB908" s="218"/>
      <c r="AC908" s="219"/>
      <c r="AD908" s="220"/>
      <c r="AE908" s="220"/>
      <c r="AF908" s="120"/>
      <c r="AG908" s="217"/>
      <c r="AH908" s="217"/>
      <c r="AI908" s="221"/>
      <c r="AJ908" s="220"/>
      <c r="AK908" s="220"/>
      <c r="AL908" s="222"/>
      <c r="AM908" s="217"/>
      <c r="AN908" s="217"/>
      <c r="AO908" s="221"/>
      <c r="AP908" s="220"/>
      <c r="AQ908" s="220"/>
      <c r="AR908" s="245"/>
      <c r="AS908" s="245"/>
      <c r="AT908" s="117"/>
      <c r="AU908" s="117"/>
    </row>
    <row r="909" spans="1:47" ht="12.75" customHeight="1">
      <c r="A909" s="118"/>
      <c r="B909" s="76"/>
      <c r="C909" s="76"/>
      <c r="D909" s="216"/>
      <c r="E909" s="117"/>
      <c r="F909" s="117"/>
      <c r="G909" s="117"/>
      <c r="H909" s="117"/>
      <c r="I909" s="117"/>
      <c r="J909" s="117"/>
      <c r="K909" s="117"/>
      <c r="L909" s="119"/>
      <c r="M909" s="120"/>
      <c r="N909" s="118"/>
      <c r="O909" s="117"/>
      <c r="P909" s="117"/>
      <c r="Q909" s="216"/>
      <c r="R909" s="117"/>
      <c r="S909" s="117"/>
      <c r="T909" s="117"/>
      <c r="U909" s="216"/>
      <c r="V909" s="216"/>
      <c r="W909" s="216"/>
      <c r="X909" s="216"/>
      <c r="Y909" s="216"/>
      <c r="Z909" s="216"/>
      <c r="AA909" s="217"/>
      <c r="AB909" s="218"/>
      <c r="AC909" s="219"/>
      <c r="AD909" s="220"/>
      <c r="AE909" s="220"/>
      <c r="AF909" s="120"/>
      <c r="AG909" s="217"/>
      <c r="AH909" s="217"/>
      <c r="AI909" s="221"/>
      <c r="AJ909" s="220"/>
      <c r="AK909" s="220"/>
      <c r="AL909" s="222"/>
      <c r="AM909" s="217"/>
      <c r="AN909" s="217"/>
      <c r="AO909" s="221"/>
      <c r="AP909" s="220"/>
      <c r="AQ909" s="220"/>
      <c r="AR909" s="245"/>
      <c r="AS909" s="245"/>
      <c r="AT909" s="117"/>
      <c r="AU909" s="117"/>
    </row>
    <row r="910" spans="1:47" ht="12.75" customHeight="1">
      <c r="A910" s="118"/>
      <c r="B910" s="76"/>
      <c r="C910" s="76"/>
      <c r="D910" s="216"/>
      <c r="E910" s="117"/>
      <c r="F910" s="117"/>
      <c r="G910" s="117"/>
      <c r="H910" s="117"/>
      <c r="I910" s="117"/>
      <c r="J910" s="117"/>
      <c r="K910" s="117"/>
      <c r="L910" s="119"/>
      <c r="M910" s="120"/>
      <c r="N910" s="118"/>
      <c r="O910" s="117"/>
      <c r="P910" s="117"/>
      <c r="Q910" s="216"/>
      <c r="R910" s="117"/>
      <c r="S910" s="117"/>
      <c r="T910" s="117"/>
      <c r="U910" s="216"/>
      <c r="V910" s="216"/>
      <c r="W910" s="216"/>
      <c r="X910" s="216"/>
      <c r="Y910" s="216"/>
      <c r="Z910" s="216"/>
      <c r="AA910" s="217"/>
      <c r="AB910" s="218"/>
      <c r="AC910" s="219"/>
      <c r="AD910" s="220"/>
      <c r="AE910" s="220"/>
      <c r="AF910" s="120"/>
      <c r="AG910" s="217"/>
      <c r="AH910" s="217"/>
      <c r="AI910" s="221"/>
      <c r="AJ910" s="220"/>
      <c r="AK910" s="220"/>
      <c r="AL910" s="222"/>
      <c r="AM910" s="217"/>
      <c r="AN910" s="217"/>
      <c r="AO910" s="221"/>
      <c r="AP910" s="220"/>
      <c r="AQ910" s="220"/>
      <c r="AR910" s="245"/>
      <c r="AS910" s="245"/>
      <c r="AT910" s="117"/>
      <c r="AU910" s="117"/>
    </row>
    <row r="911" spans="1:47" ht="12.75" customHeight="1">
      <c r="A911" s="118"/>
      <c r="B911" s="76"/>
      <c r="C911" s="76"/>
      <c r="D911" s="216"/>
      <c r="E911" s="117"/>
      <c r="F911" s="117"/>
      <c r="G911" s="117"/>
      <c r="H911" s="117"/>
      <c r="I911" s="117"/>
      <c r="J911" s="117"/>
      <c r="K911" s="117"/>
      <c r="L911" s="119"/>
      <c r="M911" s="120"/>
      <c r="N911" s="118"/>
      <c r="O911" s="117"/>
      <c r="P911" s="117"/>
      <c r="Q911" s="216"/>
      <c r="R911" s="117"/>
      <c r="S911" s="117"/>
      <c r="T911" s="117"/>
      <c r="U911" s="216"/>
      <c r="V911" s="216"/>
      <c r="W911" s="216"/>
      <c r="X911" s="216"/>
      <c r="Y911" s="216"/>
      <c r="Z911" s="216"/>
      <c r="AA911" s="217"/>
      <c r="AB911" s="218"/>
      <c r="AC911" s="219"/>
      <c r="AD911" s="220"/>
      <c r="AE911" s="220"/>
      <c r="AF911" s="120"/>
      <c r="AG911" s="217"/>
      <c r="AH911" s="217"/>
      <c r="AI911" s="221"/>
      <c r="AJ911" s="220"/>
      <c r="AK911" s="220"/>
      <c r="AL911" s="222"/>
      <c r="AM911" s="217"/>
      <c r="AN911" s="217"/>
      <c r="AO911" s="221"/>
      <c r="AP911" s="220"/>
      <c r="AQ911" s="220"/>
      <c r="AR911" s="245"/>
      <c r="AS911" s="245"/>
      <c r="AT911" s="117"/>
      <c r="AU911" s="117"/>
    </row>
    <row r="912" spans="1:47" ht="12.75" customHeight="1">
      <c r="A912" s="118"/>
      <c r="B912" s="76"/>
      <c r="C912" s="76"/>
      <c r="D912" s="216"/>
      <c r="E912" s="117"/>
      <c r="F912" s="117"/>
      <c r="G912" s="117"/>
      <c r="H912" s="117"/>
      <c r="I912" s="117"/>
      <c r="J912" s="117"/>
      <c r="K912" s="117"/>
      <c r="L912" s="119"/>
      <c r="M912" s="120"/>
      <c r="N912" s="118"/>
      <c r="O912" s="117"/>
      <c r="P912" s="117"/>
      <c r="Q912" s="216"/>
      <c r="R912" s="117"/>
      <c r="S912" s="117"/>
      <c r="T912" s="117"/>
      <c r="U912" s="216"/>
      <c r="V912" s="216"/>
      <c r="W912" s="216"/>
      <c r="X912" s="216"/>
      <c r="Y912" s="216"/>
      <c r="Z912" s="216"/>
      <c r="AA912" s="217"/>
      <c r="AB912" s="218"/>
      <c r="AC912" s="219"/>
      <c r="AD912" s="220"/>
      <c r="AE912" s="220"/>
      <c r="AF912" s="120"/>
      <c r="AG912" s="217"/>
      <c r="AH912" s="217"/>
      <c r="AI912" s="221"/>
      <c r="AJ912" s="220"/>
      <c r="AK912" s="220"/>
      <c r="AL912" s="222"/>
      <c r="AM912" s="217"/>
      <c r="AN912" s="217"/>
      <c r="AO912" s="221"/>
      <c r="AP912" s="220"/>
      <c r="AQ912" s="220"/>
      <c r="AR912" s="245"/>
      <c r="AS912" s="245"/>
      <c r="AT912" s="117"/>
      <c r="AU912" s="117"/>
    </row>
    <row r="913" spans="1:47" ht="12.75" customHeight="1">
      <c r="A913" s="118"/>
      <c r="B913" s="76"/>
      <c r="C913" s="76"/>
      <c r="D913" s="216"/>
      <c r="E913" s="117"/>
      <c r="F913" s="117"/>
      <c r="G913" s="117"/>
      <c r="H913" s="117"/>
      <c r="I913" s="117"/>
      <c r="J913" s="117"/>
      <c r="K913" s="117"/>
      <c r="L913" s="119"/>
      <c r="M913" s="120"/>
      <c r="N913" s="118"/>
      <c r="O913" s="117"/>
      <c r="P913" s="117"/>
      <c r="Q913" s="216"/>
      <c r="R913" s="117"/>
      <c r="S913" s="117"/>
      <c r="T913" s="117"/>
      <c r="U913" s="216"/>
      <c r="V913" s="216"/>
      <c r="W913" s="216"/>
      <c r="X913" s="216"/>
      <c r="Y913" s="216"/>
      <c r="Z913" s="216"/>
      <c r="AA913" s="217"/>
      <c r="AB913" s="218"/>
      <c r="AC913" s="219"/>
      <c r="AD913" s="220"/>
      <c r="AE913" s="220"/>
      <c r="AF913" s="120"/>
      <c r="AG913" s="217"/>
      <c r="AH913" s="217"/>
      <c r="AI913" s="221"/>
      <c r="AJ913" s="220"/>
      <c r="AK913" s="220"/>
      <c r="AL913" s="222"/>
      <c r="AM913" s="217"/>
      <c r="AN913" s="217"/>
      <c r="AO913" s="221"/>
      <c r="AP913" s="220"/>
      <c r="AQ913" s="220"/>
      <c r="AR913" s="245"/>
      <c r="AS913" s="245"/>
      <c r="AT913" s="117"/>
      <c r="AU913" s="117"/>
    </row>
    <row r="914" spans="1:47" ht="12.75" customHeight="1">
      <c r="A914" s="118"/>
      <c r="B914" s="76"/>
      <c r="C914" s="76"/>
      <c r="D914" s="216"/>
      <c r="E914" s="117"/>
      <c r="F914" s="117"/>
      <c r="G914" s="117"/>
      <c r="H914" s="117"/>
      <c r="I914" s="117"/>
      <c r="J914" s="117"/>
      <c r="K914" s="117"/>
      <c r="L914" s="119"/>
      <c r="M914" s="120"/>
      <c r="N914" s="118"/>
      <c r="O914" s="117"/>
      <c r="P914" s="117"/>
      <c r="Q914" s="216"/>
      <c r="R914" s="117"/>
      <c r="S914" s="117"/>
      <c r="T914" s="117"/>
      <c r="U914" s="216"/>
      <c r="V914" s="216"/>
      <c r="W914" s="216"/>
      <c r="X914" s="216"/>
      <c r="Y914" s="216"/>
      <c r="Z914" s="216"/>
      <c r="AA914" s="217"/>
      <c r="AB914" s="218"/>
      <c r="AC914" s="219"/>
      <c r="AD914" s="220"/>
      <c r="AE914" s="220"/>
      <c r="AF914" s="120"/>
      <c r="AG914" s="217"/>
      <c r="AH914" s="217"/>
      <c r="AI914" s="221"/>
      <c r="AJ914" s="220"/>
      <c r="AK914" s="220"/>
      <c r="AL914" s="222"/>
      <c r="AM914" s="217"/>
      <c r="AN914" s="217"/>
      <c r="AO914" s="221"/>
      <c r="AP914" s="220"/>
      <c r="AQ914" s="220"/>
      <c r="AR914" s="245"/>
      <c r="AS914" s="245"/>
      <c r="AT914" s="117"/>
      <c r="AU914" s="117"/>
    </row>
    <row r="915" spans="1:47" ht="12.75" customHeight="1">
      <c r="A915" s="118"/>
      <c r="B915" s="76"/>
      <c r="C915" s="76"/>
      <c r="D915" s="216"/>
      <c r="E915" s="117"/>
      <c r="F915" s="117"/>
      <c r="G915" s="117"/>
      <c r="H915" s="117"/>
      <c r="I915" s="117"/>
      <c r="J915" s="117"/>
      <c r="K915" s="117"/>
      <c r="L915" s="119"/>
      <c r="M915" s="120"/>
      <c r="N915" s="118"/>
      <c r="O915" s="117"/>
      <c r="P915" s="117"/>
      <c r="Q915" s="216"/>
      <c r="R915" s="117"/>
      <c r="S915" s="117"/>
      <c r="T915" s="117"/>
      <c r="U915" s="216"/>
      <c r="V915" s="216"/>
      <c r="W915" s="216"/>
      <c r="X915" s="216"/>
      <c r="Y915" s="216"/>
      <c r="Z915" s="216"/>
      <c r="AA915" s="217"/>
      <c r="AB915" s="218"/>
      <c r="AC915" s="219"/>
      <c r="AD915" s="220"/>
      <c r="AE915" s="220"/>
      <c r="AF915" s="120"/>
      <c r="AG915" s="217"/>
      <c r="AH915" s="217"/>
      <c r="AI915" s="221"/>
      <c r="AJ915" s="220"/>
      <c r="AK915" s="220"/>
      <c r="AL915" s="222"/>
      <c r="AM915" s="217"/>
      <c r="AN915" s="217"/>
      <c r="AO915" s="221"/>
      <c r="AP915" s="220"/>
      <c r="AQ915" s="220"/>
      <c r="AR915" s="245"/>
      <c r="AS915" s="245"/>
      <c r="AT915" s="117"/>
      <c r="AU915" s="117"/>
    </row>
    <row r="916" spans="1:47" ht="12.75" customHeight="1">
      <c r="A916" s="118"/>
      <c r="B916" s="76"/>
      <c r="C916" s="76"/>
      <c r="D916" s="216"/>
      <c r="E916" s="117"/>
      <c r="F916" s="117"/>
      <c r="G916" s="117"/>
      <c r="H916" s="117"/>
      <c r="I916" s="117"/>
      <c r="J916" s="117"/>
      <c r="K916" s="117"/>
      <c r="L916" s="119"/>
      <c r="M916" s="120"/>
      <c r="N916" s="118"/>
      <c r="O916" s="117"/>
      <c r="P916" s="117"/>
      <c r="Q916" s="216"/>
      <c r="R916" s="117"/>
      <c r="S916" s="117"/>
      <c r="T916" s="117"/>
      <c r="U916" s="216"/>
      <c r="V916" s="216"/>
      <c r="W916" s="216"/>
      <c r="X916" s="216"/>
      <c r="Y916" s="216"/>
      <c r="Z916" s="216"/>
      <c r="AA916" s="217"/>
      <c r="AB916" s="218"/>
      <c r="AC916" s="219"/>
      <c r="AD916" s="220"/>
      <c r="AE916" s="220"/>
      <c r="AF916" s="120"/>
      <c r="AG916" s="217"/>
      <c r="AH916" s="217"/>
      <c r="AI916" s="221"/>
      <c r="AJ916" s="220"/>
      <c r="AK916" s="220"/>
      <c r="AL916" s="222"/>
      <c r="AM916" s="217"/>
      <c r="AN916" s="217"/>
      <c r="AO916" s="221"/>
      <c r="AP916" s="220"/>
      <c r="AQ916" s="220"/>
      <c r="AR916" s="245"/>
      <c r="AS916" s="245"/>
      <c r="AT916" s="117"/>
      <c r="AU916" s="117"/>
    </row>
    <row r="917" spans="1:47" ht="12.75" customHeight="1">
      <c r="A917" s="118"/>
      <c r="B917" s="76"/>
      <c r="C917" s="76"/>
      <c r="D917" s="216"/>
      <c r="E917" s="117"/>
      <c r="F917" s="117"/>
      <c r="G917" s="117"/>
      <c r="H917" s="117"/>
      <c r="I917" s="117"/>
      <c r="J917" s="117"/>
      <c r="K917" s="117"/>
      <c r="L917" s="119"/>
      <c r="M917" s="120"/>
      <c r="N917" s="118"/>
      <c r="O917" s="117"/>
      <c r="P917" s="117"/>
      <c r="Q917" s="216"/>
      <c r="R917" s="117"/>
      <c r="S917" s="117"/>
      <c r="T917" s="117"/>
      <c r="U917" s="216"/>
      <c r="V917" s="216"/>
      <c r="W917" s="216"/>
      <c r="X917" s="216"/>
      <c r="Y917" s="216"/>
      <c r="Z917" s="216"/>
      <c r="AA917" s="217"/>
      <c r="AB917" s="218"/>
      <c r="AC917" s="219"/>
      <c r="AD917" s="220"/>
      <c r="AE917" s="220"/>
      <c r="AF917" s="120"/>
      <c r="AG917" s="217"/>
      <c r="AH917" s="217"/>
      <c r="AI917" s="221"/>
      <c r="AJ917" s="220"/>
      <c r="AK917" s="220"/>
      <c r="AL917" s="222"/>
      <c r="AM917" s="217"/>
      <c r="AN917" s="217"/>
      <c r="AO917" s="221"/>
      <c r="AP917" s="220"/>
      <c r="AQ917" s="220"/>
      <c r="AR917" s="245"/>
      <c r="AS917" s="245"/>
      <c r="AT917" s="117"/>
      <c r="AU917" s="117"/>
    </row>
    <row r="918" spans="1:47" ht="12.75" customHeight="1">
      <c r="A918" s="118"/>
      <c r="B918" s="76"/>
      <c r="C918" s="76"/>
      <c r="D918" s="216"/>
      <c r="E918" s="117"/>
      <c r="F918" s="117"/>
      <c r="G918" s="117"/>
      <c r="H918" s="117"/>
      <c r="I918" s="117"/>
      <c r="J918" s="117"/>
      <c r="K918" s="117"/>
      <c r="L918" s="119"/>
      <c r="M918" s="120"/>
      <c r="N918" s="118"/>
      <c r="O918" s="117"/>
      <c r="P918" s="117"/>
      <c r="Q918" s="216"/>
      <c r="R918" s="117"/>
      <c r="S918" s="117"/>
      <c r="T918" s="117"/>
      <c r="U918" s="216"/>
      <c r="V918" s="216"/>
      <c r="W918" s="216"/>
      <c r="X918" s="216"/>
      <c r="Y918" s="216"/>
      <c r="Z918" s="216"/>
      <c r="AA918" s="217"/>
      <c r="AB918" s="218"/>
      <c r="AC918" s="219"/>
      <c r="AD918" s="220"/>
      <c r="AE918" s="220"/>
      <c r="AF918" s="120"/>
      <c r="AG918" s="217"/>
      <c r="AH918" s="217"/>
      <c r="AI918" s="221"/>
      <c r="AJ918" s="220"/>
      <c r="AK918" s="220"/>
      <c r="AL918" s="222"/>
      <c r="AM918" s="217"/>
      <c r="AN918" s="217"/>
      <c r="AO918" s="221"/>
      <c r="AP918" s="220"/>
      <c r="AQ918" s="220"/>
      <c r="AR918" s="245"/>
      <c r="AS918" s="245"/>
      <c r="AT918" s="117"/>
      <c r="AU918" s="117"/>
    </row>
    <row r="919" spans="1:47" ht="12.75" customHeight="1">
      <c r="A919" s="118"/>
      <c r="B919" s="76"/>
      <c r="C919" s="76"/>
      <c r="D919" s="216"/>
      <c r="E919" s="117"/>
      <c r="F919" s="117"/>
      <c r="G919" s="117"/>
      <c r="H919" s="117"/>
      <c r="I919" s="117"/>
      <c r="J919" s="117"/>
      <c r="K919" s="117"/>
      <c r="L919" s="119"/>
      <c r="M919" s="120"/>
      <c r="N919" s="118"/>
      <c r="O919" s="117"/>
      <c r="P919" s="117"/>
      <c r="Q919" s="216"/>
      <c r="R919" s="117"/>
      <c r="S919" s="117"/>
      <c r="T919" s="117"/>
      <c r="U919" s="216"/>
      <c r="V919" s="216"/>
      <c r="W919" s="216"/>
      <c r="X919" s="216"/>
      <c r="Y919" s="216"/>
      <c r="Z919" s="216"/>
      <c r="AA919" s="217"/>
      <c r="AB919" s="218"/>
      <c r="AC919" s="219"/>
      <c r="AD919" s="220"/>
      <c r="AE919" s="220"/>
      <c r="AF919" s="120"/>
      <c r="AG919" s="217"/>
      <c r="AH919" s="217"/>
      <c r="AI919" s="221"/>
      <c r="AJ919" s="220"/>
      <c r="AK919" s="220"/>
      <c r="AL919" s="222"/>
      <c r="AM919" s="217"/>
      <c r="AN919" s="217"/>
      <c r="AO919" s="221"/>
      <c r="AP919" s="220"/>
      <c r="AQ919" s="220"/>
      <c r="AR919" s="245"/>
      <c r="AS919" s="245"/>
      <c r="AT919" s="117"/>
      <c r="AU919" s="117"/>
    </row>
    <row r="920" spans="1:47" ht="12.75" customHeight="1">
      <c r="A920" s="118"/>
      <c r="B920" s="76"/>
      <c r="C920" s="76"/>
      <c r="D920" s="216"/>
      <c r="E920" s="117"/>
      <c r="F920" s="117"/>
      <c r="G920" s="117"/>
      <c r="H920" s="117"/>
      <c r="I920" s="117"/>
      <c r="J920" s="117"/>
      <c r="K920" s="117"/>
      <c r="L920" s="119"/>
      <c r="M920" s="120"/>
      <c r="N920" s="118"/>
      <c r="O920" s="117"/>
      <c r="P920" s="117"/>
      <c r="Q920" s="216"/>
      <c r="R920" s="117"/>
      <c r="S920" s="117"/>
      <c r="T920" s="117"/>
      <c r="U920" s="216"/>
      <c r="V920" s="216"/>
      <c r="W920" s="216"/>
      <c r="X920" s="216"/>
      <c r="Y920" s="216"/>
      <c r="Z920" s="216"/>
      <c r="AA920" s="217"/>
      <c r="AB920" s="218"/>
      <c r="AC920" s="219"/>
      <c r="AD920" s="220"/>
      <c r="AE920" s="220"/>
      <c r="AF920" s="120"/>
      <c r="AG920" s="217"/>
      <c r="AH920" s="217"/>
      <c r="AI920" s="221"/>
      <c r="AJ920" s="220"/>
      <c r="AK920" s="220"/>
      <c r="AL920" s="222"/>
      <c r="AM920" s="217"/>
      <c r="AN920" s="217"/>
      <c r="AO920" s="221"/>
      <c r="AP920" s="220"/>
      <c r="AQ920" s="220"/>
      <c r="AR920" s="245"/>
      <c r="AS920" s="245"/>
      <c r="AT920" s="117"/>
      <c r="AU920" s="117"/>
    </row>
    <row r="921" spans="1:47" ht="12.75" customHeight="1">
      <c r="A921" s="118"/>
      <c r="B921" s="76"/>
      <c r="C921" s="76"/>
      <c r="D921" s="216"/>
      <c r="E921" s="117"/>
      <c r="F921" s="117"/>
      <c r="G921" s="117"/>
      <c r="H921" s="117"/>
      <c r="I921" s="117"/>
      <c r="J921" s="117"/>
      <c r="K921" s="117"/>
      <c r="L921" s="119"/>
      <c r="M921" s="120"/>
      <c r="N921" s="118"/>
      <c r="O921" s="117"/>
      <c r="P921" s="117"/>
      <c r="Q921" s="216"/>
      <c r="R921" s="117"/>
      <c r="S921" s="117"/>
      <c r="T921" s="117"/>
      <c r="U921" s="216"/>
      <c r="V921" s="216"/>
      <c r="W921" s="216"/>
      <c r="X921" s="216"/>
      <c r="Y921" s="216"/>
      <c r="Z921" s="216"/>
      <c r="AA921" s="217"/>
      <c r="AB921" s="218"/>
      <c r="AC921" s="219"/>
      <c r="AD921" s="220"/>
      <c r="AE921" s="220"/>
      <c r="AF921" s="120"/>
      <c r="AG921" s="217"/>
      <c r="AH921" s="217"/>
      <c r="AI921" s="221"/>
      <c r="AJ921" s="220"/>
      <c r="AK921" s="220"/>
      <c r="AL921" s="222"/>
      <c r="AM921" s="217"/>
      <c r="AN921" s="217"/>
      <c r="AO921" s="221"/>
      <c r="AP921" s="220"/>
      <c r="AQ921" s="220"/>
      <c r="AR921" s="245"/>
      <c r="AS921" s="245"/>
      <c r="AT921" s="117"/>
      <c r="AU921" s="117"/>
    </row>
    <row r="922" spans="1:47" ht="12.75" customHeight="1">
      <c r="A922" s="118"/>
      <c r="B922" s="76"/>
      <c r="C922" s="76"/>
      <c r="D922" s="216"/>
      <c r="E922" s="117"/>
      <c r="F922" s="117"/>
      <c r="G922" s="117"/>
      <c r="H922" s="117"/>
      <c r="I922" s="117"/>
      <c r="J922" s="117"/>
      <c r="K922" s="117"/>
      <c r="L922" s="119"/>
      <c r="M922" s="120"/>
      <c r="N922" s="118"/>
      <c r="O922" s="117"/>
      <c r="P922" s="117"/>
      <c r="Q922" s="216"/>
      <c r="R922" s="117"/>
      <c r="S922" s="117"/>
      <c r="T922" s="117"/>
      <c r="U922" s="216"/>
      <c r="V922" s="216"/>
      <c r="W922" s="216"/>
      <c r="X922" s="216"/>
      <c r="Y922" s="216"/>
      <c r="Z922" s="216"/>
      <c r="AA922" s="217"/>
      <c r="AB922" s="218"/>
      <c r="AC922" s="219"/>
      <c r="AD922" s="220"/>
      <c r="AE922" s="220"/>
      <c r="AF922" s="120"/>
      <c r="AG922" s="217"/>
      <c r="AH922" s="217"/>
      <c r="AI922" s="221"/>
      <c r="AJ922" s="220"/>
      <c r="AK922" s="220"/>
      <c r="AL922" s="222"/>
      <c r="AM922" s="217"/>
      <c r="AN922" s="217"/>
      <c r="AO922" s="221"/>
      <c r="AP922" s="220"/>
      <c r="AQ922" s="220"/>
      <c r="AR922" s="245"/>
      <c r="AS922" s="245"/>
      <c r="AT922" s="117"/>
      <c r="AU922" s="117"/>
    </row>
    <row r="923" spans="1:47" ht="12.75" customHeight="1">
      <c r="A923" s="118"/>
      <c r="B923" s="76"/>
      <c r="C923" s="76"/>
      <c r="D923" s="216"/>
      <c r="E923" s="117"/>
      <c r="F923" s="117"/>
      <c r="G923" s="117"/>
      <c r="H923" s="117"/>
      <c r="I923" s="117"/>
      <c r="J923" s="117"/>
      <c r="K923" s="117"/>
      <c r="L923" s="119"/>
      <c r="M923" s="120"/>
      <c r="N923" s="118"/>
      <c r="O923" s="117"/>
      <c r="P923" s="117"/>
      <c r="Q923" s="216"/>
      <c r="R923" s="117"/>
      <c r="S923" s="117"/>
      <c r="T923" s="117"/>
      <c r="U923" s="216"/>
      <c r="V923" s="216"/>
      <c r="W923" s="216"/>
      <c r="X923" s="216"/>
      <c r="Y923" s="216"/>
      <c r="Z923" s="216"/>
      <c r="AA923" s="217"/>
      <c r="AB923" s="218"/>
      <c r="AC923" s="219"/>
      <c r="AD923" s="220"/>
      <c r="AE923" s="220"/>
      <c r="AF923" s="120"/>
      <c r="AG923" s="217"/>
      <c r="AH923" s="217"/>
      <c r="AI923" s="221"/>
      <c r="AJ923" s="220"/>
      <c r="AK923" s="220"/>
      <c r="AL923" s="222"/>
      <c r="AM923" s="217"/>
      <c r="AN923" s="217"/>
      <c r="AO923" s="221"/>
      <c r="AP923" s="220"/>
      <c r="AQ923" s="220"/>
      <c r="AR923" s="245"/>
      <c r="AS923" s="245"/>
      <c r="AT923" s="117"/>
      <c r="AU923" s="117"/>
    </row>
    <row r="924" spans="1:47" ht="12.75" customHeight="1">
      <c r="A924" s="118"/>
      <c r="B924" s="76"/>
      <c r="C924" s="76"/>
      <c r="D924" s="216"/>
      <c r="E924" s="117"/>
      <c r="F924" s="117"/>
      <c r="G924" s="117"/>
      <c r="H924" s="117"/>
      <c r="I924" s="117"/>
      <c r="J924" s="117"/>
      <c r="K924" s="117"/>
      <c r="L924" s="119"/>
      <c r="M924" s="120"/>
      <c r="N924" s="118"/>
      <c r="O924" s="117"/>
      <c r="P924" s="117"/>
      <c r="Q924" s="216"/>
      <c r="R924" s="117"/>
      <c r="S924" s="117"/>
      <c r="T924" s="117"/>
      <c r="U924" s="216"/>
      <c r="V924" s="216"/>
      <c r="W924" s="216"/>
      <c r="X924" s="216"/>
      <c r="Y924" s="216"/>
      <c r="Z924" s="216"/>
      <c r="AA924" s="217"/>
      <c r="AB924" s="218"/>
      <c r="AC924" s="219"/>
      <c r="AD924" s="220"/>
      <c r="AE924" s="220"/>
      <c r="AF924" s="120"/>
      <c r="AG924" s="217"/>
      <c r="AH924" s="217"/>
      <c r="AI924" s="221"/>
      <c r="AJ924" s="220"/>
      <c r="AK924" s="220"/>
      <c r="AL924" s="222"/>
      <c r="AM924" s="217"/>
      <c r="AN924" s="217"/>
      <c r="AO924" s="221"/>
      <c r="AP924" s="220"/>
      <c r="AQ924" s="220"/>
      <c r="AR924" s="245"/>
      <c r="AS924" s="245"/>
      <c r="AT924" s="117"/>
      <c r="AU924" s="117"/>
    </row>
    <row r="925" spans="1:47" ht="12.75" customHeight="1">
      <c r="A925" s="118"/>
      <c r="B925" s="76"/>
      <c r="C925" s="76"/>
      <c r="D925" s="216"/>
      <c r="E925" s="117"/>
      <c r="F925" s="117"/>
      <c r="G925" s="117"/>
      <c r="H925" s="117"/>
      <c r="I925" s="117"/>
      <c r="J925" s="117"/>
      <c r="K925" s="117"/>
      <c r="L925" s="119"/>
      <c r="M925" s="120"/>
      <c r="N925" s="118"/>
      <c r="O925" s="117"/>
      <c r="P925" s="117"/>
      <c r="Q925" s="216"/>
      <c r="R925" s="117"/>
      <c r="S925" s="117"/>
      <c r="T925" s="117"/>
      <c r="U925" s="216"/>
      <c r="V925" s="216"/>
      <c r="W925" s="216"/>
      <c r="X925" s="216"/>
      <c r="Y925" s="216"/>
      <c r="Z925" s="216"/>
      <c r="AA925" s="217"/>
      <c r="AB925" s="218"/>
      <c r="AC925" s="219"/>
      <c r="AD925" s="220"/>
      <c r="AE925" s="220"/>
      <c r="AF925" s="120"/>
      <c r="AG925" s="217"/>
      <c r="AH925" s="217"/>
      <c r="AI925" s="221"/>
      <c r="AJ925" s="220"/>
      <c r="AK925" s="220"/>
      <c r="AL925" s="222"/>
      <c r="AM925" s="217"/>
      <c r="AN925" s="217"/>
      <c r="AO925" s="221"/>
      <c r="AP925" s="220"/>
      <c r="AQ925" s="220"/>
      <c r="AR925" s="245"/>
      <c r="AS925" s="245"/>
      <c r="AT925" s="117"/>
      <c r="AU925" s="117"/>
    </row>
    <row r="926" spans="1:47" ht="12.75" customHeight="1">
      <c r="A926" s="118"/>
      <c r="B926" s="76"/>
      <c r="C926" s="76"/>
      <c r="D926" s="216"/>
      <c r="E926" s="117"/>
      <c r="F926" s="117"/>
      <c r="G926" s="117"/>
      <c r="H926" s="117"/>
      <c r="I926" s="117"/>
      <c r="J926" s="117"/>
      <c r="K926" s="117"/>
      <c r="L926" s="119"/>
      <c r="M926" s="120"/>
      <c r="N926" s="118"/>
      <c r="O926" s="117"/>
      <c r="P926" s="117"/>
      <c r="Q926" s="216"/>
      <c r="R926" s="117"/>
      <c r="S926" s="117"/>
      <c r="T926" s="117"/>
      <c r="U926" s="216"/>
      <c r="V926" s="216"/>
      <c r="W926" s="216"/>
      <c r="X926" s="216"/>
      <c r="Y926" s="216"/>
      <c r="Z926" s="216"/>
      <c r="AA926" s="217"/>
      <c r="AB926" s="218"/>
      <c r="AC926" s="219"/>
      <c r="AD926" s="220"/>
      <c r="AE926" s="220"/>
      <c r="AF926" s="120"/>
      <c r="AG926" s="217"/>
      <c r="AH926" s="217"/>
      <c r="AI926" s="221"/>
      <c r="AJ926" s="220"/>
      <c r="AK926" s="220"/>
      <c r="AL926" s="222"/>
      <c r="AM926" s="217"/>
      <c r="AN926" s="217"/>
      <c r="AO926" s="221"/>
      <c r="AP926" s="220"/>
      <c r="AQ926" s="220"/>
      <c r="AR926" s="245"/>
      <c r="AS926" s="245"/>
      <c r="AT926" s="117"/>
      <c r="AU926" s="117"/>
    </row>
    <row r="927" spans="1:47" ht="12.75" customHeight="1">
      <c r="A927" s="118"/>
      <c r="B927" s="76"/>
      <c r="C927" s="76"/>
      <c r="D927" s="216"/>
      <c r="E927" s="117"/>
      <c r="F927" s="117"/>
      <c r="G927" s="117"/>
      <c r="H927" s="117"/>
      <c r="I927" s="117"/>
      <c r="J927" s="117"/>
      <c r="K927" s="117"/>
      <c r="L927" s="119"/>
      <c r="M927" s="120"/>
      <c r="N927" s="118"/>
      <c r="O927" s="117"/>
      <c r="P927" s="117"/>
      <c r="Q927" s="216"/>
      <c r="R927" s="117"/>
      <c r="S927" s="117"/>
      <c r="T927" s="117"/>
      <c r="U927" s="216"/>
      <c r="V927" s="216"/>
      <c r="W927" s="216"/>
      <c r="X927" s="216"/>
      <c r="Y927" s="216"/>
      <c r="Z927" s="216"/>
      <c r="AA927" s="217"/>
      <c r="AB927" s="218"/>
      <c r="AC927" s="219"/>
      <c r="AD927" s="220"/>
      <c r="AE927" s="220"/>
      <c r="AF927" s="120"/>
      <c r="AG927" s="217"/>
      <c r="AH927" s="217"/>
      <c r="AI927" s="221"/>
      <c r="AJ927" s="220"/>
      <c r="AK927" s="220"/>
      <c r="AL927" s="222"/>
      <c r="AM927" s="217"/>
      <c r="AN927" s="217"/>
      <c r="AO927" s="221"/>
      <c r="AP927" s="220"/>
      <c r="AQ927" s="220"/>
      <c r="AR927" s="245"/>
      <c r="AS927" s="245"/>
      <c r="AT927" s="117"/>
      <c r="AU927" s="117"/>
    </row>
    <row r="928" spans="1:47" ht="12.75" customHeight="1">
      <c r="A928" s="118"/>
      <c r="B928" s="76"/>
      <c r="C928" s="76"/>
      <c r="D928" s="216"/>
      <c r="E928" s="117"/>
      <c r="F928" s="117"/>
      <c r="G928" s="117"/>
      <c r="H928" s="117"/>
      <c r="I928" s="117"/>
      <c r="J928" s="117"/>
      <c r="K928" s="117"/>
      <c r="L928" s="119"/>
      <c r="M928" s="120"/>
      <c r="N928" s="118"/>
      <c r="O928" s="117"/>
      <c r="P928" s="117"/>
      <c r="Q928" s="216"/>
      <c r="R928" s="117"/>
      <c r="S928" s="117"/>
      <c r="T928" s="117"/>
      <c r="U928" s="216"/>
      <c r="V928" s="216"/>
      <c r="W928" s="216"/>
      <c r="X928" s="216"/>
      <c r="Y928" s="216"/>
      <c r="Z928" s="216"/>
      <c r="AA928" s="217"/>
      <c r="AB928" s="218"/>
      <c r="AC928" s="219"/>
      <c r="AD928" s="220"/>
      <c r="AE928" s="220"/>
      <c r="AF928" s="120"/>
      <c r="AG928" s="217"/>
      <c r="AH928" s="217"/>
      <c r="AI928" s="221"/>
      <c r="AJ928" s="220"/>
      <c r="AK928" s="220"/>
      <c r="AL928" s="222"/>
      <c r="AM928" s="217"/>
      <c r="AN928" s="217"/>
      <c r="AO928" s="221"/>
      <c r="AP928" s="220"/>
      <c r="AQ928" s="220"/>
      <c r="AR928" s="245"/>
      <c r="AS928" s="245"/>
      <c r="AT928" s="117"/>
      <c r="AU928" s="117"/>
    </row>
    <row r="929" spans="1:47" ht="12.75" customHeight="1">
      <c r="A929" s="118"/>
      <c r="B929" s="76"/>
      <c r="C929" s="76"/>
      <c r="D929" s="216"/>
      <c r="E929" s="117"/>
      <c r="F929" s="117"/>
      <c r="G929" s="117"/>
      <c r="H929" s="117"/>
      <c r="I929" s="117"/>
      <c r="J929" s="117"/>
      <c r="K929" s="117"/>
      <c r="L929" s="119"/>
      <c r="M929" s="120"/>
      <c r="N929" s="118"/>
      <c r="O929" s="117"/>
      <c r="P929" s="117"/>
      <c r="Q929" s="216"/>
      <c r="R929" s="117"/>
      <c r="S929" s="117"/>
      <c r="T929" s="117"/>
      <c r="U929" s="216"/>
      <c r="V929" s="216"/>
      <c r="W929" s="216"/>
      <c r="X929" s="216"/>
      <c r="Y929" s="216"/>
      <c r="Z929" s="216"/>
      <c r="AA929" s="217"/>
      <c r="AB929" s="218"/>
      <c r="AC929" s="219"/>
      <c r="AD929" s="220"/>
      <c r="AE929" s="220"/>
      <c r="AF929" s="120"/>
      <c r="AG929" s="217"/>
      <c r="AH929" s="217"/>
      <c r="AI929" s="221"/>
      <c r="AJ929" s="220"/>
      <c r="AK929" s="220"/>
      <c r="AL929" s="222"/>
      <c r="AM929" s="217"/>
      <c r="AN929" s="217"/>
      <c r="AO929" s="221"/>
      <c r="AP929" s="220"/>
      <c r="AQ929" s="220"/>
      <c r="AR929" s="245"/>
      <c r="AS929" s="245"/>
      <c r="AT929" s="117"/>
      <c r="AU929" s="117"/>
    </row>
    <row r="930" spans="1:47" ht="12.75" customHeight="1">
      <c r="A930" s="118"/>
      <c r="B930" s="76"/>
      <c r="C930" s="76"/>
      <c r="D930" s="216"/>
      <c r="E930" s="117"/>
      <c r="F930" s="117"/>
      <c r="G930" s="117"/>
      <c r="H930" s="117"/>
      <c r="I930" s="117"/>
      <c r="J930" s="117"/>
      <c r="K930" s="117"/>
      <c r="L930" s="119"/>
      <c r="M930" s="120"/>
      <c r="N930" s="118"/>
      <c r="O930" s="117"/>
      <c r="P930" s="117"/>
      <c r="Q930" s="216"/>
      <c r="R930" s="117"/>
      <c r="S930" s="117"/>
      <c r="T930" s="117"/>
      <c r="U930" s="216"/>
      <c r="V930" s="216"/>
      <c r="W930" s="216"/>
      <c r="X930" s="216"/>
      <c r="Y930" s="216"/>
      <c r="Z930" s="216"/>
      <c r="AA930" s="217"/>
      <c r="AB930" s="218"/>
      <c r="AC930" s="219"/>
      <c r="AD930" s="220"/>
      <c r="AE930" s="220"/>
      <c r="AF930" s="120"/>
      <c r="AG930" s="217"/>
      <c r="AH930" s="217"/>
      <c r="AI930" s="221"/>
      <c r="AJ930" s="220"/>
      <c r="AK930" s="220"/>
      <c r="AL930" s="222"/>
      <c r="AM930" s="217"/>
      <c r="AN930" s="217"/>
      <c r="AO930" s="221"/>
      <c r="AP930" s="220"/>
      <c r="AQ930" s="220"/>
      <c r="AR930" s="245"/>
      <c r="AS930" s="245"/>
      <c r="AT930" s="117"/>
      <c r="AU930" s="117"/>
    </row>
    <row r="931" spans="1:47" ht="12.75" customHeight="1">
      <c r="A931" s="118"/>
      <c r="B931" s="76"/>
      <c r="C931" s="76"/>
      <c r="D931" s="216"/>
      <c r="E931" s="117"/>
      <c r="F931" s="117"/>
      <c r="G931" s="117"/>
      <c r="H931" s="117"/>
      <c r="I931" s="117"/>
      <c r="J931" s="117"/>
      <c r="K931" s="117"/>
      <c r="L931" s="119"/>
      <c r="M931" s="120"/>
      <c r="N931" s="118"/>
      <c r="O931" s="117"/>
      <c r="P931" s="117"/>
      <c r="Q931" s="216"/>
      <c r="R931" s="117"/>
      <c r="S931" s="117"/>
      <c r="T931" s="117"/>
      <c r="U931" s="216"/>
      <c r="V931" s="216"/>
      <c r="W931" s="216"/>
      <c r="X931" s="216"/>
      <c r="Y931" s="216"/>
      <c r="Z931" s="216"/>
      <c r="AA931" s="217"/>
      <c r="AB931" s="218"/>
      <c r="AC931" s="219"/>
      <c r="AD931" s="220"/>
      <c r="AE931" s="220"/>
      <c r="AF931" s="120"/>
      <c r="AG931" s="217"/>
      <c r="AH931" s="217"/>
      <c r="AI931" s="221"/>
      <c r="AJ931" s="220"/>
      <c r="AK931" s="220"/>
      <c r="AL931" s="222"/>
      <c r="AM931" s="217"/>
      <c r="AN931" s="217"/>
      <c r="AO931" s="221"/>
      <c r="AP931" s="220"/>
      <c r="AQ931" s="220"/>
      <c r="AR931" s="245"/>
      <c r="AS931" s="245"/>
      <c r="AT931" s="117"/>
      <c r="AU931" s="117"/>
    </row>
    <row r="932" spans="1:47" ht="12.75" customHeight="1">
      <c r="A932" s="118"/>
      <c r="B932" s="76"/>
      <c r="C932" s="76"/>
      <c r="D932" s="216"/>
      <c r="E932" s="117"/>
      <c r="F932" s="117"/>
      <c r="G932" s="117"/>
      <c r="H932" s="117"/>
      <c r="I932" s="117"/>
      <c r="J932" s="117"/>
      <c r="K932" s="117"/>
      <c r="L932" s="119"/>
      <c r="M932" s="120"/>
      <c r="N932" s="118"/>
      <c r="O932" s="117"/>
      <c r="P932" s="117"/>
      <c r="Q932" s="216"/>
      <c r="R932" s="117"/>
      <c r="S932" s="117"/>
      <c r="T932" s="117"/>
      <c r="U932" s="216"/>
      <c r="V932" s="216"/>
      <c r="W932" s="216"/>
      <c r="X932" s="216"/>
      <c r="Y932" s="216"/>
      <c r="Z932" s="216"/>
      <c r="AA932" s="217"/>
      <c r="AB932" s="218"/>
      <c r="AC932" s="219"/>
      <c r="AD932" s="220"/>
      <c r="AE932" s="220"/>
      <c r="AF932" s="120"/>
      <c r="AG932" s="217"/>
      <c r="AH932" s="217"/>
      <c r="AI932" s="221"/>
      <c r="AJ932" s="220"/>
      <c r="AK932" s="220"/>
      <c r="AL932" s="222"/>
      <c r="AM932" s="217"/>
      <c r="AN932" s="217"/>
      <c r="AO932" s="221"/>
      <c r="AP932" s="220"/>
      <c r="AQ932" s="220"/>
      <c r="AR932" s="245"/>
      <c r="AS932" s="245"/>
      <c r="AT932" s="117"/>
      <c r="AU932" s="117"/>
    </row>
    <row r="933" spans="1:47" ht="12.75" customHeight="1">
      <c r="A933" s="118"/>
      <c r="B933" s="76"/>
      <c r="C933" s="76"/>
      <c r="D933" s="216"/>
      <c r="E933" s="117"/>
      <c r="F933" s="117"/>
      <c r="G933" s="117"/>
      <c r="H933" s="117"/>
      <c r="I933" s="117"/>
      <c r="J933" s="117"/>
      <c r="K933" s="117"/>
      <c r="L933" s="119"/>
      <c r="M933" s="120"/>
      <c r="N933" s="118"/>
      <c r="O933" s="117"/>
      <c r="P933" s="117"/>
      <c r="Q933" s="216"/>
      <c r="R933" s="117"/>
      <c r="S933" s="117"/>
      <c r="T933" s="117"/>
      <c r="U933" s="216"/>
      <c r="V933" s="216"/>
      <c r="W933" s="216"/>
      <c r="X933" s="216"/>
      <c r="Y933" s="216"/>
      <c r="Z933" s="216"/>
      <c r="AA933" s="217"/>
      <c r="AB933" s="218"/>
      <c r="AC933" s="219"/>
      <c r="AD933" s="220"/>
      <c r="AE933" s="220"/>
      <c r="AF933" s="120"/>
      <c r="AG933" s="217"/>
      <c r="AH933" s="217"/>
      <c r="AI933" s="221"/>
      <c r="AJ933" s="220"/>
      <c r="AK933" s="220"/>
      <c r="AL933" s="222"/>
      <c r="AM933" s="217"/>
      <c r="AN933" s="217"/>
      <c r="AO933" s="221"/>
      <c r="AP933" s="220"/>
      <c r="AQ933" s="220"/>
      <c r="AR933" s="245"/>
      <c r="AS933" s="245"/>
      <c r="AT933" s="117"/>
      <c r="AU933" s="117"/>
    </row>
    <row r="934" spans="1:47" ht="12.75" customHeight="1">
      <c r="A934" s="118"/>
      <c r="B934" s="76"/>
      <c r="C934" s="76"/>
      <c r="D934" s="216"/>
      <c r="E934" s="117"/>
      <c r="F934" s="117"/>
      <c r="G934" s="117"/>
      <c r="H934" s="117"/>
      <c r="I934" s="117"/>
      <c r="J934" s="117"/>
      <c r="K934" s="117"/>
      <c r="L934" s="119"/>
      <c r="M934" s="120"/>
      <c r="N934" s="118"/>
      <c r="O934" s="117"/>
      <c r="P934" s="117"/>
      <c r="Q934" s="216"/>
      <c r="R934" s="117"/>
      <c r="S934" s="117"/>
      <c r="T934" s="117"/>
      <c r="U934" s="216"/>
      <c r="V934" s="216"/>
      <c r="W934" s="216"/>
      <c r="X934" s="216"/>
      <c r="Y934" s="216"/>
      <c r="Z934" s="216"/>
      <c r="AA934" s="217"/>
      <c r="AB934" s="218"/>
      <c r="AC934" s="219"/>
      <c r="AD934" s="220"/>
      <c r="AE934" s="220"/>
      <c r="AF934" s="120"/>
      <c r="AG934" s="217"/>
      <c r="AH934" s="217"/>
      <c r="AI934" s="221"/>
      <c r="AJ934" s="220"/>
      <c r="AK934" s="220"/>
      <c r="AL934" s="222"/>
      <c r="AM934" s="217"/>
      <c r="AN934" s="217"/>
      <c r="AO934" s="221"/>
      <c r="AP934" s="220"/>
      <c r="AQ934" s="220"/>
      <c r="AR934" s="245"/>
      <c r="AS934" s="245"/>
      <c r="AT934" s="117"/>
      <c r="AU934" s="117"/>
    </row>
    <row r="935" spans="1:47" ht="12.75" customHeight="1">
      <c r="A935" s="118"/>
      <c r="B935" s="76"/>
      <c r="C935" s="76"/>
      <c r="D935" s="216"/>
      <c r="E935" s="117"/>
      <c r="F935" s="117"/>
      <c r="G935" s="117"/>
      <c r="H935" s="117"/>
      <c r="I935" s="117"/>
      <c r="J935" s="117"/>
      <c r="K935" s="117"/>
      <c r="L935" s="119"/>
      <c r="M935" s="120"/>
      <c r="N935" s="118"/>
      <c r="O935" s="117"/>
      <c r="P935" s="117"/>
      <c r="Q935" s="216"/>
      <c r="R935" s="117"/>
      <c r="S935" s="117"/>
      <c r="T935" s="117"/>
      <c r="U935" s="216"/>
      <c r="V935" s="216"/>
      <c r="W935" s="216"/>
      <c r="X935" s="216"/>
      <c r="Y935" s="216"/>
      <c r="Z935" s="216"/>
      <c r="AA935" s="217"/>
      <c r="AB935" s="218"/>
      <c r="AC935" s="219"/>
      <c r="AD935" s="220"/>
      <c r="AE935" s="220"/>
      <c r="AF935" s="120"/>
      <c r="AG935" s="217"/>
      <c r="AH935" s="217"/>
      <c r="AI935" s="221"/>
      <c r="AJ935" s="220"/>
      <c r="AK935" s="220"/>
      <c r="AL935" s="222"/>
      <c r="AM935" s="217"/>
      <c r="AN935" s="217"/>
      <c r="AO935" s="221"/>
      <c r="AP935" s="220"/>
      <c r="AQ935" s="220"/>
      <c r="AR935" s="245"/>
      <c r="AS935" s="245"/>
      <c r="AT935" s="117"/>
      <c r="AU935" s="117"/>
    </row>
    <row r="936" spans="1:47" ht="12.75" customHeight="1">
      <c r="A936" s="118"/>
      <c r="B936" s="76"/>
      <c r="C936" s="76"/>
      <c r="D936" s="216"/>
      <c r="E936" s="117"/>
      <c r="F936" s="117"/>
      <c r="G936" s="117"/>
      <c r="H936" s="117"/>
      <c r="I936" s="117"/>
      <c r="J936" s="117"/>
      <c r="K936" s="117"/>
      <c r="L936" s="119"/>
      <c r="M936" s="120"/>
      <c r="N936" s="118"/>
      <c r="O936" s="117"/>
      <c r="P936" s="117"/>
      <c r="Q936" s="216"/>
      <c r="R936" s="117"/>
      <c r="S936" s="117"/>
      <c r="T936" s="117"/>
      <c r="U936" s="216"/>
      <c r="V936" s="216"/>
      <c r="W936" s="216"/>
      <c r="X936" s="216"/>
      <c r="Y936" s="216"/>
      <c r="Z936" s="216"/>
      <c r="AA936" s="217"/>
      <c r="AB936" s="218"/>
      <c r="AC936" s="219"/>
      <c r="AD936" s="220"/>
      <c r="AE936" s="220"/>
      <c r="AF936" s="120"/>
      <c r="AG936" s="217"/>
      <c r="AH936" s="217"/>
      <c r="AI936" s="221"/>
      <c r="AJ936" s="220"/>
      <c r="AK936" s="220"/>
      <c r="AL936" s="222"/>
      <c r="AM936" s="217"/>
      <c r="AN936" s="217"/>
      <c r="AO936" s="221"/>
      <c r="AP936" s="220"/>
      <c r="AQ936" s="220"/>
      <c r="AR936" s="245"/>
      <c r="AS936" s="245"/>
      <c r="AT936" s="117"/>
      <c r="AU936" s="117"/>
    </row>
    <row r="937" spans="1:47" ht="12.75" customHeight="1">
      <c r="A937" s="118"/>
      <c r="B937" s="76"/>
      <c r="C937" s="76"/>
      <c r="D937" s="216"/>
      <c r="E937" s="117"/>
      <c r="F937" s="117"/>
      <c r="G937" s="117"/>
      <c r="H937" s="117"/>
      <c r="I937" s="117"/>
      <c r="J937" s="117"/>
      <c r="K937" s="117"/>
      <c r="L937" s="119"/>
      <c r="M937" s="120"/>
      <c r="N937" s="118"/>
      <c r="O937" s="117"/>
      <c r="P937" s="117"/>
      <c r="Q937" s="216"/>
      <c r="R937" s="117"/>
      <c r="S937" s="117"/>
      <c r="T937" s="117"/>
      <c r="U937" s="216"/>
      <c r="V937" s="216"/>
      <c r="W937" s="216"/>
      <c r="X937" s="216"/>
      <c r="Y937" s="216"/>
      <c r="Z937" s="216"/>
      <c r="AA937" s="217"/>
      <c r="AB937" s="218"/>
      <c r="AC937" s="219"/>
      <c r="AD937" s="220"/>
      <c r="AE937" s="220"/>
      <c r="AF937" s="120"/>
      <c r="AG937" s="217"/>
      <c r="AH937" s="217"/>
      <c r="AI937" s="221"/>
      <c r="AJ937" s="220"/>
      <c r="AK937" s="220"/>
      <c r="AL937" s="222"/>
      <c r="AM937" s="217"/>
      <c r="AN937" s="217"/>
      <c r="AO937" s="221"/>
      <c r="AP937" s="220"/>
      <c r="AQ937" s="220"/>
      <c r="AR937" s="245"/>
      <c r="AS937" s="245"/>
      <c r="AT937" s="117"/>
      <c r="AU937" s="117"/>
    </row>
    <row r="938" spans="1:47" ht="12.75" customHeight="1">
      <c r="A938" s="118"/>
      <c r="B938" s="76"/>
      <c r="C938" s="76"/>
      <c r="D938" s="216"/>
      <c r="E938" s="117"/>
      <c r="F938" s="117"/>
      <c r="G938" s="117"/>
      <c r="H938" s="117"/>
      <c r="I938" s="117"/>
      <c r="J938" s="117"/>
      <c r="K938" s="117"/>
      <c r="L938" s="119"/>
      <c r="M938" s="120"/>
      <c r="N938" s="118"/>
      <c r="O938" s="117"/>
      <c r="P938" s="117"/>
      <c r="Q938" s="216"/>
      <c r="R938" s="117"/>
      <c r="S938" s="117"/>
      <c r="T938" s="117"/>
      <c r="U938" s="216"/>
      <c r="V938" s="216"/>
      <c r="W938" s="216"/>
      <c r="X938" s="216"/>
      <c r="Y938" s="216"/>
      <c r="Z938" s="216"/>
      <c r="AA938" s="217"/>
      <c r="AB938" s="218"/>
      <c r="AC938" s="219"/>
      <c r="AD938" s="220"/>
      <c r="AE938" s="220"/>
      <c r="AF938" s="120"/>
      <c r="AG938" s="217"/>
      <c r="AH938" s="217"/>
      <c r="AI938" s="221"/>
      <c r="AJ938" s="220"/>
      <c r="AK938" s="220"/>
      <c r="AL938" s="222"/>
      <c r="AM938" s="217"/>
      <c r="AN938" s="217"/>
      <c r="AO938" s="221"/>
      <c r="AP938" s="220"/>
      <c r="AQ938" s="220"/>
      <c r="AR938" s="245"/>
      <c r="AS938" s="245"/>
      <c r="AT938" s="117"/>
      <c r="AU938" s="117"/>
    </row>
    <row r="939" spans="1:47" ht="12.75" customHeight="1">
      <c r="A939" s="118"/>
      <c r="B939" s="76"/>
      <c r="C939" s="76"/>
      <c r="D939" s="216"/>
      <c r="E939" s="117"/>
      <c r="F939" s="117"/>
      <c r="G939" s="117"/>
      <c r="H939" s="117"/>
      <c r="I939" s="117"/>
      <c r="J939" s="117"/>
      <c r="K939" s="117"/>
      <c r="L939" s="119"/>
      <c r="M939" s="120"/>
      <c r="N939" s="118"/>
      <c r="O939" s="117"/>
      <c r="P939" s="117"/>
      <c r="Q939" s="216"/>
      <c r="R939" s="117"/>
      <c r="S939" s="117"/>
      <c r="T939" s="117"/>
      <c r="U939" s="216"/>
      <c r="V939" s="216"/>
      <c r="W939" s="216"/>
      <c r="X939" s="216"/>
      <c r="Y939" s="216"/>
      <c r="Z939" s="216"/>
      <c r="AA939" s="217"/>
      <c r="AB939" s="218"/>
      <c r="AC939" s="219"/>
      <c r="AD939" s="220"/>
      <c r="AE939" s="220"/>
      <c r="AF939" s="120"/>
      <c r="AG939" s="217"/>
      <c r="AH939" s="217"/>
      <c r="AI939" s="221"/>
      <c r="AJ939" s="220"/>
      <c r="AK939" s="220"/>
      <c r="AL939" s="222"/>
      <c r="AM939" s="217"/>
      <c r="AN939" s="217"/>
      <c r="AO939" s="221"/>
      <c r="AP939" s="220"/>
      <c r="AQ939" s="220"/>
      <c r="AR939" s="245"/>
      <c r="AS939" s="245"/>
      <c r="AT939" s="117"/>
      <c r="AU939" s="117"/>
    </row>
    <row r="940" spans="1:47" ht="12.75" customHeight="1">
      <c r="A940" s="118"/>
      <c r="B940" s="76"/>
      <c r="C940" s="76"/>
      <c r="D940" s="216"/>
      <c r="E940" s="117"/>
      <c r="F940" s="117"/>
      <c r="G940" s="117"/>
      <c r="H940" s="117"/>
      <c r="I940" s="117"/>
      <c r="J940" s="117"/>
      <c r="K940" s="117"/>
      <c r="L940" s="119"/>
      <c r="M940" s="120"/>
      <c r="N940" s="118"/>
      <c r="O940" s="117"/>
      <c r="P940" s="117"/>
      <c r="Q940" s="216"/>
      <c r="R940" s="117"/>
      <c r="S940" s="117"/>
      <c r="T940" s="117"/>
      <c r="U940" s="216"/>
      <c r="V940" s="216"/>
      <c r="W940" s="216"/>
      <c r="X940" s="216"/>
      <c r="Y940" s="216"/>
      <c r="Z940" s="216"/>
      <c r="AA940" s="217"/>
      <c r="AB940" s="218"/>
      <c r="AC940" s="219"/>
      <c r="AD940" s="220"/>
      <c r="AE940" s="220"/>
      <c r="AF940" s="120"/>
      <c r="AG940" s="217"/>
      <c r="AH940" s="217"/>
      <c r="AI940" s="221"/>
      <c r="AJ940" s="220"/>
      <c r="AK940" s="220"/>
      <c r="AL940" s="222"/>
      <c r="AM940" s="217"/>
      <c r="AN940" s="217"/>
      <c r="AO940" s="221"/>
      <c r="AP940" s="220"/>
      <c r="AQ940" s="220"/>
      <c r="AR940" s="245"/>
      <c r="AS940" s="245"/>
      <c r="AT940" s="117"/>
      <c r="AU940" s="117"/>
    </row>
    <row r="941" spans="1:47" ht="12.75" customHeight="1">
      <c r="A941" s="118"/>
      <c r="B941" s="76"/>
      <c r="C941" s="76"/>
      <c r="D941" s="216"/>
      <c r="E941" s="117"/>
      <c r="F941" s="117"/>
      <c r="G941" s="117"/>
      <c r="H941" s="117"/>
      <c r="I941" s="117"/>
      <c r="J941" s="117"/>
      <c r="K941" s="117"/>
      <c r="L941" s="119"/>
      <c r="M941" s="120"/>
      <c r="N941" s="118"/>
      <c r="O941" s="117"/>
      <c r="P941" s="117"/>
      <c r="Q941" s="216"/>
      <c r="R941" s="117"/>
      <c r="S941" s="117"/>
      <c r="T941" s="117"/>
      <c r="U941" s="216"/>
      <c r="V941" s="216"/>
      <c r="W941" s="216"/>
      <c r="X941" s="216"/>
      <c r="Y941" s="216"/>
      <c r="Z941" s="216"/>
      <c r="AA941" s="217"/>
      <c r="AB941" s="218"/>
      <c r="AC941" s="219"/>
      <c r="AD941" s="220"/>
      <c r="AE941" s="220"/>
      <c r="AF941" s="120"/>
      <c r="AG941" s="217"/>
      <c r="AH941" s="217"/>
      <c r="AI941" s="221"/>
      <c r="AJ941" s="220"/>
      <c r="AK941" s="220"/>
      <c r="AL941" s="222"/>
      <c r="AM941" s="217"/>
      <c r="AN941" s="217"/>
      <c r="AO941" s="221"/>
      <c r="AP941" s="220"/>
      <c r="AQ941" s="220"/>
      <c r="AR941" s="245"/>
      <c r="AS941" s="245"/>
      <c r="AT941" s="117"/>
      <c r="AU941" s="117"/>
    </row>
    <row r="942" spans="1:47" ht="12.75" customHeight="1">
      <c r="A942" s="118"/>
      <c r="B942" s="76"/>
      <c r="C942" s="76"/>
      <c r="D942" s="216"/>
      <c r="E942" s="117"/>
      <c r="F942" s="117"/>
      <c r="G942" s="117"/>
      <c r="H942" s="117"/>
      <c r="I942" s="117"/>
      <c r="J942" s="117"/>
      <c r="K942" s="117"/>
      <c r="L942" s="119"/>
      <c r="M942" s="120"/>
      <c r="N942" s="118"/>
      <c r="O942" s="117"/>
      <c r="P942" s="117"/>
      <c r="Q942" s="216"/>
      <c r="R942" s="117"/>
      <c r="S942" s="117"/>
      <c r="T942" s="117"/>
      <c r="U942" s="216"/>
      <c r="V942" s="216"/>
      <c r="W942" s="216"/>
      <c r="X942" s="216"/>
      <c r="Y942" s="216"/>
      <c r="Z942" s="216"/>
      <c r="AA942" s="217"/>
      <c r="AB942" s="218"/>
      <c r="AC942" s="219"/>
      <c r="AD942" s="220"/>
      <c r="AE942" s="220"/>
      <c r="AF942" s="120"/>
      <c r="AG942" s="217"/>
      <c r="AH942" s="217"/>
      <c r="AI942" s="221"/>
      <c r="AJ942" s="220"/>
      <c r="AK942" s="220"/>
      <c r="AL942" s="222"/>
      <c r="AM942" s="217"/>
      <c r="AN942" s="217"/>
      <c r="AO942" s="221"/>
      <c r="AP942" s="220"/>
      <c r="AQ942" s="220"/>
      <c r="AR942" s="245"/>
      <c r="AS942" s="245"/>
      <c r="AT942" s="117"/>
      <c r="AU942" s="117"/>
    </row>
    <row r="943" spans="1:47" ht="12.75" customHeight="1">
      <c r="A943" s="118"/>
      <c r="B943" s="76"/>
      <c r="C943" s="76"/>
      <c r="D943" s="216"/>
      <c r="E943" s="117"/>
      <c r="F943" s="117"/>
      <c r="G943" s="117"/>
      <c r="H943" s="117"/>
      <c r="I943" s="117"/>
      <c r="J943" s="117"/>
      <c r="K943" s="117"/>
      <c r="L943" s="119"/>
      <c r="M943" s="120"/>
      <c r="N943" s="118"/>
      <c r="O943" s="117"/>
      <c r="P943" s="117"/>
      <c r="Q943" s="216"/>
      <c r="R943" s="117"/>
      <c r="S943" s="117"/>
      <c r="T943" s="117"/>
      <c r="U943" s="216"/>
      <c r="V943" s="216"/>
      <c r="W943" s="216"/>
      <c r="X943" s="216"/>
      <c r="Y943" s="216"/>
      <c r="Z943" s="216"/>
      <c r="AA943" s="217"/>
      <c r="AB943" s="218"/>
      <c r="AC943" s="219"/>
      <c r="AD943" s="220"/>
      <c r="AE943" s="220"/>
      <c r="AF943" s="120"/>
      <c r="AG943" s="217"/>
      <c r="AH943" s="217"/>
      <c r="AI943" s="221"/>
      <c r="AJ943" s="220"/>
      <c r="AK943" s="220"/>
      <c r="AL943" s="222"/>
      <c r="AM943" s="217"/>
      <c r="AN943" s="217"/>
      <c r="AO943" s="221"/>
      <c r="AP943" s="220"/>
      <c r="AQ943" s="220"/>
      <c r="AR943" s="245"/>
      <c r="AS943" s="245"/>
      <c r="AT943" s="117"/>
      <c r="AU943" s="117"/>
    </row>
    <row r="944" spans="1:47" ht="12.75" customHeight="1">
      <c r="A944" s="118"/>
      <c r="B944" s="76"/>
      <c r="C944" s="76"/>
      <c r="D944" s="216"/>
      <c r="E944" s="117"/>
      <c r="F944" s="117"/>
      <c r="G944" s="117"/>
      <c r="H944" s="117"/>
      <c r="I944" s="117"/>
      <c r="J944" s="117"/>
      <c r="K944" s="117"/>
      <c r="L944" s="119"/>
      <c r="M944" s="120"/>
      <c r="N944" s="118"/>
      <c r="O944" s="117"/>
      <c r="P944" s="117"/>
      <c r="Q944" s="216"/>
      <c r="R944" s="117"/>
      <c r="S944" s="117"/>
      <c r="T944" s="117"/>
      <c r="U944" s="216"/>
      <c r="V944" s="216"/>
      <c r="W944" s="216"/>
      <c r="X944" s="216"/>
      <c r="Y944" s="216"/>
      <c r="Z944" s="216"/>
      <c r="AA944" s="217"/>
      <c r="AB944" s="218"/>
      <c r="AC944" s="219"/>
      <c r="AD944" s="220"/>
      <c r="AE944" s="220"/>
      <c r="AF944" s="120"/>
      <c r="AG944" s="217"/>
      <c r="AH944" s="217"/>
      <c r="AI944" s="221"/>
      <c r="AJ944" s="220"/>
      <c r="AK944" s="220"/>
      <c r="AL944" s="222"/>
      <c r="AM944" s="217"/>
      <c r="AN944" s="217"/>
      <c r="AO944" s="221"/>
      <c r="AP944" s="220"/>
      <c r="AQ944" s="220"/>
      <c r="AR944" s="245"/>
      <c r="AS944" s="245"/>
      <c r="AT944" s="117"/>
      <c r="AU944" s="117"/>
    </row>
    <row r="945" spans="1:47" ht="12.75" customHeight="1">
      <c r="A945" s="118"/>
      <c r="B945" s="76"/>
      <c r="C945" s="76"/>
      <c r="D945" s="216"/>
      <c r="E945" s="117"/>
      <c r="F945" s="117"/>
      <c r="G945" s="117"/>
      <c r="H945" s="117"/>
      <c r="I945" s="117"/>
      <c r="J945" s="117"/>
      <c r="K945" s="117"/>
      <c r="L945" s="119"/>
      <c r="M945" s="120"/>
      <c r="N945" s="118"/>
      <c r="O945" s="117"/>
      <c r="P945" s="117"/>
      <c r="Q945" s="216"/>
      <c r="R945" s="117"/>
      <c r="S945" s="117"/>
      <c r="T945" s="117"/>
      <c r="U945" s="216"/>
      <c r="V945" s="216"/>
      <c r="W945" s="216"/>
      <c r="X945" s="216"/>
      <c r="Y945" s="216"/>
      <c r="Z945" s="216"/>
      <c r="AA945" s="217"/>
      <c r="AB945" s="218"/>
      <c r="AC945" s="219"/>
      <c r="AD945" s="220"/>
      <c r="AE945" s="220"/>
      <c r="AF945" s="120"/>
      <c r="AG945" s="217"/>
      <c r="AH945" s="217"/>
      <c r="AI945" s="221"/>
      <c r="AJ945" s="220"/>
      <c r="AK945" s="220"/>
      <c r="AL945" s="222"/>
      <c r="AM945" s="217"/>
      <c r="AN945" s="217"/>
      <c r="AO945" s="221"/>
      <c r="AP945" s="220"/>
      <c r="AQ945" s="220"/>
      <c r="AR945" s="245"/>
      <c r="AS945" s="245"/>
      <c r="AT945" s="117"/>
      <c r="AU945" s="117"/>
    </row>
    <row r="946" spans="1:47" ht="12.75" customHeight="1">
      <c r="A946" s="118"/>
      <c r="B946" s="76"/>
      <c r="C946" s="76"/>
      <c r="D946" s="216"/>
      <c r="E946" s="117"/>
      <c r="F946" s="117"/>
      <c r="G946" s="117"/>
      <c r="H946" s="117"/>
      <c r="I946" s="117"/>
      <c r="J946" s="117"/>
      <c r="K946" s="117"/>
      <c r="L946" s="119"/>
      <c r="M946" s="120"/>
      <c r="N946" s="118"/>
      <c r="O946" s="117"/>
      <c r="P946" s="117"/>
      <c r="Q946" s="216"/>
      <c r="R946" s="117"/>
      <c r="S946" s="117"/>
      <c r="T946" s="117"/>
      <c r="U946" s="216"/>
      <c r="V946" s="216"/>
      <c r="W946" s="216"/>
      <c r="X946" s="216"/>
      <c r="Y946" s="216"/>
      <c r="Z946" s="216"/>
      <c r="AA946" s="217"/>
      <c r="AB946" s="218"/>
      <c r="AC946" s="219"/>
      <c r="AD946" s="220"/>
      <c r="AE946" s="220"/>
      <c r="AF946" s="120"/>
      <c r="AG946" s="217"/>
      <c r="AH946" s="217"/>
      <c r="AI946" s="221"/>
      <c r="AJ946" s="220"/>
      <c r="AK946" s="220"/>
      <c r="AL946" s="222"/>
      <c r="AM946" s="217"/>
      <c r="AN946" s="217"/>
      <c r="AO946" s="221"/>
      <c r="AP946" s="220"/>
      <c r="AQ946" s="220"/>
      <c r="AR946" s="245"/>
      <c r="AS946" s="245"/>
      <c r="AT946" s="117"/>
      <c r="AU946" s="117"/>
    </row>
    <row r="947" spans="1:47" ht="12.75" customHeight="1">
      <c r="A947" s="118"/>
      <c r="B947" s="76"/>
      <c r="C947" s="76"/>
      <c r="D947" s="216"/>
      <c r="E947" s="117"/>
      <c r="F947" s="117"/>
      <c r="G947" s="117"/>
      <c r="H947" s="117"/>
      <c r="I947" s="117"/>
      <c r="J947" s="117"/>
      <c r="K947" s="117"/>
      <c r="L947" s="119"/>
      <c r="M947" s="120"/>
      <c r="N947" s="118"/>
      <c r="O947" s="117"/>
      <c r="P947" s="117"/>
      <c r="Q947" s="216"/>
      <c r="R947" s="117"/>
      <c r="S947" s="117"/>
      <c r="T947" s="117"/>
      <c r="U947" s="216"/>
      <c r="V947" s="216"/>
      <c r="W947" s="216"/>
      <c r="X947" s="216"/>
      <c r="Y947" s="216"/>
      <c r="Z947" s="216"/>
      <c r="AA947" s="217"/>
      <c r="AB947" s="218"/>
      <c r="AC947" s="219"/>
      <c r="AD947" s="220"/>
      <c r="AE947" s="220"/>
      <c r="AF947" s="120"/>
      <c r="AG947" s="217"/>
      <c r="AH947" s="217"/>
      <c r="AI947" s="221"/>
      <c r="AJ947" s="220"/>
      <c r="AK947" s="220"/>
      <c r="AL947" s="222"/>
      <c r="AM947" s="217"/>
      <c r="AN947" s="217"/>
      <c r="AO947" s="221"/>
      <c r="AP947" s="220"/>
      <c r="AQ947" s="220"/>
      <c r="AR947" s="245"/>
      <c r="AS947" s="245"/>
      <c r="AT947" s="117"/>
      <c r="AU947" s="117"/>
    </row>
    <row r="948" spans="1:47" ht="12.75" customHeight="1">
      <c r="A948" s="118"/>
      <c r="B948" s="76"/>
      <c r="C948" s="76"/>
      <c r="D948" s="216"/>
      <c r="E948" s="117"/>
      <c r="F948" s="117"/>
      <c r="G948" s="117"/>
      <c r="H948" s="117"/>
      <c r="I948" s="117"/>
      <c r="J948" s="117"/>
      <c r="K948" s="117"/>
      <c r="L948" s="119"/>
      <c r="M948" s="120"/>
      <c r="N948" s="118"/>
      <c r="O948" s="117"/>
      <c r="P948" s="117"/>
      <c r="Q948" s="216"/>
      <c r="R948" s="117"/>
      <c r="S948" s="117"/>
      <c r="T948" s="117"/>
      <c r="U948" s="216"/>
      <c r="V948" s="216"/>
      <c r="W948" s="216"/>
      <c r="X948" s="216"/>
      <c r="Y948" s="216"/>
      <c r="Z948" s="216"/>
      <c r="AA948" s="217"/>
      <c r="AB948" s="218"/>
      <c r="AC948" s="219"/>
      <c r="AD948" s="220"/>
      <c r="AE948" s="220"/>
      <c r="AF948" s="120"/>
      <c r="AG948" s="217"/>
      <c r="AH948" s="217"/>
      <c r="AI948" s="221"/>
      <c r="AJ948" s="220"/>
      <c r="AK948" s="220"/>
      <c r="AL948" s="222"/>
      <c r="AM948" s="217"/>
      <c r="AN948" s="217"/>
      <c r="AO948" s="221"/>
      <c r="AP948" s="220"/>
      <c r="AQ948" s="220"/>
      <c r="AR948" s="245"/>
      <c r="AS948" s="245"/>
      <c r="AT948" s="117"/>
      <c r="AU948" s="117"/>
    </row>
    <row r="949" spans="1:47" ht="12.75" customHeight="1">
      <c r="A949" s="118"/>
      <c r="B949" s="76"/>
      <c r="C949" s="76"/>
      <c r="D949" s="216"/>
      <c r="E949" s="117"/>
      <c r="F949" s="117"/>
      <c r="G949" s="117"/>
      <c r="H949" s="117"/>
      <c r="I949" s="117"/>
      <c r="J949" s="117"/>
      <c r="K949" s="117"/>
      <c r="L949" s="119"/>
      <c r="M949" s="120"/>
      <c r="N949" s="118"/>
      <c r="O949" s="117"/>
      <c r="P949" s="117"/>
      <c r="Q949" s="216"/>
      <c r="R949" s="117"/>
      <c r="S949" s="117"/>
      <c r="T949" s="117"/>
      <c r="U949" s="216"/>
      <c r="V949" s="216"/>
      <c r="W949" s="216"/>
      <c r="X949" s="216"/>
      <c r="Y949" s="216"/>
      <c r="Z949" s="216"/>
      <c r="AA949" s="217"/>
      <c r="AB949" s="218"/>
      <c r="AC949" s="219"/>
      <c r="AD949" s="220"/>
      <c r="AE949" s="220"/>
      <c r="AF949" s="120"/>
      <c r="AG949" s="217"/>
      <c r="AH949" s="217"/>
      <c r="AI949" s="221"/>
      <c r="AJ949" s="220"/>
      <c r="AK949" s="220"/>
      <c r="AL949" s="222"/>
      <c r="AM949" s="217"/>
      <c r="AN949" s="217"/>
      <c r="AO949" s="221"/>
      <c r="AP949" s="220"/>
      <c r="AQ949" s="220"/>
      <c r="AR949" s="245"/>
      <c r="AS949" s="245"/>
      <c r="AT949" s="117"/>
      <c r="AU949" s="117"/>
    </row>
    <row r="950" spans="1:47" ht="12.75" customHeight="1">
      <c r="A950" s="118"/>
      <c r="B950" s="76"/>
      <c r="C950" s="76"/>
      <c r="D950" s="216"/>
      <c r="E950" s="117"/>
      <c r="F950" s="117"/>
      <c r="G950" s="117"/>
      <c r="H950" s="117"/>
      <c r="I950" s="117"/>
      <c r="J950" s="117"/>
      <c r="K950" s="117"/>
      <c r="L950" s="119"/>
      <c r="M950" s="120"/>
      <c r="N950" s="118"/>
      <c r="O950" s="117"/>
      <c r="P950" s="117"/>
      <c r="Q950" s="216"/>
      <c r="R950" s="117"/>
      <c r="S950" s="117"/>
      <c r="T950" s="117"/>
      <c r="U950" s="216"/>
      <c r="V950" s="216"/>
      <c r="W950" s="216"/>
      <c r="X950" s="216"/>
      <c r="Y950" s="216"/>
      <c r="Z950" s="216"/>
      <c r="AA950" s="217"/>
      <c r="AB950" s="218"/>
      <c r="AC950" s="219"/>
      <c r="AD950" s="220"/>
      <c r="AE950" s="220"/>
      <c r="AF950" s="120"/>
      <c r="AG950" s="217"/>
      <c r="AH950" s="217"/>
      <c r="AI950" s="221"/>
      <c r="AJ950" s="220"/>
      <c r="AK950" s="220"/>
      <c r="AL950" s="222"/>
      <c r="AM950" s="217"/>
      <c r="AN950" s="217"/>
      <c r="AO950" s="221"/>
      <c r="AP950" s="220"/>
      <c r="AQ950" s="220"/>
      <c r="AR950" s="245"/>
      <c r="AS950" s="245"/>
      <c r="AT950" s="117"/>
      <c r="AU950" s="117"/>
    </row>
    <row r="951" spans="1:47" ht="12.75" customHeight="1">
      <c r="A951" s="118"/>
      <c r="B951" s="76"/>
      <c r="C951" s="76"/>
      <c r="D951" s="216"/>
      <c r="E951" s="117"/>
      <c r="F951" s="117"/>
      <c r="G951" s="117"/>
      <c r="H951" s="117"/>
      <c r="I951" s="117"/>
      <c r="J951" s="117"/>
      <c r="K951" s="117"/>
      <c r="L951" s="119"/>
      <c r="M951" s="120"/>
      <c r="N951" s="118"/>
      <c r="O951" s="117"/>
      <c r="P951" s="117"/>
      <c r="Q951" s="216"/>
      <c r="R951" s="117"/>
      <c r="S951" s="117"/>
      <c r="T951" s="117"/>
      <c r="U951" s="216"/>
      <c r="V951" s="216"/>
      <c r="W951" s="216"/>
      <c r="X951" s="216"/>
      <c r="Y951" s="216"/>
      <c r="Z951" s="216"/>
      <c r="AA951" s="217"/>
      <c r="AB951" s="218"/>
      <c r="AC951" s="219"/>
      <c r="AD951" s="220"/>
      <c r="AE951" s="220"/>
      <c r="AF951" s="120"/>
      <c r="AG951" s="217"/>
      <c r="AH951" s="217"/>
      <c r="AI951" s="221"/>
      <c r="AJ951" s="220"/>
      <c r="AK951" s="220"/>
      <c r="AL951" s="222"/>
      <c r="AM951" s="217"/>
      <c r="AN951" s="217"/>
      <c r="AO951" s="221"/>
      <c r="AP951" s="220"/>
      <c r="AQ951" s="220"/>
      <c r="AR951" s="245"/>
      <c r="AS951" s="245"/>
      <c r="AT951" s="117"/>
      <c r="AU951" s="117"/>
    </row>
    <row r="952" spans="1:47" ht="12.75" customHeight="1">
      <c r="A952" s="118"/>
      <c r="B952" s="76"/>
      <c r="C952" s="76"/>
      <c r="D952" s="216"/>
      <c r="E952" s="117"/>
      <c r="F952" s="117"/>
      <c r="G952" s="117"/>
      <c r="H952" s="117"/>
      <c r="I952" s="117"/>
      <c r="J952" s="117"/>
      <c r="K952" s="117"/>
      <c r="L952" s="119"/>
      <c r="M952" s="120"/>
      <c r="N952" s="118"/>
      <c r="O952" s="117"/>
      <c r="P952" s="117"/>
      <c r="Q952" s="216"/>
      <c r="R952" s="117"/>
      <c r="S952" s="117"/>
      <c r="T952" s="117"/>
      <c r="U952" s="216"/>
      <c r="V952" s="216"/>
      <c r="W952" s="216"/>
      <c r="X952" s="216"/>
      <c r="Y952" s="216"/>
      <c r="Z952" s="216"/>
      <c r="AA952" s="217"/>
      <c r="AB952" s="218"/>
      <c r="AC952" s="219"/>
      <c r="AD952" s="220"/>
      <c r="AE952" s="220"/>
      <c r="AF952" s="120"/>
      <c r="AG952" s="217"/>
      <c r="AH952" s="217"/>
      <c r="AI952" s="221"/>
      <c r="AJ952" s="220"/>
      <c r="AK952" s="220"/>
      <c r="AL952" s="222"/>
      <c r="AM952" s="217"/>
      <c r="AN952" s="217"/>
      <c r="AO952" s="221"/>
      <c r="AP952" s="220"/>
      <c r="AQ952" s="220"/>
      <c r="AR952" s="245"/>
      <c r="AS952" s="245"/>
      <c r="AT952" s="117"/>
      <c r="AU952" s="117"/>
    </row>
    <row r="953" spans="1:47" ht="12.75" customHeight="1">
      <c r="A953" s="118"/>
      <c r="B953" s="76"/>
      <c r="C953" s="76"/>
      <c r="D953" s="216"/>
      <c r="E953" s="117"/>
      <c r="F953" s="117"/>
      <c r="G953" s="117"/>
      <c r="H953" s="117"/>
      <c r="I953" s="117"/>
      <c r="J953" s="117"/>
      <c r="K953" s="117"/>
      <c r="L953" s="119"/>
      <c r="M953" s="120"/>
      <c r="N953" s="118"/>
      <c r="O953" s="117"/>
      <c r="P953" s="117"/>
      <c r="Q953" s="216"/>
      <c r="R953" s="117"/>
      <c r="S953" s="117"/>
      <c r="T953" s="117"/>
      <c r="U953" s="216"/>
      <c r="V953" s="216"/>
      <c r="W953" s="216"/>
      <c r="X953" s="216"/>
      <c r="Y953" s="216"/>
      <c r="Z953" s="216"/>
      <c r="AA953" s="217"/>
      <c r="AB953" s="218"/>
      <c r="AC953" s="219"/>
      <c r="AD953" s="220"/>
      <c r="AE953" s="220"/>
      <c r="AF953" s="120"/>
      <c r="AG953" s="217"/>
      <c r="AH953" s="217"/>
      <c r="AI953" s="221"/>
      <c r="AJ953" s="220"/>
      <c r="AK953" s="220"/>
      <c r="AL953" s="222"/>
      <c r="AM953" s="217"/>
      <c r="AN953" s="217"/>
      <c r="AO953" s="221"/>
      <c r="AP953" s="220"/>
      <c r="AQ953" s="220"/>
      <c r="AR953" s="245"/>
      <c r="AS953" s="245"/>
      <c r="AT953" s="117"/>
      <c r="AU953" s="117"/>
    </row>
    <row r="954" spans="1:47" ht="12.75" customHeight="1">
      <c r="A954" s="118"/>
      <c r="B954" s="76"/>
      <c r="C954" s="76"/>
      <c r="D954" s="216"/>
      <c r="E954" s="117"/>
      <c r="F954" s="117"/>
      <c r="G954" s="117"/>
      <c r="H954" s="117"/>
      <c r="I954" s="117"/>
      <c r="J954" s="117"/>
      <c r="K954" s="117"/>
      <c r="L954" s="119"/>
      <c r="M954" s="120"/>
      <c r="N954" s="118"/>
      <c r="O954" s="117"/>
      <c r="P954" s="117"/>
      <c r="Q954" s="216"/>
      <c r="R954" s="117"/>
      <c r="S954" s="117"/>
      <c r="T954" s="117"/>
      <c r="U954" s="216"/>
      <c r="V954" s="216"/>
      <c r="W954" s="216"/>
      <c r="X954" s="216"/>
      <c r="Y954" s="216"/>
      <c r="Z954" s="216"/>
      <c r="AA954" s="217"/>
      <c r="AB954" s="218"/>
      <c r="AC954" s="219"/>
      <c r="AD954" s="220"/>
      <c r="AE954" s="220"/>
      <c r="AF954" s="120"/>
      <c r="AG954" s="217"/>
      <c r="AH954" s="217"/>
      <c r="AI954" s="221"/>
      <c r="AJ954" s="220"/>
      <c r="AK954" s="220"/>
      <c r="AL954" s="222"/>
      <c r="AM954" s="217"/>
      <c r="AN954" s="217"/>
      <c r="AO954" s="221"/>
      <c r="AP954" s="220"/>
      <c r="AQ954" s="220"/>
      <c r="AR954" s="245"/>
      <c r="AS954" s="245"/>
      <c r="AT954" s="117"/>
      <c r="AU954" s="117"/>
    </row>
    <row r="955" spans="1:47" ht="12.75" customHeight="1">
      <c r="A955" s="118"/>
      <c r="B955" s="76"/>
      <c r="C955" s="76"/>
      <c r="D955" s="216"/>
      <c r="E955" s="117"/>
      <c r="F955" s="117"/>
      <c r="G955" s="117"/>
      <c r="H955" s="117"/>
      <c r="I955" s="117"/>
      <c r="J955" s="117"/>
      <c r="K955" s="117"/>
      <c r="L955" s="119"/>
      <c r="M955" s="120"/>
      <c r="N955" s="118"/>
      <c r="O955" s="117"/>
      <c r="P955" s="117"/>
      <c r="Q955" s="216"/>
      <c r="R955" s="117"/>
      <c r="S955" s="117"/>
      <c r="T955" s="117"/>
      <c r="U955" s="216"/>
      <c r="V955" s="216"/>
      <c r="W955" s="216"/>
      <c r="X955" s="216"/>
      <c r="Y955" s="216"/>
      <c r="Z955" s="216"/>
      <c r="AA955" s="217"/>
      <c r="AB955" s="218"/>
      <c r="AC955" s="219"/>
      <c r="AD955" s="220"/>
      <c r="AE955" s="220"/>
      <c r="AF955" s="120"/>
      <c r="AG955" s="217"/>
      <c r="AH955" s="217"/>
      <c r="AI955" s="221"/>
      <c r="AJ955" s="220"/>
      <c r="AK955" s="220"/>
      <c r="AL955" s="222"/>
      <c r="AM955" s="217"/>
      <c r="AN955" s="217"/>
      <c r="AO955" s="221"/>
      <c r="AP955" s="220"/>
      <c r="AQ955" s="220"/>
      <c r="AR955" s="245"/>
      <c r="AS955" s="245"/>
      <c r="AT955" s="117"/>
      <c r="AU955" s="117"/>
    </row>
    <row r="956" spans="1:47" ht="12.75" customHeight="1">
      <c r="A956" s="118"/>
      <c r="B956" s="76"/>
      <c r="C956" s="76"/>
      <c r="D956" s="216"/>
      <c r="E956" s="117"/>
      <c r="F956" s="117"/>
      <c r="G956" s="117"/>
      <c r="H956" s="117"/>
      <c r="I956" s="117"/>
      <c r="J956" s="117"/>
      <c r="K956" s="117"/>
      <c r="L956" s="119"/>
      <c r="M956" s="120"/>
      <c r="N956" s="118"/>
      <c r="O956" s="117"/>
      <c r="P956" s="117"/>
      <c r="Q956" s="216"/>
      <c r="R956" s="117"/>
      <c r="S956" s="117"/>
      <c r="T956" s="117"/>
      <c r="U956" s="216"/>
      <c r="V956" s="216"/>
      <c r="W956" s="216"/>
      <c r="X956" s="216"/>
      <c r="Y956" s="216"/>
      <c r="Z956" s="216"/>
      <c r="AA956" s="217"/>
      <c r="AB956" s="218"/>
      <c r="AC956" s="219"/>
      <c r="AD956" s="220"/>
      <c r="AE956" s="220"/>
      <c r="AF956" s="120"/>
      <c r="AG956" s="217"/>
      <c r="AH956" s="217"/>
      <c r="AI956" s="221"/>
      <c r="AJ956" s="220"/>
      <c r="AK956" s="220"/>
      <c r="AL956" s="222"/>
      <c r="AM956" s="217"/>
      <c r="AN956" s="217"/>
      <c r="AO956" s="221"/>
      <c r="AP956" s="220"/>
      <c r="AQ956" s="220"/>
      <c r="AR956" s="245"/>
      <c r="AS956" s="245"/>
      <c r="AT956" s="117"/>
      <c r="AU956" s="117"/>
    </row>
    <row r="957" spans="1:47" ht="12.75" customHeight="1">
      <c r="A957" s="118"/>
      <c r="B957" s="76"/>
      <c r="C957" s="76"/>
      <c r="D957" s="216"/>
      <c r="E957" s="117"/>
      <c r="F957" s="117"/>
      <c r="G957" s="117"/>
      <c r="H957" s="117"/>
      <c r="I957" s="117"/>
      <c r="J957" s="117"/>
      <c r="K957" s="117"/>
      <c r="L957" s="119"/>
      <c r="M957" s="120"/>
      <c r="N957" s="118"/>
      <c r="O957" s="117"/>
      <c r="P957" s="117"/>
      <c r="Q957" s="216"/>
      <c r="R957" s="117"/>
      <c r="S957" s="117"/>
      <c r="T957" s="117"/>
      <c r="U957" s="216"/>
      <c r="V957" s="216"/>
      <c r="W957" s="216"/>
      <c r="X957" s="216"/>
      <c r="Y957" s="216"/>
      <c r="Z957" s="216"/>
      <c r="AA957" s="217"/>
      <c r="AB957" s="218"/>
      <c r="AC957" s="219"/>
      <c r="AD957" s="220"/>
      <c r="AE957" s="220"/>
      <c r="AF957" s="120"/>
      <c r="AG957" s="217"/>
      <c r="AH957" s="217"/>
      <c r="AI957" s="221"/>
      <c r="AJ957" s="220"/>
      <c r="AK957" s="220"/>
      <c r="AL957" s="222"/>
      <c r="AM957" s="217"/>
      <c r="AN957" s="217"/>
      <c r="AO957" s="221"/>
      <c r="AP957" s="220"/>
      <c r="AQ957" s="220"/>
      <c r="AR957" s="245"/>
      <c r="AS957" s="245"/>
      <c r="AT957" s="117"/>
      <c r="AU957" s="117"/>
    </row>
    <row r="958" spans="1:47" ht="12.75" customHeight="1">
      <c r="A958" s="118"/>
      <c r="B958" s="76"/>
      <c r="C958" s="76"/>
      <c r="D958" s="216"/>
      <c r="E958" s="117"/>
      <c r="F958" s="117"/>
      <c r="G958" s="117"/>
      <c r="H958" s="117"/>
      <c r="I958" s="117"/>
      <c r="J958" s="117"/>
      <c r="K958" s="117"/>
      <c r="L958" s="119"/>
      <c r="M958" s="120"/>
      <c r="N958" s="118"/>
      <c r="O958" s="117"/>
      <c r="P958" s="117"/>
      <c r="Q958" s="216"/>
      <c r="R958" s="117"/>
      <c r="S958" s="117"/>
      <c r="T958" s="117"/>
      <c r="U958" s="216"/>
      <c r="V958" s="216"/>
      <c r="W958" s="216"/>
      <c r="X958" s="216"/>
      <c r="Y958" s="216"/>
      <c r="Z958" s="216"/>
      <c r="AA958" s="217"/>
      <c r="AB958" s="218"/>
      <c r="AC958" s="219"/>
      <c r="AD958" s="220"/>
      <c r="AE958" s="220"/>
      <c r="AF958" s="120"/>
      <c r="AG958" s="217"/>
      <c r="AH958" s="217"/>
      <c r="AI958" s="221"/>
      <c r="AJ958" s="220"/>
      <c r="AK958" s="220"/>
      <c r="AL958" s="222"/>
      <c r="AM958" s="217"/>
      <c r="AN958" s="217"/>
      <c r="AO958" s="221"/>
      <c r="AP958" s="220"/>
      <c r="AQ958" s="220"/>
      <c r="AR958" s="245"/>
      <c r="AS958" s="245"/>
      <c r="AT958" s="117"/>
      <c r="AU958" s="117"/>
    </row>
    <row r="959" spans="1:47" ht="12.75" customHeight="1">
      <c r="A959" s="118"/>
      <c r="B959" s="76"/>
      <c r="C959" s="76"/>
      <c r="D959" s="216"/>
      <c r="E959" s="117"/>
      <c r="F959" s="117"/>
      <c r="G959" s="117"/>
      <c r="H959" s="117"/>
      <c r="I959" s="117"/>
      <c r="J959" s="117"/>
      <c r="K959" s="117"/>
      <c r="L959" s="119"/>
      <c r="M959" s="120"/>
      <c r="N959" s="118"/>
      <c r="O959" s="117"/>
      <c r="P959" s="117"/>
      <c r="Q959" s="216"/>
      <c r="R959" s="117"/>
      <c r="S959" s="117"/>
      <c r="T959" s="117"/>
      <c r="U959" s="216"/>
      <c r="V959" s="216"/>
      <c r="W959" s="216"/>
      <c r="X959" s="216"/>
      <c r="Y959" s="216"/>
      <c r="Z959" s="216"/>
      <c r="AA959" s="217"/>
      <c r="AB959" s="218"/>
      <c r="AC959" s="219"/>
      <c r="AD959" s="220"/>
      <c r="AE959" s="220"/>
      <c r="AF959" s="120"/>
      <c r="AG959" s="217"/>
      <c r="AH959" s="217"/>
      <c r="AI959" s="221"/>
      <c r="AJ959" s="220"/>
      <c r="AK959" s="220"/>
      <c r="AL959" s="222"/>
      <c r="AM959" s="217"/>
      <c r="AN959" s="217"/>
      <c r="AO959" s="221"/>
      <c r="AP959" s="220"/>
      <c r="AQ959" s="220"/>
      <c r="AR959" s="245"/>
      <c r="AS959" s="245"/>
      <c r="AT959" s="117"/>
      <c r="AU959" s="117"/>
    </row>
    <row r="960" spans="1:47" ht="12.75" customHeight="1">
      <c r="A960" s="118"/>
      <c r="B960" s="76"/>
      <c r="C960" s="76"/>
      <c r="D960" s="216"/>
      <c r="E960" s="117"/>
      <c r="F960" s="117"/>
      <c r="G960" s="117"/>
      <c r="H960" s="117"/>
      <c r="I960" s="117"/>
      <c r="J960" s="117"/>
      <c r="K960" s="117"/>
      <c r="L960" s="119"/>
      <c r="M960" s="120"/>
      <c r="N960" s="118"/>
      <c r="O960" s="117"/>
      <c r="P960" s="117"/>
      <c r="Q960" s="216"/>
      <c r="R960" s="117"/>
      <c r="S960" s="117"/>
      <c r="T960" s="117"/>
      <c r="U960" s="216"/>
      <c r="V960" s="216"/>
      <c r="W960" s="216"/>
      <c r="X960" s="216"/>
      <c r="Y960" s="216"/>
      <c r="Z960" s="216"/>
      <c r="AA960" s="217"/>
      <c r="AB960" s="218"/>
      <c r="AC960" s="219"/>
      <c r="AD960" s="220"/>
      <c r="AE960" s="220"/>
      <c r="AF960" s="120"/>
      <c r="AG960" s="217"/>
      <c r="AH960" s="217"/>
      <c r="AI960" s="221"/>
      <c r="AJ960" s="220"/>
      <c r="AK960" s="220"/>
      <c r="AL960" s="222"/>
      <c r="AM960" s="217"/>
      <c r="AN960" s="217"/>
      <c r="AO960" s="221"/>
      <c r="AP960" s="220"/>
      <c r="AQ960" s="220"/>
      <c r="AR960" s="245"/>
      <c r="AS960" s="245"/>
      <c r="AT960" s="117"/>
      <c r="AU960" s="117"/>
    </row>
    <row r="961" spans="1:47" ht="12.75" customHeight="1">
      <c r="A961" s="118"/>
      <c r="B961" s="76"/>
      <c r="C961" s="76"/>
      <c r="D961" s="216"/>
      <c r="E961" s="117"/>
      <c r="F961" s="117"/>
      <c r="G961" s="117"/>
      <c r="H961" s="117"/>
      <c r="I961" s="117"/>
      <c r="J961" s="117"/>
      <c r="K961" s="117"/>
      <c r="L961" s="119"/>
      <c r="M961" s="120"/>
      <c r="N961" s="118"/>
      <c r="O961" s="117"/>
      <c r="P961" s="117"/>
      <c r="Q961" s="216"/>
      <c r="R961" s="117"/>
      <c r="S961" s="117"/>
      <c r="T961" s="117"/>
      <c r="U961" s="216"/>
      <c r="V961" s="216"/>
      <c r="W961" s="216"/>
      <c r="X961" s="216"/>
      <c r="Y961" s="216"/>
      <c r="Z961" s="216"/>
      <c r="AA961" s="217"/>
      <c r="AB961" s="218"/>
      <c r="AC961" s="219"/>
      <c r="AD961" s="220"/>
      <c r="AE961" s="220"/>
      <c r="AF961" s="120"/>
      <c r="AG961" s="217"/>
      <c r="AH961" s="217"/>
      <c r="AI961" s="221"/>
      <c r="AJ961" s="220"/>
      <c r="AK961" s="220"/>
      <c r="AL961" s="222"/>
      <c r="AM961" s="217"/>
      <c r="AN961" s="217"/>
      <c r="AO961" s="221"/>
      <c r="AP961" s="220"/>
      <c r="AQ961" s="220"/>
      <c r="AR961" s="245"/>
      <c r="AS961" s="245"/>
      <c r="AT961" s="117"/>
      <c r="AU961" s="117"/>
    </row>
    <row r="962" spans="1:47" ht="12.75" customHeight="1">
      <c r="A962" s="118"/>
      <c r="B962" s="76"/>
      <c r="C962" s="76"/>
      <c r="D962" s="216"/>
      <c r="E962" s="117"/>
      <c r="F962" s="117"/>
      <c r="G962" s="117"/>
      <c r="H962" s="117"/>
      <c r="I962" s="117"/>
      <c r="J962" s="117"/>
      <c r="K962" s="117"/>
      <c r="L962" s="119"/>
      <c r="M962" s="120"/>
      <c r="N962" s="118"/>
      <c r="O962" s="117"/>
      <c r="P962" s="117"/>
      <c r="Q962" s="216"/>
      <c r="R962" s="117"/>
      <c r="S962" s="117"/>
      <c r="T962" s="117"/>
      <c r="U962" s="216"/>
      <c r="V962" s="216"/>
      <c r="W962" s="216"/>
      <c r="X962" s="216"/>
      <c r="Y962" s="216"/>
      <c r="Z962" s="216"/>
      <c r="AA962" s="217"/>
      <c r="AB962" s="218"/>
      <c r="AC962" s="219"/>
      <c r="AD962" s="220"/>
      <c r="AE962" s="220"/>
      <c r="AF962" s="120"/>
      <c r="AG962" s="217"/>
      <c r="AH962" s="217"/>
      <c r="AI962" s="221"/>
      <c r="AJ962" s="220"/>
      <c r="AK962" s="220"/>
      <c r="AL962" s="222"/>
      <c r="AM962" s="217"/>
      <c r="AN962" s="217"/>
      <c r="AO962" s="221"/>
      <c r="AP962" s="220"/>
      <c r="AQ962" s="220"/>
      <c r="AR962" s="245"/>
      <c r="AS962" s="245"/>
      <c r="AT962" s="117"/>
      <c r="AU962" s="117"/>
    </row>
    <row r="963" spans="1:47" ht="12.75" customHeight="1">
      <c r="A963" s="118"/>
      <c r="B963" s="76"/>
      <c r="C963" s="76"/>
      <c r="D963" s="216"/>
      <c r="E963" s="117"/>
      <c r="F963" s="117"/>
      <c r="G963" s="117"/>
      <c r="H963" s="117"/>
      <c r="I963" s="117"/>
      <c r="J963" s="117"/>
      <c r="K963" s="117"/>
      <c r="L963" s="119"/>
      <c r="M963" s="120"/>
      <c r="N963" s="118"/>
      <c r="O963" s="117"/>
      <c r="P963" s="117"/>
      <c r="Q963" s="216"/>
      <c r="R963" s="117"/>
      <c r="S963" s="117"/>
      <c r="T963" s="117"/>
      <c r="U963" s="216"/>
      <c r="V963" s="216"/>
      <c r="W963" s="216"/>
      <c r="X963" s="216"/>
      <c r="Y963" s="216"/>
      <c r="Z963" s="216"/>
      <c r="AA963" s="217"/>
      <c r="AB963" s="218"/>
      <c r="AC963" s="219"/>
      <c r="AD963" s="220"/>
      <c r="AE963" s="220"/>
      <c r="AF963" s="120"/>
      <c r="AG963" s="217"/>
      <c r="AH963" s="217"/>
      <c r="AI963" s="221"/>
      <c r="AJ963" s="220"/>
      <c r="AK963" s="220"/>
      <c r="AL963" s="222"/>
      <c r="AM963" s="217"/>
      <c r="AN963" s="217"/>
      <c r="AO963" s="221"/>
      <c r="AP963" s="220"/>
      <c r="AQ963" s="220"/>
      <c r="AR963" s="245"/>
      <c r="AS963" s="245"/>
      <c r="AT963" s="117"/>
      <c r="AU963" s="117"/>
    </row>
    <row r="964" spans="1:47" ht="12.75" customHeight="1">
      <c r="A964" s="118"/>
      <c r="B964" s="76"/>
      <c r="C964" s="76"/>
      <c r="D964" s="216"/>
      <c r="E964" s="117"/>
      <c r="F964" s="117"/>
      <c r="G964" s="117"/>
      <c r="H964" s="117"/>
      <c r="I964" s="117"/>
      <c r="J964" s="117"/>
      <c r="K964" s="117"/>
      <c r="L964" s="119"/>
      <c r="M964" s="120"/>
      <c r="N964" s="118"/>
      <c r="O964" s="117"/>
      <c r="P964" s="117"/>
      <c r="Q964" s="216"/>
      <c r="R964" s="117"/>
      <c r="S964" s="117"/>
      <c r="T964" s="117"/>
      <c r="U964" s="216"/>
      <c r="V964" s="216"/>
      <c r="W964" s="216"/>
      <c r="X964" s="216"/>
      <c r="Y964" s="216"/>
      <c r="Z964" s="216"/>
      <c r="AA964" s="217"/>
      <c r="AB964" s="218"/>
      <c r="AC964" s="219"/>
      <c r="AD964" s="220"/>
      <c r="AE964" s="220"/>
      <c r="AF964" s="120"/>
      <c r="AG964" s="217"/>
      <c r="AH964" s="217"/>
      <c r="AI964" s="221"/>
      <c r="AJ964" s="220"/>
      <c r="AK964" s="220"/>
      <c r="AL964" s="222"/>
      <c r="AM964" s="217"/>
      <c r="AN964" s="217"/>
      <c r="AO964" s="221"/>
      <c r="AP964" s="220"/>
      <c r="AQ964" s="220"/>
      <c r="AR964" s="245"/>
      <c r="AS964" s="245"/>
      <c r="AT964" s="117"/>
      <c r="AU964" s="117"/>
    </row>
    <row r="965" spans="1:47" ht="12.75" customHeight="1">
      <c r="A965" s="118"/>
      <c r="B965" s="76"/>
      <c r="C965" s="76"/>
      <c r="D965" s="216"/>
      <c r="E965" s="117"/>
      <c r="F965" s="117"/>
      <c r="G965" s="117"/>
      <c r="H965" s="117"/>
      <c r="I965" s="117"/>
      <c r="J965" s="117"/>
      <c r="K965" s="117"/>
      <c r="L965" s="119"/>
      <c r="M965" s="120"/>
      <c r="N965" s="118"/>
      <c r="O965" s="117"/>
      <c r="P965" s="117"/>
      <c r="Q965" s="216"/>
      <c r="R965" s="117"/>
      <c r="S965" s="117"/>
      <c r="T965" s="117"/>
      <c r="U965" s="216"/>
      <c r="V965" s="216"/>
      <c r="W965" s="216"/>
      <c r="X965" s="216"/>
      <c r="Y965" s="216"/>
      <c r="Z965" s="216"/>
      <c r="AA965" s="217"/>
      <c r="AB965" s="218"/>
      <c r="AC965" s="219"/>
      <c r="AD965" s="220"/>
      <c r="AE965" s="220"/>
      <c r="AF965" s="120"/>
      <c r="AG965" s="217"/>
      <c r="AH965" s="217"/>
      <c r="AI965" s="221"/>
      <c r="AJ965" s="220"/>
      <c r="AK965" s="220"/>
      <c r="AL965" s="222"/>
      <c r="AM965" s="217"/>
      <c r="AN965" s="217"/>
      <c r="AO965" s="221"/>
      <c r="AP965" s="220"/>
      <c r="AQ965" s="220"/>
      <c r="AR965" s="245"/>
      <c r="AS965" s="245"/>
      <c r="AT965" s="117"/>
      <c r="AU965" s="117"/>
    </row>
    <row r="966" spans="1:47" ht="12.75" customHeight="1">
      <c r="A966" s="118"/>
      <c r="B966" s="76"/>
      <c r="C966" s="76"/>
      <c r="D966" s="216"/>
      <c r="E966" s="117"/>
      <c r="F966" s="117"/>
      <c r="G966" s="117"/>
      <c r="H966" s="117"/>
      <c r="I966" s="117"/>
      <c r="J966" s="117"/>
      <c r="K966" s="117"/>
      <c r="L966" s="119"/>
      <c r="M966" s="120"/>
      <c r="N966" s="118"/>
      <c r="O966" s="117"/>
      <c r="P966" s="117"/>
      <c r="Q966" s="216"/>
      <c r="R966" s="117"/>
      <c r="S966" s="117"/>
      <c r="T966" s="117"/>
      <c r="U966" s="216"/>
      <c r="V966" s="216"/>
      <c r="W966" s="216"/>
      <c r="X966" s="216"/>
      <c r="Y966" s="216"/>
      <c r="Z966" s="216"/>
      <c r="AA966" s="217"/>
      <c r="AB966" s="218"/>
      <c r="AC966" s="219"/>
      <c r="AD966" s="220"/>
      <c r="AE966" s="220"/>
      <c r="AF966" s="120"/>
      <c r="AG966" s="217"/>
      <c r="AH966" s="217"/>
      <c r="AI966" s="221"/>
      <c r="AJ966" s="220"/>
      <c r="AK966" s="220"/>
      <c r="AL966" s="222"/>
      <c r="AM966" s="217"/>
      <c r="AN966" s="217"/>
      <c r="AO966" s="221"/>
      <c r="AP966" s="220"/>
      <c r="AQ966" s="220"/>
      <c r="AR966" s="245"/>
      <c r="AS966" s="245"/>
      <c r="AT966" s="117"/>
      <c r="AU966" s="117"/>
    </row>
    <row r="967" spans="1:47" ht="12.75" customHeight="1">
      <c r="A967" s="118"/>
      <c r="B967" s="76"/>
      <c r="C967" s="76"/>
      <c r="D967" s="216"/>
      <c r="E967" s="117"/>
      <c r="F967" s="117"/>
      <c r="G967" s="117"/>
      <c r="H967" s="117"/>
      <c r="I967" s="117"/>
      <c r="J967" s="117"/>
      <c r="K967" s="117"/>
      <c r="L967" s="119"/>
      <c r="M967" s="120"/>
      <c r="N967" s="118"/>
      <c r="O967" s="117"/>
      <c r="P967" s="117"/>
      <c r="Q967" s="216"/>
      <c r="R967" s="117"/>
      <c r="S967" s="117"/>
      <c r="T967" s="117"/>
      <c r="U967" s="216"/>
      <c r="V967" s="216"/>
      <c r="W967" s="216"/>
      <c r="X967" s="216"/>
      <c r="Y967" s="216"/>
      <c r="Z967" s="216"/>
      <c r="AA967" s="217"/>
      <c r="AB967" s="218"/>
      <c r="AC967" s="219"/>
      <c r="AD967" s="220"/>
      <c r="AE967" s="220"/>
      <c r="AF967" s="120"/>
      <c r="AG967" s="217"/>
      <c r="AH967" s="217"/>
      <c r="AI967" s="221"/>
      <c r="AJ967" s="220"/>
      <c r="AK967" s="220"/>
      <c r="AL967" s="222"/>
      <c r="AM967" s="217"/>
      <c r="AN967" s="217"/>
      <c r="AO967" s="221"/>
      <c r="AP967" s="220"/>
      <c r="AQ967" s="220"/>
      <c r="AR967" s="245"/>
      <c r="AS967" s="245"/>
      <c r="AT967" s="117"/>
      <c r="AU967" s="117"/>
    </row>
    <row r="968" spans="1:47" ht="12.75" customHeight="1">
      <c r="A968" s="118"/>
      <c r="B968" s="76"/>
      <c r="C968" s="76"/>
      <c r="D968" s="216"/>
      <c r="E968" s="117"/>
      <c r="F968" s="117"/>
      <c r="G968" s="117"/>
      <c r="H968" s="117"/>
      <c r="I968" s="117"/>
      <c r="J968" s="117"/>
      <c r="K968" s="117"/>
      <c r="L968" s="119"/>
      <c r="M968" s="120"/>
      <c r="N968" s="118"/>
      <c r="O968" s="117"/>
      <c r="P968" s="117"/>
      <c r="Q968" s="216"/>
      <c r="R968" s="117"/>
      <c r="S968" s="117"/>
      <c r="T968" s="117"/>
      <c r="U968" s="216"/>
      <c r="V968" s="216"/>
      <c r="W968" s="216"/>
      <c r="X968" s="216"/>
      <c r="Y968" s="216"/>
      <c r="Z968" s="216"/>
      <c r="AA968" s="217"/>
      <c r="AB968" s="218"/>
      <c r="AC968" s="219"/>
      <c r="AD968" s="220"/>
      <c r="AE968" s="220"/>
      <c r="AF968" s="120"/>
      <c r="AG968" s="217"/>
      <c r="AH968" s="217"/>
      <c r="AI968" s="221"/>
      <c r="AJ968" s="220"/>
      <c r="AK968" s="220"/>
      <c r="AL968" s="222"/>
      <c r="AM968" s="217"/>
      <c r="AN968" s="217"/>
      <c r="AO968" s="221"/>
      <c r="AP968" s="220"/>
      <c r="AQ968" s="220"/>
      <c r="AR968" s="245"/>
      <c r="AS968" s="245"/>
      <c r="AT968" s="117"/>
      <c r="AU968" s="117"/>
    </row>
    <row r="969" spans="1:47" ht="12.75" customHeight="1">
      <c r="A969" s="118"/>
      <c r="B969" s="76"/>
      <c r="C969" s="76"/>
      <c r="D969" s="216"/>
      <c r="E969" s="117"/>
      <c r="F969" s="117"/>
      <c r="G969" s="117"/>
      <c r="H969" s="117"/>
      <c r="I969" s="117"/>
      <c r="J969" s="117"/>
      <c r="K969" s="117"/>
      <c r="L969" s="119"/>
      <c r="M969" s="120"/>
      <c r="N969" s="118"/>
      <c r="O969" s="117"/>
      <c r="P969" s="117"/>
      <c r="Q969" s="216"/>
      <c r="R969" s="117"/>
      <c r="S969" s="117"/>
      <c r="T969" s="117"/>
      <c r="U969" s="216"/>
      <c r="V969" s="216"/>
      <c r="W969" s="216"/>
      <c r="X969" s="216"/>
      <c r="Y969" s="216"/>
      <c r="Z969" s="216"/>
      <c r="AA969" s="217"/>
      <c r="AB969" s="218"/>
      <c r="AC969" s="219"/>
      <c r="AD969" s="220"/>
      <c r="AE969" s="220"/>
      <c r="AF969" s="120"/>
      <c r="AG969" s="217"/>
      <c r="AH969" s="217"/>
      <c r="AI969" s="221"/>
      <c r="AJ969" s="220"/>
      <c r="AK969" s="220"/>
      <c r="AL969" s="222"/>
      <c r="AM969" s="217"/>
      <c r="AN969" s="217"/>
      <c r="AO969" s="221"/>
      <c r="AP969" s="220"/>
      <c r="AQ969" s="220"/>
      <c r="AR969" s="245"/>
      <c r="AS969" s="245"/>
      <c r="AT969" s="117"/>
      <c r="AU969" s="117"/>
    </row>
    <row r="970" spans="1:47" ht="12.75" customHeight="1">
      <c r="A970" s="118"/>
      <c r="B970" s="76"/>
      <c r="C970" s="76"/>
      <c r="D970" s="216"/>
      <c r="E970" s="117"/>
      <c r="F970" s="117"/>
      <c r="G970" s="117"/>
      <c r="H970" s="117"/>
      <c r="I970" s="117"/>
      <c r="J970" s="117"/>
      <c r="K970" s="117"/>
      <c r="L970" s="119"/>
      <c r="M970" s="120"/>
      <c r="N970" s="118"/>
      <c r="O970" s="117"/>
      <c r="P970" s="117"/>
      <c r="Q970" s="216"/>
      <c r="R970" s="117"/>
      <c r="S970" s="117"/>
      <c r="T970" s="117"/>
      <c r="U970" s="216"/>
      <c r="V970" s="216"/>
      <c r="W970" s="216"/>
      <c r="X970" s="216"/>
      <c r="Y970" s="216"/>
      <c r="Z970" s="216"/>
      <c r="AA970" s="217"/>
      <c r="AB970" s="218"/>
      <c r="AC970" s="219"/>
      <c r="AD970" s="220"/>
      <c r="AE970" s="220"/>
      <c r="AF970" s="120"/>
      <c r="AG970" s="217"/>
      <c r="AH970" s="217"/>
      <c r="AI970" s="221"/>
      <c r="AJ970" s="220"/>
      <c r="AK970" s="220"/>
      <c r="AL970" s="222"/>
      <c r="AM970" s="217"/>
      <c r="AN970" s="217"/>
      <c r="AO970" s="221"/>
      <c r="AP970" s="220"/>
      <c r="AQ970" s="220"/>
      <c r="AR970" s="245"/>
      <c r="AS970" s="245"/>
      <c r="AT970" s="117"/>
      <c r="AU970" s="117"/>
    </row>
    <row r="971" spans="1:47" ht="12.75" customHeight="1">
      <c r="A971" s="118"/>
      <c r="B971" s="76"/>
      <c r="C971" s="76"/>
      <c r="D971" s="216"/>
      <c r="E971" s="117"/>
      <c r="F971" s="117"/>
      <c r="G971" s="117"/>
      <c r="H971" s="117"/>
      <c r="I971" s="117"/>
      <c r="J971" s="117"/>
      <c r="K971" s="117"/>
      <c r="L971" s="119"/>
      <c r="M971" s="120"/>
      <c r="N971" s="118"/>
      <c r="O971" s="117"/>
      <c r="P971" s="117"/>
      <c r="Q971" s="216"/>
      <c r="R971" s="117"/>
      <c r="S971" s="117"/>
      <c r="T971" s="117"/>
      <c r="U971" s="216"/>
      <c r="V971" s="216"/>
      <c r="W971" s="216"/>
      <c r="X971" s="216"/>
      <c r="Y971" s="216"/>
      <c r="Z971" s="216"/>
      <c r="AA971" s="217"/>
      <c r="AB971" s="218"/>
      <c r="AC971" s="219"/>
      <c r="AD971" s="220"/>
      <c r="AE971" s="220"/>
      <c r="AF971" s="120"/>
      <c r="AG971" s="217"/>
      <c r="AH971" s="217"/>
      <c r="AI971" s="221"/>
      <c r="AJ971" s="220"/>
      <c r="AK971" s="220"/>
      <c r="AL971" s="222"/>
      <c r="AM971" s="217"/>
      <c r="AN971" s="217"/>
      <c r="AO971" s="221"/>
      <c r="AP971" s="220"/>
      <c r="AQ971" s="220"/>
      <c r="AR971" s="245"/>
      <c r="AS971" s="245"/>
      <c r="AT971" s="117"/>
      <c r="AU971" s="117"/>
    </row>
    <row r="972" spans="1:47" ht="12.75" customHeight="1">
      <c r="A972" s="118"/>
      <c r="B972" s="76"/>
      <c r="C972" s="76"/>
      <c r="D972" s="216"/>
      <c r="E972" s="117"/>
      <c r="F972" s="117"/>
      <c r="G972" s="117"/>
      <c r="H972" s="117"/>
      <c r="I972" s="117"/>
      <c r="J972" s="117"/>
      <c r="K972" s="117"/>
      <c r="L972" s="119"/>
      <c r="M972" s="120"/>
      <c r="N972" s="118"/>
      <c r="O972" s="117"/>
      <c r="P972" s="117"/>
      <c r="Q972" s="216"/>
      <c r="R972" s="117"/>
      <c r="S972" s="117"/>
      <c r="T972" s="117"/>
      <c r="U972" s="216"/>
      <c r="V972" s="216"/>
      <c r="W972" s="216"/>
      <c r="X972" s="216"/>
      <c r="Y972" s="216"/>
      <c r="Z972" s="216"/>
      <c r="AA972" s="217"/>
      <c r="AB972" s="218"/>
      <c r="AC972" s="219"/>
      <c r="AD972" s="220"/>
      <c r="AE972" s="220"/>
      <c r="AF972" s="120"/>
      <c r="AG972" s="217"/>
      <c r="AH972" s="217"/>
      <c r="AI972" s="221"/>
      <c r="AJ972" s="220"/>
      <c r="AK972" s="220"/>
      <c r="AL972" s="222"/>
      <c r="AM972" s="217"/>
      <c r="AN972" s="217"/>
      <c r="AO972" s="221"/>
      <c r="AP972" s="220"/>
      <c r="AQ972" s="220"/>
      <c r="AR972" s="245"/>
      <c r="AS972" s="245"/>
      <c r="AT972" s="117"/>
      <c r="AU972" s="117"/>
    </row>
    <row r="973" spans="1:47" ht="12.75" customHeight="1">
      <c r="A973" s="118"/>
      <c r="B973" s="76"/>
      <c r="C973" s="76"/>
      <c r="D973" s="216"/>
      <c r="E973" s="117"/>
      <c r="F973" s="117"/>
      <c r="G973" s="117"/>
      <c r="H973" s="117"/>
      <c r="I973" s="117"/>
      <c r="J973" s="117"/>
      <c r="K973" s="117"/>
      <c r="L973" s="119"/>
      <c r="M973" s="120"/>
      <c r="N973" s="118"/>
      <c r="O973" s="117"/>
      <c r="P973" s="117"/>
      <c r="Q973" s="216"/>
      <c r="R973" s="117"/>
      <c r="S973" s="117"/>
      <c r="T973" s="117"/>
      <c r="U973" s="216"/>
      <c r="V973" s="216"/>
      <c r="W973" s="216"/>
      <c r="X973" s="216"/>
      <c r="Y973" s="216"/>
      <c r="Z973" s="216"/>
      <c r="AA973" s="217"/>
      <c r="AB973" s="218"/>
      <c r="AC973" s="219"/>
      <c r="AD973" s="220"/>
      <c r="AE973" s="220"/>
      <c r="AF973" s="120"/>
      <c r="AG973" s="217"/>
      <c r="AH973" s="217"/>
      <c r="AI973" s="221"/>
      <c r="AJ973" s="220"/>
      <c r="AK973" s="220"/>
      <c r="AL973" s="222"/>
      <c r="AM973" s="217"/>
      <c r="AN973" s="217"/>
      <c r="AO973" s="221"/>
      <c r="AP973" s="220"/>
      <c r="AQ973" s="220"/>
      <c r="AR973" s="245"/>
      <c r="AS973" s="245"/>
      <c r="AT973" s="117"/>
      <c r="AU973" s="117"/>
    </row>
    <row r="974" spans="1:47" ht="12.75" customHeight="1">
      <c r="A974" s="118"/>
      <c r="B974" s="76"/>
      <c r="C974" s="76"/>
      <c r="D974" s="216"/>
      <c r="E974" s="117"/>
      <c r="F974" s="117"/>
      <c r="G974" s="117"/>
      <c r="H974" s="117"/>
      <c r="I974" s="117"/>
      <c r="J974" s="117"/>
      <c r="K974" s="117"/>
      <c r="L974" s="119"/>
      <c r="M974" s="120"/>
      <c r="N974" s="118"/>
      <c r="O974" s="117"/>
      <c r="P974" s="117"/>
      <c r="Q974" s="216"/>
      <c r="R974" s="117"/>
      <c r="S974" s="117"/>
      <c r="T974" s="117"/>
      <c r="U974" s="216"/>
      <c r="V974" s="216"/>
      <c r="W974" s="216"/>
      <c r="X974" s="216"/>
      <c r="Y974" s="216"/>
      <c r="Z974" s="216"/>
      <c r="AA974" s="217"/>
      <c r="AB974" s="218"/>
      <c r="AC974" s="219"/>
      <c r="AD974" s="220"/>
      <c r="AE974" s="220"/>
      <c r="AF974" s="120"/>
      <c r="AG974" s="217"/>
      <c r="AH974" s="217"/>
      <c r="AI974" s="221"/>
      <c r="AJ974" s="220"/>
      <c r="AK974" s="220"/>
      <c r="AL974" s="222"/>
      <c r="AM974" s="217"/>
      <c r="AN974" s="217"/>
      <c r="AO974" s="221"/>
      <c r="AP974" s="220"/>
      <c r="AQ974" s="220"/>
      <c r="AR974" s="245"/>
      <c r="AS974" s="245"/>
      <c r="AT974" s="117"/>
      <c r="AU974" s="117"/>
    </row>
    <row r="975" spans="1:47" ht="12.75" customHeight="1">
      <c r="A975" s="118"/>
      <c r="B975" s="76"/>
      <c r="C975" s="76"/>
      <c r="D975" s="216"/>
      <c r="E975" s="117"/>
      <c r="F975" s="117"/>
      <c r="G975" s="117"/>
      <c r="H975" s="117"/>
      <c r="I975" s="117"/>
      <c r="J975" s="117"/>
      <c r="K975" s="117"/>
      <c r="L975" s="119"/>
      <c r="M975" s="120"/>
      <c r="N975" s="118"/>
      <c r="O975" s="117"/>
      <c r="P975" s="117"/>
      <c r="Q975" s="216"/>
      <c r="R975" s="117"/>
      <c r="S975" s="117"/>
      <c r="T975" s="117"/>
      <c r="U975" s="216"/>
      <c r="V975" s="216"/>
      <c r="W975" s="216"/>
      <c r="X975" s="216"/>
      <c r="Y975" s="216"/>
      <c r="Z975" s="216"/>
      <c r="AA975" s="217"/>
      <c r="AB975" s="218"/>
      <c r="AC975" s="219"/>
      <c r="AD975" s="220"/>
      <c r="AE975" s="220"/>
      <c r="AF975" s="120"/>
      <c r="AG975" s="217"/>
      <c r="AH975" s="217"/>
      <c r="AI975" s="221"/>
      <c r="AJ975" s="220"/>
      <c r="AK975" s="220"/>
      <c r="AL975" s="222"/>
      <c r="AM975" s="217"/>
      <c r="AN975" s="217"/>
      <c r="AO975" s="221"/>
      <c r="AP975" s="220"/>
      <c r="AQ975" s="220"/>
      <c r="AR975" s="245"/>
      <c r="AS975" s="245"/>
      <c r="AT975" s="117"/>
      <c r="AU975" s="117"/>
    </row>
    <row r="976" spans="1:47" ht="12.75" customHeight="1">
      <c r="A976" s="118"/>
      <c r="B976" s="76"/>
      <c r="C976" s="76"/>
      <c r="D976" s="216"/>
      <c r="E976" s="117"/>
      <c r="F976" s="117"/>
      <c r="G976" s="117"/>
      <c r="H976" s="117"/>
      <c r="I976" s="117"/>
      <c r="J976" s="117"/>
      <c r="K976" s="117"/>
      <c r="L976" s="119"/>
      <c r="M976" s="120"/>
      <c r="N976" s="118"/>
      <c r="O976" s="117"/>
      <c r="P976" s="117"/>
      <c r="Q976" s="216"/>
      <c r="R976" s="117"/>
      <c r="S976" s="117"/>
      <c r="T976" s="117"/>
      <c r="U976" s="216"/>
      <c r="V976" s="216"/>
      <c r="W976" s="216"/>
      <c r="X976" s="216"/>
      <c r="Y976" s="216"/>
      <c r="Z976" s="216"/>
      <c r="AA976" s="217"/>
      <c r="AB976" s="218"/>
      <c r="AC976" s="219"/>
      <c r="AD976" s="220"/>
      <c r="AE976" s="220"/>
      <c r="AF976" s="120"/>
      <c r="AG976" s="217"/>
      <c r="AH976" s="217"/>
      <c r="AI976" s="221"/>
      <c r="AJ976" s="220"/>
      <c r="AK976" s="220"/>
      <c r="AL976" s="222"/>
      <c r="AM976" s="217"/>
      <c r="AN976" s="217"/>
      <c r="AO976" s="221"/>
      <c r="AP976" s="220"/>
      <c r="AQ976" s="220"/>
      <c r="AR976" s="245"/>
      <c r="AS976" s="245"/>
      <c r="AT976" s="117"/>
      <c r="AU976" s="117"/>
    </row>
    <row r="977" spans="1:47" ht="12.75" customHeight="1">
      <c r="A977" s="118"/>
      <c r="B977" s="76"/>
      <c r="C977" s="76"/>
      <c r="D977" s="216"/>
      <c r="E977" s="117"/>
      <c r="F977" s="117"/>
      <c r="G977" s="117"/>
      <c r="H977" s="117"/>
      <c r="I977" s="117"/>
      <c r="J977" s="117"/>
      <c r="K977" s="117"/>
      <c r="L977" s="119"/>
      <c r="M977" s="120"/>
      <c r="N977" s="118"/>
      <c r="O977" s="117"/>
      <c r="P977" s="117"/>
      <c r="Q977" s="216"/>
      <c r="R977" s="117"/>
      <c r="S977" s="117"/>
      <c r="T977" s="117"/>
      <c r="U977" s="216"/>
      <c r="V977" s="216"/>
      <c r="W977" s="216"/>
      <c r="X977" s="216"/>
      <c r="Y977" s="216"/>
      <c r="Z977" s="216"/>
      <c r="AA977" s="217"/>
      <c r="AB977" s="218"/>
      <c r="AC977" s="219"/>
      <c r="AD977" s="220"/>
      <c r="AE977" s="220"/>
      <c r="AF977" s="120"/>
      <c r="AG977" s="217"/>
      <c r="AH977" s="217"/>
      <c r="AI977" s="221"/>
      <c r="AJ977" s="220"/>
      <c r="AK977" s="220"/>
      <c r="AL977" s="222"/>
      <c r="AM977" s="217"/>
      <c r="AN977" s="217"/>
      <c r="AO977" s="221"/>
      <c r="AP977" s="220"/>
      <c r="AQ977" s="220"/>
      <c r="AR977" s="245"/>
      <c r="AS977" s="245"/>
      <c r="AT977" s="117"/>
      <c r="AU977" s="117"/>
    </row>
    <row r="978" spans="1:47" ht="12.75" customHeight="1">
      <c r="A978" s="118"/>
      <c r="B978" s="76"/>
      <c r="C978" s="76"/>
      <c r="D978" s="216"/>
      <c r="E978" s="117"/>
      <c r="F978" s="117"/>
      <c r="G978" s="117"/>
      <c r="H978" s="117"/>
      <c r="I978" s="117"/>
      <c r="J978" s="117"/>
      <c r="K978" s="117"/>
      <c r="L978" s="119"/>
      <c r="M978" s="120"/>
      <c r="N978" s="118"/>
      <c r="O978" s="117"/>
      <c r="P978" s="117"/>
      <c r="Q978" s="216"/>
      <c r="R978" s="117"/>
      <c r="S978" s="117"/>
      <c r="T978" s="117"/>
      <c r="U978" s="216"/>
      <c r="V978" s="216"/>
      <c r="W978" s="216"/>
      <c r="X978" s="216"/>
      <c r="Y978" s="216"/>
      <c r="Z978" s="216"/>
      <c r="AA978" s="217"/>
      <c r="AB978" s="218"/>
      <c r="AC978" s="219"/>
      <c r="AD978" s="220"/>
      <c r="AE978" s="220"/>
      <c r="AF978" s="120"/>
      <c r="AG978" s="217"/>
      <c r="AH978" s="217"/>
      <c r="AI978" s="221"/>
      <c r="AJ978" s="220"/>
      <c r="AK978" s="220"/>
      <c r="AL978" s="222"/>
      <c r="AM978" s="217"/>
      <c r="AN978" s="217"/>
      <c r="AO978" s="221"/>
      <c r="AP978" s="220"/>
      <c r="AQ978" s="220"/>
      <c r="AR978" s="245"/>
      <c r="AS978" s="245"/>
      <c r="AT978" s="117"/>
      <c r="AU978" s="117"/>
    </row>
    <row r="979" spans="1:47" ht="12.75" customHeight="1">
      <c r="A979" s="118"/>
      <c r="B979" s="76"/>
      <c r="C979" s="76"/>
      <c r="D979" s="216"/>
      <c r="E979" s="117"/>
      <c r="F979" s="117"/>
      <c r="G979" s="117"/>
      <c r="H979" s="117"/>
      <c r="I979" s="117"/>
      <c r="J979" s="117"/>
      <c r="K979" s="117"/>
      <c r="L979" s="119"/>
      <c r="M979" s="120"/>
      <c r="N979" s="118"/>
      <c r="O979" s="117"/>
      <c r="P979" s="117"/>
      <c r="Q979" s="216"/>
      <c r="R979" s="117"/>
      <c r="S979" s="117"/>
      <c r="T979" s="117"/>
      <c r="U979" s="216"/>
      <c r="V979" s="216"/>
      <c r="W979" s="216"/>
      <c r="X979" s="216"/>
      <c r="Y979" s="216"/>
      <c r="Z979" s="216"/>
      <c r="AA979" s="217"/>
      <c r="AB979" s="218"/>
      <c r="AC979" s="219"/>
      <c r="AD979" s="220"/>
      <c r="AE979" s="220"/>
      <c r="AF979" s="120"/>
      <c r="AG979" s="217"/>
      <c r="AH979" s="217"/>
      <c r="AI979" s="221"/>
      <c r="AJ979" s="220"/>
      <c r="AK979" s="220"/>
      <c r="AL979" s="222"/>
      <c r="AM979" s="217"/>
      <c r="AN979" s="217"/>
      <c r="AO979" s="221"/>
      <c r="AP979" s="220"/>
      <c r="AQ979" s="220"/>
      <c r="AR979" s="245"/>
      <c r="AS979" s="245"/>
      <c r="AT979" s="117"/>
      <c r="AU979" s="117"/>
    </row>
    <row r="980" spans="1:47" ht="12.75" customHeight="1">
      <c r="A980" s="118"/>
      <c r="B980" s="76"/>
      <c r="C980" s="76"/>
      <c r="D980" s="216"/>
      <c r="E980" s="117"/>
      <c r="F980" s="117"/>
      <c r="G980" s="117"/>
      <c r="H980" s="117"/>
      <c r="I980" s="117"/>
      <c r="J980" s="117"/>
      <c r="K980" s="117"/>
      <c r="L980" s="119"/>
      <c r="M980" s="120"/>
      <c r="N980" s="118"/>
      <c r="O980" s="117"/>
      <c r="P980" s="117"/>
      <c r="Q980" s="216"/>
      <c r="R980" s="117"/>
      <c r="S980" s="117"/>
      <c r="T980" s="117"/>
      <c r="U980" s="216"/>
      <c r="V980" s="216"/>
      <c r="W980" s="216"/>
      <c r="X980" s="216"/>
      <c r="Y980" s="216"/>
      <c r="Z980" s="216"/>
      <c r="AA980" s="217"/>
      <c r="AB980" s="218"/>
      <c r="AC980" s="219"/>
      <c r="AD980" s="220"/>
      <c r="AE980" s="220"/>
      <c r="AF980" s="120"/>
      <c r="AG980" s="217"/>
      <c r="AH980" s="217"/>
      <c r="AI980" s="221"/>
      <c r="AJ980" s="220"/>
      <c r="AK980" s="220"/>
      <c r="AL980" s="222"/>
      <c r="AM980" s="217"/>
      <c r="AN980" s="217"/>
      <c r="AO980" s="221"/>
      <c r="AP980" s="220"/>
      <c r="AQ980" s="220"/>
      <c r="AR980" s="245"/>
      <c r="AS980" s="245"/>
      <c r="AT980" s="117"/>
      <c r="AU980" s="117"/>
    </row>
    <row r="981" spans="1:47" ht="12.75" customHeight="1">
      <c r="A981" s="118"/>
      <c r="B981" s="76"/>
      <c r="C981" s="76"/>
      <c r="D981" s="216"/>
      <c r="E981" s="117"/>
      <c r="F981" s="117"/>
      <c r="G981" s="117"/>
      <c r="H981" s="117"/>
      <c r="I981" s="117"/>
      <c r="J981" s="117"/>
      <c r="K981" s="117"/>
      <c r="L981" s="119"/>
      <c r="M981" s="120"/>
      <c r="N981" s="118"/>
      <c r="O981" s="117"/>
      <c r="P981" s="117"/>
      <c r="Q981" s="216"/>
      <c r="R981" s="117"/>
      <c r="S981" s="117"/>
      <c r="T981" s="117"/>
      <c r="U981" s="216"/>
      <c r="V981" s="216"/>
      <c r="W981" s="216"/>
      <c r="X981" s="216"/>
      <c r="Y981" s="216"/>
      <c r="Z981" s="216"/>
      <c r="AA981" s="217"/>
      <c r="AB981" s="218"/>
      <c r="AC981" s="219"/>
      <c r="AD981" s="220"/>
      <c r="AE981" s="220"/>
      <c r="AF981" s="120"/>
      <c r="AG981" s="217"/>
      <c r="AH981" s="217"/>
      <c r="AI981" s="221"/>
      <c r="AJ981" s="220"/>
      <c r="AK981" s="220"/>
      <c r="AL981" s="222"/>
      <c r="AM981" s="217"/>
      <c r="AN981" s="217"/>
      <c r="AO981" s="221"/>
      <c r="AP981" s="220"/>
      <c r="AQ981" s="220"/>
      <c r="AR981" s="245"/>
      <c r="AS981" s="245"/>
      <c r="AT981" s="117"/>
      <c r="AU981" s="117"/>
    </row>
    <row r="982" spans="1:47" ht="12.75" customHeight="1">
      <c r="A982" s="118"/>
      <c r="B982" s="76"/>
      <c r="C982" s="76"/>
      <c r="D982" s="216"/>
      <c r="E982" s="117"/>
      <c r="F982" s="117"/>
      <c r="G982" s="117"/>
      <c r="H982" s="117"/>
      <c r="I982" s="117"/>
      <c r="J982" s="117"/>
      <c r="K982" s="117"/>
      <c r="L982" s="119"/>
      <c r="M982" s="120"/>
      <c r="N982" s="118"/>
      <c r="O982" s="117"/>
      <c r="P982" s="117"/>
      <c r="Q982" s="216"/>
      <c r="R982" s="117"/>
      <c r="S982" s="117"/>
      <c r="T982" s="117"/>
      <c r="U982" s="216"/>
      <c r="V982" s="216"/>
      <c r="W982" s="216"/>
      <c r="X982" s="216"/>
      <c r="Y982" s="216"/>
      <c r="Z982" s="216"/>
      <c r="AA982" s="217"/>
      <c r="AB982" s="218"/>
      <c r="AC982" s="219"/>
      <c r="AD982" s="220"/>
      <c r="AE982" s="220"/>
      <c r="AF982" s="120"/>
      <c r="AG982" s="217"/>
      <c r="AH982" s="217"/>
      <c r="AI982" s="221"/>
      <c r="AJ982" s="220"/>
      <c r="AK982" s="220"/>
      <c r="AL982" s="222"/>
      <c r="AM982" s="217"/>
      <c r="AN982" s="217"/>
      <c r="AO982" s="221"/>
      <c r="AP982" s="220"/>
      <c r="AQ982" s="220"/>
      <c r="AR982" s="245"/>
      <c r="AS982" s="245"/>
      <c r="AT982" s="117"/>
      <c r="AU982" s="117"/>
    </row>
    <row r="983" spans="1:47" ht="12.75" customHeight="1">
      <c r="A983" s="118"/>
      <c r="B983" s="76"/>
      <c r="C983" s="76"/>
      <c r="D983" s="216"/>
      <c r="E983" s="117"/>
      <c r="F983" s="117"/>
      <c r="G983" s="117"/>
      <c r="H983" s="117"/>
      <c r="I983" s="117"/>
      <c r="J983" s="117"/>
      <c r="K983" s="117"/>
      <c r="L983" s="119"/>
      <c r="M983" s="120"/>
      <c r="N983" s="118"/>
      <c r="O983" s="117"/>
      <c r="P983" s="117"/>
      <c r="Q983" s="216"/>
      <c r="R983" s="117"/>
      <c r="S983" s="117"/>
      <c r="T983" s="117"/>
      <c r="U983" s="216"/>
      <c r="V983" s="216"/>
      <c r="W983" s="216"/>
      <c r="X983" s="216"/>
      <c r="Y983" s="216"/>
      <c r="Z983" s="216"/>
      <c r="AA983" s="217"/>
      <c r="AB983" s="218"/>
      <c r="AC983" s="219"/>
      <c r="AD983" s="220"/>
      <c r="AE983" s="220"/>
      <c r="AF983" s="120"/>
      <c r="AG983" s="217"/>
      <c r="AH983" s="217"/>
      <c r="AI983" s="221"/>
      <c r="AJ983" s="220"/>
      <c r="AK983" s="220"/>
      <c r="AL983" s="222"/>
      <c r="AM983" s="217"/>
      <c r="AN983" s="217"/>
      <c r="AO983" s="221"/>
      <c r="AP983" s="220"/>
      <c r="AQ983" s="220"/>
      <c r="AR983" s="245"/>
      <c r="AS983" s="245"/>
      <c r="AT983" s="117"/>
      <c r="AU983" s="117"/>
    </row>
    <row r="984" spans="1:47" ht="12.75" customHeight="1">
      <c r="A984" s="118"/>
      <c r="B984" s="76"/>
      <c r="C984" s="76"/>
      <c r="D984" s="216"/>
      <c r="E984" s="117"/>
      <c r="F984" s="117"/>
      <c r="G984" s="117"/>
      <c r="H984" s="117"/>
      <c r="I984" s="117"/>
      <c r="J984" s="117"/>
      <c r="K984" s="117"/>
      <c r="L984" s="119"/>
      <c r="M984" s="120"/>
      <c r="N984" s="118"/>
      <c r="O984" s="117"/>
      <c r="P984" s="117"/>
      <c r="Q984" s="216"/>
      <c r="R984" s="117"/>
      <c r="S984" s="117"/>
      <c r="T984" s="117"/>
      <c r="U984" s="216"/>
      <c r="V984" s="216"/>
      <c r="W984" s="216"/>
      <c r="X984" s="216"/>
      <c r="Y984" s="216"/>
      <c r="Z984" s="216"/>
      <c r="AA984" s="217"/>
      <c r="AB984" s="218"/>
      <c r="AC984" s="219"/>
      <c r="AD984" s="220"/>
      <c r="AE984" s="220"/>
      <c r="AF984" s="120"/>
      <c r="AG984" s="217"/>
      <c r="AH984" s="217"/>
      <c r="AI984" s="221"/>
      <c r="AJ984" s="220"/>
      <c r="AK984" s="220"/>
      <c r="AL984" s="222"/>
      <c r="AM984" s="217"/>
      <c r="AN984" s="217"/>
      <c r="AO984" s="221"/>
      <c r="AP984" s="220"/>
      <c r="AQ984" s="220"/>
      <c r="AR984" s="245"/>
      <c r="AS984" s="245"/>
      <c r="AT984" s="117"/>
      <c r="AU984" s="117"/>
    </row>
    <row r="985" spans="1:47" ht="12.75" customHeight="1">
      <c r="A985" s="118"/>
      <c r="B985" s="76"/>
      <c r="C985" s="76"/>
      <c r="D985" s="216"/>
      <c r="E985" s="117"/>
      <c r="F985" s="117"/>
      <c r="G985" s="117"/>
      <c r="H985" s="117"/>
      <c r="I985" s="117"/>
      <c r="J985" s="117"/>
      <c r="K985" s="117"/>
      <c r="L985" s="119"/>
      <c r="M985" s="120"/>
      <c r="N985" s="118"/>
      <c r="O985" s="117"/>
      <c r="P985" s="117"/>
      <c r="Q985" s="216"/>
      <c r="R985" s="117"/>
      <c r="S985" s="117"/>
      <c r="T985" s="117"/>
      <c r="U985" s="216"/>
      <c r="V985" s="216"/>
      <c r="W985" s="216"/>
      <c r="X985" s="216"/>
      <c r="Y985" s="216"/>
      <c r="Z985" s="216"/>
      <c r="AA985" s="217"/>
      <c r="AB985" s="218"/>
      <c r="AC985" s="219"/>
      <c r="AD985" s="220"/>
      <c r="AE985" s="220"/>
      <c r="AF985" s="120"/>
      <c r="AG985" s="217"/>
      <c r="AH985" s="217"/>
      <c r="AI985" s="221"/>
      <c r="AJ985" s="220"/>
      <c r="AK985" s="220"/>
      <c r="AL985" s="222"/>
      <c r="AM985" s="217"/>
      <c r="AN985" s="217"/>
      <c r="AO985" s="221"/>
      <c r="AP985" s="220"/>
      <c r="AQ985" s="220"/>
      <c r="AR985" s="245"/>
      <c r="AS985" s="245"/>
      <c r="AT985" s="117"/>
      <c r="AU985" s="117"/>
    </row>
    <row r="986" spans="1:47" ht="12.75" customHeight="1">
      <c r="A986" s="118"/>
      <c r="B986" s="76"/>
      <c r="C986" s="76"/>
      <c r="D986" s="216"/>
      <c r="E986" s="117"/>
      <c r="F986" s="117"/>
      <c r="G986" s="117"/>
      <c r="H986" s="117"/>
      <c r="I986" s="117"/>
      <c r="J986" s="117"/>
      <c r="K986" s="117"/>
      <c r="L986" s="119"/>
      <c r="M986" s="120"/>
      <c r="N986" s="118"/>
      <c r="O986" s="117"/>
      <c r="P986" s="117"/>
      <c r="Q986" s="216"/>
      <c r="R986" s="117"/>
      <c r="S986" s="117"/>
      <c r="T986" s="117"/>
      <c r="U986" s="216"/>
      <c r="V986" s="216"/>
      <c r="W986" s="216"/>
      <c r="X986" s="216"/>
      <c r="Y986" s="216"/>
      <c r="Z986" s="216"/>
      <c r="AA986" s="217"/>
      <c r="AB986" s="218"/>
      <c r="AC986" s="219"/>
      <c r="AD986" s="220"/>
      <c r="AE986" s="220"/>
      <c r="AF986" s="120"/>
      <c r="AG986" s="217"/>
      <c r="AH986" s="217"/>
      <c r="AI986" s="221"/>
      <c r="AJ986" s="220"/>
      <c r="AK986" s="220"/>
      <c r="AL986" s="222"/>
      <c r="AM986" s="217"/>
      <c r="AN986" s="217"/>
      <c r="AO986" s="221"/>
      <c r="AP986" s="220"/>
      <c r="AQ986" s="220"/>
      <c r="AR986" s="245"/>
      <c r="AS986" s="245"/>
      <c r="AT986" s="117"/>
      <c r="AU986" s="117"/>
    </row>
    <row r="987" spans="1:47" ht="12.75" customHeight="1">
      <c r="A987" s="118"/>
      <c r="B987" s="76"/>
      <c r="C987" s="76"/>
      <c r="D987" s="216"/>
      <c r="E987" s="117"/>
      <c r="F987" s="117"/>
      <c r="G987" s="117"/>
      <c r="H987" s="117"/>
      <c r="I987" s="117"/>
      <c r="J987" s="117"/>
      <c r="K987" s="117"/>
      <c r="L987" s="119"/>
      <c r="M987" s="120"/>
      <c r="N987" s="118"/>
      <c r="O987" s="117"/>
      <c r="P987" s="117"/>
      <c r="Q987" s="216"/>
      <c r="R987" s="117"/>
      <c r="S987" s="117"/>
      <c r="T987" s="117"/>
      <c r="U987" s="216"/>
      <c r="V987" s="216"/>
      <c r="W987" s="216"/>
      <c r="X987" s="216"/>
      <c r="Y987" s="216"/>
      <c r="Z987" s="216"/>
      <c r="AA987" s="217"/>
      <c r="AB987" s="218"/>
      <c r="AC987" s="219"/>
      <c r="AD987" s="220"/>
      <c r="AE987" s="220"/>
      <c r="AF987" s="120"/>
      <c r="AG987" s="217"/>
      <c r="AH987" s="217"/>
      <c r="AI987" s="221"/>
      <c r="AJ987" s="220"/>
      <c r="AK987" s="220"/>
      <c r="AL987" s="222"/>
      <c r="AM987" s="217"/>
      <c r="AN987" s="217"/>
      <c r="AO987" s="221"/>
      <c r="AP987" s="220"/>
      <c r="AQ987" s="220"/>
      <c r="AR987" s="245"/>
      <c r="AS987" s="245"/>
      <c r="AT987" s="117"/>
      <c r="AU987" s="117"/>
    </row>
    <row r="988" spans="1:47" ht="12.75" customHeight="1">
      <c r="A988" s="118"/>
      <c r="B988" s="76"/>
      <c r="C988" s="76"/>
      <c r="D988" s="216"/>
      <c r="E988" s="117"/>
      <c r="F988" s="117"/>
      <c r="G988" s="117"/>
      <c r="H988" s="117"/>
      <c r="I988" s="117"/>
      <c r="J988" s="117"/>
      <c r="K988" s="117"/>
      <c r="L988" s="119"/>
      <c r="M988" s="120"/>
      <c r="N988" s="118"/>
      <c r="O988" s="117"/>
      <c r="P988" s="117"/>
      <c r="Q988" s="216"/>
      <c r="R988" s="117"/>
      <c r="S988" s="117"/>
      <c r="T988" s="117"/>
      <c r="U988" s="216"/>
      <c r="V988" s="216"/>
      <c r="W988" s="216"/>
      <c r="X988" s="216"/>
      <c r="Y988" s="216"/>
      <c r="Z988" s="216"/>
      <c r="AA988" s="217"/>
      <c r="AB988" s="218"/>
      <c r="AC988" s="219"/>
      <c r="AD988" s="220"/>
      <c r="AE988" s="220"/>
      <c r="AF988" s="120"/>
      <c r="AG988" s="217"/>
      <c r="AH988" s="217"/>
      <c r="AI988" s="221"/>
      <c r="AJ988" s="220"/>
      <c r="AK988" s="220"/>
      <c r="AL988" s="222"/>
      <c r="AM988" s="217"/>
      <c r="AN988" s="217"/>
      <c r="AO988" s="221"/>
      <c r="AP988" s="220"/>
      <c r="AQ988" s="220"/>
      <c r="AR988" s="245"/>
      <c r="AS988" s="245"/>
      <c r="AT988" s="117"/>
      <c r="AU988" s="117"/>
    </row>
    <row r="989" spans="1:47" ht="12.75" customHeight="1">
      <c r="A989" s="118"/>
      <c r="B989" s="76"/>
      <c r="C989" s="76"/>
      <c r="D989" s="216"/>
      <c r="E989" s="117"/>
      <c r="F989" s="117"/>
      <c r="G989" s="117"/>
      <c r="H989" s="117"/>
      <c r="I989" s="117"/>
      <c r="J989" s="117"/>
      <c r="K989" s="117"/>
      <c r="L989" s="119"/>
      <c r="M989" s="120"/>
      <c r="N989" s="118"/>
      <c r="O989" s="117"/>
      <c r="P989" s="117"/>
      <c r="Q989" s="216"/>
      <c r="R989" s="117"/>
      <c r="S989" s="117"/>
      <c r="T989" s="117"/>
      <c r="U989" s="216"/>
      <c r="V989" s="216"/>
      <c r="W989" s="216"/>
      <c r="X989" s="216"/>
      <c r="Y989" s="216"/>
      <c r="Z989" s="216"/>
      <c r="AA989" s="217"/>
      <c r="AB989" s="218"/>
      <c r="AC989" s="219"/>
      <c r="AD989" s="220"/>
      <c r="AE989" s="220"/>
      <c r="AF989" s="120"/>
      <c r="AG989" s="217"/>
      <c r="AH989" s="217"/>
      <c r="AI989" s="221"/>
      <c r="AJ989" s="220"/>
      <c r="AK989" s="220"/>
      <c r="AL989" s="222"/>
      <c r="AM989" s="217"/>
      <c r="AN989" s="217"/>
      <c r="AO989" s="221"/>
      <c r="AP989" s="220"/>
      <c r="AQ989" s="220"/>
      <c r="AR989" s="245"/>
      <c r="AS989" s="245"/>
      <c r="AT989" s="117"/>
      <c r="AU989" s="117"/>
    </row>
    <row r="990" spans="1:47" ht="12.75" customHeight="1">
      <c r="A990" s="118"/>
      <c r="B990" s="76"/>
      <c r="C990" s="76"/>
      <c r="D990" s="216"/>
      <c r="E990" s="117"/>
      <c r="F990" s="117"/>
      <c r="G990" s="117"/>
      <c r="H990" s="117"/>
      <c r="I990" s="117"/>
      <c r="J990" s="117"/>
      <c r="K990" s="117"/>
      <c r="L990" s="119"/>
      <c r="M990" s="120"/>
      <c r="N990" s="118"/>
      <c r="O990" s="117"/>
      <c r="P990" s="117"/>
      <c r="Q990" s="216"/>
      <c r="R990" s="117"/>
      <c r="S990" s="117"/>
      <c r="T990" s="117"/>
      <c r="U990" s="216"/>
      <c r="V990" s="216"/>
      <c r="W990" s="216"/>
      <c r="X990" s="216"/>
      <c r="Y990" s="216"/>
      <c r="Z990" s="216"/>
      <c r="AA990" s="217"/>
      <c r="AB990" s="218"/>
      <c r="AC990" s="219"/>
      <c r="AD990" s="220"/>
      <c r="AE990" s="220"/>
      <c r="AF990" s="120"/>
      <c r="AG990" s="217"/>
      <c r="AH990" s="217"/>
      <c r="AI990" s="221"/>
      <c r="AJ990" s="220"/>
      <c r="AK990" s="220"/>
      <c r="AL990" s="222"/>
      <c r="AM990" s="217"/>
      <c r="AN990" s="217"/>
      <c r="AO990" s="221"/>
      <c r="AP990" s="220"/>
      <c r="AQ990" s="220"/>
      <c r="AR990" s="245"/>
      <c r="AS990" s="245"/>
      <c r="AT990" s="117"/>
      <c r="AU990" s="117"/>
    </row>
    <row r="991" spans="1:47" ht="12.75" customHeight="1">
      <c r="A991" s="118"/>
      <c r="B991" s="76"/>
      <c r="C991" s="76"/>
      <c r="D991" s="216"/>
      <c r="E991" s="117"/>
      <c r="F991" s="117"/>
      <c r="G991" s="117"/>
      <c r="H991" s="117"/>
      <c r="I991" s="117"/>
      <c r="J991" s="117"/>
      <c r="K991" s="117"/>
      <c r="L991" s="119"/>
      <c r="M991" s="120"/>
      <c r="N991" s="118"/>
      <c r="O991" s="117"/>
      <c r="P991" s="117"/>
      <c r="Q991" s="216"/>
      <c r="R991" s="117"/>
      <c r="S991" s="117"/>
      <c r="T991" s="117"/>
      <c r="U991" s="216"/>
      <c r="V991" s="216"/>
      <c r="W991" s="216"/>
      <c r="X991" s="216"/>
      <c r="Y991" s="216"/>
      <c r="Z991" s="216"/>
      <c r="AA991" s="217"/>
      <c r="AB991" s="218"/>
      <c r="AC991" s="219"/>
      <c r="AD991" s="220"/>
      <c r="AE991" s="220"/>
      <c r="AF991" s="120"/>
      <c r="AG991" s="217"/>
      <c r="AH991" s="217"/>
      <c r="AI991" s="221"/>
      <c r="AJ991" s="220"/>
      <c r="AK991" s="220"/>
      <c r="AL991" s="222"/>
      <c r="AM991" s="217"/>
      <c r="AN991" s="217"/>
      <c r="AO991" s="221"/>
      <c r="AP991" s="220"/>
      <c r="AQ991" s="220"/>
      <c r="AR991" s="245"/>
      <c r="AS991" s="245"/>
      <c r="AT991" s="117"/>
      <c r="AU991" s="117"/>
    </row>
    <row r="992" spans="1:47" ht="12.75" customHeight="1">
      <c r="A992" s="118"/>
      <c r="B992" s="76"/>
      <c r="C992" s="76"/>
      <c r="D992" s="216"/>
      <c r="E992" s="117"/>
      <c r="F992" s="117"/>
      <c r="G992" s="117"/>
      <c r="H992" s="117"/>
      <c r="I992" s="117"/>
      <c r="J992" s="117"/>
      <c r="K992" s="117"/>
      <c r="L992" s="119"/>
      <c r="M992" s="120"/>
      <c r="N992" s="118"/>
      <c r="O992" s="117"/>
      <c r="P992" s="117"/>
      <c r="Q992" s="216"/>
      <c r="R992" s="117"/>
      <c r="S992" s="117"/>
      <c r="T992" s="117"/>
      <c r="U992" s="216"/>
      <c r="V992" s="216"/>
      <c r="W992" s="216"/>
      <c r="X992" s="216"/>
      <c r="Y992" s="216"/>
      <c r="Z992" s="216"/>
      <c r="AA992" s="217"/>
      <c r="AB992" s="218"/>
      <c r="AC992" s="219"/>
      <c r="AD992" s="220"/>
      <c r="AE992" s="220"/>
      <c r="AF992" s="120"/>
      <c r="AG992" s="217"/>
      <c r="AH992" s="217"/>
      <c r="AI992" s="221"/>
      <c r="AJ992" s="220"/>
      <c r="AK992" s="220"/>
      <c r="AL992" s="222"/>
      <c r="AM992" s="217"/>
      <c r="AN992" s="217"/>
      <c r="AO992" s="221"/>
      <c r="AP992" s="220"/>
      <c r="AQ992" s="220"/>
      <c r="AR992" s="245"/>
      <c r="AS992" s="245"/>
      <c r="AT992" s="117"/>
      <c r="AU992" s="117"/>
    </row>
    <row r="993" spans="1:47" ht="12.75" customHeight="1">
      <c r="A993" s="118"/>
      <c r="B993" s="76"/>
      <c r="C993" s="76"/>
      <c r="D993" s="216"/>
      <c r="E993" s="117"/>
      <c r="F993" s="117"/>
      <c r="G993" s="117"/>
      <c r="H993" s="117"/>
      <c r="I993" s="117"/>
      <c r="J993" s="117"/>
      <c r="K993" s="117"/>
      <c r="L993" s="119"/>
      <c r="M993" s="120"/>
      <c r="N993" s="118"/>
      <c r="O993" s="117"/>
      <c r="P993" s="117"/>
      <c r="Q993" s="216"/>
      <c r="R993" s="117"/>
      <c r="S993" s="117"/>
      <c r="T993" s="117"/>
      <c r="U993" s="216"/>
      <c r="V993" s="216"/>
      <c r="W993" s="216"/>
      <c r="X993" s="216"/>
      <c r="Y993" s="216"/>
      <c r="Z993" s="216"/>
      <c r="AA993" s="217"/>
      <c r="AB993" s="218"/>
      <c r="AC993" s="219"/>
      <c r="AD993" s="220"/>
      <c r="AE993" s="220"/>
      <c r="AF993" s="120"/>
      <c r="AG993" s="217"/>
      <c r="AH993" s="217"/>
      <c r="AI993" s="221"/>
      <c r="AJ993" s="220"/>
      <c r="AK993" s="220"/>
      <c r="AL993" s="222"/>
      <c r="AM993" s="217"/>
      <c r="AN993" s="217"/>
      <c r="AO993" s="221"/>
      <c r="AP993" s="220"/>
      <c r="AQ993" s="220"/>
      <c r="AR993" s="245"/>
      <c r="AS993" s="245"/>
      <c r="AT993" s="117"/>
      <c r="AU993" s="117"/>
    </row>
    <row r="994" spans="1:47" ht="12.75" customHeight="1">
      <c r="A994" s="118"/>
      <c r="B994" s="76"/>
      <c r="C994" s="76"/>
      <c r="D994" s="216"/>
      <c r="E994" s="117"/>
      <c r="F994" s="117"/>
      <c r="G994" s="117"/>
      <c r="H994" s="117"/>
      <c r="I994" s="117"/>
      <c r="J994" s="117"/>
      <c r="K994" s="117"/>
      <c r="L994" s="119"/>
      <c r="M994" s="120"/>
      <c r="N994" s="118"/>
      <c r="O994" s="117"/>
      <c r="P994" s="117"/>
      <c r="Q994" s="216"/>
      <c r="R994" s="117"/>
      <c r="S994" s="117"/>
      <c r="T994" s="117"/>
      <c r="U994" s="216"/>
      <c r="V994" s="216"/>
      <c r="W994" s="216"/>
      <c r="X994" s="216"/>
      <c r="Y994" s="216"/>
      <c r="Z994" s="216"/>
      <c r="AA994" s="217"/>
      <c r="AB994" s="218"/>
      <c r="AC994" s="219"/>
      <c r="AD994" s="220"/>
      <c r="AE994" s="220"/>
      <c r="AF994" s="120"/>
      <c r="AG994" s="217"/>
      <c r="AH994" s="217"/>
      <c r="AI994" s="221"/>
      <c r="AJ994" s="220"/>
      <c r="AK994" s="220"/>
      <c r="AL994" s="222"/>
      <c r="AM994" s="217"/>
      <c r="AN994" s="217"/>
      <c r="AO994" s="221"/>
      <c r="AP994" s="220"/>
      <c r="AQ994" s="220"/>
      <c r="AR994" s="245"/>
      <c r="AS994" s="245"/>
      <c r="AT994" s="117"/>
      <c r="AU994" s="117"/>
    </row>
    <row r="995" spans="1:47" ht="12.75" customHeight="1">
      <c r="A995" s="118"/>
      <c r="B995" s="76"/>
      <c r="C995" s="76"/>
      <c r="D995" s="216"/>
      <c r="E995" s="117"/>
      <c r="F995" s="117"/>
      <c r="G995" s="117"/>
      <c r="H995" s="117"/>
      <c r="I995" s="117"/>
      <c r="J995" s="117"/>
      <c r="K995" s="117"/>
      <c r="L995" s="119"/>
      <c r="M995" s="120"/>
      <c r="N995" s="118"/>
      <c r="O995" s="117"/>
      <c r="P995" s="117"/>
      <c r="Q995" s="216"/>
      <c r="R995" s="117"/>
      <c r="S995" s="117"/>
      <c r="T995" s="117"/>
      <c r="U995" s="216"/>
      <c r="V995" s="216"/>
      <c r="W995" s="216"/>
      <c r="X995" s="216"/>
      <c r="Y995" s="216"/>
      <c r="Z995" s="216"/>
      <c r="AA995" s="217"/>
      <c r="AB995" s="218"/>
      <c r="AC995" s="219"/>
      <c r="AD995" s="220"/>
      <c r="AE995" s="220"/>
      <c r="AF995" s="120"/>
      <c r="AG995" s="217"/>
      <c r="AH995" s="217"/>
      <c r="AI995" s="221"/>
      <c r="AJ995" s="220"/>
      <c r="AK995" s="220"/>
      <c r="AL995" s="222"/>
      <c r="AM995" s="217"/>
      <c r="AN995" s="217"/>
      <c r="AO995" s="221"/>
      <c r="AP995" s="220"/>
      <c r="AQ995" s="220"/>
      <c r="AR995" s="245"/>
      <c r="AS995" s="245"/>
      <c r="AT995" s="117"/>
      <c r="AU995" s="117"/>
    </row>
    <row r="996" spans="1:47" ht="12.75" customHeight="1">
      <c r="A996" s="118"/>
      <c r="B996" s="76"/>
      <c r="C996" s="76"/>
      <c r="D996" s="216"/>
      <c r="E996" s="117"/>
      <c r="F996" s="117"/>
      <c r="G996" s="117"/>
      <c r="H996" s="117"/>
      <c r="I996" s="117"/>
      <c r="J996" s="117"/>
      <c r="K996" s="117"/>
      <c r="L996" s="119"/>
      <c r="M996" s="120"/>
      <c r="N996" s="118"/>
      <c r="O996" s="117"/>
      <c r="P996" s="117"/>
      <c r="Q996" s="216"/>
      <c r="R996" s="117"/>
      <c r="S996" s="117"/>
      <c r="T996" s="117"/>
      <c r="U996" s="216"/>
      <c r="V996" s="216"/>
      <c r="W996" s="216"/>
      <c r="X996" s="216"/>
      <c r="Y996" s="216"/>
      <c r="Z996" s="216"/>
      <c r="AA996" s="217"/>
      <c r="AB996" s="218"/>
      <c r="AC996" s="219"/>
      <c r="AD996" s="220"/>
      <c r="AE996" s="220"/>
      <c r="AF996" s="120"/>
      <c r="AG996" s="217"/>
      <c r="AH996" s="217"/>
      <c r="AI996" s="221"/>
      <c r="AJ996" s="220"/>
      <c r="AK996" s="220"/>
      <c r="AL996" s="222"/>
      <c r="AM996" s="217"/>
      <c r="AN996" s="217"/>
      <c r="AO996" s="221"/>
      <c r="AP996" s="220"/>
      <c r="AQ996" s="220"/>
      <c r="AR996" s="245"/>
      <c r="AS996" s="245"/>
      <c r="AT996" s="117"/>
      <c r="AU996" s="117"/>
    </row>
    <row r="997" spans="1:47" ht="12.75" customHeight="1">
      <c r="A997" s="118"/>
      <c r="B997" s="76"/>
      <c r="C997" s="76"/>
      <c r="D997" s="216"/>
      <c r="E997" s="117"/>
      <c r="F997" s="117"/>
      <c r="G997" s="117"/>
      <c r="H997" s="117"/>
      <c r="I997" s="117"/>
      <c r="J997" s="117"/>
      <c r="K997" s="117"/>
      <c r="L997" s="119"/>
      <c r="M997" s="120"/>
      <c r="N997" s="118"/>
      <c r="O997" s="117"/>
      <c r="P997" s="117"/>
      <c r="Q997" s="216"/>
      <c r="R997" s="117"/>
      <c r="S997" s="117"/>
      <c r="T997" s="117"/>
      <c r="U997" s="216"/>
      <c r="V997" s="216"/>
      <c r="W997" s="216"/>
      <c r="X997" s="216"/>
      <c r="Y997" s="216"/>
      <c r="Z997" s="216"/>
      <c r="AA997" s="217"/>
      <c r="AB997" s="218"/>
      <c r="AC997" s="219"/>
      <c r="AD997" s="220"/>
      <c r="AE997" s="220"/>
      <c r="AF997" s="120"/>
      <c r="AG997" s="217"/>
      <c r="AH997" s="217"/>
      <c r="AI997" s="221"/>
      <c r="AJ997" s="220"/>
      <c r="AK997" s="220"/>
      <c r="AL997" s="222"/>
      <c r="AM997" s="217"/>
      <c r="AN997" s="217"/>
      <c r="AO997" s="221"/>
      <c r="AP997" s="220"/>
      <c r="AQ997" s="220"/>
      <c r="AR997" s="245"/>
      <c r="AS997" s="245"/>
      <c r="AT997" s="117"/>
      <c r="AU997" s="117"/>
    </row>
    <row r="998" spans="1:47" ht="12.75" customHeight="1">
      <c r="A998" s="118"/>
      <c r="B998" s="76"/>
      <c r="C998" s="76"/>
      <c r="D998" s="216"/>
      <c r="E998" s="117"/>
      <c r="F998" s="117"/>
      <c r="G998" s="117"/>
      <c r="H998" s="117"/>
      <c r="I998" s="117"/>
      <c r="J998" s="117"/>
      <c r="K998" s="117"/>
      <c r="L998" s="119"/>
      <c r="M998" s="120"/>
      <c r="N998" s="118"/>
      <c r="O998" s="117"/>
      <c r="P998" s="117"/>
      <c r="Q998" s="216"/>
      <c r="R998" s="117"/>
      <c r="S998" s="117"/>
      <c r="T998" s="117"/>
      <c r="U998" s="216"/>
      <c r="V998" s="216"/>
      <c r="W998" s="216"/>
      <c r="X998" s="216"/>
      <c r="Y998" s="216"/>
      <c r="Z998" s="216"/>
      <c r="AA998" s="217"/>
      <c r="AB998" s="218"/>
      <c r="AC998" s="219"/>
      <c r="AD998" s="220"/>
      <c r="AE998" s="220"/>
      <c r="AF998" s="120"/>
      <c r="AG998" s="217"/>
      <c r="AH998" s="217"/>
      <c r="AI998" s="221"/>
      <c r="AJ998" s="220"/>
      <c r="AK998" s="220"/>
      <c r="AL998" s="222"/>
      <c r="AM998" s="217"/>
      <c r="AN998" s="217"/>
      <c r="AO998" s="221"/>
      <c r="AP998" s="220"/>
      <c r="AQ998" s="220"/>
      <c r="AR998" s="245"/>
      <c r="AS998" s="245"/>
      <c r="AT998" s="117"/>
      <c r="AU998" s="117"/>
    </row>
    <row r="999" spans="1:47" ht="12.75" customHeight="1">
      <c r="A999" s="118"/>
      <c r="B999" s="76"/>
      <c r="C999" s="76"/>
      <c r="D999" s="216"/>
      <c r="E999" s="117"/>
      <c r="F999" s="117"/>
      <c r="G999" s="117"/>
      <c r="H999" s="117"/>
      <c r="I999" s="117"/>
      <c r="J999" s="117"/>
      <c r="K999" s="117"/>
      <c r="L999" s="119"/>
      <c r="M999" s="120"/>
      <c r="N999" s="118"/>
      <c r="O999" s="117"/>
      <c r="P999" s="117"/>
      <c r="Q999" s="216"/>
      <c r="R999" s="117"/>
      <c r="S999" s="117"/>
      <c r="T999" s="117"/>
      <c r="U999" s="216"/>
      <c r="V999" s="216"/>
      <c r="W999" s="216"/>
      <c r="X999" s="216"/>
      <c r="Y999" s="216"/>
      <c r="Z999" s="216"/>
      <c r="AA999" s="217"/>
      <c r="AB999" s="218"/>
      <c r="AC999" s="219"/>
      <c r="AD999" s="220"/>
      <c r="AE999" s="220"/>
      <c r="AF999" s="120"/>
      <c r="AG999" s="217"/>
      <c r="AH999" s="217"/>
      <c r="AI999" s="221"/>
      <c r="AJ999" s="220"/>
      <c r="AK999" s="220"/>
      <c r="AL999" s="222"/>
      <c r="AM999" s="217"/>
      <c r="AN999" s="217"/>
      <c r="AO999" s="221"/>
      <c r="AP999" s="220"/>
      <c r="AQ999" s="220"/>
      <c r="AR999" s="245"/>
      <c r="AS999" s="245"/>
      <c r="AT999" s="117"/>
      <c r="AU999" s="117"/>
    </row>
    <row r="1000" spans="1:47" ht="12.75" customHeight="1">
      <c r="A1000" s="118"/>
      <c r="B1000" s="76"/>
      <c r="C1000" s="76"/>
      <c r="D1000" s="216"/>
      <c r="E1000" s="117"/>
      <c r="F1000" s="117"/>
      <c r="G1000" s="117"/>
      <c r="H1000" s="117"/>
      <c r="I1000" s="117"/>
      <c r="J1000" s="117"/>
      <c r="K1000" s="117"/>
      <c r="L1000" s="119"/>
      <c r="M1000" s="120"/>
      <c r="N1000" s="118"/>
      <c r="O1000" s="117"/>
      <c r="P1000" s="117"/>
      <c r="Q1000" s="216"/>
      <c r="R1000" s="117"/>
      <c r="S1000" s="117"/>
      <c r="T1000" s="117"/>
      <c r="U1000" s="216"/>
      <c r="V1000" s="216"/>
      <c r="W1000" s="216"/>
      <c r="X1000" s="216"/>
      <c r="Y1000" s="216"/>
      <c r="Z1000" s="216"/>
      <c r="AA1000" s="217"/>
      <c r="AB1000" s="218"/>
      <c r="AC1000" s="219"/>
      <c r="AD1000" s="220"/>
      <c r="AE1000" s="220"/>
      <c r="AF1000" s="120"/>
      <c r="AG1000" s="217"/>
      <c r="AH1000" s="217"/>
      <c r="AI1000" s="221"/>
      <c r="AJ1000" s="220"/>
      <c r="AK1000" s="220"/>
      <c r="AL1000" s="222"/>
      <c r="AM1000" s="217"/>
      <c r="AN1000" s="217"/>
      <c r="AO1000" s="221"/>
      <c r="AP1000" s="220"/>
      <c r="AQ1000" s="220"/>
      <c r="AR1000" s="245"/>
      <c r="AS1000" s="245"/>
      <c r="AT1000" s="117"/>
      <c r="AU1000" s="117"/>
    </row>
  </sheetData>
  <autoFilter ref="A1:R284" xr:uid="{00000000-0009-0000-0000-00000D000000}"/>
  <mergeCells count="11">
    <mergeCell ref="A3:C3"/>
    <mergeCell ref="AP1:AQ1"/>
    <mergeCell ref="AR1:AS1"/>
    <mergeCell ref="AT1:AU1"/>
    <mergeCell ref="T1:T2"/>
    <mergeCell ref="U1:W1"/>
    <mergeCell ref="AA1:AB1"/>
    <mergeCell ref="AD1:AE1"/>
    <mergeCell ref="AG1:AH1"/>
    <mergeCell ref="AJ1:AK1"/>
    <mergeCell ref="AM1:AN1"/>
  </mergeCells>
  <pageMargins left="0.7" right="0.7" top="0.75" bottom="0.75" header="0" footer="0"/>
  <pageSetup paperSize="5" scale="83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U1000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4.42578125" defaultRowHeight="15" customHeight="1"/>
  <cols>
    <col min="1" max="1" width="3.85546875" customWidth="1"/>
    <col min="2" max="2" width="18.5703125" customWidth="1"/>
    <col min="3" max="3" width="14.7109375" customWidth="1"/>
    <col min="4" max="4" width="15.140625" customWidth="1"/>
    <col min="5" max="5" width="12.85546875" customWidth="1"/>
    <col min="6" max="6" width="9" customWidth="1"/>
    <col min="7" max="7" width="17.28515625" customWidth="1"/>
    <col min="8" max="8" width="14.7109375" customWidth="1"/>
    <col min="9" max="9" width="34" customWidth="1"/>
    <col min="10" max="10" width="8.28515625" customWidth="1"/>
    <col min="11" max="11" width="14.7109375" customWidth="1"/>
    <col min="12" max="12" width="20.140625" customWidth="1"/>
    <col min="13" max="13" width="8.28515625" customWidth="1"/>
    <col min="14" max="14" width="46.140625" customWidth="1"/>
    <col min="15" max="15" width="20.7109375" customWidth="1"/>
    <col min="16" max="16" width="11.5703125" customWidth="1"/>
    <col min="17" max="17" width="16.85546875" customWidth="1"/>
    <col min="18" max="18" width="18.7109375" customWidth="1"/>
    <col min="19" max="19" width="21.140625" customWidth="1"/>
    <col min="20" max="20" width="15" customWidth="1"/>
    <col min="21" max="23" width="15.7109375" customWidth="1"/>
    <col min="24" max="24" width="15.7109375" hidden="1" customWidth="1"/>
    <col min="25" max="26" width="14.85546875" hidden="1" customWidth="1"/>
    <col min="27" max="27" width="20" customWidth="1"/>
    <col min="28" max="28" width="18.5703125" customWidth="1"/>
    <col min="29" max="29" width="8.42578125" customWidth="1"/>
    <col min="30" max="30" width="19.7109375" customWidth="1"/>
    <col min="31" max="31" width="18.7109375" customWidth="1"/>
    <col min="32" max="32" width="7.7109375" customWidth="1"/>
    <col min="33" max="33" width="15.7109375" customWidth="1"/>
    <col min="34" max="34" width="19" customWidth="1"/>
    <col min="35" max="35" width="5.28515625" customWidth="1"/>
    <col min="36" max="36" width="19" customWidth="1"/>
    <col min="37" max="37" width="20.140625" customWidth="1"/>
    <col min="38" max="38" width="6.140625" customWidth="1"/>
    <col min="39" max="39" width="15.7109375" customWidth="1"/>
    <col min="40" max="40" width="19.140625" customWidth="1"/>
    <col min="41" max="41" width="5.5703125" customWidth="1"/>
    <col min="42" max="45" width="15.7109375" customWidth="1"/>
    <col min="46" max="46" width="12.140625" customWidth="1"/>
    <col min="47" max="47" width="9.140625" customWidth="1"/>
  </cols>
  <sheetData>
    <row r="1" spans="1:47" ht="15" customHeight="1">
      <c r="A1" s="203" t="s">
        <v>0</v>
      </c>
      <c r="B1" s="204" t="s">
        <v>4</v>
      </c>
      <c r="C1" s="204" t="s">
        <v>5</v>
      </c>
      <c r="D1" s="9" t="s">
        <v>6</v>
      </c>
      <c r="E1" s="25" t="s">
        <v>7</v>
      </c>
      <c r="F1" s="25" t="s">
        <v>9</v>
      </c>
      <c r="G1" s="25" t="s">
        <v>10</v>
      </c>
      <c r="H1" s="25" t="s">
        <v>11</v>
      </c>
      <c r="I1" s="25" t="s">
        <v>13</v>
      </c>
      <c r="J1" s="25" t="s">
        <v>15</v>
      </c>
      <c r="K1" s="25" t="s">
        <v>16</v>
      </c>
      <c r="L1" s="27" t="s">
        <v>17</v>
      </c>
      <c r="M1" s="205" t="s">
        <v>18</v>
      </c>
      <c r="N1" s="25" t="s">
        <v>20</v>
      </c>
      <c r="O1" s="25" t="s">
        <v>22</v>
      </c>
      <c r="P1" s="25" t="s">
        <v>2123</v>
      </c>
      <c r="Q1" s="9" t="s">
        <v>25</v>
      </c>
      <c r="R1" s="25" t="s">
        <v>26</v>
      </c>
      <c r="S1" s="25" t="s">
        <v>27</v>
      </c>
      <c r="T1" s="1134" t="s">
        <v>6</v>
      </c>
      <c r="U1" s="1135" t="s">
        <v>29</v>
      </c>
      <c r="V1" s="1119"/>
      <c r="W1" s="1119"/>
      <c r="X1" s="9"/>
      <c r="Y1" s="9"/>
      <c r="Z1" s="9"/>
      <c r="AA1" s="1132" t="s">
        <v>35</v>
      </c>
      <c r="AB1" s="1133"/>
      <c r="AC1" s="206"/>
      <c r="AD1" s="1131" t="s">
        <v>38</v>
      </c>
      <c r="AE1" s="1119"/>
      <c r="AF1" s="205"/>
      <c r="AG1" s="1132" t="s">
        <v>39</v>
      </c>
      <c r="AH1" s="1133"/>
      <c r="AI1" s="207"/>
      <c r="AJ1" s="1131" t="s">
        <v>40</v>
      </c>
      <c r="AK1" s="1119"/>
      <c r="AL1" s="205"/>
      <c r="AM1" s="1132" t="s">
        <v>42</v>
      </c>
      <c r="AN1" s="1133"/>
      <c r="AO1" s="207"/>
      <c r="AP1" s="1131" t="s">
        <v>44</v>
      </c>
      <c r="AQ1" s="1119"/>
      <c r="AR1" s="1132" t="s">
        <v>55</v>
      </c>
      <c r="AS1" s="1133"/>
      <c r="AT1" s="1134" t="s">
        <v>59</v>
      </c>
      <c r="AU1" s="1119"/>
    </row>
    <row r="2" spans="1:47" ht="18.75" customHeight="1">
      <c r="A2" s="208"/>
      <c r="B2" s="209" t="s">
        <v>2125</v>
      </c>
      <c r="C2" s="209"/>
      <c r="D2" s="9"/>
      <c r="E2" s="25"/>
      <c r="F2" s="25"/>
      <c r="G2" s="25"/>
      <c r="H2" s="25"/>
      <c r="I2" s="25"/>
      <c r="J2" s="25"/>
      <c r="K2" s="25"/>
      <c r="L2" s="27"/>
      <c r="M2" s="205"/>
      <c r="N2" s="210"/>
      <c r="O2" s="25"/>
      <c r="P2" s="25"/>
      <c r="Q2" s="9"/>
      <c r="R2" s="25"/>
      <c r="S2" s="25"/>
      <c r="T2" s="1119"/>
      <c r="U2" s="9">
        <v>1</v>
      </c>
      <c r="V2" s="9">
        <v>2</v>
      </c>
      <c r="W2" s="9">
        <v>3</v>
      </c>
      <c r="X2" s="9">
        <v>4</v>
      </c>
      <c r="Y2" s="9">
        <v>5</v>
      </c>
      <c r="Z2" s="9">
        <v>6</v>
      </c>
      <c r="AA2" s="211" t="s">
        <v>67</v>
      </c>
      <c r="AB2" s="212" t="s">
        <v>69</v>
      </c>
      <c r="AC2" s="206"/>
      <c r="AD2" s="213" t="s">
        <v>67</v>
      </c>
      <c r="AE2" s="213" t="s">
        <v>69</v>
      </c>
      <c r="AF2" s="205"/>
      <c r="AG2" s="211" t="s">
        <v>67</v>
      </c>
      <c r="AH2" s="211" t="s">
        <v>69</v>
      </c>
      <c r="AI2" s="207"/>
      <c r="AJ2" s="213" t="s">
        <v>67</v>
      </c>
      <c r="AK2" s="213" t="s">
        <v>69</v>
      </c>
      <c r="AL2" s="215"/>
      <c r="AM2" s="211" t="s">
        <v>67</v>
      </c>
      <c r="AN2" s="211" t="s">
        <v>69</v>
      </c>
      <c r="AO2" s="214"/>
      <c r="AP2" s="213" t="s">
        <v>67</v>
      </c>
      <c r="AQ2" s="213" t="s">
        <v>69</v>
      </c>
      <c r="AR2" s="27" t="s">
        <v>67</v>
      </c>
      <c r="AS2" s="27" t="s">
        <v>69</v>
      </c>
      <c r="AT2" s="25" t="s">
        <v>76</v>
      </c>
      <c r="AU2" s="25" t="s">
        <v>77</v>
      </c>
    </row>
    <row r="3" spans="1:47" ht="19.5" customHeight="1">
      <c r="A3" s="250" t="s">
        <v>33</v>
      </c>
      <c r="B3" s="250"/>
      <c r="C3" s="250"/>
      <c r="D3" s="25"/>
      <c r="E3" s="117"/>
      <c r="F3" s="117"/>
      <c r="G3" s="117"/>
      <c r="H3" s="117"/>
      <c r="I3" s="117"/>
      <c r="J3" s="117"/>
      <c r="K3" s="117"/>
      <c r="L3" s="119"/>
      <c r="M3" s="120"/>
      <c r="N3" s="118"/>
      <c r="O3" s="117"/>
      <c r="P3" s="117"/>
      <c r="Q3" s="216"/>
      <c r="R3" s="117"/>
      <c r="S3" s="117"/>
      <c r="T3" s="117" t="s">
        <v>2125</v>
      </c>
      <c r="U3" s="216"/>
      <c r="V3" s="216"/>
      <c r="W3" s="216"/>
      <c r="X3" s="216"/>
      <c r="Y3" s="216"/>
      <c r="Z3" s="216"/>
      <c r="AA3" s="217"/>
      <c r="AB3" s="218"/>
      <c r="AC3" s="219"/>
      <c r="AD3" s="220"/>
      <c r="AE3" s="220"/>
      <c r="AF3" s="120"/>
      <c r="AG3" s="217"/>
      <c r="AH3" s="217"/>
      <c r="AI3" s="251"/>
      <c r="AJ3" s="220"/>
      <c r="AK3" s="220"/>
      <c r="AL3" s="222"/>
      <c r="AM3" s="217"/>
      <c r="AN3" s="217"/>
      <c r="AO3" s="221"/>
      <c r="AP3" s="220"/>
      <c r="AQ3" s="220"/>
      <c r="AR3" s="119"/>
      <c r="AS3" s="119"/>
      <c r="AT3" s="117"/>
      <c r="AU3" s="117"/>
    </row>
    <row r="4" spans="1:47" ht="24" customHeight="1">
      <c r="A4" s="223">
        <v>1</v>
      </c>
      <c r="B4" s="224" t="s">
        <v>83</v>
      </c>
      <c r="C4" s="224" t="s">
        <v>85</v>
      </c>
      <c r="D4" s="225" t="str">
        <f t="shared" ref="D4:D124" si="0">T4</f>
        <v>Tetap</v>
      </c>
      <c r="E4" s="117" t="s">
        <v>97</v>
      </c>
      <c r="F4" s="117" t="s">
        <v>97</v>
      </c>
      <c r="G4" s="117" t="s">
        <v>100</v>
      </c>
      <c r="H4" s="117"/>
      <c r="I4" s="117" t="s">
        <v>101</v>
      </c>
      <c r="J4" s="117" t="s">
        <v>103</v>
      </c>
      <c r="K4" s="117" t="s">
        <v>100</v>
      </c>
      <c r="L4" s="119">
        <v>30336</v>
      </c>
      <c r="M4" s="120">
        <f t="shared" ref="M4:M140" ca="1" si="1">IF(L4="","",(DATEDIF(L4,TODAY(),"Y")))</f>
        <v>43</v>
      </c>
      <c r="N4" s="118" t="s">
        <v>113</v>
      </c>
      <c r="O4" s="117" t="s">
        <v>114</v>
      </c>
      <c r="P4" s="117" t="s">
        <v>116</v>
      </c>
      <c r="Q4" s="216" t="s">
        <v>97</v>
      </c>
      <c r="R4" s="117" t="s">
        <v>118</v>
      </c>
      <c r="S4" s="117">
        <v>1654056600</v>
      </c>
      <c r="T4" s="117" t="s">
        <v>1581</v>
      </c>
      <c r="U4" s="216" t="s">
        <v>97</v>
      </c>
      <c r="V4" s="216"/>
      <c r="W4" s="216"/>
      <c r="X4" s="216"/>
      <c r="Y4" s="216"/>
      <c r="Z4" s="216"/>
      <c r="AA4" s="217" t="s">
        <v>2132</v>
      </c>
      <c r="AB4" s="217"/>
      <c r="AC4" s="221"/>
      <c r="AD4" s="220" t="s">
        <v>2133</v>
      </c>
      <c r="AE4" s="220"/>
      <c r="AF4" s="222"/>
      <c r="AG4" s="217" t="s">
        <v>97</v>
      </c>
      <c r="AH4" s="217"/>
      <c r="AI4" s="217"/>
      <c r="AJ4" s="220" t="s">
        <v>97</v>
      </c>
      <c r="AK4" s="220"/>
      <c r="AL4" s="220"/>
      <c r="AM4" s="220" t="s">
        <v>97</v>
      </c>
      <c r="AN4" s="220"/>
      <c r="AO4" s="222"/>
      <c r="AP4" s="220"/>
      <c r="AQ4" s="220"/>
      <c r="AR4" s="119"/>
      <c r="AS4" s="119"/>
      <c r="AT4" s="117"/>
      <c r="AU4" s="117"/>
    </row>
    <row r="5" spans="1:47" ht="30" customHeight="1">
      <c r="A5" s="223">
        <f t="shared" ref="A5:A15" si="2">A4+1</f>
        <v>2</v>
      </c>
      <c r="B5" s="224" t="s">
        <v>770</v>
      </c>
      <c r="C5" s="224" t="s">
        <v>1993</v>
      </c>
      <c r="D5" s="225" t="str">
        <f t="shared" si="0"/>
        <v>Kontrak I</v>
      </c>
      <c r="E5" s="117" t="s">
        <v>97</v>
      </c>
      <c r="F5" s="117" t="s">
        <v>97</v>
      </c>
      <c r="G5" s="117" t="s">
        <v>2135</v>
      </c>
      <c r="H5" s="117"/>
      <c r="I5" s="117" t="s">
        <v>198</v>
      </c>
      <c r="J5" s="117" t="s">
        <v>172</v>
      </c>
      <c r="K5" s="117" t="s">
        <v>278</v>
      </c>
      <c r="L5" s="119">
        <v>29120</v>
      </c>
      <c r="M5" s="120">
        <f t="shared" ca="1" si="1"/>
        <v>47</v>
      </c>
      <c r="N5" s="118" t="s">
        <v>771</v>
      </c>
      <c r="O5" s="117" t="s">
        <v>114</v>
      </c>
      <c r="P5" s="117" t="s">
        <v>391</v>
      </c>
      <c r="Q5" s="216" t="s">
        <v>772</v>
      </c>
      <c r="R5" s="117" t="s">
        <v>773</v>
      </c>
      <c r="S5" s="117" t="s">
        <v>774</v>
      </c>
      <c r="T5" s="117" t="s">
        <v>1241</v>
      </c>
      <c r="U5" s="216" t="s">
        <v>775</v>
      </c>
      <c r="V5" s="216"/>
      <c r="W5" s="216"/>
      <c r="X5" s="216"/>
      <c r="Y5" s="216"/>
      <c r="Z5" s="216"/>
      <c r="AA5" s="217">
        <v>46083</v>
      </c>
      <c r="AB5" s="218">
        <v>46203</v>
      </c>
      <c r="AC5" s="219">
        <f t="shared" ref="AC5:AC15" si="3">IF(AB5="","",(DATEDIF(AA5,AB5,"M")+1))</f>
        <v>4</v>
      </c>
      <c r="AD5" s="220">
        <v>46204</v>
      </c>
      <c r="AE5" s="220">
        <v>46326</v>
      </c>
      <c r="AF5" s="120">
        <f t="shared" ref="AF5:AF15" si="4">IF(AE5="","",(DATEDIF(AD5,AE5,"M")+1))</f>
        <v>4</v>
      </c>
      <c r="AG5" s="217" t="s">
        <v>97</v>
      </c>
      <c r="AH5" s="217"/>
      <c r="AI5" s="251" t="str">
        <f t="shared" ref="AI5:AI15" si="5">IF(AH5="","",(DATEDIF(AG5,AH5,"M")+1))</f>
        <v/>
      </c>
      <c r="AJ5" s="220" t="s">
        <v>97</v>
      </c>
      <c r="AK5" s="220"/>
      <c r="AL5" s="222" t="str">
        <f t="shared" ref="AL5:AL15" si="6">IF(AK5="","",(DATEDIF(AJ5,AK5,"M")+1))</f>
        <v/>
      </c>
      <c r="AM5" s="217" t="s">
        <v>97</v>
      </c>
      <c r="AN5" s="217"/>
      <c r="AO5" s="221" t="str">
        <f t="shared" ref="AO5:AO15" si="7">IF(AN5="","",(DATEDIF(AM5,AN5,"M")+1))</f>
        <v/>
      </c>
      <c r="AP5" s="220"/>
      <c r="AQ5" s="220"/>
      <c r="AR5" s="119"/>
      <c r="AS5" s="119"/>
      <c r="AT5" s="117"/>
      <c r="AU5" s="117"/>
    </row>
    <row r="6" spans="1:47" ht="30" customHeight="1">
      <c r="A6" s="223">
        <f t="shared" si="2"/>
        <v>3</v>
      </c>
      <c r="B6" s="224" t="s">
        <v>273</v>
      </c>
      <c r="C6" s="248" t="s">
        <v>274</v>
      </c>
      <c r="D6" s="225" t="str">
        <f t="shared" si="0"/>
        <v>Kontrak IV</v>
      </c>
      <c r="E6" s="239" t="s">
        <v>30</v>
      </c>
      <c r="F6" s="239">
        <v>11</v>
      </c>
      <c r="G6" s="117" t="s">
        <v>276</v>
      </c>
      <c r="H6" s="117"/>
      <c r="I6" s="117" t="s">
        <v>277</v>
      </c>
      <c r="J6" s="117" t="s">
        <v>172</v>
      </c>
      <c r="K6" s="117" t="s">
        <v>278</v>
      </c>
      <c r="L6" s="119">
        <v>29770</v>
      </c>
      <c r="M6" s="120">
        <f t="shared" ca="1" si="1"/>
        <v>45</v>
      </c>
      <c r="N6" s="118" t="s">
        <v>279</v>
      </c>
      <c r="O6" s="117" t="s">
        <v>114</v>
      </c>
      <c r="P6" s="117" t="s">
        <v>176</v>
      </c>
      <c r="Q6" s="216" t="s">
        <v>280</v>
      </c>
      <c r="R6" s="117" t="s">
        <v>281</v>
      </c>
      <c r="S6" s="117">
        <v>2027148921</v>
      </c>
      <c r="T6" s="117" t="s">
        <v>1528</v>
      </c>
      <c r="U6" s="216" t="s">
        <v>120</v>
      </c>
      <c r="V6" s="216"/>
      <c r="W6" s="216"/>
      <c r="X6" s="216"/>
      <c r="Y6" s="216"/>
      <c r="Z6" s="216"/>
      <c r="AA6" s="217" t="s">
        <v>2273</v>
      </c>
      <c r="AB6" s="218"/>
      <c r="AC6" s="219" t="str">
        <f t="shared" si="3"/>
        <v/>
      </c>
      <c r="AD6" s="220" t="s">
        <v>2274</v>
      </c>
      <c r="AE6" s="220"/>
      <c r="AF6" s="120" t="str">
        <f t="shared" si="4"/>
        <v/>
      </c>
      <c r="AG6" s="217" t="s">
        <v>2212</v>
      </c>
      <c r="AH6" s="217"/>
      <c r="AI6" s="251" t="str">
        <f t="shared" si="5"/>
        <v/>
      </c>
      <c r="AJ6" s="220" t="s">
        <v>2269</v>
      </c>
      <c r="AK6" s="220"/>
      <c r="AL6" s="222" t="str">
        <f t="shared" si="6"/>
        <v/>
      </c>
      <c r="AM6" s="217" t="s">
        <v>97</v>
      </c>
      <c r="AN6" s="217"/>
      <c r="AO6" s="221" t="str">
        <f t="shared" si="7"/>
        <v/>
      </c>
      <c r="AP6" s="220"/>
      <c r="AQ6" s="220"/>
      <c r="AR6" s="119"/>
      <c r="AS6" s="119"/>
      <c r="AT6" s="117"/>
      <c r="AU6" s="117"/>
    </row>
    <row r="7" spans="1:47" ht="30" customHeight="1">
      <c r="A7" s="223">
        <f t="shared" si="2"/>
        <v>4</v>
      </c>
      <c r="B7" s="224" t="s">
        <v>299</v>
      </c>
      <c r="C7" s="237" t="s">
        <v>289</v>
      </c>
      <c r="D7" s="225" t="str">
        <f t="shared" si="0"/>
        <v>Tetap</v>
      </c>
      <c r="E7" s="239" t="s">
        <v>47</v>
      </c>
      <c r="F7" s="239">
        <v>9</v>
      </c>
      <c r="G7" s="117" t="s">
        <v>300</v>
      </c>
      <c r="H7" s="117"/>
      <c r="I7" s="117" t="s">
        <v>301</v>
      </c>
      <c r="J7" s="117" t="s">
        <v>302</v>
      </c>
      <c r="K7" s="117" t="s">
        <v>303</v>
      </c>
      <c r="L7" s="119">
        <v>33249</v>
      </c>
      <c r="M7" s="120">
        <f t="shared" ca="1" si="1"/>
        <v>35</v>
      </c>
      <c r="N7" s="118" t="s">
        <v>304</v>
      </c>
      <c r="O7" s="117" t="s">
        <v>219</v>
      </c>
      <c r="P7" s="117" t="s">
        <v>97</v>
      </c>
      <c r="Q7" s="216" t="s">
        <v>97</v>
      </c>
      <c r="R7" s="117" t="s">
        <v>305</v>
      </c>
      <c r="S7" s="117" t="s">
        <v>306</v>
      </c>
      <c r="T7" s="117" t="s">
        <v>1581</v>
      </c>
      <c r="U7" s="216" t="s">
        <v>2326</v>
      </c>
      <c r="V7" s="216"/>
      <c r="W7" s="216"/>
      <c r="X7" s="216"/>
      <c r="Y7" s="216"/>
      <c r="Z7" s="216"/>
      <c r="AA7" s="217" t="s">
        <v>2327</v>
      </c>
      <c r="AB7" s="217"/>
      <c r="AC7" s="221" t="str">
        <f t="shared" si="3"/>
        <v/>
      </c>
      <c r="AD7" s="220" t="s">
        <v>2328</v>
      </c>
      <c r="AE7" s="220"/>
      <c r="AF7" s="222" t="str">
        <f t="shared" si="4"/>
        <v/>
      </c>
      <c r="AG7" s="217" t="s">
        <v>97</v>
      </c>
      <c r="AH7" s="217"/>
      <c r="AI7" s="217" t="str">
        <f t="shared" si="5"/>
        <v/>
      </c>
      <c r="AJ7" s="220" t="s">
        <v>97</v>
      </c>
      <c r="AK7" s="220"/>
      <c r="AL7" s="220" t="str">
        <f t="shared" si="6"/>
        <v/>
      </c>
      <c r="AM7" s="220" t="s">
        <v>97</v>
      </c>
      <c r="AN7" s="220"/>
      <c r="AO7" s="222" t="str">
        <f t="shared" si="7"/>
        <v/>
      </c>
      <c r="AP7" s="220"/>
      <c r="AQ7" s="220"/>
      <c r="AR7" s="119"/>
      <c r="AS7" s="119"/>
      <c r="AT7" s="117"/>
      <c r="AU7" s="117"/>
    </row>
    <row r="8" spans="1:47" ht="30" customHeight="1">
      <c r="A8" s="223">
        <f t="shared" si="2"/>
        <v>5</v>
      </c>
      <c r="B8" s="224" t="s">
        <v>288</v>
      </c>
      <c r="C8" s="237" t="s">
        <v>289</v>
      </c>
      <c r="D8" s="225" t="str">
        <f t="shared" si="0"/>
        <v>Tetap</v>
      </c>
      <c r="E8" s="239" t="s">
        <v>47</v>
      </c>
      <c r="F8" s="239">
        <v>9</v>
      </c>
      <c r="G8" s="117" t="s">
        <v>170</v>
      </c>
      <c r="H8" s="117"/>
      <c r="I8" s="117" t="s">
        <v>290</v>
      </c>
      <c r="J8" s="117" t="s">
        <v>172</v>
      </c>
      <c r="K8" s="117" t="s">
        <v>291</v>
      </c>
      <c r="L8" s="119">
        <v>31792</v>
      </c>
      <c r="M8" s="120">
        <f t="shared" ca="1" si="1"/>
        <v>39</v>
      </c>
      <c r="N8" s="118" t="s">
        <v>293</v>
      </c>
      <c r="O8" s="117" t="s">
        <v>294</v>
      </c>
      <c r="P8" s="117" t="s">
        <v>116</v>
      </c>
      <c r="Q8" s="216" t="s">
        <v>97</v>
      </c>
      <c r="R8" s="117" t="s">
        <v>296</v>
      </c>
      <c r="S8" s="117" t="s">
        <v>297</v>
      </c>
      <c r="T8" s="117" t="s">
        <v>1581</v>
      </c>
      <c r="U8" s="216" t="s">
        <v>2247</v>
      </c>
      <c r="V8" s="216"/>
      <c r="W8" s="216"/>
      <c r="X8" s="216"/>
      <c r="Y8" s="216"/>
      <c r="Z8" s="216"/>
      <c r="AA8" s="217" t="s">
        <v>2248</v>
      </c>
      <c r="AB8" s="217"/>
      <c r="AC8" s="221" t="str">
        <f t="shared" si="3"/>
        <v/>
      </c>
      <c r="AD8" s="220" t="s">
        <v>2249</v>
      </c>
      <c r="AE8" s="220"/>
      <c r="AF8" s="222" t="str">
        <f t="shared" si="4"/>
        <v/>
      </c>
      <c r="AG8" s="217" t="s">
        <v>2250</v>
      </c>
      <c r="AH8" s="217"/>
      <c r="AI8" s="217" t="str">
        <f t="shared" si="5"/>
        <v/>
      </c>
      <c r="AJ8" s="220" t="s">
        <v>2251</v>
      </c>
      <c r="AK8" s="220"/>
      <c r="AL8" s="220" t="str">
        <f t="shared" si="6"/>
        <v/>
      </c>
      <c r="AM8" s="220" t="s">
        <v>97</v>
      </c>
      <c r="AN8" s="220"/>
      <c r="AO8" s="222" t="str">
        <f t="shared" si="7"/>
        <v/>
      </c>
      <c r="AP8" s="220"/>
      <c r="AQ8" s="220"/>
      <c r="AR8" s="119"/>
      <c r="AS8" s="119"/>
      <c r="AT8" s="117"/>
      <c r="AU8" s="117"/>
    </row>
    <row r="9" spans="1:47" ht="30" customHeight="1">
      <c r="A9" s="223">
        <f t="shared" si="2"/>
        <v>6</v>
      </c>
      <c r="B9" s="224" t="s">
        <v>308</v>
      </c>
      <c r="C9" s="237" t="s">
        <v>289</v>
      </c>
      <c r="D9" s="225" t="str">
        <f t="shared" si="0"/>
        <v>Kontrak IV</v>
      </c>
      <c r="E9" s="239" t="s">
        <v>30</v>
      </c>
      <c r="F9" s="239">
        <v>7</v>
      </c>
      <c r="G9" s="117" t="s">
        <v>309</v>
      </c>
      <c r="H9" s="117"/>
      <c r="I9" s="117" t="s">
        <v>310</v>
      </c>
      <c r="J9" s="117" t="s">
        <v>172</v>
      </c>
      <c r="K9" s="117" t="s">
        <v>311</v>
      </c>
      <c r="L9" s="119">
        <v>30372</v>
      </c>
      <c r="M9" s="120">
        <f t="shared" ca="1" si="1"/>
        <v>43</v>
      </c>
      <c r="N9" s="118" t="s">
        <v>312</v>
      </c>
      <c r="O9" s="117" t="s">
        <v>294</v>
      </c>
      <c r="P9" s="117" t="s">
        <v>97</v>
      </c>
      <c r="Q9" s="216" t="s">
        <v>97</v>
      </c>
      <c r="R9" s="117" t="s">
        <v>313</v>
      </c>
      <c r="S9" s="117">
        <v>1411581796</v>
      </c>
      <c r="T9" s="117" t="s">
        <v>1528</v>
      </c>
      <c r="U9" s="216" t="s">
        <v>120</v>
      </c>
      <c r="V9" s="216"/>
      <c r="W9" s="216"/>
      <c r="X9" s="216"/>
      <c r="Y9" s="216"/>
      <c r="Z9" s="216"/>
      <c r="AA9" s="217" t="s">
        <v>2157</v>
      </c>
      <c r="AB9" s="218"/>
      <c r="AC9" s="219" t="str">
        <f t="shared" si="3"/>
        <v/>
      </c>
      <c r="AD9" s="220" t="s">
        <v>2158</v>
      </c>
      <c r="AE9" s="220"/>
      <c r="AF9" s="120" t="str">
        <f t="shared" si="4"/>
        <v/>
      </c>
      <c r="AG9" s="217" t="s">
        <v>2159</v>
      </c>
      <c r="AH9" s="217"/>
      <c r="AI9" s="251" t="str">
        <f t="shared" si="5"/>
        <v/>
      </c>
      <c r="AJ9" s="220">
        <v>45597</v>
      </c>
      <c r="AK9" s="220">
        <v>46598</v>
      </c>
      <c r="AL9" s="222">
        <f t="shared" si="6"/>
        <v>33</v>
      </c>
      <c r="AM9" s="217" t="s">
        <v>97</v>
      </c>
      <c r="AN9" s="217"/>
      <c r="AO9" s="221" t="str">
        <f t="shared" si="7"/>
        <v/>
      </c>
      <c r="AP9" s="220"/>
      <c r="AQ9" s="220"/>
      <c r="AR9" s="119"/>
      <c r="AS9" s="119"/>
      <c r="AT9" s="117"/>
      <c r="AU9" s="117"/>
    </row>
    <row r="10" spans="1:47" ht="48" customHeight="1">
      <c r="A10" s="223">
        <f t="shared" si="2"/>
        <v>7</v>
      </c>
      <c r="B10" s="224" t="s">
        <v>193</v>
      </c>
      <c r="C10" s="224" t="s">
        <v>194</v>
      </c>
      <c r="D10" s="225" t="str">
        <f t="shared" si="0"/>
        <v>Tetap</v>
      </c>
      <c r="E10" s="117" t="s">
        <v>73</v>
      </c>
      <c r="F10" s="117">
        <v>7</v>
      </c>
      <c r="G10" s="117" t="s">
        <v>197</v>
      </c>
      <c r="H10" s="117"/>
      <c r="I10" s="117" t="s">
        <v>198</v>
      </c>
      <c r="J10" s="117" t="s">
        <v>172</v>
      </c>
      <c r="K10" s="117" t="s">
        <v>199</v>
      </c>
      <c r="L10" s="119">
        <v>35060</v>
      </c>
      <c r="M10" s="120">
        <f t="shared" ca="1" si="1"/>
        <v>30</v>
      </c>
      <c r="N10" s="118" t="s">
        <v>201</v>
      </c>
      <c r="O10" s="117" t="s">
        <v>114</v>
      </c>
      <c r="P10" s="117" t="s">
        <v>116</v>
      </c>
      <c r="Q10" s="216" t="s">
        <v>202</v>
      </c>
      <c r="R10" s="117" t="s">
        <v>203</v>
      </c>
      <c r="S10" s="117"/>
      <c r="T10" s="117" t="s">
        <v>1581</v>
      </c>
      <c r="U10" s="216" t="s">
        <v>2139</v>
      </c>
      <c r="V10" s="216"/>
      <c r="W10" s="216"/>
      <c r="X10" s="216"/>
      <c r="Y10" s="216"/>
      <c r="Z10" s="216"/>
      <c r="AA10" s="217" t="s">
        <v>2140</v>
      </c>
      <c r="AB10" s="217"/>
      <c r="AC10" s="221" t="str">
        <f t="shared" si="3"/>
        <v/>
      </c>
      <c r="AD10" s="220" t="s">
        <v>2141</v>
      </c>
      <c r="AE10" s="220"/>
      <c r="AF10" s="222" t="str">
        <f t="shared" si="4"/>
        <v/>
      </c>
      <c r="AG10" s="217" t="s">
        <v>2142</v>
      </c>
      <c r="AH10" s="217"/>
      <c r="AI10" s="217" t="str">
        <f t="shared" si="5"/>
        <v/>
      </c>
      <c r="AJ10" s="220" t="s">
        <v>2143</v>
      </c>
      <c r="AK10" s="220"/>
      <c r="AL10" s="220" t="str">
        <f t="shared" si="6"/>
        <v/>
      </c>
      <c r="AM10" s="220" t="s">
        <v>97</v>
      </c>
      <c r="AN10" s="220"/>
      <c r="AO10" s="222" t="str">
        <f t="shared" si="7"/>
        <v/>
      </c>
      <c r="AP10" s="220"/>
      <c r="AQ10" s="220"/>
      <c r="AR10" s="119"/>
      <c r="AS10" s="119"/>
      <c r="AT10" s="117"/>
      <c r="AU10" s="117"/>
    </row>
    <row r="11" spans="1:47" ht="30" customHeight="1">
      <c r="A11" s="223">
        <f t="shared" si="2"/>
        <v>8</v>
      </c>
      <c r="B11" s="224" t="s">
        <v>211</v>
      </c>
      <c r="C11" s="224" t="s">
        <v>212</v>
      </c>
      <c r="D11" s="225" t="str">
        <f t="shared" si="0"/>
        <v>Kontrak IV</v>
      </c>
      <c r="E11" s="117" t="s">
        <v>47</v>
      </c>
      <c r="F11" s="117">
        <v>3</v>
      </c>
      <c r="G11" s="117" t="s">
        <v>215</v>
      </c>
      <c r="H11" s="117"/>
      <c r="I11" s="117" t="s">
        <v>216</v>
      </c>
      <c r="J11" s="117" t="s">
        <v>172</v>
      </c>
      <c r="K11" s="117" t="s">
        <v>217</v>
      </c>
      <c r="L11" s="119">
        <v>36303</v>
      </c>
      <c r="M11" s="120">
        <f t="shared" ca="1" si="1"/>
        <v>27</v>
      </c>
      <c r="N11" s="118" t="s">
        <v>218</v>
      </c>
      <c r="O11" s="117" t="s">
        <v>219</v>
      </c>
      <c r="P11" s="117" t="s">
        <v>30</v>
      </c>
      <c r="Q11" s="216" t="s">
        <v>220</v>
      </c>
      <c r="R11" s="117" t="s">
        <v>221</v>
      </c>
      <c r="S11" s="117">
        <v>1888997073</v>
      </c>
      <c r="T11" s="117" t="s">
        <v>1528</v>
      </c>
      <c r="U11" s="216" t="s">
        <v>2144</v>
      </c>
      <c r="V11" s="216"/>
      <c r="W11" s="216"/>
      <c r="X11" s="216"/>
      <c r="Y11" s="216"/>
      <c r="Z11" s="216"/>
      <c r="AA11" s="217" t="s">
        <v>2145</v>
      </c>
      <c r="AB11" s="218"/>
      <c r="AC11" s="219" t="str">
        <f t="shared" si="3"/>
        <v/>
      </c>
      <c r="AD11" s="220" t="s">
        <v>2146</v>
      </c>
      <c r="AE11" s="220"/>
      <c r="AF11" s="120" t="str">
        <f t="shared" si="4"/>
        <v/>
      </c>
      <c r="AG11" s="217" t="s">
        <v>2147</v>
      </c>
      <c r="AH11" s="217"/>
      <c r="AI11" s="251" t="str">
        <f t="shared" si="5"/>
        <v/>
      </c>
      <c r="AJ11" s="220" t="s">
        <v>2148</v>
      </c>
      <c r="AK11" s="220"/>
      <c r="AL11" s="222" t="str">
        <f t="shared" si="6"/>
        <v/>
      </c>
      <c r="AM11" s="217" t="s">
        <v>97</v>
      </c>
      <c r="AN11" s="217"/>
      <c r="AO11" s="221" t="str">
        <f t="shared" si="7"/>
        <v/>
      </c>
      <c r="AP11" s="220"/>
      <c r="AQ11" s="220"/>
      <c r="AR11" s="119"/>
      <c r="AS11" s="119"/>
      <c r="AT11" s="117"/>
      <c r="AU11" s="117"/>
    </row>
    <row r="12" spans="1:47" ht="30" customHeight="1">
      <c r="A12" s="223">
        <f t="shared" si="2"/>
        <v>9</v>
      </c>
      <c r="B12" s="224" t="s">
        <v>245</v>
      </c>
      <c r="C12" s="240" t="s">
        <v>246</v>
      </c>
      <c r="D12" s="225" t="str">
        <f t="shared" si="0"/>
        <v>Kontrak II</v>
      </c>
      <c r="E12" s="117" t="s">
        <v>30</v>
      </c>
      <c r="F12" s="117" t="s">
        <v>30</v>
      </c>
      <c r="G12" s="117" t="s">
        <v>170</v>
      </c>
      <c r="H12" s="117"/>
      <c r="I12" s="117" t="s">
        <v>248</v>
      </c>
      <c r="J12" s="117" t="s">
        <v>172</v>
      </c>
      <c r="K12" s="117" t="s">
        <v>199</v>
      </c>
      <c r="L12" s="119">
        <v>37505</v>
      </c>
      <c r="M12" s="120">
        <f t="shared" ca="1" si="1"/>
        <v>24</v>
      </c>
      <c r="N12" s="118" t="s">
        <v>249</v>
      </c>
      <c r="O12" s="117" t="s">
        <v>233</v>
      </c>
      <c r="P12" s="117" t="s">
        <v>30</v>
      </c>
      <c r="Q12" s="216" t="s">
        <v>250</v>
      </c>
      <c r="R12" s="117" t="s">
        <v>251</v>
      </c>
      <c r="S12" s="117"/>
      <c r="T12" s="117" t="s">
        <v>1365</v>
      </c>
      <c r="U12" s="241" t="s">
        <v>252</v>
      </c>
      <c r="V12" s="216"/>
      <c r="W12" s="216"/>
      <c r="X12" s="216"/>
      <c r="Y12" s="216"/>
      <c r="Z12" s="216"/>
      <c r="AA12" s="217">
        <v>45916</v>
      </c>
      <c r="AB12" s="218">
        <v>46053</v>
      </c>
      <c r="AC12" s="219">
        <f t="shared" si="3"/>
        <v>5</v>
      </c>
      <c r="AD12" s="220" t="s">
        <v>2162</v>
      </c>
      <c r="AE12" s="220"/>
      <c r="AF12" s="120" t="str">
        <f t="shared" si="4"/>
        <v/>
      </c>
      <c r="AG12" s="217">
        <v>46174</v>
      </c>
      <c r="AH12" s="217">
        <v>46295</v>
      </c>
      <c r="AI12" s="251">
        <f t="shared" si="5"/>
        <v>4</v>
      </c>
      <c r="AJ12" s="220" t="s">
        <v>97</v>
      </c>
      <c r="AK12" s="220"/>
      <c r="AL12" s="222" t="str">
        <f t="shared" si="6"/>
        <v/>
      </c>
      <c r="AM12" s="217" t="s">
        <v>97</v>
      </c>
      <c r="AN12" s="217"/>
      <c r="AO12" s="221" t="str">
        <f t="shared" si="7"/>
        <v/>
      </c>
      <c r="AP12" s="220"/>
      <c r="AQ12" s="220"/>
      <c r="AR12" s="119"/>
      <c r="AS12" s="119"/>
      <c r="AT12" s="117"/>
      <c r="AU12" s="117"/>
    </row>
    <row r="13" spans="1:47" ht="30" customHeight="1">
      <c r="A13" s="227">
        <f t="shared" si="2"/>
        <v>10</v>
      </c>
      <c r="B13" s="228" t="s">
        <v>1997</v>
      </c>
      <c r="C13" s="242" t="s">
        <v>246</v>
      </c>
      <c r="D13" s="246" t="str">
        <f t="shared" si="0"/>
        <v>Freelance</v>
      </c>
      <c r="E13" s="229" t="s">
        <v>97</v>
      </c>
      <c r="F13" s="229" t="s">
        <v>97</v>
      </c>
      <c r="G13" s="229" t="s">
        <v>217</v>
      </c>
      <c r="H13" s="229"/>
      <c r="I13" s="229" t="s">
        <v>2163</v>
      </c>
      <c r="J13" s="229" t="s">
        <v>172</v>
      </c>
      <c r="K13" s="229" t="s">
        <v>217</v>
      </c>
      <c r="L13" s="230">
        <v>36103</v>
      </c>
      <c r="M13" s="231">
        <f t="shared" ca="1" si="1"/>
        <v>27</v>
      </c>
      <c r="N13" s="232" t="s">
        <v>2164</v>
      </c>
      <c r="O13" s="229" t="s">
        <v>114</v>
      </c>
      <c r="P13" s="229" t="s">
        <v>349</v>
      </c>
      <c r="Q13" s="233" t="s">
        <v>202</v>
      </c>
      <c r="R13" s="229" t="s">
        <v>97</v>
      </c>
      <c r="S13" s="229"/>
      <c r="T13" s="229" t="s">
        <v>120</v>
      </c>
      <c r="U13" s="233" t="s">
        <v>2165</v>
      </c>
      <c r="V13" s="233"/>
      <c r="W13" s="233"/>
      <c r="X13" s="233"/>
      <c r="Y13" s="233"/>
      <c r="Z13" s="233"/>
      <c r="AA13" s="234">
        <v>46137</v>
      </c>
      <c r="AB13" s="234">
        <v>46265</v>
      </c>
      <c r="AC13" s="236">
        <f t="shared" si="3"/>
        <v>5</v>
      </c>
      <c r="AD13" s="234" t="s">
        <v>97</v>
      </c>
      <c r="AE13" s="234"/>
      <c r="AF13" s="236" t="str">
        <f t="shared" si="4"/>
        <v/>
      </c>
      <c r="AG13" s="234" t="s">
        <v>97</v>
      </c>
      <c r="AH13" s="234"/>
      <c r="AI13" s="231" t="str">
        <f t="shared" si="5"/>
        <v/>
      </c>
      <c r="AJ13" s="234" t="s">
        <v>97</v>
      </c>
      <c r="AK13" s="234"/>
      <c r="AL13" s="234" t="str">
        <f t="shared" si="6"/>
        <v/>
      </c>
      <c r="AM13" s="234" t="s">
        <v>97</v>
      </c>
      <c r="AN13" s="234"/>
      <c r="AO13" s="236" t="str">
        <f t="shared" si="7"/>
        <v/>
      </c>
      <c r="AP13" s="234"/>
      <c r="AQ13" s="234"/>
      <c r="AR13" s="230"/>
      <c r="AS13" s="230"/>
      <c r="AT13" s="229"/>
      <c r="AU13" s="229"/>
    </row>
    <row r="14" spans="1:47" ht="30" customHeight="1">
      <c r="A14" s="227">
        <f t="shared" si="2"/>
        <v>11</v>
      </c>
      <c r="B14" s="228" t="s">
        <v>2174</v>
      </c>
      <c r="C14" s="242" t="s">
        <v>852</v>
      </c>
      <c r="D14" s="246" t="str">
        <f t="shared" si="0"/>
        <v>Freelance</v>
      </c>
      <c r="E14" s="229"/>
      <c r="F14" s="229"/>
      <c r="G14" s="229" t="s">
        <v>170</v>
      </c>
      <c r="H14" s="229"/>
      <c r="I14" s="243" t="s">
        <v>2175</v>
      </c>
      <c r="J14" s="229" t="s">
        <v>172</v>
      </c>
      <c r="K14" s="229" t="s">
        <v>2176</v>
      </c>
      <c r="L14" s="230">
        <v>33669</v>
      </c>
      <c r="M14" s="231">
        <f t="shared" ca="1" si="1"/>
        <v>34</v>
      </c>
      <c r="N14" s="232" t="s">
        <v>2177</v>
      </c>
      <c r="O14" s="229" t="s">
        <v>114</v>
      </c>
      <c r="P14" s="229" t="s">
        <v>756</v>
      </c>
      <c r="Q14" s="233" t="s">
        <v>2178</v>
      </c>
      <c r="R14" s="229"/>
      <c r="S14" s="229"/>
      <c r="T14" s="229" t="s">
        <v>120</v>
      </c>
      <c r="U14" s="233" t="s">
        <v>2179</v>
      </c>
      <c r="V14" s="233" t="s">
        <v>2180</v>
      </c>
      <c r="W14" s="233" t="s">
        <v>2181</v>
      </c>
      <c r="X14" s="233"/>
      <c r="Y14" s="233"/>
      <c r="Z14" s="233"/>
      <c r="AA14" s="234"/>
      <c r="AB14" s="234"/>
      <c r="AC14" s="236" t="str">
        <f t="shared" si="3"/>
        <v/>
      </c>
      <c r="AD14" s="234"/>
      <c r="AE14" s="234"/>
      <c r="AF14" s="236" t="str">
        <f t="shared" si="4"/>
        <v/>
      </c>
      <c r="AG14" s="234"/>
      <c r="AH14" s="234"/>
      <c r="AI14" s="231" t="str">
        <f t="shared" si="5"/>
        <v/>
      </c>
      <c r="AJ14" s="234"/>
      <c r="AK14" s="234"/>
      <c r="AL14" s="234" t="str">
        <f t="shared" si="6"/>
        <v/>
      </c>
      <c r="AM14" s="234"/>
      <c r="AN14" s="234"/>
      <c r="AO14" s="236" t="str">
        <f t="shared" si="7"/>
        <v/>
      </c>
      <c r="AP14" s="234"/>
      <c r="AQ14" s="234"/>
      <c r="AR14" s="230"/>
      <c r="AS14" s="230"/>
      <c r="AT14" s="229"/>
      <c r="AU14" s="229"/>
    </row>
    <row r="15" spans="1:47" ht="30" customHeight="1">
      <c r="A15" s="263">
        <f t="shared" si="2"/>
        <v>12</v>
      </c>
      <c r="B15" s="224" t="s">
        <v>314</v>
      </c>
      <c r="C15" s="240" t="s">
        <v>852</v>
      </c>
      <c r="D15" s="225" t="str">
        <f t="shared" si="0"/>
        <v>Freelance</v>
      </c>
      <c r="E15" s="117"/>
      <c r="F15" s="117"/>
      <c r="G15" s="117" t="s">
        <v>315</v>
      </c>
      <c r="H15" s="117" t="s">
        <v>316</v>
      </c>
      <c r="I15" s="244" t="s">
        <v>317</v>
      </c>
      <c r="J15" s="117" t="s">
        <v>172</v>
      </c>
      <c r="K15" s="117" t="s">
        <v>318</v>
      </c>
      <c r="L15" s="119">
        <v>29442</v>
      </c>
      <c r="M15" s="120">
        <f t="shared" ca="1" si="1"/>
        <v>46</v>
      </c>
      <c r="N15" s="118" t="s">
        <v>319</v>
      </c>
      <c r="O15" s="117" t="s">
        <v>114</v>
      </c>
      <c r="P15" s="117" t="s">
        <v>176</v>
      </c>
      <c r="Q15" s="216" t="s">
        <v>320</v>
      </c>
      <c r="R15" s="117"/>
      <c r="S15" s="117"/>
      <c r="T15" s="117" t="s">
        <v>120</v>
      </c>
      <c r="U15" s="216" t="s">
        <v>2182</v>
      </c>
      <c r="V15" s="216" t="s">
        <v>2183</v>
      </c>
      <c r="W15" s="216" t="s">
        <v>2184</v>
      </c>
      <c r="X15" s="216"/>
      <c r="Y15" s="216"/>
      <c r="Z15" s="216"/>
      <c r="AA15" s="217"/>
      <c r="AB15" s="217"/>
      <c r="AC15" s="221" t="str">
        <f t="shared" si="3"/>
        <v/>
      </c>
      <c r="AD15" s="220"/>
      <c r="AE15" s="220"/>
      <c r="AF15" s="222" t="str">
        <f t="shared" si="4"/>
        <v/>
      </c>
      <c r="AG15" s="217"/>
      <c r="AH15" s="217"/>
      <c r="AI15" s="251" t="str">
        <f t="shared" si="5"/>
        <v/>
      </c>
      <c r="AJ15" s="220"/>
      <c r="AK15" s="220"/>
      <c r="AL15" s="220" t="str">
        <f t="shared" si="6"/>
        <v/>
      </c>
      <c r="AM15" s="217"/>
      <c r="AN15" s="217"/>
      <c r="AO15" s="221" t="str">
        <f t="shared" si="7"/>
        <v/>
      </c>
      <c r="AP15" s="220"/>
      <c r="AQ15" s="220"/>
      <c r="AR15" s="119"/>
      <c r="AS15" s="119"/>
      <c r="AT15" s="117"/>
      <c r="AU15" s="117"/>
    </row>
    <row r="16" spans="1:47" ht="30" customHeight="1">
      <c r="A16" s="223"/>
      <c r="B16" s="224" t="s">
        <v>324</v>
      </c>
      <c r="C16" s="240" t="s">
        <v>852</v>
      </c>
      <c r="D16" s="225" t="str">
        <f t="shared" si="0"/>
        <v>Freelance</v>
      </c>
      <c r="E16" s="117"/>
      <c r="F16" s="117"/>
      <c r="G16" s="117" t="s">
        <v>315</v>
      </c>
      <c r="H16" s="117" t="s">
        <v>316</v>
      </c>
      <c r="I16" s="244" t="s">
        <v>325</v>
      </c>
      <c r="J16" s="117" t="s">
        <v>172</v>
      </c>
      <c r="K16" s="117" t="s">
        <v>326</v>
      </c>
      <c r="L16" s="119">
        <v>26746</v>
      </c>
      <c r="M16" s="120">
        <f t="shared" ca="1" si="1"/>
        <v>53</v>
      </c>
      <c r="N16" s="118" t="s">
        <v>327</v>
      </c>
      <c r="O16" s="117" t="s">
        <v>114</v>
      </c>
      <c r="P16" s="117" t="s">
        <v>176</v>
      </c>
      <c r="Q16" s="216" t="s">
        <v>250</v>
      </c>
      <c r="R16" s="117"/>
      <c r="S16" s="117"/>
      <c r="T16" s="117" t="s">
        <v>120</v>
      </c>
      <c r="U16" s="216" t="s">
        <v>328</v>
      </c>
      <c r="V16" s="216" t="s">
        <v>329</v>
      </c>
      <c r="W16" s="216" t="s">
        <v>2335</v>
      </c>
      <c r="X16" s="216"/>
      <c r="Y16" s="216"/>
      <c r="Z16" s="216"/>
      <c r="AA16" s="217"/>
      <c r="AB16" s="217"/>
      <c r="AC16" s="221"/>
      <c r="AD16" s="220"/>
      <c r="AE16" s="220"/>
      <c r="AF16" s="222"/>
      <c r="AG16" s="217"/>
      <c r="AH16" s="217"/>
      <c r="AI16" s="251"/>
      <c r="AJ16" s="220"/>
      <c r="AK16" s="220"/>
      <c r="AL16" s="220"/>
      <c r="AM16" s="217"/>
      <c r="AN16" s="217"/>
      <c r="AO16" s="221"/>
      <c r="AP16" s="220"/>
      <c r="AQ16" s="220"/>
      <c r="AR16" s="119"/>
      <c r="AS16" s="119"/>
      <c r="AT16" s="117"/>
      <c r="AU16" s="117"/>
    </row>
    <row r="17" spans="1:47" ht="30" customHeight="1">
      <c r="A17" s="223"/>
      <c r="B17" s="224" t="s">
        <v>260</v>
      </c>
      <c r="C17" s="240" t="s">
        <v>852</v>
      </c>
      <c r="D17" s="225" t="str">
        <f t="shared" si="0"/>
        <v>Freelance</v>
      </c>
      <c r="E17" s="117"/>
      <c r="F17" s="117"/>
      <c r="G17" s="117" t="s">
        <v>170</v>
      </c>
      <c r="H17" s="117" t="s">
        <v>262</v>
      </c>
      <c r="I17" s="244" t="s">
        <v>263</v>
      </c>
      <c r="J17" s="117" t="s">
        <v>172</v>
      </c>
      <c r="K17" s="117" t="s">
        <v>264</v>
      </c>
      <c r="L17" s="119">
        <v>31452</v>
      </c>
      <c r="M17" s="120">
        <f t="shared" ca="1" si="1"/>
        <v>40</v>
      </c>
      <c r="N17" s="118" t="s">
        <v>265</v>
      </c>
      <c r="O17" s="117" t="s">
        <v>114</v>
      </c>
      <c r="P17" s="117" t="s">
        <v>176</v>
      </c>
      <c r="Q17" s="216" t="s">
        <v>250</v>
      </c>
      <c r="R17" s="117"/>
      <c r="S17" s="117"/>
      <c r="T17" s="117" t="s">
        <v>120</v>
      </c>
      <c r="U17" s="216" t="s">
        <v>267</v>
      </c>
      <c r="V17" s="216" t="s">
        <v>2337</v>
      </c>
      <c r="W17" s="216" t="s">
        <v>2338</v>
      </c>
      <c r="X17" s="216"/>
      <c r="Y17" s="216"/>
      <c r="Z17" s="216"/>
      <c r="AA17" s="217"/>
      <c r="AB17" s="217"/>
      <c r="AC17" s="221"/>
      <c r="AD17" s="220"/>
      <c r="AE17" s="220"/>
      <c r="AF17" s="222"/>
      <c r="AG17" s="217"/>
      <c r="AH17" s="217"/>
      <c r="AI17" s="251"/>
      <c r="AJ17" s="220"/>
      <c r="AK17" s="220"/>
      <c r="AL17" s="220"/>
      <c r="AM17" s="217"/>
      <c r="AN17" s="217"/>
      <c r="AO17" s="221"/>
      <c r="AP17" s="220"/>
      <c r="AQ17" s="220"/>
      <c r="AR17" s="119"/>
      <c r="AS17" s="119"/>
      <c r="AT17" s="117"/>
      <c r="AU17" s="117"/>
    </row>
    <row r="18" spans="1:47" ht="30" customHeight="1">
      <c r="A18" s="223">
        <f>A15+1</f>
        <v>13</v>
      </c>
      <c r="B18" s="224" t="s">
        <v>227</v>
      </c>
      <c r="C18" s="224" t="s">
        <v>1507</v>
      </c>
      <c r="D18" s="225" t="str">
        <f t="shared" si="0"/>
        <v>PKWT I</v>
      </c>
      <c r="E18" s="117" t="s">
        <v>97</v>
      </c>
      <c r="F18" s="117" t="s">
        <v>97</v>
      </c>
      <c r="G18" s="117" t="s">
        <v>170</v>
      </c>
      <c r="H18" s="117"/>
      <c r="I18" s="244" t="s">
        <v>229</v>
      </c>
      <c r="J18" s="117" t="s">
        <v>172</v>
      </c>
      <c r="K18" s="117" t="s">
        <v>199</v>
      </c>
      <c r="L18" s="119">
        <v>36973</v>
      </c>
      <c r="M18" s="120">
        <f t="shared" ca="1" si="1"/>
        <v>25</v>
      </c>
      <c r="N18" s="118" t="s">
        <v>232</v>
      </c>
      <c r="O18" s="117" t="s">
        <v>233</v>
      </c>
      <c r="P18" s="117" t="s">
        <v>30</v>
      </c>
      <c r="Q18" s="216" t="s">
        <v>234</v>
      </c>
      <c r="R18" s="244" t="s">
        <v>235</v>
      </c>
      <c r="S18" s="117"/>
      <c r="T18" s="117" t="s">
        <v>2339</v>
      </c>
      <c r="U18" s="216" t="s">
        <v>236</v>
      </c>
      <c r="V18" s="216" t="s">
        <v>237</v>
      </c>
      <c r="W18" s="216" t="s">
        <v>238</v>
      </c>
      <c r="X18" s="216"/>
      <c r="Y18" s="216"/>
      <c r="Z18" s="216"/>
      <c r="AA18" s="217">
        <v>46204</v>
      </c>
      <c r="AB18" s="217">
        <v>46326</v>
      </c>
      <c r="AC18" s="221">
        <f t="shared" ref="AC18:AC84" si="8">IF(AB18="","",(DATEDIF(AA18,AB18,"M")+1))</f>
        <v>4</v>
      </c>
      <c r="AD18" s="220" t="s">
        <v>97</v>
      </c>
      <c r="AE18" s="220"/>
      <c r="AF18" s="222" t="str">
        <f t="shared" ref="AF18:AF84" si="9">IF(AE18="","",(DATEDIF(AD18,AE18,"M")+1))</f>
        <v/>
      </c>
      <c r="AG18" s="217" t="s">
        <v>97</v>
      </c>
      <c r="AH18" s="217"/>
      <c r="AI18" s="251" t="str">
        <f t="shared" ref="AI18:AI84" si="10">IF(AH18="","",(DATEDIF(AG18,AH18,"M")+1))</f>
        <v/>
      </c>
      <c r="AJ18" s="220" t="s">
        <v>97</v>
      </c>
      <c r="AK18" s="220"/>
      <c r="AL18" s="220" t="str">
        <f t="shared" ref="AL18:AL84" si="11">IF(AK18="","",(DATEDIF(AJ18,AK18,"M")+1))</f>
        <v/>
      </c>
      <c r="AM18" s="217" t="s">
        <v>97</v>
      </c>
      <c r="AN18" s="217"/>
      <c r="AO18" s="221" t="str">
        <f t="shared" ref="AO18:AO84" si="12">IF(AN18="","",(DATEDIF(AM18,AN18,"M")+1))</f>
        <v/>
      </c>
      <c r="AP18" s="220"/>
      <c r="AQ18" s="220"/>
      <c r="AR18" s="119"/>
      <c r="AS18" s="119"/>
      <c r="AT18" s="117"/>
      <c r="AU18" s="117"/>
    </row>
    <row r="19" spans="1:47" ht="30" customHeight="1">
      <c r="A19" s="223">
        <f>A18+1</f>
        <v>14</v>
      </c>
      <c r="B19" s="224" t="s">
        <v>1506</v>
      </c>
      <c r="C19" s="224" t="s">
        <v>1507</v>
      </c>
      <c r="D19" s="225" t="str">
        <f t="shared" si="0"/>
        <v>Freelance</v>
      </c>
      <c r="E19" s="117"/>
      <c r="F19" s="117"/>
      <c r="G19" s="117" t="s">
        <v>170</v>
      </c>
      <c r="H19" s="117"/>
      <c r="I19" s="244" t="s">
        <v>1510</v>
      </c>
      <c r="J19" s="117" t="s">
        <v>172</v>
      </c>
      <c r="K19" s="117" t="s">
        <v>1511</v>
      </c>
      <c r="L19" s="119">
        <v>38040</v>
      </c>
      <c r="M19" s="120">
        <f t="shared" ca="1" si="1"/>
        <v>22</v>
      </c>
      <c r="N19" s="118" t="s">
        <v>1512</v>
      </c>
      <c r="O19" s="117" t="s">
        <v>219</v>
      </c>
      <c r="P19" s="117" t="s">
        <v>30</v>
      </c>
      <c r="Q19" s="216" t="s">
        <v>177</v>
      </c>
      <c r="R19" s="117"/>
      <c r="S19" s="117"/>
      <c r="T19" s="117" t="s">
        <v>120</v>
      </c>
      <c r="U19" s="216" t="s">
        <v>2171</v>
      </c>
      <c r="V19" s="216" t="s">
        <v>2172</v>
      </c>
      <c r="W19" s="216" t="s">
        <v>2173</v>
      </c>
      <c r="X19" s="216"/>
      <c r="Y19" s="216"/>
      <c r="Z19" s="216"/>
      <c r="AA19" s="217"/>
      <c r="AB19" s="217"/>
      <c r="AC19" s="221" t="str">
        <f t="shared" si="8"/>
        <v/>
      </c>
      <c r="AD19" s="220"/>
      <c r="AE19" s="220"/>
      <c r="AF19" s="222" t="str">
        <f t="shared" si="9"/>
        <v/>
      </c>
      <c r="AG19" s="217"/>
      <c r="AH19" s="217"/>
      <c r="AI19" s="251" t="str">
        <f t="shared" si="10"/>
        <v/>
      </c>
      <c r="AJ19" s="220"/>
      <c r="AK19" s="220"/>
      <c r="AL19" s="220" t="str">
        <f t="shared" si="11"/>
        <v/>
      </c>
      <c r="AM19" s="217"/>
      <c r="AN19" s="217"/>
      <c r="AO19" s="221" t="str">
        <f t="shared" si="12"/>
        <v/>
      </c>
      <c r="AP19" s="220"/>
      <c r="AQ19" s="220"/>
      <c r="AR19" s="119"/>
      <c r="AS19" s="119"/>
      <c r="AT19" s="117"/>
      <c r="AU19" s="117"/>
    </row>
    <row r="20" spans="1:47" ht="30" customHeight="1">
      <c r="A20" s="208" t="s">
        <v>2003</v>
      </c>
      <c r="B20" s="208"/>
      <c r="C20" s="208"/>
      <c r="D20" s="225" t="str">
        <f t="shared" si="0"/>
        <v>.</v>
      </c>
      <c r="E20" s="117"/>
      <c r="F20" s="117"/>
      <c r="G20" s="117"/>
      <c r="H20" s="117"/>
      <c r="I20" s="117"/>
      <c r="J20" s="117"/>
      <c r="K20" s="117"/>
      <c r="L20" s="119"/>
      <c r="M20" s="120" t="str">
        <f t="shared" ca="1" si="1"/>
        <v/>
      </c>
      <c r="N20" s="118"/>
      <c r="O20" s="117"/>
      <c r="P20" s="117"/>
      <c r="Q20" s="216"/>
      <c r="R20" s="117"/>
      <c r="S20" s="117"/>
      <c r="T20" s="117" t="s">
        <v>2125</v>
      </c>
      <c r="U20" s="216"/>
      <c r="V20" s="216"/>
      <c r="W20" s="216"/>
      <c r="X20" s="216"/>
      <c r="Y20" s="216"/>
      <c r="Z20" s="216"/>
      <c r="AA20" s="217"/>
      <c r="AB20" s="218"/>
      <c r="AC20" s="219" t="str">
        <f t="shared" si="8"/>
        <v/>
      </c>
      <c r="AD20" s="220"/>
      <c r="AE20" s="220"/>
      <c r="AF20" s="120" t="str">
        <f t="shared" si="9"/>
        <v/>
      </c>
      <c r="AG20" s="217"/>
      <c r="AH20" s="217"/>
      <c r="AI20" s="251" t="str">
        <f t="shared" si="10"/>
        <v/>
      </c>
      <c r="AJ20" s="220"/>
      <c r="AK20" s="220"/>
      <c r="AL20" s="222" t="str">
        <f t="shared" si="11"/>
        <v/>
      </c>
      <c r="AM20" s="217"/>
      <c r="AN20" s="217"/>
      <c r="AO20" s="221" t="str">
        <f t="shared" si="12"/>
        <v/>
      </c>
      <c r="AP20" s="220"/>
      <c r="AQ20" s="220"/>
      <c r="AR20" s="119"/>
      <c r="AS20" s="119"/>
      <c r="AT20" s="117"/>
      <c r="AU20" s="117"/>
    </row>
    <row r="21" spans="1:47" ht="30" customHeight="1">
      <c r="A21" s="223">
        <v>1</v>
      </c>
      <c r="B21" s="224" t="s">
        <v>332</v>
      </c>
      <c r="C21" s="224" t="s">
        <v>333</v>
      </c>
      <c r="D21" s="225" t="str">
        <f t="shared" si="0"/>
        <v>Tetap</v>
      </c>
      <c r="E21" s="117" t="s">
        <v>97</v>
      </c>
      <c r="F21" s="117" t="s">
        <v>97</v>
      </c>
      <c r="G21" s="117" t="s">
        <v>300</v>
      </c>
      <c r="H21" s="117"/>
      <c r="I21" s="117" t="s">
        <v>334</v>
      </c>
      <c r="J21" s="117" t="s">
        <v>172</v>
      </c>
      <c r="K21" s="117" t="s">
        <v>335</v>
      </c>
      <c r="L21" s="119">
        <v>27046</v>
      </c>
      <c r="M21" s="120">
        <f t="shared" ca="1" si="1"/>
        <v>52</v>
      </c>
      <c r="N21" s="118" t="s">
        <v>336</v>
      </c>
      <c r="O21" s="117" t="s">
        <v>114</v>
      </c>
      <c r="P21" s="117" t="s">
        <v>116</v>
      </c>
      <c r="Q21" s="216" t="s">
        <v>97</v>
      </c>
      <c r="R21" s="117" t="s">
        <v>337</v>
      </c>
      <c r="S21" s="117" t="s">
        <v>338</v>
      </c>
      <c r="T21" s="117" t="s">
        <v>1581</v>
      </c>
      <c r="U21" s="216" t="s">
        <v>97</v>
      </c>
      <c r="V21" s="216"/>
      <c r="W21" s="216"/>
      <c r="X21" s="216"/>
      <c r="Y21" s="216"/>
      <c r="Z21" s="216"/>
      <c r="AA21" s="217" t="s">
        <v>97</v>
      </c>
      <c r="AB21" s="217"/>
      <c r="AC21" s="221" t="str">
        <f t="shared" si="8"/>
        <v/>
      </c>
      <c r="AD21" s="220" t="s">
        <v>97</v>
      </c>
      <c r="AE21" s="220"/>
      <c r="AF21" s="222" t="str">
        <f t="shared" si="9"/>
        <v/>
      </c>
      <c r="AG21" s="217" t="s">
        <v>97</v>
      </c>
      <c r="AH21" s="217"/>
      <c r="AI21" s="217" t="str">
        <f t="shared" si="10"/>
        <v/>
      </c>
      <c r="AJ21" s="220" t="s">
        <v>97</v>
      </c>
      <c r="AK21" s="220"/>
      <c r="AL21" s="220" t="str">
        <f t="shared" si="11"/>
        <v/>
      </c>
      <c r="AM21" s="220" t="s">
        <v>97</v>
      </c>
      <c r="AN21" s="220"/>
      <c r="AO21" s="222" t="str">
        <f t="shared" si="12"/>
        <v/>
      </c>
      <c r="AP21" s="220"/>
      <c r="AQ21" s="220"/>
      <c r="AR21" s="119"/>
      <c r="AS21" s="119"/>
      <c r="AT21" s="117"/>
      <c r="AU21" s="117"/>
    </row>
    <row r="22" spans="1:47" ht="30" customHeight="1">
      <c r="A22" s="223">
        <f t="shared" ref="A22:A40" si="13">A21+1</f>
        <v>2</v>
      </c>
      <c r="B22" s="224" t="s">
        <v>339</v>
      </c>
      <c r="C22" s="237" t="s">
        <v>289</v>
      </c>
      <c r="D22" s="238" t="str">
        <f t="shared" si="0"/>
        <v>Tetap</v>
      </c>
      <c r="E22" s="239" t="s">
        <v>73</v>
      </c>
      <c r="F22" s="239">
        <v>11</v>
      </c>
      <c r="G22" s="117" t="s">
        <v>300</v>
      </c>
      <c r="H22" s="117"/>
      <c r="I22" s="117" t="s">
        <v>340</v>
      </c>
      <c r="J22" s="117" t="s">
        <v>172</v>
      </c>
      <c r="K22" s="117" t="s">
        <v>341</v>
      </c>
      <c r="L22" s="119">
        <v>28412</v>
      </c>
      <c r="M22" s="120">
        <f t="shared" ca="1" si="1"/>
        <v>48</v>
      </c>
      <c r="N22" s="118" t="s">
        <v>342</v>
      </c>
      <c r="O22" s="117" t="s">
        <v>114</v>
      </c>
      <c r="P22" s="117" t="s">
        <v>116</v>
      </c>
      <c r="Q22" s="216" t="s">
        <v>97</v>
      </c>
      <c r="R22" s="117" t="s">
        <v>343</v>
      </c>
      <c r="S22" s="117" t="s">
        <v>344</v>
      </c>
      <c r="T22" s="117" t="s">
        <v>1581</v>
      </c>
      <c r="U22" s="216" t="s">
        <v>97</v>
      </c>
      <c r="V22" s="216"/>
      <c r="W22" s="216"/>
      <c r="X22" s="216"/>
      <c r="Y22" s="216"/>
      <c r="Z22" s="216"/>
      <c r="AA22" s="217" t="s">
        <v>97</v>
      </c>
      <c r="AB22" s="217"/>
      <c r="AC22" s="221" t="str">
        <f t="shared" si="8"/>
        <v/>
      </c>
      <c r="AD22" s="220" t="s">
        <v>97</v>
      </c>
      <c r="AE22" s="220"/>
      <c r="AF22" s="222" t="str">
        <f t="shared" si="9"/>
        <v/>
      </c>
      <c r="AG22" s="217" t="s">
        <v>97</v>
      </c>
      <c r="AH22" s="217"/>
      <c r="AI22" s="217" t="str">
        <f t="shared" si="10"/>
        <v/>
      </c>
      <c r="AJ22" s="220" t="s">
        <v>97</v>
      </c>
      <c r="AK22" s="220"/>
      <c r="AL22" s="220" t="str">
        <f t="shared" si="11"/>
        <v/>
      </c>
      <c r="AM22" s="220" t="s">
        <v>97</v>
      </c>
      <c r="AN22" s="220"/>
      <c r="AO22" s="222" t="str">
        <f t="shared" si="12"/>
        <v/>
      </c>
      <c r="AP22" s="220"/>
      <c r="AQ22" s="220"/>
      <c r="AR22" s="119"/>
      <c r="AS22" s="119"/>
      <c r="AT22" s="117"/>
      <c r="AU22" s="117"/>
    </row>
    <row r="23" spans="1:47" ht="30" customHeight="1">
      <c r="A23" s="223">
        <f t="shared" si="13"/>
        <v>3</v>
      </c>
      <c r="B23" s="224" t="s">
        <v>346</v>
      </c>
      <c r="C23" s="237" t="s">
        <v>289</v>
      </c>
      <c r="D23" s="238" t="str">
        <f t="shared" si="0"/>
        <v>Tetap</v>
      </c>
      <c r="E23" s="239" t="s">
        <v>47</v>
      </c>
      <c r="F23" s="239">
        <v>9</v>
      </c>
      <c r="G23" s="117" t="s">
        <v>300</v>
      </c>
      <c r="H23" s="117"/>
      <c r="I23" s="117" t="s">
        <v>347</v>
      </c>
      <c r="J23" s="117" t="s">
        <v>172</v>
      </c>
      <c r="K23" s="117" t="s">
        <v>276</v>
      </c>
      <c r="L23" s="119">
        <v>27280</v>
      </c>
      <c r="M23" s="120">
        <f t="shared" ca="1" si="1"/>
        <v>52</v>
      </c>
      <c r="N23" s="118" t="s">
        <v>348</v>
      </c>
      <c r="O23" s="117" t="s">
        <v>114</v>
      </c>
      <c r="P23" s="117" t="s">
        <v>349</v>
      </c>
      <c r="Q23" s="216" t="s">
        <v>97</v>
      </c>
      <c r="R23" s="117" t="s">
        <v>350</v>
      </c>
      <c r="S23" s="117" t="s">
        <v>351</v>
      </c>
      <c r="T23" s="117" t="s">
        <v>1581</v>
      </c>
      <c r="U23" s="216" t="s">
        <v>352</v>
      </c>
      <c r="V23" s="216"/>
      <c r="W23" s="216"/>
      <c r="X23" s="216"/>
      <c r="Y23" s="216"/>
      <c r="Z23" s="216"/>
      <c r="AA23" s="217" t="s">
        <v>2215</v>
      </c>
      <c r="AB23" s="217"/>
      <c r="AC23" s="221" t="str">
        <f t="shared" si="8"/>
        <v/>
      </c>
      <c r="AD23" s="220" t="s">
        <v>2216</v>
      </c>
      <c r="AE23" s="220"/>
      <c r="AF23" s="222" t="str">
        <f t="shared" si="9"/>
        <v/>
      </c>
      <c r="AG23" s="217" t="s">
        <v>97</v>
      </c>
      <c r="AH23" s="217"/>
      <c r="AI23" s="217" t="str">
        <f t="shared" si="10"/>
        <v/>
      </c>
      <c r="AJ23" s="220" t="s">
        <v>97</v>
      </c>
      <c r="AK23" s="220"/>
      <c r="AL23" s="220" t="str">
        <f t="shared" si="11"/>
        <v/>
      </c>
      <c r="AM23" s="220" t="s">
        <v>97</v>
      </c>
      <c r="AN23" s="220"/>
      <c r="AO23" s="222" t="str">
        <f t="shared" si="12"/>
        <v/>
      </c>
      <c r="AP23" s="220"/>
      <c r="AQ23" s="220"/>
      <c r="AR23" s="119"/>
      <c r="AS23" s="119"/>
      <c r="AT23" s="117"/>
      <c r="AU23" s="117"/>
    </row>
    <row r="24" spans="1:47" ht="30" customHeight="1">
      <c r="A24" s="223">
        <f t="shared" si="13"/>
        <v>4</v>
      </c>
      <c r="B24" s="224" t="s">
        <v>354</v>
      </c>
      <c r="C24" s="237" t="s">
        <v>289</v>
      </c>
      <c r="D24" s="238" t="str">
        <f t="shared" si="0"/>
        <v>Tetap</v>
      </c>
      <c r="E24" s="239" t="s">
        <v>47</v>
      </c>
      <c r="F24" s="239">
        <v>9</v>
      </c>
      <c r="G24" s="117" t="s">
        <v>300</v>
      </c>
      <c r="H24" s="117"/>
      <c r="I24" s="117" t="s">
        <v>355</v>
      </c>
      <c r="J24" s="117" t="s">
        <v>172</v>
      </c>
      <c r="K24" s="117" t="s">
        <v>276</v>
      </c>
      <c r="L24" s="119">
        <v>28992</v>
      </c>
      <c r="M24" s="120">
        <f t="shared" ca="1" si="1"/>
        <v>47</v>
      </c>
      <c r="N24" s="118" t="s">
        <v>356</v>
      </c>
      <c r="O24" s="117" t="s">
        <v>114</v>
      </c>
      <c r="P24" s="117" t="s">
        <v>176</v>
      </c>
      <c r="Q24" s="216" t="s">
        <v>97</v>
      </c>
      <c r="R24" s="117" t="s">
        <v>357</v>
      </c>
      <c r="S24" s="117" t="s">
        <v>358</v>
      </c>
      <c r="T24" s="117" t="s">
        <v>1581</v>
      </c>
      <c r="U24" s="216" t="s">
        <v>359</v>
      </c>
      <c r="V24" s="216"/>
      <c r="W24" s="216"/>
      <c r="X24" s="216"/>
      <c r="Y24" s="216"/>
      <c r="Z24" s="216"/>
      <c r="AA24" s="217" t="s">
        <v>97</v>
      </c>
      <c r="AB24" s="217"/>
      <c r="AC24" s="221" t="str">
        <f t="shared" si="8"/>
        <v/>
      </c>
      <c r="AD24" s="220" t="s">
        <v>97</v>
      </c>
      <c r="AE24" s="220"/>
      <c r="AF24" s="222" t="str">
        <f t="shared" si="9"/>
        <v/>
      </c>
      <c r="AG24" s="217" t="s">
        <v>97</v>
      </c>
      <c r="AH24" s="217"/>
      <c r="AI24" s="217" t="str">
        <f t="shared" si="10"/>
        <v/>
      </c>
      <c r="AJ24" s="220" t="s">
        <v>97</v>
      </c>
      <c r="AK24" s="220"/>
      <c r="AL24" s="220" t="str">
        <f t="shared" si="11"/>
        <v/>
      </c>
      <c r="AM24" s="220" t="s">
        <v>97</v>
      </c>
      <c r="AN24" s="220"/>
      <c r="AO24" s="222" t="str">
        <f t="shared" si="12"/>
        <v/>
      </c>
      <c r="AP24" s="220"/>
      <c r="AQ24" s="220"/>
      <c r="AR24" s="119"/>
      <c r="AS24" s="119"/>
      <c r="AT24" s="117"/>
      <c r="AU24" s="117"/>
    </row>
    <row r="25" spans="1:47" ht="30" customHeight="1">
      <c r="A25" s="223">
        <f t="shared" si="13"/>
        <v>5</v>
      </c>
      <c r="B25" s="224" t="s">
        <v>360</v>
      </c>
      <c r="C25" s="237" t="s">
        <v>289</v>
      </c>
      <c r="D25" s="238" t="str">
        <f t="shared" si="0"/>
        <v>Kontrak IV</v>
      </c>
      <c r="E25" s="239" t="s">
        <v>47</v>
      </c>
      <c r="F25" s="239">
        <v>9</v>
      </c>
      <c r="G25" s="117" t="s">
        <v>361</v>
      </c>
      <c r="H25" s="117"/>
      <c r="I25" s="117" t="s">
        <v>362</v>
      </c>
      <c r="J25" s="117" t="s">
        <v>172</v>
      </c>
      <c r="K25" s="117" t="s">
        <v>363</v>
      </c>
      <c r="L25" s="119">
        <v>36757</v>
      </c>
      <c r="M25" s="120">
        <f t="shared" ca="1" si="1"/>
        <v>26</v>
      </c>
      <c r="N25" s="118" t="s">
        <v>364</v>
      </c>
      <c r="O25" s="117" t="s">
        <v>219</v>
      </c>
      <c r="P25" s="117" t="s">
        <v>30</v>
      </c>
      <c r="Q25" s="216" t="s">
        <v>177</v>
      </c>
      <c r="R25" s="117" t="s">
        <v>365</v>
      </c>
      <c r="S25" s="117" t="s">
        <v>366</v>
      </c>
      <c r="T25" s="117" t="s">
        <v>1528</v>
      </c>
      <c r="U25" s="216" t="s">
        <v>120</v>
      </c>
      <c r="V25" s="216"/>
      <c r="W25" s="216"/>
      <c r="X25" s="216"/>
      <c r="Y25" s="216"/>
      <c r="Z25" s="216"/>
      <c r="AA25" s="217">
        <v>45576</v>
      </c>
      <c r="AB25" s="218">
        <v>45716</v>
      </c>
      <c r="AC25" s="219">
        <f t="shared" si="8"/>
        <v>5</v>
      </c>
      <c r="AD25" s="220" t="s">
        <v>2254</v>
      </c>
      <c r="AE25" s="220"/>
      <c r="AF25" s="120" t="str">
        <f t="shared" si="9"/>
        <v/>
      </c>
      <c r="AG25" s="217" t="s">
        <v>2255</v>
      </c>
      <c r="AH25" s="217"/>
      <c r="AI25" s="251" t="str">
        <f t="shared" si="10"/>
        <v/>
      </c>
      <c r="AJ25" s="220" t="s">
        <v>2256</v>
      </c>
      <c r="AK25" s="220"/>
      <c r="AL25" s="222" t="str">
        <f t="shared" si="11"/>
        <v/>
      </c>
      <c r="AM25" s="217" t="s">
        <v>97</v>
      </c>
      <c r="AN25" s="217"/>
      <c r="AO25" s="221" t="str">
        <f t="shared" si="12"/>
        <v/>
      </c>
      <c r="AP25" s="220"/>
      <c r="AQ25" s="220"/>
      <c r="AR25" s="119"/>
      <c r="AS25" s="119"/>
      <c r="AT25" s="117"/>
      <c r="AU25" s="117"/>
    </row>
    <row r="26" spans="1:47" ht="30" customHeight="1">
      <c r="A26" s="223">
        <f t="shared" si="13"/>
        <v>6</v>
      </c>
      <c r="B26" s="224" t="s">
        <v>367</v>
      </c>
      <c r="C26" s="224" t="s">
        <v>368</v>
      </c>
      <c r="D26" s="225" t="str">
        <f t="shared" si="0"/>
        <v>Tetap</v>
      </c>
      <c r="E26" s="117" t="s">
        <v>369</v>
      </c>
      <c r="F26" s="117">
        <v>6</v>
      </c>
      <c r="G26" s="117" t="s">
        <v>300</v>
      </c>
      <c r="H26" s="117"/>
      <c r="I26" s="117" t="s">
        <v>370</v>
      </c>
      <c r="J26" s="117" t="s">
        <v>172</v>
      </c>
      <c r="K26" s="117" t="s">
        <v>371</v>
      </c>
      <c r="L26" s="119">
        <v>32424</v>
      </c>
      <c r="M26" s="120">
        <f t="shared" ca="1" si="1"/>
        <v>37</v>
      </c>
      <c r="N26" s="118" t="s">
        <v>372</v>
      </c>
      <c r="O26" s="117" t="s">
        <v>114</v>
      </c>
      <c r="P26" s="117" t="s">
        <v>176</v>
      </c>
      <c r="Q26" s="216" t="s">
        <v>97</v>
      </c>
      <c r="R26" s="117" t="s">
        <v>373</v>
      </c>
      <c r="S26" s="117"/>
      <c r="T26" s="117" t="s">
        <v>1581</v>
      </c>
      <c r="U26" s="216" t="s">
        <v>2217</v>
      </c>
      <c r="V26" s="216"/>
      <c r="W26" s="216"/>
      <c r="X26" s="216"/>
      <c r="Y26" s="216"/>
      <c r="Z26" s="216"/>
      <c r="AA26" s="217" t="s">
        <v>97</v>
      </c>
      <c r="AB26" s="217"/>
      <c r="AC26" s="221" t="str">
        <f t="shared" si="8"/>
        <v/>
      </c>
      <c r="AD26" s="220" t="s">
        <v>97</v>
      </c>
      <c r="AE26" s="220"/>
      <c r="AF26" s="222" t="str">
        <f t="shared" si="9"/>
        <v/>
      </c>
      <c r="AG26" s="217" t="s">
        <v>97</v>
      </c>
      <c r="AH26" s="217"/>
      <c r="AI26" s="217" t="str">
        <f t="shared" si="10"/>
        <v/>
      </c>
      <c r="AJ26" s="220" t="s">
        <v>97</v>
      </c>
      <c r="AK26" s="220"/>
      <c r="AL26" s="220" t="str">
        <f t="shared" si="11"/>
        <v/>
      </c>
      <c r="AM26" s="220" t="s">
        <v>97</v>
      </c>
      <c r="AN26" s="220"/>
      <c r="AO26" s="222" t="str">
        <f t="shared" si="12"/>
        <v/>
      </c>
      <c r="AP26" s="220"/>
      <c r="AQ26" s="220"/>
      <c r="AR26" s="119"/>
      <c r="AS26" s="119"/>
      <c r="AT26" s="117"/>
      <c r="AU26" s="117"/>
    </row>
    <row r="27" spans="1:47" ht="30" customHeight="1">
      <c r="A27" s="223">
        <f t="shared" si="13"/>
        <v>7</v>
      </c>
      <c r="B27" s="224" t="s">
        <v>382</v>
      </c>
      <c r="C27" s="224" t="s">
        <v>376</v>
      </c>
      <c r="D27" s="225" t="str">
        <f t="shared" si="0"/>
        <v>Tetap</v>
      </c>
      <c r="E27" s="117" t="s">
        <v>73</v>
      </c>
      <c r="F27" s="117">
        <v>5</v>
      </c>
      <c r="G27" s="117" t="s">
        <v>300</v>
      </c>
      <c r="H27" s="117"/>
      <c r="I27" s="117" t="s">
        <v>383</v>
      </c>
      <c r="J27" s="117" t="s">
        <v>172</v>
      </c>
      <c r="K27" s="117" t="s">
        <v>276</v>
      </c>
      <c r="L27" s="119">
        <v>30194</v>
      </c>
      <c r="M27" s="120">
        <f t="shared" ca="1" si="1"/>
        <v>44</v>
      </c>
      <c r="N27" s="118" t="s">
        <v>384</v>
      </c>
      <c r="O27" s="117" t="s">
        <v>114</v>
      </c>
      <c r="P27" s="117" t="s">
        <v>176</v>
      </c>
      <c r="Q27" s="216" t="s">
        <v>97</v>
      </c>
      <c r="R27" s="117" t="s">
        <v>385</v>
      </c>
      <c r="S27" s="117"/>
      <c r="T27" s="117" t="s">
        <v>1581</v>
      </c>
      <c r="U27" s="216" t="s">
        <v>386</v>
      </c>
      <c r="V27" s="216"/>
      <c r="W27" s="216"/>
      <c r="X27" s="216"/>
      <c r="Y27" s="216"/>
      <c r="Z27" s="216"/>
      <c r="AA27" s="217" t="s">
        <v>2218</v>
      </c>
      <c r="AB27" s="217"/>
      <c r="AC27" s="221" t="str">
        <f t="shared" si="8"/>
        <v/>
      </c>
      <c r="AD27" s="220" t="s">
        <v>2219</v>
      </c>
      <c r="AE27" s="220"/>
      <c r="AF27" s="222" t="str">
        <f t="shared" si="9"/>
        <v/>
      </c>
      <c r="AG27" s="217" t="s">
        <v>97</v>
      </c>
      <c r="AH27" s="217"/>
      <c r="AI27" s="217" t="str">
        <f t="shared" si="10"/>
        <v/>
      </c>
      <c r="AJ27" s="220" t="s">
        <v>97</v>
      </c>
      <c r="AK27" s="220"/>
      <c r="AL27" s="220" t="str">
        <f t="shared" si="11"/>
        <v/>
      </c>
      <c r="AM27" s="220" t="s">
        <v>97</v>
      </c>
      <c r="AN27" s="220"/>
      <c r="AO27" s="222" t="str">
        <f t="shared" si="12"/>
        <v/>
      </c>
      <c r="AP27" s="220"/>
      <c r="AQ27" s="220"/>
      <c r="AR27" s="119"/>
      <c r="AS27" s="119"/>
      <c r="AT27" s="117"/>
      <c r="AU27" s="117"/>
    </row>
    <row r="28" spans="1:47" ht="30" customHeight="1">
      <c r="A28" s="223">
        <f t="shared" si="13"/>
        <v>8</v>
      </c>
      <c r="B28" s="224" t="s">
        <v>394</v>
      </c>
      <c r="C28" s="224" t="s">
        <v>376</v>
      </c>
      <c r="D28" s="225" t="str">
        <f t="shared" si="0"/>
        <v>Tetap</v>
      </c>
      <c r="E28" s="117" t="s">
        <v>47</v>
      </c>
      <c r="F28" s="117">
        <v>3</v>
      </c>
      <c r="G28" s="117" t="s">
        <v>300</v>
      </c>
      <c r="H28" s="117"/>
      <c r="I28" s="117" t="s">
        <v>395</v>
      </c>
      <c r="J28" s="117" t="s">
        <v>172</v>
      </c>
      <c r="K28" s="117" t="s">
        <v>396</v>
      </c>
      <c r="L28" s="119">
        <v>29935</v>
      </c>
      <c r="M28" s="120">
        <f t="shared" ca="1" si="1"/>
        <v>44</v>
      </c>
      <c r="N28" s="118" t="s">
        <v>397</v>
      </c>
      <c r="O28" s="117" t="s">
        <v>114</v>
      </c>
      <c r="P28" s="117" t="s">
        <v>116</v>
      </c>
      <c r="Q28" s="216" t="s">
        <v>97</v>
      </c>
      <c r="R28" s="117" t="s">
        <v>398</v>
      </c>
      <c r="S28" s="117" t="s">
        <v>399</v>
      </c>
      <c r="T28" s="117" t="s">
        <v>1581</v>
      </c>
      <c r="U28" s="216" t="s">
        <v>400</v>
      </c>
      <c r="V28" s="216"/>
      <c r="W28" s="216"/>
      <c r="X28" s="216"/>
      <c r="Y28" s="216"/>
      <c r="Z28" s="216"/>
      <c r="AA28" s="217" t="s">
        <v>2220</v>
      </c>
      <c r="AB28" s="217"/>
      <c r="AC28" s="221" t="str">
        <f t="shared" si="8"/>
        <v/>
      </c>
      <c r="AD28" s="220" t="s">
        <v>2221</v>
      </c>
      <c r="AE28" s="220"/>
      <c r="AF28" s="222" t="str">
        <f t="shared" si="9"/>
        <v/>
      </c>
      <c r="AG28" s="217" t="s">
        <v>97</v>
      </c>
      <c r="AH28" s="217"/>
      <c r="AI28" s="217" t="str">
        <f t="shared" si="10"/>
        <v/>
      </c>
      <c r="AJ28" s="220" t="s">
        <v>97</v>
      </c>
      <c r="AK28" s="220"/>
      <c r="AL28" s="220" t="str">
        <f t="shared" si="11"/>
        <v/>
      </c>
      <c r="AM28" s="220" t="s">
        <v>97</v>
      </c>
      <c r="AN28" s="220"/>
      <c r="AO28" s="222" t="str">
        <f t="shared" si="12"/>
        <v/>
      </c>
      <c r="AP28" s="220"/>
      <c r="AQ28" s="220"/>
      <c r="AR28" s="119"/>
      <c r="AS28" s="119"/>
      <c r="AT28" s="117"/>
      <c r="AU28" s="117"/>
    </row>
    <row r="29" spans="1:47" ht="30" customHeight="1">
      <c r="A29" s="223">
        <f t="shared" si="13"/>
        <v>9</v>
      </c>
      <c r="B29" s="224" t="s">
        <v>375</v>
      </c>
      <c r="C29" s="224" t="s">
        <v>376</v>
      </c>
      <c r="D29" s="225" t="str">
        <f t="shared" si="0"/>
        <v>Tetap</v>
      </c>
      <c r="E29" s="117" t="s">
        <v>73</v>
      </c>
      <c r="F29" s="117">
        <v>5</v>
      </c>
      <c r="G29" s="117" t="s">
        <v>300</v>
      </c>
      <c r="H29" s="117"/>
      <c r="I29" s="117" t="s">
        <v>377</v>
      </c>
      <c r="J29" s="117" t="s">
        <v>172</v>
      </c>
      <c r="K29" s="117" t="s">
        <v>378</v>
      </c>
      <c r="L29" s="119">
        <v>29197</v>
      </c>
      <c r="M29" s="120">
        <f t="shared" ca="1" si="1"/>
        <v>46</v>
      </c>
      <c r="N29" s="118" t="s">
        <v>379</v>
      </c>
      <c r="O29" s="117" t="s">
        <v>114</v>
      </c>
      <c r="P29" s="117" t="s">
        <v>349</v>
      </c>
      <c r="Q29" s="216" t="s">
        <v>97</v>
      </c>
      <c r="R29" s="117" t="s">
        <v>380</v>
      </c>
      <c r="S29" s="117" t="s">
        <v>381</v>
      </c>
      <c r="T29" s="117" t="s">
        <v>1581</v>
      </c>
      <c r="U29" s="216" t="s">
        <v>97</v>
      </c>
      <c r="V29" s="216"/>
      <c r="W29" s="216"/>
      <c r="X29" s="216"/>
      <c r="Y29" s="216"/>
      <c r="Z29" s="216"/>
      <c r="AA29" s="217" t="s">
        <v>97</v>
      </c>
      <c r="AB29" s="217"/>
      <c r="AC29" s="221" t="str">
        <f t="shared" si="8"/>
        <v/>
      </c>
      <c r="AD29" s="220" t="s">
        <v>97</v>
      </c>
      <c r="AE29" s="220"/>
      <c r="AF29" s="222" t="str">
        <f t="shared" si="9"/>
        <v/>
      </c>
      <c r="AG29" s="217" t="s">
        <v>97</v>
      </c>
      <c r="AH29" s="217"/>
      <c r="AI29" s="217" t="str">
        <f t="shared" si="10"/>
        <v/>
      </c>
      <c r="AJ29" s="220" t="s">
        <v>97</v>
      </c>
      <c r="AK29" s="220"/>
      <c r="AL29" s="220" t="str">
        <f t="shared" si="11"/>
        <v/>
      </c>
      <c r="AM29" s="220" t="s">
        <v>97</v>
      </c>
      <c r="AN29" s="220"/>
      <c r="AO29" s="222" t="str">
        <f t="shared" si="12"/>
        <v/>
      </c>
      <c r="AP29" s="220"/>
      <c r="AQ29" s="220"/>
      <c r="AR29" s="119"/>
      <c r="AS29" s="119"/>
      <c r="AT29" s="117"/>
      <c r="AU29" s="117"/>
    </row>
    <row r="30" spans="1:47" ht="30" customHeight="1">
      <c r="A30" s="263">
        <f t="shared" si="13"/>
        <v>10</v>
      </c>
      <c r="B30" s="224" t="s">
        <v>401</v>
      </c>
      <c r="C30" s="224" t="s">
        <v>388</v>
      </c>
      <c r="D30" s="225" t="str">
        <f t="shared" si="0"/>
        <v>Kontrak III</v>
      </c>
      <c r="E30" s="117" t="s">
        <v>47</v>
      </c>
      <c r="F30" s="117">
        <v>3</v>
      </c>
      <c r="G30" s="117" t="s">
        <v>402</v>
      </c>
      <c r="H30" s="117"/>
      <c r="I30" s="117" t="s">
        <v>403</v>
      </c>
      <c r="J30" s="117" t="s">
        <v>172</v>
      </c>
      <c r="K30" s="117" t="s">
        <v>404</v>
      </c>
      <c r="L30" s="119">
        <v>37469</v>
      </c>
      <c r="M30" s="120">
        <f t="shared" ca="1" si="1"/>
        <v>24</v>
      </c>
      <c r="N30" s="118" t="s">
        <v>405</v>
      </c>
      <c r="O30" s="117" t="s">
        <v>219</v>
      </c>
      <c r="P30" s="117" t="s">
        <v>97</v>
      </c>
      <c r="Q30" s="216" t="s">
        <v>250</v>
      </c>
      <c r="R30" s="117" t="s">
        <v>406</v>
      </c>
      <c r="S30" s="117">
        <v>1822874207</v>
      </c>
      <c r="T30" s="117" t="s">
        <v>1164</v>
      </c>
      <c r="U30" s="216" t="s">
        <v>120</v>
      </c>
      <c r="V30" s="216"/>
      <c r="W30" s="216"/>
      <c r="X30" s="216"/>
      <c r="Y30" s="216"/>
      <c r="Z30" s="216"/>
      <c r="AA30" s="217" t="s">
        <v>2222</v>
      </c>
      <c r="AB30" s="218"/>
      <c r="AC30" s="219" t="str">
        <f t="shared" si="8"/>
        <v/>
      </c>
      <c r="AD30" s="220" t="s">
        <v>2193</v>
      </c>
      <c r="AE30" s="220"/>
      <c r="AF30" s="120" t="str">
        <f t="shared" si="9"/>
        <v/>
      </c>
      <c r="AG30" s="217">
        <v>46113</v>
      </c>
      <c r="AH30" s="217">
        <v>46234</v>
      </c>
      <c r="AI30" s="251">
        <f t="shared" si="10"/>
        <v>4</v>
      </c>
      <c r="AJ30" s="220" t="s">
        <v>97</v>
      </c>
      <c r="AK30" s="220"/>
      <c r="AL30" s="222" t="str">
        <f t="shared" si="11"/>
        <v/>
      </c>
      <c r="AM30" s="217" t="s">
        <v>97</v>
      </c>
      <c r="AN30" s="217"/>
      <c r="AO30" s="221" t="str">
        <f t="shared" si="12"/>
        <v/>
      </c>
      <c r="AP30" s="220"/>
      <c r="AQ30" s="220"/>
      <c r="AR30" s="119"/>
      <c r="AS30" s="119"/>
      <c r="AT30" s="117"/>
      <c r="AU30" s="117"/>
    </row>
    <row r="31" spans="1:47" ht="30" customHeight="1">
      <c r="A31" s="263">
        <f t="shared" si="13"/>
        <v>11</v>
      </c>
      <c r="B31" s="224" t="s">
        <v>1163</v>
      </c>
      <c r="C31" s="224" t="s">
        <v>376</v>
      </c>
      <c r="D31" s="225" t="str">
        <f t="shared" si="0"/>
        <v>Kontrak III</v>
      </c>
      <c r="E31" s="117" t="s">
        <v>47</v>
      </c>
      <c r="F31" s="117">
        <v>3</v>
      </c>
      <c r="G31" s="117" t="s">
        <v>276</v>
      </c>
      <c r="H31" s="117"/>
      <c r="I31" s="117" t="s">
        <v>1165</v>
      </c>
      <c r="J31" s="117" t="s">
        <v>172</v>
      </c>
      <c r="K31" s="117" t="s">
        <v>276</v>
      </c>
      <c r="L31" s="119">
        <v>35023</v>
      </c>
      <c r="M31" s="120">
        <f t="shared" ca="1" si="1"/>
        <v>30</v>
      </c>
      <c r="N31" s="118" t="s">
        <v>1166</v>
      </c>
      <c r="O31" s="117" t="s">
        <v>114</v>
      </c>
      <c r="P31" s="117" t="s">
        <v>426</v>
      </c>
      <c r="Q31" s="216" t="s">
        <v>250</v>
      </c>
      <c r="R31" s="117" t="s">
        <v>1170</v>
      </c>
      <c r="S31" s="117">
        <v>1755440388</v>
      </c>
      <c r="T31" s="117" t="s">
        <v>1164</v>
      </c>
      <c r="U31" s="216" t="s">
        <v>120</v>
      </c>
      <c r="V31" s="216"/>
      <c r="W31" s="216"/>
      <c r="X31" s="216"/>
      <c r="Y31" s="216"/>
      <c r="Z31" s="216"/>
      <c r="AA31" s="217" t="s">
        <v>2222</v>
      </c>
      <c r="AB31" s="218"/>
      <c r="AC31" s="219" t="str">
        <f t="shared" si="8"/>
        <v/>
      </c>
      <c r="AD31" s="220" t="s">
        <v>2193</v>
      </c>
      <c r="AE31" s="220"/>
      <c r="AF31" s="120" t="str">
        <f t="shared" si="9"/>
        <v/>
      </c>
      <c r="AG31" s="217">
        <v>46113</v>
      </c>
      <c r="AH31" s="217">
        <v>46234</v>
      </c>
      <c r="AI31" s="251">
        <f t="shared" si="10"/>
        <v>4</v>
      </c>
      <c r="AJ31" s="220" t="s">
        <v>97</v>
      </c>
      <c r="AK31" s="220"/>
      <c r="AL31" s="222" t="str">
        <f t="shared" si="11"/>
        <v/>
      </c>
      <c r="AM31" s="217" t="s">
        <v>97</v>
      </c>
      <c r="AN31" s="217"/>
      <c r="AO31" s="221" t="str">
        <f t="shared" si="12"/>
        <v/>
      </c>
      <c r="AP31" s="220"/>
      <c r="AQ31" s="220"/>
      <c r="AR31" s="119"/>
      <c r="AS31" s="119"/>
      <c r="AT31" s="117"/>
      <c r="AU31" s="117"/>
    </row>
    <row r="32" spans="1:47" ht="30" customHeight="1">
      <c r="A32" s="263">
        <f t="shared" si="13"/>
        <v>12</v>
      </c>
      <c r="B32" s="224" t="s">
        <v>407</v>
      </c>
      <c r="C32" s="224" t="s">
        <v>388</v>
      </c>
      <c r="D32" s="225" t="str">
        <f t="shared" si="0"/>
        <v>Kontrak III</v>
      </c>
      <c r="E32" s="117" t="s">
        <v>47</v>
      </c>
      <c r="F32" s="117">
        <v>3</v>
      </c>
      <c r="G32" s="117" t="s">
        <v>402</v>
      </c>
      <c r="H32" s="117"/>
      <c r="I32" s="117" t="s">
        <v>408</v>
      </c>
      <c r="J32" s="117" t="s">
        <v>172</v>
      </c>
      <c r="K32" s="117" t="s">
        <v>409</v>
      </c>
      <c r="L32" s="119">
        <v>38273</v>
      </c>
      <c r="M32" s="120">
        <f t="shared" ca="1" si="1"/>
        <v>21</v>
      </c>
      <c r="N32" s="118" t="s">
        <v>410</v>
      </c>
      <c r="O32" s="117" t="s">
        <v>219</v>
      </c>
      <c r="P32" s="117" t="s">
        <v>97</v>
      </c>
      <c r="Q32" s="216" t="s">
        <v>250</v>
      </c>
      <c r="R32" s="117" t="s">
        <v>411</v>
      </c>
      <c r="S32" s="117">
        <v>1926734046</v>
      </c>
      <c r="T32" s="117" t="s">
        <v>1164</v>
      </c>
      <c r="U32" s="216" t="s">
        <v>120</v>
      </c>
      <c r="V32" s="216"/>
      <c r="W32" s="216"/>
      <c r="X32" s="216"/>
      <c r="Y32" s="216"/>
      <c r="Z32" s="216"/>
      <c r="AA32" s="217" t="s">
        <v>2222</v>
      </c>
      <c r="AB32" s="218"/>
      <c r="AC32" s="219" t="str">
        <f t="shared" si="8"/>
        <v/>
      </c>
      <c r="AD32" s="220" t="s">
        <v>2193</v>
      </c>
      <c r="AE32" s="220"/>
      <c r="AF32" s="120" t="str">
        <f t="shared" si="9"/>
        <v/>
      </c>
      <c r="AG32" s="217">
        <v>46113</v>
      </c>
      <c r="AH32" s="217">
        <v>46234</v>
      </c>
      <c r="AI32" s="251">
        <f t="shared" si="10"/>
        <v>4</v>
      </c>
      <c r="AJ32" s="220" t="s">
        <v>97</v>
      </c>
      <c r="AK32" s="220"/>
      <c r="AL32" s="222" t="str">
        <f t="shared" si="11"/>
        <v/>
      </c>
      <c r="AM32" s="217" t="s">
        <v>97</v>
      </c>
      <c r="AN32" s="217"/>
      <c r="AO32" s="221" t="str">
        <f t="shared" si="12"/>
        <v/>
      </c>
      <c r="AP32" s="220"/>
      <c r="AQ32" s="220"/>
      <c r="AR32" s="119"/>
      <c r="AS32" s="119"/>
      <c r="AT32" s="117"/>
      <c r="AU32" s="117"/>
    </row>
    <row r="33" spans="1:47" ht="30" customHeight="1">
      <c r="A33" s="223">
        <f t="shared" si="13"/>
        <v>13</v>
      </c>
      <c r="B33" s="224" t="s">
        <v>387</v>
      </c>
      <c r="C33" s="224" t="s">
        <v>388</v>
      </c>
      <c r="D33" s="225" t="str">
        <f t="shared" si="0"/>
        <v>Kontrak III</v>
      </c>
      <c r="E33" s="117" t="s">
        <v>47</v>
      </c>
      <c r="F33" s="117">
        <v>3</v>
      </c>
      <c r="G33" s="117" t="s">
        <v>276</v>
      </c>
      <c r="H33" s="117"/>
      <c r="I33" s="117" t="s">
        <v>389</v>
      </c>
      <c r="J33" s="117" t="s">
        <v>172</v>
      </c>
      <c r="K33" s="117" t="s">
        <v>276</v>
      </c>
      <c r="L33" s="119">
        <v>30612</v>
      </c>
      <c r="M33" s="120">
        <f t="shared" ca="1" si="1"/>
        <v>42</v>
      </c>
      <c r="N33" s="118" t="s">
        <v>390</v>
      </c>
      <c r="O33" s="117" t="s">
        <v>114</v>
      </c>
      <c r="P33" s="117" t="s">
        <v>391</v>
      </c>
      <c r="Q33" s="216" t="s">
        <v>250</v>
      </c>
      <c r="R33" s="117" t="s">
        <v>392</v>
      </c>
      <c r="S33" s="117">
        <v>1941771534</v>
      </c>
      <c r="T33" s="117" t="s">
        <v>1164</v>
      </c>
      <c r="U33" s="216" t="s">
        <v>393</v>
      </c>
      <c r="V33" s="216"/>
      <c r="W33" s="216"/>
      <c r="X33" s="216"/>
      <c r="Y33" s="216"/>
      <c r="Z33" s="216"/>
      <c r="AA33" s="217">
        <v>45901</v>
      </c>
      <c r="AB33" s="218">
        <v>46022</v>
      </c>
      <c r="AC33" s="219">
        <f t="shared" si="8"/>
        <v>4</v>
      </c>
      <c r="AD33" s="220">
        <v>46023</v>
      </c>
      <c r="AE33" s="220">
        <v>46142</v>
      </c>
      <c r="AF33" s="120">
        <f t="shared" si="9"/>
        <v>4</v>
      </c>
      <c r="AG33" s="217">
        <v>46143</v>
      </c>
      <c r="AH33" s="217">
        <v>46265</v>
      </c>
      <c r="AI33" s="251">
        <f t="shared" si="10"/>
        <v>4</v>
      </c>
      <c r="AJ33" s="220" t="s">
        <v>97</v>
      </c>
      <c r="AK33" s="220"/>
      <c r="AL33" s="222" t="str">
        <f t="shared" si="11"/>
        <v/>
      </c>
      <c r="AM33" s="217" t="s">
        <v>97</v>
      </c>
      <c r="AN33" s="217"/>
      <c r="AO33" s="221" t="str">
        <f t="shared" si="12"/>
        <v/>
      </c>
      <c r="AP33" s="220"/>
      <c r="AQ33" s="220"/>
      <c r="AR33" s="119"/>
      <c r="AS33" s="119"/>
      <c r="AT33" s="117"/>
      <c r="AU33" s="117"/>
    </row>
    <row r="34" spans="1:47" ht="30" customHeight="1">
      <c r="A34" s="223">
        <f t="shared" si="13"/>
        <v>14</v>
      </c>
      <c r="B34" s="224" t="s">
        <v>416</v>
      </c>
      <c r="C34" s="224" t="s">
        <v>388</v>
      </c>
      <c r="D34" s="225" t="str">
        <f t="shared" si="0"/>
        <v>Tetap</v>
      </c>
      <c r="E34" s="117" t="s">
        <v>73</v>
      </c>
      <c r="F34" s="117">
        <v>5</v>
      </c>
      <c r="G34" s="117" t="s">
        <v>300</v>
      </c>
      <c r="H34" s="117"/>
      <c r="I34" s="117" t="s">
        <v>417</v>
      </c>
      <c r="J34" s="117" t="s">
        <v>172</v>
      </c>
      <c r="K34" s="117" t="s">
        <v>418</v>
      </c>
      <c r="L34" s="119">
        <v>25516</v>
      </c>
      <c r="M34" s="120">
        <f t="shared" ca="1" si="1"/>
        <v>56</v>
      </c>
      <c r="N34" s="118" t="s">
        <v>419</v>
      </c>
      <c r="O34" s="117" t="s">
        <v>114</v>
      </c>
      <c r="P34" s="117" t="s">
        <v>349</v>
      </c>
      <c r="Q34" s="216" t="s">
        <v>97</v>
      </c>
      <c r="R34" s="117" t="s">
        <v>420</v>
      </c>
      <c r="S34" s="117" t="s">
        <v>421</v>
      </c>
      <c r="T34" s="117" t="s">
        <v>1581</v>
      </c>
      <c r="U34" s="216" t="s">
        <v>2238</v>
      </c>
      <c r="V34" s="216"/>
      <c r="W34" s="216"/>
      <c r="X34" s="216"/>
      <c r="Y34" s="216"/>
      <c r="Z34" s="216"/>
      <c r="AA34" s="217" t="s">
        <v>2220</v>
      </c>
      <c r="AB34" s="217"/>
      <c r="AC34" s="221" t="str">
        <f t="shared" si="8"/>
        <v/>
      </c>
      <c r="AD34" s="220" t="s">
        <v>2221</v>
      </c>
      <c r="AE34" s="220"/>
      <c r="AF34" s="222" t="str">
        <f t="shared" si="9"/>
        <v/>
      </c>
      <c r="AG34" s="217" t="s">
        <v>97</v>
      </c>
      <c r="AH34" s="217"/>
      <c r="AI34" s="217" t="str">
        <f t="shared" si="10"/>
        <v/>
      </c>
      <c r="AJ34" s="220" t="s">
        <v>97</v>
      </c>
      <c r="AK34" s="220"/>
      <c r="AL34" s="220" t="str">
        <f t="shared" si="11"/>
        <v/>
      </c>
      <c r="AM34" s="220" t="s">
        <v>97</v>
      </c>
      <c r="AN34" s="220"/>
      <c r="AO34" s="222" t="str">
        <f t="shared" si="12"/>
        <v/>
      </c>
      <c r="AP34" s="220"/>
      <c r="AQ34" s="220"/>
      <c r="AR34" s="119"/>
      <c r="AS34" s="119"/>
      <c r="AT34" s="117"/>
      <c r="AU34" s="117"/>
    </row>
    <row r="35" spans="1:47" ht="30" customHeight="1">
      <c r="A35" s="223">
        <f t="shared" si="13"/>
        <v>15</v>
      </c>
      <c r="B35" s="224" t="s">
        <v>412</v>
      </c>
      <c r="C35" s="224" t="s">
        <v>388</v>
      </c>
      <c r="D35" s="225" t="str">
        <f t="shared" si="0"/>
        <v>Tetap</v>
      </c>
      <c r="E35" s="117" t="s">
        <v>369</v>
      </c>
      <c r="F35" s="117">
        <v>6</v>
      </c>
      <c r="G35" s="117" t="s">
        <v>300</v>
      </c>
      <c r="H35" s="117"/>
      <c r="I35" s="117" t="s">
        <v>413</v>
      </c>
      <c r="J35" s="117" t="s">
        <v>172</v>
      </c>
      <c r="K35" s="117" t="s">
        <v>276</v>
      </c>
      <c r="L35" s="119">
        <v>28618</v>
      </c>
      <c r="M35" s="120">
        <f t="shared" ca="1" si="1"/>
        <v>48</v>
      </c>
      <c r="N35" s="118" t="s">
        <v>414</v>
      </c>
      <c r="O35" s="117" t="s">
        <v>114</v>
      </c>
      <c r="P35" s="117" t="s">
        <v>176</v>
      </c>
      <c r="Q35" s="216" t="s">
        <v>97</v>
      </c>
      <c r="R35" s="117" t="s">
        <v>415</v>
      </c>
      <c r="S35" s="117">
        <v>834201165</v>
      </c>
      <c r="T35" s="117" t="s">
        <v>1581</v>
      </c>
      <c r="U35" s="216" t="s">
        <v>97</v>
      </c>
      <c r="V35" s="216"/>
      <c r="W35" s="216"/>
      <c r="X35" s="216"/>
      <c r="Y35" s="216"/>
      <c r="Z35" s="216"/>
      <c r="AA35" s="217" t="s">
        <v>97</v>
      </c>
      <c r="AB35" s="217"/>
      <c r="AC35" s="221" t="str">
        <f t="shared" si="8"/>
        <v/>
      </c>
      <c r="AD35" s="220" t="s">
        <v>97</v>
      </c>
      <c r="AE35" s="220"/>
      <c r="AF35" s="222" t="str">
        <f t="shared" si="9"/>
        <v/>
      </c>
      <c r="AG35" s="217" t="s">
        <v>97</v>
      </c>
      <c r="AH35" s="217"/>
      <c r="AI35" s="217" t="str">
        <f t="shared" si="10"/>
        <v/>
      </c>
      <c r="AJ35" s="220" t="s">
        <v>97</v>
      </c>
      <c r="AK35" s="220"/>
      <c r="AL35" s="220" t="str">
        <f t="shared" si="11"/>
        <v/>
      </c>
      <c r="AM35" s="220" t="s">
        <v>97</v>
      </c>
      <c r="AN35" s="220"/>
      <c r="AO35" s="222" t="str">
        <f t="shared" si="12"/>
        <v/>
      </c>
      <c r="AP35" s="220"/>
      <c r="AQ35" s="220"/>
      <c r="AR35" s="119"/>
      <c r="AS35" s="119"/>
      <c r="AT35" s="117"/>
      <c r="AU35" s="117"/>
    </row>
    <row r="36" spans="1:47" ht="19.5" customHeight="1">
      <c r="A36" s="223">
        <f t="shared" si="13"/>
        <v>16</v>
      </c>
      <c r="B36" s="224" t="s">
        <v>429</v>
      </c>
      <c r="C36" s="240" t="s">
        <v>246</v>
      </c>
      <c r="D36" s="225" t="str">
        <f t="shared" si="0"/>
        <v>Tetap</v>
      </c>
      <c r="E36" s="117" t="s">
        <v>30</v>
      </c>
      <c r="F36" s="117" t="s">
        <v>30</v>
      </c>
      <c r="G36" s="117" t="s">
        <v>300</v>
      </c>
      <c r="H36" s="117"/>
      <c r="I36" s="117" t="s">
        <v>430</v>
      </c>
      <c r="J36" s="117" t="s">
        <v>172</v>
      </c>
      <c r="K36" s="117" t="s">
        <v>276</v>
      </c>
      <c r="L36" s="119">
        <v>28943</v>
      </c>
      <c r="M36" s="120">
        <f t="shared" ca="1" si="1"/>
        <v>47</v>
      </c>
      <c r="N36" s="118" t="s">
        <v>431</v>
      </c>
      <c r="O36" s="117" t="s">
        <v>219</v>
      </c>
      <c r="P36" s="117" t="s">
        <v>97</v>
      </c>
      <c r="Q36" s="216" t="s">
        <v>97</v>
      </c>
      <c r="R36" s="117" t="s">
        <v>432</v>
      </c>
      <c r="S36" s="117" t="s">
        <v>433</v>
      </c>
      <c r="T36" s="117" t="s">
        <v>1581</v>
      </c>
      <c r="U36" s="216" t="s">
        <v>97</v>
      </c>
      <c r="V36" s="216"/>
      <c r="W36" s="216"/>
      <c r="X36" s="216"/>
      <c r="Y36" s="216"/>
      <c r="Z36" s="216"/>
      <c r="AA36" s="217" t="s">
        <v>2239</v>
      </c>
      <c r="AB36" s="217"/>
      <c r="AC36" s="221" t="str">
        <f t="shared" si="8"/>
        <v/>
      </c>
      <c r="AD36" s="220" t="s">
        <v>2240</v>
      </c>
      <c r="AE36" s="220"/>
      <c r="AF36" s="222" t="str">
        <f t="shared" si="9"/>
        <v/>
      </c>
      <c r="AG36" s="217" t="s">
        <v>97</v>
      </c>
      <c r="AH36" s="217"/>
      <c r="AI36" s="217" t="str">
        <f t="shared" si="10"/>
        <v/>
      </c>
      <c r="AJ36" s="220" t="s">
        <v>97</v>
      </c>
      <c r="AK36" s="220"/>
      <c r="AL36" s="220" t="str">
        <f t="shared" si="11"/>
        <v/>
      </c>
      <c r="AM36" s="220" t="s">
        <v>97</v>
      </c>
      <c r="AN36" s="220"/>
      <c r="AO36" s="222" t="str">
        <f t="shared" si="12"/>
        <v/>
      </c>
      <c r="AP36" s="220"/>
      <c r="AQ36" s="220"/>
      <c r="AR36" s="119"/>
      <c r="AS36" s="119"/>
      <c r="AT36" s="117"/>
      <c r="AU36" s="117"/>
    </row>
    <row r="37" spans="1:47" ht="30" customHeight="1">
      <c r="A37" s="263">
        <f t="shared" si="13"/>
        <v>17</v>
      </c>
      <c r="B37" s="224" t="s">
        <v>1412</v>
      </c>
      <c r="C37" s="240" t="s">
        <v>246</v>
      </c>
      <c r="D37" s="225" t="str">
        <f t="shared" si="0"/>
        <v>Kontrak III</v>
      </c>
      <c r="E37" s="117" t="s">
        <v>30</v>
      </c>
      <c r="F37" s="117" t="s">
        <v>30</v>
      </c>
      <c r="G37" s="117" t="s">
        <v>1414</v>
      </c>
      <c r="H37" s="117"/>
      <c r="I37" s="117" t="s">
        <v>1415</v>
      </c>
      <c r="J37" s="117" t="s">
        <v>172</v>
      </c>
      <c r="K37" s="117" t="s">
        <v>278</v>
      </c>
      <c r="L37" s="119">
        <v>33720</v>
      </c>
      <c r="M37" s="120">
        <f t="shared" ca="1" si="1"/>
        <v>34</v>
      </c>
      <c r="N37" s="118" t="s">
        <v>1420</v>
      </c>
      <c r="O37" s="117" t="s">
        <v>219</v>
      </c>
      <c r="P37" s="117" t="s">
        <v>97</v>
      </c>
      <c r="Q37" s="216" t="s">
        <v>250</v>
      </c>
      <c r="R37" s="117" t="s">
        <v>1422</v>
      </c>
      <c r="S37" s="117">
        <v>1926637871</v>
      </c>
      <c r="T37" s="117" t="s">
        <v>1164</v>
      </c>
      <c r="U37" s="216" t="s">
        <v>120</v>
      </c>
      <c r="V37" s="216"/>
      <c r="W37" s="216"/>
      <c r="X37" s="216"/>
      <c r="Y37" s="216"/>
      <c r="Z37" s="216"/>
      <c r="AA37" s="217" t="s">
        <v>2222</v>
      </c>
      <c r="AB37" s="218"/>
      <c r="AC37" s="219" t="str">
        <f t="shared" si="8"/>
        <v/>
      </c>
      <c r="AD37" s="220" t="s">
        <v>2193</v>
      </c>
      <c r="AE37" s="220"/>
      <c r="AF37" s="120" t="str">
        <f t="shared" si="9"/>
        <v/>
      </c>
      <c r="AG37" s="217">
        <v>46113</v>
      </c>
      <c r="AH37" s="217">
        <v>46234</v>
      </c>
      <c r="AI37" s="251">
        <f t="shared" si="10"/>
        <v>4</v>
      </c>
      <c r="AJ37" s="220" t="s">
        <v>97</v>
      </c>
      <c r="AK37" s="220"/>
      <c r="AL37" s="222" t="str">
        <f t="shared" si="11"/>
        <v/>
      </c>
      <c r="AM37" s="217" t="s">
        <v>97</v>
      </c>
      <c r="AN37" s="217"/>
      <c r="AO37" s="221" t="str">
        <f t="shared" si="12"/>
        <v/>
      </c>
      <c r="AP37" s="220"/>
      <c r="AQ37" s="220"/>
      <c r="AR37" s="119"/>
      <c r="AS37" s="119"/>
      <c r="AT37" s="117"/>
      <c r="AU37" s="117"/>
    </row>
    <row r="38" spans="1:47" ht="30" customHeight="1">
      <c r="A38" s="263">
        <f t="shared" si="13"/>
        <v>18</v>
      </c>
      <c r="B38" s="224" t="s">
        <v>1398</v>
      </c>
      <c r="C38" s="240" t="s">
        <v>246</v>
      </c>
      <c r="D38" s="225" t="str">
        <f t="shared" si="0"/>
        <v>Kontrak III</v>
      </c>
      <c r="E38" s="117" t="s">
        <v>30</v>
      </c>
      <c r="F38" s="117" t="s">
        <v>30</v>
      </c>
      <c r="G38" s="117" t="s">
        <v>276</v>
      </c>
      <c r="H38" s="117"/>
      <c r="I38" s="117" t="s">
        <v>1399</v>
      </c>
      <c r="J38" s="117" t="s">
        <v>172</v>
      </c>
      <c r="K38" s="117" t="s">
        <v>341</v>
      </c>
      <c r="L38" s="119">
        <v>37489</v>
      </c>
      <c r="M38" s="120">
        <f t="shared" ca="1" si="1"/>
        <v>24</v>
      </c>
      <c r="N38" s="118" t="s">
        <v>1403</v>
      </c>
      <c r="O38" s="117" t="s">
        <v>219</v>
      </c>
      <c r="P38" s="117" t="s">
        <v>97</v>
      </c>
      <c r="Q38" s="216" t="s">
        <v>250</v>
      </c>
      <c r="R38" s="117" t="s">
        <v>1407</v>
      </c>
      <c r="S38" s="117">
        <v>1927586471</v>
      </c>
      <c r="T38" s="117" t="s">
        <v>1164</v>
      </c>
      <c r="U38" s="216" t="s">
        <v>120</v>
      </c>
      <c r="V38" s="216"/>
      <c r="W38" s="216"/>
      <c r="X38" s="216"/>
      <c r="Y38" s="216"/>
      <c r="Z38" s="216"/>
      <c r="AA38" s="217" t="s">
        <v>2222</v>
      </c>
      <c r="AB38" s="218"/>
      <c r="AC38" s="219" t="str">
        <f t="shared" si="8"/>
        <v/>
      </c>
      <c r="AD38" s="220" t="s">
        <v>2193</v>
      </c>
      <c r="AE38" s="220"/>
      <c r="AF38" s="120" t="str">
        <f t="shared" si="9"/>
        <v/>
      </c>
      <c r="AG38" s="217">
        <v>46113</v>
      </c>
      <c r="AH38" s="217">
        <v>46234</v>
      </c>
      <c r="AI38" s="251">
        <f t="shared" si="10"/>
        <v>4</v>
      </c>
      <c r="AJ38" s="220" t="s">
        <v>97</v>
      </c>
      <c r="AK38" s="220"/>
      <c r="AL38" s="222" t="str">
        <f t="shared" si="11"/>
        <v/>
      </c>
      <c r="AM38" s="217" t="s">
        <v>97</v>
      </c>
      <c r="AN38" s="217"/>
      <c r="AO38" s="221" t="str">
        <f t="shared" si="12"/>
        <v/>
      </c>
      <c r="AP38" s="220"/>
      <c r="AQ38" s="220"/>
      <c r="AR38" s="119"/>
      <c r="AS38" s="119"/>
      <c r="AT38" s="117"/>
      <c r="AU38" s="117"/>
    </row>
    <row r="39" spans="1:47" ht="30" customHeight="1">
      <c r="A39" s="223">
        <f t="shared" si="13"/>
        <v>19</v>
      </c>
      <c r="B39" s="224" t="s">
        <v>423</v>
      </c>
      <c r="C39" s="240" t="s">
        <v>246</v>
      </c>
      <c r="D39" s="225" t="str">
        <f t="shared" si="0"/>
        <v>Tetap</v>
      </c>
      <c r="E39" s="117" t="s">
        <v>30</v>
      </c>
      <c r="F39" s="117" t="s">
        <v>30</v>
      </c>
      <c r="G39" s="117" t="s">
        <v>300</v>
      </c>
      <c r="H39" s="117"/>
      <c r="I39" s="117" t="s">
        <v>424</v>
      </c>
      <c r="J39" s="117" t="s">
        <v>172</v>
      </c>
      <c r="K39" s="117" t="s">
        <v>278</v>
      </c>
      <c r="L39" s="119">
        <v>27681</v>
      </c>
      <c r="M39" s="120">
        <f t="shared" ca="1" si="1"/>
        <v>50</v>
      </c>
      <c r="N39" s="118" t="s">
        <v>425</v>
      </c>
      <c r="O39" s="117" t="s">
        <v>114</v>
      </c>
      <c r="P39" s="117" t="s">
        <v>426</v>
      </c>
      <c r="Q39" s="216" t="s">
        <v>97</v>
      </c>
      <c r="R39" s="117" t="s">
        <v>427</v>
      </c>
      <c r="S39" s="117"/>
      <c r="T39" s="117" t="s">
        <v>1581</v>
      </c>
      <c r="U39" s="216" t="s">
        <v>2241</v>
      </c>
      <c r="V39" s="216"/>
      <c r="W39" s="216"/>
      <c r="X39" s="216"/>
      <c r="Y39" s="216"/>
      <c r="Z39" s="216"/>
      <c r="AA39" s="217" t="s">
        <v>2242</v>
      </c>
      <c r="AB39" s="217"/>
      <c r="AC39" s="221" t="str">
        <f t="shared" si="8"/>
        <v/>
      </c>
      <c r="AD39" s="220" t="s">
        <v>2219</v>
      </c>
      <c r="AE39" s="220"/>
      <c r="AF39" s="222" t="str">
        <f t="shared" si="9"/>
        <v/>
      </c>
      <c r="AG39" s="217" t="s">
        <v>97</v>
      </c>
      <c r="AH39" s="217"/>
      <c r="AI39" s="217" t="str">
        <f t="shared" si="10"/>
        <v/>
      </c>
      <c r="AJ39" s="220" t="s">
        <v>97</v>
      </c>
      <c r="AK39" s="220"/>
      <c r="AL39" s="220" t="str">
        <f t="shared" si="11"/>
        <v/>
      </c>
      <c r="AM39" s="220" t="s">
        <v>97</v>
      </c>
      <c r="AN39" s="220"/>
      <c r="AO39" s="222" t="str">
        <f t="shared" si="12"/>
        <v/>
      </c>
      <c r="AP39" s="220"/>
      <c r="AQ39" s="220"/>
      <c r="AR39" s="119"/>
      <c r="AS39" s="119"/>
      <c r="AT39" s="117"/>
      <c r="AU39" s="117"/>
    </row>
    <row r="40" spans="1:47" ht="36" customHeight="1">
      <c r="A40" s="223">
        <f t="shared" si="13"/>
        <v>20</v>
      </c>
      <c r="B40" s="224" t="s">
        <v>434</v>
      </c>
      <c r="C40" s="240" t="s">
        <v>246</v>
      </c>
      <c r="D40" s="225" t="str">
        <f t="shared" si="0"/>
        <v>Kontrak II</v>
      </c>
      <c r="E40" s="117" t="s">
        <v>30</v>
      </c>
      <c r="F40" s="117" t="s">
        <v>30</v>
      </c>
      <c r="G40" s="117" t="s">
        <v>361</v>
      </c>
      <c r="H40" s="117"/>
      <c r="I40" s="117" t="s">
        <v>435</v>
      </c>
      <c r="J40" s="117" t="s">
        <v>172</v>
      </c>
      <c r="K40" s="117" t="s">
        <v>363</v>
      </c>
      <c r="L40" s="119">
        <v>31850</v>
      </c>
      <c r="M40" s="120">
        <f t="shared" ca="1" si="1"/>
        <v>39</v>
      </c>
      <c r="N40" s="118" t="s">
        <v>436</v>
      </c>
      <c r="O40" s="117" t="s">
        <v>114</v>
      </c>
      <c r="P40" s="117" t="s">
        <v>116</v>
      </c>
      <c r="Q40" s="216" t="s">
        <v>250</v>
      </c>
      <c r="R40" s="117" t="s">
        <v>437</v>
      </c>
      <c r="S40" s="117">
        <v>1919655889</v>
      </c>
      <c r="T40" s="117" t="s">
        <v>1365</v>
      </c>
      <c r="U40" s="241" t="s">
        <v>252</v>
      </c>
      <c r="V40" s="216"/>
      <c r="W40" s="216"/>
      <c r="X40" s="216"/>
      <c r="Y40" s="216"/>
      <c r="Z40" s="216"/>
      <c r="AA40" s="217">
        <v>45916</v>
      </c>
      <c r="AB40" s="218">
        <v>46053</v>
      </c>
      <c r="AC40" s="219">
        <f t="shared" si="8"/>
        <v>5</v>
      </c>
      <c r="AD40" s="249" t="s">
        <v>2290</v>
      </c>
      <c r="AE40" s="220"/>
      <c r="AF40" s="120" t="str">
        <f t="shared" si="9"/>
        <v/>
      </c>
      <c r="AG40" s="217">
        <v>46174</v>
      </c>
      <c r="AH40" s="217">
        <v>46295</v>
      </c>
      <c r="AI40" s="251">
        <f t="shared" si="10"/>
        <v>4</v>
      </c>
      <c r="AJ40" s="220" t="s">
        <v>97</v>
      </c>
      <c r="AK40" s="220"/>
      <c r="AL40" s="222" t="str">
        <f t="shared" si="11"/>
        <v/>
      </c>
      <c r="AM40" s="217" t="s">
        <v>97</v>
      </c>
      <c r="AN40" s="217"/>
      <c r="AO40" s="221" t="str">
        <f t="shared" si="12"/>
        <v/>
      </c>
      <c r="AP40" s="220"/>
      <c r="AQ40" s="220"/>
      <c r="AR40" s="119"/>
      <c r="AS40" s="119"/>
      <c r="AT40" s="117"/>
      <c r="AU40" s="117"/>
    </row>
    <row r="41" spans="1:47" ht="30" customHeight="1">
      <c r="A41" s="208" t="s">
        <v>1999</v>
      </c>
      <c r="B41" s="208"/>
      <c r="C41" s="208"/>
      <c r="D41" s="225" t="str">
        <f t="shared" si="0"/>
        <v>.</v>
      </c>
      <c r="E41" s="117"/>
      <c r="F41" s="117"/>
      <c r="G41" s="117"/>
      <c r="H41" s="117"/>
      <c r="I41" s="117"/>
      <c r="J41" s="117"/>
      <c r="K41" s="117"/>
      <c r="L41" s="119"/>
      <c r="M41" s="120" t="str">
        <f t="shared" ca="1" si="1"/>
        <v/>
      </c>
      <c r="N41" s="118"/>
      <c r="O41" s="117"/>
      <c r="P41" s="117"/>
      <c r="Q41" s="216"/>
      <c r="R41" s="117"/>
      <c r="S41" s="117"/>
      <c r="T41" s="117" t="s">
        <v>2125</v>
      </c>
      <c r="U41" s="216"/>
      <c r="V41" s="216"/>
      <c r="W41" s="216"/>
      <c r="X41" s="216"/>
      <c r="Y41" s="216"/>
      <c r="Z41" s="216"/>
      <c r="AA41" s="217"/>
      <c r="AB41" s="218"/>
      <c r="AC41" s="219" t="str">
        <f t="shared" si="8"/>
        <v/>
      </c>
      <c r="AD41" s="220"/>
      <c r="AE41" s="220"/>
      <c r="AF41" s="120" t="str">
        <f t="shared" si="9"/>
        <v/>
      </c>
      <c r="AG41" s="217"/>
      <c r="AH41" s="217"/>
      <c r="AI41" s="251" t="str">
        <f t="shared" si="10"/>
        <v/>
      </c>
      <c r="AJ41" s="220"/>
      <c r="AK41" s="220"/>
      <c r="AL41" s="222" t="str">
        <f t="shared" si="11"/>
        <v/>
      </c>
      <c r="AM41" s="217"/>
      <c r="AN41" s="217"/>
      <c r="AO41" s="221" t="str">
        <f t="shared" si="12"/>
        <v/>
      </c>
      <c r="AP41" s="220"/>
      <c r="AQ41" s="220"/>
      <c r="AR41" s="119"/>
      <c r="AS41" s="119"/>
      <c r="AT41" s="117"/>
      <c r="AU41" s="117"/>
    </row>
    <row r="42" spans="1:47" ht="30" customHeight="1">
      <c r="A42" s="223">
        <v>1</v>
      </c>
      <c r="B42" s="224" t="s">
        <v>439</v>
      </c>
      <c r="C42" s="224" t="s">
        <v>440</v>
      </c>
      <c r="D42" s="225" t="str">
        <f t="shared" si="0"/>
        <v>Tetap</v>
      </c>
      <c r="E42" s="117" t="s">
        <v>97</v>
      </c>
      <c r="F42" s="117" t="s">
        <v>97</v>
      </c>
      <c r="G42" s="117" t="s">
        <v>100</v>
      </c>
      <c r="H42" s="117"/>
      <c r="I42" s="117" t="s">
        <v>441</v>
      </c>
      <c r="J42" s="117" t="s">
        <v>172</v>
      </c>
      <c r="K42" s="117" t="s">
        <v>442</v>
      </c>
      <c r="L42" s="119">
        <v>25745</v>
      </c>
      <c r="M42" s="120">
        <f t="shared" ca="1" si="1"/>
        <v>56</v>
      </c>
      <c r="N42" s="118" t="s">
        <v>443</v>
      </c>
      <c r="O42" s="117" t="s">
        <v>114</v>
      </c>
      <c r="P42" s="117" t="s">
        <v>116</v>
      </c>
      <c r="Q42" s="216" t="s">
        <v>97</v>
      </c>
      <c r="R42" s="117" t="s">
        <v>444</v>
      </c>
      <c r="S42" s="117">
        <v>1130012192</v>
      </c>
      <c r="T42" s="117" t="s">
        <v>1581</v>
      </c>
      <c r="U42" s="216" t="s">
        <v>2187</v>
      </c>
      <c r="V42" s="216"/>
      <c r="W42" s="216"/>
      <c r="X42" s="216"/>
      <c r="Y42" s="216"/>
      <c r="Z42" s="216"/>
      <c r="AA42" s="217" t="s">
        <v>2188</v>
      </c>
      <c r="AB42" s="217"/>
      <c r="AC42" s="221" t="str">
        <f t="shared" si="8"/>
        <v/>
      </c>
      <c r="AD42" s="220" t="s">
        <v>2189</v>
      </c>
      <c r="AE42" s="220"/>
      <c r="AF42" s="222" t="str">
        <f t="shared" si="9"/>
        <v/>
      </c>
      <c r="AG42" s="217" t="s">
        <v>97</v>
      </c>
      <c r="AH42" s="217"/>
      <c r="AI42" s="217" t="str">
        <f t="shared" si="10"/>
        <v/>
      </c>
      <c r="AJ42" s="220" t="s">
        <v>97</v>
      </c>
      <c r="AK42" s="220"/>
      <c r="AL42" s="220" t="str">
        <f t="shared" si="11"/>
        <v/>
      </c>
      <c r="AM42" s="220" t="s">
        <v>97</v>
      </c>
      <c r="AN42" s="220"/>
      <c r="AO42" s="222" t="str">
        <f t="shared" si="12"/>
        <v/>
      </c>
      <c r="AP42" s="220"/>
      <c r="AQ42" s="220"/>
      <c r="AR42" s="119"/>
      <c r="AS42" s="119"/>
      <c r="AT42" s="117"/>
      <c r="AU42" s="117"/>
    </row>
    <row r="43" spans="1:47" ht="30" customHeight="1">
      <c r="A43" s="223">
        <f t="shared" ref="A43:A52" si="14">A42+1</f>
        <v>2</v>
      </c>
      <c r="B43" s="224" t="s">
        <v>446</v>
      </c>
      <c r="C43" s="237" t="s">
        <v>289</v>
      </c>
      <c r="D43" s="225" t="str">
        <f t="shared" si="0"/>
        <v>Tetap</v>
      </c>
      <c r="E43" s="117" t="s">
        <v>47</v>
      </c>
      <c r="F43" s="117">
        <v>9</v>
      </c>
      <c r="G43" s="117" t="s">
        <v>170</v>
      </c>
      <c r="H43" s="117"/>
      <c r="I43" s="117" t="s">
        <v>447</v>
      </c>
      <c r="J43" s="117" t="s">
        <v>172</v>
      </c>
      <c r="K43" s="117" t="s">
        <v>448</v>
      </c>
      <c r="L43" s="119">
        <v>33492</v>
      </c>
      <c r="M43" s="120">
        <f t="shared" ca="1" si="1"/>
        <v>35</v>
      </c>
      <c r="N43" s="118" t="s">
        <v>449</v>
      </c>
      <c r="O43" s="117" t="s">
        <v>114</v>
      </c>
      <c r="P43" s="117" t="s">
        <v>176</v>
      </c>
      <c r="Q43" s="216" t="s">
        <v>250</v>
      </c>
      <c r="R43" s="117" t="s">
        <v>450</v>
      </c>
      <c r="S43" s="117" t="s">
        <v>451</v>
      </c>
      <c r="T43" s="117" t="s">
        <v>1581</v>
      </c>
      <c r="U43" s="216" t="s">
        <v>452</v>
      </c>
      <c r="V43" s="216"/>
      <c r="W43" s="216"/>
      <c r="X43" s="216"/>
      <c r="Y43" s="216"/>
      <c r="Z43" s="216"/>
      <c r="AA43" s="217" t="s">
        <v>453</v>
      </c>
      <c r="AB43" s="217"/>
      <c r="AC43" s="221" t="str">
        <f t="shared" si="8"/>
        <v/>
      </c>
      <c r="AD43" s="220" t="s">
        <v>2190</v>
      </c>
      <c r="AE43" s="220"/>
      <c r="AF43" s="222" t="str">
        <f t="shared" si="9"/>
        <v/>
      </c>
      <c r="AG43" s="217" t="s">
        <v>97</v>
      </c>
      <c r="AH43" s="217"/>
      <c r="AI43" s="217" t="str">
        <f t="shared" si="10"/>
        <v/>
      </c>
      <c r="AJ43" s="220" t="s">
        <v>97</v>
      </c>
      <c r="AK43" s="220"/>
      <c r="AL43" s="220" t="str">
        <f t="shared" si="11"/>
        <v/>
      </c>
      <c r="AM43" s="220" t="s">
        <v>97</v>
      </c>
      <c r="AN43" s="220"/>
      <c r="AO43" s="222" t="str">
        <f t="shared" si="12"/>
        <v/>
      </c>
      <c r="AP43" s="220"/>
      <c r="AQ43" s="220"/>
      <c r="AR43" s="119"/>
      <c r="AS43" s="119"/>
      <c r="AT43" s="117"/>
      <c r="AU43" s="117"/>
    </row>
    <row r="44" spans="1:47" ht="30" customHeight="1">
      <c r="A44" s="223">
        <f t="shared" si="14"/>
        <v>3</v>
      </c>
      <c r="B44" s="224" t="s">
        <v>162</v>
      </c>
      <c r="C44" s="237" t="s">
        <v>289</v>
      </c>
      <c r="D44" s="225" t="str">
        <f t="shared" si="0"/>
        <v>Kontrak IV</v>
      </c>
      <c r="E44" s="117" t="s">
        <v>47</v>
      </c>
      <c r="F44" s="117">
        <v>9</v>
      </c>
      <c r="G44" s="117" t="s">
        <v>170</v>
      </c>
      <c r="H44" s="117"/>
      <c r="I44" s="117" t="s">
        <v>171</v>
      </c>
      <c r="J44" s="117" t="s">
        <v>172</v>
      </c>
      <c r="K44" s="117" t="s">
        <v>173</v>
      </c>
      <c r="L44" s="119">
        <v>31099</v>
      </c>
      <c r="M44" s="120">
        <f t="shared" ca="1" si="1"/>
        <v>41</v>
      </c>
      <c r="N44" s="118" t="s">
        <v>175</v>
      </c>
      <c r="O44" s="117" t="s">
        <v>114</v>
      </c>
      <c r="P44" s="117" t="s">
        <v>176</v>
      </c>
      <c r="Q44" s="216" t="s">
        <v>177</v>
      </c>
      <c r="R44" s="117" t="s">
        <v>179</v>
      </c>
      <c r="S44" s="117">
        <v>1799827455</v>
      </c>
      <c r="T44" s="117" t="s">
        <v>1528</v>
      </c>
      <c r="U44" s="216" t="s">
        <v>120</v>
      </c>
      <c r="V44" s="216"/>
      <c r="W44" s="216"/>
      <c r="X44" s="216"/>
      <c r="Y44" s="216"/>
      <c r="Z44" s="216"/>
      <c r="AA44" s="217" t="s">
        <v>2191</v>
      </c>
      <c r="AB44" s="218"/>
      <c r="AC44" s="219" t="str">
        <f t="shared" si="8"/>
        <v/>
      </c>
      <c r="AD44" s="220" t="s">
        <v>2192</v>
      </c>
      <c r="AE44" s="220"/>
      <c r="AF44" s="120" t="str">
        <f t="shared" si="9"/>
        <v/>
      </c>
      <c r="AG44" s="217" t="s">
        <v>2193</v>
      </c>
      <c r="AH44" s="217"/>
      <c r="AI44" s="251" t="str">
        <f t="shared" si="10"/>
        <v/>
      </c>
      <c r="AJ44" s="220">
        <v>46113</v>
      </c>
      <c r="AK44" s="220">
        <v>46477</v>
      </c>
      <c r="AL44" s="222">
        <f t="shared" si="11"/>
        <v>12</v>
      </c>
      <c r="AM44" s="217" t="s">
        <v>97</v>
      </c>
      <c r="AN44" s="217"/>
      <c r="AO44" s="221" t="str">
        <f t="shared" si="12"/>
        <v/>
      </c>
      <c r="AP44" s="220"/>
      <c r="AQ44" s="220"/>
      <c r="AR44" s="119"/>
      <c r="AS44" s="119"/>
      <c r="AT44" s="117"/>
      <c r="AU44" s="117"/>
    </row>
    <row r="45" spans="1:47" ht="30" customHeight="1">
      <c r="A45" s="223">
        <f t="shared" si="14"/>
        <v>4</v>
      </c>
      <c r="B45" s="224" t="s">
        <v>454</v>
      </c>
      <c r="C45" s="224" t="s">
        <v>212</v>
      </c>
      <c r="D45" s="225" t="str">
        <f t="shared" si="0"/>
        <v>Tetap</v>
      </c>
      <c r="E45" s="117" t="s">
        <v>47</v>
      </c>
      <c r="F45" s="117">
        <v>3</v>
      </c>
      <c r="G45" s="117" t="s">
        <v>170</v>
      </c>
      <c r="H45" s="117"/>
      <c r="I45" s="117" t="s">
        <v>455</v>
      </c>
      <c r="J45" s="117" t="s">
        <v>103</v>
      </c>
      <c r="K45" s="117" t="s">
        <v>199</v>
      </c>
      <c r="L45" s="119">
        <v>31576</v>
      </c>
      <c r="M45" s="120">
        <f t="shared" ca="1" si="1"/>
        <v>40</v>
      </c>
      <c r="N45" s="118" t="s">
        <v>456</v>
      </c>
      <c r="O45" s="117" t="s">
        <v>233</v>
      </c>
      <c r="P45" s="117" t="s">
        <v>30</v>
      </c>
      <c r="Q45" s="216" t="s">
        <v>457</v>
      </c>
      <c r="R45" s="117" t="s">
        <v>458</v>
      </c>
      <c r="S45" s="117"/>
      <c r="T45" s="117" t="s">
        <v>1581</v>
      </c>
      <c r="U45" s="216" t="s">
        <v>452</v>
      </c>
      <c r="V45" s="216"/>
      <c r="W45" s="216"/>
      <c r="X45" s="216"/>
      <c r="Y45" s="216"/>
      <c r="Z45" s="216"/>
      <c r="AA45" s="217" t="s">
        <v>459</v>
      </c>
      <c r="AB45" s="217"/>
      <c r="AC45" s="221" t="str">
        <f t="shared" si="8"/>
        <v/>
      </c>
      <c r="AD45" s="220" t="s">
        <v>97</v>
      </c>
      <c r="AE45" s="220"/>
      <c r="AF45" s="222" t="str">
        <f t="shared" si="9"/>
        <v/>
      </c>
      <c r="AG45" s="217" t="s">
        <v>97</v>
      </c>
      <c r="AH45" s="217"/>
      <c r="AI45" s="217" t="str">
        <f t="shared" si="10"/>
        <v/>
      </c>
      <c r="AJ45" s="220" t="s">
        <v>97</v>
      </c>
      <c r="AK45" s="220"/>
      <c r="AL45" s="220" t="str">
        <f t="shared" si="11"/>
        <v/>
      </c>
      <c r="AM45" s="220" t="s">
        <v>97</v>
      </c>
      <c r="AN45" s="220"/>
      <c r="AO45" s="222" t="str">
        <f t="shared" si="12"/>
        <v/>
      </c>
      <c r="AP45" s="220"/>
      <c r="AQ45" s="220"/>
      <c r="AR45" s="119"/>
      <c r="AS45" s="119"/>
      <c r="AT45" s="117"/>
      <c r="AU45" s="117"/>
    </row>
    <row r="46" spans="1:47" ht="30" customHeight="1">
      <c r="A46" s="223">
        <f t="shared" si="14"/>
        <v>5</v>
      </c>
      <c r="B46" s="224" t="s">
        <v>460</v>
      </c>
      <c r="C46" s="224" t="s">
        <v>376</v>
      </c>
      <c r="D46" s="225" t="str">
        <f t="shared" si="0"/>
        <v>Kontrak V</v>
      </c>
      <c r="E46" s="117" t="s">
        <v>47</v>
      </c>
      <c r="F46" s="117">
        <v>3</v>
      </c>
      <c r="G46" s="117" t="s">
        <v>170</v>
      </c>
      <c r="H46" s="117"/>
      <c r="I46" s="117" t="s">
        <v>461</v>
      </c>
      <c r="J46" s="117" t="s">
        <v>172</v>
      </c>
      <c r="K46" s="117" t="s">
        <v>462</v>
      </c>
      <c r="L46" s="119">
        <v>37788</v>
      </c>
      <c r="M46" s="120">
        <f t="shared" ca="1" si="1"/>
        <v>23</v>
      </c>
      <c r="N46" s="118" t="s">
        <v>463</v>
      </c>
      <c r="O46" s="117" t="s">
        <v>464</v>
      </c>
      <c r="P46" s="117" t="s">
        <v>30</v>
      </c>
      <c r="Q46" s="216" t="s">
        <v>250</v>
      </c>
      <c r="R46" s="117" t="s">
        <v>465</v>
      </c>
      <c r="S46" s="117">
        <v>1451370163</v>
      </c>
      <c r="T46" s="117" t="s">
        <v>2279</v>
      </c>
      <c r="U46" s="216" t="s">
        <v>120</v>
      </c>
      <c r="V46" s="216"/>
      <c r="W46" s="216"/>
      <c r="X46" s="216"/>
      <c r="Y46" s="216"/>
      <c r="Z46" s="216"/>
      <c r="AA46" s="217">
        <v>44968</v>
      </c>
      <c r="AB46" s="218">
        <v>45107</v>
      </c>
      <c r="AC46" s="219">
        <f t="shared" si="8"/>
        <v>5</v>
      </c>
      <c r="AD46" s="220">
        <v>45108</v>
      </c>
      <c r="AE46" s="220">
        <v>45473</v>
      </c>
      <c r="AF46" s="120">
        <f t="shared" si="9"/>
        <v>12</v>
      </c>
      <c r="AG46" s="217">
        <v>45474</v>
      </c>
      <c r="AH46" s="217">
        <v>45838</v>
      </c>
      <c r="AI46" s="251">
        <f t="shared" si="10"/>
        <v>12</v>
      </c>
      <c r="AJ46" s="220">
        <v>45839</v>
      </c>
      <c r="AK46" s="220">
        <v>46203</v>
      </c>
      <c r="AL46" s="222">
        <f t="shared" si="11"/>
        <v>12</v>
      </c>
      <c r="AM46" s="217">
        <v>46204</v>
      </c>
      <c r="AN46" s="217">
        <v>46568</v>
      </c>
      <c r="AO46" s="221">
        <f t="shared" si="12"/>
        <v>12</v>
      </c>
      <c r="AP46" s="220"/>
      <c r="AQ46" s="220"/>
      <c r="AR46" s="119"/>
      <c r="AS46" s="119"/>
      <c r="AT46" s="117"/>
      <c r="AU46" s="117"/>
    </row>
    <row r="47" spans="1:47" ht="30" customHeight="1">
      <c r="A47" s="223">
        <f t="shared" si="14"/>
        <v>6</v>
      </c>
      <c r="B47" s="224" t="s">
        <v>467</v>
      </c>
      <c r="C47" s="224" t="s">
        <v>376</v>
      </c>
      <c r="D47" s="225" t="str">
        <f t="shared" si="0"/>
        <v>Tetap</v>
      </c>
      <c r="E47" s="117" t="s">
        <v>47</v>
      </c>
      <c r="F47" s="117">
        <v>3</v>
      </c>
      <c r="G47" s="117" t="s">
        <v>170</v>
      </c>
      <c r="H47" s="117"/>
      <c r="I47" s="117" t="s">
        <v>468</v>
      </c>
      <c r="J47" s="117" t="s">
        <v>172</v>
      </c>
      <c r="K47" s="117" t="s">
        <v>199</v>
      </c>
      <c r="L47" s="119">
        <v>29996</v>
      </c>
      <c r="M47" s="120">
        <f t="shared" ca="1" si="1"/>
        <v>44</v>
      </c>
      <c r="N47" s="118" t="s">
        <v>469</v>
      </c>
      <c r="O47" s="117" t="s">
        <v>114</v>
      </c>
      <c r="P47" s="117" t="s">
        <v>349</v>
      </c>
      <c r="Q47" s="216" t="s">
        <v>457</v>
      </c>
      <c r="R47" s="117" t="s">
        <v>470</v>
      </c>
      <c r="S47" s="117" t="s">
        <v>471</v>
      </c>
      <c r="T47" s="117" t="s">
        <v>1581</v>
      </c>
      <c r="U47" s="216" t="s">
        <v>452</v>
      </c>
      <c r="V47" s="216"/>
      <c r="W47" s="216"/>
      <c r="X47" s="216"/>
      <c r="Y47" s="216"/>
      <c r="Z47" s="216"/>
      <c r="AA47" s="217" t="s">
        <v>472</v>
      </c>
      <c r="AB47" s="217"/>
      <c r="AC47" s="221" t="str">
        <f t="shared" si="8"/>
        <v/>
      </c>
      <c r="AD47" s="220" t="s">
        <v>97</v>
      </c>
      <c r="AE47" s="220"/>
      <c r="AF47" s="222" t="str">
        <f t="shared" si="9"/>
        <v/>
      </c>
      <c r="AG47" s="217" t="s">
        <v>97</v>
      </c>
      <c r="AH47" s="217"/>
      <c r="AI47" s="217" t="str">
        <f t="shared" si="10"/>
        <v/>
      </c>
      <c r="AJ47" s="220" t="s">
        <v>97</v>
      </c>
      <c r="AK47" s="220"/>
      <c r="AL47" s="220" t="str">
        <f t="shared" si="11"/>
        <v/>
      </c>
      <c r="AM47" s="220" t="s">
        <v>97</v>
      </c>
      <c r="AN47" s="220"/>
      <c r="AO47" s="222" t="str">
        <f t="shared" si="12"/>
        <v/>
      </c>
      <c r="AP47" s="220"/>
      <c r="AQ47" s="220"/>
      <c r="AR47" s="119"/>
      <c r="AS47" s="119"/>
      <c r="AT47" s="117"/>
      <c r="AU47" s="117"/>
    </row>
    <row r="48" spans="1:47" ht="30" customHeight="1">
      <c r="A48" s="223">
        <f t="shared" si="14"/>
        <v>7</v>
      </c>
      <c r="B48" s="224" t="s">
        <v>473</v>
      </c>
      <c r="C48" s="224" t="s">
        <v>376</v>
      </c>
      <c r="D48" s="225" t="str">
        <f t="shared" si="0"/>
        <v>Kontrak IV</v>
      </c>
      <c r="E48" s="117" t="s">
        <v>47</v>
      </c>
      <c r="F48" s="117">
        <v>3</v>
      </c>
      <c r="G48" s="117" t="s">
        <v>170</v>
      </c>
      <c r="H48" s="117"/>
      <c r="I48" s="117" t="s">
        <v>474</v>
      </c>
      <c r="J48" s="117" t="s">
        <v>172</v>
      </c>
      <c r="K48" s="117" t="s">
        <v>199</v>
      </c>
      <c r="L48" s="119">
        <v>34392</v>
      </c>
      <c r="M48" s="120">
        <f t="shared" ca="1" si="1"/>
        <v>32</v>
      </c>
      <c r="N48" s="118" t="s">
        <v>475</v>
      </c>
      <c r="O48" s="117" t="s">
        <v>114</v>
      </c>
      <c r="P48" s="117" t="s">
        <v>116</v>
      </c>
      <c r="Q48" s="216" t="s">
        <v>177</v>
      </c>
      <c r="R48" s="117" t="s">
        <v>476</v>
      </c>
      <c r="S48" s="117" t="s">
        <v>477</v>
      </c>
      <c r="T48" s="117" t="s">
        <v>1528</v>
      </c>
      <c r="U48" s="216" t="s">
        <v>452</v>
      </c>
      <c r="V48" s="216"/>
      <c r="W48" s="216"/>
      <c r="X48" s="216"/>
      <c r="Y48" s="216"/>
      <c r="Z48" s="216"/>
      <c r="AA48" s="217" t="s">
        <v>478</v>
      </c>
      <c r="AB48" s="218"/>
      <c r="AC48" s="219" t="str">
        <f t="shared" si="8"/>
        <v/>
      </c>
      <c r="AD48" s="220" t="s">
        <v>2207</v>
      </c>
      <c r="AE48" s="220"/>
      <c r="AF48" s="120" t="str">
        <f t="shared" si="9"/>
        <v/>
      </c>
      <c r="AG48" s="217" t="s">
        <v>2208</v>
      </c>
      <c r="AH48" s="217"/>
      <c r="AI48" s="251" t="str">
        <f t="shared" si="10"/>
        <v/>
      </c>
      <c r="AJ48" s="220" t="s">
        <v>2209</v>
      </c>
      <c r="AK48" s="220"/>
      <c r="AL48" s="222" t="str">
        <f t="shared" si="11"/>
        <v/>
      </c>
      <c r="AM48" s="217" t="s">
        <v>97</v>
      </c>
      <c r="AN48" s="217"/>
      <c r="AO48" s="221" t="str">
        <f t="shared" si="12"/>
        <v/>
      </c>
      <c r="AP48" s="220"/>
      <c r="AQ48" s="220"/>
      <c r="AR48" s="245"/>
      <c r="AS48" s="245"/>
      <c r="AT48" s="117"/>
      <c r="AU48" s="117"/>
    </row>
    <row r="49" spans="1:47" ht="30" customHeight="1">
      <c r="A49" s="223">
        <f t="shared" si="14"/>
        <v>8</v>
      </c>
      <c r="B49" s="224" t="s">
        <v>479</v>
      </c>
      <c r="C49" s="224" t="s">
        <v>376</v>
      </c>
      <c r="D49" s="225" t="str">
        <f t="shared" si="0"/>
        <v>Kontrak IV</v>
      </c>
      <c r="E49" s="117" t="s">
        <v>47</v>
      </c>
      <c r="F49" s="117">
        <v>3</v>
      </c>
      <c r="G49" s="117" t="s">
        <v>170</v>
      </c>
      <c r="H49" s="117"/>
      <c r="I49" s="117" t="s">
        <v>480</v>
      </c>
      <c r="J49" s="117" t="s">
        <v>172</v>
      </c>
      <c r="K49" s="117" t="s">
        <v>199</v>
      </c>
      <c r="L49" s="119">
        <v>32491</v>
      </c>
      <c r="M49" s="120">
        <f t="shared" ca="1" si="1"/>
        <v>37</v>
      </c>
      <c r="N49" s="118" t="s">
        <v>469</v>
      </c>
      <c r="O49" s="117" t="s">
        <v>114</v>
      </c>
      <c r="P49" s="117" t="s">
        <v>349</v>
      </c>
      <c r="Q49" s="216" t="s">
        <v>202</v>
      </c>
      <c r="R49" s="117" t="s">
        <v>481</v>
      </c>
      <c r="S49" s="117" t="s">
        <v>482</v>
      </c>
      <c r="T49" s="117" t="s">
        <v>1528</v>
      </c>
      <c r="U49" s="216" t="s">
        <v>120</v>
      </c>
      <c r="V49" s="216"/>
      <c r="W49" s="216"/>
      <c r="X49" s="216"/>
      <c r="Y49" s="216"/>
      <c r="Z49" s="216"/>
      <c r="AA49" s="217" t="s">
        <v>2211</v>
      </c>
      <c r="AB49" s="218"/>
      <c r="AC49" s="219" t="str">
        <f t="shared" si="8"/>
        <v/>
      </c>
      <c r="AD49" s="220" t="s">
        <v>2147</v>
      </c>
      <c r="AE49" s="220"/>
      <c r="AF49" s="120" t="str">
        <f t="shared" si="9"/>
        <v/>
      </c>
      <c r="AG49" s="217" t="s">
        <v>2193</v>
      </c>
      <c r="AH49" s="217"/>
      <c r="AI49" s="251" t="str">
        <f t="shared" si="10"/>
        <v/>
      </c>
      <c r="AJ49" s="220">
        <v>46113</v>
      </c>
      <c r="AK49" s="220">
        <v>46477</v>
      </c>
      <c r="AL49" s="222">
        <f t="shared" si="11"/>
        <v>12</v>
      </c>
      <c r="AM49" s="217" t="s">
        <v>97</v>
      </c>
      <c r="AN49" s="217"/>
      <c r="AO49" s="221" t="str">
        <f t="shared" si="12"/>
        <v/>
      </c>
      <c r="AP49" s="220"/>
      <c r="AQ49" s="220"/>
      <c r="AR49" s="119"/>
      <c r="AS49" s="119"/>
      <c r="AT49" s="117"/>
      <c r="AU49" s="117"/>
    </row>
    <row r="50" spans="1:47" ht="30" customHeight="1">
      <c r="A50" s="223">
        <f t="shared" si="14"/>
        <v>9</v>
      </c>
      <c r="B50" s="224" t="s">
        <v>489</v>
      </c>
      <c r="C50" s="224" t="s">
        <v>376</v>
      </c>
      <c r="D50" s="225" t="str">
        <f t="shared" si="0"/>
        <v>Kontrak III</v>
      </c>
      <c r="E50" s="117" t="s">
        <v>47</v>
      </c>
      <c r="F50" s="117">
        <v>3</v>
      </c>
      <c r="G50" s="117" t="s">
        <v>170</v>
      </c>
      <c r="H50" s="117"/>
      <c r="I50" s="117" t="s">
        <v>490</v>
      </c>
      <c r="J50" s="117" t="s">
        <v>172</v>
      </c>
      <c r="K50" s="117" t="s">
        <v>491</v>
      </c>
      <c r="L50" s="119">
        <v>33758</v>
      </c>
      <c r="M50" s="120">
        <f t="shared" ca="1" si="1"/>
        <v>34</v>
      </c>
      <c r="N50" s="118" t="s">
        <v>492</v>
      </c>
      <c r="O50" s="117" t="s">
        <v>114</v>
      </c>
      <c r="P50" s="117" t="s">
        <v>176</v>
      </c>
      <c r="Q50" s="216" t="s">
        <v>250</v>
      </c>
      <c r="R50" s="117" t="s">
        <v>493</v>
      </c>
      <c r="S50" s="117" t="s">
        <v>494</v>
      </c>
      <c r="T50" s="117" t="s">
        <v>1164</v>
      </c>
      <c r="U50" s="216" t="s">
        <v>393</v>
      </c>
      <c r="V50" s="216"/>
      <c r="W50" s="216"/>
      <c r="X50" s="216"/>
      <c r="Y50" s="216"/>
      <c r="Z50" s="216"/>
      <c r="AA50" s="217" t="s">
        <v>2212</v>
      </c>
      <c r="AB50" s="218"/>
      <c r="AC50" s="219" t="str">
        <f t="shared" si="8"/>
        <v/>
      </c>
      <c r="AD50" s="220">
        <v>46023</v>
      </c>
      <c r="AE50" s="220">
        <v>46142</v>
      </c>
      <c r="AF50" s="120">
        <f t="shared" si="9"/>
        <v>4</v>
      </c>
      <c r="AG50" s="217">
        <v>46143</v>
      </c>
      <c r="AH50" s="217">
        <v>46265</v>
      </c>
      <c r="AI50" s="251">
        <f t="shared" si="10"/>
        <v>4</v>
      </c>
      <c r="AJ50" s="220" t="s">
        <v>97</v>
      </c>
      <c r="AK50" s="220"/>
      <c r="AL50" s="222" t="str">
        <f t="shared" si="11"/>
        <v/>
      </c>
      <c r="AM50" s="217" t="s">
        <v>97</v>
      </c>
      <c r="AN50" s="217"/>
      <c r="AO50" s="221" t="str">
        <f t="shared" si="12"/>
        <v/>
      </c>
      <c r="AP50" s="220"/>
      <c r="AQ50" s="220"/>
      <c r="AR50" s="119"/>
      <c r="AS50" s="119"/>
      <c r="AT50" s="117"/>
      <c r="AU50" s="117"/>
    </row>
    <row r="51" spans="1:47" ht="30" customHeight="1">
      <c r="A51" s="223">
        <f t="shared" si="14"/>
        <v>10</v>
      </c>
      <c r="B51" s="224" t="s">
        <v>483</v>
      </c>
      <c r="C51" s="224" t="s">
        <v>376</v>
      </c>
      <c r="D51" s="225" t="str">
        <f t="shared" si="0"/>
        <v>Kontrak III</v>
      </c>
      <c r="E51" s="117" t="s">
        <v>47</v>
      </c>
      <c r="F51" s="117">
        <v>3</v>
      </c>
      <c r="G51" s="117" t="s">
        <v>170</v>
      </c>
      <c r="H51" s="117"/>
      <c r="I51" s="117" t="s">
        <v>484</v>
      </c>
      <c r="J51" s="117" t="s">
        <v>172</v>
      </c>
      <c r="K51" s="117" t="s">
        <v>485</v>
      </c>
      <c r="L51" s="119">
        <v>36093</v>
      </c>
      <c r="M51" s="120">
        <f t="shared" ca="1" si="1"/>
        <v>27</v>
      </c>
      <c r="N51" s="118" t="s">
        <v>486</v>
      </c>
      <c r="O51" s="117" t="s">
        <v>114</v>
      </c>
      <c r="P51" s="117" t="s">
        <v>116</v>
      </c>
      <c r="Q51" s="216" t="s">
        <v>177</v>
      </c>
      <c r="R51" s="117" t="s">
        <v>487</v>
      </c>
      <c r="S51" s="117">
        <v>1927231199</v>
      </c>
      <c r="T51" s="117" t="s">
        <v>1164</v>
      </c>
      <c r="U51" s="216" t="s">
        <v>393</v>
      </c>
      <c r="V51" s="216"/>
      <c r="W51" s="216"/>
      <c r="X51" s="216"/>
      <c r="Y51" s="216"/>
      <c r="Z51" s="216"/>
      <c r="AA51" s="217">
        <v>45901</v>
      </c>
      <c r="AB51" s="218">
        <v>46022</v>
      </c>
      <c r="AC51" s="219">
        <f t="shared" si="8"/>
        <v>4</v>
      </c>
      <c r="AD51" s="220">
        <v>46023</v>
      </c>
      <c r="AE51" s="220">
        <v>46142</v>
      </c>
      <c r="AF51" s="120">
        <f t="shared" si="9"/>
        <v>4</v>
      </c>
      <c r="AG51" s="217">
        <v>46143</v>
      </c>
      <c r="AH51" s="217">
        <v>46265</v>
      </c>
      <c r="AI51" s="251">
        <f t="shared" si="10"/>
        <v>4</v>
      </c>
      <c r="AJ51" s="220" t="s">
        <v>97</v>
      </c>
      <c r="AK51" s="220"/>
      <c r="AL51" s="222" t="str">
        <f t="shared" si="11"/>
        <v/>
      </c>
      <c r="AM51" s="217" t="s">
        <v>97</v>
      </c>
      <c r="AN51" s="217"/>
      <c r="AO51" s="221" t="str">
        <f t="shared" si="12"/>
        <v/>
      </c>
      <c r="AP51" s="220"/>
      <c r="AQ51" s="220"/>
      <c r="AR51" s="119"/>
      <c r="AS51" s="119"/>
      <c r="AT51" s="117"/>
      <c r="AU51" s="117"/>
    </row>
    <row r="52" spans="1:47" ht="30" customHeight="1">
      <c r="A52" s="223">
        <f t="shared" si="14"/>
        <v>11</v>
      </c>
      <c r="B52" s="224" t="s">
        <v>495</v>
      </c>
      <c r="C52" s="240" t="s">
        <v>246</v>
      </c>
      <c r="D52" s="225" t="str">
        <f t="shared" si="0"/>
        <v>Kontrak IV</v>
      </c>
      <c r="E52" s="117" t="s">
        <v>30</v>
      </c>
      <c r="F52" s="117" t="s">
        <v>30</v>
      </c>
      <c r="G52" s="117" t="s">
        <v>170</v>
      </c>
      <c r="H52" s="117"/>
      <c r="I52" s="117" t="s">
        <v>497</v>
      </c>
      <c r="J52" s="117" t="s">
        <v>172</v>
      </c>
      <c r="K52" s="117" t="s">
        <v>498</v>
      </c>
      <c r="L52" s="119">
        <v>32694</v>
      </c>
      <c r="M52" s="120">
        <f t="shared" ca="1" si="1"/>
        <v>37</v>
      </c>
      <c r="N52" s="118" t="s">
        <v>499</v>
      </c>
      <c r="O52" s="117" t="s">
        <v>114</v>
      </c>
      <c r="P52" s="117" t="s">
        <v>116</v>
      </c>
      <c r="Q52" s="216" t="s">
        <v>97</v>
      </c>
      <c r="R52" s="117" t="s">
        <v>500</v>
      </c>
      <c r="S52" s="117">
        <v>1817578341</v>
      </c>
      <c r="T52" s="117" t="s">
        <v>1528</v>
      </c>
      <c r="U52" s="216" t="s">
        <v>120</v>
      </c>
      <c r="V52" s="216"/>
      <c r="W52" s="216"/>
      <c r="X52" s="216"/>
      <c r="Y52" s="216"/>
      <c r="Z52" s="216"/>
      <c r="AA52" s="217" t="s">
        <v>2191</v>
      </c>
      <c r="AB52" s="218"/>
      <c r="AC52" s="219" t="str">
        <f t="shared" si="8"/>
        <v/>
      </c>
      <c r="AD52" s="220" t="s">
        <v>2192</v>
      </c>
      <c r="AE52" s="220"/>
      <c r="AF52" s="120" t="str">
        <f t="shared" si="9"/>
        <v/>
      </c>
      <c r="AG52" s="217" t="s">
        <v>2193</v>
      </c>
      <c r="AH52" s="217"/>
      <c r="AI52" s="251" t="str">
        <f t="shared" si="10"/>
        <v/>
      </c>
      <c r="AJ52" s="220">
        <v>46113</v>
      </c>
      <c r="AK52" s="220">
        <v>46477</v>
      </c>
      <c r="AL52" s="222">
        <f t="shared" si="11"/>
        <v>12</v>
      </c>
      <c r="AM52" s="217" t="s">
        <v>97</v>
      </c>
      <c r="AN52" s="217"/>
      <c r="AO52" s="221" t="str">
        <f t="shared" si="12"/>
        <v/>
      </c>
      <c r="AP52" s="220"/>
      <c r="AQ52" s="220"/>
      <c r="AR52" s="119"/>
      <c r="AS52" s="119"/>
      <c r="AT52" s="117"/>
      <c r="AU52" s="117"/>
    </row>
    <row r="53" spans="1:47" ht="30" customHeight="1">
      <c r="A53" s="208" t="s">
        <v>2014</v>
      </c>
      <c r="B53" s="208"/>
      <c r="C53" s="208"/>
      <c r="D53" s="225" t="str">
        <f t="shared" si="0"/>
        <v>.</v>
      </c>
      <c r="E53" s="117"/>
      <c r="F53" s="117"/>
      <c r="G53" s="117"/>
      <c r="H53" s="117"/>
      <c r="I53" s="117"/>
      <c r="J53" s="117"/>
      <c r="K53" s="117"/>
      <c r="L53" s="119"/>
      <c r="M53" s="120" t="str">
        <f t="shared" ca="1" si="1"/>
        <v/>
      </c>
      <c r="N53" s="118"/>
      <c r="O53" s="117"/>
      <c r="P53" s="117"/>
      <c r="Q53" s="216"/>
      <c r="R53" s="117"/>
      <c r="S53" s="117"/>
      <c r="T53" s="117" t="s">
        <v>2125</v>
      </c>
      <c r="U53" s="216"/>
      <c r="V53" s="216"/>
      <c r="W53" s="216"/>
      <c r="X53" s="216"/>
      <c r="Y53" s="216"/>
      <c r="Z53" s="216"/>
      <c r="AA53" s="217"/>
      <c r="AB53" s="218"/>
      <c r="AC53" s="219" t="str">
        <f t="shared" si="8"/>
        <v/>
      </c>
      <c r="AD53" s="220"/>
      <c r="AE53" s="220"/>
      <c r="AF53" s="120" t="str">
        <f t="shared" si="9"/>
        <v/>
      </c>
      <c r="AG53" s="217"/>
      <c r="AH53" s="217"/>
      <c r="AI53" s="251" t="str">
        <f t="shared" si="10"/>
        <v/>
      </c>
      <c r="AJ53" s="220"/>
      <c r="AK53" s="220"/>
      <c r="AL53" s="222" t="str">
        <f t="shared" si="11"/>
        <v/>
      </c>
      <c r="AM53" s="217"/>
      <c r="AN53" s="217"/>
      <c r="AO53" s="221" t="str">
        <f t="shared" si="12"/>
        <v/>
      </c>
      <c r="AP53" s="220"/>
      <c r="AQ53" s="220"/>
      <c r="AR53" s="119"/>
      <c r="AS53" s="119"/>
      <c r="AT53" s="117"/>
      <c r="AU53" s="117"/>
    </row>
    <row r="54" spans="1:47" ht="30" customHeight="1">
      <c r="A54" s="223">
        <v>1</v>
      </c>
      <c r="B54" s="224" t="s">
        <v>502</v>
      </c>
      <c r="C54" s="224" t="s">
        <v>440</v>
      </c>
      <c r="D54" s="225" t="str">
        <f t="shared" si="0"/>
        <v>Tetap</v>
      </c>
      <c r="E54" s="117" t="s">
        <v>97</v>
      </c>
      <c r="F54" s="117" t="s">
        <v>97</v>
      </c>
      <c r="G54" s="117" t="s">
        <v>170</v>
      </c>
      <c r="H54" s="117"/>
      <c r="I54" s="117" t="s">
        <v>503</v>
      </c>
      <c r="J54" s="117" t="s">
        <v>172</v>
      </c>
      <c r="K54" s="117" t="s">
        <v>504</v>
      </c>
      <c r="L54" s="119">
        <v>34070</v>
      </c>
      <c r="M54" s="120">
        <f t="shared" ca="1" si="1"/>
        <v>33</v>
      </c>
      <c r="N54" s="118" t="s">
        <v>505</v>
      </c>
      <c r="O54" s="117" t="s">
        <v>114</v>
      </c>
      <c r="P54" s="117" t="s">
        <v>176</v>
      </c>
      <c r="Q54" s="216" t="s">
        <v>97</v>
      </c>
      <c r="R54" s="117" t="s">
        <v>506</v>
      </c>
      <c r="S54" s="117" t="s">
        <v>507</v>
      </c>
      <c r="T54" s="117" t="s">
        <v>1581</v>
      </c>
      <c r="U54" s="216" t="s">
        <v>508</v>
      </c>
      <c r="V54" s="216"/>
      <c r="W54" s="216"/>
      <c r="X54" s="216"/>
      <c r="Y54" s="216"/>
      <c r="Z54" s="216"/>
      <c r="AA54" s="217" t="s">
        <v>2243</v>
      </c>
      <c r="AB54" s="217"/>
      <c r="AC54" s="221" t="str">
        <f t="shared" si="8"/>
        <v/>
      </c>
      <c r="AD54" s="220" t="s">
        <v>2244</v>
      </c>
      <c r="AE54" s="220"/>
      <c r="AF54" s="222" t="str">
        <f t="shared" si="9"/>
        <v/>
      </c>
      <c r="AG54" s="217" t="s">
        <v>2245</v>
      </c>
      <c r="AH54" s="217"/>
      <c r="AI54" s="217" t="str">
        <f t="shared" si="10"/>
        <v/>
      </c>
      <c r="AJ54" s="220" t="s">
        <v>2246</v>
      </c>
      <c r="AK54" s="220"/>
      <c r="AL54" s="220" t="str">
        <f t="shared" si="11"/>
        <v/>
      </c>
      <c r="AM54" s="220" t="s">
        <v>97</v>
      </c>
      <c r="AN54" s="220"/>
      <c r="AO54" s="222" t="str">
        <f t="shared" si="12"/>
        <v/>
      </c>
      <c r="AP54" s="220"/>
      <c r="AQ54" s="220"/>
      <c r="AR54" s="119"/>
      <c r="AS54" s="119"/>
      <c r="AT54" s="117"/>
      <c r="AU54" s="117"/>
    </row>
    <row r="55" spans="1:47" ht="30" customHeight="1">
      <c r="A55" s="223">
        <f t="shared" ref="A55:A60" si="15">A54+1</f>
        <v>2</v>
      </c>
      <c r="B55" s="224" t="s">
        <v>509</v>
      </c>
      <c r="C55" s="237" t="s">
        <v>289</v>
      </c>
      <c r="D55" s="238" t="str">
        <f t="shared" si="0"/>
        <v>Tetap</v>
      </c>
      <c r="E55" s="239" t="s">
        <v>47</v>
      </c>
      <c r="F55" s="239">
        <v>9</v>
      </c>
      <c r="G55" s="117" t="s">
        <v>170</v>
      </c>
      <c r="H55" s="117"/>
      <c r="I55" s="117" t="s">
        <v>510</v>
      </c>
      <c r="J55" s="117" t="s">
        <v>172</v>
      </c>
      <c r="K55" s="117" t="s">
        <v>199</v>
      </c>
      <c r="L55" s="119">
        <v>34389</v>
      </c>
      <c r="M55" s="120">
        <f t="shared" ca="1" si="1"/>
        <v>32</v>
      </c>
      <c r="N55" s="118" t="s">
        <v>511</v>
      </c>
      <c r="O55" s="117" t="s">
        <v>464</v>
      </c>
      <c r="P55" s="117" t="s">
        <v>30</v>
      </c>
      <c r="Q55" s="216" t="s">
        <v>97</v>
      </c>
      <c r="R55" s="117" t="s">
        <v>512</v>
      </c>
      <c r="S55" s="117">
        <v>896567558</v>
      </c>
      <c r="T55" s="117" t="s">
        <v>1581</v>
      </c>
      <c r="U55" s="216" t="s">
        <v>508</v>
      </c>
      <c r="V55" s="216"/>
      <c r="W55" s="216"/>
      <c r="X55" s="216"/>
      <c r="Y55" s="216"/>
      <c r="Z55" s="216"/>
      <c r="AA55" s="217" t="s">
        <v>2243</v>
      </c>
      <c r="AB55" s="217"/>
      <c r="AC55" s="221" t="str">
        <f t="shared" si="8"/>
        <v/>
      </c>
      <c r="AD55" s="220" t="s">
        <v>2244</v>
      </c>
      <c r="AE55" s="220"/>
      <c r="AF55" s="222" t="str">
        <f t="shared" si="9"/>
        <v/>
      </c>
      <c r="AG55" s="217" t="s">
        <v>2245</v>
      </c>
      <c r="AH55" s="217"/>
      <c r="AI55" s="217" t="str">
        <f t="shared" si="10"/>
        <v/>
      </c>
      <c r="AJ55" s="220" t="s">
        <v>2246</v>
      </c>
      <c r="AK55" s="220"/>
      <c r="AL55" s="220" t="str">
        <f t="shared" si="11"/>
        <v/>
      </c>
      <c r="AM55" s="220" t="s">
        <v>97</v>
      </c>
      <c r="AN55" s="220"/>
      <c r="AO55" s="222" t="str">
        <f t="shared" si="12"/>
        <v/>
      </c>
      <c r="AP55" s="220"/>
      <c r="AQ55" s="220"/>
      <c r="AR55" s="119"/>
      <c r="AS55" s="119"/>
      <c r="AT55" s="117"/>
      <c r="AU55" s="117"/>
    </row>
    <row r="56" spans="1:47" ht="30" customHeight="1">
      <c r="A56" s="223">
        <f t="shared" si="15"/>
        <v>3</v>
      </c>
      <c r="B56" s="224" t="s">
        <v>513</v>
      </c>
      <c r="C56" s="224" t="s">
        <v>212</v>
      </c>
      <c r="D56" s="225" t="str">
        <f t="shared" si="0"/>
        <v>Kontrak IV</v>
      </c>
      <c r="E56" s="117" t="s">
        <v>47</v>
      </c>
      <c r="F56" s="117">
        <v>3</v>
      </c>
      <c r="G56" s="117" t="s">
        <v>514</v>
      </c>
      <c r="H56" s="117"/>
      <c r="I56" s="117" t="s">
        <v>515</v>
      </c>
      <c r="J56" s="117" t="s">
        <v>172</v>
      </c>
      <c r="K56" s="117" t="s">
        <v>516</v>
      </c>
      <c r="L56" s="119">
        <v>36369</v>
      </c>
      <c r="M56" s="120">
        <f t="shared" ca="1" si="1"/>
        <v>27</v>
      </c>
      <c r="N56" s="118" t="s">
        <v>517</v>
      </c>
      <c r="O56" s="117" t="s">
        <v>219</v>
      </c>
      <c r="P56" s="117" t="s">
        <v>30</v>
      </c>
      <c r="Q56" s="216" t="s">
        <v>518</v>
      </c>
      <c r="R56" s="117" t="s">
        <v>519</v>
      </c>
      <c r="S56" s="117"/>
      <c r="T56" s="117" t="s">
        <v>1528</v>
      </c>
      <c r="U56" s="216" t="s">
        <v>2252</v>
      </c>
      <c r="V56" s="216"/>
      <c r="W56" s="216"/>
      <c r="X56" s="216"/>
      <c r="Y56" s="216"/>
      <c r="Z56" s="216"/>
      <c r="AA56" s="217" t="s">
        <v>2253</v>
      </c>
      <c r="AB56" s="218"/>
      <c r="AC56" s="219" t="str">
        <f t="shared" si="8"/>
        <v/>
      </c>
      <c r="AD56" s="220" t="s">
        <v>2254</v>
      </c>
      <c r="AE56" s="220"/>
      <c r="AF56" s="120" t="str">
        <f t="shared" si="9"/>
        <v/>
      </c>
      <c r="AG56" s="217" t="s">
        <v>2255</v>
      </c>
      <c r="AH56" s="217"/>
      <c r="AI56" s="251" t="str">
        <f t="shared" si="10"/>
        <v/>
      </c>
      <c r="AJ56" s="220" t="s">
        <v>2256</v>
      </c>
      <c r="AK56" s="220"/>
      <c r="AL56" s="222" t="str">
        <f t="shared" si="11"/>
        <v/>
      </c>
      <c r="AM56" s="217" t="s">
        <v>97</v>
      </c>
      <c r="AN56" s="217"/>
      <c r="AO56" s="221" t="str">
        <f t="shared" si="12"/>
        <v/>
      </c>
      <c r="AP56" s="220"/>
      <c r="AQ56" s="220"/>
      <c r="AR56" s="119"/>
      <c r="AS56" s="119"/>
      <c r="AT56" s="117"/>
      <c r="AU56" s="117"/>
    </row>
    <row r="57" spans="1:47" ht="30" customHeight="1">
      <c r="A57" s="223">
        <f t="shared" si="15"/>
        <v>4</v>
      </c>
      <c r="B57" s="224" t="s">
        <v>521</v>
      </c>
      <c r="C57" s="224" t="s">
        <v>376</v>
      </c>
      <c r="D57" s="225" t="str">
        <f t="shared" si="0"/>
        <v>Tetap</v>
      </c>
      <c r="E57" s="117" t="s">
        <v>47</v>
      </c>
      <c r="F57" s="117">
        <v>3</v>
      </c>
      <c r="G57" s="117" t="s">
        <v>170</v>
      </c>
      <c r="H57" s="117"/>
      <c r="I57" s="117" t="s">
        <v>522</v>
      </c>
      <c r="J57" s="117" t="s">
        <v>172</v>
      </c>
      <c r="K57" s="117" t="s">
        <v>523</v>
      </c>
      <c r="L57" s="119">
        <v>31640</v>
      </c>
      <c r="M57" s="120">
        <f t="shared" ca="1" si="1"/>
        <v>40</v>
      </c>
      <c r="N57" s="118" t="s">
        <v>524</v>
      </c>
      <c r="O57" s="117" t="s">
        <v>114</v>
      </c>
      <c r="P57" s="117" t="s">
        <v>349</v>
      </c>
      <c r="Q57" s="216" t="s">
        <v>250</v>
      </c>
      <c r="R57" s="117" t="s">
        <v>525</v>
      </c>
      <c r="S57" s="117" t="s">
        <v>526</v>
      </c>
      <c r="T57" s="117" t="s">
        <v>1581</v>
      </c>
      <c r="U57" s="216" t="s">
        <v>452</v>
      </c>
      <c r="V57" s="216"/>
      <c r="W57" s="216"/>
      <c r="X57" s="216"/>
      <c r="Y57" s="216"/>
      <c r="Z57" s="216"/>
      <c r="AA57" s="217" t="s">
        <v>527</v>
      </c>
      <c r="AB57" s="217"/>
      <c r="AC57" s="221" t="str">
        <f t="shared" si="8"/>
        <v/>
      </c>
      <c r="AD57" s="220" t="s">
        <v>97</v>
      </c>
      <c r="AE57" s="220"/>
      <c r="AF57" s="222" t="str">
        <f t="shared" si="9"/>
        <v/>
      </c>
      <c r="AG57" s="217" t="s">
        <v>97</v>
      </c>
      <c r="AH57" s="217"/>
      <c r="AI57" s="217" t="str">
        <f t="shared" si="10"/>
        <v/>
      </c>
      <c r="AJ57" s="220" t="s">
        <v>97</v>
      </c>
      <c r="AK57" s="220"/>
      <c r="AL57" s="220" t="str">
        <f t="shared" si="11"/>
        <v/>
      </c>
      <c r="AM57" s="220" t="s">
        <v>97</v>
      </c>
      <c r="AN57" s="220"/>
      <c r="AO57" s="222" t="str">
        <f t="shared" si="12"/>
        <v/>
      </c>
      <c r="AP57" s="220"/>
      <c r="AQ57" s="220"/>
      <c r="AR57" s="119"/>
      <c r="AS57" s="119"/>
      <c r="AT57" s="117"/>
      <c r="AU57" s="117"/>
    </row>
    <row r="58" spans="1:47" ht="30" customHeight="1">
      <c r="A58" s="263">
        <f t="shared" si="15"/>
        <v>5</v>
      </c>
      <c r="B58" s="224" t="s">
        <v>528</v>
      </c>
      <c r="C58" s="224" t="s">
        <v>388</v>
      </c>
      <c r="D58" s="225" t="str">
        <f t="shared" si="0"/>
        <v>Kontrak III</v>
      </c>
      <c r="E58" s="117" t="s">
        <v>47</v>
      </c>
      <c r="F58" s="117">
        <v>3</v>
      </c>
      <c r="G58" s="117" t="s">
        <v>514</v>
      </c>
      <c r="H58" s="117"/>
      <c r="I58" s="117" t="s">
        <v>529</v>
      </c>
      <c r="J58" s="117" t="s">
        <v>172</v>
      </c>
      <c r="K58" s="117" t="s">
        <v>199</v>
      </c>
      <c r="L58" s="119">
        <v>33950</v>
      </c>
      <c r="M58" s="120">
        <f t="shared" ca="1" si="1"/>
        <v>33</v>
      </c>
      <c r="N58" s="118" t="s">
        <v>530</v>
      </c>
      <c r="O58" s="117" t="s">
        <v>114</v>
      </c>
      <c r="P58" s="117" t="s">
        <v>176</v>
      </c>
      <c r="Q58" s="216" t="s">
        <v>177</v>
      </c>
      <c r="R58" s="117" t="s">
        <v>531</v>
      </c>
      <c r="S58" s="117" t="s">
        <v>532</v>
      </c>
      <c r="T58" s="117" t="s">
        <v>1164</v>
      </c>
      <c r="U58" s="216" t="s">
        <v>120</v>
      </c>
      <c r="V58" s="216"/>
      <c r="W58" s="216"/>
      <c r="X58" s="216"/>
      <c r="Y58" s="216"/>
      <c r="Z58" s="216"/>
      <c r="AA58" s="217" t="s">
        <v>2222</v>
      </c>
      <c r="AB58" s="218"/>
      <c r="AC58" s="219" t="str">
        <f t="shared" si="8"/>
        <v/>
      </c>
      <c r="AD58" s="220" t="s">
        <v>2193</v>
      </c>
      <c r="AE58" s="220"/>
      <c r="AF58" s="120" t="str">
        <f t="shared" si="9"/>
        <v/>
      </c>
      <c r="AG58" s="217">
        <v>46113</v>
      </c>
      <c r="AH58" s="217">
        <v>46234</v>
      </c>
      <c r="AI58" s="251">
        <f t="shared" si="10"/>
        <v>4</v>
      </c>
      <c r="AJ58" s="220" t="s">
        <v>97</v>
      </c>
      <c r="AK58" s="220"/>
      <c r="AL58" s="222" t="str">
        <f t="shared" si="11"/>
        <v/>
      </c>
      <c r="AM58" s="217" t="s">
        <v>97</v>
      </c>
      <c r="AN58" s="217"/>
      <c r="AO58" s="221" t="str">
        <f t="shared" si="12"/>
        <v/>
      </c>
      <c r="AP58" s="220"/>
      <c r="AQ58" s="220"/>
      <c r="AR58" s="119"/>
      <c r="AS58" s="119"/>
      <c r="AT58" s="117"/>
      <c r="AU58" s="117"/>
    </row>
    <row r="59" spans="1:47" ht="30" customHeight="1">
      <c r="A59" s="223">
        <f t="shared" si="15"/>
        <v>6</v>
      </c>
      <c r="B59" s="224" t="s">
        <v>533</v>
      </c>
      <c r="C59" s="224" t="s">
        <v>388</v>
      </c>
      <c r="D59" s="225" t="str">
        <f t="shared" si="0"/>
        <v>Kontrak III</v>
      </c>
      <c r="E59" s="117" t="s">
        <v>47</v>
      </c>
      <c r="F59" s="117">
        <v>3</v>
      </c>
      <c r="G59" s="117" t="s">
        <v>514</v>
      </c>
      <c r="H59" s="117"/>
      <c r="I59" s="117" t="s">
        <v>534</v>
      </c>
      <c r="J59" s="117" t="s">
        <v>172</v>
      </c>
      <c r="K59" s="117" t="s">
        <v>535</v>
      </c>
      <c r="L59" s="119">
        <v>33881</v>
      </c>
      <c r="M59" s="120">
        <f t="shared" ca="1" si="1"/>
        <v>33</v>
      </c>
      <c r="N59" s="118" t="s">
        <v>536</v>
      </c>
      <c r="O59" s="117" t="s">
        <v>114</v>
      </c>
      <c r="P59" s="117" t="s">
        <v>176</v>
      </c>
      <c r="Q59" s="216" t="s">
        <v>250</v>
      </c>
      <c r="R59" s="117" t="s">
        <v>537</v>
      </c>
      <c r="S59" s="117">
        <v>1927211809</v>
      </c>
      <c r="T59" s="117" t="s">
        <v>1164</v>
      </c>
      <c r="U59" s="216" t="s">
        <v>393</v>
      </c>
      <c r="V59" s="216"/>
      <c r="W59" s="216"/>
      <c r="X59" s="216"/>
      <c r="Y59" s="216"/>
      <c r="Z59" s="216"/>
      <c r="AA59" s="217" t="s">
        <v>2212</v>
      </c>
      <c r="AB59" s="218"/>
      <c r="AC59" s="219" t="str">
        <f t="shared" si="8"/>
        <v/>
      </c>
      <c r="AD59" s="220">
        <v>46023</v>
      </c>
      <c r="AE59" s="220">
        <v>46142</v>
      </c>
      <c r="AF59" s="120">
        <f t="shared" si="9"/>
        <v>4</v>
      </c>
      <c r="AG59" s="217">
        <v>46143</v>
      </c>
      <c r="AH59" s="217">
        <v>46265</v>
      </c>
      <c r="AI59" s="251">
        <f t="shared" si="10"/>
        <v>4</v>
      </c>
      <c r="AJ59" s="220" t="s">
        <v>97</v>
      </c>
      <c r="AK59" s="220"/>
      <c r="AL59" s="222" t="str">
        <f t="shared" si="11"/>
        <v/>
      </c>
      <c r="AM59" s="217" t="s">
        <v>97</v>
      </c>
      <c r="AN59" s="217"/>
      <c r="AO59" s="221" t="str">
        <f t="shared" si="12"/>
        <v/>
      </c>
      <c r="AP59" s="220"/>
      <c r="AQ59" s="220"/>
      <c r="AR59" s="119"/>
      <c r="AS59" s="119"/>
      <c r="AT59" s="117"/>
      <c r="AU59" s="117"/>
    </row>
    <row r="60" spans="1:47" ht="30" customHeight="1">
      <c r="A60" s="263">
        <f t="shared" si="15"/>
        <v>7</v>
      </c>
      <c r="B60" s="224" t="s">
        <v>538</v>
      </c>
      <c r="C60" s="240" t="s">
        <v>246</v>
      </c>
      <c r="D60" s="225" t="str">
        <f t="shared" si="0"/>
        <v>Kontrak III</v>
      </c>
      <c r="E60" s="117" t="s">
        <v>30</v>
      </c>
      <c r="F60" s="117" t="s">
        <v>30</v>
      </c>
      <c r="G60" s="117" t="s">
        <v>514</v>
      </c>
      <c r="H60" s="117"/>
      <c r="I60" s="117" t="s">
        <v>539</v>
      </c>
      <c r="J60" s="117" t="s">
        <v>172</v>
      </c>
      <c r="K60" s="117" t="s">
        <v>540</v>
      </c>
      <c r="L60" s="119">
        <v>35016</v>
      </c>
      <c r="M60" s="120">
        <f t="shared" ca="1" si="1"/>
        <v>30</v>
      </c>
      <c r="N60" s="118" t="s">
        <v>541</v>
      </c>
      <c r="O60" s="117" t="s">
        <v>219</v>
      </c>
      <c r="P60" s="117" t="s">
        <v>30</v>
      </c>
      <c r="Q60" s="216" t="s">
        <v>542</v>
      </c>
      <c r="R60" s="117" t="s">
        <v>543</v>
      </c>
      <c r="S60" s="117">
        <v>1233559783</v>
      </c>
      <c r="T60" s="117" t="s">
        <v>1164</v>
      </c>
      <c r="U60" s="216" t="s">
        <v>120</v>
      </c>
      <c r="V60" s="216"/>
      <c r="W60" s="216"/>
      <c r="X60" s="216"/>
      <c r="Y60" s="216"/>
      <c r="Z60" s="216"/>
      <c r="AA60" s="217" t="s">
        <v>2222</v>
      </c>
      <c r="AB60" s="218"/>
      <c r="AC60" s="219" t="str">
        <f t="shared" si="8"/>
        <v/>
      </c>
      <c r="AD60" s="220" t="s">
        <v>2193</v>
      </c>
      <c r="AE60" s="220"/>
      <c r="AF60" s="120" t="str">
        <f t="shared" si="9"/>
        <v/>
      </c>
      <c r="AG60" s="217">
        <v>46113</v>
      </c>
      <c r="AH60" s="217">
        <v>46234</v>
      </c>
      <c r="AI60" s="251">
        <f t="shared" si="10"/>
        <v>4</v>
      </c>
      <c r="AJ60" s="220" t="s">
        <v>97</v>
      </c>
      <c r="AK60" s="220"/>
      <c r="AL60" s="222" t="str">
        <f t="shared" si="11"/>
        <v/>
      </c>
      <c r="AM60" s="217" t="s">
        <v>97</v>
      </c>
      <c r="AN60" s="217"/>
      <c r="AO60" s="221" t="str">
        <f t="shared" si="12"/>
        <v/>
      </c>
      <c r="AP60" s="220"/>
      <c r="AQ60" s="220"/>
      <c r="AR60" s="119"/>
      <c r="AS60" s="119"/>
      <c r="AT60" s="117"/>
      <c r="AU60" s="117"/>
    </row>
    <row r="61" spans="1:47" ht="19.5" customHeight="1">
      <c r="A61" s="208" t="s">
        <v>106</v>
      </c>
      <c r="B61" s="208"/>
      <c r="C61" s="208"/>
      <c r="D61" s="225" t="str">
        <f t="shared" si="0"/>
        <v>.</v>
      </c>
      <c r="E61" s="117"/>
      <c r="F61" s="117"/>
      <c r="G61" s="117"/>
      <c r="H61" s="117"/>
      <c r="I61" s="117"/>
      <c r="J61" s="117"/>
      <c r="K61" s="117"/>
      <c r="L61" s="119"/>
      <c r="M61" s="120" t="str">
        <f t="shared" ca="1" si="1"/>
        <v/>
      </c>
      <c r="N61" s="118"/>
      <c r="O61" s="117"/>
      <c r="P61" s="117"/>
      <c r="Q61" s="216"/>
      <c r="R61" s="117"/>
      <c r="S61" s="117"/>
      <c r="T61" s="117" t="s">
        <v>2125</v>
      </c>
      <c r="U61" s="216"/>
      <c r="V61" s="216"/>
      <c r="W61" s="216"/>
      <c r="X61" s="216"/>
      <c r="Y61" s="216"/>
      <c r="Z61" s="216"/>
      <c r="AA61" s="217"/>
      <c r="AB61" s="218"/>
      <c r="AC61" s="219" t="str">
        <f t="shared" si="8"/>
        <v/>
      </c>
      <c r="AD61" s="220"/>
      <c r="AE61" s="220"/>
      <c r="AF61" s="120" t="str">
        <f t="shared" si="9"/>
        <v/>
      </c>
      <c r="AG61" s="217"/>
      <c r="AH61" s="217"/>
      <c r="AI61" s="251" t="str">
        <f t="shared" si="10"/>
        <v/>
      </c>
      <c r="AJ61" s="220"/>
      <c r="AK61" s="220"/>
      <c r="AL61" s="222" t="str">
        <f t="shared" si="11"/>
        <v/>
      </c>
      <c r="AM61" s="217"/>
      <c r="AN61" s="217"/>
      <c r="AO61" s="221" t="str">
        <f t="shared" si="12"/>
        <v/>
      </c>
      <c r="AP61" s="220"/>
      <c r="AQ61" s="220"/>
      <c r="AR61" s="119"/>
      <c r="AS61" s="119"/>
      <c r="AT61" s="117"/>
      <c r="AU61" s="117"/>
    </row>
    <row r="62" spans="1:47" ht="30" customHeight="1">
      <c r="A62" s="223">
        <v>1</v>
      </c>
      <c r="B62" s="224" t="s">
        <v>544</v>
      </c>
      <c r="C62" s="224" t="s">
        <v>440</v>
      </c>
      <c r="D62" s="225" t="str">
        <f t="shared" si="0"/>
        <v>Tetap</v>
      </c>
      <c r="E62" s="117" t="s">
        <v>97</v>
      </c>
      <c r="F62" s="117" t="s">
        <v>97</v>
      </c>
      <c r="G62" s="117" t="s">
        <v>170</v>
      </c>
      <c r="H62" s="117"/>
      <c r="I62" s="117" t="s">
        <v>545</v>
      </c>
      <c r="J62" s="117" t="s">
        <v>172</v>
      </c>
      <c r="K62" s="117" t="s">
        <v>199</v>
      </c>
      <c r="L62" s="119">
        <v>28068</v>
      </c>
      <c r="M62" s="120">
        <f t="shared" ca="1" si="1"/>
        <v>49</v>
      </c>
      <c r="N62" s="118" t="s">
        <v>546</v>
      </c>
      <c r="O62" s="117" t="s">
        <v>114</v>
      </c>
      <c r="P62" s="117" t="s">
        <v>116</v>
      </c>
      <c r="Q62" s="216" t="s">
        <v>97</v>
      </c>
      <c r="R62" s="117" t="s">
        <v>547</v>
      </c>
      <c r="S62" s="117">
        <v>834471868</v>
      </c>
      <c r="T62" s="117" t="s">
        <v>1581</v>
      </c>
      <c r="U62" s="216" t="s">
        <v>30</v>
      </c>
      <c r="V62" s="216"/>
      <c r="W62" s="216"/>
      <c r="X62" s="216"/>
      <c r="Y62" s="216"/>
      <c r="Z62" s="216"/>
      <c r="AA62" s="217" t="s">
        <v>2258</v>
      </c>
      <c r="AB62" s="217"/>
      <c r="AC62" s="221" t="str">
        <f t="shared" si="8"/>
        <v/>
      </c>
      <c r="AD62" s="220" t="s">
        <v>2259</v>
      </c>
      <c r="AE62" s="220"/>
      <c r="AF62" s="222" t="str">
        <f t="shared" si="9"/>
        <v/>
      </c>
      <c r="AG62" s="217" t="s">
        <v>2260</v>
      </c>
      <c r="AH62" s="217"/>
      <c r="AI62" s="217" t="str">
        <f t="shared" si="10"/>
        <v/>
      </c>
      <c r="AJ62" s="220" t="s">
        <v>2261</v>
      </c>
      <c r="AK62" s="220"/>
      <c r="AL62" s="220" t="str">
        <f t="shared" si="11"/>
        <v/>
      </c>
      <c r="AM62" s="220" t="s">
        <v>97</v>
      </c>
      <c r="AN62" s="220"/>
      <c r="AO62" s="222" t="str">
        <f t="shared" si="12"/>
        <v/>
      </c>
      <c r="AP62" s="220"/>
      <c r="AQ62" s="220"/>
      <c r="AR62" s="119"/>
      <c r="AS62" s="119"/>
      <c r="AT62" s="117"/>
      <c r="AU62" s="117"/>
    </row>
    <row r="63" spans="1:47" ht="30" customHeight="1">
      <c r="A63" s="227">
        <f t="shared" ref="A63:A70" si="16">A62+1</f>
        <v>2</v>
      </c>
      <c r="B63" s="228" t="s">
        <v>2020</v>
      </c>
      <c r="C63" s="242" t="s">
        <v>289</v>
      </c>
      <c r="D63" s="246" t="str">
        <f t="shared" si="0"/>
        <v>Kontrak IV</v>
      </c>
      <c r="E63" s="229" t="s">
        <v>47</v>
      </c>
      <c r="F63" s="229">
        <v>9</v>
      </c>
      <c r="G63" s="229" t="s">
        <v>215</v>
      </c>
      <c r="H63" s="229"/>
      <c r="I63" s="229" t="s">
        <v>2262</v>
      </c>
      <c r="J63" s="229" t="s">
        <v>172</v>
      </c>
      <c r="K63" s="229" t="s">
        <v>2263</v>
      </c>
      <c r="L63" s="230">
        <v>29307</v>
      </c>
      <c r="M63" s="231">
        <f t="shared" ca="1" si="1"/>
        <v>46</v>
      </c>
      <c r="N63" s="232" t="s">
        <v>2264</v>
      </c>
      <c r="O63" s="229" t="s">
        <v>114</v>
      </c>
      <c r="P63" s="229" t="s">
        <v>349</v>
      </c>
      <c r="Q63" s="233" t="s">
        <v>250</v>
      </c>
      <c r="R63" s="229" t="s">
        <v>2265</v>
      </c>
      <c r="S63" s="229"/>
      <c r="T63" s="229" t="s">
        <v>1528</v>
      </c>
      <c r="U63" s="233" t="s">
        <v>120</v>
      </c>
      <c r="V63" s="233"/>
      <c r="W63" s="233"/>
      <c r="X63" s="233"/>
      <c r="Y63" s="233"/>
      <c r="Z63" s="233"/>
      <c r="AA63" s="234" t="s">
        <v>2266</v>
      </c>
      <c r="AB63" s="235"/>
      <c r="AC63" s="247" t="str">
        <f t="shared" si="8"/>
        <v/>
      </c>
      <c r="AD63" s="234" t="s">
        <v>2267</v>
      </c>
      <c r="AE63" s="234"/>
      <c r="AF63" s="231" t="str">
        <f t="shared" si="9"/>
        <v/>
      </c>
      <c r="AG63" s="234" t="s">
        <v>2268</v>
      </c>
      <c r="AH63" s="234"/>
      <c r="AI63" s="231" t="str">
        <f t="shared" si="10"/>
        <v/>
      </c>
      <c r="AJ63" s="234" t="s">
        <v>2269</v>
      </c>
      <c r="AK63" s="234"/>
      <c r="AL63" s="236" t="str">
        <f t="shared" si="11"/>
        <v/>
      </c>
      <c r="AM63" s="234" t="s">
        <v>97</v>
      </c>
      <c r="AN63" s="234"/>
      <c r="AO63" s="236" t="str">
        <f t="shared" si="12"/>
        <v/>
      </c>
      <c r="AP63" s="234"/>
      <c r="AQ63" s="234"/>
      <c r="AR63" s="230"/>
      <c r="AS63" s="230"/>
      <c r="AT63" s="229"/>
      <c r="AU63" s="229"/>
    </row>
    <row r="64" spans="1:47" ht="30" customHeight="1">
      <c r="A64" s="223">
        <f t="shared" si="16"/>
        <v>3</v>
      </c>
      <c r="B64" s="224" t="s">
        <v>548</v>
      </c>
      <c r="C64" s="237" t="s">
        <v>289</v>
      </c>
      <c r="D64" s="238" t="str">
        <f t="shared" si="0"/>
        <v>Kontrak IV</v>
      </c>
      <c r="E64" s="239" t="s">
        <v>47</v>
      </c>
      <c r="F64" s="239">
        <v>9</v>
      </c>
      <c r="G64" s="117" t="s">
        <v>215</v>
      </c>
      <c r="H64" s="117"/>
      <c r="I64" s="117" t="s">
        <v>549</v>
      </c>
      <c r="J64" s="117" t="s">
        <v>172</v>
      </c>
      <c r="K64" s="117" t="s">
        <v>550</v>
      </c>
      <c r="L64" s="119">
        <v>29989</v>
      </c>
      <c r="M64" s="120">
        <f t="shared" ca="1" si="1"/>
        <v>44</v>
      </c>
      <c r="N64" s="118" t="s">
        <v>551</v>
      </c>
      <c r="O64" s="117" t="s">
        <v>114</v>
      </c>
      <c r="P64" s="117" t="s">
        <v>116</v>
      </c>
      <c r="Q64" s="216" t="s">
        <v>250</v>
      </c>
      <c r="R64" s="117" t="s">
        <v>552</v>
      </c>
      <c r="S64" s="117" t="s">
        <v>553</v>
      </c>
      <c r="T64" s="117" t="s">
        <v>1528</v>
      </c>
      <c r="U64" s="216" t="s">
        <v>452</v>
      </c>
      <c r="V64" s="216"/>
      <c r="W64" s="216"/>
      <c r="X64" s="216"/>
      <c r="Y64" s="216"/>
      <c r="Z64" s="216"/>
      <c r="AA64" s="217" t="s">
        <v>554</v>
      </c>
      <c r="AB64" s="218"/>
      <c r="AC64" s="219" t="str">
        <f t="shared" si="8"/>
        <v/>
      </c>
      <c r="AD64" s="220" t="s">
        <v>2207</v>
      </c>
      <c r="AE64" s="220"/>
      <c r="AF64" s="120" t="str">
        <f t="shared" si="9"/>
        <v/>
      </c>
      <c r="AG64" s="217" t="s">
        <v>2208</v>
      </c>
      <c r="AH64" s="217"/>
      <c r="AI64" s="251" t="str">
        <f t="shared" si="10"/>
        <v/>
      </c>
      <c r="AJ64" s="220" t="s">
        <v>2209</v>
      </c>
      <c r="AK64" s="220"/>
      <c r="AL64" s="222" t="str">
        <f t="shared" si="11"/>
        <v/>
      </c>
      <c r="AM64" s="217" t="s">
        <v>97</v>
      </c>
      <c r="AN64" s="217"/>
      <c r="AO64" s="221" t="str">
        <f t="shared" si="12"/>
        <v/>
      </c>
      <c r="AP64" s="220"/>
      <c r="AQ64" s="220"/>
      <c r="AR64" s="119"/>
      <c r="AS64" s="119"/>
      <c r="AT64" s="117"/>
      <c r="AU64" s="117"/>
    </row>
    <row r="65" spans="1:47" ht="30" customHeight="1">
      <c r="A65" s="223">
        <f t="shared" si="16"/>
        <v>4</v>
      </c>
      <c r="B65" s="224" t="s">
        <v>555</v>
      </c>
      <c r="C65" s="224" t="s">
        <v>212</v>
      </c>
      <c r="D65" s="225" t="str">
        <f t="shared" si="0"/>
        <v>Kontrak IV</v>
      </c>
      <c r="E65" s="117" t="s">
        <v>47</v>
      </c>
      <c r="F65" s="117">
        <v>3</v>
      </c>
      <c r="G65" s="117" t="s">
        <v>215</v>
      </c>
      <c r="H65" s="117"/>
      <c r="I65" s="117" t="s">
        <v>556</v>
      </c>
      <c r="J65" s="117" t="s">
        <v>172</v>
      </c>
      <c r="K65" s="117" t="s">
        <v>557</v>
      </c>
      <c r="L65" s="119">
        <v>37140</v>
      </c>
      <c r="M65" s="120">
        <f t="shared" ca="1" si="1"/>
        <v>25</v>
      </c>
      <c r="N65" s="118" t="s">
        <v>558</v>
      </c>
      <c r="O65" s="117" t="s">
        <v>219</v>
      </c>
      <c r="P65" s="117" t="s">
        <v>30</v>
      </c>
      <c r="Q65" s="216" t="s">
        <v>559</v>
      </c>
      <c r="R65" s="117" t="s">
        <v>560</v>
      </c>
      <c r="S65" s="117"/>
      <c r="T65" s="117" t="s">
        <v>1528</v>
      </c>
      <c r="U65" s="216" t="s">
        <v>2271</v>
      </c>
      <c r="V65" s="216"/>
      <c r="W65" s="216"/>
      <c r="X65" s="216"/>
      <c r="Y65" s="216"/>
      <c r="Z65" s="216"/>
      <c r="AA65" s="217" t="s">
        <v>2272</v>
      </c>
      <c r="AB65" s="218"/>
      <c r="AC65" s="219" t="str">
        <f t="shared" si="8"/>
        <v/>
      </c>
      <c r="AD65" s="220" t="s">
        <v>2254</v>
      </c>
      <c r="AE65" s="220"/>
      <c r="AF65" s="120" t="str">
        <f t="shared" si="9"/>
        <v/>
      </c>
      <c r="AG65" s="217" t="s">
        <v>2255</v>
      </c>
      <c r="AH65" s="217"/>
      <c r="AI65" s="251" t="str">
        <f t="shared" si="10"/>
        <v/>
      </c>
      <c r="AJ65" s="220" t="s">
        <v>2256</v>
      </c>
      <c r="AK65" s="220"/>
      <c r="AL65" s="222" t="str">
        <f t="shared" si="11"/>
        <v/>
      </c>
      <c r="AM65" s="217" t="s">
        <v>97</v>
      </c>
      <c r="AN65" s="217"/>
      <c r="AO65" s="221" t="str">
        <f t="shared" si="12"/>
        <v/>
      </c>
      <c r="AP65" s="220"/>
      <c r="AQ65" s="220"/>
      <c r="AR65" s="119"/>
      <c r="AS65" s="119"/>
      <c r="AT65" s="117"/>
      <c r="AU65" s="117"/>
    </row>
    <row r="66" spans="1:47" ht="30" customHeight="1">
      <c r="A66" s="223">
        <f t="shared" si="16"/>
        <v>5</v>
      </c>
      <c r="B66" s="224" t="s">
        <v>563</v>
      </c>
      <c r="C66" s="224" t="s">
        <v>376</v>
      </c>
      <c r="D66" s="225" t="str">
        <f t="shared" si="0"/>
        <v>Kontrak IV</v>
      </c>
      <c r="E66" s="117" t="s">
        <v>47</v>
      </c>
      <c r="F66" s="117">
        <v>3</v>
      </c>
      <c r="G66" s="117" t="s">
        <v>215</v>
      </c>
      <c r="H66" s="117"/>
      <c r="I66" s="117" t="s">
        <v>564</v>
      </c>
      <c r="J66" s="117" t="s">
        <v>172</v>
      </c>
      <c r="K66" s="117" t="s">
        <v>565</v>
      </c>
      <c r="L66" s="119">
        <v>29562</v>
      </c>
      <c r="M66" s="120">
        <f t="shared" ca="1" si="1"/>
        <v>45</v>
      </c>
      <c r="N66" s="118" t="s">
        <v>566</v>
      </c>
      <c r="O66" s="117" t="s">
        <v>114</v>
      </c>
      <c r="P66" s="117" t="s">
        <v>391</v>
      </c>
      <c r="Q66" s="216" t="s">
        <v>220</v>
      </c>
      <c r="R66" s="117" t="s">
        <v>567</v>
      </c>
      <c r="S66" s="117">
        <v>1816025320</v>
      </c>
      <c r="T66" s="117" t="s">
        <v>1528</v>
      </c>
      <c r="U66" s="216" t="s">
        <v>120</v>
      </c>
      <c r="V66" s="216"/>
      <c r="W66" s="216"/>
      <c r="X66" s="216"/>
      <c r="Y66" s="216"/>
      <c r="Z66" s="216"/>
      <c r="AA66" s="217" t="s">
        <v>2191</v>
      </c>
      <c r="AB66" s="218"/>
      <c r="AC66" s="219" t="str">
        <f t="shared" si="8"/>
        <v/>
      </c>
      <c r="AD66" s="220" t="s">
        <v>2192</v>
      </c>
      <c r="AE66" s="220"/>
      <c r="AF66" s="120" t="str">
        <f t="shared" si="9"/>
        <v/>
      </c>
      <c r="AG66" s="217" t="s">
        <v>2193</v>
      </c>
      <c r="AH66" s="217"/>
      <c r="AI66" s="251" t="str">
        <f t="shared" si="10"/>
        <v/>
      </c>
      <c r="AJ66" s="220">
        <v>46113</v>
      </c>
      <c r="AK66" s="220">
        <v>46477</v>
      </c>
      <c r="AL66" s="222">
        <f t="shared" si="11"/>
        <v>12</v>
      </c>
      <c r="AM66" s="217" t="s">
        <v>97</v>
      </c>
      <c r="AN66" s="217"/>
      <c r="AO66" s="221" t="str">
        <f t="shared" si="12"/>
        <v/>
      </c>
      <c r="AP66" s="220"/>
      <c r="AQ66" s="220"/>
      <c r="AR66" s="119"/>
      <c r="AS66" s="119"/>
      <c r="AT66" s="117"/>
      <c r="AU66" s="117"/>
    </row>
    <row r="67" spans="1:47" ht="30" customHeight="1">
      <c r="A67" s="223">
        <f t="shared" si="16"/>
        <v>6</v>
      </c>
      <c r="B67" s="224" t="s">
        <v>569</v>
      </c>
      <c r="C67" s="224" t="s">
        <v>376</v>
      </c>
      <c r="D67" s="225" t="str">
        <f t="shared" si="0"/>
        <v>Kontrak IV</v>
      </c>
      <c r="E67" s="117" t="s">
        <v>47</v>
      </c>
      <c r="F67" s="117">
        <v>3</v>
      </c>
      <c r="G67" s="117" t="s">
        <v>215</v>
      </c>
      <c r="H67" s="117"/>
      <c r="I67" s="117" t="s">
        <v>570</v>
      </c>
      <c r="J67" s="117" t="s">
        <v>172</v>
      </c>
      <c r="K67" s="117" t="s">
        <v>571</v>
      </c>
      <c r="L67" s="119">
        <v>30180</v>
      </c>
      <c r="M67" s="120">
        <f t="shared" ca="1" si="1"/>
        <v>44</v>
      </c>
      <c r="N67" s="118" t="s">
        <v>572</v>
      </c>
      <c r="O67" s="117" t="s">
        <v>114</v>
      </c>
      <c r="P67" s="117" t="s">
        <v>176</v>
      </c>
      <c r="Q67" s="216" t="s">
        <v>177</v>
      </c>
      <c r="R67" s="117" t="s">
        <v>573</v>
      </c>
      <c r="S67" s="117">
        <v>1851143443</v>
      </c>
      <c r="T67" s="117" t="s">
        <v>1528</v>
      </c>
      <c r="U67" s="216" t="s">
        <v>120</v>
      </c>
      <c r="V67" s="216"/>
      <c r="W67" s="216"/>
      <c r="X67" s="216"/>
      <c r="Y67" s="216"/>
      <c r="Z67" s="216"/>
      <c r="AA67" s="217" t="s">
        <v>2273</v>
      </c>
      <c r="AB67" s="218"/>
      <c r="AC67" s="219" t="str">
        <f t="shared" si="8"/>
        <v/>
      </c>
      <c r="AD67" s="220" t="s">
        <v>2274</v>
      </c>
      <c r="AE67" s="220"/>
      <c r="AF67" s="120" t="str">
        <f t="shared" si="9"/>
        <v/>
      </c>
      <c r="AG67" s="217" t="s">
        <v>2212</v>
      </c>
      <c r="AH67" s="217"/>
      <c r="AI67" s="251" t="str">
        <f t="shared" si="10"/>
        <v/>
      </c>
      <c r="AJ67" s="220" t="s">
        <v>2269</v>
      </c>
      <c r="AK67" s="220"/>
      <c r="AL67" s="222" t="str">
        <f t="shared" si="11"/>
        <v/>
      </c>
      <c r="AM67" s="217" t="s">
        <v>97</v>
      </c>
      <c r="AN67" s="217"/>
      <c r="AO67" s="221" t="str">
        <f t="shared" si="12"/>
        <v/>
      </c>
      <c r="AP67" s="220"/>
      <c r="AQ67" s="220"/>
      <c r="AR67" s="119"/>
      <c r="AS67" s="119"/>
      <c r="AT67" s="117"/>
      <c r="AU67" s="117"/>
    </row>
    <row r="68" spans="1:47" ht="30" customHeight="1">
      <c r="A68" s="223">
        <f t="shared" si="16"/>
        <v>7</v>
      </c>
      <c r="B68" s="224" t="s">
        <v>574</v>
      </c>
      <c r="C68" s="224" t="s">
        <v>376</v>
      </c>
      <c r="D68" s="225" t="str">
        <f t="shared" si="0"/>
        <v>Kontrak IV</v>
      </c>
      <c r="E68" s="117" t="s">
        <v>47</v>
      </c>
      <c r="F68" s="117">
        <v>3</v>
      </c>
      <c r="G68" s="117" t="s">
        <v>215</v>
      </c>
      <c r="H68" s="117"/>
      <c r="I68" s="117" t="s">
        <v>575</v>
      </c>
      <c r="J68" s="117" t="s">
        <v>172</v>
      </c>
      <c r="K68" s="117" t="s">
        <v>576</v>
      </c>
      <c r="L68" s="119">
        <v>27851</v>
      </c>
      <c r="M68" s="120">
        <f t="shared" ca="1" si="1"/>
        <v>50</v>
      </c>
      <c r="N68" s="118" t="s">
        <v>577</v>
      </c>
      <c r="O68" s="117" t="s">
        <v>114</v>
      </c>
      <c r="P68" s="117" t="s">
        <v>116</v>
      </c>
      <c r="Q68" s="216" t="s">
        <v>177</v>
      </c>
      <c r="R68" s="117" t="s">
        <v>578</v>
      </c>
      <c r="S68" s="117" t="s">
        <v>579</v>
      </c>
      <c r="T68" s="117" t="s">
        <v>1528</v>
      </c>
      <c r="U68" s="216" t="s">
        <v>452</v>
      </c>
      <c r="V68" s="216"/>
      <c r="W68" s="216"/>
      <c r="X68" s="216"/>
      <c r="Y68" s="216"/>
      <c r="Z68" s="216"/>
      <c r="AA68" s="217" t="s">
        <v>2275</v>
      </c>
      <c r="AB68" s="218"/>
      <c r="AC68" s="219" t="str">
        <f t="shared" si="8"/>
        <v/>
      </c>
      <c r="AD68" s="220" t="s">
        <v>2207</v>
      </c>
      <c r="AE68" s="220"/>
      <c r="AF68" s="120" t="str">
        <f t="shared" si="9"/>
        <v/>
      </c>
      <c r="AG68" s="217" t="s">
        <v>2208</v>
      </c>
      <c r="AH68" s="217"/>
      <c r="AI68" s="251" t="str">
        <f t="shared" si="10"/>
        <v/>
      </c>
      <c r="AJ68" s="220" t="s">
        <v>2209</v>
      </c>
      <c r="AK68" s="220"/>
      <c r="AL68" s="222" t="str">
        <f t="shared" si="11"/>
        <v/>
      </c>
      <c r="AM68" s="217" t="s">
        <v>97</v>
      </c>
      <c r="AN68" s="217"/>
      <c r="AO68" s="221" t="str">
        <f t="shared" si="12"/>
        <v/>
      </c>
      <c r="AP68" s="220"/>
      <c r="AQ68" s="220"/>
      <c r="AR68" s="119"/>
      <c r="AS68" s="119"/>
      <c r="AT68" s="117"/>
      <c r="AU68" s="117"/>
    </row>
    <row r="69" spans="1:47" ht="30" customHeight="1">
      <c r="A69" s="263">
        <f t="shared" si="16"/>
        <v>8</v>
      </c>
      <c r="B69" s="224" t="s">
        <v>580</v>
      </c>
      <c r="C69" s="224" t="s">
        <v>376</v>
      </c>
      <c r="D69" s="225" t="str">
        <f t="shared" si="0"/>
        <v>Kontrak III</v>
      </c>
      <c r="E69" s="117" t="s">
        <v>47</v>
      </c>
      <c r="F69" s="117">
        <v>3</v>
      </c>
      <c r="G69" s="117" t="s">
        <v>215</v>
      </c>
      <c r="H69" s="117"/>
      <c r="I69" s="117" t="s">
        <v>581</v>
      </c>
      <c r="J69" s="117" t="s">
        <v>172</v>
      </c>
      <c r="K69" s="117" t="s">
        <v>582</v>
      </c>
      <c r="L69" s="119">
        <v>36583</v>
      </c>
      <c r="M69" s="120">
        <f t="shared" ca="1" si="1"/>
        <v>26</v>
      </c>
      <c r="N69" s="118" t="s">
        <v>583</v>
      </c>
      <c r="O69" s="117" t="s">
        <v>219</v>
      </c>
      <c r="P69" s="117" t="s">
        <v>30</v>
      </c>
      <c r="Q69" s="216" t="s">
        <v>250</v>
      </c>
      <c r="R69" s="117" t="s">
        <v>584</v>
      </c>
      <c r="S69" s="117">
        <v>1883520233</v>
      </c>
      <c r="T69" s="117" t="s">
        <v>1164</v>
      </c>
      <c r="U69" s="216" t="s">
        <v>120</v>
      </c>
      <c r="V69" s="216"/>
      <c r="W69" s="216"/>
      <c r="X69" s="216"/>
      <c r="Y69" s="216"/>
      <c r="Z69" s="216"/>
      <c r="AA69" s="217" t="s">
        <v>2222</v>
      </c>
      <c r="AB69" s="218"/>
      <c r="AC69" s="219" t="str">
        <f t="shared" si="8"/>
        <v/>
      </c>
      <c r="AD69" s="220" t="s">
        <v>2193</v>
      </c>
      <c r="AE69" s="220"/>
      <c r="AF69" s="120" t="str">
        <f t="shared" si="9"/>
        <v/>
      </c>
      <c r="AG69" s="217">
        <v>46113</v>
      </c>
      <c r="AH69" s="217">
        <v>46234</v>
      </c>
      <c r="AI69" s="251">
        <f t="shared" si="10"/>
        <v>4</v>
      </c>
      <c r="AJ69" s="220" t="s">
        <v>97</v>
      </c>
      <c r="AK69" s="220"/>
      <c r="AL69" s="222" t="str">
        <f t="shared" si="11"/>
        <v/>
      </c>
      <c r="AM69" s="217" t="s">
        <v>97</v>
      </c>
      <c r="AN69" s="217"/>
      <c r="AO69" s="221" t="str">
        <f t="shared" si="12"/>
        <v/>
      </c>
      <c r="AP69" s="220"/>
      <c r="AQ69" s="220"/>
      <c r="AR69" s="119"/>
      <c r="AS69" s="119"/>
      <c r="AT69" s="117"/>
      <c r="AU69" s="117"/>
    </row>
    <row r="70" spans="1:47" ht="30" customHeight="1">
      <c r="A70" s="263">
        <f t="shared" si="16"/>
        <v>9</v>
      </c>
      <c r="B70" s="224" t="s">
        <v>585</v>
      </c>
      <c r="C70" s="224" t="s">
        <v>376</v>
      </c>
      <c r="D70" s="225" t="str">
        <f t="shared" si="0"/>
        <v>Kontrak III</v>
      </c>
      <c r="E70" s="117" t="s">
        <v>47</v>
      </c>
      <c r="F70" s="117">
        <v>3</v>
      </c>
      <c r="G70" s="117" t="s">
        <v>215</v>
      </c>
      <c r="H70" s="117"/>
      <c r="I70" s="117" t="s">
        <v>586</v>
      </c>
      <c r="J70" s="117" t="s">
        <v>172</v>
      </c>
      <c r="K70" s="117" t="s">
        <v>587</v>
      </c>
      <c r="L70" s="119">
        <v>30240</v>
      </c>
      <c r="M70" s="120">
        <f t="shared" ca="1" si="1"/>
        <v>43</v>
      </c>
      <c r="N70" s="118" t="s">
        <v>588</v>
      </c>
      <c r="O70" s="117" t="s">
        <v>114</v>
      </c>
      <c r="P70" s="117" t="s">
        <v>176</v>
      </c>
      <c r="Q70" s="216" t="s">
        <v>177</v>
      </c>
      <c r="R70" s="117" t="s">
        <v>589</v>
      </c>
      <c r="S70" s="117">
        <v>1308988084</v>
      </c>
      <c r="T70" s="117" t="s">
        <v>1164</v>
      </c>
      <c r="U70" s="216" t="s">
        <v>120</v>
      </c>
      <c r="V70" s="216"/>
      <c r="W70" s="216"/>
      <c r="X70" s="216"/>
      <c r="Y70" s="216"/>
      <c r="Z70" s="216"/>
      <c r="AA70" s="217" t="s">
        <v>2222</v>
      </c>
      <c r="AB70" s="218"/>
      <c r="AC70" s="219" t="str">
        <f t="shared" si="8"/>
        <v/>
      </c>
      <c r="AD70" s="220" t="s">
        <v>2193</v>
      </c>
      <c r="AE70" s="220"/>
      <c r="AF70" s="120" t="str">
        <f t="shared" si="9"/>
        <v/>
      </c>
      <c r="AG70" s="217">
        <v>46113</v>
      </c>
      <c r="AH70" s="217">
        <v>46234</v>
      </c>
      <c r="AI70" s="251">
        <f t="shared" si="10"/>
        <v>4</v>
      </c>
      <c r="AJ70" s="220" t="s">
        <v>97</v>
      </c>
      <c r="AK70" s="220"/>
      <c r="AL70" s="222" t="str">
        <f t="shared" si="11"/>
        <v/>
      </c>
      <c r="AM70" s="217" t="s">
        <v>97</v>
      </c>
      <c r="AN70" s="217"/>
      <c r="AO70" s="221" t="str">
        <f t="shared" si="12"/>
        <v/>
      </c>
      <c r="AP70" s="220"/>
      <c r="AQ70" s="220"/>
      <c r="AR70" s="119"/>
      <c r="AS70" s="119"/>
      <c r="AT70" s="117"/>
      <c r="AU70" s="117"/>
    </row>
    <row r="71" spans="1:47" ht="19.5" customHeight="1">
      <c r="A71" s="208" t="s">
        <v>2022</v>
      </c>
      <c r="B71" s="208"/>
      <c r="C71" s="208"/>
      <c r="D71" s="225" t="str">
        <f t="shared" si="0"/>
        <v>.</v>
      </c>
      <c r="E71" s="117"/>
      <c r="F71" s="117"/>
      <c r="G71" s="117"/>
      <c r="H71" s="117"/>
      <c r="I71" s="117"/>
      <c r="J71" s="117"/>
      <c r="K71" s="117"/>
      <c r="L71" s="119"/>
      <c r="M71" s="120" t="str">
        <f t="shared" ca="1" si="1"/>
        <v/>
      </c>
      <c r="N71" s="118"/>
      <c r="O71" s="117"/>
      <c r="P71" s="117"/>
      <c r="Q71" s="216"/>
      <c r="R71" s="117"/>
      <c r="S71" s="117"/>
      <c r="T71" s="117" t="s">
        <v>2125</v>
      </c>
      <c r="U71" s="216"/>
      <c r="V71" s="216"/>
      <c r="W71" s="216"/>
      <c r="X71" s="216"/>
      <c r="Y71" s="216"/>
      <c r="Z71" s="216"/>
      <c r="AA71" s="217"/>
      <c r="AB71" s="218"/>
      <c r="AC71" s="219" t="str">
        <f t="shared" si="8"/>
        <v/>
      </c>
      <c r="AD71" s="220"/>
      <c r="AE71" s="220"/>
      <c r="AF71" s="120" t="str">
        <f t="shared" si="9"/>
        <v/>
      </c>
      <c r="AG71" s="217"/>
      <c r="AH71" s="217"/>
      <c r="AI71" s="251" t="str">
        <f t="shared" si="10"/>
        <v/>
      </c>
      <c r="AJ71" s="220"/>
      <c r="AK71" s="220"/>
      <c r="AL71" s="222" t="str">
        <f t="shared" si="11"/>
        <v/>
      </c>
      <c r="AM71" s="217"/>
      <c r="AN71" s="217"/>
      <c r="AO71" s="221" t="str">
        <f t="shared" si="12"/>
        <v/>
      </c>
      <c r="AP71" s="220"/>
      <c r="AQ71" s="220"/>
      <c r="AR71" s="119"/>
      <c r="AS71" s="119"/>
      <c r="AT71" s="117"/>
      <c r="AU71" s="117"/>
    </row>
    <row r="72" spans="1:47" ht="30" customHeight="1">
      <c r="A72" s="223">
        <v>1</v>
      </c>
      <c r="B72" s="224" t="s">
        <v>591</v>
      </c>
      <c r="C72" s="224" t="s">
        <v>592</v>
      </c>
      <c r="D72" s="225" t="str">
        <f t="shared" si="0"/>
        <v>Tetap</v>
      </c>
      <c r="E72" s="117" t="s">
        <v>97</v>
      </c>
      <c r="F72" s="117" t="s">
        <v>97</v>
      </c>
      <c r="G72" s="117" t="s">
        <v>215</v>
      </c>
      <c r="H72" s="117"/>
      <c r="I72" s="117" t="s">
        <v>593</v>
      </c>
      <c r="J72" s="117" t="s">
        <v>172</v>
      </c>
      <c r="K72" s="117" t="s">
        <v>594</v>
      </c>
      <c r="L72" s="119">
        <v>26358</v>
      </c>
      <c r="M72" s="120">
        <f t="shared" ca="1" si="1"/>
        <v>54</v>
      </c>
      <c r="N72" s="118" t="s">
        <v>595</v>
      </c>
      <c r="O72" s="117" t="s">
        <v>114</v>
      </c>
      <c r="P72" s="117" t="s">
        <v>391</v>
      </c>
      <c r="Q72" s="216" t="s">
        <v>177</v>
      </c>
      <c r="R72" s="117" t="s">
        <v>596</v>
      </c>
      <c r="S72" s="117" t="s">
        <v>597</v>
      </c>
      <c r="T72" s="117" t="s">
        <v>1581</v>
      </c>
      <c r="U72" s="216" t="s">
        <v>452</v>
      </c>
      <c r="V72" s="216"/>
      <c r="W72" s="216"/>
      <c r="X72" s="216"/>
      <c r="Y72" s="216"/>
      <c r="Z72" s="216"/>
      <c r="AA72" s="217" t="s">
        <v>97</v>
      </c>
      <c r="AB72" s="217"/>
      <c r="AC72" s="221" t="str">
        <f t="shared" si="8"/>
        <v/>
      </c>
      <c r="AD72" s="220" t="s">
        <v>97</v>
      </c>
      <c r="AE72" s="220"/>
      <c r="AF72" s="222" t="str">
        <f t="shared" si="9"/>
        <v/>
      </c>
      <c r="AG72" s="217" t="s">
        <v>97</v>
      </c>
      <c r="AH72" s="217"/>
      <c r="AI72" s="217" t="str">
        <f t="shared" si="10"/>
        <v/>
      </c>
      <c r="AJ72" s="220" t="s">
        <v>97</v>
      </c>
      <c r="AK72" s="220"/>
      <c r="AL72" s="220" t="str">
        <f t="shared" si="11"/>
        <v/>
      </c>
      <c r="AM72" s="220" t="s">
        <v>97</v>
      </c>
      <c r="AN72" s="220"/>
      <c r="AO72" s="222" t="str">
        <f t="shared" si="12"/>
        <v/>
      </c>
      <c r="AP72" s="220"/>
      <c r="AQ72" s="220"/>
      <c r="AR72" s="119"/>
      <c r="AS72" s="119"/>
      <c r="AT72" s="117"/>
      <c r="AU72" s="117"/>
    </row>
    <row r="73" spans="1:47" ht="30" customHeight="1">
      <c r="A73" s="227">
        <f t="shared" ref="A73:A84" si="17">A72+1</f>
        <v>2</v>
      </c>
      <c r="B73" s="228" t="s">
        <v>473</v>
      </c>
      <c r="C73" s="242" t="s">
        <v>289</v>
      </c>
      <c r="D73" s="246" t="str">
        <f t="shared" si="0"/>
        <v>Kontrak V</v>
      </c>
      <c r="E73" s="229" t="s">
        <v>47</v>
      </c>
      <c r="F73" s="229">
        <v>9</v>
      </c>
      <c r="G73" s="229" t="s">
        <v>215</v>
      </c>
      <c r="H73" s="229"/>
      <c r="I73" s="229" t="s">
        <v>2276</v>
      </c>
      <c r="J73" s="229" t="s">
        <v>172</v>
      </c>
      <c r="K73" s="229" t="s">
        <v>576</v>
      </c>
      <c r="L73" s="230">
        <v>30982</v>
      </c>
      <c r="M73" s="231">
        <f t="shared" ca="1" si="1"/>
        <v>41</v>
      </c>
      <c r="N73" s="232" t="s">
        <v>2277</v>
      </c>
      <c r="O73" s="229" t="s">
        <v>114</v>
      </c>
      <c r="P73" s="229" t="s">
        <v>349</v>
      </c>
      <c r="Q73" s="233" t="s">
        <v>202</v>
      </c>
      <c r="R73" s="229" t="s">
        <v>2278</v>
      </c>
      <c r="S73" s="229"/>
      <c r="T73" s="229" t="s">
        <v>2279</v>
      </c>
      <c r="U73" s="233" t="s">
        <v>120</v>
      </c>
      <c r="V73" s="233"/>
      <c r="W73" s="233"/>
      <c r="X73" s="233"/>
      <c r="Y73" s="233"/>
      <c r="Z73" s="233"/>
      <c r="AA73" s="234" t="s">
        <v>2280</v>
      </c>
      <c r="AB73" s="235"/>
      <c r="AC73" s="247" t="str">
        <f t="shared" si="8"/>
        <v/>
      </c>
      <c r="AD73" s="234" t="s">
        <v>2281</v>
      </c>
      <c r="AE73" s="234"/>
      <c r="AF73" s="231" t="str">
        <f t="shared" si="9"/>
        <v/>
      </c>
      <c r="AG73" s="234" t="s">
        <v>2282</v>
      </c>
      <c r="AH73" s="234"/>
      <c r="AI73" s="231" t="str">
        <f t="shared" si="10"/>
        <v/>
      </c>
      <c r="AJ73" s="234" t="s">
        <v>2283</v>
      </c>
      <c r="AK73" s="234"/>
      <c r="AL73" s="236" t="str">
        <f t="shared" si="11"/>
        <v/>
      </c>
      <c r="AM73" s="234">
        <v>46113</v>
      </c>
      <c r="AN73" s="234">
        <v>46477</v>
      </c>
      <c r="AO73" s="236">
        <f t="shared" si="12"/>
        <v>12</v>
      </c>
      <c r="AP73" s="234"/>
      <c r="AQ73" s="234"/>
      <c r="AR73" s="230"/>
      <c r="AS73" s="230"/>
      <c r="AT73" s="229"/>
      <c r="AU73" s="229"/>
    </row>
    <row r="74" spans="1:47" ht="30" customHeight="1">
      <c r="A74" s="223">
        <f t="shared" si="17"/>
        <v>3</v>
      </c>
      <c r="B74" s="224" t="s">
        <v>598</v>
      </c>
      <c r="C74" s="237" t="s">
        <v>289</v>
      </c>
      <c r="D74" s="238" t="str">
        <f t="shared" si="0"/>
        <v>Tetap</v>
      </c>
      <c r="E74" s="239" t="s">
        <v>47</v>
      </c>
      <c r="F74" s="239">
        <v>9</v>
      </c>
      <c r="G74" s="117" t="s">
        <v>276</v>
      </c>
      <c r="H74" s="117"/>
      <c r="I74" s="117" t="s">
        <v>599</v>
      </c>
      <c r="J74" s="117" t="s">
        <v>172</v>
      </c>
      <c r="K74" s="117" t="s">
        <v>600</v>
      </c>
      <c r="L74" s="119">
        <v>30682</v>
      </c>
      <c r="M74" s="120">
        <f t="shared" ca="1" si="1"/>
        <v>42</v>
      </c>
      <c r="N74" s="118" t="s">
        <v>601</v>
      </c>
      <c r="O74" s="117" t="s">
        <v>114</v>
      </c>
      <c r="P74" s="117" t="s">
        <v>116</v>
      </c>
      <c r="Q74" s="216" t="s">
        <v>97</v>
      </c>
      <c r="R74" s="117" t="s">
        <v>602</v>
      </c>
      <c r="S74" s="117" t="s">
        <v>603</v>
      </c>
      <c r="T74" s="117" t="s">
        <v>1581</v>
      </c>
      <c r="U74" s="216" t="s">
        <v>2284</v>
      </c>
      <c r="V74" s="216"/>
      <c r="W74" s="216"/>
      <c r="X74" s="216"/>
      <c r="Y74" s="216"/>
      <c r="Z74" s="216"/>
      <c r="AA74" s="217" t="s">
        <v>2285</v>
      </c>
      <c r="AB74" s="217"/>
      <c r="AC74" s="221" t="str">
        <f t="shared" si="8"/>
        <v/>
      </c>
      <c r="AD74" s="220" t="s">
        <v>606</v>
      </c>
      <c r="AE74" s="220"/>
      <c r="AF74" s="222" t="str">
        <f t="shared" si="9"/>
        <v/>
      </c>
      <c r="AG74" s="217" t="s">
        <v>97</v>
      </c>
      <c r="AH74" s="217"/>
      <c r="AI74" s="217" t="str">
        <f t="shared" si="10"/>
        <v/>
      </c>
      <c r="AJ74" s="220" t="s">
        <v>97</v>
      </c>
      <c r="AK74" s="220"/>
      <c r="AL74" s="220" t="str">
        <f t="shared" si="11"/>
        <v/>
      </c>
      <c r="AM74" s="220" t="s">
        <v>97</v>
      </c>
      <c r="AN74" s="220"/>
      <c r="AO74" s="222" t="str">
        <f t="shared" si="12"/>
        <v/>
      </c>
      <c r="AP74" s="220"/>
      <c r="AQ74" s="220"/>
      <c r="AR74" s="119"/>
      <c r="AS74" s="119"/>
      <c r="AT74" s="117"/>
      <c r="AU74" s="117"/>
    </row>
    <row r="75" spans="1:47" ht="30" customHeight="1">
      <c r="A75" s="223">
        <f t="shared" si="17"/>
        <v>4</v>
      </c>
      <c r="B75" s="224" t="s">
        <v>607</v>
      </c>
      <c r="C75" s="237" t="s">
        <v>289</v>
      </c>
      <c r="D75" s="238" t="str">
        <f t="shared" si="0"/>
        <v>Kontrak IV</v>
      </c>
      <c r="E75" s="239" t="s">
        <v>47</v>
      </c>
      <c r="F75" s="239">
        <v>9</v>
      </c>
      <c r="G75" s="117" t="s">
        <v>276</v>
      </c>
      <c r="H75" s="117"/>
      <c r="I75" s="117" t="s">
        <v>608</v>
      </c>
      <c r="J75" s="117" t="s">
        <v>172</v>
      </c>
      <c r="K75" s="117" t="s">
        <v>540</v>
      </c>
      <c r="L75" s="119">
        <v>34820</v>
      </c>
      <c r="M75" s="120">
        <f t="shared" ca="1" si="1"/>
        <v>31</v>
      </c>
      <c r="N75" s="118" t="s">
        <v>609</v>
      </c>
      <c r="O75" s="117" t="s">
        <v>219</v>
      </c>
      <c r="P75" s="117" t="s">
        <v>30</v>
      </c>
      <c r="Q75" s="216" t="s">
        <v>250</v>
      </c>
      <c r="R75" s="117" t="s">
        <v>610</v>
      </c>
      <c r="S75" s="117" t="s">
        <v>611</v>
      </c>
      <c r="T75" s="117" t="s">
        <v>1528</v>
      </c>
      <c r="U75" s="216" t="s">
        <v>120</v>
      </c>
      <c r="V75" s="216"/>
      <c r="W75" s="216"/>
      <c r="X75" s="216"/>
      <c r="Y75" s="216"/>
      <c r="Z75" s="216"/>
      <c r="AA75" s="217" t="s">
        <v>2207</v>
      </c>
      <c r="AB75" s="218"/>
      <c r="AC75" s="219" t="str">
        <f t="shared" si="8"/>
        <v/>
      </c>
      <c r="AD75" s="220" t="s">
        <v>2208</v>
      </c>
      <c r="AE75" s="220"/>
      <c r="AF75" s="120" t="str">
        <f t="shared" si="9"/>
        <v/>
      </c>
      <c r="AG75" s="217" t="s">
        <v>2287</v>
      </c>
      <c r="AH75" s="217"/>
      <c r="AI75" s="251" t="str">
        <f t="shared" si="10"/>
        <v/>
      </c>
      <c r="AJ75" s="220" t="s">
        <v>2288</v>
      </c>
      <c r="AK75" s="220"/>
      <c r="AL75" s="222" t="str">
        <f t="shared" si="11"/>
        <v/>
      </c>
      <c r="AM75" s="217" t="s">
        <v>97</v>
      </c>
      <c r="AN75" s="217"/>
      <c r="AO75" s="221" t="str">
        <f t="shared" si="12"/>
        <v/>
      </c>
      <c r="AP75" s="220"/>
      <c r="AQ75" s="220"/>
      <c r="AR75" s="119"/>
      <c r="AS75" s="119"/>
      <c r="AT75" s="117"/>
      <c r="AU75" s="117"/>
    </row>
    <row r="76" spans="1:47" ht="30" customHeight="1">
      <c r="A76" s="223">
        <f t="shared" si="17"/>
        <v>5</v>
      </c>
      <c r="B76" s="224" t="s">
        <v>612</v>
      </c>
      <c r="C76" s="224" t="s">
        <v>212</v>
      </c>
      <c r="D76" s="225" t="str">
        <f t="shared" si="0"/>
        <v>Kontrak IV</v>
      </c>
      <c r="E76" s="117" t="s">
        <v>47</v>
      </c>
      <c r="F76" s="117">
        <v>3</v>
      </c>
      <c r="G76" s="117" t="s">
        <v>613</v>
      </c>
      <c r="H76" s="117"/>
      <c r="I76" s="117" t="s">
        <v>614</v>
      </c>
      <c r="J76" s="117" t="s">
        <v>172</v>
      </c>
      <c r="K76" s="117" t="s">
        <v>615</v>
      </c>
      <c r="L76" s="119">
        <v>33912</v>
      </c>
      <c r="M76" s="120">
        <f t="shared" ca="1" si="1"/>
        <v>33</v>
      </c>
      <c r="N76" s="118" t="s">
        <v>616</v>
      </c>
      <c r="O76" s="117" t="s">
        <v>114</v>
      </c>
      <c r="P76" s="117" t="s">
        <v>176</v>
      </c>
      <c r="Q76" s="216" t="s">
        <v>177</v>
      </c>
      <c r="R76" s="117" t="s">
        <v>617</v>
      </c>
      <c r="S76" s="117"/>
      <c r="T76" s="117" t="s">
        <v>1528</v>
      </c>
      <c r="U76" s="216" t="s">
        <v>618</v>
      </c>
      <c r="V76" s="216"/>
      <c r="W76" s="216"/>
      <c r="X76" s="216"/>
      <c r="Y76" s="216"/>
      <c r="Z76" s="216"/>
      <c r="AA76" s="217" t="s">
        <v>2274</v>
      </c>
      <c r="AB76" s="218"/>
      <c r="AC76" s="219" t="str">
        <f t="shared" si="8"/>
        <v/>
      </c>
      <c r="AD76" s="220" t="s">
        <v>2212</v>
      </c>
      <c r="AE76" s="220"/>
      <c r="AF76" s="120" t="str">
        <f t="shared" si="9"/>
        <v/>
      </c>
      <c r="AG76" s="217" t="s">
        <v>2193</v>
      </c>
      <c r="AH76" s="217"/>
      <c r="AI76" s="251" t="str">
        <f t="shared" si="10"/>
        <v/>
      </c>
      <c r="AJ76" s="220">
        <v>46113</v>
      </c>
      <c r="AK76" s="220">
        <v>46477</v>
      </c>
      <c r="AL76" s="222">
        <f t="shared" si="11"/>
        <v>12</v>
      </c>
      <c r="AM76" s="217" t="s">
        <v>97</v>
      </c>
      <c r="AN76" s="217"/>
      <c r="AO76" s="221" t="str">
        <f t="shared" si="12"/>
        <v/>
      </c>
      <c r="AP76" s="220"/>
      <c r="AQ76" s="220"/>
      <c r="AR76" s="119"/>
      <c r="AS76" s="119"/>
      <c r="AT76" s="117"/>
      <c r="AU76" s="117"/>
    </row>
    <row r="77" spans="1:47" ht="30" customHeight="1">
      <c r="A77" s="263">
        <f t="shared" si="17"/>
        <v>6</v>
      </c>
      <c r="B77" s="224" t="s">
        <v>626</v>
      </c>
      <c r="C77" s="224" t="s">
        <v>376</v>
      </c>
      <c r="D77" s="225" t="str">
        <f t="shared" si="0"/>
        <v>Kontrak III</v>
      </c>
      <c r="E77" s="117" t="s">
        <v>47</v>
      </c>
      <c r="F77" s="117">
        <v>3</v>
      </c>
      <c r="G77" s="117" t="s">
        <v>613</v>
      </c>
      <c r="H77" s="117"/>
      <c r="I77" s="117" t="s">
        <v>627</v>
      </c>
      <c r="J77" s="117" t="s">
        <v>172</v>
      </c>
      <c r="K77" s="117" t="s">
        <v>278</v>
      </c>
      <c r="L77" s="119">
        <v>38642</v>
      </c>
      <c r="M77" s="120">
        <f t="shared" ca="1" si="1"/>
        <v>20</v>
      </c>
      <c r="N77" s="118" t="s">
        <v>628</v>
      </c>
      <c r="O77" s="117" t="s">
        <v>219</v>
      </c>
      <c r="P77" s="117" t="s">
        <v>30</v>
      </c>
      <c r="Q77" s="216" t="s">
        <v>250</v>
      </c>
      <c r="R77" s="117" t="s">
        <v>629</v>
      </c>
      <c r="S77" s="117">
        <v>1921840651</v>
      </c>
      <c r="T77" s="117" t="s">
        <v>1164</v>
      </c>
      <c r="U77" s="216" t="s">
        <v>120</v>
      </c>
      <c r="V77" s="216"/>
      <c r="W77" s="216"/>
      <c r="X77" s="216"/>
      <c r="Y77" s="216"/>
      <c r="Z77" s="216"/>
      <c r="AA77" s="217" t="s">
        <v>2222</v>
      </c>
      <c r="AB77" s="218"/>
      <c r="AC77" s="219" t="str">
        <f t="shared" si="8"/>
        <v/>
      </c>
      <c r="AD77" s="220" t="s">
        <v>2193</v>
      </c>
      <c r="AE77" s="220"/>
      <c r="AF77" s="120" t="str">
        <f t="shared" si="9"/>
        <v/>
      </c>
      <c r="AG77" s="217">
        <v>46113</v>
      </c>
      <c r="AH77" s="217">
        <v>46234</v>
      </c>
      <c r="AI77" s="251">
        <f t="shared" si="10"/>
        <v>4</v>
      </c>
      <c r="AJ77" s="220" t="s">
        <v>97</v>
      </c>
      <c r="AK77" s="220"/>
      <c r="AL77" s="222" t="str">
        <f t="shared" si="11"/>
        <v/>
      </c>
      <c r="AM77" s="217" t="s">
        <v>97</v>
      </c>
      <c r="AN77" s="217"/>
      <c r="AO77" s="221" t="str">
        <f t="shared" si="12"/>
        <v/>
      </c>
      <c r="AP77" s="220"/>
      <c r="AQ77" s="220"/>
      <c r="AR77" s="119"/>
      <c r="AS77" s="119"/>
      <c r="AT77" s="117"/>
      <c r="AU77" s="117"/>
    </row>
    <row r="78" spans="1:47" ht="30" customHeight="1">
      <c r="A78" s="223">
        <f t="shared" si="17"/>
        <v>7</v>
      </c>
      <c r="B78" s="224" t="s">
        <v>1190</v>
      </c>
      <c r="C78" s="224" t="s">
        <v>376</v>
      </c>
      <c r="D78" s="225" t="str">
        <f t="shared" si="0"/>
        <v>Kontrak II</v>
      </c>
      <c r="E78" s="117" t="s">
        <v>47</v>
      </c>
      <c r="F78" s="117">
        <v>3</v>
      </c>
      <c r="G78" s="117" t="s">
        <v>613</v>
      </c>
      <c r="H78" s="117"/>
      <c r="I78" s="117" t="s">
        <v>1191</v>
      </c>
      <c r="J78" s="117" t="s">
        <v>172</v>
      </c>
      <c r="K78" s="117" t="s">
        <v>300</v>
      </c>
      <c r="L78" s="119">
        <v>37392</v>
      </c>
      <c r="M78" s="120">
        <f t="shared" ca="1" si="1"/>
        <v>24</v>
      </c>
      <c r="N78" s="118" t="s">
        <v>1196</v>
      </c>
      <c r="O78" s="117" t="s">
        <v>219</v>
      </c>
      <c r="P78" s="117" t="s">
        <v>97</v>
      </c>
      <c r="Q78" s="216" t="s">
        <v>177</v>
      </c>
      <c r="R78" s="117" t="s">
        <v>1198</v>
      </c>
      <c r="S78" s="117">
        <v>1950899393</v>
      </c>
      <c r="T78" s="117" t="s">
        <v>1365</v>
      </c>
      <c r="U78" s="216" t="s">
        <v>393</v>
      </c>
      <c r="V78" s="216"/>
      <c r="W78" s="216"/>
      <c r="X78" s="216"/>
      <c r="Y78" s="216"/>
      <c r="Z78" s="216"/>
      <c r="AA78" s="217">
        <v>45922</v>
      </c>
      <c r="AB78" s="218">
        <v>46053</v>
      </c>
      <c r="AC78" s="219">
        <f t="shared" si="8"/>
        <v>5</v>
      </c>
      <c r="AD78" s="220" t="s">
        <v>2290</v>
      </c>
      <c r="AE78" s="220"/>
      <c r="AF78" s="120" t="str">
        <f t="shared" si="9"/>
        <v/>
      </c>
      <c r="AG78" s="217">
        <v>46174</v>
      </c>
      <c r="AH78" s="217">
        <v>46295</v>
      </c>
      <c r="AI78" s="251">
        <f t="shared" si="10"/>
        <v>4</v>
      </c>
      <c r="AJ78" s="220" t="s">
        <v>97</v>
      </c>
      <c r="AK78" s="220"/>
      <c r="AL78" s="222" t="str">
        <f t="shared" si="11"/>
        <v/>
      </c>
      <c r="AM78" s="217" t="s">
        <v>97</v>
      </c>
      <c r="AN78" s="217"/>
      <c r="AO78" s="221" t="str">
        <f t="shared" si="12"/>
        <v/>
      </c>
      <c r="AP78" s="220"/>
      <c r="AQ78" s="220"/>
      <c r="AR78" s="119"/>
      <c r="AS78" s="119"/>
      <c r="AT78" s="117"/>
      <c r="AU78" s="117"/>
    </row>
    <row r="79" spans="1:47" ht="30" customHeight="1">
      <c r="A79" s="223">
        <f t="shared" si="17"/>
        <v>8</v>
      </c>
      <c r="B79" s="224" t="s">
        <v>644</v>
      </c>
      <c r="C79" s="224" t="s">
        <v>376</v>
      </c>
      <c r="D79" s="225" t="str">
        <f t="shared" si="0"/>
        <v>Kontrak II</v>
      </c>
      <c r="E79" s="117" t="s">
        <v>47</v>
      </c>
      <c r="F79" s="117">
        <v>3</v>
      </c>
      <c r="G79" s="117" t="s">
        <v>613</v>
      </c>
      <c r="H79" s="117"/>
      <c r="I79" s="117" t="s">
        <v>645</v>
      </c>
      <c r="J79" s="117" t="s">
        <v>172</v>
      </c>
      <c r="K79" s="117" t="s">
        <v>300</v>
      </c>
      <c r="L79" s="119">
        <v>28794</v>
      </c>
      <c r="M79" s="120">
        <f t="shared" ca="1" si="1"/>
        <v>47</v>
      </c>
      <c r="N79" s="118" t="s">
        <v>646</v>
      </c>
      <c r="O79" s="117" t="s">
        <v>294</v>
      </c>
      <c r="P79" s="117" t="s">
        <v>97</v>
      </c>
      <c r="Q79" s="216" t="s">
        <v>542</v>
      </c>
      <c r="R79" s="117" t="s">
        <v>647</v>
      </c>
      <c r="S79" s="117">
        <v>1947052309</v>
      </c>
      <c r="T79" s="117" t="s">
        <v>1365</v>
      </c>
      <c r="U79" s="216" t="s">
        <v>393</v>
      </c>
      <c r="V79" s="216"/>
      <c r="W79" s="216"/>
      <c r="X79" s="216"/>
      <c r="Y79" s="216"/>
      <c r="Z79" s="216"/>
      <c r="AA79" s="217">
        <v>45922</v>
      </c>
      <c r="AB79" s="218">
        <v>46053</v>
      </c>
      <c r="AC79" s="219">
        <f t="shared" si="8"/>
        <v>5</v>
      </c>
      <c r="AD79" s="220" t="s">
        <v>2290</v>
      </c>
      <c r="AE79" s="220"/>
      <c r="AF79" s="120" t="str">
        <f t="shared" si="9"/>
        <v/>
      </c>
      <c r="AG79" s="217">
        <v>46174</v>
      </c>
      <c r="AH79" s="217">
        <v>46295</v>
      </c>
      <c r="AI79" s="251">
        <f t="shared" si="10"/>
        <v>4</v>
      </c>
      <c r="AJ79" s="220" t="s">
        <v>97</v>
      </c>
      <c r="AK79" s="220"/>
      <c r="AL79" s="222" t="str">
        <f t="shared" si="11"/>
        <v/>
      </c>
      <c r="AM79" s="217" t="s">
        <v>97</v>
      </c>
      <c r="AN79" s="217"/>
      <c r="AO79" s="221" t="str">
        <f t="shared" si="12"/>
        <v/>
      </c>
      <c r="AP79" s="220"/>
      <c r="AQ79" s="220"/>
      <c r="AR79" s="119"/>
      <c r="AS79" s="119"/>
      <c r="AT79" s="117"/>
      <c r="AU79" s="117"/>
    </row>
    <row r="80" spans="1:47" ht="30" customHeight="1">
      <c r="A80" s="223">
        <f t="shared" si="17"/>
        <v>9</v>
      </c>
      <c r="B80" s="224" t="s">
        <v>619</v>
      </c>
      <c r="C80" s="224" t="s">
        <v>376</v>
      </c>
      <c r="D80" s="225" t="str">
        <f t="shared" si="0"/>
        <v>Tetap</v>
      </c>
      <c r="E80" s="117" t="s">
        <v>47</v>
      </c>
      <c r="F80" s="117">
        <v>3</v>
      </c>
      <c r="G80" s="117" t="s">
        <v>613</v>
      </c>
      <c r="H80" s="117"/>
      <c r="I80" s="117" t="s">
        <v>620</v>
      </c>
      <c r="J80" s="117" t="s">
        <v>172</v>
      </c>
      <c r="K80" s="117" t="s">
        <v>300</v>
      </c>
      <c r="L80" s="119">
        <v>29439</v>
      </c>
      <c r="M80" s="120">
        <f t="shared" ca="1" si="1"/>
        <v>46</v>
      </c>
      <c r="N80" s="118" t="s">
        <v>621</v>
      </c>
      <c r="O80" s="117" t="s">
        <v>114</v>
      </c>
      <c r="P80" s="117" t="s">
        <v>349</v>
      </c>
      <c r="Q80" s="216" t="s">
        <v>622</v>
      </c>
      <c r="R80" s="117" t="s">
        <v>623</v>
      </c>
      <c r="S80" s="117" t="s">
        <v>624</v>
      </c>
      <c r="T80" s="117" t="s">
        <v>1581</v>
      </c>
      <c r="U80" s="216" t="s">
        <v>625</v>
      </c>
      <c r="V80" s="216"/>
      <c r="W80" s="216"/>
      <c r="X80" s="216"/>
      <c r="Y80" s="216"/>
      <c r="Z80" s="216"/>
      <c r="AA80" s="217" t="s">
        <v>97</v>
      </c>
      <c r="AB80" s="217"/>
      <c r="AC80" s="221" t="str">
        <f t="shared" si="8"/>
        <v/>
      </c>
      <c r="AD80" s="220" t="s">
        <v>97</v>
      </c>
      <c r="AE80" s="220"/>
      <c r="AF80" s="222" t="str">
        <f t="shared" si="9"/>
        <v/>
      </c>
      <c r="AG80" s="217" t="s">
        <v>97</v>
      </c>
      <c r="AH80" s="217"/>
      <c r="AI80" s="217" t="str">
        <f t="shared" si="10"/>
        <v/>
      </c>
      <c r="AJ80" s="220" t="s">
        <v>97</v>
      </c>
      <c r="AK80" s="220"/>
      <c r="AL80" s="220" t="str">
        <f t="shared" si="11"/>
        <v/>
      </c>
      <c r="AM80" s="220" t="s">
        <v>97</v>
      </c>
      <c r="AN80" s="220"/>
      <c r="AO80" s="222" t="str">
        <f t="shared" si="12"/>
        <v/>
      </c>
      <c r="AP80" s="220"/>
      <c r="AQ80" s="220"/>
      <c r="AR80" s="119"/>
      <c r="AS80" s="119"/>
      <c r="AT80" s="117"/>
      <c r="AU80" s="117"/>
    </row>
    <row r="81" spans="1:47" ht="30" customHeight="1">
      <c r="A81" s="223">
        <f t="shared" si="17"/>
        <v>10</v>
      </c>
      <c r="B81" s="224" t="s">
        <v>634</v>
      </c>
      <c r="C81" s="224" t="s">
        <v>376</v>
      </c>
      <c r="D81" s="225" t="str">
        <f t="shared" si="0"/>
        <v>Kontrak II</v>
      </c>
      <c r="E81" s="117" t="s">
        <v>47</v>
      </c>
      <c r="F81" s="117">
        <v>3</v>
      </c>
      <c r="G81" s="117" t="s">
        <v>613</v>
      </c>
      <c r="H81" s="117"/>
      <c r="I81" s="117" t="s">
        <v>635</v>
      </c>
      <c r="J81" s="117" t="s">
        <v>172</v>
      </c>
      <c r="K81" s="117" t="s">
        <v>636</v>
      </c>
      <c r="L81" s="119">
        <v>33512</v>
      </c>
      <c r="M81" s="120">
        <f t="shared" ca="1" si="1"/>
        <v>35</v>
      </c>
      <c r="N81" s="118" t="s">
        <v>637</v>
      </c>
      <c r="O81" s="117" t="s">
        <v>114</v>
      </c>
      <c r="P81" s="117" t="s">
        <v>116</v>
      </c>
      <c r="Q81" s="216" t="s">
        <v>250</v>
      </c>
      <c r="R81" s="117" t="s">
        <v>638</v>
      </c>
      <c r="S81" s="117">
        <v>1918431337</v>
      </c>
      <c r="T81" s="117" t="s">
        <v>1365</v>
      </c>
      <c r="U81" s="216" t="s">
        <v>393</v>
      </c>
      <c r="V81" s="216"/>
      <c r="W81" s="216"/>
      <c r="X81" s="216"/>
      <c r="Y81" s="216"/>
      <c r="Z81" s="216"/>
      <c r="AA81" s="217">
        <v>45916</v>
      </c>
      <c r="AB81" s="218">
        <v>46053</v>
      </c>
      <c r="AC81" s="219">
        <f t="shared" si="8"/>
        <v>5</v>
      </c>
      <c r="AD81" s="220" t="s">
        <v>2290</v>
      </c>
      <c r="AE81" s="220"/>
      <c r="AF81" s="120" t="str">
        <f t="shared" si="9"/>
        <v/>
      </c>
      <c r="AG81" s="217">
        <v>46174</v>
      </c>
      <c r="AH81" s="217">
        <v>46295</v>
      </c>
      <c r="AI81" s="251">
        <f t="shared" si="10"/>
        <v>4</v>
      </c>
      <c r="AJ81" s="220" t="s">
        <v>97</v>
      </c>
      <c r="AK81" s="220"/>
      <c r="AL81" s="222" t="str">
        <f t="shared" si="11"/>
        <v/>
      </c>
      <c r="AM81" s="217" t="s">
        <v>97</v>
      </c>
      <c r="AN81" s="217"/>
      <c r="AO81" s="221" t="str">
        <f t="shared" si="12"/>
        <v/>
      </c>
      <c r="AP81" s="220"/>
      <c r="AQ81" s="220"/>
      <c r="AR81" s="119"/>
      <c r="AS81" s="119"/>
      <c r="AT81" s="117"/>
      <c r="AU81" s="117"/>
    </row>
    <row r="82" spans="1:47" ht="30" customHeight="1">
      <c r="A82" s="263">
        <f t="shared" si="17"/>
        <v>11</v>
      </c>
      <c r="B82" s="224" t="s">
        <v>630</v>
      </c>
      <c r="C82" s="224" t="s">
        <v>376</v>
      </c>
      <c r="D82" s="225" t="str">
        <f t="shared" si="0"/>
        <v>Kontrak III</v>
      </c>
      <c r="E82" s="117" t="s">
        <v>47</v>
      </c>
      <c r="F82" s="117">
        <v>3</v>
      </c>
      <c r="G82" s="117" t="s">
        <v>613</v>
      </c>
      <c r="H82" s="117"/>
      <c r="I82" s="117" t="s">
        <v>631</v>
      </c>
      <c r="J82" s="117" t="s">
        <v>172</v>
      </c>
      <c r="K82" s="117" t="s">
        <v>300</v>
      </c>
      <c r="L82" s="119">
        <v>28181</v>
      </c>
      <c r="M82" s="120">
        <f t="shared" ca="1" si="1"/>
        <v>49</v>
      </c>
      <c r="N82" s="118" t="s">
        <v>632</v>
      </c>
      <c r="O82" s="117" t="s">
        <v>114</v>
      </c>
      <c r="P82" s="117" t="s">
        <v>349</v>
      </c>
      <c r="Q82" s="216" t="s">
        <v>177</v>
      </c>
      <c r="R82" s="117" t="s">
        <v>633</v>
      </c>
      <c r="S82" s="117">
        <v>1924542696</v>
      </c>
      <c r="T82" s="117" t="s">
        <v>1164</v>
      </c>
      <c r="U82" s="216" t="s">
        <v>120</v>
      </c>
      <c r="V82" s="216"/>
      <c r="W82" s="216"/>
      <c r="X82" s="216"/>
      <c r="Y82" s="216"/>
      <c r="Z82" s="216"/>
      <c r="AA82" s="217" t="s">
        <v>2222</v>
      </c>
      <c r="AB82" s="218"/>
      <c r="AC82" s="219" t="str">
        <f t="shared" si="8"/>
        <v/>
      </c>
      <c r="AD82" s="220" t="s">
        <v>2193</v>
      </c>
      <c r="AE82" s="220"/>
      <c r="AF82" s="120" t="str">
        <f t="shared" si="9"/>
        <v/>
      </c>
      <c r="AG82" s="217">
        <v>46113</v>
      </c>
      <c r="AH82" s="217">
        <v>46234</v>
      </c>
      <c r="AI82" s="251">
        <f t="shared" si="10"/>
        <v>4</v>
      </c>
      <c r="AJ82" s="220" t="s">
        <v>97</v>
      </c>
      <c r="AK82" s="220"/>
      <c r="AL82" s="222" t="str">
        <f t="shared" si="11"/>
        <v/>
      </c>
      <c r="AM82" s="217" t="s">
        <v>97</v>
      </c>
      <c r="AN82" s="217"/>
      <c r="AO82" s="221" t="str">
        <f t="shared" si="12"/>
        <v/>
      </c>
      <c r="AP82" s="220"/>
      <c r="AQ82" s="220"/>
      <c r="AR82" s="119"/>
      <c r="AS82" s="119"/>
      <c r="AT82" s="117"/>
      <c r="AU82" s="117"/>
    </row>
    <row r="83" spans="1:47" ht="30" customHeight="1">
      <c r="A83" s="223">
        <f t="shared" si="17"/>
        <v>12</v>
      </c>
      <c r="B83" s="224" t="s">
        <v>639</v>
      </c>
      <c r="C83" s="224" t="s">
        <v>376</v>
      </c>
      <c r="D83" s="225" t="str">
        <f t="shared" si="0"/>
        <v>Kontrak II</v>
      </c>
      <c r="E83" s="117" t="s">
        <v>47</v>
      </c>
      <c r="F83" s="117">
        <v>3</v>
      </c>
      <c r="G83" s="117" t="s">
        <v>613</v>
      </c>
      <c r="H83" s="117"/>
      <c r="I83" s="117" t="s">
        <v>640</v>
      </c>
      <c r="J83" s="117" t="s">
        <v>172</v>
      </c>
      <c r="K83" s="117" t="s">
        <v>278</v>
      </c>
      <c r="L83" s="119">
        <v>32895</v>
      </c>
      <c r="M83" s="120">
        <f t="shared" ca="1" si="1"/>
        <v>36</v>
      </c>
      <c r="N83" s="118" t="s">
        <v>641</v>
      </c>
      <c r="O83" s="117" t="s">
        <v>114</v>
      </c>
      <c r="P83" s="117" t="s">
        <v>116</v>
      </c>
      <c r="Q83" s="216" t="s">
        <v>642</v>
      </c>
      <c r="R83" s="117" t="s">
        <v>643</v>
      </c>
      <c r="S83" s="117">
        <v>1921054395</v>
      </c>
      <c r="T83" s="117" t="s">
        <v>1365</v>
      </c>
      <c r="U83" s="216" t="s">
        <v>393</v>
      </c>
      <c r="V83" s="216"/>
      <c r="W83" s="216"/>
      <c r="X83" s="216"/>
      <c r="Y83" s="216"/>
      <c r="Z83" s="216"/>
      <c r="AA83" s="217">
        <v>45916</v>
      </c>
      <c r="AB83" s="218">
        <v>46053</v>
      </c>
      <c r="AC83" s="219">
        <f t="shared" si="8"/>
        <v>5</v>
      </c>
      <c r="AD83" s="220" t="s">
        <v>2290</v>
      </c>
      <c r="AE83" s="220"/>
      <c r="AF83" s="120" t="str">
        <f t="shared" si="9"/>
        <v/>
      </c>
      <c r="AG83" s="217">
        <v>46174</v>
      </c>
      <c r="AH83" s="217">
        <v>46295</v>
      </c>
      <c r="AI83" s="251">
        <f t="shared" si="10"/>
        <v>4</v>
      </c>
      <c r="AJ83" s="220" t="s">
        <v>97</v>
      </c>
      <c r="AK83" s="220"/>
      <c r="AL83" s="222" t="str">
        <f t="shared" si="11"/>
        <v/>
      </c>
      <c r="AM83" s="217" t="s">
        <v>97</v>
      </c>
      <c r="AN83" s="217"/>
      <c r="AO83" s="221" t="str">
        <f t="shared" si="12"/>
        <v/>
      </c>
      <c r="AP83" s="220"/>
      <c r="AQ83" s="220"/>
      <c r="AR83" s="119"/>
      <c r="AS83" s="119"/>
      <c r="AT83" s="117"/>
      <c r="AU83" s="117"/>
    </row>
    <row r="84" spans="1:47" ht="30" customHeight="1">
      <c r="A84" s="223">
        <f t="shared" si="17"/>
        <v>13</v>
      </c>
      <c r="B84" s="224" t="s">
        <v>648</v>
      </c>
      <c r="C84" s="240" t="s">
        <v>246</v>
      </c>
      <c r="D84" s="225" t="str">
        <f t="shared" si="0"/>
        <v>Tetap</v>
      </c>
      <c r="E84" s="117" t="s">
        <v>30</v>
      </c>
      <c r="F84" s="117" t="s">
        <v>30</v>
      </c>
      <c r="G84" s="117" t="s">
        <v>613</v>
      </c>
      <c r="H84" s="117"/>
      <c r="I84" s="117" t="s">
        <v>649</v>
      </c>
      <c r="J84" s="117" t="s">
        <v>172</v>
      </c>
      <c r="K84" s="117" t="s">
        <v>650</v>
      </c>
      <c r="L84" s="119">
        <v>29168</v>
      </c>
      <c r="M84" s="120">
        <f t="shared" ca="1" si="1"/>
        <v>46</v>
      </c>
      <c r="N84" s="118" t="s">
        <v>651</v>
      </c>
      <c r="O84" s="117" t="s">
        <v>114</v>
      </c>
      <c r="P84" s="117" t="s">
        <v>176</v>
      </c>
      <c r="Q84" s="216" t="s">
        <v>97</v>
      </c>
      <c r="R84" s="117" t="s">
        <v>652</v>
      </c>
      <c r="S84" s="117" t="s">
        <v>653</v>
      </c>
      <c r="T84" s="117" t="s">
        <v>1581</v>
      </c>
      <c r="U84" s="216" t="s">
        <v>625</v>
      </c>
      <c r="V84" s="216"/>
      <c r="W84" s="216"/>
      <c r="X84" s="216"/>
      <c r="Y84" s="216"/>
      <c r="Z84" s="216"/>
      <c r="AA84" s="217" t="s">
        <v>97</v>
      </c>
      <c r="AB84" s="217"/>
      <c r="AC84" s="221" t="str">
        <f t="shared" si="8"/>
        <v/>
      </c>
      <c r="AD84" s="220" t="s">
        <v>97</v>
      </c>
      <c r="AE84" s="220"/>
      <c r="AF84" s="222" t="str">
        <f t="shared" si="9"/>
        <v/>
      </c>
      <c r="AG84" s="217" t="s">
        <v>97</v>
      </c>
      <c r="AH84" s="217"/>
      <c r="AI84" s="217" t="str">
        <f t="shared" si="10"/>
        <v/>
      </c>
      <c r="AJ84" s="220" t="s">
        <v>97</v>
      </c>
      <c r="AK84" s="220"/>
      <c r="AL84" s="220" t="str">
        <f t="shared" si="11"/>
        <v/>
      </c>
      <c r="AM84" s="220" t="s">
        <v>97</v>
      </c>
      <c r="AN84" s="220"/>
      <c r="AO84" s="222" t="str">
        <f t="shared" si="12"/>
        <v/>
      </c>
      <c r="AP84" s="220"/>
      <c r="AQ84" s="220"/>
      <c r="AR84" s="119"/>
      <c r="AS84" s="119"/>
      <c r="AT84" s="117"/>
      <c r="AU84" s="117"/>
    </row>
    <row r="85" spans="1:47" ht="30" customHeight="1">
      <c r="A85" s="223"/>
      <c r="B85" s="224" t="s">
        <v>654</v>
      </c>
      <c r="C85" s="240" t="s">
        <v>852</v>
      </c>
      <c r="D85" s="225" t="str">
        <f t="shared" si="0"/>
        <v>Freelance</v>
      </c>
      <c r="E85" s="117"/>
      <c r="F85" s="117"/>
      <c r="G85" s="117" t="s">
        <v>655</v>
      </c>
      <c r="H85" s="117"/>
      <c r="I85" s="244" t="s">
        <v>656</v>
      </c>
      <c r="J85" s="117" t="s">
        <v>172</v>
      </c>
      <c r="K85" s="117" t="s">
        <v>600</v>
      </c>
      <c r="L85" s="119">
        <v>30560</v>
      </c>
      <c r="M85" s="120">
        <f t="shared" ca="1" si="1"/>
        <v>43</v>
      </c>
      <c r="N85" s="118" t="s">
        <v>657</v>
      </c>
      <c r="O85" s="117" t="s">
        <v>114</v>
      </c>
      <c r="P85" s="117" t="s">
        <v>176</v>
      </c>
      <c r="Q85" s="216" t="s">
        <v>250</v>
      </c>
      <c r="R85" s="117"/>
      <c r="S85" s="117" t="s">
        <v>658</v>
      </c>
      <c r="T85" s="117" t="s">
        <v>120</v>
      </c>
      <c r="U85" s="216" t="s">
        <v>328</v>
      </c>
      <c r="V85" s="216" t="s">
        <v>329</v>
      </c>
      <c r="W85" s="216" t="s">
        <v>2335</v>
      </c>
      <c r="X85" s="216"/>
      <c r="Y85" s="216"/>
      <c r="Z85" s="216"/>
      <c r="AA85" s="217"/>
      <c r="AB85" s="217"/>
      <c r="AC85" s="221"/>
      <c r="AD85" s="220"/>
      <c r="AE85" s="220"/>
      <c r="AF85" s="222"/>
      <c r="AG85" s="217"/>
      <c r="AH85" s="217"/>
      <c r="AI85" s="245"/>
      <c r="AJ85" s="220"/>
      <c r="AK85" s="220"/>
      <c r="AL85" s="220"/>
      <c r="AM85" s="220"/>
      <c r="AN85" s="220"/>
      <c r="AO85" s="222"/>
      <c r="AP85" s="220"/>
      <c r="AQ85" s="220"/>
      <c r="AR85" s="119"/>
      <c r="AS85" s="119"/>
      <c r="AT85" s="117"/>
      <c r="AU85" s="117"/>
    </row>
    <row r="86" spans="1:47" ht="19.5" customHeight="1">
      <c r="A86" s="208" t="s">
        <v>2038</v>
      </c>
      <c r="B86" s="208"/>
      <c r="C86" s="208"/>
      <c r="D86" s="225" t="str">
        <f t="shared" si="0"/>
        <v>.</v>
      </c>
      <c r="E86" s="117"/>
      <c r="F86" s="117"/>
      <c r="G86" s="117"/>
      <c r="H86" s="117"/>
      <c r="I86" s="117"/>
      <c r="J86" s="117"/>
      <c r="K86" s="117"/>
      <c r="L86" s="119"/>
      <c r="M86" s="120" t="str">
        <f t="shared" ca="1" si="1"/>
        <v/>
      </c>
      <c r="N86" s="118"/>
      <c r="O86" s="117"/>
      <c r="P86" s="117"/>
      <c r="Q86" s="216"/>
      <c r="R86" s="117"/>
      <c r="S86" s="117"/>
      <c r="T86" s="117" t="s">
        <v>2125</v>
      </c>
      <c r="U86" s="216"/>
      <c r="V86" s="216"/>
      <c r="W86" s="216"/>
      <c r="X86" s="216"/>
      <c r="Y86" s="216"/>
      <c r="Z86" s="216"/>
      <c r="AA86" s="217"/>
      <c r="AB86" s="218"/>
      <c r="AC86" s="219" t="str">
        <f t="shared" ref="AC86:AC111" si="18">IF(AB86="","",(DATEDIF(AA86,AB86,"M")+1))</f>
        <v/>
      </c>
      <c r="AD86" s="220"/>
      <c r="AE86" s="220"/>
      <c r="AF86" s="120" t="str">
        <f t="shared" ref="AF86:AF111" si="19">IF(AE86="","",(DATEDIF(AD86,AE86,"M")+1))</f>
        <v/>
      </c>
      <c r="AG86" s="217"/>
      <c r="AH86" s="217"/>
      <c r="AI86" s="251" t="str">
        <f t="shared" ref="AI86:AI111" si="20">IF(AH86="","",(DATEDIF(AG86,AH86,"M")+1))</f>
        <v/>
      </c>
      <c r="AJ86" s="220"/>
      <c r="AK86" s="220"/>
      <c r="AL86" s="222" t="str">
        <f t="shared" ref="AL86:AL111" si="21">IF(AK86="","",(DATEDIF(AJ86,AK86,"M")+1))</f>
        <v/>
      </c>
      <c r="AM86" s="217"/>
      <c r="AN86" s="217"/>
      <c r="AO86" s="221" t="str">
        <f t="shared" ref="AO86:AO111" si="22">IF(AN86="","",(DATEDIF(AM86,AN86,"M")+1))</f>
        <v/>
      </c>
      <c r="AP86" s="220"/>
      <c r="AQ86" s="220"/>
      <c r="AR86" s="119"/>
      <c r="AS86" s="119"/>
      <c r="AT86" s="117"/>
      <c r="AU86" s="117"/>
    </row>
    <row r="87" spans="1:47" ht="30" customHeight="1">
      <c r="A87" s="223">
        <v>1</v>
      </c>
      <c r="B87" s="224" t="s">
        <v>660</v>
      </c>
      <c r="C87" s="224" t="s">
        <v>592</v>
      </c>
      <c r="D87" s="225" t="str">
        <f t="shared" si="0"/>
        <v>Tetap</v>
      </c>
      <c r="E87" s="117" t="s">
        <v>97</v>
      </c>
      <c r="F87" s="117" t="s">
        <v>97</v>
      </c>
      <c r="G87" s="117" t="s">
        <v>170</v>
      </c>
      <c r="H87" s="117"/>
      <c r="I87" s="117" t="s">
        <v>661</v>
      </c>
      <c r="J87" s="117" t="s">
        <v>172</v>
      </c>
      <c r="K87" s="117" t="s">
        <v>662</v>
      </c>
      <c r="L87" s="119">
        <v>30962</v>
      </c>
      <c r="M87" s="120">
        <f t="shared" ca="1" si="1"/>
        <v>41</v>
      </c>
      <c r="N87" s="118" t="s">
        <v>663</v>
      </c>
      <c r="O87" s="117" t="s">
        <v>114</v>
      </c>
      <c r="P87" s="117" t="s">
        <v>349</v>
      </c>
      <c r="Q87" s="216" t="s">
        <v>664</v>
      </c>
      <c r="R87" s="117" t="s">
        <v>665</v>
      </c>
      <c r="S87" s="117" t="s">
        <v>666</v>
      </c>
      <c r="T87" s="117" t="s">
        <v>1581</v>
      </c>
      <c r="U87" s="216" t="s">
        <v>452</v>
      </c>
      <c r="V87" s="216"/>
      <c r="W87" s="216"/>
      <c r="X87" s="216"/>
      <c r="Y87" s="216"/>
      <c r="Z87" s="216"/>
      <c r="AA87" s="217" t="s">
        <v>667</v>
      </c>
      <c r="AB87" s="217"/>
      <c r="AC87" s="221" t="str">
        <f t="shared" si="18"/>
        <v/>
      </c>
      <c r="AD87" s="220" t="s">
        <v>97</v>
      </c>
      <c r="AE87" s="220"/>
      <c r="AF87" s="222" t="str">
        <f t="shared" si="19"/>
        <v/>
      </c>
      <c r="AG87" s="217" t="s">
        <v>97</v>
      </c>
      <c r="AH87" s="217"/>
      <c r="AI87" s="217" t="str">
        <f t="shared" si="20"/>
        <v/>
      </c>
      <c r="AJ87" s="220" t="s">
        <v>97</v>
      </c>
      <c r="AK87" s="220"/>
      <c r="AL87" s="220" t="str">
        <f t="shared" si="21"/>
        <v/>
      </c>
      <c r="AM87" s="220" t="s">
        <v>97</v>
      </c>
      <c r="AN87" s="220"/>
      <c r="AO87" s="222" t="str">
        <f t="shared" si="22"/>
        <v/>
      </c>
      <c r="AP87" s="220"/>
      <c r="AQ87" s="220"/>
      <c r="AR87" s="119"/>
      <c r="AS87" s="119"/>
      <c r="AT87" s="117"/>
      <c r="AU87" s="117"/>
    </row>
    <row r="88" spans="1:47" ht="30" customHeight="1">
      <c r="A88" s="227">
        <f t="shared" ref="A88:A96" si="23">A87+1</f>
        <v>2</v>
      </c>
      <c r="B88" s="228" t="s">
        <v>2039</v>
      </c>
      <c r="C88" s="242" t="s">
        <v>289</v>
      </c>
      <c r="D88" s="246" t="str">
        <f t="shared" si="0"/>
        <v>Kontrak IV</v>
      </c>
      <c r="E88" s="229" t="s">
        <v>47</v>
      </c>
      <c r="F88" s="229">
        <v>9</v>
      </c>
      <c r="G88" s="229" t="s">
        <v>686</v>
      </c>
      <c r="H88" s="229"/>
      <c r="I88" s="229" t="s">
        <v>2340</v>
      </c>
      <c r="J88" s="229" t="s">
        <v>103</v>
      </c>
      <c r="K88" s="229" t="s">
        <v>2341</v>
      </c>
      <c r="L88" s="230">
        <v>33834</v>
      </c>
      <c r="M88" s="231">
        <f t="shared" ca="1" si="1"/>
        <v>34</v>
      </c>
      <c r="N88" s="232" t="s">
        <v>2342</v>
      </c>
      <c r="O88" s="229" t="s">
        <v>114</v>
      </c>
      <c r="P88" s="229" t="s">
        <v>176</v>
      </c>
      <c r="Q88" s="233" t="s">
        <v>177</v>
      </c>
      <c r="R88" s="229" t="s">
        <v>2343</v>
      </c>
      <c r="S88" s="229"/>
      <c r="T88" s="229" t="s">
        <v>1528</v>
      </c>
      <c r="U88" s="233" t="s">
        <v>120</v>
      </c>
      <c r="V88" s="233"/>
      <c r="W88" s="233"/>
      <c r="X88" s="233"/>
      <c r="Y88" s="233"/>
      <c r="Z88" s="233"/>
      <c r="AA88" s="234" t="s">
        <v>2344</v>
      </c>
      <c r="AB88" s="235"/>
      <c r="AC88" s="247" t="str">
        <f t="shared" si="18"/>
        <v/>
      </c>
      <c r="AD88" s="234" t="s">
        <v>2204</v>
      </c>
      <c r="AE88" s="234"/>
      <c r="AF88" s="231" t="str">
        <f t="shared" si="19"/>
        <v/>
      </c>
      <c r="AG88" s="234" t="s">
        <v>2205</v>
      </c>
      <c r="AH88" s="234"/>
      <c r="AI88" s="231" t="str">
        <f t="shared" si="20"/>
        <v/>
      </c>
      <c r="AJ88" s="234" t="s">
        <v>2206</v>
      </c>
      <c r="AK88" s="234"/>
      <c r="AL88" s="236" t="str">
        <f t="shared" si="21"/>
        <v/>
      </c>
      <c r="AM88" s="234" t="s">
        <v>97</v>
      </c>
      <c r="AN88" s="234"/>
      <c r="AO88" s="236" t="str">
        <f t="shared" si="22"/>
        <v/>
      </c>
      <c r="AP88" s="234"/>
      <c r="AQ88" s="234"/>
      <c r="AR88" s="230"/>
      <c r="AS88" s="230"/>
      <c r="AT88" s="229"/>
      <c r="AU88" s="229"/>
    </row>
    <row r="89" spans="1:47" ht="30" customHeight="1">
      <c r="A89" s="223">
        <f t="shared" si="23"/>
        <v>3</v>
      </c>
      <c r="B89" s="224" t="s">
        <v>668</v>
      </c>
      <c r="C89" s="224" t="s">
        <v>212</v>
      </c>
      <c r="D89" s="225" t="str">
        <f t="shared" si="0"/>
        <v>Kontrak V</v>
      </c>
      <c r="E89" s="117" t="s">
        <v>47</v>
      </c>
      <c r="F89" s="117">
        <v>3</v>
      </c>
      <c r="G89" s="117" t="s">
        <v>669</v>
      </c>
      <c r="H89" s="117"/>
      <c r="I89" s="117" t="s">
        <v>670</v>
      </c>
      <c r="J89" s="117" t="s">
        <v>103</v>
      </c>
      <c r="K89" s="117" t="s">
        <v>671</v>
      </c>
      <c r="L89" s="119">
        <v>35650</v>
      </c>
      <c r="M89" s="120">
        <f t="shared" ca="1" si="1"/>
        <v>29</v>
      </c>
      <c r="N89" s="118" t="s">
        <v>672</v>
      </c>
      <c r="O89" s="117" t="s">
        <v>219</v>
      </c>
      <c r="P89" s="117" t="s">
        <v>30</v>
      </c>
      <c r="Q89" s="216" t="s">
        <v>202</v>
      </c>
      <c r="R89" s="117" t="s">
        <v>673</v>
      </c>
      <c r="S89" s="117"/>
      <c r="T89" s="117" t="s">
        <v>2279</v>
      </c>
      <c r="U89" s="216" t="s">
        <v>120</v>
      </c>
      <c r="V89" s="216"/>
      <c r="W89" s="216"/>
      <c r="X89" s="216"/>
      <c r="Y89" s="216"/>
      <c r="Z89" s="216"/>
      <c r="AA89" s="217">
        <v>44986</v>
      </c>
      <c r="AB89" s="218">
        <v>45107</v>
      </c>
      <c r="AC89" s="219">
        <f t="shared" si="18"/>
        <v>4</v>
      </c>
      <c r="AD89" s="220">
        <v>45108</v>
      </c>
      <c r="AE89" s="220">
        <v>45473</v>
      </c>
      <c r="AF89" s="120">
        <f t="shared" si="19"/>
        <v>12</v>
      </c>
      <c r="AG89" s="217">
        <v>45474</v>
      </c>
      <c r="AH89" s="217">
        <v>45838</v>
      </c>
      <c r="AI89" s="251">
        <f t="shared" si="20"/>
        <v>12</v>
      </c>
      <c r="AJ89" s="220">
        <v>45839</v>
      </c>
      <c r="AK89" s="220">
        <v>46203</v>
      </c>
      <c r="AL89" s="222">
        <f t="shared" si="21"/>
        <v>12</v>
      </c>
      <c r="AM89" s="217">
        <v>46204</v>
      </c>
      <c r="AN89" s="217">
        <v>46568</v>
      </c>
      <c r="AO89" s="221">
        <f t="shared" si="22"/>
        <v>12</v>
      </c>
      <c r="AP89" s="220"/>
      <c r="AQ89" s="220"/>
      <c r="AR89" s="119"/>
      <c r="AS89" s="119"/>
      <c r="AT89" s="117"/>
      <c r="AU89" s="117"/>
    </row>
    <row r="90" spans="1:47" ht="30" customHeight="1">
      <c r="A90" s="223">
        <f t="shared" si="23"/>
        <v>4</v>
      </c>
      <c r="B90" s="224" t="s">
        <v>674</v>
      </c>
      <c r="C90" s="224" t="s">
        <v>376</v>
      </c>
      <c r="D90" s="225" t="str">
        <f t="shared" si="0"/>
        <v>Kontrak IV</v>
      </c>
      <c r="E90" s="117" t="s">
        <v>47</v>
      </c>
      <c r="F90" s="117">
        <v>3</v>
      </c>
      <c r="G90" s="117" t="s">
        <v>675</v>
      </c>
      <c r="H90" s="117"/>
      <c r="I90" s="117" t="s">
        <v>676</v>
      </c>
      <c r="J90" s="117" t="s">
        <v>103</v>
      </c>
      <c r="K90" s="117" t="s">
        <v>378</v>
      </c>
      <c r="L90" s="119">
        <v>30776</v>
      </c>
      <c r="M90" s="120">
        <f t="shared" ca="1" si="1"/>
        <v>42</v>
      </c>
      <c r="N90" s="118" t="s">
        <v>677</v>
      </c>
      <c r="O90" s="117" t="s">
        <v>114</v>
      </c>
      <c r="P90" s="117" t="s">
        <v>116</v>
      </c>
      <c r="Q90" s="216" t="s">
        <v>678</v>
      </c>
      <c r="R90" s="117" t="s">
        <v>679</v>
      </c>
      <c r="S90" s="117" t="s">
        <v>680</v>
      </c>
      <c r="T90" s="117" t="s">
        <v>1528</v>
      </c>
      <c r="U90" s="216" t="s">
        <v>120</v>
      </c>
      <c r="V90" s="216"/>
      <c r="W90" s="216"/>
      <c r="X90" s="216"/>
      <c r="Y90" s="216"/>
      <c r="Z90" s="216"/>
      <c r="AA90" s="217" t="s">
        <v>2345</v>
      </c>
      <c r="AB90" s="218"/>
      <c r="AC90" s="219" t="str">
        <f t="shared" si="18"/>
        <v/>
      </c>
      <c r="AD90" s="220" t="s">
        <v>2346</v>
      </c>
      <c r="AE90" s="220"/>
      <c r="AF90" s="120" t="str">
        <f t="shared" si="19"/>
        <v/>
      </c>
      <c r="AG90" s="217" t="s">
        <v>2347</v>
      </c>
      <c r="AH90" s="217"/>
      <c r="AI90" s="251" t="str">
        <f t="shared" si="20"/>
        <v/>
      </c>
      <c r="AJ90" s="220" t="s">
        <v>2209</v>
      </c>
      <c r="AK90" s="220"/>
      <c r="AL90" s="222" t="str">
        <f t="shared" si="21"/>
        <v/>
      </c>
      <c r="AM90" s="217" t="s">
        <v>97</v>
      </c>
      <c r="AN90" s="217"/>
      <c r="AO90" s="221" t="str">
        <f t="shared" si="22"/>
        <v/>
      </c>
      <c r="AP90" s="220"/>
      <c r="AQ90" s="220"/>
      <c r="AR90" s="119"/>
      <c r="AS90" s="119"/>
      <c r="AT90" s="117"/>
      <c r="AU90" s="117"/>
    </row>
    <row r="91" spans="1:47" ht="30" customHeight="1">
      <c r="A91" s="227">
        <f t="shared" si="23"/>
        <v>5</v>
      </c>
      <c r="B91" s="228" t="s">
        <v>2348</v>
      </c>
      <c r="C91" s="228" t="s">
        <v>376</v>
      </c>
      <c r="D91" s="246" t="str">
        <f t="shared" si="0"/>
        <v>Kontrak IV</v>
      </c>
      <c r="E91" s="229" t="s">
        <v>47</v>
      </c>
      <c r="F91" s="229">
        <v>3</v>
      </c>
      <c r="G91" s="229" t="s">
        <v>675</v>
      </c>
      <c r="H91" s="229"/>
      <c r="I91" s="229" t="s">
        <v>2349</v>
      </c>
      <c r="J91" s="229" t="s">
        <v>103</v>
      </c>
      <c r="K91" s="229" t="s">
        <v>2350</v>
      </c>
      <c r="L91" s="230">
        <v>35492</v>
      </c>
      <c r="M91" s="231">
        <f t="shared" ca="1" si="1"/>
        <v>29</v>
      </c>
      <c r="N91" s="232" t="s">
        <v>2351</v>
      </c>
      <c r="O91" s="229" t="s">
        <v>219</v>
      </c>
      <c r="P91" s="229" t="s">
        <v>30</v>
      </c>
      <c r="Q91" s="233" t="s">
        <v>177</v>
      </c>
      <c r="R91" s="229" t="s">
        <v>2352</v>
      </c>
      <c r="S91" s="229"/>
      <c r="T91" s="229" t="s">
        <v>1528</v>
      </c>
      <c r="U91" s="233" t="s">
        <v>120</v>
      </c>
      <c r="V91" s="233"/>
      <c r="W91" s="233"/>
      <c r="X91" s="233"/>
      <c r="Y91" s="233"/>
      <c r="Z91" s="233"/>
      <c r="AA91" s="234" t="s">
        <v>2207</v>
      </c>
      <c r="AB91" s="235"/>
      <c r="AC91" s="247" t="str">
        <f t="shared" si="18"/>
        <v/>
      </c>
      <c r="AD91" s="234" t="s">
        <v>2208</v>
      </c>
      <c r="AE91" s="234"/>
      <c r="AF91" s="231" t="str">
        <f t="shared" si="19"/>
        <v/>
      </c>
      <c r="AG91" s="234" t="s">
        <v>2287</v>
      </c>
      <c r="AH91" s="234"/>
      <c r="AI91" s="231" t="str">
        <f t="shared" si="20"/>
        <v/>
      </c>
      <c r="AJ91" s="234" t="s">
        <v>2288</v>
      </c>
      <c r="AK91" s="234"/>
      <c r="AL91" s="236" t="str">
        <f t="shared" si="21"/>
        <v/>
      </c>
      <c r="AM91" s="234" t="s">
        <v>97</v>
      </c>
      <c r="AN91" s="234"/>
      <c r="AO91" s="236" t="str">
        <f t="shared" si="22"/>
        <v/>
      </c>
      <c r="AP91" s="234"/>
      <c r="AQ91" s="234"/>
      <c r="AR91" s="230"/>
      <c r="AS91" s="230"/>
      <c r="AT91" s="229"/>
      <c r="AU91" s="229"/>
    </row>
    <row r="92" spans="1:47" ht="30" customHeight="1">
      <c r="A92" s="227">
        <f t="shared" si="23"/>
        <v>6</v>
      </c>
      <c r="B92" s="228" t="s">
        <v>2042</v>
      </c>
      <c r="C92" s="228" t="s">
        <v>376</v>
      </c>
      <c r="D92" s="246" t="str">
        <f t="shared" si="0"/>
        <v>Kontrak III</v>
      </c>
      <c r="E92" s="229" t="s">
        <v>47</v>
      </c>
      <c r="F92" s="229">
        <v>3</v>
      </c>
      <c r="G92" s="229" t="s">
        <v>1468</v>
      </c>
      <c r="H92" s="229"/>
      <c r="I92" s="229" t="s">
        <v>2354</v>
      </c>
      <c r="J92" s="229" t="s">
        <v>103</v>
      </c>
      <c r="K92" s="229" t="s">
        <v>300</v>
      </c>
      <c r="L92" s="230">
        <v>37071</v>
      </c>
      <c r="M92" s="231">
        <f t="shared" ca="1" si="1"/>
        <v>25</v>
      </c>
      <c r="N92" s="232" t="s">
        <v>2355</v>
      </c>
      <c r="O92" s="229" t="s">
        <v>219</v>
      </c>
      <c r="P92" s="229" t="s">
        <v>30</v>
      </c>
      <c r="Q92" s="233" t="s">
        <v>250</v>
      </c>
      <c r="R92" s="229" t="s">
        <v>2356</v>
      </c>
      <c r="S92" s="229"/>
      <c r="T92" s="229" t="s">
        <v>1164</v>
      </c>
      <c r="U92" s="233" t="s">
        <v>120</v>
      </c>
      <c r="V92" s="233"/>
      <c r="W92" s="233"/>
      <c r="X92" s="233"/>
      <c r="Y92" s="233"/>
      <c r="Z92" s="233"/>
      <c r="AA92" s="234" t="s">
        <v>2222</v>
      </c>
      <c r="AB92" s="235"/>
      <c r="AC92" s="247" t="str">
        <f t="shared" si="18"/>
        <v/>
      </c>
      <c r="AD92" s="234" t="s">
        <v>2193</v>
      </c>
      <c r="AE92" s="234"/>
      <c r="AF92" s="231" t="str">
        <f t="shared" si="19"/>
        <v/>
      </c>
      <c r="AG92" s="320">
        <v>46113</v>
      </c>
      <c r="AH92" s="234">
        <v>46234</v>
      </c>
      <c r="AI92" s="231">
        <f t="shared" si="20"/>
        <v>4</v>
      </c>
      <c r="AJ92" s="234" t="s">
        <v>97</v>
      </c>
      <c r="AK92" s="234"/>
      <c r="AL92" s="236" t="str">
        <f t="shared" si="21"/>
        <v/>
      </c>
      <c r="AM92" s="234" t="s">
        <v>97</v>
      </c>
      <c r="AN92" s="234"/>
      <c r="AO92" s="236" t="str">
        <f t="shared" si="22"/>
        <v/>
      </c>
      <c r="AP92" s="234"/>
      <c r="AQ92" s="234"/>
      <c r="AR92" s="230"/>
      <c r="AS92" s="230"/>
      <c r="AT92" s="229"/>
      <c r="AU92" s="229"/>
    </row>
    <row r="93" spans="1:47" ht="30" customHeight="1">
      <c r="A93" s="223">
        <f t="shared" si="23"/>
        <v>7</v>
      </c>
      <c r="B93" s="224" t="s">
        <v>681</v>
      </c>
      <c r="C93" s="224" t="s">
        <v>376</v>
      </c>
      <c r="D93" s="225" t="str">
        <f t="shared" si="0"/>
        <v>Kontrak III</v>
      </c>
      <c r="E93" s="117" t="s">
        <v>47</v>
      </c>
      <c r="F93" s="117">
        <v>3</v>
      </c>
      <c r="G93" s="117" t="s">
        <v>675</v>
      </c>
      <c r="H93" s="117"/>
      <c r="I93" s="117" t="s">
        <v>682</v>
      </c>
      <c r="J93" s="117" t="s">
        <v>172</v>
      </c>
      <c r="K93" s="117" t="s">
        <v>378</v>
      </c>
      <c r="L93" s="119">
        <v>36366</v>
      </c>
      <c r="M93" s="120">
        <f t="shared" ca="1" si="1"/>
        <v>27</v>
      </c>
      <c r="N93" s="118" t="s">
        <v>683</v>
      </c>
      <c r="O93" s="117" t="s">
        <v>219</v>
      </c>
      <c r="P93" s="117" t="s">
        <v>30</v>
      </c>
      <c r="Q93" s="216" t="s">
        <v>177</v>
      </c>
      <c r="R93" s="117" t="s">
        <v>684</v>
      </c>
      <c r="S93" s="117">
        <v>1928640815</v>
      </c>
      <c r="T93" s="117" t="s">
        <v>1164</v>
      </c>
      <c r="U93" s="216" t="s">
        <v>393</v>
      </c>
      <c r="V93" s="216"/>
      <c r="W93" s="216"/>
      <c r="X93" s="216"/>
      <c r="Y93" s="216"/>
      <c r="Z93" s="216"/>
      <c r="AA93" s="217" t="s">
        <v>2317</v>
      </c>
      <c r="AB93" s="218"/>
      <c r="AC93" s="219" t="str">
        <f t="shared" si="18"/>
        <v/>
      </c>
      <c r="AD93" s="220" t="s">
        <v>2213</v>
      </c>
      <c r="AE93" s="220"/>
      <c r="AF93" s="120" t="str">
        <f t="shared" si="19"/>
        <v/>
      </c>
      <c r="AG93" s="217">
        <v>46143</v>
      </c>
      <c r="AH93" s="217">
        <v>46265</v>
      </c>
      <c r="AI93" s="251">
        <f t="shared" si="20"/>
        <v>4</v>
      </c>
      <c r="AJ93" s="220" t="s">
        <v>97</v>
      </c>
      <c r="AK93" s="220"/>
      <c r="AL93" s="222" t="str">
        <f t="shared" si="21"/>
        <v/>
      </c>
      <c r="AM93" s="217" t="s">
        <v>97</v>
      </c>
      <c r="AN93" s="217"/>
      <c r="AO93" s="221" t="str">
        <f t="shared" si="22"/>
        <v/>
      </c>
      <c r="AP93" s="220"/>
      <c r="AQ93" s="220"/>
      <c r="AR93" s="119"/>
      <c r="AS93" s="119"/>
      <c r="AT93" s="117"/>
      <c r="AU93" s="117"/>
    </row>
    <row r="94" spans="1:47" ht="30" customHeight="1">
      <c r="A94" s="227">
        <f t="shared" si="23"/>
        <v>8</v>
      </c>
      <c r="B94" s="228" t="s">
        <v>2043</v>
      </c>
      <c r="C94" s="228" t="s">
        <v>376</v>
      </c>
      <c r="D94" s="246" t="str">
        <f t="shared" si="0"/>
        <v>Kontrak III</v>
      </c>
      <c r="E94" s="229" t="s">
        <v>47</v>
      </c>
      <c r="F94" s="229">
        <v>3</v>
      </c>
      <c r="G94" s="229" t="s">
        <v>1468</v>
      </c>
      <c r="H94" s="229"/>
      <c r="I94" s="229" t="s">
        <v>2357</v>
      </c>
      <c r="J94" s="229" t="s">
        <v>103</v>
      </c>
      <c r="K94" s="229" t="s">
        <v>2358</v>
      </c>
      <c r="L94" s="230">
        <v>32824</v>
      </c>
      <c r="M94" s="231">
        <f t="shared" ca="1" si="1"/>
        <v>36</v>
      </c>
      <c r="N94" s="232" t="s">
        <v>2359</v>
      </c>
      <c r="O94" s="229" t="s">
        <v>219</v>
      </c>
      <c r="P94" s="229" t="s">
        <v>30</v>
      </c>
      <c r="Q94" s="233" t="s">
        <v>177</v>
      </c>
      <c r="R94" s="229" t="s">
        <v>2360</v>
      </c>
      <c r="S94" s="229"/>
      <c r="T94" s="229" t="s">
        <v>1164</v>
      </c>
      <c r="U94" s="233" t="s">
        <v>393</v>
      </c>
      <c r="V94" s="233"/>
      <c r="W94" s="233"/>
      <c r="X94" s="233"/>
      <c r="Y94" s="233"/>
      <c r="Z94" s="233"/>
      <c r="AA94" s="234" t="s">
        <v>2317</v>
      </c>
      <c r="AB94" s="235"/>
      <c r="AC94" s="247" t="str">
        <f t="shared" si="18"/>
        <v/>
      </c>
      <c r="AD94" s="234" t="s">
        <v>2213</v>
      </c>
      <c r="AE94" s="234"/>
      <c r="AF94" s="231" t="str">
        <f t="shared" si="19"/>
        <v/>
      </c>
      <c r="AG94" s="234">
        <v>46143</v>
      </c>
      <c r="AH94" s="234">
        <v>46265</v>
      </c>
      <c r="AI94" s="231">
        <f t="shared" si="20"/>
        <v>4</v>
      </c>
      <c r="AJ94" s="234" t="s">
        <v>97</v>
      </c>
      <c r="AK94" s="234"/>
      <c r="AL94" s="236" t="str">
        <f t="shared" si="21"/>
        <v/>
      </c>
      <c r="AM94" s="234" t="s">
        <v>97</v>
      </c>
      <c r="AN94" s="234"/>
      <c r="AO94" s="236" t="str">
        <f t="shared" si="22"/>
        <v/>
      </c>
      <c r="AP94" s="234"/>
      <c r="AQ94" s="234"/>
      <c r="AR94" s="230"/>
      <c r="AS94" s="230"/>
      <c r="AT94" s="229"/>
      <c r="AU94" s="229"/>
    </row>
    <row r="95" spans="1:47" ht="30" customHeight="1">
      <c r="A95" s="223">
        <f t="shared" si="23"/>
        <v>9</v>
      </c>
      <c r="B95" s="224" t="s">
        <v>685</v>
      </c>
      <c r="C95" s="224" t="s">
        <v>376</v>
      </c>
      <c r="D95" s="225" t="str">
        <f t="shared" si="0"/>
        <v>Kontrak IV</v>
      </c>
      <c r="E95" s="117" t="s">
        <v>47</v>
      </c>
      <c r="F95" s="117">
        <v>3</v>
      </c>
      <c r="G95" s="117" t="s">
        <v>686</v>
      </c>
      <c r="H95" s="117"/>
      <c r="I95" s="117" t="s">
        <v>687</v>
      </c>
      <c r="J95" s="117" t="s">
        <v>103</v>
      </c>
      <c r="K95" s="117" t="s">
        <v>688</v>
      </c>
      <c r="L95" s="119">
        <v>34321</v>
      </c>
      <c r="M95" s="120">
        <f t="shared" ca="1" si="1"/>
        <v>32</v>
      </c>
      <c r="N95" s="118" t="s">
        <v>689</v>
      </c>
      <c r="O95" s="117" t="s">
        <v>219</v>
      </c>
      <c r="P95" s="117" t="s">
        <v>30</v>
      </c>
      <c r="Q95" s="216" t="s">
        <v>177</v>
      </c>
      <c r="R95" s="117" t="s">
        <v>690</v>
      </c>
      <c r="S95" s="117">
        <v>1822826117</v>
      </c>
      <c r="T95" s="117" t="s">
        <v>1528</v>
      </c>
      <c r="U95" s="216" t="s">
        <v>120</v>
      </c>
      <c r="V95" s="216"/>
      <c r="W95" s="216"/>
      <c r="X95" s="216"/>
      <c r="Y95" s="216"/>
      <c r="Z95" s="216"/>
      <c r="AA95" s="217" t="s">
        <v>2273</v>
      </c>
      <c r="AB95" s="218"/>
      <c r="AC95" s="219" t="str">
        <f t="shared" si="18"/>
        <v/>
      </c>
      <c r="AD95" s="220" t="s">
        <v>2274</v>
      </c>
      <c r="AE95" s="220"/>
      <c r="AF95" s="120" t="str">
        <f t="shared" si="19"/>
        <v/>
      </c>
      <c r="AG95" s="217" t="s">
        <v>2212</v>
      </c>
      <c r="AH95" s="217"/>
      <c r="AI95" s="251" t="str">
        <f t="shared" si="20"/>
        <v/>
      </c>
      <c r="AJ95" s="220" t="s">
        <v>2269</v>
      </c>
      <c r="AK95" s="220"/>
      <c r="AL95" s="222" t="str">
        <f t="shared" si="21"/>
        <v/>
      </c>
      <c r="AM95" s="217" t="s">
        <v>97</v>
      </c>
      <c r="AN95" s="217"/>
      <c r="AO95" s="221" t="str">
        <f t="shared" si="22"/>
        <v/>
      </c>
      <c r="AP95" s="220"/>
      <c r="AQ95" s="220"/>
      <c r="AR95" s="119"/>
      <c r="AS95" s="119"/>
      <c r="AT95" s="117"/>
      <c r="AU95" s="117"/>
    </row>
    <row r="96" spans="1:47" ht="30" customHeight="1">
      <c r="A96" s="223">
        <f t="shared" si="23"/>
        <v>10</v>
      </c>
      <c r="B96" s="224" t="s">
        <v>691</v>
      </c>
      <c r="C96" s="240" t="s">
        <v>246</v>
      </c>
      <c r="D96" s="225" t="str">
        <f t="shared" si="0"/>
        <v>Kontrak I</v>
      </c>
      <c r="E96" s="117" t="s">
        <v>47</v>
      </c>
      <c r="F96" s="117" t="s">
        <v>30</v>
      </c>
      <c r="G96" s="117" t="s">
        <v>686</v>
      </c>
      <c r="H96" s="117"/>
      <c r="I96" s="244" t="s">
        <v>692</v>
      </c>
      <c r="J96" s="117" t="s">
        <v>103</v>
      </c>
      <c r="K96" s="117" t="s">
        <v>693</v>
      </c>
      <c r="L96" s="119">
        <v>33723</v>
      </c>
      <c r="M96" s="120">
        <f t="shared" ca="1" si="1"/>
        <v>34</v>
      </c>
      <c r="N96" s="118" t="s">
        <v>694</v>
      </c>
      <c r="O96" s="117" t="s">
        <v>219</v>
      </c>
      <c r="P96" s="117" t="s">
        <v>30</v>
      </c>
      <c r="Q96" s="216" t="s">
        <v>695</v>
      </c>
      <c r="R96" s="117"/>
      <c r="S96" s="117">
        <v>1640736986</v>
      </c>
      <c r="T96" s="117" t="s">
        <v>1241</v>
      </c>
      <c r="U96" s="216" t="s">
        <v>120</v>
      </c>
      <c r="V96" s="216"/>
      <c r="W96" s="216"/>
      <c r="X96" s="216"/>
      <c r="Y96" s="216"/>
      <c r="Z96" s="216"/>
      <c r="AA96" s="217">
        <v>46135</v>
      </c>
      <c r="AB96" s="218">
        <v>46265</v>
      </c>
      <c r="AC96" s="219">
        <f t="shared" si="18"/>
        <v>5</v>
      </c>
      <c r="AD96" s="220"/>
      <c r="AE96" s="220"/>
      <c r="AF96" s="120" t="str">
        <f t="shared" si="19"/>
        <v/>
      </c>
      <c r="AG96" s="217"/>
      <c r="AH96" s="217"/>
      <c r="AI96" s="251" t="str">
        <f t="shared" si="20"/>
        <v/>
      </c>
      <c r="AJ96" s="220"/>
      <c r="AK96" s="220"/>
      <c r="AL96" s="222" t="str">
        <f t="shared" si="21"/>
        <v/>
      </c>
      <c r="AM96" s="217"/>
      <c r="AN96" s="217"/>
      <c r="AO96" s="221" t="str">
        <f t="shared" si="22"/>
        <v/>
      </c>
      <c r="AP96" s="220"/>
      <c r="AQ96" s="220"/>
      <c r="AR96" s="119"/>
      <c r="AS96" s="119"/>
      <c r="AT96" s="117"/>
      <c r="AU96" s="117"/>
    </row>
    <row r="97" spans="1:47" ht="19.5" customHeight="1">
      <c r="A97" s="208" t="s">
        <v>2044</v>
      </c>
      <c r="B97" s="208"/>
      <c r="C97" s="208"/>
      <c r="D97" s="225" t="str">
        <f t="shared" si="0"/>
        <v>.</v>
      </c>
      <c r="E97" s="117"/>
      <c r="F97" s="117"/>
      <c r="G97" s="117"/>
      <c r="H97" s="117"/>
      <c r="I97" s="117"/>
      <c r="J97" s="117"/>
      <c r="K97" s="117"/>
      <c r="L97" s="119"/>
      <c r="M97" s="120" t="str">
        <f t="shared" ca="1" si="1"/>
        <v/>
      </c>
      <c r="N97" s="118"/>
      <c r="O97" s="117"/>
      <c r="P97" s="117"/>
      <c r="Q97" s="216"/>
      <c r="R97" s="117"/>
      <c r="S97" s="117"/>
      <c r="T97" s="117" t="s">
        <v>2125</v>
      </c>
      <c r="U97" s="216"/>
      <c r="V97" s="216"/>
      <c r="W97" s="216"/>
      <c r="X97" s="216"/>
      <c r="Y97" s="216"/>
      <c r="Z97" s="216"/>
      <c r="AA97" s="217"/>
      <c r="AB97" s="218"/>
      <c r="AC97" s="219" t="str">
        <f t="shared" si="18"/>
        <v/>
      </c>
      <c r="AD97" s="220"/>
      <c r="AE97" s="220"/>
      <c r="AF97" s="120" t="str">
        <f t="shared" si="19"/>
        <v/>
      </c>
      <c r="AG97" s="217"/>
      <c r="AH97" s="217"/>
      <c r="AI97" s="251" t="str">
        <f t="shared" si="20"/>
        <v/>
      </c>
      <c r="AJ97" s="220"/>
      <c r="AK97" s="220"/>
      <c r="AL97" s="222" t="str">
        <f t="shared" si="21"/>
        <v/>
      </c>
      <c r="AM97" s="217"/>
      <c r="AN97" s="217"/>
      <c r="AO97" s="221" t="str">
        <f t="shared" si="22"/>
        <v/>
      </c>
      <c r="AP97" s="220"/>
      <c r="AQ97" s="220"/>
      <c r="AR97" s="119"/>
      <c r="AS97" s="119"/>
      <c r="AT97" s="117"/>
      <c r="AU97" s="117"/>
    </row>
    <row r="98" spans="1:47" ht="30" customHeight="1">
      <c r="A98" s="227">
        <v>1</v>
      </c>
      <c r="B98" s="228" t="s">
        <v>2045</v>
      </c>
      <c r="C98" s="228" t="s">
        <v>592</v>
      </c>
      <c r="D98" s="246" t="str">
        <f t="shared" si="0"/>
        <v>Tetap</v>
      </c>
      <c r="E98" s="229" t="s">
        <v>97</v>
      </c>
      <c r="F98" s="229" t="s">
        <v>97</v>
      </c>
      <c r="G98" s="229" t="s">
        <v>100</v>
      </c>
      <c r="H98" s="229"/>
      <c r="I98" s="229" t="s">
        <v>2361</v>
      </c>
      <c r="J98" s="229" t="s">
        <v>302</v>
      </c>
      <c r="K98" s="229" t="s">
        <v>2362</v>
      </c>
      <c r="L98" s="230">
        <v>26303</v>
      </c>
      <c r="M98" s="231">
        <f t="shared" ca="1" si="1"/>
        <v>54</v>
      </c>
      <c r="N98" s="232" t="s">
        <v>2363</v>
      </c>
      <c r="O98" s="229" t="s">
        <v>114</v>
      </c>
      <c r="P98" s="229" t="s">
        <v>176</v>
      </c>
      <c r="Q98" s="233" t="s">
        <v>97</v>
      </c>
      <c r="R98" s="229" t="s">
        <v>2364</v>
      </c>
      <c r="S98" s="229"/>
      <c r="T98" s="229" t="s">
        <v>1581</v>
      </c>
      <c r="U98" s="233" t="s">
        <v>2365</v>
      </c>
      <c r="V98" s="233"/>
      <c r="W98" s="233"/>
      <c r="X98" s="233"/>
      <c r="Y98" s="233"/>
      <c r="Z98" s="233"/>
      <c r="AA98" s="234" t="s">
        <v>2366</v>
      </c>
      <c r="AB98" s="234"/>
      <c r="AC98" s="236" t="str">
        <f t="shared" si="18"/>
        <v/>
      </c>
      <c r="AD98" s="234" t="s">
        <v>2367</v>
      </c>
      <c r="AE98" s="234"/>
      <c r="AF98" s="236" t="str">
        <f t="shared" si="19"/>
        <v/>
      </c>
      <c r="AG98" s="234" t="s">
        <v>2368</v>
      </c>
      <c r="AH98" s="234"/>
      <c r="AI98" s="234" t="str">
        <f t="shared" si="20"/>
        <v/>
      </c>
      <c r="AJ98" s="234" t="s">
        <v>2369</v>
      </c>
      <c r="AK98" s="234"/>
      <c r="AL98" s="234" t="str">
        <f t="shared" si="21"/>
        <v/>
      </c>
      <c r="AM98" s="234" t="s">
        <v>97</v>
      </c>
      <c r="AN98" s="234"/>
      <c r="AO98" s="236" t="str">
        <f t="shared" si="22"/>
        <v/>
      </c>
      <c r="AP98" s="234"/>
      <c r="AQ98" s="234"/>
      <c r="AR98" s="230"/>
      <c r="AS98" s="230"/>
      <c r="AT98" s="229"/>
      <c r="AU98" s="229"/>
    </row>
    <row r="99" spans="1:47" ht="30" customHeight="1">
      <c r="A99" s="227">
        <f>A25+1</f>
        <v>6</v>
      </c>
      <c r="B99" s="228" t="s">
        <v>2049</v>
      </c>
      <c r="C99" s="228" t="s">
        <v>212</v>
      </c>
      <c r="D99" s="246" t="str">
        <f t="shared" si="0"/>
        <v>Kontrak II</v>
      </c>
      <c r="E99" s="229" t="s">
        <v>47</v>
      </c>
      <c r="F99" s="229">
        <v>3</v>
      </c>
      <c r="G99" s="229" t="s">
        <v>361</v>
      </c>
      <c r="H99" s="229"/>
      <c r="I99" s="229" t="s">
        <v>2371</v>
      </c>
      <c r="J99" s="229" t="s">
        <v>302</v>
      </c>
      <c r="K99" s="229" t="s">
        <v>363</v>
      </c>
      <c r="L99" s="230">
        <v>35219</v>
      </c>
      <c r="M99" s="231">
        <f t="shared" ca="1" si="1"/>
        <v>30</v>
      </c>
      <c r="N99" s="232" t="s">
        <v>2372</v>
      </c>
      <c r="O99" s="229" t="s">
        <v>114</v>
      </c>
      <c r="P99" s="229" t="s">
        <v>116</v>
      </c>
      <c r="Q99" s="233" t="s">
        <v>97</v>
      </c>
      <c r="R99" s="229" t="s">
        <v>2373</v>
      </c>
      <c r="S99" s="229"/>
      <c r="T99" s="229" t="s">
        <v>1365</v>
      </c>
      <c r="U99" s="233" t="s">
        <v>2374</v>
      </c>
      <c r="V99" s="233"/>
      <c r="W99" s="233"/>
      <c r="X99" s="233"/>
      <c r="Y99" s="233"/>
      <c r="Z99" s="233"/>
      <c r="AA99" s="234" t="s">
        <v>2375</v>
      </c>
      <c r="AB99" s="235"/>
      <c r="AC99" s="247" t="str">
        <f t="shared" si="18"/>
        <v/>
      </c>
      <c r="AD99" s="320" t="s">
        <v>2290</v>
      </c>
      <c r="AE99" s="234"/>
      <c r="AF99" s="231" t="str">
        <f t="shared" si="19"/>
        <v/>
      </c>
      <c r="AG99" s="234" t="s">
        <v>97</v>
      </c>
      <c r="AH99" s="234"/>
      <c r="AI99" s="231" t="str">
        <f t="shared" si="20"/>
        <v/>
      </c>
      <c r="AJ99" s="234" t="s">
        <v>97</v>
      </c>
      <c r="AK99" s="234"/>
      <c r="AL99" s="236" t="str">
        <f t="shared" si="21"/>
        <v/>
      </c>
      <c r="AM99" s="234" t="s">
        <v>97</v>
      </c>
      <c r="AN99" s="234"/>
      <c r="AO99" s="236" t="str">
        <f t="shared" si="22"/>
        <v/>
      </c>
      <c r="AP99" s="234"/>
      <c r="AQ99" s="234"/>
      <c r="AR99" s="230"/>
      <c r="AS99" s="230"/>
      <c r="AT99" s="229"/>
      <c r="AU99" s="229"/>
    </row>
    <row r="100" spans="1:47" ht="30" customHeight="1">
      <c r="A100" s="227">
        <f t="shared" ref="A100:A107" si="24">A99+1</f>
        <v>7</v>
      </c>
      <c r="B100" s="228" t="s">
        <v>2050</v>
      </c>
      <c r="C100" s="228" t="s">
        <v>376</v>
      </c>
      <c r="D100" s="246" t="str">
        <f t="shared" si="0"/>
        <v>Kontrak IV</v>
      </c>
      <c r="E100" s="229" t="s">
        <v>47</v>
      </c>
      <c r="F100" s="229">
        <v>3</v>
      </c>
      <c r="G100" s="229" t="s">
        <v>361</v>
      </c>
      <c r="H100" s="229"/>
      <c r="I100" s="229" t="s">
        <v>2376</v>
      </c>
      <c r="J100" s="229" t="s">
        <v>103</v>
      </c>
      <c r="K100" s="229" t="s">
        <v>2377</v>
      </c>
      <c r="L100" s="230">
        <v>37506</v>
      </c>
      <c r="M100" s="231">
        <f t="shared" ca="1" si="1"/>
        <v>24</v>
      </c>
      <c r="N100" s="232" t="s">
        <v>2378</v>
      </c>
      <c r="O100" s="229" t="s">
        <v>219</v>
      </c>
      <c r="P100" s="229" t="s">
        <v>30</v>
      </c>
      <c r="Q100" s="233" t="s">
        <v>177</v>
      </c>
      <c r="R100" s="229" t="s">
        <v>2379</v>
      </c>
      <c r="S100" s="229"/>
      <c r="T100" s="229" t="s">
        <v>1528</v>
      </c>
      <c r="U100" s="233" t="s">
        <v>120</v>
      </c>
      <c r="V100" s="233"/>
      <c r="W100" s="233"/>
      <c r="X100" s="233"/>
      <c r="Y100" s="233"/>
      <c r="Z100" s="233"/>
      <c r="AA100" s="234" t="s">
        <v>2370</v>
      </c>
      <c r="AB100" s="235"/>
      <c r="AC100" s="247" t="str">
        <f t="shared" si="18"/>
        <v/>
      </c>
      <c r="AD100" s="234" t="s">
        <v>2254</v>
      </c>
      <c r="AE100" s="234"/>
      <c r="AF100" s="231" t="str">
        <f t="shared" si="19"/>
        <v/>
      </c>
      <c r="AG100" s="234" t="s">
        <v>2255</v>
      </c>
      <c r="AH100" s="234"/>
      <c r="AI100" s="231" t="str">
        <f t="shared" si="20"/>
        <v/>
      </c>
      <c r="AJ100" s="234" t="s">
        <v>2256</v>
      </c>
      <c r="AK100" s="234"/>
      <c r="AL100" s="236" t="str">
        <f t="shared" si="21"/>
        <v/>
      </c>
      <c r="AM100" s="234" t="s">
        <v>97</v>
      </c>
      <c r="AN100" s="234"/>
      <c r="AO100" s="236" t="str">
        <f t="shared" si="22"/>
        <v/>
      </c>
      <c r="AP100" s="234"/>
      <c r="AQ100" s="234"/>
      <c r="AR100" s="230"/>
      <c r="AS100" s="230"/>
      <c r="AT100" s="229"/>
      <c r="AU100" s="229"/>
    </row>
    <row r="101" spans="1:47" ht="30" customHeight="1">
      <c r="A101" s="227">
        <f t="shared" si="24"/>
        <v>8</v>
      </c>
      <c r="B101" s="228" t="s">
        <v>2052</v>
      </c>
      <c r="C101" s="228" t="s">
        <v>376</v>
      </c>
      <c r="D101" s="246" t="str">
        <f t="shared" si="0"/>
        <v>Kontrak I</v>
      </c>
      <c r="E101" s="229" t="s">
        <v>47</v>
      </c>
      <c r="F101" s="229">
        <v>3</v>
      </c>
      <c r="G101" s="229" t="s">
        <v>361</v>
      </c>
      <c r="H101" s="229"/>
      <c r="I101" s="229" t="s">
        <v>2380</v>
      </c>
      <c r="J101" s="229" t="s">
        <v>172</v>
      </c>
      <c r="K101" s="229" t="s">
        <v>2381</v>
      </c>
      <c r="L101" s="230">
        <v>38869</v>
      </c>
      <c r="M101" s="231">
        <f t="shared" ca="1" si="1"/>
        <v>20</v>
      </c>
      <c r="N101" s="232" t="s">
        <v>2382</v>
      </c>
      <c r="O101" s="229" t="s">
        <v>219</v>
      </c>
      <c r="P101" s="229" t="s">
        <v>30</v>
      </c>
      <c r="Q101" s="233" t="s">
        <v>715</v>
      </c>
      <c r="R101" s="229" t="s">
        <v>2383</v>
      </c>
      <c r="S101" s="229"/>
      <c r="T101" s="229" t="s">
        <v>1241</v>
      </c>
      <c r="U101" s="233" t="s">
        <v>393</v>
      </c>
      <c r="V101" s="233"/>
      <c r="W101" s="233"/>
      <c r="X101" s="233"/>
      <c r="Y101" s="233"/>
      <c r="Z101" s="233"/>
      <c r="AA101" s="234" t="s">
        <v>2329</v>
      </c>
      <c r="AB101" s="235"/>
      <c r="AC101" s="247" t="str">
        <f t="shared" si="18"/>
        <v/>
      </c>
      <c r="AD101" s="234" t="s">
        <v>97</v>
      </c>
      <c r="AE101" s="234"/>
      <c r="AF101" s="231" t="str">
        <f t="shared" si="19"/>
        <v/>
      </c>
      <c r="AG101" s="234" t="s">
        <v>97</v>
      </c>
      <c r="AH101" s="234"/>
      <c r="AI101" s="231" t="str">
        <f t="shared" si="20"/>
        <v/>
      </c>
      <c r="AJ101" s="234" t="s">
        <v>97</v>
      </c>
      <c r="AK101" s="234"/>
      <c r="AL101" s="236" t="str">
        <f t="shared" si="21"/>
        <v/>
      </c>
      <c r="AM101" s="234" t="s">
        <v>97</v>
      </c>
      <c r="AN101" s="234"/>
      <c r="AO101" s="236" t="str">
        <f t="shared" si="22"/>
        <v/>
      </c>
      <c r="AP101" s="234"/>
      <c r="AQ101" s="234"/>
      <c r="AR101" s="230"/>
      <c r="AS101" s="230"/>
      <c r="AT101" s="229"/>
      <c r="AU101" s="229"/>
    </row>
    <row r="102" spans="1:47" ht="30" customHeight="1">
      <c r="A102" s="227">
        <f t="shared" si="24"/>
        <v>9</v>
      </c>
      <c r="B102" s="228" t="s">
        <v>2054</v>
      </c>
      <c r="C102" s="228" t="s">
        <v>376</v>
      </c>
      <c r="D102" s="246" t="str">
        <f t="shared" si="0"/>
        <v>Kontrak II</v>
      </c>
      <c r="E102" s="229" t="s">
        <v>47</v>
      </c>
      <c r="F102" s="229">
        <v>3</v>
      </c>
      <c r="G102" s="229" t="s">
        <v>361</v>
      </c>
      <c r="H102" s="229"/>
      <c r="I102" s="229" t="s">
        <v>2384</v>
      </c>
      <c r="J102" s="229" t="s">
        <v>172</v>
      </c>
      <c r="K102" s="229" t="s">
        <v>2385</v>
      </c>
      <c r="L102" s="230">
        <v>35045</v>
      </c>
      <c r="M102" s="231">
        <f t="shared" ca="1" si="1"/>
        <v>30</v>
      </c>
      <c r="N102" s="232" t="s">
        <v>2386</v>
      </c>
      <c r="O102" s="229" t="s">
        <v>114</v>
      </c>
      <c r="P102" s="229" t="s">
        <v>116</v>
      </c>
      <c r="Q102" s="233" t="s">
        <v>715</v>
      </c>
      <c r="R102" s="229" t="s">
        <v>2387</v>
      </c>
      <c r="S102" s="229"/>
      <c r="T102" s="229" t="s">
        <v>1365</v>
      </c>
      <c r="U102" s="233" t="s">
        <v>393</v>
      </c>
      <c r="V102" s="233"/>
      <c r="W102" s="233"/>
      <c r="X102" s="233"/>
      <c r="Y102" s="233"/>
      <c r="Z102" s="233"/>
      <c r="AA102" s="234" t="s">
        <v>2232</v>
      </c>
      <c r="AB102" s="235"/>
      <c r="AC102" s="247" t="str">
        <f t="shared" si="18"/>
        <v/>
      </c>
      <c r="AD102" s="234">
        <v>46143</v>
      </c>
      <c r="AE102" s="234">
        <v>46265</v>
      </c>
      <c r="AF102" s="231">
        <f t="shared" si="19"/>
        <v>4</v>
      </c>
      <c r="AG102" s="234" t="s">
        <v>97</v>
      </c>
      <c r="AH102" s="234"/>
      <c r="AI102" s="231" t="str">
        <f t="shared" si="20"/>
        <v/>
      </c>
      <c r="AJ102" s="234" t="s">
        <v>97</v>
      </c>
      <c r="AK102" s="234"/>
      <c r="AL102" s="236" t="str">
        <f t="shared" si="21"/>
        <v/>
      </c>
      <c r="AM102" s="234" t="s">
        <v>97</v>
      </c>
      <c r="AN102" s="234"/>
      <c r="AO102" s="236" t="str">
        <f t="shared" si="22"/>
        <v/>
      </c>
      <c r="AP102" s="234"/>
      <c r="AQ102" s="234"/>
      <c r="AR102" s="230"/>
      <c r="AS102" s="230"/>
      <c r="AT102" s="229"/>
      <c r="AU102" s="229"/>
    </row>
    <row r="103" spans="1:47" ht="30" customHeight="1">
      <c r="A103" s="227">
        <f t="shared" si="24"/>
        <v>10</v>
      </c>
      <c r="B103" s="228" t="s">
        <v>2055</v>
      </c>
      <c r="C103" s="228" t="s">
        <v>376</v>
      </c>
      <c r="D103" s="246" t="str">
        <f t="shared" si="0"/>
        <v>Kontrak I</v>
      </c>
      <c r="E103" s="229" t="s">
        <v>47</v>
      </c>
      <c r="F103" s="229">
        <v>3</v>
      </c>
      <c r="G103" s="229" t="s">
        <v>361</v>
      </c>
      <c r="H103" s="229"/>
      <c r="I103" s="229" t="s">
        <v>2388</v>
      </c>
      <c r="J103" s="229" t="s">
        <v>172</v>
      </c>
      <c r="K103" s="229" t="s">
        <v>363</v>
      </c>
      <c r="L103" s="230">
        <v>37327</v>
      </c>
      <c r="M103" s="231">
        <f t="shared" ca="1" si="1"/>
        <v>24</v>
      </c>
      <c r="N103" s="232" t="s">
        <v>2389</v>
      </c>
      <c r="O103" s="229" t="s">
        <v>219</v>
      </c>
      <c r="P103" s="229" t="s">
        <v>30</v>
      </c>
      <c r="Q103" s="233" t="s">
        <v>250</v>
      </c>
      <c r="R103" s="229" t="s">
        <v>2390</v>
      </c>
      <c r="S103" s="229"/>
      <c r="T103" s="229" t="s">
        <v>1241</v>
      </c>
      <c r="U103" s="233" t="s">
        <v>393</v>
      </c>
      <c r="V103" s="233"/>
      <c r="W103" s="233"/>
      <c r="X103" s="233"/>
      <c r="Y103" s="233"/>
      <c r="Z103" s="233"/>
      <c r="AA103" s="234" t="s">
        <v>2329</v>
      </c>
      <c r="AB103" s="235"/>
      <c r="AC103" s="247" t="str">
        <f t="shared" si="18"/>
        <v/>
      </c>
      <c r="AD103" s="234" t="s">
        <v>97</v>
      </c>
      <c r="AE103" s="234"/>
      <c r="AF103" s="231" t="str">
        <f t="shared" si="19"/>
        <v/>
      </c>
      <c r="AG103" s="234" t="s">
        <v>97</v>
      </c>
      <c r="AH103" s="234"/>
      <c r="AI103" s="231" t="str">
        <f t="shared" si="20"/>
        <v/>
      </c>
      <c r="AJ103" s="234" t="s">
        <v>97</v>
      </c>
      <c r="AK103" s="234"/>
      <c r="AL103" s="236" t="str">
        <f t="shared" si="21"/>
        <v/>
      </c>
      <c r="AM103" s="234" t="s">
        <v>97</v>
      </c>
      <c r="AN103" s="234"/>
      <c r="AO103" s="236" t="str">
        <f t="shared" si="22"/>
        <v/>
      </c>
      <c r="AP103" s="234"/>
      <c r="AQ103" s="234"/>
      <c r="AR103" s="230"/>
      <c r="AS103" s="230"/>
      <c r="AT103" s="229"/>
      <c r="AU103" s="229"/>
    </row>
    <row r="104" spans="1:47" ht="30" customHeight="1">
      <c r="A104" s="227">
        <f t="shared" si="24"/>
        <v>11</v>
      </c>
      <c r="B104" s="228" t="s">
        <v>2056</v>
      </c>
      <c r="C104" s="228" t="s">
        <v>376</v>
      </c>
      <c r="D104" s="246" t="str">
        <f t="shared" si="0"/>
        <v>Kontrak I</v>
      </c>
      <c r="E104" s="229" t="s">
        <v>47</v>
      </c>
      <c r="F104" s="229">
        <v>3</v>
      </c>
      <c r="G104" s="229" t="s">
        <v>361</v>
      </c>
      <c r="H104" s="229"/>
      <c r="I104" s="229" t="s">
        <v>2391</v>
      </c>
      <c r="J104" s="229" t="s">
        <v>172</v>
      </c>
      <c r="K104" s="229" t="s">
        <v>2392</v>
      </c>
      <c r="L104" s="230">
        <v>38697</v>
      </c>
      <c r="M104" s="231">
        <f t="shared" ca="1" si="1"/>
        <v>20</v>
      </c>
      <c r="N104" s="232" t="s">
        <v>2393</v>
      </c>
      <c r="O104" s="229" t="s">
        <v>219</v>
      </c>
      <c r="P104" s="229" t="s">
        <v>30</v>
      </c>
      <c r="Q104" s="233" t="s">
        <v>177</v>
      </c>
      <c r="R104" s="229" t="s">
        <v>2394</v>
      </c>
      <c r="S104" s="229"/>
      <c r="T104" s="229" t="s">
        <v>1241</v>
      </c>
      <c r="U104" s="233" t="s">
        <v>393</v>
      </c>
      <c r="V104" s="233"/>
      <c r="W104" s="233"/>
      <c r="X104" s="233"/>
      <c r="Y104" s="233"/>
      <c r="Z104" s="233"/>
      <c r="AA104" s="234" t="s">
        <v>2329</v>
      </c>
      <c r="AB104" s="235"/>
      <c r="AC104" s="247" t="str">
        <f t="shared" si="18"/>
        <v/>
      </c>
      <c r="AD104" s="234" t="s">
        <v>97</v>
      </c>
      <c r="AE104" s="234"/>
      <c r="AF104" s="231" t="str">
        <f t="shared" si="19"/>
        <v/>
      </c>
      <c r="AG104" s="234" t="s">
        <v>97</v>
      </c>
      <c r="AH104" s="234"/>
      <c r="AI104" s="231" t="str">
        <f t="shared" si="20"/>
        <v/>
      </c>
      <c r="AJ104" s="234" t="s">
        <v>97</v>
      </c>
      <c r="AK104" s="234"/>
      <c r="AL104" s="236" t="str">
        <f t="shared" si="21"/>
        <v/>
      </c>
      <c r="AM104" s="234" t="s">
        <v>97</v>
      </c>
      <c r="AN104" s="234"/>
      <c r="AO104" s="236" t="str">
        <f t="shared" si="22"/>
        <v/>
      </c>
      <c r="AP104" s="234"/>
      <c r="AQ104" s="234"/>
      <c r="AR104" s="230"/>
      <c r="AS104" s="230"/>
      <c r="AT104" s="229"/>
      <c r="AU104" s="229"/>
    </row>
    <row r="105" spans="1:47" ht="32.25" customHeight="1">
      <c r="A105" s="227">
        <f t="shared" si="24"/>
        <v>12</v>
      </c>
      <c r="B105" s="228" t="s">
        <v>2395</v>
      </c>
      <c r="C105" s="228" t="s">
        <v>388</v>
      </c>
      <c r="D105" s="246" t="str">
        <f t="shared" si="0"/>
        <v>Kontrak II</v>
      </c>
      <c r="E105" s="229" t="s">
        <v>47</v>
      </c>
      <c r="F105" s="229">
        <v>3</v>
      </c>
      <c r="G105" s="229" t="s">
        <v>361</v>
      </c>
      <c r="H105" s="229"/>
      <c r="I105" s="229" t="s">
        <v>2396</v>
      </c>
      <c r="J105" s="229" t="s">
        <v>103</v>
      </c>
      <c r="K105" s="229" t="s">
        <v>363</v>
      </c>
      <c r="L105" s="230">
        <v>31962</v>
      </c>
      <c r="M105" s="231">
        <f t="shared" ca="1" si="1"/>
        <v>39</v>
      </c>
      <c r="N105" s="232" t="s">
        <v>2397</v>
      </c>
      <c r="O105" s="229" t="s">
        <v>114</v>
      </c>
      <c r="P105" s="229" t="s">
        <v>176</v>
      </c>
      <c r="Q105" s="233" t="s">
        <v>2399</v>
      </c>
      <c r="R105" s="229" t="s">
        <v>2400</v>
      </c>
      <c r="S105" s="229"/>
      <c r="T105" s="229" t="s">
        <v>1365</v>
      </c>
      <c r="U105" s="233" t="s">
        <v>393</v>
      </c>
      <c r="V105" s="233"/>
      <c r="W105" s="233"/>
      <c r="X105" s="233"/>
      <c r="Y105" s="233"/>
      <c r="Z105" s="233"/>
      <c r="AA105" s="234" t="s">
        <v>2317</v>
      </c>
      <c r="AB105" s="235"/>
      <c r="AC105" s="247" t="str">
        <f t="shared" si="18"/>
        <v/>
      </c>
      <c r="AD105" s="234" t="s">
        <v>2213</v>
      </c>
      <c r="AE105" s="234"/>
      <c r="AF105" s="231" t="str">
        <f t="shared" si="19"/>
        <v/>
      </c>
      <c r="AG105" s="234" t="s">
        <v>97</v>
      </c>
      <c r="AH105" s="234"/>
      <c r="AI105" s="231" t="str">
        <f t="shared" si="20"/>
        <v/>
      </c>
      <c r="AJ105" s="234" t="s">
        <v>97</v>
      </c>
      <c r="AK105" s="234"/>
      <c r="AL105" s="236" t="str">
        <f t="shared" si="21"/>
        <v/>
      </c>
      <c r="AM105" s="234" t="s">
        <v>97</v>
      </c>
      <c r="AN105" s="234"/>
      <c r="AO105" s="236" t="str">
        <f t="shared" si="22"/>
        <v/>
      </c>
      <c r="AP105" s="234"/>
      <c r="AQ105" s="234"/>
      <c r="AR105" s="230"/>
      <c r="AS105" s="230"/>
      <c r="AT105" s="229"/>
      <c r="AU105" s="229"/>
    </row>
    <row r="106" spans="1:47" ht="30" customHeight="1">
      <c r="A106" s="227">
        <f t="shared" si="24"/>
        <v>13</v>
      </c>
      <c r="B106" s="228" t="s">
        <v>2058</v>
      </c>
      <c r="C106" s="228" t="s">
        <v>388</v>
      </c>
      <c r="D106" s="246" t="str">
        <f t="shared" si="0"/>
        <v>Kontrak II</v>
      </c>
      <c r="E106" s="229" t="s">
        <v>47</v>
      </c>
      <c r="F106" s="229">
        <v>3</v>
      </c>
      <c r="G106" s="229" t="s">
        <v>361</v>
      </c>
      <c r="H106" s="229"/>
      <c r="I106" s="229" t="s">
        <v>2401</v>
      </c>
      <c r="J106" s="229" t="s">
        <v>172</v>
      </c>
      <c r="K106" s="229" t="s">
        <v>363</v>
      </c>
      <c r="L106" s="230">
        <v>31340</v>
      </c>
      <c r="M106" s="231">
        <f t="shared" ca="1" si="1"/>
        <v>40</v>
      </c>
      <c r="N106" s="232" t="s">
        <v>2402</v>
      </c>
      <c r="O106" s="229" t="s">
        <v>294</v>
      </c>
      <c r="P106" s="229" t="s">
        <v>1863</v>
      </c>
      <c r="Q106" s="233" t="s">
        <v>177</v>
      </c>
      <c r="R106" s="229" t="s">
        <v>2403</v>
      </c>
      <c r="S106" s="229"/>
      <c r="T106" s="229" t="s">
        <v>1365</v>
      </c>
      <c r="U106" s="233" t="s">
        <v>393</v>
      </c>
      <c r="V106" s="233"/>
      <c r="W106" s="233"/>
      <c r="X106" s="233"/>
      <c r="Y106" s="233"/>
      <c r="Z106" s="233"/>
      <c r="AA106" s="234" t="s">
        <v>2404</v>
      </c>
      <c r="AB106" s="235"/>
      <c r="AC106" s="247" t="str">
        <f t="shared" si="18"/>
        <v/>
      </c>
      <c r="AD106" s="234" t="s">
        <v>2290</v>
      </c>
      <c r="AE106" s="234"/>
      <c r="AF106" s="231" t="str">
        <f t="shared" si="19"/>
        <v/>
      </c>
      <c r="AG106" s="234" t="s">
        <v>97</v>
      </c>
      <c r="AH106" s="234"/>
      <c r="AI106" s="231" t="str">
        <f t="shared" si="20"/>
        <v/>
      </c>
      <c r="AJ106" s="234" t="s">
        <v>97</v>
      </c>
      <c r="AK106" s="234"/>
      <c r="AL106" s="236" t="str">
        <f t="shared" si="21"/>
        <v/>
      </c>
      <c r="AM106" s="234" t="s">
        <v>97</v>
      </c>
      <c r="AN106" s="234"/>
      <c r="AO106" s="236" t="str">
        <f t="shared" si="22"/>
        <v/>
      </c>
      <c r="AP106" s="234"/>
      <c r="AQ106" s="234"/>
      <c r="AR106" s="230"/>
      <c r="AS106" s="230"/>
      <c r="AT106" s="229"/>
      <c r="AU106" s="229"/>
    </row>
    <row r="107" spans="1:47" ht="30" customHeight="1">
      <c r="A107" s="227">
        <f t="shared" si="24"/>
        <v>14</v>
      </c>
      <c r="B107" s="228" t="s">
        <v>2059</v>
      </c>
      <c r="C107" s="228" t="s">
        <v>376</v>
      </c>
      <c r="D107" s="246" t="str">
        <f t="shared" si="0"/>
        <v>Kontrak I</v>
      </c>
      <c r="E107" s="229" t="s">
        <v>47</v>
      </c>
      <c r="F107" s="229">
        <v>3</v>
      </c>
      <c r="G107" s="229" t="s">
        <v>361</v>
      </c>
      <c r="H107" s="229"/>
      <c r="I107" s="243" t="s">
        <v>2405</v>
      </c>
      <c r="J107" s="229" t="s">
        <v>103</v>
      </c>
      <c r="K107" s="229" t="s">
        <v>363</v>
      </c>
      <c r="L107" s="230">
        <v>36643</v>
      </c>
      <c r="M107" s="231">
        <f t="shared" ca="1" si="1"/>
        <v>26</v>
      </c>
      <c r="N107" s="232" t="s">
        <v>2406</v>
      </c>
      <c r="O107" s="229" t="s">
        <v>233</v>
      </c>
      <c r="P107" s="229" t="s">
        <v>30</v>
      </c>
      <c r="Q107" s="233" t="s">
        <v>457</v>
      </c>
      <c r="R107" s="229" t="s">
        <v>97</v>
      </c>
      <c r="S107" s="229"/>
      <c r="T107" s="229" t="s">
        <v>1241</v>
      </c>
      <c r="U107" s="233" t="s">
        <v>120</v>
      </c>
      <c r="V107" s="233"/>
      <c r="W107" s="233"/>
      <c r="X107" s="233"/>
      <c r="Y107" s="233"/>
      <c r="Z107" s="233"/>
      <c r="AA107" s="234">
        <v>46113</v>
      </c>
      <c r="AB107" s="235">
        <v>46234</v>
      </c>
      <c r="AC107" s="247">
        <f t="shared" si="18"/>
        <v>4</v>
      </c>
      <c r="AD107" s="234" t="s">
        <v>97</v>
      </c>
      <c r="AE107" s="234"/>
      <c r="AF107" s="231" t="str">
        <f t="shared" si="19"/>
        <v/>
      </c>
      <c r="AG107" s="234" t="s">
        <v>97</v>
      </c>
      <c r="AH107" s="234"/>
      <c r="AI107" s="231" t="str">
        <f t="shared" si="20"/>
        <v/>
      </c>
      <c r="AJ107" s="234" t="s">
        <v>97</v>
      </c>
      <c r="AK107" s="234"/>
      <c r="AL107" s="236" t="str">
        <f t="shared" si="21"/>
        <v/>
      </c>
      <c r="AM107" s="234" t="s">
        <v>97</v>
      </c>
      <c r="AN107" s="234"/>
      <c r="AO107" s="236" t="str">
        <f t="shared" si="22"/>
        <v/>
      </c>
      <c r="AP107" s="234"/>
      <c r="AQ107" s="234"/>
      <c r="AR107" s="230"/>
      <c r="AS107" s="230"/>
      <c r="AT107" s="229"/>
      <c r="AU107" s="229"/>
    </row>
    <row r="108" spans="1:47" ht="19.5" customHeight="1">
      <c r="A108" s="208" t="s">
        <v>2030</v>
      </c>
      <c r="B108" s="208"/>
      <c r="C108" s="208"/>
      <c r="D108" s="225" t="str">
        <f t="shared" si="0"/>
        <v>.</v>
      </c>
      <c r="E108" s="117"/>
      <c r="F108" s="117"/>
      <c r="G108" s="117"/>
      <c r="H108" s="117"/>
      <c r="I108" s="117"/>
      <c r="J108" s="117"/>
      <c r="K108" s="117"/>
      <c r="L108" s="119"/>
      <c r="M108" s="120" t="str">
        <f t="shared" ca="1" si="1"/>
        <v/>
      </c>
      <c r="N108" s="118"/>
      <c r="O108" s="117"/>
      <c r="P108" s="117"/>
      <c r="Q108" s="216"/>
      <c r="R108" s="117"/>
      <c r="S108" s="117"/>
      <c r="T108" s="117" t="s">
        <v>2125</v>
      </c>
      <c r="U108" s="216"/>
      <c r="V108" s="216"/>
      <c r="W108" s="216"/>
      <c r="X108" s="216"/>
      <c r="Y108" s="216"/>
      <c r="Z108" s="216"/>
      <c r="AA108" s="217"/>
      <c r="AB108" s="218"/>
      <c r="AC108" s="219" t="str">
        <f t="shared" si="18"/>
        <v/>
      </c>
      <c r="AD108" s="220"/>
      <c r="AE108" s="220"/>
      <c r="AF108" s="120" t="str">
        <f t="shared" si="19"/>
        <v/>
      </c>
      <c r="AG108" s="217"/>
      <c r="AH108" s="217"/>
      <c r="AI108" s="251" t="str">
        <f t="shared" si="20"/>
        <v/>
      </c>
      <c r="AJ108" s="220"/>
      <c r="AK108" s="220"/>
      <c r="AL108" s="222" t="str">
        <f t="shared" si="21"/>
        <v/>
      </c>
      <c r="AM108" s="217"/>
      <c r="AN108" s="217"/>
      <c r="AO108" s="221" t="str">
        <f t="shared" si="22"/>
        <v/>
      </c>
      <c r="AP108" s="220"/>
      <c r="AQ108" s="220"/>
      <c r="AR108" s="119"/>
      <c r="AS108" s="119"/>
      <c r="AT108" s="117"/>
      <c r="AU108" s="117"/>
    </row>
    <row r="109" spans="1:47" ht="30" customHeight="1">
      <c r="A109" s="223">
        <v>1</v>
      </c>
      <c r="B109" s="224" t="s">
        <v>697</v>
      </c>
      <c r="C109" s="224" t="s">
        <v>592</v>
      </c>
      <c r="D109" s="225" t="str">
        <f t="shared" si="0"/>
        <v>Kontrak II</v>
      </c>
      <c r="E109" s="117"/>
      <c r="F109" s="117"/>
      <c r="G109" s="117" t="s">
        <v>698</v>
      </c>
      <c r="H109" s="117"/>
      <c r="I109" s="117" t="s">
        <v>699</v>
      </c>
      <c r="J109" s="117" t="s">
        <v>103</v>
      </c>
      <c r="K109" s="117" t="s">
        <v>700</v>
      </c>
      <c r="L109" s="119">
        <v>32571</v>
      </c>
      <c r="M109" s="120">
        <f t="shared" ca="1" si="1"/>
        <v>37</v>
      </c>
      <c r="N109" s="222" t="s">
        <v>701</v>
      </c>
      <c r="O109" s="117" t="s">
        <v>114</v>
      </c>
      <c r="P109" s="117" t="s">
        <v>349</v>
      </c>
      <c r="Q109" s="216" t="s">
        <v>702</v>
      </c>
      <c r="R109" s="117" t="s">
        <v>703</v>
      </c>
      <c r="S109" s="117" t="s">
        <v>704</v>
      </c>
      <c r="T109" s="117" t="s">
        <v>1365</v>
      </c>
      <c r="U109" s="216"/>
      <c r="V109" s="216"/>
      <c r="W109" s="216"/>
      <c r="X109" s="216"/>
      <c r="Y109" s="216"/>
      <c r="Z109" s="216"/>
      <c r="AA109" s="217">
        <v>46069</v>
      </c>
      <c r="AB109" s="218">
        <v>46188</v>
      </c>
      <c r="AC109" s="219">
        <f t="shared" si="18"/>
        <v>4</v>
      </c>
      <c r="AD109" s="220">
        <v>46188</v>
      </c>
      <c r="AE109" s="220">
        <v>46326</v>
      </c>
      <c r="AF109" s="120">
        <f t="shared" si="19"/>
        <v>5</v>
      </c>
      <c r="AG109" s="217"/>
      <c r="AH109" s="217"/>
      <c r="AI109" s="251" t="str">
        <f t="shared" si="20"/>
        <v/>
      </c>
      <c r="AJ109" s="220"/>
      <c r="AK109" s="220"/>
      <c r="AL109" s="222" t="str">
        <f t="shared" si="21"/>
        <v/>
      </c>
      <c r="AM109" s="217"/>
      <c r="AN109" s="217"/>
      <c r="AO109" s="221" t="str">
        <f t="shared" si="22"/>
        <v/>
      </c>
      <c r="AP109" s="220"/>
      <c r="AQ109" s="220"/>
      <c r="AR109" s="119"/>
      <c r="AS109" s="119"/>
      <c r="AT109" s="117"/>
      <c r="AU109" s="117"/>
    </row>
    <row r="110" spans="1:47" ht="30" customHeight="1">
      <c r="A110" s="223">
        <f t="shared" ref="A110:A125" si="25">A109+1</f>
        <v>2</v>
      </c>
      <c r="B110" s="224" t="s">
        <v>711</v>
      </c>
      <c r="C110" s="237" t="s">
        <v>289</v>
      </c>
      <c r="D110" s="238" t="str">
        <f t="shared" si="0"/>
        <v>Kontrak IV</v>
      </c>
      <c r="E110" s="239" t="s">
        <v>47</v>
      </c>
      <c r="F110" s="239">
        <v>9</v>
      </c>
      <c r="G110" s="117" t="s">
        <v>215</v>
      </c>
      <c r="H110" s="117"/>
      <c r="I110" s="117" t="s">
        <v>712</v>
      </c>
      <c r="J110" s="117" t="s">
        <v>172</v>
      </c>
      <c r="K110" s="117" t="s">
        <v>713</v>
      </c>
      <c r="L110" s="119">
        <v>30369</v>
      </c>
      <c r="M110" s="120">
        <f t="shared" ca="1" si="1"/>
        <v>43</v>
      </c>
      <c r="N110" s="118" t="s">
        <v>714</v>
      </c>
      <c r="O110" s="117" t="s">
        <v>114</v>
      </c>
      <c r="P110" s="117" t="s">
        <v>176</v>
      </c>
      <c r="Q110" s="216" t="s">
        <v>715</v>
      </c>
      <c r="R110" s="117" t="s">
        <v>716</v>
      </c>
      <c r="S110" s="117" t="s">
        <v>717</v>
      </c>
      <c r="T110" s="117" t="s">
        <v>1528</v>
      </c>
      <c r="U110" s="216" t="s">
        <v>452</v>
      </c>
      <c r="V110" s="216"/>
      <c r="W110" s="216"/>
      <c r="X110" s="216"/>
      <c r="Y110" s="216"/>
      <c r="Z110" s="216"/>
      <c r="AA110" s="217" t="s">
        <v>554</v>
      </c>
      <c r="AB110" s="218"/>
      <c r="AC110" s="219" t="str">
        <f t="shared" si="18"/>
        <v/>
      </c>
      <c r="AD110" s="220" t="s">
        <v>2207</v>
      </c>
      <c r="AE110" s="220"/>
      <c r="AF110" s="120" t="str">
        <f t="shared" si="19"/>
        <v/>
      </c>
      <c r="AG110" s="217" t="s">
        <v>2208</v>
      </c>
      <c r="AH110" s="217"/>
      <c r="AI110" s="251" t="str">
        <f t="shared" si="20"/>
        <v/>
      </c>
      <c r="AJ110" s="220" t="s">
        <v>2209</v>
      </c>
      <c r="AK110" s="220"/>
      <c r="AL110" s="222" t="str">
        <f t="shared" si="21"/>
        <v/>
      </c>
      <c r="AM110" s="217" t="s">
        <v>97</v>
      </c>
      <c r="AN110" s="217"/>
      <c r="AO110" s="221" t="str">
        <f t="shared" si="22"/>
        <v/>
      </c>
      <c r="AP110" s="220"/>
      <c r="AQ110" s="220"/>
      <c r="AR110" s="119"/>
      <c r="AS110" s="119"/>
      <c r="AT110" s="117"/>
      <c r="AU110" s="117"/>
    </row>
    <row r="111" spans="1:47" ht="30" customHeight="1">
      <c r="A111" s="223">
        <f t="shared" si="25"/>
        <v>3</v>
      </c>
      <c r="B111" s="224" t="s">
        <v>705</v>
      </c>
      <c r="C111" s="237" t="s">
        <v>289</v>
      </c>
      <c r="D111" s="238" t="str">
        <f t="shared" si="0"/>
        <v>Kontrak IV</v>
      </c>
      <c r="E111" s="239" t="s">
        <v>47</v>
      </c>
      <c r="F111" s="239">
        <v>9</v>
      </c>
      <c r="G111" s="117" t="s">
        <v>276</v>
      </c>
      <c r="H111" s="117"/>
      <c r="I111" s="117" t="s">
        <v>706</v>
      </c>
      <c r="J111" s="117" t="s">
        <v>172</v>
      </c>
      <c r="K111" s="117" t="s">
        <v>707</v>
      </c>
      <c r="L111" s="119">
        <v>34542</v>
      </c>
      <c r="M111" s="120">
        <f t="shared" ca="1" si="1"/>
        <v>32</v>
      </c>
      <c r="N111" s="118" t="s">
        <v>708</v>
      </c>
      <c r="O111" s="117" t="s">
        <v>114</v>
      </c>
      <c r="P111" s="117" t="s">
        <v>116</v>
      </c>
      <c r="Q111" s="216" t="s">
        <v>97</v>
      </c>
      <c r="R111" s="117" t="s">
        <v>709</v>
      </c>
      <c r="S111" s="117" t="s">
        <v>710</v>
      </c>
      <c r="T111" s="117" t="s">
        <v>1528</v>
      </c>
      <c r="U111" s="216" t="s">
        <v>120</v>
      </c>
      <c r="V111" s="216"/>
      <c r="W111" s="216"/>
      <c r="X111" s="216"/>
      <c r="Y111" s="216"/>
      <c r="Z111" s="216"/>
      <c r="AA111" s="217" t="s">
        <v>2207</v>
      </c>
      <c r="AB111" s="218"/>
      <c r="AC111" s="219" t="str">
        <f t="shared" si="18"/>
        <v/>
      </c>
      <c r="AD111" s="220" t="s">
        <v>2208</v>
      </c>
      <c r="AE111" s="220"/>
      <c r="AF111" s="120" t="str">
        <f t="shared" si="19"/>
        <v/>
      </c>
      <c r="AG111" s="217" t="s">
        <v>2287</v>
      </c>
      <c r="AH111" s="217"/>
      <c r="AI111" s="251" t="str">
        <f t="shared" si="20"/>
        <v/>
      </c>
      <c r="AJ111" s="220" t="s">
        <v>2288</v>
      </c>
      <c r="AK111" s="220"/>
      <c r="AL111" s="222" t="str">
        <f t="shared" si="21"/>
        <v/>
      </c>
      <c r="AM111" s="217" t="s">
        <v>97</v>
      </c>
      <c r="AN111" s="217"/>
      <c r="AO111" s="221" t="str">
        <f t="shared" si="22"/>
        <v/>
      </c>
      <c r="AP111" s="220"/>
      <c r="AQ111" s="220"/>
      <c r="AR111" s="119"/>
      <c r="AS111" s="119"/>
      <c r="AT111" s="117"/>
      <c r="AU111" s="117"/>
    </row>
    <row r="112" spans="1:47" ht="33" customHeight="1">
      <c r="A112" s="263">
        <f t="shared" si="25"/>
        <v>4</v>
      </c>
      <c r="B112" s="76" t="s">
        <v>718</v>
      </c>
      <c r="C112" s="76" t="s">
        <v>2848</v>
      </c>
      <c r="D112" s="216" t="str">
        <f t="shared" si="0"/>
        <v>Pelatihan</v>
      </c>
      <c r="E112" s="117"/>
      <c r="F112" s="117"/>
      <c r="G112" s="117" t="s">
        <v>719</v>
      </c>
      <c r="H112" s="117"/>
      <c r="I112" s="244" t="s">
        <v>720</v>
      </c>
      <c r="J112" s="117" t="s">
        <v>172</v>
      </c>
      <c r="K112" s="117" t="s">
        <v>371</v>
      </c>
      <c r="L112" s="119">
        <v>37952</v>
      </c>
      <c r="M112" s="120">
        <f t="shared" ca="1" si="1"/>
        <v>22</v>
      </c>
      <c r="N112" s="118" t="s">
        <v>721</v>
      </c>
      <c r="O112" s="117" t="s">
        <v>233</v>
      </c>
      <c r="P112" s="117"/>
      <c r="Q112" s="216" t="s">
        <v>722</v>
      </c>
      <c r="R112" s="117"/>
      <c r="S112" s="117"/>
      <c r="T112" s="117" t="s">
        <v>1493</v>
      </c>
      <c r="U112" s="216" t="s">
        <v>1438</v>
      </c>
      <c r="V112" s="216" t="s">
        <v>1439</v>
      </c>
      <c r="W112" s="216" t="s">
        <v>1440</v>
      </c>
      <c r="X112" s="216"/>
      <c r="Y112" s="216"/>
      <c r="Z112" s="216"/>
      <c r="AA112" s="217"/>
      <c r="AB112" s="218"/>
      <c r="AC112" s="219"/>
      <c r="AD112" s="220"/>
      <c r="AE112" s="220"/>
      <c r="AF112" s="120"/>
      <c r="AG112" s="217"/>
      <c r="AH112" s="217"/>
      <c r="AI112" s="251"/>
      <c r="AJ112" s="220"/>
      <c r="AK112" s="220"/>
      <c r="AL112" s="222"/>
      <c r="AM112" s="217"/>
      <c r="AN112" s="217"/>
      <c r="AO112" s="221"/>
      <c r="AP112" s="220"/>
      <c r="AQ112" s="220"/>
      <c r="AR112" s="245"/>
      <c r="AS112" s="245"/>
      <c r="AT112" s="117"/>
      <c r="AU112" s="117"/>
    </row>
    <row r="113" spans="1:47" ht="30" customHeight="1">
      <c r="A113" s="223">
        <f t="shared" si="25"/>
        <v>5</v>
      </c>
      <c r="B113" s="228" t="s">
        <v>2032</v>
      </c>
      <c r="C113" s="228" t="s">
        <v>376</v>
      </c>
      <c r="D113" s="246" t="str">
        <f t="shared" si="0"/>
        <v>Kontrak I</v>
      </c>
      <c r="E113" s="229" t="s">
        <v>47</v>
      </c>
      <c r="F113" s="229">
        <v>3</v>
      </c>
      <c r="G113" s="229" t="s">
        <v>719</v>
      </c>
      <c r="H113" s="229"/>
      <c r="I113" s="229" t="s">
        <v>2310</v>
      </c>
      <c r="J113" s="229" t="s">
        <v>172</v>
      </c>
      <c r="K113" s="229" t="s">
        <v>600</v>
      </c>
      <c r="L113" s="230">
        <v>33285</v>
      </c>
      <c r="M113" s="231">
        <f t="shared" ca="1" si="1"/>
        <v>35</v>
      </c>
      <c r="N113" s="232" t="s">
        <v>2311</v>
      </c>
      <c r="O113" s="229" t="s">
        <v>114</v>
      </c>
      <c r="P113" s="229" t="s">
        <v>391</v>
      </c>
      <c r="Q113" s="233" t="s">
        <v>177</v>
      </c>
      <c r="R113" s="229" t="s">
        <v>2312</v>
      </c>
      <c r="S113" s="229"/>
      <c r="T113" s="229" t="s">
        <v>1241</v>
      </c>
      <c r="U113" s="216" t="s">
        <v>120</v>
      </c>
      <c r="V113" s="216"/>
      <c r="W113" s="216"/>
      <c r="X113" s="216"/>
      <c r="Y113" s="216"/>
      <c r="Z113" s="216"/>
      <c r="AA113" s="234" t="s">
        <v>2313</v>
      </c>
      <c r="AB113" s="235"/>
      <c r="AC113" s="247" t="str">
        <f t="shared" ref="AC113:AC122" si="26">IF(AB113="","",(DATEDIF(AA113,AB113,"M")+1))</f>
        <v/>
      </c>
      <c r="AD113" s="234">
        <v>46143</v>
      </c>
      <c r="AE113" s="234">
        <v>46265</v>
      </c>
      <c r="AF113" s="231">
        <f t="shared" ref="AF113:AF123" si="27">IF(AE113="","",(DATEDIF(AD113,AE113,"M")+1))</f>
        <v>4</v>
      </c>
      <c r="AG113" s="234" t="s">
        <v>97</v>
      </c>
      <c r="AH113" s="234"/>
      <c r="AI113" s="231" t="str">
        <f t="shared" ref="AI113:AI123" si="28">IF(AH113="","",(DATEDIF(AG113,AH113,"M")+1))</f>
        <v/>
      </c>
      <c r="AJ113" s="234" t="s">
        <v>97</v>
      </c>
      <c r="AK113" s="234"/>
      <c r="AL113" s="236" t="str">
        <f t="shared" ref="AL113:AL123" si="29">IF(AK113="","",(DATEDIF(AJ113,AK113,"M")+1))</f>
        <v/>
      </c>
      <c r="AM113" s="234" t="s">
        <v>97</v>
      </c>
      <c r="AN113" s="234"/>
      <c r="AO113" s="236" t="str">
        <f t="shared" ref="AO113:AO123" si="30">IF(AN113="","",(DATEDIF(AM113,AN113,"M")+1))</f>
        <v/>
      </c>
      <c r="AP113" s="234"/>
      <c r="AQ113" s="234"/>
      <c r="AR113" s="230"/>
      <c r="AS113" s="230"/>
      <c r="AT113" s="229"/>
      <c r="AU113" s="229"/>
    </row>
    <row r="114" spans="1:47" ht="30" customHeight="1">
      <c r="A114" s="223">
        <f t="shared" si="25"/>
        <v>6</v>
      </c>
      <c r="B114" s="224" t="s">
        <v>758</v>
      </c>
      <c r="C114" s="224" t="s">
        <v>376</v>
      </c>
      <c r="D114" s="225" t="str">
        <f t="shared" si="0"/>
        <v>Kontrak II</v>
      </c>
      <c r="E114" s="117" t="s">
        <v>47</v>
      </c>
      <c r="F114" s="117">
        <v>3</v>
      </c>
      <c r="G114" s="117" t="s">
        <v>719</v>
      </c>
      <c r="H114" s="117"/>
      <c r="I114" s="117" t="s">
        <v>759</v>
      </c>
      <c r="J114" s="117" t="s">
        <v>172</v>
      </c>
      <c r="K114" s="117" t="s">
        <v>760</v>
      </c>
      <c r="L114" s="119">
        <v>31722</v>
      </c>
      <c r="M114" s="120">
        <f t="shared" ca="1" si="1"/>
        <v>39</v>
      </c>
      <c r="N114" s="118" t="s">
        <v>761</v>
      </c>
      <c r="O114" s="117" t="s">
        <v>114</v>
      </c>
      <c r="P114" s="117" t="s">
        <v>116</v>
      </c>
      <c r="Q114" s="216" t="s">
        <v>177</v>
      </c>
      <c r="R114" s="117" t="s">
        <v>762</v>
      </c>
      <c r="S114" s="117">
        <v>1982562975</v>
      </c>
      <c r="T114" s="117" t="s">
        <v>1365</v>
      </c>
      <c r="U114" s="216" t="s">
        <v>120</v>
      </c>
      <c r="V114" s="216"/>
      <c r="W114" s="216"/>
      <c r="X114" s="216"/>
      <c r="Y114" s="216"/>
      <c r="Z114" s="216"/>
      <c r="AA114" s="217" t="s">
        <v>2227</v>
      </c>
      <c r="AB114" s="218"/>
      <c r="AC114" s="219" t="str">
        <f t="shared" si="26"/>
        <v/>
      </c>
      <c r="AD114" s="220">
        <v>46143</v>
      </c>
      <c r="AE114" s="220">
        <v>46265</v>
      </c>
      <c r="AF114" s="120">
        <f t="shared" si="27"/>
        <v>4</v>
      </c>
      <c r="AG114" s="217" t="s">
        <v>97</v>
      </c>
      <c r="AH114" s="217"/>
      <c r="AI114" s="251" t="str">
        <f t="shared" si="28"/>
        <v/>
      </c>
      <c r="AJ114" s="220" t="s">
        <v>97</v>
      </c>
      <c r="AK114" s="220"/>
      <c r="AL114" s="222" t="str">
        <f t="shared" si="29"/>
        <v/>
      </c>
      <c r="AM114" s="217" t="s">
        <v>97</v>
      </c>
      <c r="AN114" s="217"/>
      <c r="AO114" s="221" t="str">
        <f t="shared" si="30"/>
        <v/>
      </c>
      <c r="AP114" s="220"/>
      <c r="AQ114" s="220"/>
      <c r="AR114" s="119"/>
      <c r="AS114" s="119"/>
      <c r="AT114" s="117"/>
      <c r="AU114" s="117"/>
    </row>
    <row r="115" spans="1:47" ht="30" customHeight="1">
      <c r="A115" s="227">
        <f t="shared" si="25"/>
        <v>7</v>
      </c>
      <c r="B115" s="228" t="s">
        <v>2033</v>
      </c>
      <c r="C115" s="228" t="s">
        <v>376</v>
      </c>
      <c r="D115" s="246" t="str">
        <f t="shared" si="0"/>
        <v>Kontrak II</v>
      </c>
      <c r="E115" s="229" t="s">
        <v>47</v>
      </c>
      <c r="F115" s="229">
        <v>3</v>
      </c>
      <c r="G115" s="229" t="s">
        <v>809</v>
      </c>
      <c r="H115" s="229"/>
      <c r="I115" s="229" t="s">
        <v>2314</v>
      </c>
      <c r="J115" s="229" t="s">
        <v>172</v>
      </c>
      <c r="K115" s="229" t="s">
        <v>821</v>
      </c>
      <c r="L115" s="230">
        <v>35149</v>
      </c>
      <c r="M115" s="231">
        <f t="shared" ca="1" si="1"/>
        <v>30</v>
      </c>
      <c r="N115" s="232" t="s">
        <v>2315</v>
      </c>
      <c r="O115" s="229" t="s">
        <v>114</v>
      </c>
      <c r="P115" s="229" t="s">
        <v>176</v>
      </c>
      <c r="Q115" s="233" t="s">
        <v>250</v>
      </c>
      <c r="R115" s="229" t="s">
        <v>2316</v>
      </c>
      <c r="S115" s="229"/>
      <c r="T115" s="229" t="s">
        <v>1365</v>
      </c>
      <c r="U115" s="216" t="s">
        <v>393</v>
      </c>
      <c r="V115" s="216"/>
      <c r="W115" s="216"/>
      <c r="X115" s="216"/>
      <c r="Y115" s="216"/>
      <c r="Z115" s="216"/>
      <c r="AA115" s="234" t="s">
        <v>2317</v>
      </c>
      <c r="AB115" s="235"/>
      <c r="AC115" s="247" t="str">
        <f t="shared" si="26"/>
        <v/>
      </c>
      <c r="AD115" s="234" t="s">
        <v>2213</v>
      </c>
      <c r="AE115" s="234"/>
      <c r="AF115" s="231" t="str">
        <f t="shared" si="27"/>
        <v/>
      </c>
      <c r="AG115" s="234" t="s">
        <v>97</v>
      </c>
      <c r="AH115" s="234"/>
      <c r="AI115" s="231" t="str">
        <f t="shared" si="28"/>
        <v/>
      </c>
      <c r="AJ115" s="234" t="s">
        <v>97</v>
      </c>
      <c r="AK115" s="234"/>
      <c r="AL115" s="236" t="str">
        <f t="shared" si="29"/>
        <v/>
      </c>
      <c r="AM115" s="234" t="s">
        <v>97</v>
      </c>
      <c r="AN115" s="234"/>
      <c r="AO115" s="236" t="str">
        <f t="shared" si="30"/>
        <v/>
      </c>
      <c r="AP115" s="234"/>
      <c r="AQ115" s="234"/>
      <c r="AR115" s="230"/>
      <c r="AS115" s="230"/>
      <c r="AT115" s="229"/>
      <c r="AU115" s="229"/>
    </row>
    <row r="116" spans="1:47" ht="30" customHeight="1">
      <c r="A116" s="227">
        <f t="shared" si="25"/>
        <v>8</v>
      </c>
      <c r="B116" s="228" t="s">
        <v>2034</v>
      </c>
      <c r="C116" s="228" t="s">
        <v>376</v>
      </c>
      <c r="D116" s="246" t="str">
        <f t="shared" si="0"/>
        <v>Kontrak II</v>
      </c>
      <c r="E116" s="229" t="s">
        <v>47</v>
      </c>
      <c r="F116" s="229">
        <v>3</v>
      </c>
      <c r="G116" s="229" t="s">
        <v>809</v>
      </c>
      <c r="H116" s="229"/>
      <c r="I116" s="229" t="s">
        <v>2318</v>
      </c>
      <c r="J116" s="229" t="s">
        <v>172</v>
      </c>
      <c r="K116" s="229" t="s">
        <v>278</v>
      </c>
      <c r="L116" s="230">
        <v>32129</v>
      </c>
      <c r="M116" s="231">
        <f t="shared" ca="1" si="1"/>
        <v>38</v>
      </c>
      <c r="N116" s="232" t="s">
        <v>2319</v>
      </c>
      <c r="O116" s="229" t="s">
        <v>114</v>
      </c>
      <c r="P116" s="229" t="s">
        <v>391</v>
      </c>
      <c r="Q116" s="233" t="s">
        <v>177</v>
      </c>
      <c r="R116" s="229" t="s">
        <v>2320</v>
      </c>
      <c r="S116" s="229"/>
      <c r="T116" s="229" t="s">
        <v>1365</v>
      </c>
      <c r="U116" s="216" t="s">
        <v>393</v>
      </c>
      <c r="V116" s="216"/>
      <c r="W116" s="216"/>
      <c r="X116" s="216"/>
      <c r="Y116" s="216"/>
      <c r="Z116" s="216"/>
      <c r="AA116" s="234" t="s">
        <v>2317</v>
      </c>
      <c r="AB116" s="235"/>
      <c r="AC116" s="247" t="str">
        <f t="shared" si="26"/>
        <v/>
      </c>
      <c r="AD116" s="234" t="s">
        <v>2213</v>
      </c>
      <c r="AE116" s="234"/>
      <c r="AF116" s="231" t="str">
        <f t="shared" si="27"/>
        <v/>
      </c>
      <c r="AG116" s="234" t="s">
        <v>97</v>
      </c>
      <c r="AH116" s="234"/>
      <c r="AI116" s="231" t="str">
        <f t="shared" si="28"/>
        <v/>
      </c>
      <c r="AJ116" s="234" t="s">
        <v>97</v>
      </c>
      <c r="AK116" s="234"/>
      <c r="AL116" s="236" t="str">
        <f t="shared" si="29"/>
        <v/>
      </c>
      <c r="AM116" s="234" t="s">
        <v>97</v>
      </c>
      <c r="AN116" s="234"/>
      <c r="AO116" s="236" t="str">
        <f t="shared" si="30"/>
        <v/>
      </c>
      <c r="AP116" s="234"/>
      <c r="AQ116" s="234"/>
      <c r="AR116" s="230"/>
      <c r="AS116" s="230"/>
      <c r="AT116" s="229"/>
      <c r="AU116" s="229"/>
    </row>
    <row r="117" spans="1:47" ht="30" customHeight="1">
      <c r="A117" s="227">
        <f t="shared" si="25"/>
        <v>9</v>
      </c>
      <c r="B117" s="228" t="s">
        <v>2036</v>
      </c>
      <c r="C117" s="228" t="s">
        <v>376</v>
      </c>
      <c r="D117" s="246" t="str">
        <f t="shared" si="0"/>
        <v>Kontrak I</v>
      </c>
      <c r="E117" s="229" t="s">
        <v>47</v>
      </c>
      <c r="F117" s="229">
        <v>3</v>
      </c>
      <c r="G117" s="229" t="s">
        <v>814</v>
      </c>
      <c r="H117" s="229"/>
      <c r="I117" s="229" t="s">
        <v>2321</v>
      </c>
      <c r="J117" s="229" t="s">
        <v>172</v>
      </c>
      <c r="K117" s="229" t="s">
        <v>2322</v>
      </c>
      <c r="L117" s="230">
        <v>33250</v>
      </c>
      <c r="M117" s="231">
        <f t="shared" ca="1" si="1"/>
        <v>35</v>
      </c>
      <c r="N117" s="232" t="s">
        <v>2323</v>
      </c>
      <c r="O117" s="229" t="s">
        <v>114</v>
      </c>
      <c r="P117" s="229" t="s">
        <v>116</v>
      </c>
      <c r="Q117" s="233" t="s">
        <v>695</v>
      </c>
      <c r="R117" s="229" t="s">
        <v>2324</v>
      </c>
      <c r="S117" s="229"/>
      <c r="T117" s="229" t="s">
        <v>1241</v>
      </c>
      <c r="U117" s="216" t="s">
        <v>120</v>
      </c>
      <c r="V117" s="216"/>
      <c r="W117" s="216"/>
      <c r="X117" s="216"/>
      <c r="Y117" s="216"/>
      <c r="Z117" s="216"/>
      <c r="AA117" s="234" t="s">
        <v>2313</v>
      </c>
      <c r="AB117" s="235"/>
      <c r="AC117" s="247" t="str">
        <f t="shared" si="26"/>
        <v/>
      </c>
      <c r="AD117" s="234">
        <v>46143</v>
      </c>
      <c r="AE117" s="234">
        <v>46265</v>
      </c>
      <c r="AF117" s="231">
        <f t="shared" si="27"/>
        <v>4</v>
      </c>
      <c r="AG117" s="234" t="s">
        <v>97</v>
      </c>
      <c r="AH117" s="234"/>
      <c r="AI117" s="231" t="str">
        <f t="shared" si="28"/>
        <v/>
      </c>
      <c r="AJ117" s="234" t="s">
        <v>97</v>
      </c>
      <c r="AK117" s="234"/>
      <c r="AL117" s="236" t="str">
        <f t="shared" si="29"/>
        <v/>
      </c>
      <c r="AM117" s="234" t="s">
        <v>97</v>
      </c>
      <c r="AN117" s="234"/>
      <c r="AO117" s="236" t="str">
        <f t="shared" si="30"/>
        <v/>
      </c>
      <c r="AP117" s="234"/>
      <c r="AQ117" s="234"/>
      <c r="AR117" s="230"/>
      <c r="AS117" s="230"/>
      <c r="AT117" s="229"/>
      <c r="AU117" s="229"/>
    </row>
    <row r="118" spans="1:47" ht="30" customHeight="1">
      <c r="A118" s="263">
        <f t="shared" si="25"/>
        <v>10</v>
      </c>
      <c r="B118" s="224" t="s">
        <v>747</v>
      </c>
      <c r="C118" s="224" t="s">
        <v>376</v>
      </c>
      <c r="D118" s="225" t="str">
        <f t="shared" si="0"/>
        <v>Kontrak III</v>
      </c>
      <c r="E118" s="117" t="s">
        <v>47</v>
      </c>
      <c r="F118" s="117">
        <v>3</v>
      </c>
      <c r="G118" s="117" t="s">
        <v>727</v>
      </c>
      <c r="H118" s="117"/>
      <c r="I118" s="117" t="s">
        <v>748</v>
      </c>
      <c r="J118" s="117" t="s">
        <v>172</v>
      </c>
      <c r="K118" s="117" t="s">
        <v>741</v>
      </c>
      <c r="L118" s="119">
        <v>35166</v>
      </c>
      <c r="M118" s="120">
        <f t="shared" ca="1" si="1"/>
        <v>30</v>
      </c>
      <c r="N118" s="118" t="s">
        <v>749</v>
      </c>
      <c r="O118" s="117" t="s">
        <v>114</v>
      </c>
      <c r="P118" s="117" t="s">
        <v>176</v>
      </c>
      <c r="Q118" s="216" t="s">
        <v>250</v>
      </c>
      <c r="R118" s="117" t="s">
        <v>750</v>
      </c>
      <c r="S118" s="117" t="s">
        <v>751</v>
      </c>
      <c r="T118" s="117" t="s">
        <v>1164</v>
      </c>
      <c r="U118" s="216" t="s">
        <v>120</v>
      </c>
      <c r="V118" s="216"/>
      <c r="W118" s="216"/>
      <c r="X118" s="216"/>
      <c r="Y118" s="216"/>
      <c r="Z118" s="216"/>
      <c r="AA118" s="217" t="s">
        <v>2222</v>
      </c>
      <c r="AB118" s="218"/>
      <c r="AC118" s="219" t="str">
        <f t="shared" si="26"/>
        <v/>
      </c>
      <c r="AD118" s="220" t="s">
        <v>2193</v>
      </c>
      <c r="AE118" s="220"/>
      <c r="AF118" s="120" t="str">
        <f t="shared" si="27"/>
        <v/>
      </c>
      <c r="AG118" s="256">
        <v>46113</v>
      </c>
      <c r="AH118" s="256">
        <v>46234</v>
      </c>
      <c r="AI118" s="365">
        <f t="shared" si="28"/>
        <v>4</v>
      </c>
      <c r="AJ118" s="220" t="s">
        <v>97</v>
      </c>
      <c r="AK118" s="220"/>
      <c r="AL118" s="222" t="str">
        <f t="shared" si="29"/>
        <v/>
      </c>
      <c r="AM118" s="217" t="s">
        <v>97</v>
      </c>
      <c r="AN118" s="217"/>
      <c r="AO118" s="221" t="str">
        <f t="shared" si="30"/>
        <v/>
      </c>
      <c r="AP118" s="220"/>
      <c r="AQ118" s="220"/>
      <c r="AR118" s="119"/>
      <c r="AS118" s="119"/>
      <c r="AT118" s="117"/>
      <c r="AU118" s="117"/>
    </row>
    <row r="119" spans="1:47" ht="30" customHeight="1">
      <c r="A119" s="263">
        <f t="shared" si="25"/>
        <v>11</v>
      </c>
      <c r="B119" s="224" t="s">
        <v>733</v>
      </c>
      <c r="C119" s="224" t="s">
        <v>376</v>
      </c>
      <c r="D119" s="225" t="str">
        <f t="shared" si="0"/>
        <v>Kontrak III</v>
      </c>
      <c r="E119" s="117" t="s">
        <v>47</v>
      </c>
      <c r="F119" s="117">
        <v>3</v>
      </c>
      <c r="G119" s="117" t="s">
        <v>727</v>
      </c>
      <c r="H119" s="117"/>
      <c r="I119" s="117" t="s">
        <v>734</v>
      </c>
      <c r="J119" s="117" t="s">
        <v>172</v>
      </c>
      <c r="K119" s="117" t="s">
        <v>735</v>
      </c>
      <c r="L119" s="119">
        <v>33728</v>
      </c>
      <c r="M119" s="120">
        <f t="shared" ca="1" si="1"/>
        <v>34</v>
      </c>
      <c r="N119" s="118" t="s">
        <v>736</v>
      </c>
      <c r="O119" s="117" t="s">
        <v>114</v>
      </c>
      <c r="P119" s="117" t="s">
        <v>176</v>
      </c>
      <c r="Q119" s="216" t="s">
        <v>715</v>
      </c>
      <c r="R119" s="117" t="s">
        <v>737</v>
      </c>
      <c r="S119" s="117" t="s">
        <v>738</v>
      </c>
      <c r="T119" s="117" t="s">
        <v>1164</v>
      </c>
      <c r="U119" s="216" t="s">
        <v>120</v>
      </c>
      <c r="V119" s="216"/>
      <c r="W119" s="216"/>
      <c r="X119" s="216"/>
      <c r="Y119" s="216"/>
      <c r="Z119" s="216"/>
      <c r="AA119" s="217" t="s">
        <v>2222</v>
      </c>
      <c r="AB119" s="218"/>
      <c r="AC119" s="219" t="str">
        <f t="shared" si="26"/>
        <v/>
      </c>
      <c r="AD119" s="220" t="s">
        <v>2193</v>
      </c>
      <c r="AE119" s="220"/>
      <c r="AF119" s="120" t="str">
        <f t="shared" si="27"/>
        <v/>
      </c>
      <c r="AG119" s="256">
        <v>46113</v>
      </c>
      <c r="AH119" s="256">
        <v>46234</v>
      </c>
      <c r="AI119" s="365">
        <f t="shared" si="28"/>
        <v>4</v>
      </c>
      <c r="AJ119" s="220" t="s">
        <v>97</v>
      </c>
      <c r="AK119" s="220"/>
      <c r="AL119" s="222" t="str">
        <f t="shared" si="29"/>
        <v/>
      </c>
      <c r="AM119" s="217" t="s">
        <v>97</v>
      </c>
      <c r="AN119" s="217"/>
      <c r="AO119" s="221" t="str">
        <f t="shared" si="30"/>
        <v/>
      </c>
      <c r="AP119" s="220"/>
      <c r="AQ119" s="220"/>
      <c r="AR119" s="119"/>
      <c r="AS119" s="119"/>
      <c r="AT119" s="117"/>
      <c r="AU119" s="117"/>
    </row>
    <row r="120" spans="1:47" ht="30" customHeight="1">
      <c r="A120" s="263">
        <f t="shared" si="25"/>
        <v>12</v>
      </c>
      <c r="B120" s="224" t="s">
        <v>739</v>
      </c>
      <c r="C120" s="224" t="s">
        <v>376</v>
      </c>
      <c r="D120" s="225" t="str">
        <f t="shared" si="0"/>
        <v>Kontrak III</v>
      </c>
      <c r="E120" s="117" t="s">
        <v>47</v>
      </c>
      <c r="F120" s="117">
        <v>3</v>
      </c>
      <c r="G120" s="117" t="s">
        <v>727</v>
      </c>
      <c r="H120" s="117"/>
      <c r="I120" s="117" t="s">
        <v>740</v>
      </c>
      <c r="J120" s="117" t="s">
        <v>172</v>
      </c>
      <c r="K120" s="117" t="s">
        <v>741</v>
      </c>
      <c r="L120" s="119">
        <v>35066</v>
      </c>
      <c r="M120" s="120">
        <f t="shared" ca="1" si="1"/>
        <v>30</v>
      </c>
      <c r="N120" s="118" t="s">
        <v>742</v>
      </c>
      <c r="O120" s="117" t="s">
        <v>743</v>
      </c>
      <c r="P120" s="117" t="s">
        <v>30</v>
      </c>
      <c r="Q120" s="216" t="s">
        <v>250</v>
      </c>
      <c r="R120" s="117" t="s">
        <v>744</v>
      </c>
      <c r="S120" s="117" t="s">
        <v>745</v>
      </c>
      <c r="T120" s="117" t="s">
        <v>1164</v>
      </c>
      <c r="U120" s="216" t="s">
        <v>120</v>
      </c>
      <c r="V120" s="216"/>
      <c r="W120" s="216"/>
      <c r="X120" s="216"/>
      <c r="Y120" s="216"/>
      <c r="Z120" s="216"/>
      <c r="AA120" s="217" t="s">
        <v>2222</v>
      </c>
      <c r="AB120" s="218"/>
      <c r="AC120" s="219" t="str">
        <f t="shared" si="26"/>
        <v/>
      </c>
      <c r="AD120" s="220" t="s">
        <v>2193</v>
      </c>
      <c r="AE120" s="220"/>
      <c r="AF120" s="120" t="str">
        <f t="shared" si="27"/>
        <v/>
      </c>
      <c r="AG120" s="256">
        <v>46113</v>
      </c>
      <c r="AH120" s="256">
        <v>46234</v>
      </c>
      <c r="AI120" s="365">
        <f t="shared" si="28"/>
        <v>4</v>
      </c>
      <c r="AJ120" s="220" t="s">
        <v>97</v>
      </c>
      <c r="AK120" s="220"/>
      <c r="AL120" s="222" t="str">
        <f t="shared" si="29"/>
        <v/>
      </c>
      <c r="AM120" s="217" t="s">
        <v>97</v>
      </c>
      <c r="AN120" s="217"/>
      <c r="AO120" s="221" t="str">
        <f t="shared" si="30"/>
        <v/>
      </c>
      <c r="AP120" s="220"/>
      <c r="AQ120" s="220"/>
      <c r="AR120" s="119"/>
      <c r="AS120" s="119"/>
      <c r="AT120" s="117"/>
      <c r="AU120" s="117"/>
    </row>
    <row r="121" spans="1:47" ht="30" customHeight="1">
      <c r="A121" s="263">
        <f t="shared" si="25"/>
        <v>13</v>
      </c>
      <c r="B121" s="224" t="s">
        <v>752</v>
      </c>
      <c r="C121" s="224" t="s">
        <v>376</v>
      </c>
      <c r="D121" s="225" t="str">
        <f t="shared" si="0"/>
        <v>Kontrak III</v>
      </c>
      <c r="E121" s="117" t="s">
        <v>47</v>
      </c>
      <c r="F121" s="117">
        <v>3</v>
      </c>
      <c r="G121" s="117" t="s">
        <v>727</v>
      </c>
      <c r="H121" s="117"/>
      <c r="I121" s="117" t="s">
        <v>753</v>
      </c>
      <c r="J121" s="117" t="s">
        <v>172</v>
      </c>
      <c r="K121" s="117" t="s">
        <v>754</v>
      </c>
      <c r="L121" s="119">
        <v>36809</v>
      </c>
      <c r="M121" s="120">
        <f t="shared" ca="1" si="1"/>
        <v>25</v>
      </c>
      <c r="N121" s="118" t="s">
        <v>755</v>
      </c>
      <c r="O121" s="117" t="s">
        <v>219</v>
      </c>
      <c r="P121" s="117" t="s">
        <v>30</v>
      </c>
      <c r="Q121" s="216" t="s">
        <v>250</v>
      </c>
      <c r="R121" s="117" t="s">
        <v>757</v>
      </c>
      <c r="S121" s="117">
        <v>1888318345</v>
      </c>
      <c r="T121" s="117" t="s">
        <v>1164</v>
      </c>
      <c r="U121" s="216" t="s">
        <v>120</v>
      </c>
      <c r="V121" s="216"/>
      <c r="W121" s="216"/>
      <c r="X121" s="216"/>
      <c r="Y121" s="216"/>
      <c r="Z121" s="216"/>
      <c r="AA121" s="217" t="s">
        <v>2222</v>
      </c>
      <c r="AB121" s="218"/>
      <c r="AC121" s="219" t="str">
        <f t="shared" si="26"/>
        <v/>
      </c>
      <c r="AD121" s="220" t="s">
        <v>2193</v>
      </c>
      <c r="AE121" s="220"/>
      <c r="AF121" s="120" t="str">
        <f t="shared" si="27"/>
        <v/>
      </c>
      <c r="AG121" s="256">
        <v>46113</v>
      </c>
      <c r="AH121" s="256">
        <v>46234</v>
      </c>
      <c r="AI121" s="365">
        <f t="shared" si="28"/>
        <v>4</v>
      </c>
      <c r="AJ121" s="220" t="s">
        <v>97</v>
      </c>
      <c r="AK121" s="220"/>
      <c r="AL121" s="222" t="str">
        <f t="shared" si="29"/>
        <v/>
      </c>
      <c r="AM121" s="217" t="s">
        <v>97</v>
      </c>
      <c r="AN121" s="217"/>
      <c r="AO121" s="221" t="str">
        <f t="shared" si="30"/>
        <v/>
      </c>
      <c r="AP121" s="220"/>
      <c r="AQ121" s="220"/>
      <c r="AR121" s="119"/>
      <c r="AS121" s="119"/>
      <c r="AT121" s="117"/>
      <c r="AU121" s="117"/>
    </row>
    <row r="122" spans="1:47" ht="30" customHeight="1">
      <c r="A122" s="263">
        <f t="shared" si="25"/>
        <v>14</v>
      </c>
      <c r="B122" s="224" t="s">
        <v>726</v>
      </c>
      <c r="C122" s="224" t="s">
        <v>376</v>
      </c>
      <c r="D122" s="225" t="str">
        <f t="shared" si="0"/>
        <v>Kontrak III</v>
      </c>
      <c r="E122" s="117" t="s">
        <v>47</v>
      </c>
      <c r="F122" s="117">
        <v>3</v>
      </c>
      <c r="G122" s="117" t="s">
        <v>727</v>
      </c>
      <c r="H122" s="117"/>
      <c r="I122" s="117" t="s">
        <v>728</v>
      </c>
      <c r="J122" s="117" t="s">
        <v>172</v>
      </c>
      <c r="K122" s="117" t="s">
        <v>729</v>
      </c>
      <c r="L122" s="119">
        <v>34850</v>
      </c>
      <c r="M122" s="120">
        <f t="shared" ca="1" si="1"/>
        <v>31</v>
      </c>
      <c r="N122" s="118" t="s">
        <v>730</v>
      </c>
      <c r="O122" s="117" t="s">
        <v>114</v>
      </c>
      <c r="P122" s="117" t="s">
        <v>116</v>
      </c>
      <c r="Q122" s="216" t="s">
        <v>177</v>
      </c>
      <c r="R122" s="117" t="s">
        <v>731</v>
      </c>
      <c r="S122" s="117" t="s">
        <v>732</v>
      </c>
      <c r="T122" s="117" t="s">
        <v>1164</v>
      </c>
      <c r="U122" s="216" t="s">
        <v>120</v>
      </c>
      <c r="V122" s="216"/>
      <c r="W122" s="216"/>
      <c r="X122" s="216"/>
      <c r="Y122" s="216"/>
      <c r="Z122" s="216"/>
      <c r="AA122" s="217" t="s">
        <v>2222</v>
      </c>
      <c r="AB122" s="218"/>
      <c r="AC122" s="219" t="str">
        <f t="shared" si="26"/>
        <v/>
      </c>
      <c r="AD122" s="220" t="s">
        <v>2193</v>
      </c>
      <c r="AE122" s="220"/>
      <c r="AF122" s="120" t="str">
        <f t="shared" si="27"/>
        <v/>
      </c>
      <c r="AG122" s="256">
        <v>46113</v>
      </c>
      <c r="AH122" s="256">
        <v>46234</v>
      </c>
      <c r="AI122" s="365">
        <f t="shared" si="28"/>
        <v>4</v>
      </c>
      <c r="AJ122" s="220" t="s">
        <v>97</v>
      </c>
      <c r="AK122" s="220"/>
      <c r="AL122" s="222" t="str">
        <f t="shared" si="29"/>
        <v/>
      </c>
      <c r="AM122" s="217" t="s">
        <v>97</v>
      </c>
      <c r="AN122" s="217"/>
      <c r="AO122" s="221" t="str">
        <f t="shared" si="30"/>
        <v/>
      </c>
      <c r="AP122" s="220"/>
      <c r="AQ122" s="220"/>
      <c r="AR122" s="119"/>
      <c r="AS122" s="119"/>
      <c r="AT122" s="117"/>
      <c r="AU122" s="117"/>
    </row>
    <row r="123" spans="1:47" ht="30" customHeight="1">
      <c r="A123" s="223">
        <f t="shared" si="25"/>
        <v>15</v>
      </c>
      <c r="B123" s="224" t="s">
        <v>763</v>
      </c>
      <c r="C123" s="224" t="s">
        <v>376</v>
      </c>
      <c r="D123" s="225" t="str">
        <f t="shared" si="0"/>
        <v>Kontrak I</v>
      </c>
      <c r="E123" s="117"/>
      <c r="F123" s="117"/>
      <c r="G123" s="117" t="s">
        <v>719</v>
      </c>
      <c r="H123" s="117"/>
      <c r="I123" s="244" t="s">
        <v>764</v>
      </c>
      <c r="J123" s="117" t="s">
        <v>172</v>
      </c>
      <c r="K123" s="117" t="s">
        <v>765</v>
      </c>
      <c r="L123" s="119">
        <v>37187</v>
      </c>
      <c r="M123" s="120">
        <f t="shared" ca="1" si="1"/>
        <v>24</v>
      </c>
      <c r="N123" s="118" t="s">
        <v>766</v>
      </c>
      <c r="O123" s="117" t="s">
        <v>219</v>
      </c>
      <c r="P123" s="117"/>
      <c r="Q123" s="216" t="s">
        <v>177</v>
      </c>
      <c r="R123" s="117"/>
      <c r="S123" s="117">
        <v>2033772113</v>
      </c>
      <c r="T123" s="117" t="s">
        <v>1241</v>
      </c>
      <c r="U123" s="216" t="s">
        <v>767</v>
      </c>
      <c r="V123" s="216" t="s">
        <v>768</v>
      </c>
      <c r="W123" s="216" t="s">
        <v>769</v>
      </c>
      <c r="X123" s="216"/>
      <c r="Y123" s="216"/>
      <c r="Z123" s="216"/>
      <c r="AA123" s="217">
        <v>46160</v>
      </c>
      <c r="AB123" s="217">
        <v>46295</v>
      </c>
      <c r="AC123" s="221">
        <f>IF(AB123="","",(DATEDIF(AA123,AB123,"M")))</f>
        <v>4</v>
      </c>
      <c r="AD123" s="220"/>
      <c r="AE123" s="220"/>
      <c r="AF123" s="222" t="str">
        <f t="shared" si="27"/>
        <v/>
      </c>
      <c r="AG123" s="217"/>
      <c r="AH123" s="217"/>
      <c r="AI123" s="251" t="str">
        <f t="shared" si="28"/>
        <v/>
      </c>
      <c r="AJ123" s="220"/>
      <c r="AK123" s="220"/>
      <c r="AL123" s="220" t="str">
        <f t="shared" si="29"/>
        <v/>
      </c>
      <c r="AM123" s="217"/>
      <c r="AN123" s="217"/>
      <c r="AO123" s="221" t="str">
        <f t="shared" si="30"/>
        <v/>
      </c>
      <c r="AP123" s="220"/>
      <c r="AQ123" s="220"/>
      <c r="AR123" s="119"/>
      <c r="AS123" s="119"/>
      <c r="AT123" s="117"/>
      <c r="AU123" s="117"/>
    </row>
    <row r="124" spans="1:47" ht="30" customHeight="1">
      <c r="A124" s="263">
        <f t="shared" si="25"/>
        <v>16</v>
      </c>
      <c r="B124" s="224" t="s">
        <v>1334</v>
      </c>
      <c r="C124" s="240" t="s">
        <v>852</v>
      </c>
      <c r="D124" s="225" t="str">
        <f t="shared" si="0"/>
        <v>Freelance</v>
      </c>
      <c r="E124" s="117"/>
      <c r="F124" s="117"/>
      <c r="G124" s="117" t="s">
        <v>698</v>
      </c>
      <c r="H124" s="117"/>
      <c r="I124" s="244" t="s">
        <v>1339</v>
      </c>
      <c r="J124" s="117" t="s">
        <v>172</v>
      </c>
      <c r="K124" s="117" t="s">
        <v>600</v>
      </c>
      <c r="L124" s="119">
        <v>34553</v>
      </c>
      <c r="M124" s="120">
        <f t="shared" ca="1" si="1"/>
        <v>32</v>
      </c>
      <c r="N124" s="118" t="s">
        <v>1343</v>
      </c>
      <c r="O124" s="117" t="s">
        <v>219</v>
      </c>
      <c r="P124" s="117" t="s">
        <v>30</v>
      </c>
      <c r="Q124" s="216" t="s">
        <v>1344</v>
      </c>
      <c r="R124" s="117"/>
      <c r="S124" s="117" t="s">
        <v>1345</v>
      </c>
      <c r="T124" s="117" t="s">
        <v>120</v>
      </c>
      <c r="U124" s="216" t="s">
        <v>1231</v>
      </c>
      <c r="V124" s="216" t="s">
        <v>1232</v>
      </c>
      <c r="W124" s="216" t="s">
        <v>1233</v>
      </c>
      <c r="X124" s="216"/>
      <c r="Y124" s="216"/>
      <c r="Z124" s="216"/>
      <c r="AA124" s="217"/>
      <c r="AB124" s="218"/>
      <c r="AC124" s="219"/>
      <c r="AD124" s="220"/>
      <c r="AE124" s="220"/>
      <c r="AF124" s="120"/>
      <c r="AG124" s="217"/>
      <c r="AH124" s="217"/>
      <c r="AI124" s="251"/>
      <c r="AJ124" s="220"/>
      <c r="AK124" s="220"/>
      <c r="AL124" s="222"/>
      <c r="AM124" s="217"/>
      <c r="AN124" s="217"/>
      <c r="AO124" s="221"/>
      <c r="AP124" s="220"/>
      <c r="AQ124" s="220"/>
      <c r="AR124" s="119"/>
      <c r="AS124" s="119"/>
      <c r="AT124" s="117"/>
      <c r="AU124" s="117"/>
    </row>
    <row r="125" spans="1:47" ht="30" customHeight="1">
      <c r="A125" s="227">
        <f t="shared" si="25"/>
        <v>17</v>
      </c>
      <c r="B125" s="228" t="s">
        <v>2330</v>
      </c>
      <c r="C125" s="242" t="s">
        <v>852</v>
      </c>
      <c r="D125" s="246"/>
      <c r="E125" s="229"/>
      <c r="F125" s="229"/>
      <c r="G125" s="229" t="s">
        <v>278</v>
      </c>
      <c r="H125" s="229"/>
      <c r="I125" s="243" t="s">
        <v>2331</v>
      </c>
      <c r="J125" s="229" t="s">
        <v>172</v>
      </c>
      <c r="K125" s="229" t="s">
        <v>2332</v>
      </c>
      <c r="L125" s="230">
        <v>32180</v>
      </c>
      <c r="M125" s="231">
        <f t="shared" ca="1" si="1"/>
        <v>38</v>
      </c>
      <c r="N125" s="232" t="s">
        <v>2333</v>
      </c>
      <c r="O125" s="229" t="s">
        <v>114</v>
      </c>
      <c r="P125" s="229" t="s">
        <v>176</v>
      </c>
      <c r="Q125" s="233"/>
      <c r="R125" s="229"/>
      <c r="S125" s="229"/>
      <c r="T125" s="229"/>
      <c r="U125" s="233"/>
      <c r="V125" s="233"/>
      <c r="W125" s="233"/>
      <c r="X125" s="233"/>
      <c r="Y125" s="233"/>
      <c r="Z125" s="233"/>
      <c r="AA125" s="234"/>
      <c r="AB125" s="235"/>
      <c r="AC125" s="247"/>
      <c r="AD125" s="234"/>
      <c r="AE125" s="234"/>
      <c r="AF125" s="231"/>
      <c r="AG125" s="234"/>
      <c r="AH125" s="234"/>
      <c r="AI125" s="231"/>
      <c r="AJ125" s="234"/>
      <c r="AK125" s="234"/>
      <c r="AL125" s="236"/>
      <c r="AM125" s="234"/>
      <c r="AN125" s="234"/>
      <c r="AO125" s="236"/>
      <c r="AP125" s="234"/>
      <c r="AQ125" s="234"/>
      <c r="AR125" s="230"/>
      <c r="AS125" s="230"/>
      <c r="AT125" s="229"/>
      <c r="AU125" s="229"/>
    </row>
    <row r="126" spans="1:47" ht="30" customHeight="1">
      <c r="A126" s="262" t="s">
        <v>2334</v>
      </c>
      <c r="B126" s="224"/>
      <c r="C126" s="224" t="s">
        <v>2125</v>
      </c>
      <c r="D126" s="225"/>
      <c r="E126" s="117"/>
      <c r="F126" s="117"/>
      <c r="G126" s="117"/>
      <c r="H126" s="117"/>
      <c r="I126" s="117"/>
      <c r="J126" s="117"/>
      <c r="K126" s="117"/>
      <c r="L126" s="119"/>
      <c r="M126" s="120" t="str">
        <f t="shared" ca="1" si="1"/>
        <v/>
      </c>
      <c r="N126" s="118"/>
      <c r="O126" s="117"/>
      <c r="P126" s="117"/>
      <c r="Q126" s="216"/>
      <c r="R126" s="117"/>
      <c r="S126" s="117"/>
      <c r="T126" s="117"/>
      <c r="U126" s="216"/>
      <c r="V126" s="216"/>
      <c r="W126" s="216"/>
      <c r="X126" s="216"/>
      <c r="Y126" s="216"/>
      <c r="Z126" s="216"/>
      <c r="AA126" s="217"/>
      <c r="AB126" s="218"/>
      <c r="AC126" s="219"/>
      <c r="AD126" s="220"/>
      <c r="AE126" s="220"/>
      <c r="AF126" s="120"/>
      <c r="AG126" s="217"/>
      <c r="AH126" s="217"/>
      <c r="AI126" s="251"/>
      <c r="AJ126" s="220"/>
      <c r="AK126" s="220"/>
      <c r="AL126" s="222"/>
      <c r="AM126" s="217"/>
      <c r="AN126" s="217"/>
      <c r="AO126" s="221"/>
      <c r="AP126" s="220"/>
      <c r="AQ126" s="220"/>
      <c r="AR126" s="119"/>
      <c r="AS126" s="119"/>
      <c r="AT126" s="117"/>
      <c r="AU126" s="117"/>
    </row>
    <row r="127" spans="1:47" ht="30" customHeight="1">
      <c r="A127" s="223">
        <v>1</v>
      </c>
      <c r="B127" s="224" t="s">
        <v>777</v>
      </c>
      <c r="C127" s="237" t="s">
        <v>289</v>
      </c>
      <c r="D127" s="238" t="str">
        <f t="shared" ref="D127:D140" si="31">T127</f>
        <v>Tetap</v>
      </c>
      <c r="E127" s="239" t="s">
        <v>30</v>
      </c>
      <c r="F127" s="239">
        <v>11</v>
      </c>
      <c r="G127" s="117" t="s">
        <v>100</v>
      </c>
      <c r="H127" s="117"/>
      <c r="I127" s="117" t="s">
        <v>778</v>
      </c>
      <c r="J127" s="117" t="s">
        <v>103</v>
      </c>
      <c r="K127" s="117" t="s">
        <v>779</v>
      </c>
      <c r="L127" s="119">
        <v>25042</v>
      </c>
      <c r="M127" s="120">
        <f t="shared" ca="1" si="1"/>
        <v>58</v>
      </c>
      <c r="N127" s="118" t="s">
        <v>780</v>
      </c>
      <c r="O127" s="117" t="s">
        <v>114</v>
      </c>
      <c r="P127" s="117" t="s">
        <v>116</v>
      </c>
      <c r="Q127" s="216" t="s">
        <v>97</v>
      </c>
      <c r="R127" s="117" t="s">
        <v>781</v>
      </c>
      <c r="S127" s="117">
        <v>1912045825</v>
      </c>
      <c r="T127" s="117" t="s">
        <v>1581</v>
      </c>
      <c r="U127" s="216" t="s">
        <v>2306</v>
      </c>
      <c r="V127" s="216"/>
      <c r="W127" s="216"/>
      <c r="X127" s="216"/>
      <c r="Y127" s="216"/>
      <c r="Z127" s="216"/>
      <c r="AA127" s="217" t="s">
        <v>2307</v>
      </c>
      <c r="AB127" s="217"/>
      <c r="AC127" s="221" t="str">
        <f t="shared" ref="AC127:AC134" si="32">IF(AB127="","",(DATEDIF(AA127,AB127,"M")+1))</f>
        <v/>
      </c>
      <c r="AD127" s="220" t="s">
        <v>2308</v>
      </c>
      <c r="AE127" s="220"/>
      <c r="AF127" s="222" t="str">
        <f t="shared" ref="AF127:AF128" si="33">IF(AE127="","",(DATEDIF(AD127,AE127,"M")+1))</f>
        <v/>
      </c>
      <c r="AG127" s="217" t="s">
        <v>97</v>
      </c>
      <c r="AH127" s="217"/>
      <c r="AI127" s="245" t="str">
        <f t="shared" ref="AI127:AI128" si="34">IF(AH127="","",(DATEDIF(AG127,AH127,"M")+1))</f>
        <v/>
      </c>
      <c r="AJ127" s="220" t="s">
        <v>97</v>
      </c>
      <c r="AK127" s="220"/>
      <c r="AL127" s="220" t="str">
        <f t="shared" ref="AL127:AL128" si="35">IF(AK127="","",(DATEDIF(AJ127,AK127,"M")+1))</f>
        <v/>
      </c>
      <c r="AM127" s="220" t="s">
        <v>97</v>
      </c>
      <c r="AN127" s="220"/>
      <c r="AO127" s="222" t="str">
        <f t="shared" ref="AO127:AO128" si="36">IF(AN127="","",(DATEDIF(AM127,AN127,"M")+1))</f>
        <v/>
      </c>
      <c r="AP127" s="220"/>
      <c r="AQ127" s="220"/>
      <c r="AR127" s="119"/>
      <c r="AS127" s="119"/>
      <c r="AT127" s="117"/>
      <c r="AU127" s="117"/>
    </row>
    <row r="128" spans="1:47" ht="30" customHeight="1">
      <c r="A128" s="223">
        <f t="shared" ref="A128:A134" si="37">A127+1</f>
        <v>2</v>
      </c>
      <c r="B128" s="224" t="s">
        <v>783</v>
      </c>
      <c r="C128" s="237" t="s">
        <v>289</v>
      </c>
      <c r="D128" s="238" t="str">
        <f t="shared" si="31"/>
        <v>Kontrak II</v>
      </c>
      <c r="E128" s="239" t="s">
        <v>30</v>
      </c>
      <c r="F128" s="239">
        <v>7</v>
      </c>
      <c r="G128" s="117" t="s">
        <v>278</v>
      </c>
      <c r="H128" s="117"/>
      <c r="I128" s="117" t="s">
        <v>784</v>
      </c>
      <c r="J128" s="117" t="s">
        <v>172</v>
      </c>
      <c r="K128" s="117" t="s">
        <v>540</v>
      </c>
      <c r="L128" s="119">
        <v>34456</v>
      </c>
      <c r="M128" s="120">
        <f t="shared" ca="1" si="1"/>
        <v>32</v>
      </c>
      <c r="N128" s="118" t="s">
        <v>785</v>
      </c>
      <c r="O128" s="117" t="s">
        <v>114</v>
      </c>
      <c r="P128" s="117" t="s">
        <v>116</v>
      </c>
      <c r="Q128" s="216" t="s">
        <v>97</v>
      </c>
      <c r="R128" s="117" t="s">
        <v>786</v>
      </c>
      <c r="S128" s="117">
        <v>1869258434</v>
      </c>
      <c r="T128" s="117" t="s">
        <v>1365</v>
      </c>
      <c r="U128" s="216" t="s">
        <v>393</v>
      </c>
      <c r="V128" s="216"/>
      <c r="W128" s="216"/>
      <c r="X128" s="216"/>
      <c r="Y128" s="216"/>
      <c r="Z128" s="216"/>
      <c r="AA128" s="217">
        <v>45916</v>
      </c>
      <c r="AB128" s="218">
        <v>46053</v>
      </c>
      <c r="AC128" s="219">
        <f t="shared" si="32"/>
        <v>5</v>
      </c>
      <c r="AD128" s="249" t="s">
        <v>2290</v>
      </c>
      <c r="AE128" s="220"/>
      <c r="AF128" s="120" t="str">
        <f t="shared" si="33"/>
        <v/>
      </c>
      <c r="AG128" s="217">
        <v>46174</v>
      </c>
      <c r="AH128" s="217">
        <v>46295</v>
      </c>
      <c r="AI128" s="251">
        <f t="shared" si="34"/>
        <v>4</v>
      </c>
      <c r="AJ128" s="220" t="s">
        <v>97</v>
      </c>
      <c r="AK128" s="220"/>
      <c r="AL128" s="222" t="str">
        <f t="shared" si="35"/>
        <v/>
      </c>
      <c r="AM128" s="217" t="s">
        <v>97</v>
      </c>
      <c r="AN128" s="217"/>
      <c r="AO128" s="221" t="str">
        <f t="shared" si="36"/>
        <v/>
      </c>
      <c r="AP128" s="220"/>
      <c r="AQ128" s="220"/>
      <c r="AR128" s="119"/>
      <c r="AS128" s="119"/>
      <c r="AT128" s="117"/>
      <c r="AU128" s="117"/>
    </row>
    <row r="129" spans="1:47" ht="30" customHeight="1">
      <c r="A129" s="223">
        <f t="shared" si="37"/>
        <v>3</v>
      </c>
      <c r="B129" s="224" t="s">
        <v>787</v>
      </c>
      <c r="C129" s="240" t="s">
        <v>289</v>
      </c>
      <c r="D129" s="225" t="str">
        <f t="shared" si="31"/>
        <v>Kontrak I</v>
      </c>
      <c r="E129" s="117"/>
      <c r="F129" s="117"/>
      <c r="G129" s="117" t="s">
        <v>278</v>
      </c>
      <c r="H129" s="117"/>
      <c r="I129" s="244" t="s">
        <v>788</v>
      </c>
      <c r="J129" s="117" t="s">
        <v>172</v>
      </c>
      <c r="K129" s="117" t="s">
        <v>789</v>
      </c>
      <c r="L129" s="119">
        <v>34573</v>
      </c>
      <c r="M129" s="120">
        <f t="shared" ca="1" si="1"/>
        <v>32</v>
      </c>
      <c r="N129" s="118" t="s">
        <v>790</v>
      </c>
      <c r="O129" s="117" t="s">
        <v>114</v>
      </c>
      <c r="P129" s="117" t="s">
        <v>116</v>
      </c>
      <c r="Q129" s="216" t="s">
        <v>695</v>
      </c>
      <c r="R129" s="117"/>
      <c r="S129" s="117" t="s">
        <v>791</v>
      </c>
      <c r="T129" s="117" t="s">
        <v>1241</v>
      </c>
      <c r="U129" s="216" t="s">
        <v>792</v>
      </c>
      <c r="V129" s="216"/>
      <c r="W129" s="216"/>
      <c r="X129" s="216"/>
      <c r="Y129" s="216"/>
      <c r="Z129" s="216"/>
      <c r="AA129" s="217">
        <v>46160</v>
      </c>
      <c r="AB129" s="218">
        <v>46282</v>
      </c>
      <c r="AC129" s="219">
        <f t="shared" si="32"/>
        <v>4</v>
      </c>
      <c r="AD129" s="249"/>
      <c r="AE129" s="220"/>
      <c r="AF129" s="120"/>
      <c r="AG129" s="217"/>
      <c r="AH129" s="217"/>
      <c r="AI129" s="251"/>
      <c r="AJ129" s="220"/>
      <c r="AK129" s="220"/>
      <c r="AL129" s="222"/>
      <c r="AM129" s="217"/>
      <c r="AN129" s="217"/>
      <c r="AO129" s="221"/>
      <c r="AP129" s="220"/>
      <c r="AQ129" s="220"/>
      <c r="AR129" s="119"/>
      <c r="AS129" s="119"/>
      <c r="AT129" s="117"/>
      <c r="AU129" s="117"/>
    </row>
    <row r="130" spans="1:47" ht="30" customHeight="1">
      <c r="A130" s="223">
        <f t="shared" si="37"/>
        <v>4</v>
      </c>
      <c r="B130" s="224" t="s">
        <v>793</v>
      </c>
      <c r="C130" s="240" t="s">
        <v>289</v>
      </c>
      <c r="D130" s="225" t="str">
        <f t="shared" si="31"/>
        <v>Kontrak I</v>
      </c>
      <c r="E130" s="117"/>
      <c r="F130" s="117"/>
      <c r="G130" s="117" t="s">
        <v>278</v>
      </c>
      <c r="H130" s="117"/>
      <c r="I130" s="244" t="s">
        <v>794</v>
      </c>
      <c r="J130" s="117" t="s">
        <v>172</v>
      </c>
      <c r="K130" s="117" t="s">
        <v>795</v>
      </c>
      <c r="L130" s="119">
        <v>32548</v>
      </c>
      <c r="M130" s="120">
        <f t="shared" ca="1" si="1"/>
        <v>37</v>
      </c>
      <c r="N130" s="118" t="s">
        <v>796</v>
      </c>
      <c r="O130" s="117" t="s">
        <v>114</v>
      </c>
      <c r="P130" s="117" t="s">
        <v>349</v>
      </c>
      <c r="Q130" s="216" t="s">
        <v>797</v>
      </c>
      <c r="R130" s="117"/>
      <c r="S130" s="244" t="s">
        <v>798</v>
      </c>
      <c r="T130" s="117" t="s">
        <v>1241</v>
      </c>
      <c r="U130" s="216" t="s">
        <v>799</v>
      </c>
      <c r="V130" s="216"/>
      <c r="W130" s="216"/>
      <c r="X130" s="216"/>
      <c r="Y130" s="216"/>
      <c r="Z130" s="216"/>
      <c r="AA130" s="217">
        <v>46188</v>
      </c>
      <c r="AB130" s="218">
        <v>46326</v>
      </c>
      <c r="AC130" s="219">
        <f t="shared" si="32"/>
        <v>5</v>
      </c>
      <c r="AD130" s="249"/>
      <c r="AE130" s="220"/>
      <c r="AF130" s="120"/>
      <c r="AG130" s="217"/>
      <c r="AH130" s="217"/>
      <c r="AI130" s="251"/>
      <c r="AJ130" s="220"/>
      <c r="AK130" s="220"/>
      <c r="AL130" s="222"/>
      <c r="AM130" s="217"/>
      <c r="AN130" s="217"/>
      <c r="AO130" s="221"/>
      <c r="AP130" s="220"/>
      <c r="AQ130" s="220"/>
      <c r="AR130" s="119"/>
      <c r="AS130" s="119"/>
      <c r="AT130" s="117"/>
      <c r="AU130" s="117"/>
    </row>
    <row r="131" spans="1:47" ht="30" customHeight="1">
      <c r="A131" s="223">
        <f t="shared" si="37"/>
        <v>5</v>
      </c>
      <c r="B131" s="224" t="s">
        <v>800</v>
      </c>
      <c r="C131" s="224" t="s">
        <v>801</v>
      </c>
      <c r="D131" s="225" t="str">
        <f t="shared" si="31"/>
        <v>Kontrak IV</v>
      </c>
      <c r="E131" s="117" t="s">
        <v>47</v>
      </c>
      <c r="F131" s="117">
        <v>3</v>
      </c>
      <c r="G131" s="117" t="s">
        <v>278</v>
      </c>
      <c r="H131" s="117"/>
      <c r="I131" s="117" t="s">
        <v>802</v>
      </c>
      <c r="J131" s="117" t="s">
        <v>172</v>
      </c>
      <c r="K131" s="117" t="s">
        <v>803</v>
      </c>
      <c r="L131" s="119">
        <v>36413</v>
      </c>
      <c r="M131" s="120">
        <f t="shared" ca="1" si="1"/>
        <v>27</v>
      </c>
      <c r="N131" s="118" t="s">
        <v>804</v>
      </c>
      <c r="O131" s="117" t="s">
        <v>219</v>
      </c>
      <c r="P131" s="117" t="s">
        <v>30</v>
      </c>
      <c r="Q131" s="216" t="s">
        <v>805</v>
      </c>
      <c r="R131" s="117" t="s">
        <v>806</v>
      </c>
      <c r="S131" s="117">
        <v>1856649668</v>
      </c>
      <c r="T131" s="117" t="s">
        <v>1528</v>
      </c>
      <c r="U131" s="216" t="s">
        <v>2309</v>
      </c>
      <c r="V131" s="216"/>
      <c r="W131" s="216"/>
      <c r="X131" s="216"/>
      <c r="Y131" s="216"/>
      <c r="Z131" s="216"/>
      <c r="AA131" s="217" t="s">
        <v>2191</v>
      </c>
      <c r="AB131" s="218"/>
      <c r="AC131" s="219" t="str">
        <f t="shared" si="32"/>
        <v/>
      </c>
      <c r="AD131" s="220" t="s">
        <v>2192</v>
      </c>
      <c r="AE131" s="220"/>
      <c r="AF131" s="120" t="str">
        <f t="shared" ref="AF131:AF134" si="38">IF(AE131="","",(DATEDIF(AD131,AE131,"M")+1))</f>
        <v/>
      </c>
      <c r="AG131" s="217" t="s">
        <v>2193</v>
      </c>
      <c r="AH131" s="217"/>
      <c r="AI131" s="251" t="str">
        <f t="shared" ref="AI131:AI134" si="39">IF(AH131="","",(DATEDIF(AG131,AH131,"M")+1))</f>
        <v/>
      </c>
      <c r="AJ131" s="220">
        <v>46113</v>
      </c>
      <c r="AK131" s="220">
        <v>46477</v>
      </c>
      <c r="AL131" s="222">
        <f t="shared" ref="AL131:AL134" si="40">IF(AK131="","",(DATEDIF(AJ131,AK131,"M")+1))</f>
        <v>12</v>
      </c>
      <c r="AM131" s="217" t="s">
        <v>97</v>
      </c>
      <c r="AN131" s="217"/>
      <c r="AO131" s="221" t="str">
        <f t="shared" ref="AO131:AO134" si="41">IF(AN131="","",(DATEDIF(AM131,AN131,"M")+1))</f>
        <v/>
      </c>
      <c r="AP131" s="220"/>
      <c r="AQ131" s="220"/>
      <c r="AR131" s="119"/>
      <c r="AS131" s="119"/>
      <c r="AT131" s="117"/>
      <c r="AU131" s="117"/>
    </row>
    <row r="132" spans="1:47" ht="30" customHeight="1">
      <c r="A132" s="223">
        <f t="shared" si="37"/>
        <v>6</v>
      </c>
      <c r="B132" s="224" t="s">
        <v>808</v>
      </c>
      <c r="C132" s="224" t="s">
        <v>376</v>
      </c>
      <c r="D132" s="225" t="str">
        <f t="shared" si="31"/>
        <v>Kontrak III</v>
      </c>
      <c r="E132" s="117" t="s">
        <v>47</v>
      </c>
      <c r="F132" s="117">
        <v>3</v>
      </c>
      <c r="G132" s="117" t="s">
        <v>809</v>
      </c>
      <c r="H132" s="117"/>
      <c r="I132" s="117" t="s">
        <v>810</v>
      </c>
      <c r="J132" s="117" t="s">
        <v>172</v>
      </c>
      <c r="K132" s="117" t="s">
        <v>278</v>
      </c>
      <c r="L132" s="119">
        <v>31794</v>
      </c>
      <c r="M132" s="120">
        <f t="shared" ca="1" si="1"/>
        <v>39</v>
      </c>
      <c r="N132" s="118" t="s">
        <v>811</v>
      </c>
      <c r="O132" s="117" t="s">
        <v>114</v>
      </c>
      <c r="P132" s="117" t="s">
        <v>176</v>
      </c>
      <c r="Q132" s="216" t="s">
        <v>280</v>
      </c>
      <c r="R132" s="117" t="s">
        <v>812</v>
      </c>
      <c r="S132" s="117">
        <v>1916015091</v>
      </c>
      <c r="T132" s="117" t="s">
        <v>1164</v>
      </c>
      <c r="U132" s="216" t="s">
        <v>393</v>
      </c>
      <c r="V132" s="216"/>
      <c r="W132" s="216"/>
      <c r="X132" s="216"/>
      <c r="Y132" s="216"/>
      <c r="Z132" s="216"/>
      <c r="AA132" s="217" t="s">
        <v>2317</v>
      </c>
      <c r="AB132" s="218"/>
      <c r="AC132" s="219" t="str">
        <f t="shared" si="32"/>
        <v/>
      </c>
      <c r="AD132" s="220">
        <v>46023</v>
      </c>
      <c r="AE132" s="220">
        <v>46142</v>
      </c>
      <c r="AF132" s="120">
        <f t="shared" si="38"/>
        <v>4</v>
      </c>
      <c r="AG132" s="217">
        <v>46143</v>
      </c>
      <c r="AH132" s="217">
        <v>46265</v>
      </c>
      <c r="AI132" s="251">
        <f t="shared" si="39"/>
        <v>4</v>
      </c>
      <c r="AJ132" s="220" t="s">
        <v>97</v>
      </c>
      <c r="AK132" s="220"/>
      <c r="AL132" s="222" t="str">
        <f t="shared" si="40"/>
        <v/>
      </c>
      <c r="AM132" s="217" t="s">
        <v>97</v>
      </c>
      <c r="AN132" s="217"/>
      <c r="AO132" s="221" t="str">
        <f t="shared" si="41"/>
        <v/>
      </c>
      <c r="AP132" s="220"/>
      <c r="AQ132" s="220"/>
      <c r="AR132" s="119"/>
      <c r="AS132" s="119"/>
      <c r="AT132" s="117"/>
      <c r="AU132" s="117"/>
    </row>
    <row r="133" spans="1:47" ht="30" customHeight="1">
      <c r="A133" s="223">
        <f t="shared" si="37"/>
        <v>7</v>
      </c>
      <c r="B133" s="224" t="s">
        <v>813</v>
      </c>
      <c r="C133" s="224" t="s">
        <v>376</v>
      </c>
      <c r="D133" s="225" t="str">
        <f t="shared" si="31"/>
        <v>Kontrak II</v>
      </c>
      <c r="E133" s="117" t="s">
        <v>47</v>
      </c>
      <c r="F133" s="117">
        <v>3</v>
      </c>
      <c r="G133" s="117" t="s">
        <v>814</v>
      </c>
      <c r="H133" s="117"/>
      <c r="I133" s="117" t="s">
        <v>815</v>
      </c>
      <c r="J133" s="117" t="s">
        <v>172</v>
      </c>
      <c r="K133" s="117" t="s">
        <v>816</v>
      </c>
      <c r="L133" s="119">
        <v>34870</v>
      </c>
      <c r="M133" s="120">
        <f t="shared" ca="1" si="1"/>
        <v>31</v>
      </c>
      <c r="N133" s="118" t="s">
        <v>817</v>
      </c>
      <c r="O133" s="117" t="s">
        <v>114</v>
      </c>
      <c r="P133" s="117" t="s">
        <v>116</v>
      </c>
      <c r="Q133" s="216" t="s">
        <v>250</v>
      </c>
      <c r="R133" s="117" t="s">
        <v>818</v>
      </c>
      <c r="S133" s="117">
        <v>1980449995</v>
      </c>
      <c r="T133" s="117" t="s">
        <v>1365</v>
      </c>
      <c r="U133" s="216" t="s">
        <v>120</v>
      </c>
      <c r="V133" s="216"/>
      <c r="W133" s="216"/>
      <c r="X133" s="216"/>
      <c r="Y133" s="216"/>
      <c r="Z133" s="216"/>
      <c r="AA133" s="217" t="s">
        <v>2313</v>
      </c>
      <c r="AB133" s="218"/>
      <c r="AC133" s="219" t="str">
        <f t="shared" si="32"/>
        <v/>
      </c>
      <c r="AD133" s="220">
        <v>46143</v>
      </c>
      <c r="AE133" s="220">
        <v>46265</v>
      </c>
      <c r="AF133" s="120">
        <f t="shared" si="38"/>
        <v>4</v>
      </c>
      <c r="AG133" s="217" t="s">
        <v>97</v>
      </c>
      <c r="AH133" s="217"/>
      <c r="AI133" s="251" t="str">
        <f t="shared" si="39"/>
        <v/>
      </c>
      <c r="AJ133" s="220" t="s">
        <v>97</v>
      </c>
      <c r="AK133" s="220"/>
      <c r="AL133" s="222" t="str">
        <f t="shared" si="40"/>
        <v/>
      </c>
      <c r="AM133" s="217" t="s">
        <v>97</v>
      </c>
      <c r="AN133" s="217"/>
      <c r="AO133" s="221" t="str">
        <f t="shared" si="41"/>
        <v/>
      </c>
      <c r="AP133" s="220"/>
      <c r="AQ133" s="220"/>
      <c r="AR133" s="119"/>
      <c r="AS133" s="119"/>
      <c r="AT133" s="117"/>
      <c r="AU133" s="117"/>
    </row>
    <row r="134" spans="1:47" ht="30" customHeight="1">
      <c r="A134" s="223">
        <f t="shared" si="37"/>
        <v>8</v>
      </c>
      <c r="B134" s="224" t="s">
        <v>819</v>
      </c>
      <c r="C134" s="224" t="s">
        <v>376</v>
      </c>
      <c r="D134" s="225" t="str">
        <f t="shared" si="31"/>
        <v>Kontrak II</v>
      </c>
      <c r="E134" s="117" t="s">
        <v>47</v>
      </c>
      <c r="F134" s="117">
        <v>3</v>
      </c>
      <c r="G134" s="117" t="s">
        <v>814</v>
      </c>
      <c r="H134" s="117"/>
      <c r="I134" s="117" t="s">
        <v>820</v>
      </c>
      <c r="J134" s="117" t="s">
        <v>172</v>
      </c>
      <c r="K134" s="117" t="s">
        <v>821</v>
      </c>
      <c r="L134" s="119">
        <v>33654</v>
      </c>
      <c r="M134" s="120">
        <f t="shared" ca="1" si="1"/>
        <v>34</v>
      </c>
      <c r="N134" s="118" t="s">
        <v>822</v>
      </c>
      <c r="O134" s="117" t="s">
        <v>114</v>
      </c>
      <c r="P134" s="117" t="s">
        <v>116</v>
      </c>
      <c r="Q134" s="216" t="s">
        <v>250</v>
      </c>
      <c r="R134" s="117" t="s">
        <v>823</v>
      </c>
      <c r="S134" s="117">
        <v>1980450058</v>
      </c>
      <c r="T134" s="117" t="s">
        <v>1365</v>
      </c>
      <c r="U134" s="216" t="s">
        <v>120</v>
      </c>
      <c r="V134" s="216"/>
      <c r="W134" s="216"/>
      <c r="X134" s="216"/>
      <c r="Y134" s="216"/>
      <c r="Z134" s="216"/>
      <c r="AA134" s="217" t="s">
        <v>2313</v>
      </c>
      <c r="AB134" s="218"/>
      <c r="AC134" s="219" t="str">
        <f t="shared" si="32"/>
        <v/>
      </c>
      <c r="AD134" s="220">
        <v>46143</v>
      </c>
      <c r="AE134" s="220">
        <v>46265</v>
      </c>
      <c r="AF134" s="120">
        <f t="shared" si="38"/>
        <v>4</v>
      </c>
      <c r="AG134" s="217" t="s">
        <v>97</v>
      </c>
      <c r="AH134" s="217"/>
      <c r="AI134" s="251" t="str">
        <f t="shared" si="39"/>
        <v/>
      </c>
      <c r="AJ134" s="220" t="s">
        <v>97</v>
      </c>
      <c r="AK134" s="220"/>
      <c r="AL134" s="222" t="str">
        <f t="shared" si="40"/>
        <v/>
      </c>
      <c r="AM134" s="217" t="s">
        <v>97</v>
      </c>
      <c r="AN134" s="217"/>
      <c r="AO134" s="221" t="str">
        <f t="shared" si="41"/>
        <v/>
      </c>
      <c r="AP134" s="220"/>
      <c r="AQ134" s="220"/>
      <c r="AR134" s="119"/>
      <c r="AS134" s="119"/>
      <c r="AT134" s="117"/>
      <c r="AU134" s="117"/>
    </row>
    <row r="135" spans="1:47" ht="30" customHeight="1">
      <c r="A135" s="223">
        <v>8</v>
      </c>
      <c r="B135" s="224" t="s">
        <v>824</v>
      </c>
      <c r="C135" s="248" t="s">
        <v>944</v>
      </c>
      <c r="D135" s="225" t="str">
        <f t="shared" si="31"/>
        <v>Freelance</v>
      </c>
      <c r="E135" s="117"/>
      <c r="F135" s="117"/>
      <c r="G135" s="117" t="s">
        <v>127</v>
      </c>
      <c r="H135" s="117"/>
      <c r="I135" s="244" t="s">
        <v>825</v>
      </c>
      <c r="J135" s="117" t="s">
        <v>172</v>
      </c>
      <c r="K135" s="117" t="s">
        <v>264</v>
      </c>
      <c r="L135" s="119">
        <v>33790</v>
      </c>
      <c r="M135" s="120">
        <f t="shared" ca="1" si="1"/>
        <v>34</v>
      </c>
      <c r="N135" s="118" t="s">
        <v>826</v>
      </c>
      <c r="O135" s="117" t="s">
        <v>219</v>
      </c>
      <c r="P135" s="117" t="s">
        <v>30</v>
      </c>
      <c r="Q135" s="216" t="s">
        <v>177</v>
      </c>
      <c r="R135" s="117"/>
      <c r="S135" s="117" t="s">
        <v>827</v>
      </c>
      <c r="T135" s="117" t="s">
        <v>120</v>
      </c>
      <c r="U135" s="216" t="s">
        <v>828</v>
      </c>
      <c r="V135" s="216" t="s">
        <v>829</v>
      </c>
      <c r="W135" s="216" t="s">
        <v>3339</v>
      </c>
      <c r="X135" s="216" t="s">
        <v>3340</v>
      </c>
      <c r="Y135" s="216" t="s">
        <v>3341</v>
      </c>
      <c r="Z135" s="216" t="s">
        <v>3342</v>
      </c>
      <c r="AA135" s="217"/>
      <c r="AB135" s="218"/>
      <c r="AC135" s="219"/>
      <c r="AD135" s="220"/>
      <c r="AE135" s="220"/>
      <c r="AF135" s="120"/>
      <c r="AG135" s="217"/>
      <c r="AH135" s="217"/>
      <c r="AI135" s="251"/>
      <c r="AJ135" s="220"/>
      <c r="AK135" s="220"/>
      <c r="AL135" s="222"/>
      <c r="AM135" s="217"/>
      <c r="AN135" s="217"/>
      <c r="AO135" s="221"/>
      <c r="AP135" s="220"/>
      <c r="AQ135" s="220"/>
      <c r="AR135" s="119"/>
      <c r="AS135" s="119"/>
      <c r="AT135" s="117"/>
      <c r="AU135" s="117"/>
    </row>
    <row r="136" spans="1:47" ht="30" customHeight="1">
      <c r="A136" s="223">
        <v>9</v>
      </c>
      <c r="B136" s="224" t="s">
        <v>832</v>
      </c>
      <c r="C136" s="248" t="s">
        <v>944</v>
      </c>
      <c r="D136" s="225" t="str">
        <f t="shared" si="31"/>
        <v>Freelance</v>
      </c>
      <c r="E136" s="117"/>
      <c r="F136" s="117"/>
      <c r="G136" s="117" t="s">
        <v>127</v>
      </c>
      <c r="H136" s="117"/>
      <c r="I136" s="244" t="s">
        <v>833</v>
      </c>
      <c r="J136" s="117" t="s">
        <v>103</v>
      </c>
      <c r="K136" s="117" t="s">
        <v>834</v>
      </c>
      <c r="L136" s="119">
        <v>32975</v>
      </c>
      <c r="M136" s="120">
        <f t="shared" ca="1" si="1"/>
        <v>36</v>
      </c>
      <c r="N136" s="118" t="s">
        <v>835</v>
      </c>
      <c r="O136" s="117" t="s">
        <v>219</v>
      </c>
      <c r="P136" s="117" t="s">
        <v>30</v>
      </c>
      <c r="Q136" s="216" t="s">
        <v>836</v>
      </c>
      <c r="R136" s="117"/>
      <c r="S136" s="117" t="s">
        <v>837</v>
      </c>
      <c r="T136" s="117" t="s">
        <v>120</v>
      </c>
      <c r="U136" s="216" t="s">
        <v>828</v>
      </c>
      <c r="V136" s="216" t="s">
        <v>829</v>
      </c>
      <c r="W136" s="216" t="s">
        <v>3339</v>
      </c>
      <c r="X136" s="216" t="s">
        <v>3340</v>
      </c>
      <c r="Y136" s="216" t="s">
        <v>3341</v>
      </c>
      <c r="Z136" s="216" t="s">
        <v>3342</v>
      </c>
      <c r="AA136" s="217"/>
      <c r="AB136" s="218"/>
      <c r="AC136" s="219"/>
      <c r="AD136" s="220"/>
      <c r="AE136" s="220"/>
      <c r="AF136" s="120"/>
      <c r="AG136" s="217"/>
      <c r="AH136" s="217"/>
      <c r="AI136" s="251"/>
      <c r="AJ136" s="220"/>
      <c r="AK136" s="220"/>
      <c r="AL136" s="222"/>
      <c r="AM136" s="217"/>
      <c r="AN136" s="217"/>
      <c r="AO136" s="221"/>
      <c r="AP136" s="220"/>
      <c r="AQ136" s="220"/>
      <c r="AR136" s="119"/>
      <c r="AS136" s="119"/>
      <c r="AT136" s="117"/>
      <c r="AU136" s="117"/>
    </row>
    <row r="137" spans="1:47" ht="30" customHeight="1">
      <c r="A137" s="223">
        <v>10</v>
      </c>
      <c r="B137" s="224" t="s">
        <v>1130</v>
      </c>
      <c r="C137" s="248" t="s">
        <v>944</v>
      </c>
      <c r="D137" s="225" t="str">
        <f t="shared" si="31"/>
        <v>Freelance</v>
      </c>
      <c r="E137" s="117"/>
      <c r="F137" s="117"/>
      <c r="G137" s="117" t="s">
        <v>127</v>
      </c>
      <c r="H137" s="117"/>
      <c r="I137" s="244" t="s">
        <v>1138</v>
      </c>
      <c r="J137" s="117" t="s">
        <v>172</v>
      </c>
      <c r="K137" s="117" t="s">
        <v>1139</v>
      </c>
      <c r="L137" s="119">
        <v>33017</v>
      </c>
      <c r="M137" s="120">
        <f t="shared" ca="1" si="1"/>
        <v>36</v>
      </c>
      <c r="N137" s="118" t="s">
        <v>1145</v>
      </c>
      <c r="O137" s="117" t="s">
        <v>114</v>
      </c>
      <c r="P137" s="117" t="s">
        <v>116</v>
      </c>
      <c r="Q137" s="216" t="s">
        <v>1146</v>
      </c>
      <c r="R137" s="117"/>
      <c r="S137" s="117" t="s">
        <v>1147</v>
      </c>
      <c r="T137" s="117" t="s">
        <v>120</v>
      </c>
      <c r="U137" s="216" t="s">
        <v>828</v>
      </c>
      <c r="V137" s="216" t="s">
        <v>829</v>
      </c>
      <c r="W137" s="216" t="s">
        <v>3339</v>
      </c>
      <c r="X137" s="216" t="s">
        <v>3340</v>
      </c>
      <c r="Y137" s="216" t="s">
        <v>3341</v>
      </c>
      <c r="Z137" s="216" t="s">
        <v>3342</v>
      </c>
      <c r="AA137" s="217"/>
      <c r="AB137" s="218"/>
      <c r="AC137" s="219"/>
      <c r="AD137" s="220"/>
      <c r="AE137" s="220"/>
      <c r="AF137" s="120"/>
      <c r="AG137" s="217"/>
      <c r="AH137" s="217"/>
      <c r="AI137" s="251"/>
      <c r="AJ137" s="220"/>
      <c r="AK137" s="220"/>
      <c r="AL137" s="222"/>
      <c r="AM137" s="217"/>
      <c r="AN137" s="217"/>
      <c r="AO137" s="221"/>
      <c r="AP137" s="220"/>
      <c r="AQ137" s="220"/>
      <c r="AR137" s="119"/>
      <c r="AS137" s="119"/>
      <c r="AT137" s="117"/>
      <c r="AU137" s="117"/>
    </row>
    <row r="138" spans="1:47" ht="30" customHeight="1">
      <c r="A138" s="223">
        <v>11</v>
      </c>
      <c r="B138" s="224" t="s">
        <v>838</v>
      </c>
      <c r="C138" s="240" t="s">
        <v>246</v>
      </c>
      <c r="D138" s="225" t="str">
        <f t="shared" si="31"/>
        <v>Kontrak I</v>
      </c>
      <c r="E138" s="117" t="s">
        <v>47</v>
      </c>
      <c r="F138" s="117" t="s">
        <v>30</v>
      </c>
      <c r="G138" s="117" t="s">
        <v>719</v>
      </c>
      <c r="H138" s="117"/>
      <c r="I138" s="117" t="s">
        <v>839</v>
      </c>
      <c r="J138" s="117" t="s">
        <v>172</v>
      </c>
      <c r="K138" s="117" t="s">
        <v>278</v>
      </c>
      <c r="L138" s="119">
        <v>36517</v>
      </c>
      <c r="M138" s="120">
        <f t="shared" ca="1" si="1"/>
        <v>26</v>
      </c>
      <c r="N138" s="118" t="s">
        <v>840</v>
      </c>
      <c r="O138" s="117" t="s">
        <v>114</v>
      </c>
      <c r="P138" s="117" t="s">
        <v>426</v>
      </c>
      <c r="Q138" s="216" t="s">
        <v>250</v>
      </c>
      <c r="R138" s="117" t="s">
        <v>841</v>
      </c>
      <c r="S138" s="117">
        <v>1957673743</v>
      </c>
      <c r="T138" s="117" t="s">
        <v>1241</v>
      </c>
      <c r="U138" s="216" t="s">
        <v>120</v>
      </c>
      <c r="V138" s="216"/>
      <c r="W138" s="216"/>
      <c r="X138" s="216"/>
      <c r="Y138" s="216"/>
      <c r="Z138" s="216"/>
      <c r="AA138" s="217">
        <v>46055</v>
      </c>
      <c r="AB138" s="218">
        <v>46173</v>
      </c>
      <c r="AC138" s="219">
        <f t="shared" ref="AC138:AC139" si="42">IF(AB138="","",(DATEDIF(AA138,AB138,"M")+1))</f>
        <v>4</v>
      </c>
      <c r="AD138" s="220">
        <v>46174</v>
      </c>
      <c r="AE138" s="220">
        <v>46295</v>
      </c>
      <c r="AF138" s="120">
        <f t="shared" ref="AF138:AF139" si="43">IF(AE138="","",(DATEDIF(AD138,AE138,"M")+1))</f>
        <v>4</v>
      </c>
      <c r="AG138" s="217" t="s">
        <v>97</v>
      </c>
      <c r="AH138" s="217"/>
      <c r="AI138" s="251" t="str">
        <f t="shared" ref="AI138:AI139" si="44">IF(AH138="","",(DATEDIF(AG138,AH138,"M")+1))</f>
        <v/>
      </c>
      <c r="AJ138" s="220" t="s">
        <v>97</v>
      </c>
      <c r="AK138" s="220"/>
      <c r="AL138" s="222" t="str">
        <f t="shared" ref="AL138:AL139" si="45">IF(AK138="","",(DATEDIF(AJ138,AK138,"M")+1))</f>
        <v/>
      </c>
      <c r="AM138" s="217" t="s">
        <v>97</v>
      </c>
      <c r="AN138" s="217"/>
      <c r="AO138" s="221" t="str">
        <f t="shared" ref="AO138:AO139" si="46">IF(AN138="","",(DATEDIF(AM138,AN138,"M")+1))</f>
        <v/>
      </c>
      <c r="AP138" s="220"/>
      <c r="AQ138" s="220"/>
      <c r="AR138" s="119"/>
      <c r="AS138" s="119"/>
      <c r="AT138" s="117"/>
      <c r="AU138" s="117"/>
    </row>
    <row r="139" spans="1:47" ht="30" customHeight="1">
      <c r="A139" s="263">
        <v>12</v>
      </c>
      <c r="B139" s="224" t="s">
        <v>1478</v>
      </c>
      <c r="C139" s="240" t="s">
        <v>246</v>
      </c>
      <c r="D139" s="225" t="str">
        <f t="shared" si="31"/>
        <v>Kontrak I</v>
      </c>
      <c r="E139" s="117" t="s">
        <v>47</v>
      </c>
      <c r="F139" s="117" t="s">
        <v>30</v>
      </c>
      <c r="G139" s="117" t="s">
        <v>719</v>
      </c>
      <c r="H139" s="117" t="s">
        <v>821</v>
      </c>
      <c r="I139" s="244" t="s">
        <v>1483</v>
      </c>
      <c r="J139" s="117" t="s">
        <v>172</v>
      </c>
      <c r="K139" s="117" t="s">
        <v>278</v>
      </c>
      <c r="L139" s="119">
        <v>34670</v>
      </c>
      <c r="M139" s="120">
        <f t="shared" ca="1" si="1"/>
        <v>31</v>
      </c>
      <c r="N139" s="118" t="s">
        <v>1484</v>
      </c>
      <c r="O139" s="117" t="s">
        <v>114</v>
      </c>
      <c r="P139" s="117" t="s">
        <v>116</v>
      </c>
      <c r="Q139" s="216" t="s">
        <v>250</v>
      </c>
      <c r="R139" s="117"/>
      <c r="S139" s="117">
        <v>1918308959</v>
      </c>
      <c r="T139" s="117" t="s">
        <v>1241</v>
      </c>
      <c r="U139" s="216" t="s">
        <v>120</v>
      </c>
      <c r="V139" s="216"/>
      <c r="W139" s="216"/>
      <c r="X139" s="216"/>
      <c r="Y139" s="216"/>
      <c r="Z139" s="216"/>
      <c r="AA139" s="217">
        <v>46113</v>
      </c>
      <c r="AB139" s="218">
        <v>46234</v>
      </c>
      <c r="AC139" s="219">
        <f t="shared" si="42"/>
        <v>4</v>
      </c>
      <c r="AD139" s="220"/>
      <c r="AE139" s="220"/>
      <c r="AF139" s="120" t="str">
        <f t="shared" si="43"/>
        <v/>
      </c>
      <c r="AG139" s="217"/>
      <c r="AH139" s="217"/>
      <c r="AI139" s="251" t="str">
        <f t="shared" si="44"/>
        <v/>
      </c>
      <c r="AJ139" s="220"/>
      <c r="AK139" s="220"/>
      <c r="AL139" s="222" t="str">
        <f t="shared" si="45"/>
        <v/>
      </c>
      <c r="AM139" s="217"/>
      <c r="AN139" s="217"/>
      <c r="AO139" s="221" t="str">
        <f t="shared" si="46"/>
        <v/>
      </c>
      <c r="AP139" s="220"/>
      <c r="AQ139" s="220"/>
      <c r="AR139" s="119"/>
      <c r="AS139" s="119"/>
      <c r="AT139" s="117"/>
      <c r="AU139" s="117"/>
    </row>
    <row r="140" spans="1:47" ht="30" customHeight="1">
      <c r="A140" s="223">
        <v>13</v>
      </c>
      <c r="B140" s="224" t="s">
        <v>842</v>
      </c>
      <c r="C140" s="240" t="s">
        <v>852</v>
      </c>
      <c r="D140" s="225" t="str">
        <f t="shared" si="31"/>
        <v>Freelance</v>
      </c>
      <c r="E140" s="117"/>
      <c r="F140" s="117"/>
      <c r="G140" s="117" t="s">
        <v>127</v>
      </c>
      <c r="H140" s="117"/>
      <c r="I140" s="244" t="s">
        <v>843</v>
      </c>
      <c r="J140" s="117" t="s">
        <v>172</v>
      </c>
      <c r="K140" s="117" t="s">
        <v>844</v>
      </c>
      <c r="L140" s="119">
        <v>32204</v>
      </c>
      <c r="M140" s="120">
        <f t="shared" ca="1" si="1"/>
        <v>38</v>
      </c>
      <c r="N140" s="118" t="s">
        <v>845</v>
      </c>
      <c r="O140" s="117" t="s">
        <v>114</v>
      </c>
      <c r="P140" s="117" t="s">
        <v>349</v>
      </c>
      <c r="Q140" s="216" t="s">
        <v>846</v>
      </c>
      <c r="R140" s="117"/>
      <c r="S140" s="117" t="s">
        <v>847</v>
      </c>
      <c r="T140" s="117" t="s">
        <v>120</v>
      </c>
      <c r="U140" s="216" t="s">
        <v>848</v>
      </c>
      <c r="V140" s="216" t="s">
        <v>849</v>
      </c>
      <c r="W140" s="216" t="s">
        <v>3390</v>
      </c>
      <c r="X140" s="216"/>
      <c r="Y140" s="216"/>
      <c r="Z140" s="216"/>
      <c r="AA140" s="217"/>
      <c r="AB140" s="218"/>
      <c r="AC140" s="219"/>
      <c r="AD140" s="220"/>
      <c r="AE140" s="220"/>
      <c r="AF140" s="120"/>
      <c r="AG140" s="217"/>
      <c r="AH140" s="217"/>
      <c r="AI140" s="251"/>
      <c r="AJ140" s="220"/>
      <c r="AK140" s="220"/>
      <c r="AL140" s="222"/>
      <c r="AM140" s="217"/>
      <c r="AN140" s="217"/>
      <c r="AO140" s="221"/>
      <c r="AP140" s="220"/>
      <c r="AQ140" s="220"/>
      <c r="AR140" s="119"/>
      <c r="AS140" s="119"/>
      <c r="AT140" s="117"/>
      <c r="AU140" s="117"/>
    </row>
    <row r="141" spans="1:47" ht="30" customHeight="1">
      <c r="A141" s="262" t="s">
        <v>3392</v>
      </c>
      <c r="B141" s="264"/>
      <c r="C141" s="264"/>
      <c r="D141" s="225"/>
      <c r="E141" s="117"/>
      <c r="F141" s="117"/>
      <c r="G141" s="117"/>
      <c r="H141" s="117"/>
      <c r="I141" s="117"/>
      <c r="J141" s="117"/>
      <c r="K141" s="117"/>
      <c r="L141" s="119"/>
      <c r="M141" s="120"/>
      <c r="N141" s="118"/>
      <c r="O141" s="117"/>
      <c r="P141" s="117"/>
      <c r="Q141" s="216"/>
      <c r="R141" s="117"/>
      <c r="S141" s="117"/>
      <c r="T141" s="117"/>
      <c r="U141" s="216"/>
      <c r="V141" s="216"/>
      <c r="W141" s="216"/>
      <c r="X141" s="216"/>
      <c r="Y141" s="216"/>
      <c r="Z141" s="216"/>
      <c r="AA141" s="217"/>
      <c r="AB141" s="218"/>
      <c r="AC141" s="219"/>
      <c r="AD141" s="220"/>
      <c r="AE141" s="220"/>
      <c r="AF141" s="120"/>
      <c r="AG141" s="217"/>
      <c r="AH141" s="217"/>
      <c r="AI141" s="251"/>
      <c r="AJ141" s="220"/>
      <c r="AK141" s="220"/>
      <c r="AL141" s="222"/>
      <c r="AM141" s="217"/>
      <c r="AN141" s="217"/>
      <c r="AO141" s="221"/>
      <c r="AP141" s="220"/>
      <c r="AQ141" s="220"/>
      <c r="AR141" s="119"/>
      <c r="AS141" s="119"/>
      <c r="AT141" s="117"/>
      <c r="AU141" s="117"/>
    </row>
    <row r="142" spans="1:47" ht="30" customHeight="1">
      <c r="A142" s="227">
        <v>1</v>
      </c>
      <c r="B142" s="228" t="s">
        <v>3401</v>
      </c>
      <c r="C142" s="228" t="s">
        <v>944</v>
      </c>
      <c r="D142" s="246" t="str">
        <f t="shared" ref="D142:D285" si="47">T142</f>
        <v>Freelance</v>
      </c>
      <c r="E142" s="229"/>
      <c r="F142" s="229"/>
      <c r="G142" s="229" t="s">
        <v>3404</v>
      </c>
      <c r="H142" s="229"/>
      <c r="I142" s="243" t="s">
        <v>3405</v>
      </c>
      <c r="J142" s="229" t="s">
        <v>172</v>
      </c>
      <c r="K142" s="229" t="s">
        <v>3408</v>
      </c>
      <c r="L142" s="230">
        <v>25399</v>
      </c>
      <c r="M142" s="231">
        <f t="shared" ref="M142:M285" ca="1" si="48">IF(L142="","",(DATEDIF(L142,TODAY(),"Y")))</f>
        <v>57</v>
      </c>
      <c r="N142" s="232" t="s">
        <v>3413</v>
      </c>
      <c r="O142" s="229" t="s">
        <v>743</v>
      </c>
      <c r="P142" s="243" t="s">
        <v>3415</v>
      </c>
      <c r="Q142" s="233"/>
      <c r="R142" s="229"/>
      <c r="S142" s="229" t="s">
        <v>1268</v>
      </c>
      <c r="T142" s="229" t="s">
        <v>120</v>
      </c>
      <c r="U142" s="233" t="s">
        <v>3416</v>
      </c>
      <c r="V142" s="233" t="s">
        <v>3417</v>
      </c>
      <c r="W142" s="233" t="s">
        <v>3418</v>
      </c>
      <c r="X142" s="233"/>
      <c r="Y142" s="233"/>
      <c r="Z142" s="233"/>
      <c r="AA142" s="234"/>
      <c r="AB142" s="235"/>
      <c r="AC142" s="247"/>
      <c r="AD142" s="234"/>
      <c r="AE142" s="234"/>
      <c r="AF142" s="231"/>
      <c r="AG142" s="234"/>
      <c r="AH142" s="234"/>
      <c r="AI142" s="231"/>
      <c r="AJ142" s="234"/>
      <c r="AK142" s="234"/>
      <c r="AL142" s="236"/>
      <c r="AM142" s="234"/>
      <c r="AN142" s="234"/>
      <c r="AO142" s="236"/>
      <c r="AP142" s="234"/>
      <c r="AQ142" s="234"/>
      <c r="AR142" s="230"/>
      <c r="AS142" s="230"/>
      <c r="AT142" s="229"/>
      <c r="AU142" s="229"/>
    </row>
    <row r="143" spans="1:47" ht="30" customHeight="1">
      <c r="A143" s="227">
        <f t="shared" ref="A143:A146" si="49">A142+1</f>
        <v>2</v>
      </c>
      <c r="B143" s="228" t="s">
        <v>3425</v>
      </c>
      <c r="C143" s="228" t="s">
        <v>944</v>
      </c>
      <c r="D143" s="246" t="str">
        <f t="shared" si="47"/>
        <v>Freelance</v>
      </c>
      <c r="E143" s="229"/>
      <c r="F143" s="229"/>
      <c r="G143" s="229" t="s">
        <v>3404</v>
      </c>
      <c r="H143" s="229"/>
      <c r="I143" s="243" t="s">
        <v>3426</v>
      </c>
      <c r="J143" s="229" t="s">
        <v>172</v>
      </c>
      <c r="K143" s="229" t="s">
        <v>3408</v>
      </c>
      <c r="L143" s="230">
        <v>31443</v>
      </c>
      <c r="M143" s="231">
        <f t="shared" ca="1" si="48"/>
        <v>40</v>
      </c>
      <c r="N143" s="232" t="s">
        <v>3427</v>
      </c>
      <c r="O143" s="229" t="s">
        <v>114</v>
      </c>
      <c r="P143" s="229" t="s">
        <v>176</v>
      </c>
      <c r="Q143" s="233" t="s">
        <v>250</v>
      </c>
      <c r="R143" s="229"/>
      <c r="S143" s="229"/>
      <c r="T143" s="229" t="s">
        <v>120</v>
      </c>
      <c r="U143" s="112" t="s">
        <v>1269</v>
      </c>
      <c r="V143" s="112" t="s">
        <v>1270</v>
      </c>
      <c r="W143" s="112" t="s">
        <v>1271</v>
      </c>
      <c r="X143" s="233"/>
      <c r="Y143" s="233"/>
      <c r="Z143" s="233"/>
      <c r="AA143" s="234"/>
      <c r="AB143" s="235"/>
      <c r="AC143" s="247"/>
      <c r="AD143" s="234"/>
      <c r="AE143" s="234"/>
      <c r="AF143" s="231"/>
      <c r="AG143" s="234"/>
      <c r="AH143" s="234"/>
      <c r="AI143" s="231"/>
      <c r="AJ143" s="234"/>
      <c r="AK143" s="234"/>
      <c r="AL143" s="236"/>
      <c r="AM143" s="234"/>
      <c r="AN143" s="234"/>
      <c r="AO143" s="236"/>
      <c r="AP143" s="234"/>
      <c r="AQ143" s="234"/>
      <c r="AR143" s="230"/>
      <c r="AS143" s="230"/>
      <c r="AT143" s="229"/>
      <c r="AU143" s="229"/>
    </row>
    <row r="144" spans="1:47" ht="30" customHeight="1">
      <c r="A144" s="263">
        <f t="shared" si="49"/>
        <v>3</v>
      </c>
      <c r="B144" s="224" t="s">
        <v>1259</v>
      </c>
      <c r="C144" s="224" t="s">
        <v>944</v>
      </c>
      <c r="D144" s="225" t="str">
        <f t="shared" si="47"/>
        <v>Freelance</v>
      </c>
      <c r="E144" s="117"/>
      <c r="F144" s="117"/>
      <c r="G144" s="117" t="s">
        <v>1263</v>
      </c>
      <c r="H144" s="117"/>
      <c r="I144" s="244" t="s">
        <v>1264</v>
      </c>
      <c r="J144" s="117" t="s">
        <v>172</v>
      </c>
      <c r="K144" s="117" t="s">
        <v>1266</v>
      </c>
      <c r="L144" s="119">
        <v>31505</v>
      </c>
      <c r="M144" s="120">
        <f t="shared" ca="1" si="48"/>
        <v>40</v>
      </c>
      <c r="N144" s="118" t="s">
        <v>1267</v>
      </c>
      <c r="O144" s="117" t="s">
        <v>114</v>
      </c>
      <c r="P144" s="117" t="s">
        <v>349</v>
      </c>
      <c r="Q144" s="216" t="s">
        <v>177</v>
      </c>
      <c r="R144" s="117"/>
      <c r="S144" s="117" t="s">
        <v>1268</v>
      </c>
      <c r="T144" s="117" t="s">
        <v>120</v>
      </c>
      <c r="U144" s="101" t="s">
        <v>1269</v>
      </c>
      <c r="V144" s="101" t="s">
        <v>1270</v>
      </c>
      <c r="W144" s="101" t="s">
        <v>1271</v>
      </c>
      <c r="X144" s="216"/>
      <c r="Y144" s="216"/>
      <c r="Z144" s="216"/>
      <c r="AA144" s="220"/>
      <c r="AB144" s="140"/>
      <c r="AC144" s="386"/>
      <c r="AD144" s="220"/>
      <c r="AE144" s="220"/>
      <c r="AF144" s="120"/>
      <c r="AG144" s="220"/>
      <c r="AH144" s="220"/>
      <c r="AI144" s="120"/>
      <c r="AJ144" s="220"/>
      <c r="AK144" s="220"/>
      <c r="AL144" s="222"/>
      <c r="AM144" s="220"/>
      <c r="AN144" s="220"/>
      <c r="AO144" s="222"/>
      <c r="AP144" s="220"/>
      <c r="AQ144" s="220"/>
      <c r="AR144" s="119"/>
      <c r="AS144" s="119"/>
      <c r="AT144" s="117"/>
      <c r="AU144" s="117"/>
    </row>
    <row r="145" spans="1:47" ht="30" customHeight="1">
      <c r="A145" s="263">
        <f t="shared" si="49"/>
        <v>4</v>
      </c>
      <c r="B145" s="387" t="s">
        <v>1281</v>
      </c>
      <c r="C145" s="224" t="s">
        <v>944</v>
      </c>
      <c r="D145" s="225" t="str">
        <f t="shared" si="47"/>
        <v>Freelance</v>
      </c>
      <c r="E145" s="117"/>
      <c r="F145" s="117"/>
      <c r="G145" s="117" t="s">
        <v>1282</v>
      </c>
      <c r="H145" s="117"/>
      <c r="I145" s="244" t="s">
        <v>1283</v>
      </c>
      <c r="J145" s="117" t="s">
        <v>172</v>
      </c>
      <c r="K145" s="117" t="s">
        <v>1282</v>
      </c>
      <c r="L145" s="119">
        <v>30982</v>
      </c>
      <c r="M145" s="120">
        <f t="shared" ca="1" si="48"/>
        <v>41</v>
      </c>
      <c r="N145" s="118" t="s">
        <v>1284</v>
      </c>
      <c r="O145" s="117" t="s">
        <v>114</v>
      </c>
      <c r="P145" s="117" t="s">
        <v>116</v>
      </c>
      <c r="Q145" s="216" t="s">
        <v>926</v>
      </c>
      <c r="R145" s="117"/>
      <c r="S145" s="117" t="s">
        <v>1268</v>
      </c>
      <c r="T145" s="117" t="s">
        <v>120</v>
      </c>
      <c r="U145" s="101" t="s">
        <v>1269</v>
      </c>
      <c r="V145" s="101" t="s">
        <v>1270</v>
      </c>
      <c r="W145" s="101" t="s">
        <v>1271</v>
      </c>
      <c r="X145" s="216"/>
      <c r="Y145" s="216"/>
      <c r="Z145" s="216"/>
      <c r="AA145" s="220"/>
      <c r="AB145" s="140"/>
      <c r="AC145" s="386"/>
      <c r="AD145" s="220"/>
      <c r="AE145" s="220"/>
      <c r="AF145" s="120"/>
      <c r="AG145" s="220"/>
      <c r="AH145" s="220"/>
      <c r="AI145" s="120"/>
      <c r="AJ145" s="220"/>
      <c r="AK145" s="220"/>
      <c r="AL145" s="222"/>
      <c r="AM145" s="220"/>
      <c r="AN145" s="220"/>
      <c r="AO145" s="222"/>
      <c r="AP145" s="220"/>
      <c r="AQ145" s="220"/>
      <c r="AR145" s="119"/>
      <c r="AS145" s="119"/>
      <c r="AT145" s="117"/>
      <c r="AU145" s="117"/>
    </row>
    <row r="146" spans="1:47" ht="30" customHeight="1">
      <c r="A146" s="223">
        <f t="shared" si="49"/>
        <v>5</v>
      </c>
      <c r="B146" s="387" t="s">
        <v>1292</v>
      </c>
      <c r="C146" s="387" t="s">
        <v>944</v>
      </c>
      <c r="D146" s="225" t="str">
        <f t="shared" si="47"/>
        <v>Freelance</v>
      </c>
      <c r="E146" s="117"/>
      <c r="F146" s="117"/>
      <c r="G146" s="117" t="s">
        <v>1225</v>
      </c>
      <c r="H146" s="117"/>
      <c r="I146" s="244" t="s">
        <v>1294</v>
      </c>
      <c r="J146" s="117" t="s">
        <v>1003</v>
      </c>
      <c r="K146" s="117" t="s">
        <v>1295</v>
      </c>
      <c r="L146" s="119">
        <v>27400</v>
      </c>
      <c r="M146" s="120">
        <f t="shared" ca="1" si="48"/>
        <v>51</v>
      </c>
      <c r="N146" s="118" t="s">
        <v>1297</v>
      </c>
      <c r="O146" s="117" t="s">
        <v>114</v>
      </c>
      <c r="P146" s="117" t="s">
        <v>176</v>
      </c>
      <c r="Q146" s="216" t="s">
        <v>177</v>
      </c>
      <c r="R146" s="117"/>
      <c r="S146" s="117" t="s">
        <v>1268</v>
      </c>
      <c r="T146" s="117" t="s">
        <v>120</v>
      </c>
      <c r="U146" s="216" t="s">
        <v>1298</v>
      </c>
      <c r="V146" s="216" t="s">
        <v>1299</v>
      </c>
      <c r="W146" s="216" t="s">
        <v>3466</v>
      </c>
      <c r="X146" s="216"/>
      <c r="Y146" s="216"/>
      <c r="Z146" s="216"/>
      <c r="AA146" s="220"/>
      <c r="AB146" s="140"/>
      <c r="AC146" s="386"/>
      <c r="AD146" s="220"/>
      <c r="AE146" s="220"/>
      <c r="AF146" s="120"/>
      <c r="AG146" s="220"/>
      <c r="AH146" s="220"/>
      <c r="AI146" s="120"/>
      <c r="AJ146" s="220"/>
      <c r="AK146" s="220"/>
      <c r="AL146" s="222"/>
      <c r="AM146" s="220"/>
      <c r="AN146" s="220"/>
      <c r="AO146" s="222"/>
      <c r="AP146" s="220"/>
      <c r="AQ146" s="220"/>
      <c r="AR146" s="119"/>
      <c r="AS146" s="119"/>
      <c r="AT146" s="117"/>
      <c r="AU146" s="117"/>
    </row>
    <row r="147" spans="1:47" ht="30" customHeight="1">
      <c r="A147" s="208" t="s">
        <v>2065</v>
      </c>
      <c r="B147" s="208"/>
      <c r="C147" s="208"/>
      <c r="D147" s="225" t="str">
        <f t="shared" si="47"/>
        <v>.</v>
      </c>
      <c r="E147" s="117"/>
      <c r="F147" s="117"/>
      <c r="G147" s="117"/>
      <c r="H147" s="117"/>
      <c r="I147" s="117"/>
      <c r="J147" s="117"/>
      <c r="K147" s="117"/>
      <c r="L147" s="119"/>
      <c r="M147" s="120" t="str">
        <f t="shared" ca="1" si="48"/>
        <v/>
      </c>
      <c r="N147" s="118"/>
      <c r="O147" s="117"/>
      <c r="P147" s="117"/>
      <c r="Q147" s="216"/>
      <c r="R147" s="117"/>
      <c r="S147" s="117"/>
      <c r="T147" s="117" t="s">
        <v>2125</v>
      </c>
      <c r="U147" s="216"/>
      <c r="V147" s="216"/>
      <c r="W147" s="216"/>
      <c r="X147" s="216"/>
      <c r="Y147" s="216"/>
      <c r="Z147" s="216"/>
      <c r="AA147" s="217"/>
      <c r="AB147" s="218"/>
      <c r="AC147" s="219" t="str">
        <f t="shared" ref="AC147:AC171" si="50">IF(AB147="","",(DATEDIF(AA147,AB147,"M")+1))</f>
        <v/>
      </c>
      <c r="AD147" s="220"/>
      <c r="AE147" s="220"/>
      <c r="AF147" s="120" t="str">
        <f t="shared" ref="AF147:AF171" si="51">IF(AE147="","",(DATEDIF(AD147,AE147,"M")+1))</f>
        <v/>
      </c>
      <c r="AG147" s="217"/>
      <c r="AH147" s="217"/>
      <c r="AI147" s="251" t="str">
        <f t="shared" ref="AI147:AI171" si="52">IF(AH147="","",(DATEDIF(AG147,AH147,"M")+1))</f>
        <v/>
      </c>
      <c r="AJ147" s="220"/>
      <c r="AK147" s="220"/>
      <c r="AL147" s="222" t="str">
        <f t="shared" ref="AL147:AL171" si="53">IF(AK147="","",(DATEDIF(AJ147,AK147,"M")+1))</f>
        <v/>
      </c>
      <c r="AM147" s="217"/>
      <c r="AN147" s="217"/>
      <c r="AO147" s="221" t="str">
        <f t="shared" ref="AO147:AO151" si="54">IF(AN147="","",(DATEDIF(AM147,AN147,"M")+1))</f>
        <v/>
      </c>
      <c r="AP147" s="220"/>
      <c r="AQ147" s="220"/>
      <c r="AR147" s="119"/>
      <c r="AS147" s="119"/>
      <c r="AT147" s="117"/>
      <c r="AU147" s="117"/>
    </row>
    <row r="148" spans="1:47" ht="19.5" customHeight="1">
      <c r="A148" s="223">
        <v>1</v>
      </c>
      <c r="B148" s="264" t="s">
        <v>860</v>
      </c>
      <c r="C148" s="264" t="s">
        <v>861</v>
      </c>
      <c r="D148" s="225" t="str">
        <f t="shared" si="47"/>
        <v>Tetap</v>
      </c>
      <c r="E148" s="117" t="s">
        <v>97</v>
      </c>
      <c r="F148" s="117" t="s">
        <v>97</v>
      </c>
      <c r="G148" s="117" t="s">
        <v>100</v>
      </c>
      <c r="H148" s="117"/>
      <c r="I148" s="117" t="s">
        <v>862</v>
      </c>
      <c r="J148" s="117" t="s">
        <v>172</v>
      </c>
      <c r="K148" s="117" t="s">
        <v>863</v>
      </c>
      <c r="L148" s="119">
        <v>26934</v>
      </c>
      <c r="M148" s="120">
        <f t="shared" ca="1" si="48"/>
        <v>53</v>
      </c>
      <c r="N148" s="118" t="s">
        <v>864</v>
      </c>
      <c r="O148" s="117" t="s">
        <v>114</v>
      </c>
      <c r="P148" s="117" t="s">
        <v>176</v>
      </c>
      <c r="Q148" s="216" t="s">
        <v>97</v>
      </c>
      <c r="R148" s="117" t="s">
        <v>865</v>
      </c>
      <c r="S148" s="117" t="s">
        <v>866</v>
      </c>
      <c r="T148" s="117" t="s">
        <v>1581</v>
      </c>
      <c r="U148" s="216" t="s">
        <v>2414</v>
      </c>
      <c r="V148" s="216"/>
      <c r="W148" s="216"/>
      <c r="X148" s="216"/>
      <c r="Y148" s="216"/>
      <c r="Z148" s="216"/>
      <c r="AA148" s="217" t="s">
        <v>2415</v>
      </c>
      <c r="AB148" s="217"/>
      <c r="AC148" s="221" t="str">
        <f t="shared" si="50"/>
        <v/>
      </c>
      <c r="AD148" s="220" t="s">
        <v>2416</v>
      </c>
      <c r="AE148" s="220"/>
      <c r="AF148" s="222" t="str">
        <f t="shared" si="51"/>
        <v/>
      </c>
      <c r="AG148" s="217" t="s">
        <v>97</v>
      </c>
      <c r="AH148" s="217"/>
      <c r="AI148" s="245" t="str">
        <f t="shared" si="52"/>
        <v/>
      </c>
      <c r="AJ148" s="220" t="s">
        <v>97</v>
      </c>
      <c r="AK148" s="220"/>
      <c r="AL148" s="220" t="str">
        <f t="shared" si="53"/>
        <v/>
      </c>
      <c r="AM148" s="220" t="s">
        <v>97</v>
      </c>
      <c r="AN148" s="220"/>
      <c r="AO148" s="222" t="str">
        <f t="shared" si="54"/>
        <v/>
      </c>
      <c r="AP148" s="220"/>
      <c r="AQ148" s="220"/>
      <c r="AR148" s="119"/>
      <c r="AS148" s="119"/>
      <c r="AT148" s="117"/>
      <c r="AU148" s="117"/>
    </row>
    <row r="149" spans="1:47" ht="30" customHeight="1">
      <c r="A149" s="223">
        <f t="shared" ref="A149:A153" si="55">A148+1</f>
        <v>2</v>
      </c>
      <c r="B149" s="224" t="s">
        <v>869</v>
      </c>
      <c r="C149" s="224" t="s">
        <v>212</v>
      </c>
      <c r="D149" s="225" t="str">
        <f t="shared" si="47"/>
        <v>Kontrak IV</v>
      </c>
      <c r="E149" s="117" t="s">
        <v>47</v>
      </c>
      <c r="F149" s="117">
        <v>3</v>
      </c>
      <c r="G149" s="117" t="s">
        <v>870</v>
      </c>
      <c r="H149" s="117"/>
      <c r="I149" s="117" t="s">
        <v>871</v>
      </c>
      <c r="J149" s="117" t="s">
        <v>172</v>
      </c>
      <c r="K149" s="117" t="s">
        <v>872</v>
      </c>
      <c r="L149" s="119">
        <v>37328</v>
      </c>
      <c r="M149" s="120">
        <f t="shared" ca="1" si="48"/>
        <v>24</v>
      </c>
      <c r="N149" s="118" t="s">
        <v>873</v>
      </c>
      <c r="O149" s="117" t="s">
        <v>219</v>
      </c>
      <c r="P149" s="117" t="s">
        <v>30</v>
      </c>
      <c r="Q149" s="216" t="s">
        <v>97</v>
      </c>
      <c r="R149" s="117" t="s">
        <v>874</v>
      </c>
      <c r="S149" s="117"/>
      <c r="T149" s="117" t="s">
        <v>1528</v>
      </c>
      <c r="U149" s="216" t="s">
        <v>2417</v>
      </c>
      <c r="V149" s="216"/>
      <c r="W149" s="216"/>
      <c r="X149" s="216"/>
      <c r="Y149" s="216"/>
      <c r="Z149" s="216"/>
      <c r="AA149" s="217" t="s">
        <v>2418</v>
      </c>
      <c r="AB149" s="218"/>
      <c r="AC149" s="219" t="str">
        <f t="shared" si="50"/>
        <v/>
      </c>
      <c r="AD149" s="220" t="s">
        <v>2419</v>
      </c>
      <c r="AE149" s="220"/>
      <c r="AF149" s="120" t="str">
        <f t="shared" si="51"/>
        <v/>
      </c>
      <c r="AG149" s="217" t="s">
        <v>2420</v>
      </c>
      <c r="AH149" s="217"/>
      <c r="AI149" s="251" t="str">
        <f t="shared" si="52"/>
        <v/>
      </c>
      <c r="AJ149" s="220">
        <v>46083</v>
      </c>
      <c r="AK149" s="220">
        <v>46446</v>
      </c>
      <c r="AL149" s="222">
        <f t="shared" si="53"/>
        <v>12</v>
      </c>
      <c r="AM149" s="217" t="s">
        <v>97</v>
      </c>
      <c r="AN149" s="217"/>
      <c r="AO149" s="221" t="str">
        <f t="shared" si="54"/>
        <v/>
      </c>
      <c r="AP149" s="220"/>
      <c r="AQ149" s="220"/>
      <c r="AR149" s="119"/>
      <c r="AS149" s="119"/>
      <c r="AT149" s="117"/>
      <c r="AU149" s="117"/>
    </row>
    <row r="150" spans="1:47" ht="30" customHeight="1">
      <c r="A150" s="223">
        <f t="shared" si="55"/>
        <v>3</v>
      </c>
      <c r="B150" s="224" t="s">
        <v>876</v>
      </c>
      <c r="C150" s="224" t="s">
        <v>376</v>
      </c>
      <c r="D150" s="225" t="str">
        <f t="shared" si="47"/>
        <v>Tetap</v>
      </c>
      <c r="E150" s="117" t="s">
        <v>73</v>
      </c>
      <c r="F150" s="117">
        <v>5</v>
      </c>
      <c r="G150" s="117" t="s">
        <v>870</v>
      </c>
      <c r="H150" s="117"/>
      <c r="I150" s="117" t="s">
        <v>877</v>
      </c>
      <c r="J150" s="117" t="s">
        <v>172</v>
      </c>
      <c r="K150" s="117" t="s">
        <v>878</v>
      </c>
      <c r="L150" s="119">
        <v>28220</v>
      </c>
      <c r="M150" s="120">
        <f t="shared" ca="1" si="48"/>
        <v>49</v>
      </c>
      <c r="N150" s="118" t="s">
        <v>879</v>
      </c>
      <c r="O150" s="117" t="s">
        <v>114</v>
      </c>
      <c r="P150" s="117" t="s">
        <v>391</v>
      </c>
      <c r="Q150" s="216" t="s">
        <v>880</v>
      </c>
      <c r="R150" s="117" t="s">
        <v>881</v>
      </c>
      <c r="S150" s="117"/>
      <c r="T150" s="117" t="s">
        <v>1581</v>
      </c>
      <c r="U150" s="216" t="s">
        <v>30</v>
      </c>
      <c r="V150" s="216"/>
      <c r="W150" s="216"/>
      <c r="X150" s="216"/>
      <c r="Y150" s="216"/>
      <c r="Z150" s="216"/>
      <c r="AA150" s="217" t="s">
        <v>30</v>
      </c>
      <c r="AB150" s="217"/>
      <c r="AC150" s="221" t="str">
        <f t="shared" si="50"/>
        <v/>
      </c>
      <c r="AD150" s="220" t="s">
        <v>30</v>
      </c>
      <c r="AE150" s="220"/>
      <c r="AF150" s="222" t="str">
        <f t="shared" si="51"/>
        <v/>
      </c>
      <c r="AG150" s="217" t="s">
        <v>30</v>
      </c>
      <c r="AH150" s="217"/>
      <c r="AI150" s="245" t="str">
        <f t="shared" si="52"/>
        <v/>
      </c>
      <c r="AJ150" s="220" t="s">
        <v>97</v>
      </c>
      <c r="AK150" s="220"/>
      <c r="AL150" s="220" t="str">
        <f t="shared" si="53"/>
        <v/>
      </c>
      <c r="AM150" s="220" t="s">
        <v>97</v>
      </c>
      <c r="AN150" s="220"/>
      <c r="AO150" s="222" t="str">
        <f t="shared" si="54"/>
        <v/>
      </c>
      <c r="AP150" s="220"/>
      <c r="AQ150" s="220"/>
      <c r="AR150" s="119"/>
      <c r="AS150" s="119"/>
      <c r="AT150" s="117"/>
      <c r="AU150" s="117"/>
    </row>
    <row r="151" spans="1:47" ht="30" customHeight="1">
      <c r="A151" s="223">
        <f t="shared" si="55"/>
        <v>4</v>
      </c>
      <c r="B151" s="224" t="s">
        <v>882</v>
      </c>
      <c r="C151" s="224" t="s">
        <v>376</v>
      </c>
      <c r="D151" s="225" t="str">
        <f t="shared" si="47"/>
        <v>Kontrak VI</v>
      </c>
      <c r="E151" s="117" t="s">
        <v>47</v>
      </c>
      <c r="F151" s="117">
        <v>3</v>
      </c>
      <c r="G151" s="117" t="s">
        <v>870</v>
      </c>
      <c r="H151" s="117"/>
      <c r="I151" s="117" t="s">
        <v>883</v>
      </c>
      <c r="J151" s="117" t="s">
        <v>172</v>
      </c>
      <c r="K151" s="117" t="s">
        <v>872</v>
      </c>
      <c r="L151" s="119">
        <v>33727</v>
      </c>
      <c r="M151" s="120">
        <f t="shared" ca="1" si="48"/>
        <v>34</v>
      </c>
      <c r="N151" s="118" t="s">
        <v>884</v>
      </c>
      <c r="O151" s="117" t="s">
        <v>114</v>
      </c>
      <c r="P151" s="117" t="s">
        <v>116</v>
      </c>
      <c r="Q151" s="216" t="s">
        <v>97</v>
      </c>
      <c r="R151" s="117" t="s">
        <v>885</v>
      </c>
      <c r="S151" s="117"/>
      <c r="T151" s="117" t="s">
        <v>3378</v>
      </c>
      <c r="U151" s="216" t="s">
        <v>30</v>
      </c>
      <c r="V151" s="216"/>
      <c r="W151" s="216"/>
      <c r="X151" s="216"/>
      <c r="Y151" s="216"/>
      <c r="Z151" s="216"/>
      <c r="AA151" s="217">
        <v>44606</v>
      </c>
      <c r="AB151" s="218">
        <v>44926</v>
      </c>
      <c r="AC151" s="219">
        <f t="shared" si="50"/>
        <v>11</v>
      </c>
      <c r="AD151" s="220">
        <v>44928</v>
      </c>
      <c r="AE151" s="220">
        <v>45291</v>
      </c>
      <c r="AF151" s="120">
        <f t="shared" si="51"/>
        <v>12</v>
      </c>
      <c r="AG151" s="217">
        <v>45292</v>
      </c>
      <c r="AH151" s="217">
        <v>45657</v>
      </c>
      <c r="AI151" s="251">
        <f t="shared" si="52"/>
        <v>12</v>
      </c>
      <c r="AJ151" s="220">
        <v>45658</v>
      </c>
      <c r="AK151" s="220">
        <v>46022</v>
      </c>
      <c r="AL151" s="222">
        <f t="shared" si="53"/>
        <v>12</v>
      </c>
      <c r="AM151" s="217">
        <v>46023</v>
      </c>
      <c r="AN151" s="217">
        <v>46142</v>
      </c>
      <c r="AO151" s="221">
        <f t="shared" si="54"/>
        <v>4</v>
      </c>
      <c r="AP151" s="220">
        <v>46143</v>
      </c>
      <c r="AQ151" s="220">
        <v>46445</v>
      </c>
      <c r="AR151" s="119"/>
      <c r="AS151" s="119"/>
      <c r="AT151" s="117"/>
      <c r="AU151" s="117"/>
    </row>
    <row r="152" spans="1:47" ht="30" customHeight="1">
      <c r="A152" s="223">
        <f t="shared" si="55"/>
        <v>5</v>
      </c>
      <c r="B152" s="224" t="s">
        <v>886</v>
      </c>
      <c r="C152" s="224" t="s">
        <v>376</v>
      </c>
      <c r="D152" s="225" t="str">
        <f t="shared" si="47"/>
        <v>Kontrak V</v>
      </c>
      <c r="E152" s="117" t="s">
        <v>47</v>
      </c>
      <c r="F152" s="117">
        <v>3</v>
      </c>
      <c r="G152" s="117" t="s">
        <v>870</v>
      </c>
      <c r="H152" s="117"/>
      <c r="I152" s="117" t="s">
        <v>887</v>
      </c>
      <c r="J152" s="117" t="s">
        <v>172</v>
      </c>
      <c r="K152" s="117" t="s">
        <v>872</v>
      </c>
      <c r="L152" s="119">
        <v>32977</v>
      </c>
      <c r="M152" s="120">
        <f t="shared" ca="1" si="48"/>
        <v>36</v>
      </c>
      <c r="N152" s="118" t="s">
        <v>888</v>
      </c>
      <c r="O152" s="117" t="s">
        <v>114</v>
      </c>
      <c r="P152" s="117" t="s">
        <v>116</v>
      </c>
      <c r="Q152" s="216" t="s">
        <v>97</v>
      </c>
      <c r="R152" s="117" t="s">
        <v>889</v>
      </c>
      <c r="S152" s="117"/>
      <c r="T152" s="117" t="s">
        <v>2279</v>
      </c>
      <c r="U152" s="216" t="s">
        <v>97</v>
      </c>
      <c r="V152" s="216"/>
      <c r="W152" s="216"/>
      <c r="X152" s="216"/>
      <c r="Y152" s="216"/>
      <c r="Z152" s="216"/>
      <c r="AA152" s="217">
        <v>44739</v>
      </c>
      <c r="AB152" s="218">
        <v>45107</v>
      </c>
      <c r="AC152" s="219">
        <f t="shared" si="50"/>
        <v>13</v>
      </c>
      <c r="AD152" s="220">
        <v>45108</v>
      </c>
      <c r="AE152" s="220">
        <v>45473</v>
      </c>
      <c r="AF152" s="120">
        <f t="shared" si="51"/>
        <v>12</v>
      </c>
      <c r="AG152" s="217">
        <v>45474</v>
      </c>
      <c r="AH152" s="217">
        <v>45838</v>
      </c>
      <c r="AI152" s="251">
        <f t="shared" si="52"/>
        <v>12</v>
      </c>
      <c r="AJ152" s="220">
        <v>45839</v>
      </c>
      <c r="AK152" s="220">
        <v>46202</v>
      </c>
      <c r="AL152" s="222">
        <f t="shared" si="53"/>
        <v>12</v>
      </c>
      <c r="AM152" s="217">
        <v>46203</v>
      </c>
      <c r="AN152" s="217">
        <v>46568</v>
      </c>
      <c r="AO152" s="221">
        <f>IF(AN152="","",(DATEDIF(AM152,AN152,"M")))</f>
        <v>12</v>
      </c>
      <c r="AP152" s="220"/>
      <c r="AQ152" s="220"/>
      <c r="AR152" s="119"/>
      <c r="AS152" s="119"/>
      <c r="AT152" s="117"/>
      <c r="AU152" s="117"/>
    </row>
    <row r="153" spans="1:47" ht="30" customHeight="1">
      <c r="A153" s="223">
        <f t="shared" si="55"/>
        <v>6</v>
      </c>
      <c r="B153" s="264" t="s">
        <v>890</v>
      </c>
      <c r="C153" s="266" t="s">
        <v>246</v>
      </c>
      <c r="D153" s="225" t="str">
        <f t="shared" si="47"/>
        <v>Kontrak I</v>
      </c>
      <c r="E153" s="117" t="s">
        <v>97</v>
      </c>
      <c r="F153" s="117" t="s">
        <v>97</v>
      </c>
      <c r="G153" s="117" t="s">
        <v>870</v>
      </c>
      <c r="H153" s="117"/>
      <c r="I153" s="244" t="s">
        <v>891</v>
      </c>
      <c r="J153" s="117" t="s">
        <v>97</v>
      </c>
      <c r="K153" s="117" t="s">
        <v>97</v>
      </c>
      <c r="L153" s="119">
        <v>30917</v>
      </c>
      <c r="M153" s="120">
        <f t="shared" ca="1" si="48"/>
        <v>42</v>
      </c>
      <c r="N153" s="118" t="s">
        <v>892</v>
      </c>
      <c r="O153" s="117" t="s">
        <v>114</v>
      </c>
      <c r="P153" s="117" t="s">
        <v>176</v>
      </c>
      <c r="Q153" s="216" t="s">
        <v>893</v>
      </c>
      <c r="R153" s="117" t="s">
        <v>97</v>
      </c>
      <c r="S153" s="117" t="s">
        <v>894</v>
      </c>
      <c r="T153" s="117" t="s">
        <v>1241</v>
      </c>
      <c r="U153" s="216" t="s">
        <v>895</v>
      </c>
      <c r="V153" s="216" t="s">
        <v>896</v>
      </c>
      <c r="W153" s="216" t="s">
        <v>768</v>
      </c>
      <c r="X153" s="216" t="s">
        <v>897</v>
      </c>
      <c r="Y153" s="216" t="s">
        <v>898</v>
      </c>
      <c r="Z153" s="216" t="s">
        <v>899</v>
      </c>
      <c r="AA153" s="217">
        <v>46167</v>
      </c>
      <c r="AB153" s="217">
        <v>46295</v>
      </c>
      <c r="AC153" s="221">
        <f t="shared" si="50"/>
        <v>5</v>
      </c>
      <c r="AD153" s="220" t="s">
        <v>97</v>
      </c>
      <c r="AE153" s="220"/>
      <c r="AF153" s="222" t="str">
        <f t="shared" si="51"/>
        <v/>
      </c>
      <c r="AG153" s="217" t="s">
        <v>97</v>
      </c>
      <c r="AH153" s="217"/>
      <c r="AI153" s="245" t="str">
        <f t="shared" si="52"/>
        <v/>
      </c>
      <c r="AJ153" s="220" t="s">
        <v>97</v>
      </c>
      <c r="AK153" s="220"/>
      <c r="AL153" s="220" t="str">
        <f t="shared" si="53"/>
        <v/>
      </c>
      <c r="AM153" s="220" t="s">
        <v>97</v>
      </c>
      <c r="AN153" s="220"/>
      <c r="AO153" s="222" t="str">
        <f t="shared" ref="AO153:AO171" si="56">IF(AN153="","",(DATEDIF(AM153,AN153,"M")+1))</f>
        <v/>
      </c>
      <c r="AP153" s="220"/>
      <c r="AQ153" s="220"/>
      <c r="AR153" s="119"/>
      <c r="AS153" s="119"/>
      <c r="AT153" s="117"/>
      <c r="AU153" s="117"/>
    </row>
    <row r="154" spans="1:47" ht="30" customHeight="1">
      <c r="A154" s="208" t="s">
        <v>2071</v>
      </c>
      <c r="B154" s="208"/>
      <c r="C154" s="208"/>
      <c r="D154" s="225" t="str">
        <f t="shared" si="47"/>
        <v>.</v>
      </c>
      <c r="E154" s="117"/>
      <c r="F154" s="117"/>
      <c r="G154" s="117"/>
      <c r="H154" s="117"/>
      <c r="I154" s="117"/>
      <c r="J154" s="117"/>
      <c r="K154" s="117"/>
      <c r="L154" s="119"/>
      <c r="M154" s="120" t="str">
        <f t="shared" ca="1" si="48"/>
        <v/>
      </c>
      <c r="N154" s="118"/>
      <c r="O154" s="117"/>
      <c r="P154" s="117"/>
      <c r="Q154" s="216"/>
      <c r="R154" s="117"/>
      <c r="S154" s="117"/>
      <c r="T154" s="117" t="s">
        <v>2125</v>
      </c>
      <c r="U154" s="216"/>
      <c r="V154" s="216"/>
      <c r="W154" s="216"/>
      <c r="X154" s="216"/>
      <c r="Y154" s="216"/>
      <c r="Z154" s="216"/>
      <c r="AA154" s="217"/>
      <c r="AB154" s="218"/>
      <c r="AC154" s="219" t="str">
        <f t="shared" si="50"/>
        <v/>
      </c>
      <c r="AD154" s="220"/>
      <c r="AE154" s="220"/>
      <c r="AF154" s="120" t="str">
        <f t="shared" si="51"/>
        <v/>
      </c>
      <c r="AG154" s="217"/>
      <c r="AH154" s="217"/>
      <c r="AI154" s="251" t="str">
        <f t="shared" si="52"/>
        <v/>
      </c>
      <c r="AJ154" s="220"/>
      <c r="AK154" s="220"/>
      <c r="AL154" s="222" t="str">
        <f t="shared" si="53"/>
        <v/>
      </c>
      <c r="AM154" s="217"/>
      <c r="AN154" s="217"/>
      <c r="AO154" s="221" t="str">
        <f t="shared" si="56"/>
        <v/>
      </c>
      <c r="AP154" s="220"/>
      <c r="AQ154" s="220"/>
      <c r="AR154" s="119"/>
      <c r="AS154" s="119"/>
      <c r="AT154" s="117"/>
      <c r="AU154" s="117"/>
    </row>
    <row r="155" spans="1:47" ht="19.5" customHeight="1">
      <c r="A155" s="223">
        <v>1</v>
      </c>
      <c r="B155" s="264" t="s">
        <v>901</v>
      </c>
      <c r="C155" s="224" t="s">
        <v>902</v>
      </c>
      <c r="D155" s="225" t="str">
        <f t="shared" si="47"/>
        <v>Tetap</v>
      </c>
      <c r="E155" s="117" t="s">
        <v>30</v>
      </c>
      <c r="F155" s="117">
        <v>13</v>
      </c>
      <c r="G155" s="117" t="s">
        <v>903</v>
      </c>
      <c r="H155" s="117"/>
      <c r="I155" s="117" t="s">
        <v>904</v>
      </c>
      <c r="J155" s="117" t="s">
        <v>103</v>
      </c>
      <c r="K155" s="117" t="s">
        <v>540</v>
      </c>
      <c r="L155" s="119">
        <v>30526</v>
      </c>
      <c r="M155" s="120">
        <f t="shared" ca="1" si="48"/>
        <v>43</v>
      </c>
      <c r="N155" s="118" t="s">
        <v>905</v>
      </c>
      <c r="O155" s="117" t="s">
        <v>114</v>
      </c>
      <c r="P155" s="117" t="s">
        <v>116</v>
      </c>
      <c r="Q155" s="216" t="s">
        <v>97</v>
      </c>
      <c r="R155" s="117" t="s">
        <v>906</v>
      </c>
      <c r="S155" s="117" t="s">
        <v>907</v>
      </c>
      <c r="T155" s="117" t="s">
        <v>1581</v>
      </c>
      <c r="U155" s="216" t="s">
        <v>908</v>
      </c>
      <c r="V155" s="216"/>
      <c r="W155" s="216"/>
      <c r="X155" s="216"/>
      <c r="Y155" s="216"/>
      <c r="Z155" s="216"/>
      <c r="AA155" s="217" t="s">
        <v>2434</v>
      </c>
      <c r="AB155" s="217"/>
      <c r="AC155" s="221" t="str">
        <f t="shared" si="50"/>
        <v/>
      </c>
      <c r="AD155" s="220" t="s">
        <v>2435</v>
      </c>
      <c r="AE155" s="220"/>
      <c r="AF155" s="222" t="str">
        <f t="shared" si="51"/>
        <v/>
      </c>
      <c r="AG155" s="217" t="s">
        <v>2436</v>
      </c>
      <c r="AH155" s="217"/>
      <c r="AI155" s="245" t="str">
        <f t="shared" si="52"/>
        <v/>
      </c>
      <c r="AJ155" s="220" t="s">
        <v>2438</v>
      </c>
      <c r="AK155" s="220"/>
      <c r="AL155" s="220" t="str">
        <f t="shared" si="53"/>
        <v/>
      </c>
      <c r="AM155" s="220" t="s">
        <v>2439</v>
      </c>
      <c r="AN155" s="220"/>
      <c r="AO155" s="222" t="str">
        <f t="shared" si="56"/>
        <v/>
      </c>
      <c r="AP155" s="220"/>
      <c r="AQ155" s="220"/>
      <c r="AR155" s="119"/>
      <c r="AS155" s="119"/>
      <c r="AT155" s="117"/>
      <c r="AU155" s="117"/>
    </row>
    <row r="156" spans="1:47" ht="30" customHeight="1">
      <c r="A156" s="263">
        <f t="shared" ref="A156:A165" si="57">A155+1</f>
        <v>2</v>
      </c>
      <c r="B156" s="264" t="s">
        <v>909</v>
      </c>
      <c r="C156" s="266" t="s">
        <v>289</v>
      </c>
      <c r="D156" s="225" t="str">
        <f t="shared" si="47"/>
        <v>Kontrak III</v>
      </c>
      <c r="E156" s="117" t="s">
        <v>30</v>
      </c>
      <c r="F156" s="117">
        <v>7</v>
      </c>
      <c r="G156" s="117" t="s">
        <v>910</v>
      </c>
      <c r="H156" s="117"/>
      <c r="I156" s="117" t="s">
        <v>911</v>
      </c>
      <c r="J156" s="117" t="s">
        <v>172</v>
      </c>
      <c r="K156" s="117" t="s">
        <v>540</v>
      </c>
      <c r="L156" s="119">
        <v>33216</v>
      </c>
      <c r="M156" s="120">
        <f t="shared" ca="1" si="48"/>
        <v>35</v>
      </c>
      <c r="N156" s="118" t="s">
        <v>912</v>
      </c>
      <c r="O156" s="117" t="s">
        <v>114</v>
      </c>
      <c r="P156" s="117" t="s">
        <v>426</v>
      </c>
      <c r="Q156" s="216" t="s">
        <v>177</v>
      </c>
      <c r="R156" s="117" t="s">
        <v>913</v>
      </c>
      <c r="S156" s="117" t="s">
        <v>914</v>
      </c>
      <c r="T156" s="117" t="s">
        <v>1164</v>
      </c>
      <c r="U156" s="216" t="s">
        <v>120</v>
      </c>
      <c r="V156" s="216"/>
      <c r="W156" s="216"/>
      <c r="X156" s="216"/>
      <c r="Y156" s="216"/>
      <c r="Z156" s="216"/>
      <c r="AA156" s="217" t="s">
        <v>2147</v>
      </c>
      <c r="AB156" s="218"/>
      <c r="AC156" s="219" t="str">
        <f t="shared" si="50"/>
        <v/>
      </c>
      <c r="AD156" s="220" t="s">
        <v>2193</v>
      </c>
      <c r="AE156" s="220"/>
      <c r="AF156" s="120" t="str">
        <f t="shared" si="51"/>
        <v/>
      </c>
      <c r="AG156" s="256">
        <v>46113</v>
      </c>
      <c r="AH156" s="256">
        <v>46234</v>
      </c>
      <c r="AI156" s="365">
        <f t="shared" si="52"/>
        <v>4</v>
      </c>
      <c r="AJ156" s="220" t="s">
        <v>97</v>
      </c>
      <c r="AK156" s="220"/>
      <c r="AL156" s="222" t="str">
        <f t="shared" si="53"/>
        <v/>
      </c>
      <c r="AM156" s="217" t="s">
        <v>97</v>
      </c>
      <c r="AN156" s="217"/>
      <c r="AO156" s="221" t="str">
        <f t="shared" si="56"/>
        <v/>
      </c>
      <c r="AP156" s="220"/>
      <c r="AQ156" s="220"/>
      <c r="AR156" s="119"/>
      <c r="AS156" s="119"/>
      <c r="AT156" s="117"/>
      <c r="AU156" s="117"/>
    </row>
    <row r="157" spans="1:47" ht="30" customHeight="1">
      <c r="A157" s="223">
        <f t="shared" si="57"/>
        <v>3</v>
      </c>
      <c r="B157" s="264" t="s">
        <v>915</v>
      </c>
      <c r="C157" s="264" t="s">
        <v>212</v>
      </c>
      <c r="D157" s="225" t="str">
        <f t="shared" si="47"/>
        <v>Kontrak III</v>
      </c>
      <c r="E157" s="117" t="s">
        <v>47</v>
      </c>
      <c r="F157" s="117">
        <v>3</v>
      </c>
      <c r="G157" s="117" t="s">
        <v>910</v>
      </c>
      <c r="H157" s="117"/>
      <c r="I157" s="117" t="s">
        <v>916</v>
      </c>
      <c r="J157" s="117" t="s">
        <v>172</v>
      </c>
      <c r="K157" s="117" t="s">
        <v>917</v>
      </c>
      <c r="L157" s="119">
        <v>30268</v>
      </c>
      <c r="M157" s="120">
        <f t="shared" ca="1" si="48"/>
        <v>43</v>
      </c>
      <c r="N157" s="118" t="s">
        <v>918</v>
      </c>
      <c r="O157" s="117" t="s">
        <v>114</v>
      </c>
      <c r="P157" s="117" t="s">
        <v>176</v>
      </c>
      <c r="Q157" s="216" t="s">
        <v>280</v>
      </c>
      <c r="R157" s="117" t="s">
        <v>919</v>
      </c>
      <c r="S157" s="117"/>
      <c r="T157" s="117" t="s">
        <v>1164</v>
      </c>
      <c r="U157" s="216" t="s">
        <v>2440</v>
      </c>
      <c r="V157" s="216"/>
      <c r="W157" s="216"/>
      <c r="X157" s="216"/>
      <c r="Y157" s="216"/>
      <c r="Z157" s="216"/>
      <c r="AA157" s="217">
        <v>45962</v>
      </c>
      <c r="AB157" s="218">
        <v>46081</v>
      </c>
      <c r="AC157" s="219">
        <f t="shared" si="50"/>
        <v>4</v>
      </c>
      <c r="AD157" s="220">
        <v>46083</v>
      </c>
      <c r="AE157" s="220">
        <v>46203</v>
      </c>
      <c r="AF157" s="120">
        <f t="shared" si="51"/>
        <v>4</v>
      </c>
      <c r="AG157" s="217">
        <v>46204</v>
      </c>
      <c r="AH157" s="217">
        <v>46326</v>
      </c>
      <c r="AI157" s="251">
        <f t="shared" si="52"/>
        <v>4</v>
      </c>
      <c r="AJ157" s="220" t="s">
        <v>97</v>
      </c>
      <c r="AK157" s="220"/>
      <c r="AL157" s="222" t="str">
        <f t="shared" si="53"/>
        <v/>
      </c>
      <c r="AM157" s="217" t="s">
        <v>97</v>
      </c>
      <c r="AN157" s="217"/>
      <c r="AO157" s="221" t="str">
        <f t="shared" si="56"/>
        <v/>
      </c>
      <c r="AP157" s="220"/>
      <c r="AQ157" s="220"/>
      <c r="AR157" s="119"/>
      <c r="AS157" s="119"/>
      <c r="AT157" s="117"/>
      <c r="AU157" s="117"/>
    </row>
    <row r="158" spans="1:47" ht="30" customHeight="1">
      <c r="A158" s="263">
        <f t="shared" si="57"/>
        <v>4</v>
      </c>
      <c r="B158" s="264" t="s">
        <v>921</v>
      </c>
      <c r="C158" s="264" t="s">
        <v>376</v>
      </c>
      <c r="D158" s="225" t="str">
        <f t="shared" si="47"/>
        <v>Kontrak III</v>
      </c>
      <c r="E158" s="117" t="s">
        <v>73</v>
      </c>
      <c r="F158" s="117">
        <v>5</v>
      </c>
      <c r="G158" s="117" t="s">
        <v>922</v>
      </c>
      <c r="H158" s="117"/>
      <c r="I158" s="117" t="s">
        <v>923</v>
      </c>
      <c r="J158" s="117" t="s">
        <v>172</v>
      </c>
      <c r="K158" s="117" t="s">
        <v>922</v>
      </c>
      <c r="L158" s="119">
        <v>31591</v>
      </c>
      <c r="M158" s="120">
        <f t="shared" ca="1" si="48"/>
        <v>40</v>
      </c>
      <c r="N158" s="118" t="s">
        <v>924</v>
      </c>
      <c r="O158" s="117" t="s">
        <v>114</v>
      </c>
      <c r="P158" s="117" t="s">
        <v>176</v>
      </c>
      <c r="Q158" s="216" t="s">
        <v>926</v>
      </c>
      <c r="R158" s="117" t="s">
        <v>927</v>
      </c>
      <c r="S158" s="117" t="s">
        <v>928</v>
      </c>
      <c r="T158" s="117" t="s">
        <v>1164</v>
      </c>
      <c r="U158" s="216" t="s">
        <v>929</v>
      </c>
      <c r="V158" s="216"/>
      <c r="W158" s="216"/>
      <c r="X158" s="216"/>
      <c r="Y158" s="216"/>
      <c r="Z158" s="216"/>
      <c r="AA158" s="217" t="s">
        <v>2441</v>
      </c>
      <c r="AB158" s="218"/>
      <c r="AC158" s="219" t="str">
        <f t="shared" si="50"/>
        <v/>
      </c>
      <c r="AD158" s="220" t="s">
        <v>2193</v>
      </c>
      <c r="AE158" s="220"/>
      <c r="AF158" s="120" t="str">
        <f t="shared" si="51"/>
        <v/>
      </c>
      <c r="AG158" s="256">
        <v>46113</v>
      </c>
      <c r="AH158" s="256">
        <v>46234</v>
      </c>
      <c r="AI158" s="365">
        <f t="shared" si="52"/>
        <v>4</v>
      </c>
      <c r="AJ158" s="220" t="s">
        <v>97</v>
      </c>
      <c r="AK158" s="220"/>
      <c r="AL158" s="222" t="str">
        <f t="shared" si="53"/>
        <v/>
      </c>
      <c r="AM158" s="217" t="s">
        <v>97</v>
      </c>
      <c r="AN158" s="217"/>
      <c r="AO158" s="221" t="str">
        <f t="shared" si="56"/>
        <v/>
      </c>
      <c r="AP158" s="220"/>
      <c r="AQ158" s="220"/>
      <c r="AR158" s="119"/>
      <c r="AS158" s="119"/>
      <c r="AT158" s="117"/>
      <c r="AU158" s="117"/>
    </row>
    <row r="159" spans="1:47" ht="30" customHeight="1">
      <c r="A159" s="263">
        <f t="shared" si="57"/>
        <v>5</v>
      </c>
      <c r="B159" s="264" t="s">
        <v>930</v>
      </c>
      <c r="C159" s="264" t="s">
        <v>376</v>
      </c>
      <c r="D159" s="225" t="str">
        <f t="shared" si="47"/>
        <v>Kontrak III</v>
      </c>
      <c r="E159" s="117" t="s">
        <v>73</v>
      </c>
      <c r="F159" s="117">
        <v>5</v>
      </c>
      <c r="G159" s="117" t="s">
        <v>910</v>
      </c>
      <c r="H159" s="117"/>
      <c r="I159" s="117" t="s">
        <v>931</v>
      </c>
      <c r="J159" s="117" t="s">
        <v>172</v>
      </c>
      <c r="K159" s="117" t="s">
        <v>932</v>
      </c>
      <c r="L159" s="119">
        <v>34400</v>
      </c>
      <c r="M159" s="120">
        <f t="shared" ca="1" si="48"/>
        <v>32</v>
      </c>
      <c r="N159" s="118" t="s">
        <v>933</v>
      </c>
      <c r="O159" s="117" t="s">
        <v>114</v>
      </c>
      <c r="P159" s="117" t="s">
        <v>116</v>
      </c>
      <c r="Q159" s="216" t="s">
        <v>97</v>
      </c>
      <c r="R159" s="117" t="s">
        <v>934</v>
      </c>
      <c r="S159" s="117" t="s">
        <v>935</v>
      </c>
      <c r="T159" s="117" t="s">
        <v>1164</v>
      </c>
      <c r="U159" s="216" t="s">
        <v>936</v>
      </c>
      <c r="V159" s="216"/>
      <c r="W159" s="216"/>
      <c r="X159" s="216"/>
      <c r="Y159" s="216"/>
      <c r="Z159" s="216"/>
      <c r="AA159" s="217" t="s">
        <v>2441</v>
      </c>
      <c r="AB159" s="218"/>
      <c r="AC159" s="219" t="str">
        <f t="shared" si="50"/>
        <v/>
      </c>
      <c r="AD159" s="220" t="s">
        <v>2442</v>
      </c>
      <c r="AE159" s="220"/>
      <c r="AF159" s="120" t="str">
        <f t="shared" si="51"/>
        <v/>
      </c>
      <c r="AG159" s="256">
        <v>46113</v>
      </c>
      <c r="AH159" s="256">
        <v>46234</v>
      </c>
      <c r="AI159" s="365">
        <f t="shared" si="52"/>
        <v>4</v>
      </c>
      <c r="AJ159" s="220" t="s">
        <v>97</v>
      </c>
      <c r="AK159" s="220"/>
      <c r="AL159" s="222" t="str">
        <f t="shared" si="53"/>
        <v/>
      </c>
      <c r="AM159" s="217" t="s">
        <v>97</v>
      </c>
      <c r="AN159" s="217"/>
      <c r="AO159" s="221" t="str">
        <f t="shared" si="56"/>
        <v/>
      </c>
      <c r="AP159" s="220"/>
      <c r="AQ159" s="220"/>
      <c r="AR159" s="119"/>
      <c r="AS159" s="119"/>
      <c r="AT159" s="117"/>
      <c r="AU159" s="117"/>
    </row>
    <row r="160" spans="1:47" ht="30" customHeight="1">
      <c r="A160" s="223">
        <f t="shared" si="57"/>
        <v>6</v>
      </c>
      <c r="B160" s="264" t="s">
        <v>937</v>
      </c>
      <c r="C160" s="264" t="s">
        <v>388</v>
      </c>
      <c r="D160" s="225" t="str">
        <f t="shared" si="47"/>
        <v>Kontrak III</v>
      </c>
      <c r="E160" s="117" t="s">
        <v>47</v>
      </c>
      <c r="F160" s="117">
        <v>3</v>
      </c>
      <c r="G160" s="117" t="s">
        <v>910</v>
      </c>
      <c r="H160" s="117"/>
      <c r="I160" s="117" t="s">
        <v>938</v>
      </c>
      <c r="J160" s="117" t="s">
        <v>172</v>
      </c>
      <c r="K160" s="117" t="s">
        <v>910</v>
      </c>
      <c r="L160" s="119">
        <v>33792</v>
      </c>
      <c r="M160" s="120">
        <f t="shared" ca="1" si="48"/>
        <v>34</v>
      </c>
      <c r="N160" s="118" t="s">
        <v>939</v>
      </c>
      <c r="O160" s="117" t="s">
        <v>114</v>
      </c>
      <c r="P160" s="117" t="s">
        <v>349</v>
      </c>
      <c r="Q160" s="216" t="s">
        <v>202</v>
      </c>
      <c r="R160" s="117" t="s">
        <v>940</v>
      </c>
      <c r="S160" s="117">
        <v>1957997247</v>
      </c>
      <c r="T160" s="117" t="s">
        <v>1164</v>
      </c>
      <c r="U160" s="216" t="s">
        <v>393</v>
      </c>
      <c r="V160" s="216"/>
      <c r="W160" s="216"/>
      <c r="X160" s="216"/>
      <c r="Y160" s="216"/>
      <c r="Z160" s="216"/>
      <c r="AA160" s="217">
        <v>45937</v>
      </c>
      <c r="AB160" s="218">
        <v>46081</v>
      </c>
      <c r="AC160" s="219">
        <f t="shared" si="50"/>
        <v>5</v>
      </c>
      <c r="AD160" s="220">
        <v>46083</v>
      </c>
      <c r="AE160" s="220">
        <v>46203</v>
      </c>
      <c r="AF160" s="120">
        <f t="shared" si="51"/>
        <v>4</v>
      </c>
      <c r="AG160" s="217">
        <v>46204</v>
      </c>
      <c r="AH160" s="217">
        <v>46326</v>
      </c>
      <c r="AI160" s="251">
        <f t="shared" si="52"/>
        <v>4</v>
      </c>
      <c r="AJ160" s="220" t="s">
        <v>97</v>
      </c>
      <c r="AK160" s="220"/>
      <c r="AL160" s="222" t="str">
        <f t="shared" si="53"/>
        <v/>
      </c>
      <c r="AM160" s="217" t="s">
        <v>97</v>
      </c>
      <c r="AN160" s="217"/>
      <c r="AO160" s="221" t="str">
        <f t="shared" si="56"/>
        <v/>
      </c>
      <c r="AP160" s="220"/>
      <c r="AQ160" s="220"/>
      <c r="AR160" s="119"/>
      <c r="AS160" s="119"/>
      <c r="AT160" s="117"/>
      <c r="AU160" s="117"/>
    </row>
    <row r="161" spans="1:47" ht="30" customHeight="1">
      <c r="A161" s="223">
        <f t="shared" si="57"/>
        <v>7</v>
      </c>
      <c r="B161" s="265" t="s">
        <v>2452</v>
      </c>
      <c r="C161" s="265" t="s">
        <v>944</v>
      </c>
      <c r="D161" s="246" t="str">
        <f t="shared" si="47"/>
        <v>Freelance</v>
      </c>
      <c r="E161" s="229"/>
      <c r="F161" s="229"/>
      <c r="G161" s="229" t="s">
        <v>910</v>
      </c>
      <c r="H161" s="229"/>
      <c r="I161" s="243" t="s">
        <v>2453</v>
      </c>
      <c r="J161" s="229" t="s">
        <v>172</v>
      </c>
      <c r="K161" s="229" t="s">
        <v>2454</v>
      </c>
      <c r="L161" s="230">
        <v>35888</v>
      </c>
      <c r="M161" s="231">
        <f t="shared" ca="1" si="48"/>
        <v>28</v>
      </c>
      <c r="N161" s="232" t="s">
        <v>2455</v>
      </c>
      <c r="O161" s="229" t="s">
        <v>114</v>
      </c>
      <c r="P161" s="229" t="s">
        <v>756</v>
      </c>
      <c r="Q161" s="233" t="s">
        <v>2456</v>
      </c>
      <c r="R161" s="229"/>
      <c r="S161" s="229" t="s">
        <v>3662</v>
      </c>
      <c r="T161" s="229" t="s">
        <v>120</v>
      </c>
      <c r="U161" s="233" t="s">
        <v>3663</v>
      </c>
      <c r="V161" s="233" t="s">
        <v>3664</v>
      </c>
      <c r="W161" s="233" t="s">
        <v>3665</v>
      </c>
      <c r="X161" s="233"/>
      <c r="Y161" s="233"/>
      <c r="Z161" s="233"/>
      <c r="AA161" s="234"/>
      <c r="AB161" s="234"/>
      <c r="AC161" s="236" t="str">
        <f t="shared" si="50"/>
        <v/>
      </c>
      <c r="AD161" s="234"/>
      <c r="AE161" s="234"/>
      <c r="AF161" s="236" t="str">
        <f t="shared" si="51"/>
        <v/>
      </c>
      <c r="AG161" s="234"/>
      <c r="AH161" s="234"/>
      <c r="AI161" s="230" t="str">
        <f t="shared" si="52"/>
        <v/>
      </c>
      <c r="AJ161" s="234"/>
      <c r="AK161" s="234"/>
      <c r="AL161" s="234" t="str">
        <f t="shared" si="53"/>
        <v/>
      </c>
      <c r="AM161" s="234"/>
      <c r="AN161" s="234"/>
      <c r="AO161" s="236" t="str">
        <f t="shared" si="56"/>
        <v/>
      </c>
      <c r="AP161" s="234"/>
      <c r="AQ161" s="234"/>
      <c r="AR161" s="230"/>
      <c r="AS161" s="230"/>
      <c r="AT161" s="229"/>
      <c r="AU161" s="229"/>
    </row>
    <row r="162" spans="1:47" ht="30" customHeight="1">
      <c r="A162" s="223">
        <f t="shared" si="57"/>
        <v>8</v>
      </c>
      <c r="B162" s="264" t="s">
        <v>964</v>
      </c>
      <c r="C162" s="266" t="s">
        <v>246</v>
      </c>
      <c r="D162" s="225" t="str">
        <f t="shared" si="47"/>
        <v>Kontrak III</v>
      </c>
      <c r="E162" s="117" t="s">
        <v>47</v>
      </c>
      <c r="F162" s="117" t="s">
        <v>30</v>
      </c>
      <c r="G162" s="117" t="s">
        <v>910</v>
      </c>
      <c r="H162" s="117"/>
      <c r="I162" s="117" t="s">
        <v>965</v>
      </c>
      <c r="J162" s="117" t="s">
        <v>172</v>
      </c>
      <c r="K162" s="117" t="s">
        <v>966</v>
      </c>
      <c r="L162" s="119">
        <v>33887</v>
      </c>
      <c r="M162" s="120">
        <f t="shared" ca="1" si="48"/>
        <v>33</v>
      </c>
      <c r="N162" s="118" t="s">
        <v>967</v>
      </c>
      <c r="O162" s="117" t="s">
        <v>114</v>
      </c>
      <c r="P162" s="117" t="s">
        <v>176</v>
      </c>
      <c r="Q162" s="216" t="s">
        <v>177</v>
      </c>
      <c r="R162" s="117" t="s">
        <v>968</v>
      </c>
      <c r="S162" s="117">
        <v>1957997430</v>
      </c>
      <c r="T162" s="117" t="s">
        <v>1164</v>
      </c>
      <c r="U162" s="241" t="s">
        <v>252</v>
      </c>
      <c r="V162" s="216"/>
      <c r="W162" s="216"/>
      <c r="X162" s="216"/>
      <c r="Y162" s="216"/>
      <c r="Z162" s="216"/>
      <c r="AA162" s="217">
        <v>45938</v>
      </c>
      <c r="AB162" s="218">
        <v>46081</v>
      </c>
      <c r="AC162" s="219">
        <f t="shared" si="50"/>
        <v>5</v>
      </c>
      <c r="AD162" s="220">
        <v>46083</v>
      </c>
      <c r="AE162" s="220">
        <v>46203</v>
      </c>
      <c r="AF162" s="120">
        <f t="shared" si="51"/>
        <v>4</v>
      </c>
      <c r="AG162" s="217">
        <v>46204</v>
      </c>
      <c r="AH162" s="217">
        <v>46326</v>
      </c>
      <c r="AI162" s="251">
        <f t="shared" si="52"/>
        <v>4</v>
      </c>
      <c r="AJ162" s="220" t="s">
        <v>97</v>
      </c>
      <c r="AK162" s="220"/>
      <c r="AL162" s="222" t="str">
        <f t="shared" si="53"/>
        <v/>
      </c>
      <c r="AM162" s="217" t="s">
        <v>97</v>
      </c>
      <c r="AN162" s="217"/>
      <c r="AO162" s="221" t="str">
        <f t="shared" si="56"/>
        <v/>
      </c>
      <c r="AP162" s="220"/>
      <c r="AQ162" s="220"/>
      <c r="AR162" s="119"/>
      <c r="AS162" s="119"/>
      <c r="AT162" s="117"/>
      <c r="AU162" s="117"/>
    </row>
    <row r="163" spans="1:47" ht="30" customHeight="1">
      <c r="A163" s="223">
        <f t="shared" si="57"/>
        <v>9</v>
      </c>
      <c r="B163" s="264" t="s">
        <v>957</v>
      </c>
      <c r="C163" s="266" t="s">
        <v>952</v>
      </c>
      <c r="D163" s="225" t="str">
        <f t="shared" si="47"/>
        <v>Kontrak III</v>
      </c>
      <c r="E163" s="117" t="s">
        <v>47</v>
      </c>
      <c r="F163" s="117" t="s">
        <v>30</v>
      </c>
      <c r="G163" s="117" t="s">
        <v>958</v>
      </c>
      <c r="H163" s="117"/>
      <c r="I163" s="117" t="s">
        <v>959</v>
      </c>
      <c r="J163" s="117" t="s">
        <v>172</v>
      </c>
      <c r="K163" s="117" t="s">
        <v>960</v>
      </c>
      <c r="L163" s="119">
        <v>37848</v>
      </c>
      <c r="M163" s="120">
        <f t="shared" ca="1" si="48"/>
        <v>23</v>
      </c>
      <c r="N163" s="118" t="s">
        <v>961</v>
      </c>
      <c r="O163" s="117" t="s">
        <v>233</v>
      </c>
      <c r="P163" s="117" t="s">
        <v>30</v>
      </c>
      <c r="Q163" s="216" t="s">
        <v>962</v>
      </c>
      <c r="R163" s="117" t="s">
        <v>963</v>
      </c>
      <c r="S163" s="117">
        <v>1961624134</v>
      </c>
      <c r="T163" s="117" t="s">
        <v>1164</v>
      </c>
      <c r="U163" s="241" t="s">
        <v>252</v>
      </c>
      <c r="V163" s="216"/>
      <c r="W163" s="216"/>
      <c r="X163" s="216"/>
      <c r="Y163" s="216"/>
      <c r="Z163" s="216"/>
      <c r="AA163" s="217">
        <v>45937</v>
      </c>
      <c r="AB163" s="218">
        <v>46081</v>
      </c>
      <c r="AC163" s="219">
        <f t="shared" si="50"/>
        <v>5</v>
      </c>
      <c r="AD163" s="220">
        <v>46083</v>
      </c>
      <c r="AE163" s="220">
        <v>46203</v>
      </c>
      <c r="AF163" s="120">
        <f t="shared" si="51"/>
        <v>4</v>
      </c>
      <c r="AG163" s="217">
        <v>46204</v>
      </c>
      <c r="AH163" s="217">
        <v>46326</v>
      </c>
      <c r="AI163" s="251">
        <f t="shared" si="52"/>
        <v>4</v>
      </c>
      <c r="AJ163" s="220" t="s">
        <v>97</v>
      </c>
      <c r="AK163" s="220"/>
      <c r="AL163" s="222" t="str">
        <f t="shared" si="53"/>
        <v/>
      </c>
      <c r="AM163" s="217" t="s">
        <v>97</v>
      </c>
      <c r="AN163" s="217"/>
      <c r="AO163" s="221" t="str">
        <f t="shared" si="56"/>
        <v/>
      </c>
      <c r="AP163" s="220"/>
      <c r="AQ163" s="220"/>
      <c r="AR163" s="119"/>
      <c r="AS163" s="119"/>
      <c r="AT163" s="117"/>
      <c r="AU163" s="117"/>
    </row>
    <row r="164" spans="1:47" ht="30" customHeight="1">
      <c r="A164" s="223">
        <f t="shared" si="57"/>
        <v>10</v>
      </c>
      <c r="B164" s="264" t="s">
        <v>951</v>
      </c>
      <c r="C164" s="266" t="s">
        <v>952</v>
      </c>
      <c r="D164" s="225" t="str">
        <f t="shared" si="47"/>
        <v>Kontrak II</v>
      </c>
      <c r="E164" s="117" t="s">
        <v>47</v>
      </c>
      <c r="F164" s="117" t="s">
        <v>30</v>
      </c>
      <c r="G164" s="117" t="s">
        <v>910</v>
      </c>
      <c r="H164" s="117"/>
      <c r="I164" s="117" t="s">
        <v>953</v>
      </c>
      <c r="J164" s="117" t="s">
        <v>172</v>
      </c>
      <c r="K164" s="117" t="s">
        <v>954</v>
      </c>
      <c r="L164" s="119">
        <v>31242</v>
      </c>
      <c r="M164" s="120">
        <f t="shared" ca="1" si="48"/>
        <v>41</v>
      </c>
      <c r="N164" s="118" t="s">
        <v>955</v>
      </c>
      <c r="O164" s="117" t="s">
        <v>114</v>
      </c>
      <c r="P164" s="117" t="s">
        <v>426</v>
      </c>
      <c r="Q164" s="216" t="s">
        <v>177</v>
      </c>
      <c r="R164" s="117" t="s">
        <v>956</v>
      </c>
      <c r="S164" s="117">
        <v>1937964055</v>
      </c>
      <c r="T164" s="117" t="s">
        <v>1365</v>
      </c>
      <c r="U164" s="241" t="s">
        <v>252</v>
      </c>
      <c r="V164" s="216"/>
      <c r="W164" s="216"/>
      <c r="X164" s="216"/>
      <c r="Y164" s="216"/>
      <c r="Z164" s="216"/>
      <c r="AA164" s="217">
        <v>45931</v>
      </c>
      <c r="AB164" s="218">
        <v>46053</v>
      </c>
      <c r="AC164" s="219">
        <f t="shared" si="50"/>
        <v>4</v>
      </c>
      <c r="AD164" s="220" t="s">
        <v>2290</v>
      </c>
      <c r="AE164" s="220"/>
      <c r="AF164" s="120" t="str">
        <f t="shared" si="51"/>
        <v/>
      </c>
      <c r="AG164" s="217">
        <v>46174</v>
      </c>
      <c r="AH164" s="217">
        <v>46295</v>
      </c>
      <c r="AI164" s="251">
        <f t="shared" si="52"/>
        <v>4</v>
      </c>
      <c r="AJ164" s="220" t="s">
        <v>97</v>
      </c>
      <c r="AK164" s="220"/>
      <c r="AL164" s="222" t="str">
        <f t="shared" si="53"/>
        <v/>
      </c>
      <c r="AM164" s="217" t="s">
        <v>97</v>
      </c>
      <c r="AN164" s="217"/>
      <c r="AO164" s="221" t="str">
        <f t="shared" si="56"/>
        <v/>
      </c>
      <c r="AP164" s="220"/>
      <c r="AQ164" s="220"/>
      <c r="AR164" s="119"/>
      <c r="AS164" s="119"/>
      <c r="AT164" s="117"/>
      <c r="AU164" s="117"/>
    </row>
    <row r="165" spans="1:47" ht="30" customHeight="1">
      <c r="A165" s="223">
        <f t="shared" si="57"/>
        <v>11</v>
      </c>
      <c r="B165" s="264" t="s">
        <v>969</v>
      </c>
      <c r="C165" s="266" t="s">
        <v>952</v>
      </c>
      <c r="D165" s="225" t="str">
        <f t="shared" si="47"/>
        <v>Kontrak III</v>
      </c>
      <c r="E165" s="117" t="s">
        <v>47</v>
      </c>
      <c r="F165" s="117" t="s">
        <v>30</v>
      </c>
      <c r="G165" s="117" t="s">
        <v>910</v>
      </c>
      <c r="H165" s="117"/>
      <c r="I165" s="117" t="s">
        <v>970</v>
      </c>
      <c r="J165" s="117" t="s">
        <v>172</v>
      </c>
      <c r="K165" s="117" t="s">
        <v>779</v>
      </c>
      <c r="L165" s="119">
        <v>35941</v>
      </c>
      <c r="M165" s="120">
        <f t="shared" ca="1" si="48"/>
        <v>28</v>
      </c>
      <c r="N165" s="118" t="s">
        <v>971</v>
      </c>
      <c r="O165" s="117" t="s">
        <v>114</v>
      </c>
      <c r="P165" s="117" t="s">
        <v>176</v>
      </c>
      <c r="Q165" s="216" t="s">
        <v>846</v>
      </c>
      <c r="R165" s="117" t="s">
        <v>972</v>
      </c>
      <c r="S165" s="117" t="s">
        <v>973</v>
      </c>
      <c r="T165" s="117" t="s">
        <v>1164</v>
      </c>
      <c r="U165" s="241" t="s">
        <v>252</v>
      </c>
      <c r="V165" s="216"/>
      <c r="W165" s="216"/>
      <c r="X165" s="216"/>
      <c r="Y165" s="216"/>
      <c r="Z165" s="216"/>
      <c r="AA165" s="217">
        <v>45964</v>
      </c>
      <c r="AB165" s="218">
        <v>46081</v>
      </c>
      <c r="AC165" s="219">
        <f t="shared" si="50"/>
        <v>4</v>
      </c>
      <c r="AD165" s="220">
        <v>46083</v>
      </c>
      <c r="AE165" s="220">
        <v>46203</v>
      </c>
      <c r="AF165" s="120">
        <f t="shared" si="51"/>
        <v>4</v>
      </c>
      <c r="AG165" s="217">
        <v>46204</v>
      </c>
      <c r="AH165" s="217">
        <v>46326</v>
      </c>
      <c r="AI165" s="251">
        <f t="shared" si="52"/>
        <v>4</v>
      </c>
      <c r="AJ165" s="220" t="s">
        <v>97</v>
      </c>
      <c r="AK165" s="220"/>
      <c r="AL165" s="222" t="str">
        <f t="shared" si="53"/>
        <v/>
      </c>
      <c r="AM165" s="217" t="s">
        <v>97</v>
      </c>
      <c r="AN165" s="217"/>
      <c r="AO165" s="221" t="str">
        <f t="shared" si="56"/>
        <v/>
      </c>
      <c r="AP165" s="220"/>
      <c r="AQ165" s="220"/>
      <c r="AR165" s="119"/>
      <c r="AS165" s="119"/>
      <c r="AT165" s="117"/>
      <c r="AU165" s="117"/>
    </row>
    <row r="166" spans="1:47" ht="30" customHeight="1">
      <c r="A166" s="208" t="s">
        <v>3716</v>
      </c>
      <c r="B166" s="208"/>
      <c r="C166" s="208"/>
      <c r="D166" s="225" t="str">
        <f t="shared" si="47"/>
        <v>.</v>
      </c>
      <c r="E166" s="117"/>
      <c r="F166" s="117"/>
      <c r="G166" s="117"/>
      <c r="H166" s="117"/>
      <c r="I166" s="117"/>
      <c r="J166" s="117"/>
      <c r="K166" s="117"/>
      <c r="L166" s="119"/>
      <c r="M166" s="120" t="str">
        <f t="shared" ca="1" si="48"/>
        <v/>
      </c>
      <c r="N166" s="118"/>
      <c r="O166" s="117"/>
      <c r="P166" s="117"/>
      <c r="Q166" s="216"/>
      <c r="R166" s="117"/>
      <c r="S166" s="117"/>
      <c r="T166" s="117" t="s">
        <v>2125</v>
      </c>
      <c r="U166" s="216"/>
      <c r="V166" s="216"/>
      <c r="W166" s="216"/>
      <c r="X166" s="216"/>
      <c r="Y166" s="216"/>
      <c r="Z166" s="216"/>
      <c r="AA166" s="217"/>
      <c r="AB166" s="218"/>
      <c r="AC166" s="219" t="str">
        <f t="shared" si="50"/>
        <v/>
      </c>
      <c r="AD166" s="220"/>
      <c r="AE166" s="220"/>
      <c r="AF166" s="120" t="str">
        <f t="shared" si="51"/>
        <v/>
      </c>
      <c r="AG166" s="217"/>
      <c r="AH166" s="217"/>
      <c r="AI166" s="251" t="str">
        <f t="shared" si="52"/>
        <v/>
      </c>
      <c r="AJ166" s="220"/>
      <c r="AK166" s="220"/>
      <c r="AL166" s="222" t="str">
        <f t="shared" si="53"/>
        <v/>
      </c>
      <c r="AM166" s="217"/>
      <c r="AN166" s="217"/>
      <c r="AO166" s="221" t="str">
        <f t="shared" si="56"/>
        <v/>
      </c>
      <c r="AP166" s="220"/>
      <c r="AQ166" s="220"/>
      <c r="AR166" s="119"/>
      <c r="AS166" s="119"/>
      <c r="AT166" s="117"/>
      <c r="AU166" s="117"/>
    </row>
    <row r="167" spans="1:47" ht="30" customHeight="1">
      <c r="A167" s="223">
        <v>1</v>
      </c>
      <c r="B167" s="224" t="s">
        <v>975</v>
      </c>
      <c r="C167" s="248" t="s">
        <v>976</v>
      </c>
      <c r="D167" s="238" t="str">
        <f t="shared" si="47"/>
        <v>Kontrak IV</v>
      </c>
      <c r="E167" s="239" t="s">
        <v>30</v>
      </c>
      <c r="F167" s="239">
        <v>13</v>
      </c>
      <c r="G167" s="117" t="s">
        <v>977</v>
      </c>
      <c r="H167" s="117"/>
      <c r="I167" s="117" t="s">
        <v>978</v>
      </c>
      <c r="J167" s="117" t="s">
        <v>302</v>
      </c>
      <c r="K167" s="117" t="s">
        <v>979</v>
      </c>
      <c r="L167" s="119">
        <v>35343</v>
      </c>
      <c r="M167" s="120">
        <f t="shared" ca="1" si="48"/>
        <v>29</v>
      </c>
      <c r="N167" s="118" t="s">
        <v>980</v>
      </c>
      <c r="O167" s="117" t="s">
        <v>219</v>
      </c>
      <c r="P167" s="117" t="s">
        <v>97</v>
      </c>
      <c r="Q167" s="216" t="s">
        <v>97</v>
      </c>
      <c r="R167" s="117" t="s">
        <v>981</v>
      </c>
      <c r="S167" s="117">
        <v>1413718119</v>
      </c>
      <c r="T167" s="117" t="s">
        <v>1528</v>
      </c>
      <c r="U167" s="216" t="s">
        <v>120</v>
      </c>
      <c r="V167" s="216"/>
      <c r="W167" s="216"/>
      <c r="X167" s="216"/>
      <c r="Y167" s="216"/>
      <c r="Z167" s="216"/>
      <c r="AA167" s="217" t="s">
        <v>2459</v>
      </c>
      <c r="AB167" s="218"/>
      <c r="AC167" s="219" t="str">
        <f t="shared" si="50"/>
        <v/>
      </c>
      <c r="AD167" s="220" t="s">
        <v>2158</v>
      </c>
      <c r="AE167" s="220"/>
      <c r="AF167" s="120" t="str">
        <f t="shared" si="51"/>
        <v/>
      </c>
      <c r="AG167" s="217" t="s">
        <v>2159</v>
      </c>
      <c r="AH167" s="217"/>
      <c r="AI167" s="251" t="str">
        <f t="shared" si="52"/>
        <v/>
      </c>
      <c r="AJ167" s="220" t="s">
        <v>2160</v>
      </c>
      <c r="AK167" s="220"/>
      <c r="AL167" s="222" t="str">
        <f t="shared" si="53"/>
        <v/>
      </c>
      <c r="AM167" s="217" t="s">
        <v>97</v>
      </c>
      <c r="AN167" s="217"/>
      <c r="AO167" s="221" t="str">
        <f t="shared" si="56"/>
        <v/>
      </c>
      <c r="AP167" s="220"/>
      <c r="AQ167" s="220"/>
      <c r="AR167" s="119"/>
      <c r="AS167" s="119"/>
      <c r="AT167" s="117"/>
      <c r="AU167" s="117"/>
    </row>
    <row r="168" spans="1:47" ht="30" customHeight="1">
      <c r="A168" s="223">
        <f t="shared" ref="A168:A171" si="58">A167+1</f>
        <v>2</v>
      </c>
      <c r="B168" s="224" t="s">
        <v>982</v>
      </c>
      <c r="C168" s="237" t="s">
        <v>289</v>
      </c>
      <c r="D168" s="238" t="str">
        <f t="shared" si="47"/>
        <v>Tetap</v>
      </c>
      <c r="E168" s="239" t="s">
        <v>30</v>
      </c>
      <c r="F168" s="239">
        <v>13</v>
      </c>
      <c r="G168" s="117" t="s">
        <v>983</v>
      </c>
      <c r="H168" s="117"/>
      <c r="I168" s="117" t="s">
        <v>984</v>
      </c>
      <c r="J168" s="117" t="s">
        <v>302</v>
      </c>
      <c r="K168" s="117" t="s">
        <v>985</v>
      </c>
      <c r="L168" s="119">
        <v>27869</v>
      </c>
      <c r="M168" s="120">
        <f t="shared" ca="1" si="48"/>
        <v>50</v>
      </c>
      <c r="N168" s="118" t="s">
        <v>986</v>
      </c>
      <c r="O168" s="117" t="s">
        <v>114</v>
      </c>
      <c r="P168" s="117" t="s">
        <v>349</v>
      </c>
      <c r="Q168" s="216" t="s">
        <v>97</v>
      </c>
      <c r="R168" s="117" t="s">
        <v>987</v>
      </c>
      <c r="S168" s="117" t="s">
        <v>988</v>
      </c>
      <c r="T168" s="117" t="s">
        <v>1581</v>
      </c>
      <c r="U168" s="216" t="s">
        <v>97</v>
      </c>
      <c r="V168" s="216"/>
      <c r="W168" s="216"/>
      <c r="X168" s="216"/>
      <c r="Y168" s="216"/>
      <c r="Z168" s="216"/>
      <c r="AA168" s="217" t="s">
        <v>97</v>
      </c>
      <c r="AB168" s="217"/>
      <c r="AC168" s="221" t="str">
        <f t="shared" si="50"/>
        <v/>
      </c>
      <c r="AD168" s="220" t="s">
        <v>97</v>
      </c>
      <c r="AE168" s="220"/>
      <c r="AF168" s="222" t="str">
        <f t="shared" si="51"/>
        <v/>
      </c>
      <c r="AG168" s="217" t="s">
        <v>97</v>
      </c>
      <c r="AH168" s="217"/>
      <c r="AI168" s="245" t="str">
        <f t="shared" si="52"/>
        <v/>
      </c>
      <c r="AJ168" s="220" t="s">
        <v>97</v>
      </c>
      <c r="AK168" s="220"/>
      <c r="AL168" s="220" t="str">
        <f t="shared" si="53"/>
        <v/>
      </c>
      <c r="AM168" s="220" t="s">
        <v>97</v>
      </c>
      <c r="AN168" s="220"/>
      <c r="AO168" s="222" t="str">
        <f t="shared" si="56"/>
        <v/>
      </c>
      <c r="AP168" s="220"/>
      <c r="AQ168" s="220"/>
      <c r="AR168" s="119"/>
      <c r="AS168" s="119"/>
      <c r="AT168" s="117"/>
      <c r="AU168" s="117"/>
    </row>
    <row r="169" spans="1:47" ht="30" customHeight="1">
      <c r="A169" s="223">
        <f t="shared" si="58"/>
        <v>3</v>
      </c>
      <c r="B169" s="224" t="s">
        <v>989</v>
      </c>
      <c r="C169" s="237" t="s">
        <v>289</v>
      </c>
      <c r="D169" s="238" t="str">
        <f t="shared" si="47"/>
        <v>Tetap</v>
      </c>
      <c r="E169" s="239" t="s">
        <v>30</v>
      </c>
      <c r="F169" s="239">
        <v>7</v>
      </c>
      <c r="G169" s="117" t="s">
        <v>983</v>
      </c>
      <c r="H169" s="117"/>
      <c r="I169" s="117" t="s">
        <v>990</v>
      </c>
      <c r="J169" s="117" t="s">
        <v>103</v>
      </c>
      <c r="K169" s="117" t="s">
        <v>991</v>
      </c>
      <c r="L169" s="119">
        <v>32915</v>
      </c>
      <c r="M169" s="120">
        <f t="shared" ca="1" si="48"/>
        <v>36</v>
      </c>
      <c r="N169" s="118" t="s">
        <v>992</v>
      </c>
      <c r="O169" s="117" t="s">
        <v>219</v>
      </c>
      <c r="P169" s="117" t="s">
        <v>30</v>
      </c>
      <c r="Q169" s="216" t="s">
        <v>97</v>
      </c>
      <c r="R169" s="117" t="s">
        <v>993</v>
      </c>
      <c r="S169" s="117">
        <v>836215609</v>
      </c>
      <c r="T169" s="117" t="s">
        <v>1581</v>
      </c>
      <c r="U169" s="216" t="s">
        <v>97</v>
      </c>
      <c r="V169" s="216"/>
      <c r="W169" s="216"/>
      <c r="X169" s="216"/>
      <c r="Y169" s="216"/>
      <c r="Z169" s="216"/>
      <c r="AA169" s="217" t="s">
        <v>97</v>
      </c>
      <c r="AB169" s="217"/>
      <c r="AC169" s="221" t="str">
        <f t="shared" si="50"/>
        <v/>
      </c>
      <c r="AD169" s="220" t="s">
        <v>97</v>
      </c>
      <c r="AE169" s="220"/>
      <c r="AF169" s="222" t="str">
        <f t="shared" si="51"/>
        <v/>
      </c>
      <c r="AG169" s="217" t="s">
        <v>97</v>
      </c>
      <c r="AH169" s="217"/>
      <c r="AI169" s="245" t="str">
        <f t="shared" si="52"/>
        <v/>
      </c>
      <c r="AJ169" s="220" t="s">
        <v>97</v>
      </c>
      <c r="AK169" s="220"/>
      <c r="AL169" s="220" t="str">
        <f t="shared" si="53"/>
        <v/>
      </c>
      <c r="AM169" s="220" t="s">
        <v>97</v>
      </c>
      <c r="AN169" s="220"/>
      <c r="AO169" s="222" t="str">
        <f t="shared" si="56"/>
        <v/>
      </c>
      <c r="AP169" s="220"/>
      <c r="AQ169" s="220"/>
      <c r="AR169" s="119"/>
      <c r="AS169" s="119"/>
      <c r="AT169" s="117"/>
      <c r="AU169" s="117"/>
    </row>
    <row r="170" spans="1:47" ht="30" customHeight="1">
      <c r="A170" s="223">
        <f t="shared" si="58"/>
        <v>4</v>
      </c>
      <c r="B170" s="224" t="s">
        <v>994</v>
      </c>
      <c r="C170" s="237" t="s">
        <v>289</v>
      </c>
      <c r="D170" s="238" t="str">
        <f t="shared" si="47"/>
        <v>Kontrak V</v>
      </c>
      <c r="E170" s="239" t="s">
        <v>30</v>
      </c>
      <c r="F170" s="239">
        <v>7</v>
      </c>
      <c r="G170" s="117" t="s">
        <v>995</v>
      </c>
      <c r="H170" s="117"/>
      <c r="I170" s="117" t="s">
        <v>996</v>
      </c>
      <c r="J170" s="117" t="s">
        <v>302</v>
      </c>
      <c r="K170" s="117" t="s">
        <v>997</v>
      </c>
      <c r="L170" s="119">
        <v>34400</v>
      </c>
      <c r="M170" s="120">
        <f t="shared" ca="1" si="48"/>
        <v>32</v>
      </c>
      <c r="N170" s="118" t="s">
        <v>998</v>
      </c>
      <c r="O170" s="117" t="s">
        <v>219</v>
      </c>
      <c r="P170" s="117" t="s">
        <v>30</v>
      </c>
      <c r="Q170" s="216" t="s">
        <v>97</v>
      </c>
      <c r="R170" s="117" t="s">
        <v>999</v>
      </c>
      <c r="S170" s="117">
        <v>913318223</v>
      </c>
      <c r="T170" s="117" t="s">
        <v>2279</v>
      </c>
      <c r="U170" s="216" t="s">
        <v>120</v>
      </c>
      <c r="V170" s="216"/>
      <c r="W170" s="216"/>
      <c r="X170" s="216"/>
      <c r="Y170" s="216"/>
      <c r="Z170" s="216"/>
      <c r="AA170" s="217" t="s">
        <v>2460</v>
      </c>
      <c r="AB170" s="218"/>
      <c r="AC170" s="219" t="str">
        <f t="shared" si="50"/>
        <v/>
      </c>
      <c r="AD170" s="220" t="s">
        <v>2461</v>
      </c>
      <c r="AE170" s="220"/>
      <c r="AF170" s="120" t="str">
        <f t="shared" si="51"/>
        <v/>
      </c>
      <c r="AG170" s="217" t="s">
        <v>2462</v>
      </c>
      <c r="AH170" s="217"/>
      <c r="AI170" s="251" t="str">
        <f t="shared" si="52"/>
        <v/>
      </c>
      <c r="AJ170" s="220" t="s">
        <v>2463</v>
      </c>
      <c r="AK170" s="220"/>
      <c r="AL170" s="222" t="str">
        <f t="shared" si="53"/>
        <v/>
      </c>
      <c r="AM170" s="217">
        <v>46083</v>
      </c>
      <c r="AN170" s="217">
        <v>46446</v>
      </c>
      <c r="AO170" s="221">
        <f t="shared" si="56"/>
        <v>12</v>
      </c>
      <c r="AP170" s="220"/>
      <c r="AQ170" s="220"/>
      <c r="AR170" s="119"/>
      <c r="AS170" s="119"/>
      <c r="AT170" s="117"/>
      <c r="AU170" s="117"/>
    </row>
    <row r="171" spans="1:47" ht="30" customHeight="1">
      <c r="A171" s="227">
        <f t="shared" si="58"/>
        <v>5</v>
      </c>
      <c r="B171" s="228" t="s">
        <v>2465</v>
      </c>
      <c r="C171" s="228" t="s">
        <v>801</v>
      </c>
      <c r="D171" s="246" t="str">
        <f t="shared" si="47"/>
        <v>Kontrak I</v>
      </c>
      <c r="E171" s="229" t="s">
        <v>47</v>
      </c>
      <c r="F171" s="229">
        <v>3</v>
      </c>
      <c r="G171" s="229" t="s">
        <v>995</v>
      </c>
      <c r="H171" s="229"/>
      <c r="I171" s="229" t="s">
        <v>2466</v>
      </c>
      <c r="J171" s="229" t="s">
        <v>302</v>
      </c>
      <c r="K171" s="229" t="s">
        <v>2467</v>
      </c>
      <c r="L171" s="230">
        <v>37680</v>
      </c>
      <c r="M171" s="231">
        <f t="shared" ca="1" si="48"/>
        <v>23</v>
      </c>
      <c r="N171" s="232" t="s">
        <v>2468</v>
      </c>
      <c r="O171" s="229" t="s">
        <v>219</v>
      </c>
      <c r="P171" s="229" t="s">
        <v>30</v>
      </c>
      <c r="Q171" s="233" t="s">
        <v>702</v>
      </c>
      <c r="R171" s="229" t="s">
        <v>2469</v>
      </c>
      <c r="S171" s="229"/>
      <c r="T171" s="229" t="s">
        <v>1241</v>
      </c>
      <c r="U171" s="233" t="s">
        <v>2470</v>
      </c>
      <c r="V171" s="233"/>
      <c r="W171" s="233"/>
      <c r="X171" s="233"/>
      <c r="Y171" s="233"/>
      <c r="Z171" s="233"/>
      <c r="AA171" s="234" t="s">
        <v>2136</v>
      </c>
      <c r="AB171" s="235"/>
      <c r="AC171" s="247" t="str">
        <f t="shared" si="50"/>
        <v/>
      </c>
      <c r="AD171" s="234" t="s">
        <v>97</v>
      </c>
      <c r="AE171" s="234"/>
      <c r="AF171" s="231" t="str">
        <f t="shared" si="51"/>
        <v/>
      </c>
      <c r="AG171" s="234" t="s">
        <v>97</v>
      </c>
      <c r="AH171" s="234"/>
      <c r="AI171" s="231" t="str">
        <f t="shared" si="52"/>
        <v/>
      </c>
      <c r="AJ171" s="234" t="s">
        <v>97</v>
      </c>
      <c r="AK171" s="234"/>
      <c r="AL171" s="236" t="str">
        <f t="shared" si="53"/>
        <v/>
      </c>
      <c r="AM171" s="234" t="s">
        <v>97</v>
      </c>
      <c r="AN171" s="234"/>
      <c r="AO171" s="236" t="str">
        <f t="shared" si="56"/>
        <v/>
      </c>
      <c r="AP171" s="234"/>
      <c r="AQ171" s="234"/>
      <c r="AR171" s="230"/>
      <c r="AS171" s="230"/>
      <c r="AT171" s="229"/>
      <c r="AU171" s="229"/>
    </row>
    <row r="172" spans="1:47" ht="30" customHeight="1">
      <c r="A172" s="223"/>
      <c r="B172" s="224" t="s">
        <v>1492</v>
      </c>
      <c r="C172" s="224" t="s">
        <v>1001</v>
      </c>
      <c r="D172" s="225" t="str">
        <f t="shared" si="47"/>
        <v>Pelatihan</v>
      </c>
      <c r="E172" s="117"/>
      <c r="F172" s="117"/>
      <c r="G172" s="117" t="s">
        <v>995</v>
      </c>
      <c r="H172" s="117"/>
      <c r="I172" s="244" t="s">
        <v>1494</v>
      </c>
      <c r="J172" s="117" t="s">
        <v>103</v>
      </c>
      <c r="K172" s="117" t="s">
        <v>1496</v>
      </c>
      <c r="L172" s="119">
        <v>32892</v>
      </c>
      <c r="M172" s="120">
        <f t="shared" ca="1" si="48"/>
        <v>36</v>
      </c>
      <c r="N172" s="118" t="s">
        <v>1498</v>
      </c>
      <c r="O172" s="117" t="s">
        <v>219</v>
      </c>
      <c r="P172" s="117" t="s">
        <v>30</v>
      </c>
      <c r="Q172" s="216" t="s">
        <v>1499</v>
      </c>
      <c r="R172" s="117"/>
      <c r="S172" s="117"/>
      <c r="T172" s="117" t="s">
        <v>1493</v>
      </c>
      <c r="U172" s="216" t="s">
        <v>848</v>
      </c>
      <c r="V172" s="216" t="s">
        <v>849</v>
      </c>
      <c r="W172" s="216" t="s">
        <v>3390</v>
      </c>
      <c r="X172" s="216"/>
      <c r="Y172" s="216"/>
      <c r="Z172" s="216"/>
      <c r="AA172" s="217"/>
      <c r="AB172" s="218"/>
      <c r="AC172" s="219"/>
      <c r="AD172" s="220"/>
      <c r="AE172" s="220"/>
      <c r="AF172" s="120"/>
      <c r="AG172" s="217"/>
      <c r="AH172" s="217"/>
      <c r="AI172" s="251"/>
      <c r="AJ172" s="220"/>
      <c r="AK172" s="220"/>
      <c r="AL172" s="222"/>
      <c r="AM172" s="217"/>
      <c r="AN172" s="217"/>
      <c r="AO172" s="221"/>
      <c r="AP172" s="220"/>
      <c r="AQ172" s="220"/>
      <c r="AR172" s="119"/>
      <c r="AS172" s="119"/>
      <c r="AT172" s="117"/>
      <c r="AU172" s="117"/>
    </row>
    <row r="173" spans="1:47" ht="30" customHeight="1">
      <c r="A173" s="223">
        <f>A171+1</f>
        <v>6</v>
      </c>
      <c r="B173" s="224" t="s">
        <v>1009</v>
      </c>
      <c r="C173" s="224" t="s">
        <v>376</v>
      </c>
      <c r="D173" s="225" t="str">
        <f t="shared" si="47"/>
        <v>Kontrak V</v>
      </c>
      <c r="E173" s="117" t="s">
        <v>47</v>
      </c>
      <c r="F173" s="117">
        <v>3</v>
      </c>
      <c r="G173" s="117" t="s">
        <v>995</v>
      </c>
      <c r="H173" s="117"/>
      <c r="I173" s="117" t="s">
        <v>1011</v>
      </c>
      <c r="J173" s="117" t="s">
        <v>302</v>
      </c>
      <c r="K173" s="117" t="s">
        <v>995</v>
      </c>
      <c r="L173" s="119">
        <v>34369</v>
      </c>
      <c r="M173" s="120">
        <f t="shared" ca="1" si="48"/>
        <v>32</v>
      </c>
      <c r="N173" s="118" t="s">
        <v>1012</v>
      </c>
      <c r="O173" s="117" t="s">
        <v>219</v>
      </c>
      <c r="P173" s="117" t="s">
        <v>30</v>
      </c>
      <c r="Q173" s="216" t="s">
        <v>97</v>
      </c>
      <c r="R173" s="117" t="s">
        <v>1013</v>
      </c>
      <c r="S173" s="117">
        <v>1517972745</v>
      </c>
      <c r="T173" s="117" t="s">
        <v>2279</v>
      </c>
      <c r="U173" s="216" t="s">
        <v>120</v>
      </c>
      <c r="V173" s="216"/>
      <c r="W173" s="216"/>
      <c r="X173" s="216"/>
      <c r="Y173" s="216"/>
      <c r="Z173" s="216"/>
      <c r="AA173" s="217" t="s">
        <v>2460</v>
      </c>
      <c r="AB173" s="218"/>
      <c r="AC173" s="219" t="str">
        <f t="shared" ref="AC173:AC181" si="59">IF(AB173="","",(DATEDIF(AA173,AB173,"M")+1))</f>
        <v/>
      </c>
      <c r="AD173" s="220" t="s">
        <v>2461</v>
      </c>
      <c r="AE173" s="220"/>
      <c r="AF173" s="120" t="str">
        <f t="shared" ref="AF173:AF181" si="60">IF(AE173="","",(DATEDIF(AD173,AE173,"M")+1))</f>
        <v/>
      </c>
      <c r="AG173" s="217" t="s">
        <v>2462</v>
      </c>
      <c r="AH173" s="217"/>
      <c r="AI173" s="251" t="str">
        <f t="shared" ref="AI173:AI181" si="61">IF(AH173="","",(DATEDIF(AG173,AH173,"M")+1))</f>
        <v/>
      </c>
      <c r="AJ173" s="220" t="s">
        <v>2463</v>
      </c>
      <c r="AK173" s="220"/>
      <c r="AL173" s="222" t="str">
        <f t="shared" ref="AL173:AL181" si="62">IF(AK173="","",(DATEDIF(AJ173,AK173,"M")+1))</f>
        <v/>
      </c>
      <c r="AM173" s="217">
        <v>46083</v>
      </c>
      <c r="AN173" s="217">
        <v>46446</v>
      </c>
      <c r="AO173" s="221">
        <f t="shared" ref="AO173:AO181" si="63">IF(AN173="","",(DATEDIF(AM173,AN173,"M")+1))</f>
        <v>12</v>
      </c>
      <c r="AP173" s="220"/>
      <c r="AQ173" s="220"/>
      <c r="AR173" s="119"/>
      <c r="AS173" s="119"/>
      <c r="AT173" s="117"/>
      <c r="AU173" s="117"/>
    </row>
    <row r="174" spans="1:47" ht="30" customHeight="1">
      <c r="A174" s="263">
        <f t="shared" ref="A174:A181" si="64">A173+1</f>
        <v>7</v>
      </c>
      <c r="B174" s="224" t="s">
        <v>1363</v>
      </c>
      <c r="C174" s="224" t="s">
        <v>376</v>
      </c>
      <c r="D174" s="225" t="str">
        <f t="shared" si="47"/>
        <v>Kontrak II</v>
      </c>
      <c r="E174" s="117" t="s">
        <v>47</v>
      </c>
      <c r="F174" s="117">
        <v>3</v>
      </c>
      <c r="G174" s="117" t="s">
        <v>1040</v>
      </c>
      <c r="H174" s="117"/>
      <c r="I174" s="117" t="s">
        <v>1366</v>
      </c>
      <c r="J174" s="117" t="s">
        <v>302</v>
      </c>
      <c r="K174" s="117" t="s">
        <v>1369</v>
      </c>
      <c r="L174" s="119">
        <v>34521</v>
      </c>
      <c r="M174" s="120">
        <f t="shared" ca="1" si="48"/>
        <v>32</v>
      </c>
      <c r="N174" s="118" t="s">
        <v>1372</v>
      </c>
      <c r="O174" s="117" t="s">
        <v>114</v>
      </c>
      <c r="P174" s="117" t="s">
        <v>116</v>
      </c>
      <c r="Q174" s="216" t="s">
        <v>1373</v>
      </c>
      <c r="R174" s="117" t="s">
        <v>1374</v>
      </c>
      <c r="S174" s="117">
        <v>1814062115</v>
      </c>
      <c r="T174" s="117" t="s">
        <v>1365</v>
      </c>
      <c r="U174" s="216" t="s">
        <v>120</v>
      </c>
      <c r="V174" s="216"/>
      <c r="W174" s="216"/>
      <c r="X174" s="216"/>
      <c r="Y174" s="216"/>
      <c r="Z174" s="216"/>
      <c r="AA174" s="217" t="s">
        <v>2193</v>
      </c>
      <c r="AB174" s="218"/>
      <c r="AC174" s="219" t="str">
        <f t="shared" si="59"/>
        <v/>
      </c>
      <c r="AD174" s="220">
        <v>46113</v>
      </c>
      <c r="AE174" s="220">
        <v>46234</v>
      </c>
      <c r="AF174" s="120">
        <f t="shared" si="60"/>
        <v>4</v>
      </c>
      <c r="AG174" s="217" t="s">
        <v>97</v>
      </c>
      <c r="AH174" s="217"/>
      <c r="AI174" s="251" t="str">
        <f t="shared" si="61"/>
        <v/>
      </c>
      <c r="AJ174" s="220" t="s">
        <v>97</v>
      </c>
      <c r="AK174" s="220"/>
      <c r="AL174" s="222" t="str">
        <f t="shared" si="62"/>
        <v/>
      </c>
      <c r="AM174" s="217" t="s">
        <v>97</v>
      </c>
      <c r="AN174" s="217"/>
      <c r="AO174" s="221" t="str">
        <f t="shared" si="63"/>
        <v/>
      </c>
      <c r="AP174" s="220"/>
      <c r="AQ174" s="220"/>
      <c r="AR174" s="119"/>
      <c r="AS174" s="119"/>
      <c r="AT174" s="117"/>
      <c r="AU174" s="117"/>
    </row>
    <row r="175" spans="1:47" ht="30" customHeight="1">
      <c r="A175" s="223">
        <f t="shared" si="64"/>
        <v>8</v>
      </c>
      <c r="B175" s="224" t="s">
        <v>1014</v>
      </c>
      <c r="C175" s="224" t="s">
        <v>376</v>
      </c>
      <c r="D175" s="225" t="str">
        <f t="shared" si="47"/>
        <v>Kontrak I</v>
      </c>
      <c r="E175" s="117" t="s">
        <v>47</v>
      </c>
      <c r="F175" s="117">
        <v>3</v>
      </c>
      <c r="G175" s="117" t="s">
        <v>995</v>
      </c>
      <c r="H175" s="117"/>
      <c r="I175" s="244" t="s">
        <v>1015</v>
      </c>
      <c r="J175" s="117" t="s">
        <v>302</v>
      </c>
      <c r="K175" s="117" t="s">
        <v>1016</v>
      </c>
      <c r="L175" s="119">
        <v>34018</v>
      </c>
      <c r="M175" s="120">
        <f t="shared" ca="1" si="48"/>
        <v>33</v>
      </c>
      <c r="N175" s="118" t="s">
        <v>1017</v>
      </c>
      <c r="O175" s="117" t="s">
        <v>114</v>
      </c>
      <c r="P175" s="117" t="s">
        <v>116</v>
      </c>
      <c r="Q175" s="216" t="s">
        <v>1018</v>
      </c>
      <c r="R175" s="117"/>
      <c r="S175" s="117">
        <v>2034380125</v>
      </c>
      <c r="T175" s="117" t="s">
        <v>1241</v>
      </c>
      <c r="U175" s="216" t="s">
        <v>120</v>
      </c>
      <c r="V175" s="216"/>
      <c r="W175" s="216"/>
      <c r="X175" s="216"/>
      <c r="Y175" s="216"/>
      <c r="Z175" s="216"/>
      <c r="AA175" s="217">
        <v>46136</v>
      </c>
      <c r="AB175" s="218">
        <v>46265</v>
      </c>
      <c r="AC175" s="219">
        <f t="shared" si="59"/>
        <v>5</v>
      </c>
      <c r="AD175" s="220"/>
      <c r="AE175" s="220"/>
      <c r="AF175" s="120" t="str">
        <f t="shared" si="60"/>
        <v/>
      </c>
      <c r="AG175" s="217"/>
      <c r="AH175" s="217"/>
      <c r="AI175" s="251" t="str">
        <f t="shared" si="61"/>
        <v/>
      </c>
      <c r="AJ175" s="220"/>
      <c r="AK175" s="220"/>
      <c r="AL175" s="222" t="str">
        <f t="shared" si="62"/>
        <v/>
      </c>
      <c r="AM175" s="217"/>
      <c r="AN175" s="217"/>
      <c r="AO175" s="221" t="str">
        <f t="shared" si="63"/>
        <v/>
      </c>
      <c r="AP175" s="220"/>
      <c r="AQ175" s="220"/>
      <c r="AR175" s="119"/>
      <c r="AS175" s="119"/>
      <c r="AT175" s="117"/>
      <c r="AU175" s="117"/>
    </row>
    <row r="176" spans="1:47" ht="30" customHeight="1">
      <c r="A176" s="223">
        <f t="shared" si="64"/>
        <v>9</v>
      </c>
      <c r="B176" s="224" t="s">
        <v>1019</v>
      </c>
      <c r="C176" s="224" t="s">
        <v>376</v>
      </c>
      <c r="D176" s="225" t="str">
        <f t="shared" si="47"/>
        <v>Tetap</v>
      </c>
      <c r="E176" s="117" t="s">
        <v>47</v>
      </c>
      <c r="F176" s="117">
        <v>3</v>
      </c>
      <c r="G176" s="117" t="s">
        <v>995</v>
      </c>
      <c r="H176" s="117"/>
      <c r="I176" s="117" t="s">
        <v>1020</v>
      </c>
      <c r="J176" s="117" t="s">
        <v>302</v>
      </c>
      <c r="K176" s="117" t="s">
        <v>1021</v>
      </c>
      <c r="L176" s="119">
        <v>33420</v>
      </c>
      <c r="M176" s="120">
        <f t="shared" ca="1" si="48"/>
        <v>35</v>
      </c>
      <c r="N176" s="118" t="s">
        <v>1022</v>
      </c>
      <c r="O176" s="117" t="s">
        <v>219</v>
      </c>
      <c r="P176" s="117" t="s">
        <v>30</v>
      </c>
      <c r="Q176" s="216" t="s">
        <v>97</v>
      </c>
      <c r="R176" s="117" t="s">
        <v>1023</v>
      </c>
      <c r="S176" s="117" t="s">
        <v>1024</v>
      </c>
      <c r="T176" s="117" t="s">
        <v>1581</v>
      </c>
      <c r="U176" s="216" t="s">
        <v>2856</v>
      </c>
      <c r="V176" s="216"/>
      <c r="W176" s="216"/>
      <c r="X176" s="216"/>
      <c r="Y176" s="216"/>
      <c r="Z176" s="216"/>
      <c r="AA176" s="217" t="s">
        <v>2858</v>
      </c>
      <c r="AB176" s="217"/>
      <c r="AC176" s="221" t="str">
        <f t="shared" si="59"/>
        <v/>
      </c>
      <c r="AD176" s="220" t="s">
        <v>2868</v>
      </c>
      <c r="AE176" s="220"/>
      <c r="AF176" s="222" t="str">
        <f t="shared" si="60"/>
        <v/>
      </c>
      <c r="AG176" s="217" t="s">
        <v>2872</v>
      </c>
      <c r="AH176" s="217"/>
      <c r="AI176" s="245" t="str">
        <f t="shared" si="61"/>
        <v/>
      </c>
      <c r="AJ176" s="220" t="s">
        <v>2878</v>
      </c>
      <c r="AK176" s="220"/>
      <c r="AL176" s="220" t="str">
        <f t="shared" si="62"/>
        <v/>
      </c>
      <c r="AM176" s="220" t="s">
        <v>97</v>
      </c>
      <c r="AN176" s="220"/>
      <c r="AO176" s="222" t="str">
        <f t="shared" si="63"/>
        <v/>
      </c>
      <c r="AP176" s="220"/>
      <c r="AQ176" s="220"/>
      <c r="AR176" s="119"/>
      <c r="AS176" s="119"/>
      <c r="AT176" s="117"/>
      <c r="AU176" s="117"/>
    </row>
    <row r="177" spans="1:47" ht="30" customHeight="1">
      <c r="A177" s="227">
        <f t="shared" si="64"/>
        <v>10</v>
      </c>
      <c r="B177" s="228" t="s">
        <v>2104</v>
      </c>
      <c r="C177" s="228" t="s">
        <v>376</v>
      </c>
      <c r="D177" s="246" t="str">
        <f t="shared" si="47"/>
        <v>Kontrak IV</v>
      </c>
      <c r="E177" s="229" t="s">
        <v>47</v>
      </c>
      <c r="F177" s="229">
        <v>3</v>
      </c>
      <c r="G177" s="229" t="s">
        <v>1028</v>
      </c>
      <c r="H177" s="229"/>
      <c r="I177" s="229" t="s">
        <v>2919</v>
      </c>
      <c r="J177" s="229" t="s">
        <v>302</v>
      </c>
      <c r="K177" s="229" t="s">
        <v>2920</v>
      </c>
      <c r="L177" s="230">
        <v>34207</v>
      </c>
      <c r="M177" s="231">
        <f t="shared" ca="1" si="48"/>
        <v>33</v>
      </c>
      <c r="N177" s="232" t="s">
        <v>2921</v>
      </c>
      <c r="O177" s="229" t="s">
        <v>114</v>
      </c>
      <c r="P177" s="229" t="s">
        <v>176</v>
      </c>
      <c r="Q177" s="233" t="s">
        <v>177</v>
      </c>
      <c r="R177" s="229" t="s">
        <v>2922</v>
      </c>
      <c r="S177" s="229"/>
      <c r="T177" s="229" t="s">
        <v>1528</v>
      </c>
      <c r="U177" s="233" t="s">
        <v>120</v>
      </c>
      <c r="V177" s="233"/>
      <c r="W177" s="233"/>
      <c r="X177" s="233"/>
      <c r="Y177" s="233"/>
      <c r="Z177" s="233"/>
      <c r="AA177" s="234" t="s">
        <v>2924</v>
      </c>
      <c r="AB177" s="235"/>
      <c r="AC177" s="247" t="str">
        <f t="shared" si="59"/>
        <v/>
      </c>
      <c r="AD177" s="234" t="s">
        <v>2267</v>
      </c>
      <c r="AE177" s="234"/>
      <c r="AF177" s="231" t="str">
        <f t="shared" si="60"/>
        <v/>
      </c>
      <c r="AG177" s="234" t="s">
        <v>2268</v>
      </c>
      <c r="AH177" s="234"/>
      <c r="AI177" s="231" t="str">
        <f t="shared" si="61"/>
        <v/>
      </c>
      <c r="AJ177" s="234" t="s">
        <v>2269</v>
      </c>
      <c r="AK177" s="234"/>
      <c r="AL177" s="236" t="str">
        <f t="shared" si="62"/>
        <v/>
      </c>
      <c r="AM177" s="234" t="s">
        <v>97</v>
      </c>
      <c r="AN177" s="234"/>
      <c r="AO177" s="236" t="str">
        <f t="shared" si="63"/>
        <v/>
      </c>
      <c r="AP177" s="234"/>
      <c r="AQ177" s="234"/>
      <c r="AR177" s="230"/>
      <c r="AS177" s="230"/>
      <c r="AT177" s="229"/>
      <c r="AU177" s="229"/>
    </row>
    <row r="178" spans="1:47" ht="30" customHeight="1">
      <c r="A178" s="227">
        <f t="shared" si="64"/>
        <v>11</v>
      </c>
      <c r="B178" s="228" t="s">
        <v>2108</v>
      </c>
      <c r="C178" s="228" t="s">
        <v>376</v>
      </c>
      <c r="D178" s="246" t="str">
        <f t="shared" si="47"/>
        <v>Kontrak III</v>
      </c>
      <c r="E178" s="229" t="s">
        <v>47</v>
      </c>
      <c r="F178" s="229">
        <v>3</v>
      </c>
      <c r="G178" s="229" t="s">
        <v>1028</v>
      </c>
      <c r="H178" s="229"/>
      <c r="I178" s="229" t="s">
        <v>2983</v>
      </c>
      <c r="J178" s="229" t="s">
        <v>302</v>
      </c>
      <c r="K178" s="229" t="s">
        <v>2984</v>
      </c>
      <c r="L178" s="230">
        <v>36798</v>
      </c>
      <c r="M178" s="231">
        <f t="shared" ca="1" si="48"/>
        <v>26</v>
      </c>
      <c r="N178" s="232" t="s">
        <v>2986</v>
      </c>
      <c r="O178" s="229" t="s">
        <v>219</v>
      </c>
      <c r="P178" s="229" t="s">
        <v>30</v>
      </c>
      <c r="Q178" s="233" t="s">
        <v>177</v>
      </c>
      <c r="R178" s="229" t="s">
        <v>2987</v>
      </c>
      <c r="S178" s="229"/>
      <c r="T178" s="229" t="s">
        <v>1164</v>
      </c>
      <c r="U178" s="233" t="s">
        <v>120</v>
      </c>
      <c r="V178" s="233"/>
      <c r="W178" s="233"/>
      <c r="X178" s="233"/>
      <c r="Y178" s="233"/>
      <c r="Z178" s="233"/>
      <c r="AA178" s="234" t="s">
        <v>2222</v>
      </c>
      <c r="AB178" s="235"/>
      <c r="AC178" s="247" t="str">
        <f t="shared" si="59"/>
        <v/>
      </c>
      <c r="AD178" s="234" t="s">
        <v>2193</v>
      </c>
      <c r="AE178" s="234"/>
      <c r="AF178" s="231" t="str">
        <f t="shared" si="60"/>
        <v/>
      </c>
      <c r="AG178" s="320">
        <v>46113</v>
      </c>
      <c r="AH178" s="320">
        <v>46234</v>
      </c>
      <c r="AI178" s="430">
        <f t="shared" si="61"/>
        <v>4</v>
      </c>
      <c r="AJ178" s="234" t="s">
        <v>97</v>
      </c>
      <c r="AK178" s="234"/>
      <c r="AL178" s="236" t="str">
        <f t="shared" si="62"/>
        <v/>
      </c>
      <c r="AM178" s="234" t="s">
        <v>97</v>
      </c>
      <c r="AN178" s="234"/>
      <c r="AO178" s="236" t="str">
        <f t="shared" si="63"/>
        <v/>
      </c>
      <c r="AP178" s="234"/>
      <c r="AQ178" s="234"/>
      <c r="AR178" s="230"/>
      <c r="AS178" s="230"/>
      <c r="AT178" s="229"/>
      <c r="AU178" s="229"/>
    </row>
    <row r="179" spans="1:47" ht="30" customHeight="1">
      <c r="A179" s="263">
        <f t="shared" si="64"/>
        <v>12</v>
      </c>
      <c r="B179" s="224" t="s">
        <v>1027</v>
      </c>
      <c r="C179" s="224" t="s">
        <v>376</v>
      </c>
      <c r="D179" s="225" t="str">
        <f t="shared" si="47"/>
        <v>Kontrak III</v>
      </c>
      <c r="E179" s="117" t="s">
        <v>47</v>
      </c>
      <c r="F179" s="117">
        <v>3</v>
      </c>
      <c r="G179" s="117" t="s">
        <v>1028</v>
      </c>
      <c r="H179" s="117"/>
      <c r="I179" s="117" t="s">
        <v>1029</v>
      </c>
      <c r="J179" s="117" t="s">
        <v>302</v>
      </c>
      <c r="K179" s="117" t="s">
        <v>1030</v>
      </c>
      <c r="L179" s="119">
        <v>31224</v>
      </c>
      <c r="M179" s="120">
        <f t="shared" ca="1" si="48"/>
        <v>41</v>
      </c>
      <c r="N179" s="118" t="s">
        <v>1031</v>
      </c>
      <c r="O179" s="117" t="s">
        <v>114</v>
      </c>
      <c r="P179" s="117" t="s">
        <v>116</v>
      </c>
      <c r="Q179" s="216" t="s">
        <v>220</v>
      </c>
      <c r="R179" s="117" t="s">
        <v>1032</v>
      </c>
      <c r="S179" s="117">
        <v>1789913970</v>
      </c>
      <c r="T179" s="117" t="s">
        <v>1164</v>
      </c>
      <c r="U179" s="216" t="s">
        <v>120</v>
      </c>
      <c r="V179" s="216"/>
      <c r="W179" s="216"/>
      <c r="X179" s="216"/>
      <c r="Y179" s="216"/>
      <c r="Z179" s="216"/>
      <c r="AA179" s="217" t="s">
        <v>2222</v>
      </c>
      <c r="AB179" s="218"/>
      <c r="AC179" s="219" t="str">
        <f t="shared" si="59"/>
        <v/>
      </c>
      <c r="AD179" s="220" t="s">
        <v>2193</v>
      </c>
      <c r="AE179" s="220"/>
      <c r="AF179" s="120" t="str">
        <f t="shared" si="60"/>
        <v/>
      </c>
      <c r="AG179" s="256">
        <v>46113</v>
      </c>
      <c r="AH179" s="256">
        <v>46234</v>
      </c>
      <c r="AI179" s="365">
        <f t="shared" si="61"/>
        <v>4</v>
      </c>
      <c r="AJ179" s="220" t="s">
        <v>97</v>
      </c>
      <c r="AK179" s="220"/>
      <c r="AL179" s="222" t="str">
        <f t="shared" si="62"/>
        <v/>
      </c>
      <c r="AM179" s="217" t="s">
        <v>97</v>
      </c>
      <c r="AN179" s="217"/>
      <c r="AO179" s="221" t="str">
        <f t="shared" si="63"/>
        <v/>
      </c>
      <c r="AP179" s="220"/>
      <c r="AQ179" s="220"/>
      <c r="AR179" s="119"/>
      <c r="AS179" s="119"/>
      <c r="AT179" s="117"/>
      <c r="AU179" s="117"/>
    </row>
    <row r="180" spans="1:47" ht="30" customHeight="1">
      <c r="A180" s="263">
        <f t="shared" si="64"/>
        <v>13</v>
      </c>
      <c r="B180" s="224" t="s">
        <v>1426</v>
      </c>
      <c r="C180" s="224" t="s">
        <v>376</v>
      </c>
      <c r="D180" s="225" t="str">
        <f t="shared" si="47"/>
        <v>Kontrak III</v>
      </c>
      <c r="E180" s="117" t="s">
        <v>47</v>
      </c>
      <c r="F180" s="117">
        <v>3</v>
      </c>
      <c r="G180" s="117" t="s">
        <v>1028</v>
      </c>
      <c r="H180" s="117"/>
      <c r="I180" s="117" t="s">
        <v>1430</v>
      </c>
      <c r="J180" s="117" t="s">
        <v>302</v>
      </c>
      <c r="K180" s="117" t="s">
        <v>1431</v>
      </c>
      <c r="L180" s="119">
        <v>36818</v>
      </c>
      <c r="M180" s="120">
        <f t="shared" ca="1" si="48"/>
        <v>25</v>
      </c>
      <c r="N180" s="118" t="s">
        <v>1432</v>
      </c>
      <c r="O180" s="117" t="s">
        <v>219</v>
      </c>
      <c r="P180" s="117" t="s">
        <v>30</v>
      </c>
      <c r="Q180" s="216" t="s">
        <v>177</v>
      </c>
      <c r="R180" s="117" t="s">
        <v>1433</v>
      </c>
      <c r="S180" s="117">
        <v>1890375976</v>
      </c>
      <c r="T180" s="117" t="s">
        <v>1164</v>
      </c>
      <c r="U180" s="216" t="s">
        <v>120</v>
      </c>
      <c r="V180" s="216"/>
      <c r="W180" s="216"/>
      <c r="X180" s="216"/>
      <c r="Y180" s="216"/>
      <c r="Z180" s="216"/>
      <c r="AA180" s="217" t="s">
        <v>2222</v>
      </c>
      <c r="AB180" s="218"/>
      <c r="AC180" s="219" t="str">
        <f t="shared" si="59"/>
        <v/>
      </c>
      <c r="AD180" s="220" t="s">
        <v>2193</v>
      </c>
      <c r="AE180" s="220"/>
      <c r="AF180" s="120" t="str">
        <f t="shared" si="60"/>
        <v/>
      </c>
      <c r="AG180" s="256">
        <v>46113</v>
      </c>
      <c r="AH180" s="256">
        <v>46234</v>
      </c>
      <c r="AI180" s="365">
        <f t="shared" si="61"/>
        <v>4</v>
      </c>
      <c r="AJ180" s="220" t="s">
        <v>97</v>
      </c>
      <c r="AK180" s="220"/>
      <c r="AL180" s="222" t="str">
        <f t="shared" si="62"/>
        <v/>
      </c>
      <c r="AM180" s="217" t="s">
        <v>97</v>
      </c>
      <c r="AN180" s="217"/>
      <c r="AO180" s="221" t="str">
        <f t="shared" si="63"/>
        <v/>
      </c>
      <c r="AP180" s="220"/>
      <c r="AQ180" s="220"/>
      <c r="AR180" s="119"/>
      <c r="AS180" s="119"/>
      <c r="AT180" s="117"/>
      <c r="AU180" s="117"/>
    </row>
    <row r="181" spans="1:47" ht="30" customHeight="1">
      <c r="A181" s="223">
        <f t="shared" si="64"/>
        <v>14</v>
      </c>
      <c r="B181" s="224" t="s">
        <v>1034</v>
      </c>
      <c r="C181" s="224" t="s">
        <v>376</v>
      </c>
      <c r="D181" s="225" t="str">
        <f t="shared" si="47"/>
        <v>Kontrak III</v>
      </c>
      <c r="E181" s="117" t="s">
        <v>47</v>
      </c>
      <c r="F181" s="117">
        <v>3</v>
      </c>
      <c r="G181" s="117" t="s">
        <v>1028</v>
      </c>
      <c r="H181" s="117"/>
      <c r="I181" s="117" t="s">
        <v>1035</v>
      </c>
      <c r="J181" s="117" t="s">
        <v>302</v>
      </c>
      <c r="K181" s="117" t="s">
        <v>1036</v>
      </c>
      <c r="L181" s="119">
        <v>33979</v>
      </c>
      <c r="M181" s="120">
        <f t="shared" ca="1" si="48"/>
        <v>33</v>
      </c>
      <c r="N181" s="118" t="s">
        <v>1037</v>
      </c>
      <c r="O181" s="117" t="s">
        <v>114</v>
      </c>
      <c r="P181" s="117" t="s">
        <v>176</v>
      </c>
      <c r="Q181" s="216" t="s">
        <v>1018</v>
      </c>
      <c r="R181" s="117" t="s">
        <v>1038</v>
      </c>
      <c r="S181" s="117">
        <v>1644777680</v>
      </c>
      <c r="T181" s="117" t="s">
        <v>1164</v>
      </c>
      <c r="U181" s="216" t="s">
        <v>393</v>
      </c>
      <c r="V181" s="216"/>
      <c r="W181" s="216"/>
      <c r="X181" s="216"/>
      <c r="Y181" s="216"/>
      <c r="Z181" s="216"/>
      <c r="AA181" s="217" t="s">
        <v>2317</v>
      </c>
      <c r="AB181" s="218"/>
      <c r="AC181" s="219" t="str">
        <f t="shared" si="59"/>
        <v/>
      </c>
      <c r="AD181" s="220">
        <v>46023</v>
      </c>
      <c r="AE181" s="220">
        <v>46142</v>
      </c>
      <c r="AF181" s="120">
        <f t="shared" si="60"/>
        <v>4</v>
      </c>
      <c r="AG181" s="217">
        <v>46143</v>
      </c>
      <c r="AH181" s="217">
        <v>46265</v>
      </c>
      <c r="AI181" s="251">
        <f t="shared" si="61"/>
        <v>4</v>
      </c>
      <c r="AJ181" s="220" t="s">
        <v>97</v>
      </c>
      <c r="AK181" s="220"/>
      <c r="AL181" s="222" t="str">
        <f t="shared" si="62"/>
        <v/>
      </c>
      <c r="AM181" s="217" t="s">
        <v>97</v>
      </c>
      <c r="AN181" s="217"/>
      <c r="AO181" s="221" t="str">
        <f t="shared" si="63"/>
        <v/>
      </c>
      <c r="AP181" s="220"/>
      <c r="AQ181" s="220"/>
      <c r="AR181" s="119"/>
      <c r="AS181" s="119"/>
      <c r="AT181" s="117"/>
      <c r="AU181" s="117"/>
    </row>
    <row r="182" spans="1:47" ht="30" customHeight="1">
      <c r="A182" s="263"/>
      <c r="B182" s="224" t="s">
        <v>1039</v>
      </c>
      <c r="C182" s="224" t="s">
        <v>944</v>
      </c>
      <c r="D182" s="225" t="str">
        <f t="shared" si="47"/>
        <v>Freelance</v>
      </c>
      <c r="E182" s="117"/>
      <c r="F182" s="117"/>
      <c r="G182" s="117" t="s">
        <v>1040</v>
      </c>
      <c r="H182" s="117"/>
      <c r="I182" s="244" t="s">
        <v>1041</v>
      </c>
      <c r="J182" s="117" t="s">
        <v>1003</v>
      </c>
      <c r="K182" s="117" t="s">
        <v>1042</v>
      </c>
      <c r="L182" s="119">
        <v>37759</v>
      </c>
      <c r="M182" s="120">
        <f t="shared" ca="1" si="48"/>
        <v>23</v>
      </c>
      <c r="N182" s="118" t="s">
        <v>1043</v>
      </c>
      <c r="O182" s="117" t="s">
        <v>219</v>
      </c>
      <c r="P182" s="117" t="s">
        <v>30</v>
      </c>
      <c r="Q182" s="216" t="s">
        <v>177</v>
      </c>
      <c r="R182" s="117"/>
      <c r="S182" s="117" t="s">
        <v>1044</v>
      </c>
      <c r="T182" s="117" t="s">
        <v>120</v>
      </c>
      <c r="U182" s="216" t="s">
        <v>1045</v>
      </c>
      <c r="V182" s="216" t="s">
        <v>828</v>
      </c>
      <c r="W182" s="216" t="s">
        <v>1046</v>
      </c>
      <c r="X182" s="216"/>
      <c r="Y182" s="216"/>
      <c r="Z182" s="216"/>
      <c r="AA182" s="217"/>
      <c r="AB182" s="218"/>
      <c r="AC182" s="219"/>
      <c r="AD182" s="220"/>
      <c r="AE182" s="220"/>
      <c r="AF182" s="120"/>
      <c r="AG182" s="217"/>
      <c r="AH182" s="217"/>
      <c r="AI182" s="251"/>
      <c r="AJ182" s="220"/>
      <c r="AK182" s="220"/>
      <c r="AL182" s="222"/>
      <c r="AM182" s="217"/>
      <c r="AN182" s="217"/>
      <c r="AO182" s="221"/>
      <c r="AP182" s="220"/>
      <c r="AQ182" s="220"/>
      <c r="AR182" s="119"/>
      <c r="AS182" s="119"/>
      <c r="AT182" s="117"/>
      <c r="AU182" s="117"/>
    </row>
    <row r="183" spans="1:47" ht="30" customHeight="1">
      <c r="A183" s="263">
        <f>A181+1</f>
        <v>15</v>
      </c>
      <c r="B183" s="224" t="s">
        <v>1053</v>
      </c>
      <c r="C183" s="240" t="s">
        <v>246</v>
      </c>
      <c r="D183" s="225" t="str">
        <f t="shared" si="47"/>
        <v>Kontrak III</v>
      </c>
      <c r="E183" s="117" t="s">
        <v>30</v>
      </c>
      <c r="F183" s="117" t="s">
        <v>30</v>
      </c>
      <c r="G183" s="117" t="s">
        <v>1028</v>
      </c>
      <c r="H183" s="117"/>
      <c r="I183" s="117" t="s">
        <v>1054</v>
      </c>
      <c r="J183" s="117" t="s">
        <v>302</v>
      </c>
      <c r="K183" s="117" t="s">
        <v>1055</v>
      </c>
      <c r="L183" s="119">
        <v>37706</v>
      </c>
      <c r="M183" s="120">
        <f t="shared" ca="1" si="48"/>
        <v>23</v>
      </c>
      <c r="N183" s="118" t="s">
        <v>1056</v>
      </c>
      <c r="O183" s="117" t="s">
        <v>219</v>
      </c>
      <c r="P183" s="117" t="s">
        <v>30</v>
      </c>
      <c r="Q183" s="216" t="s">
        <v>177</v>
      </c>
      <c r="R183" s="117" t="s">
        <v>1057</v>
      </c>
      <c r="S183" s="117" t="s">
        <v>1058</v>
      </c>
      <c r="T183" s="117" t="s">
        <v>1164</v>
      </c>
      <c r="U183" s="216" t="s">
        <v>120</v>
      </c>
      <c r="V183" s="216"/>
      <c r="W183" s="216"/>
      <c r="X183" s="216"/>
      <c r="Y183" s="216"/>
      <c r="Z183" s="216"/>
      <c r="AA183" s="217" t="s">
        <v>2222</v>
      </c>
      <c r="AB183" s="218"/>
      <c r="AC183" s="219" t="str">
        <f t="shared" ref="AC183:AC199" si="65">IF(AB183="","",(DATEDIF(AA183,AB183,"M")+1))</f>
        <v/>
      </c>
      <c r="AD183" s="220" t="s">
        <v>2193</v>
      </c>
      <c r="AE183" s="220"/>
      <c r="AF183" s="120" t="str">
        <f t="shared" ref="AF183:AF199" si="66">IF(AE183="","",(DATEDIF(AD183,AE183,"M")+1))</f>
        <v/>
      </c>
      <c r="AG183" s="217">
        <v>46113</v>
      </c>
      <c r="AH183" s="217">
        <v>46234</v>
      </c>
      <c r="AI183" s="251">
        <f t="shared" ref="AI183:AI199" si="67">IF(AH183="","",(DATEDIF(AG183,AH183,"M")+1))</f>
        <v>4</v>
      </c>
      <c r="AJ183" s="220" t="s">
        <v>97</v>
      </c>
      <c r="AK183" s="220"/>
      <c r="AL183" s="222" t="str">
        <f t="shared" ref="AL183:AL199" si="68">IF(AK183="","",(DATEDIF(AJ183,AK183,"M")+1))</f>
        <v/>
      </c>
      <c r="AM183" s="217" t="s">
        <v>97</v>
      </c>
      <c r="AN183" s="217"/>
      <c r="AO183" s="221" t="str">
        <f t="shared" ref="AO183:AO199" si="69">IF(AN183="","",(DATEDIF(AM183,AN183,"M")+1))</f>
        <v/>
      </c>
      <c r="AP183" s="220"/>
      <c r="AQ183" s="220"/>
      <c r="AR183" s="119"/>
      <c r="AS183" s="119"/>
      <c r="AT183" s="117"/>
      <c r="AU183" s="117"/>
    </row>
    <row r="184" spans="1:47" ht="30" customHeight="1">
      <c r="A184" s="263">
        <f>A183+1</f>
        <v>16</v>
      </c>
      <c r="B184" s="224" t="s">
        <v>1443</v>
      </c>
      <c r="C184" s="240" t="s">
        <v>246</v>
      </c>
      <c r="D184" s="225" t="str">
        <f t="shared" si="47"/>
        <v>Kontrak I</v>
      </c>
      <c r="E184" s="117" t="s">
        <v>47</v>
      </c>
      <c r="F184" s="117" t="s">
        <v>30</v>
      </c>
      <c r="G184" s="117" t="s">
        <v>995</v>
      </c>
      <c r="H184" s="117"/>
      <c r="I184" s="244" t="s">
        <v>1444</v>
      </c>
      <c r="J184" s="117" t="s">
        <v>302</v>
      </c>
      <c r="K184" s="117" t="s">
        <v>1446</v>
      </c>
      <c r="L184" s="119">
        <v>32785</v>
      </c>
      <c r="M184" s="120">
        <f t="shared" ca="1" si="48"/>
        <v>36</v>
      </c>
      <c r="N184" s="118" t="s">
        <v>1012</v>
      </c>
      <c r="O184" s="117" t="s">
        <v>219</v>
      </c>
      <c r="P184" s="117" t="s">
        <v>30</v>
      </c>
      <c r="Q184" s="216" t="s">
        <v>250</v>
      </c>
      <c r="R184" s="117"/>
      <c r="S184" s="117">
        <v>906228020</v>
      </c>
      <c r="T184" s="117" t="s">
        <v>1241</v>
      </c>
      <c r="U184" s="216" t="s">
        <v>120</v>
      </c>
      <c r="V184" s="216"/>
      <c r="W184" s="216"/>
      <c r="X184" s="216"/>
      <c r="Y184" s="216"/>
      <c r="Z184" s="216"/>
      <c r="AA184" s="217">
        <v>46113</v>
      </c>
      <c r="AB184" s="218">
        <v>46234</v>
      </c>
      <c r="AC184" s="219">
        <f t="shared" si="65"/>
        <v>4</v>
      </c>
      <c r="AD184" s="220"/>
      <c r="AE184" s="220"/>
      <c r="AF184" s="120" t="str">
        <f t="shared" si="66"/>
        <v/>
      </c>
      <c r="AG184" s="217"/>
      <c r="AH184" s="217"/>
      <c r="AI184" s="251" t="str">
        <f t="shared" si="67"/>
        <v/>
      </c>
      <c r="AJ184" s="220"/>
      <c r="AK184" s="220"/>
      <c r="AL184" s="222" t="str">
        <f t="shared" si="68"/>
        <v/>
      </c>
      <c r="AM184" s="217"/>
      <c r="AN184" s="217"/>
      <c r="AO184" s="221" t="str">
        <f t="shared" si="69"/>
        <v/>
      </c>
      <c r="AP184" s="220"/>
      <c r="AQ184" s="220"/>
      <c r="AR184" s="119"/>
      <c r="AS184" s="119"/>
      <c r="AT184" s="117"/>
      <c r="AU184" s="117"/>
    </row>
    <row r="185" spans="1:47" ht="30" customHeight="1">
      <c r="A185" s="208" t="s">
        <v>1060</v>
      </c>
      <c r="B185" s="208"/>
      <c r="C185" s="208"/>
      <c r="D185" s="225" t="str">
        <f t="shared" si="47"/>
        <v>.</v>
      </c>
      <c r="E185" s="117"/>
      <c r="F185" s="117"/>
      <c r="G185" s="117"/>
      <c r="H185" s="117"/>
      <c r="I185" s="117"/>
      <c r="J185" s="117"/>
      <c r="K185" s="117"/>
      <c r="L185" s="119"/>
      <c r="M185" s="120" t="str">
        <f t="shared" ca="1" si="48"/>
        <v/>
      </c>
      <c r="N185" s="118"/>
      <c r="O185" s="117"/>
      <c r="P185" s="117"/>
      <c r="Q185" s="216"/>
      <c r="R185" s="117"/>
      <c r="S185" s="117"/>
      <c r="T185" s="117" t="s">
        <v>2125</v>
      </c>
      <c r="U185" s="216"/>
      <c r="V185" s="216"/>
      <c r="W185" s="216"/>
      <c r="X185" s="216"/>
      <c r="Y185" s="216"/>
      <c r="Z185" s="216"/>
      <c r="AA185" s="217"/>
      <c r="AB185" s="218"/>
      <c r="AC185" s="219" t="str">
        <f t="shared" si="65"/>
        <v/>
      </c>
      <c r="AD185" s="220"/>
      <c r="AE185" s="220"/>
      <c r="AF185" s="120" t="str">
        <f t="shared" si="66"/>
        <v/>
      </c>
      <c r="AG185" s="217"/>
      <c r="AH185" s="217"/>
      <c r="AI185" s="251" t="str">
        <f t="shared" si="67"/>
        <v/>
      </c>
      <c r="AJ185" s="220"/>
      <c r="AK185" s="220"/>
      <c r="AL185" s="222" t="str">
        <f t="shared" si="68"/>
        <v/>
      </c>
      <c r="AM185" s="217"/>
      <c r="AN185" s="217"/>
      <c r="AO185" s="221" t="str">
        <f t="shared" si="69"/>
        <v/>
      </c>
      <c r="AP185" s="220"/>
      <c r="AQ185" s="220"/>
      <c r="AR185" s="119"/>
      <c r="AS185" s="119"/>
      <c r="AT185" s="117"/>
      <c r="AU185" s="117"/>
    </row>
    <row r="186" spans="1:47" ht="30" customHeight="1">
      <c r="A186" s="223">
        <v>1</v>
      </c>
      <c r="B186" s="224" t="s">
        <v>1061</v>
      </c>
      <c r="C186" s="248" t="s">
        <v>976</v>
      </c>
      <c r="D186" s="238" t="str">
        <f t="shared" si="47"/>
        <v>Tetap</v>
      </c>
      <c r="E186" s="239" t="s">
        <v>30</v>
      </c>
      <c r="F186" s="239">
        <v>11</v>
      </c>
      <c r="G186" s="117" t="s">
        <v>1062</v>
      </c>
      <c r="H186" s="117"/>
      <c r="I186" s="117" t="s">
        <v>1063</v>
      </c>
      <c r="J186" s="117" t="s">
        <v>302</v>
      </c>
      <c r="K186" s="117" t="s">
        <v>1064</v>
      </c>
      <c r="L186" s="119">
        <v>32534</v>
      </c>
      <c r="M186" s="120">
        <f t="shared" ca="1" si="48"/>
        <v>37</v>
      </c>
      <c r="N186" s="118" t="s">
        <v>1065</v>
      </c>
      <c r="O186" s="117" t="s">
        <v>114</v>
      </c>
      <c r="P186" s="117" t="s">
        <v>97</v>
      </c>
      <c r="Q186" s="216" t="s">
        <v>97</v>
      </c>
      <c r="R186" s="117" t="s">
        <v>1066</v>
      </c>
      <c r="S186" s="117"/>
      <c r="T186" s="117" t="s">
        <v>1581</v>
      </c>
      <c r="U186" s="216" t="s">
        <v>2482</v>
      </c>
      <c r="V186" s="216"/>
      <c r="W186" s="216"/>
      <c r="X186" s="216"/>
      <c r="Y186" s="216"/>
      <c r="Z186" s="216"/>
      <c r="AA186" s="217" t="s">
        <v>2483</v>
      </c>
      <c r="AB186" s="217"/>
      <c r="AC186" s="221" t="str">
        <f t="shared" si="65"/>
        <v/>
      </c>
      <c r="AD186" s="220" t="s">
        <v>2484</v>
      </c>
      <c r="AE186" s="220"/>
      <c r="AF186" s="222" t="str">
        <f t="shared" si="66"/>
        <v/>
      </c>
      <c r="AG186" s="217" t="s">
        <v>2485</v>
      </c>
      <c r="AH186" s="217"/>
      <c r="AI186" s="245" t="str">
        <f t="shared" si="67"/>
        <v/>
      </c>
      <c r="AJ186" s="220" t="s">
        <v>2486</v>
      </c>
      <c r="AK186" s="220"/>
      <c r="AL186" s="220" t="str">
        <f t="shared" si="68"/>
        <v/>
      </c>
      <c r="AM186" s="220" t="s">
        <v>97</v>
      </c>
      <c r="AN186" s="220"/>
      <c r="AO186" s="222" t="str">
        <f t="shared" si="69"/>
        <v/>
      </c>
      <c r="AP186" s="220"/>
      <c r="AQ186" s="220"/>
      <c r="AR186" s="119"/>
      <c r="AS186" s="119"/>
      <c r="AT186" s="117"/>
      <c r="AU186" s="117"/>
    </row>
    <row r="187" spans="1:47" ht="30" customHeight="1">
      <c r="A187" s="223">
        <f t="shared" ref="A187:A190" si="70">A186+1</f>
        <v>2</v>
      </c>
      <c r="B187" s="224" t="s">
        <v>1068</v>
      </c>
      <c r="C187" s="224" t="s">
        <v>212</v>
      </c>
      <c r="D187" s="225" t="str">
        <f t="shared" si="47"/>
        <v>Kontrak IV</v>
      </c>
      <c r="E187" s="117" t="s">
        <v>47</v>
      </c>
      <c r="F187" s="117">
        <v>3</v>
      </c>
      <c r="G187" s="117" t="s">
        <v>1069</v>
      </c>
      <c r="H187" s="117"/>
      <c r="I187" s="117" t="s">
        <v>1070</v>
      </c>
      <c r="J187" s="117" t="s">
        <v>103</v>
      </c>
      <c r="K187" s="117" t="s">
        <v>1071</v>
      </c>
      <c r="L187" s="119">
        <v>35990</v>
      </c>
      <c r="M187" s="120">
        <f t="shared" ca="1" si="48"/>
        <v>28</v>
      </c>
      <c r="N187" s="118" t="s">
        <v>1072</v>
      </c>
      <c r="O187" s="117" t="s">
        <v>219</v>
      </c>
      <c r="P187" s="117" t="s">
        <v>30</v>
      </c>
      <c r="Q187" s="216" t="s">
        <v>1073</v>
      </c>
      <c r="R187" s="117" t="s">
        <v>1074</v>
      </c>
      <c r="S187" s="117"/>
      <c r="T187" s="117" t="s">
        <v>1528</v>
      </c>
      <c r="U187" s="216" t="s">
        <v>1075</v>
      </c>
      <c r="V187" s="216"/>
      <c r="W187" s="216"/>
      <c r="X187" s="216"/>
      <c r="Y187" s="216"/>
      <c r="Z187" s="216"/>
      <c r="AA187" s="217" t="s">
        <v>2254</v>
      </c>
      <c r="AB187" s="218"/>
      <c r="AC187" s="219" t="str">
        <f t="shared" si="65"/>
        <v/>
      </c>
      <c r="AD187" s="220" t="s">
        <v>2255</v>
      </c>
      <c r="AE187" s="220"/>
      <c r="AF187" s="120" t="str">
        <f t="shared" si="66"/>
        <v/>
      </c>
      <c r="AG187" s="217" t="s">
        <v>2420</v>
      </c>
      <c r="AH187" s="217"/>
      <c r="AI187" s="251" t="str">
        <f t="shared" si="67"/>
        <v/>
      </c>
      <c r="AJ187" s="220">
        <v>46083</v>
      </c>
      <c r="AK187" s="220">
        <v>46446</v>
      </c>
      <c r="AL187" s="222">
        <f t="shared" si="68"/>
        <v>12</v>
      </c>
      <c r="AM187" s="217" t="s">
        <v>97</v>
      </c>
      <c r="AN187" s="217"/>
      <c r="AO187" s="221" t="str">
        <f t="shared" si="69"/>
        <v/>
      </c>
      <c r="AP187" s="220"/>
      <c r="AQ187" s="220"/>
      <c r="AR187" s="119"/>
      <c r="AS187" s="119"/>
      <c r="AT187" s="117"/>
      <c r="AU187" s="117"/>
    </row>
    <row r="188" spans="1:47" ht="30" customHeight="1">
      <c r="A188" s="223">
        <f t="shared" si="70"/>
        <v>3</v>
      </c>
      <c r="B188" s="224" t="s">
        <v>1076</v>
      </c>
      <c r="C188" s="224" t="s">
        <v>376</v>
      </c>
      <c r="D188" s="225" t="str">
        <f t="shared" si="47"/>
        <v>Kontrak III</v>
      </c>
      <c r="E188" s="117" t="s">
        <v>47</v>
      </c>
      <c r="F188" s="117">
        <v>3</v>
      </c>
      <c r="G188" s="117" t="s">
        <v>1069</v>
      </c>
      <c r="H188" s="117"/>
      <c r="I188" s="117" t="s">
        <v>1077</v>
      </c>
      <c r="J188" s="117" t="s">
        <v>103</v>
      </c>
      <c r="K188" s="117" t="s">
        <v>1004</v>
      </c>
      <c r="L188" s="119">
        <v>31763</v>
      </c>
      <c r="M188" s="120">
        <f t="shared" ca="1" si="48"/>
        <v>39</v>
      </c>
      <c r="N188" s="118" t="s">
        <v>1078</v>
      </c>
      <c r="O188" s="117" t="s">
        <v>114</v>
      </c>
      <c r="P188" s="117" t="s">
        <v>176</v>
      </c>
      <c r="Q188" s="216" t="s">
        <v>177</v>
      </c>
      <c r="R188" s="117" t="s">
        <v>1079</v>
      </c>
      <c r="S188" s="117"/>
      <c r="T188" s="117" t="s">
        <v>1164</v>
      </c>
      <c r="U188" s="216" t="s">
        <v>393</v>
      </c>
      <c r="V188" s="216"/>
      <c r="W188" s="216"/>
      <c r="X188" s="216"/>
      <c r="Y188" s="216"/>
      <c r="Z188" s="216"/>
      <c r="AA188" s="217" t="s">
        <v>2317</v>
      </c>
      <c r="AB188" s="218"/>
      <c r="AC188" s="219" t="str">
        <f t="shared" si="65"/>
        <v/>
      </c>
      <c r="AD188" s="220" t="s">
        <v>2213</v>
      </c>
      <c r="AE188" s="220"/>
      <c r="AF188" s="120" t="str">
        <f t="shared" si="66"/>
        <v/>
      </c>
      <c r="AG188" s="217">
        <v>46143</v>
      </c>
      <c r="AH188" s="217">
        <v>46265</v>
      </c>
      <c r="AI188" s="251">
        <f t="shared" si="67"/>
        <v>4</v>
      </c>
      <c r="AJ188" s="220" t="s">
        <v>97</v>
      </c>
      <c r="AK188" s="220"/>
      <c r="AL188" s="222" t="str">
        <f t="shared" si="68"/>
        <v/>
      </c>
      <c r="AM188" s="217" t="s">
        <v>97</v>
      </c>
      <c r="AN188" s="217"/>
      <c r="AO188" s="221" t="str">
        <f t="shared" si="69"/>
        <v/>
      </c>
      <c r="AP188" s="220"/>
      <c r="AQ188" s="220"/>
      <c r="AR188" s="119"/>
      <c r="AS188" s="119"/>
      <c r="AT188" s="117"/>
      <c r="AU188" s="117"/>
    </row>
    <row r="189" spans="1:47" ht="30" customHeight="1">
      <c r="A189" s="223">
        <f t="shared" si="70"/>
        <v>4</v>
      </c>
      <c r="B189" s="224" t="s">
        <v>1080</v>
      </c>
      <c r="C189" s="224" t="s">
        <v>376</v>
      </c>
      <c r="D189" s="225" t="str">
        <f t="shared" si="47"/>
        <v>Kontrak III</v>
      </c>
      <c r="E189" s="117" t="s">
        <v>47</v>
      </c>
      <c r="F189" s="117">
        <v>3</v>
      </c>
      <c r="G189" s="117" t="s">
        <v>1069</v>
      </c>
      <c r="H189" s="117"/>
      <c r="I189" s="117" t="s">
        <v>1081</v>
      </c>
      <c r="J189" s="117" t="s">
        <v>103</v>
      </c>
      <c r="K189" s="117" t="s">
        <v>1082</v>
      </c>
      <c r="L189" s="119">
        <v>32236</v>
      </c>
      <c r="M189" s="120">
        <f t="shared" ca="1" si="48"/>
        <v>38</v>
      </c>
      <c r="N189" s="118" t="s">
        <v>1083</v>
      </c>
      <c r="O189" s="117" t="s">
        <v>114</v>
      </c>
      <c r="P189" s="117" t="s">
        <v>176</v>
      </c>
      <c r="Q189" s="216" t="s">
        <v>177</v>
      </c>
      <c r="R189" s="117" t="s">
        <v>1084</v>
      </c>
      <c r="S189" s="117"/>
      <c r="T189" s="117" t="s">
        <v>1164</v>
      </c>
      <c r="U189" s="216" t="s">
        <v>393</v>
      </c>
      <c r="V189" s="216"/>
      <c r="W189" s="216"/>
      <c r="X189" s="216"/>
      <c r="Y189" s="216"/>
      <c r="Z189" s="216"/>
      <c r="AA189" s="217" t="s">
        <v>2317</v>
      </c>
      <c r="AB189" s="218"/>
      <c r="AC189" s="219" t="str">
        <f t="shared" si="65"/>
        <v/>
      </c>
      <c r="AD189" s="220" t="s">
        <v>2213</v>
      </c>
      <c r="AE189" s="220"/>
      <c r="AF189" s="120" t="str">
        <f t="shared" si="66"/>
        <v/>
      </c>
      <c r="AG189" s="217">
        <v>46143</v>
      </c>
      <c r="AH189" s="217">
        <v>46265</v>
      </c>
      <c r="AI189" s="251">
        <f t="shared" si="67"/>
        <v>4</v>
      </c>
      <c r="AJ189" s="220" t="s">
        <v>97</v>
      </c>
      <c r="AK189" s="220"/>
      <c r="AL189" s="222" t="str">
        <f t="shared" si="68"/>
        <v/>
      </c>
      <c r="AM189" s="217" t="s">
        <v>97</v>
      </c>
      <c r="AN189" s="217"/>
      <c r="AO189" s="221" t="str">
        <f t="shared" si="69"/>
        <v/>
      </c>
      <c r="AP189" s="220"/>
      <c r="AQ189" s="220"/>
      <c r="AR189" s="119"/>
      <c r="AS189" s="119"/>
      <c r="AT189" s="117"/>
      <c r="AU189" s="117"/>
    </row>
    <row r="190" spans="1:47" ht="30" customHeight="1">
      <c r="A190" s="227">
        <f t="shared" si="70"/>
        <v>5</v>
      </c>
      <c r="B190" s="228" t="s">
        <v>2083</v>
      </c>
      <c r="C190" s="228" t="s">
        <v>376</v>
      </c>
      <c r="D190" s="246" t="str">
        <f t="shared" si="47"/>
        <v>Kontrak II</v>
      </c>
      <c r="E190" s="229" t="s">
        <v>47</v>
      </c>
      <c r="F190" s="229">
        <v>3</v>
      </c>
      <c r="G190" s="229" t="s">
        <v>2515</v>
      </c>
      <c r="H190" s="229"/>
      <c r="I190" s="229" t="s">
        <v>2516</v>
      </c>
      <c r="J190" s="229" t="s">
        <v>103</v>
      </c>
      <c r="K190" s="229" t="s">
        <v>2517</v>
      </c>
      <c r="L190" s="230">
        <v>32794</v>
      </c>
      <c r="M190" s="231">
        <f t="shared" ca="1" si="48"/>
        <v>36</v>
      </c>
      <c r="N190" s="232" t="s">
        <v>1078</v>
      </c>
      <c r="O190" s="229" t="s">
        <v>114</v>
      </c>
      <c r="P190" s="229" t="s">
        <v>176</v>
      </c>
      <c r="Q190" s="233" t="s">
        <v>2519</v>
      </c>
      <c r="R190" s="229" t="s">
        <v>2520</v>
      </c>
      <c r="S190" s="229"/>
      <c r="T190" s="229" t="s">
        <v>1365</v>
      </c>
      <c r="U190" s="233" t="s">
        <v>393</v>
      </c>
      <c r="V190" s="233"/>
      <c r="W190" s="233"/>
      <c r="X190" s="233"/>
      <c r="Y190" s="233"/>
      <c r="Z190" s="233"/>
      <c r="AA190" s="234" t="s">
        <v>2317</v>
      </c>
      <c r="AB190" s="235"/>
      <c r="AC190" s="247" t="str">
        <f t="shared" si="65"/>
        <v/>
      </c>
      <c r="AD190" s="234" t="s">
        <v>2213</v>
      </c>
      <c r="AE190" s="234"/>
      <c r="AF190" s="231" t="str">
        <f t="shared" si="66"/>
        <v/>
      </c>
      <c r="AG190" s="234" t="s">
        <v>97</v>
      </c>
      <c r="AH190" s="234"/>
      <c r="AI190" s="231" t="str">
        <f t="shared" si="67"/>
        <v/>
      </c>
      <c r="AJ190" s="234" t="s">
        <v>97</v>
      </c>
      <c r="AK190" s="234"/>
      <c r="AL190" s="236" t="str">
        <f t="shared" si="68"/>
        <v/>
      </c>
      <c r="AM190" s="217" t="s">
        <v>97</v>
      </c>
      <c r="AN190" s="217"/>
      <c r="AO190" s="221" t="str">
        <f t="shared" si="69"/>
        <v/>
      </c>
      <c r="AP190" s="234"/>
      <c r="AQ190" s="234"/>
      <c r="AR190" s="230"/>
      <c r="AS190" s="230"/>
      <c r="AT190" s="229"/>
      <c r="AU190" s="229"/>
    </row>
    <row r="191" spans="1:47" ht="30" customHeight="1">
      <c r="A191" s="208" t="s">
        <v>1085</v>
      </c>
      <c r="B191" s="208"/>
      <c r="C191" s="208"/>
      <c r="D191" s="225" t="str">
        <f t="shared" si="47"/>
        <v>.</v>
      </c>
      <c r="E191" s="117"/>
      <c r="F191" s="117"/>
      <c r="G191" s="117"/>
      <c r="H191" s="117"/>
      <c r="I191" s="117"/>
      <c r="J191" s="117"/>
      <c r="K191" s="117"/>
      <c r="L191" s="119"/>
      <c r="M191" s="120" t="str">
        <f t="shared" ca="1" si="48"/>
        <v/>
      </c>
      <c r="N191" s="118"/>
      <c r="O191" s="117"/>
      <c r="P191" s="117"/>
      <c r="Q191" s="216"/>
      <c r="R191" s="117"/>
      <c r="S191" s="117"/>
      <c r="T191" s="117" t="s">
        <v>2125</v>
      </c>
      <c r="U191" s="216"/>
      <c r="V191" s="216"/>
      <c r="W191" s="216"/>
      <c r="X191" s="216"/>
      <c r="Y191" s="216"/>
      <c r="Z191" s="216"/>
      <c r="AA191" s="217"/>
      <c r="AB191" s="218"/>
      <c r="AC191" s="219" t="str">
        <f t="shared" si="65"/>
        <v/>
      </c>
      <c r="AD191" s="220"/>
      <c r="AE191" s="220"/>
      <c r="AF191" s="120" t="str">
        <f t="shared" si="66"/>
        <v/>
      </c>
      <c r="AG191" s="217"/>
      <c r="AH191" s="217"/>
      <c r="AI191" s="251" t="str">
        <f t="shared" si="67"/>
        <v/>
      </c>
      <c r="AJ191" s="220"/>
      <c r="AK191" s="220"/>
      <c r="AL191" s="222" t="str">
        <f t="shared" si="68"/>
        <v/>
      </c>
      <c r="AM191" s="217"/>
      <c r="AN191" s="217"/>
      <c r="AO191" s="221" t="str">
        <f t="shared" si="69"/>
        <v/>
      </c>
      <c r="AP191" s="220"/>
      <c r="AQ191" s="220"/>
      <c r="AR191" s="119"/>
      <c r="AS191" s="119"/>
      <c r="AT191" s="117"/>
      <c r="AU191" s="117"/>
    </row>
    <row r="192" spans="1:47" ht="30" customHeight="1">
      <c r="A192" s="223">
        <v>1</v>
      </c>
      <c r="B192" s="224" t="s">
        <v>1086</v>
      </c>
      <c r="C192" s="248" t="s">
        <v>902</v>
      </c>
      <c r="D192" s="238" t="str">
        <f t="shared" si="47"/>
        <v>Tetap</v>
      </c>
      <c r="E192" s="239" t="s">
        <v>30</v>
      </c>
      <c r="F192" s="239">
        <v>9</v>
      </c>
      <c r="G192" s="117" t="s">
        <v>1087</v>
      </c>
      <c r="H192" s="117"/>
      <c r="I192" s="117" t="s">
        <v>1088</v>
      </c>
      <c r="J192" s="117" t="s">
        <v>302</v>
      </c>
      <c r="K192" s="117" t="s">
        <v>1089</v>
      </c>
      <c r="L192" s="119">
        <v>30331</v>
      </c>
      <c r="M192" s="120">
        <f t="shared" ca="1" si="48"/>
        <v>43</v>
      </c>
      <c r="N192" s="118" t="s">
        <v>1090</v>
      </c>
      <c r="O192" s="117" t="s">
        <v>114</v>
      </c>
      <c r="P192" s="117" t="s">
        <v>97</v>
      </c>
      <c r="Q192" s="216" t="s">
        <v>97</v>
      </c>
      <c r="R192" s="117" t="s">
        <v>1091</v>
      </c>
      <c r="S192" s="117"/>
      <c r="T192" s="117" t="s">
        <v>1581</v>
      </c>
      <c r="U192" s="216" t="s">
        <v>2606</v>
      </c>
      <c r="V192" s="216"/>
      <c r="W192" s="216"/>
      <c r="X192" s="216"/>
      <c r="Y192" s="216"/>
      <c r="Z192" s="216"/>
      <c r="AA192" s="217" t="s">
        <v>2607</v>
      </c>
      <c r="AB192" s="217"/>
      <c r="AC192" s="221" t="str">
        <f t="shared" si="65"/>
        <v/>
      </c>
      <c r="AD192" s="220" t="s">
        <v>2608</v>
      </c>
      <c r="AE192" s="220"/>
      <c r="AF192" s="222" t="str">
        <f t="shared" si="66"/>
        <v/>
      </c>
      <c r="AG192" s="217" t="s">
        <v>2609</v>
      </c>
      <c r="AH192" s="217"/>
      <c r="AI192" s="245" t="str">
        <f t="shared" si="67"/>
        <v/>
      </c>
      <c r="AJ192" s="220" t="s">
        <v>2610</v>
      </c>
      <c r="AK192" s="220"/>
      <c r="AL192" s="220" t="str">
        <f t="shared" si="68"/>
        <v/>
      </c>
      <c r="AM192" s="220" t="s">
        <v>97</v>
      </c>
      <c r="AN192" s="220"/>
      <c r="AO192" s="222" t="str">
        <f t="shared" si="69"/>
        <v/>
      </c>
      <c r="AP192" s="220"/>
      <c r="AQ192" s="220"/>
      <c r="AR192" s="119"/>
      <c r="AS192" s="119"/>
      <c r="AT192" s="117"/>
      <c r="AU192" s="117"/>
    </row>
    <row r="193" spans="1:47" ht="30" customHeight="1">
      <c r="A193" s="263">
        <f t="shared" ref="A193:A197" si="71">A192+1</f>
        <v>2</v>
      </c>
      <c r="B193" s="224" t="s">
        <v>1678</v>
      </c>
      <c r="C193" s="224" t="s">
        <v>1679</v>
      </c>
      <c r="D193" s="225" t="str">
        <f t="shared" si="47"/>
        <v>Eksternal</v>
      </c>
      <c r="E193" s="117" t="s">
        <v>97</v>
      </c>
      <c r="F193" s="117" t="s">
        <v>97</v>
      </c>
      <c r="G193" s="117" t="s">
        <v>97</v>
      </c>
      <c r="H193" s="117"/>
      <c r="I193" s="117" t="s">
        <v>97</v>
      </c>
      <c r="J193" s="117" t="s">
        <v>97</v>
      </c>
      <c r="K193" s="117" t="s">
        <v>97</v>
      </c>
      <c r="L193" s="119" t="s">
        <v>97</v>
      </c>
      <c r="M193" s="120" t="str">
        <f t="shared" ca="1" si="48"/>
        <v/>
      </c>
      <c r="N193" s="118" t="s">
        <v>97</v>
      </c>
      <c r="O193" s="117" t="s">
        <v>97</v>
      </c>
      <c r="P193" s="117" t="s">
        <v>97</v>
      </c>
      <c r="Q193" s="216" t="s">
        <v>97</v>
      </c>
      <c r="R193" s="117" t="s">
        <v>97</v>
      </c>
      <c r="S193" s="117"/>
      <c r="T193" s="117" t="s">
        <v>1680</v>
      </c>
      <c r="U193" s="216" t="s">
        <v>97</v>
      </c>
      <c r="V193" s="216"/>
      <c r="W193" s="216"/>
      <c r="X193" s="216"/>
      <c r="Y193" s="216"/>
      <c r="Z193" s="216"/>
      <c r="AA193" s="217" t="s">
        <v>2543</v>
      </c>
      <c r="AB193" s="217"/>
      <c r="AC193" s="221" t="str">
        <f t="shared" si="65"/>
        <v/>
      </c>
      <c r="AD193" s="220">
        <v>46152</v>
      </c>
      <c r="AE193" s="220">
        <v>46234</v>
      </c>
      <c r="AF193" s="222">
        <f t="shared" si="66"/>
        <v>3</v>
      </c>
      <c r="AG193" s="217" t="s">
        <v>97</v>
      </c>
      <c r="AH193" s="217"/>
      <c r="AI193" s="245" t="str">
        <f t="shared" si="67"/>
        <v/>
      </c>
      <c r="AJ193" s="220" t="s">
        <v>97</v>
      </c>
      <c r="AK193" s="220"/>
      <c r="AL193" s="220" t="str">
        <f t="shared" si="68"/>
        <v/>
      </c>
      <c r="AM193" s="220" t="s">
        <v>97</v>
      </c>
      <c r="AN193" s="220"/>
      <c r="AO193" s="222" t="str">
        <f t="shared" si="69"/>
        <v/>
      </c>
      <c r="AP193" s="220"/>
      <c r="AQ193" s="220"/>
      <c r="AR193" s="119"/>
      <c r="AS193" s="119"/>
      <c r="AT193" s="117"/>
      <c r="AU193" s="117"/>
    </row>
    <row r="194" spans="1:47" ht="30" customHeight="1">
      <c r="A194" s="223">
        <f t="shared" si="71"/>
        <v>3</v>
      </c>
      <c r="B194" s="224" t="s">
        <v>1094</v>
      </c>
      <c r="C194" s="237" t="s">
        <v>289</v>
      </c>
      <c r="D194" s="238" t="str">
        <f t="shared" si="47"/>
        <v>Tetap</v>
      </c>
      <c r="E194" s="239" t="s">
        <v>30</v>
      </c>
      <c r="F194" s="239">
        <v>7</v>
      </c>
      <c r="G194" s="117" t="s">
        <v>1062</v>
      </c>
      <c r="H194" s="117"/>
      <c r="I194" s="117" t="s">
        <v>1095</v>
      </c>
      <c r="J194" s="117" t="s">
        <v>302</v>
      </c>
      <c r="K194" s="117" t="s">
        <v>1096</v>
      </c>
      <c r="L194" s="119">
        <v>30445</v>
      </c>
      <c r="M194" s="120">
        <f t="shared" ca="1" si="48"/>
        <v>43</v>
      </c>
      <c r="N194" s="118" t="s">
        <v>1097</v>
      </c>
      <c r="O194" s="117" t="s">
        <v>114</v>
      </c>
      <c r="P194" s="117" t="s">
        <v>97</v>
      </c>
      <c r="Q194" s="216" t="s">
        <v>97</v>
      </c>
      <c r="R194" s="117" t="s">
        <v>1098</v>
      </c>
      <c r="S194" s="117"/>
      <c r="T194" s="117" t="s">
        <v>1581</v>
      </c>
      <c r="U194" s="216" t="s">
        <v>2482</v>
      </c>
      <c r="V194" s="216"/>
      <c r="W194" s="216"/>
      <c r="X194" s="216"/>
      <c r="Y194" s="216"/>
      <c r="Z194" s="216"/>
      <c r="AA194" s="217" t="s">
        <v>2483</v>
      </c>
      <c r="AB194" s="217"/>
      <c r="AC194" s="221" t="str">
        <f t="shared" si="65"/>
        <v/>
      </c>
      <c r="AD194" s="220" t="s">
        <v>2484</v>
      </c>
      <c r="AE194" s="220"/>
      <c r="AF194" s="222" t="str">
        <f t="shared" si="66"/>
        <v/>
      </c>
      <c r="AG194" s="217" t="s">
        <v>2485</v>
      </c>
      <c r="AH194" s="217"/>
      <c r="AI194" s="245" t="str">
        <f t="shared" si="67"/>
        <v/>
      </c>
      <c r="AJ194" s="220" t="s">
        <v>2486</v>
      </c>
      <c r="AK194" s="220"/>
      <c r="AL194" s="220" t="str">
        <f t="shared" si="68"/>
        <v/>
      </c>
      <c r="AM194" s="220" t="s">
        <v>97</v>
      </c>
      <c r="AN194" s="220"/>
      <c r="AO194" s="222" t="str">
        <f t="shared" si="69"/>
        <v/>
      </c>
      <c r="AP194" s="220"/>
      <c r="AQ194" s="220"/>
      <c r="AR194" s="119"/>
      <c r="AS194" s="119"/>
      <c r="AT194" s="117"/>
      <c r="AU194" s="117"/>
    </row>
    <row r="195" spans="1:47" ht="30" customHeight="1">
      <c r="A195" s="223">
        <f t="shared" si="71"/>
        <v>4</v>
      </c>
      <c r="B195" s="224" t="s">
        <v>1906</v>
      </c>
      <c r="C195" s="224" t="s">
        <v>801</v>
      </c>
      <c r="D195" s="225" t="str">
        <f t="shared" si="47"/>
        <v>Tetap</v>
      </c>
      <c r="E195" s="117" t="s">
        <v>47</v>
      </c>
      <c r="F195" s="117">
        <v>3</v>
      </c>
      <c r="G195" s="117" t="s">
        <v>1087</v>
      </c>
      <c r="H195" s="117"/>
      <c r="I195" s="117" t="s">
        <v>1101</v>
      </c>
      <c r="J195" s="117" t="s">
        <v>302</v>
      </c>
      <c r="K195" s="117" t="s">
        <v>1102</v>
      </c>
      <c r="L195" s="119">
        <v>27996</v>
      </c>
      <c r="M195" s="120">
        <f t="shared" ca="1" si="48"/>
        <v>50</v>
      </c>
      <c r="N195" s="118" t="s">
        <v>1103</v>
      </c>
      <c r="O195" s="117" t="s">
        <v>114</v>
      </c>
      <c r="P195" s="117" t="s">
        <v>349</v>
      </c>
      <c r="Q195" s="216" t="s">
        <v>97</v>
      </c>
      <c r="R195" s="117" t="s">
        <v>1104</v>
      </c>
      <c r="S195" s="117"/>
      <c r="T195" s="117" t="s">
        <v>1581</v>
      </c>
      <c r="U195" s="216" t="s">
        <v>2564</v>
      </c>
      <c r="V195" s="216"/>
      <c r="W195" s="216"/>
      <c r="X195" s="216"/>
      <c r="Y195" s="216"/>
      <c r="Z195" s="216"/>
      <c r="AA195" s="217" t="s">
        <v>2565</v>
      </c>
      <c r="AB195" s="217"/>
      <c r="AC195" s="221" t="str">
        <f t="shared" si="65"/>
        <v/>
      </c>
      <c r="AD195" s="220" t="s">
        <v>2566</v>
      </c>
      <c r="AE195" s="220"/>
      <c r="AF195" s="222" t="str">
        <f t="shared" si="66"/>
        <v/>
      </c>
      <c r="AG195" s="217" t="s">
        <v>2567</v>
      </c>
      <c r="AH195" s="217"/>
      <c r="AI195" s="245" t="str">
        <f t="shared" si="67"/>
        <v/>
      </c>
      <c r="AJ195" s="220" t="s">
        <v>2570</v>
      </c>
      <c r="AK195" s="220"/>
      <c r="AL195" s="220" t="str">
        <f t="shared" si="68"/>
        <v/>
      </c>
      <c r="AM195" s="220" t="s">
        <v>97</v>
      </c>
      <c r="AN195" s="220"/>
      <c r="AO195" s="222" t="str">
        <f t="shared" si="69"/>
        <v/>
      </c>
      <c r="AP195" s="220"/>
      <c r="AQ195" s="220"/>
      <c r="AR195" s="119"/>
      <c r="AS195" s="119"/>
      <c r="AT195" s="117"/>
      <c r="AU195" s="117"/>
    </row>
    <row r="196" spans="1:47" ht="30" customHeight="1">
      <c r="A196" s="223">
        <f t="shared" si="71"/>
        <v>5</v>
      </c>
      <c r="B196" s="224" t="s">
        <v>1106</v>
      </c>
      <c r="C196" s="224" t="s">
        <v>376</v>
      </c>
      <c r="D196" s="225" t="str">
        <f t="shared" si="47"/>
        <v>Tetap</v>
      </c>
      <c r="E196" s="117" t="s">
        <v>47</v>
      </c>
      <c r="F196" s="117">
        <v>3</v>
      </c>
      <c r="G196" s="117" t="s">
        <v>1087</v>
      </c>
      <c r="H196" s="117"/>
      <c r="I196" s="117" t="s">
        <v>1107</v>
      </c>
      <c r="J196" s="117" t="s">
        <v>302</v>
      </c>
      <c r="K196" s="117" t="s">
        <v>1108</v>
      </c>
      <c r="L196" s="119">
        <v>34714</v>
      </c>
      <c r="M196" s="120">
        <f t="shared" ca="1" si="48"/>
        <v>31</v>
      </c>
      <c r="N196" s="118" t="s">
        <v>1109</v>
      </c>
      <c r="O196" s="117" t="s">
        <v>464</v>
      </c>
      <c r="P196" s="117" t="s">
        <v>97</v>
      </c>
      <c r="Q196" s="216" t="s">
        <v>97</v>
      </c>
      <c r="R196" s="117" t="s">
        <v>1110</v>
      </c>
      <c r="S196" s="117"/>
      <c r="T196" s="117" t="s">
        <v>1581</v>
      </c>
      <c r="U196" s="216" t="s">
        <v>2588</v>
      </c>
      <c r="V196" s="216"/>
      <c r="W196" s="216"/>
      <c r="X196" s="216"/>
      <c r="Y196" s="216"/>
      <c r="Z196" s="216"/>
      <c r="AA196" s="217" t="s">
        <v>2592</v>
      </c>
      <c r="AB196" s="217"/>
      <c r="AC196" s="221" t="str">
        <f t="shared" si="65"/>
        <v/>
      </c>
      <c r="AD196" s="220" t="s">
        <v>2595</v>
      </c>
      <c r="AE196" s="220"/>
      <c r="AF196" s="222" t="str">
        <f t="shared" si="66"/>
        <v/>
      </c>
      <c r="AG196" s="217" t="s">
        <v>2596</v>
      </c>
      <c r="AH196" s="217"/>
      <c r="AI196" s="245" t="str">
        <f t="shared" si="67"/>
        <v/>
      </c>
      <c r="AJ196" s="220" t="s">
        <v>2597</v>
      </c>
      <c r="AK196" s="220"/>
      <c r="AL196" s="220" t="str">
        <f t="shared" si="68"/>
        <v/>
      </c>
      <c r="AM196" s="220" t="s">
        <v>97</v>
      </c>
      <c r="AN196" s="220"/>
      <c r="AO196" s="222" t="str">
        <f t="shared" si="69"/>
        <v/>
      </c>
      <c r="AP196" s="220"/>
      <c r="AQ196" s="220"/>
      <c r="AR196" s="119"/>
      <c r="AS196" s="119"/>
      <c r="AT196" s="117"/>
      <c r="AU196" s="117"/>
    </row>
    <row r="197" spans="1:47" ht="30" customHeight="1">
      <c r="A197" s="263">
        <f t="shared" si="71"/>
        <v>6</v>
      </c>
      <c r="B197" s="224" t="s">
        <v>1113</v>
      </c>
      <c r="C197" s="240" t="s">
        <v>246</v>
      </c>
      <c r="D197" s="225" t="str">
        <f t="shared" si="47"/>
        <v>Kontrak III</v>
      </c>
      <c r="E197" s="117" t="s">
        <v>30</v>
      </c>
      <c r="F197" s="117" t="s">
        <v>30</v>
      </c>
      <c r="G197" s="117" t="s">
        <v>1087</v>
      </c>
      <c r="H197" s="117"/>
      <c r="I197" s="117" t="s">
        <v>1114</v>
      </c>
      <c r="J197" s="117" t="s">
        <v>302</v>
      </c>
      <c r="K197" s="117" t="s">
        <v>1089</v>
      </c>
      <c r="L197" s="119">
        <v>33363</v>
      </c>
      <c r="M197" s="120">
        <f t="shared" ca="1" si="48"/>
        <v>35</v>
      </c>
      <c r="N197" s="118" t="s">
        <v>1115</v>
      </c>
      <c r="O197" s="117" t="s">
        <v>114</v>
      </c>
      <c r="P197" s="117" t="s">
        <v>116</v>
      </c>
      <c r="Q197" s="216" t="s">
        <v>97</v>
      </c>
      <c r="R197" s="117" t="s">
        <v>1116</v>
      </c>
      <c r="S197" s="117"/>
      <c r="T197" s="117" t="s">
        <v>1164</v>
      </c>
      <c r="U197" s="216" t="s">
        <v>120</v>
      </c>
      <c r="V197" s="216"/>
      <c r="W197" s="216"/>
      <c r="X197" s="216"/>
      <c r="Y197" s="216"/>
      <c r="Z197" s="216"/>
      <c r="AA197" s="217" t="s">
        <v>2621</v>
      </c>
      <c r="AB197" s="218"/>
      <c r="AC197" s="219" t="str">
        <f t="shared" si="65"/>
        <v/>
      </c>
      <c r="AD197" s="220" t="s">
        <v>2622</v>
      </c>
      <c r="AE197" s="220"/>
      <c r="AF197" s="120" t="str">
        <f t="shared" si="66"/>
        <v/>
      </c>
      <c r="AG197" s="217" t="s">
        <v>2623</v>
      </c>
      <c r="AH197" s="217"/>
      <c r="AI197" s="251" t="str">
        <f t="shared" si="67"/>
        <v/>
      </c>
      <c r="AJ197" s="220" t="s">
        <v>97</v>
      </c>
      <c r="AK197" s="220"/>
      <c r="AL197" s="222" t="str">
        <f t="shared" si="68"/>
        <v/>
      </c>
      <c r="AM197" s="217" t="s">
        <v>97</v>
      </c>
      <c r="AN197" s="217"/>
      <c r="AO197" s="221" t="str">
        <f t="shared" si="69"/>
        <v/>
      </c>
      <c r="AP197" s="220"/>
      <c r="AQ197" s="220"/>
      <c r="AR197" s="119"/>
      <c r="AS197" s="119"/>
      <c r="AT197" s="117"/>
      <c r="AU197" s="117"/>
    </row>
    <row r="198" spans="1:47" ht="30" customHeight="1">
      <c r="A198" s="208" t="s">
        <v>3899</v>
      </c>
      <c r="B198" s="208"/>
      <c r="C198" s="208"/>
      <c r="D198" s="225" t="str">
        <f t="shared" si="47"/>
        <v>.</v>
      </c>
      <c r="E198" s="117"/>
      <c r="F198" s="117"/>
      <c r="G198" s="117"/>
      <c r="H198" s="117"/>
      <c r="I198" s="117"/>
      <c r="J198" s="117"/>
      <c r="K198" s="117"/>
      <c r="L198" s="119"/>
      <c r="M198" s="120" t="str">
        <f t="shared" ca="1" si="48"/>
        <v/>
      </c>
      <c r="N198" s="118"/>
      <c r="O198" s="117"/>
      <c r="P198" s="117"/>
      <c r="Q198" s="216"/>
      <c r="R198" s="117"/>
      <c r="S198" s="117"/>
      <c r="T198" s="117" t="s">
        <v>2125</v>
      </c>
      <c r="U198" s="216"/>
      <c r="V198" s="216"/>
      <c r="W198" s="216"/>
      <c r="X198" s="216"/>
      <c r="Y198" s="216"/>
      <c r="Z198" s="216"/>
      <c r="AA198" s="217"/>
      <c r="AB198" s="218"/>
      <c r="AC198" s="219" t="str">
        <f t="shared" si="65"/>
        <v/>
      </c>
      <c r="AD198" s="220"/>
      <c r="AE198" s="220"/>
      <c r="AF198" s="120" t="str">
        <f t="shared" si="66"/>
        <v/>
      </c>
      <c r="AG198" s="217"/>
      <c r="AH198" s="217"/>
      <c r="AI198" s="251" t="str">
        <f t="shared" si="67"/>
        <v/>
      </c>
      <c r="AJ198" s="220"/>
      <c r="AK198" s="220"/>
      <c r="AL198" s="222" t="str">
        <f t="shared" si="68"/>
        <v/>
      </c>
      <c r="AM198" s="217"/>
      <c r="AN198" s="217"/>
      <c r="AO198" s="221" t="str">
        <f t="shared" si="69"/>
        <v/>
      </c>
      <c r="AP198" s="220"/>
      <c r="AQ198" s="220"/>
      <c r="AR198" s="119"/>
      <c r="AS198" s="119"/>
      <c r="AT198" s="117"/>
      <c r="AU198" s="117"/>
    </row>
    <row r="199" spans="1:47" ht="30" customHeight="1">
      <c r="A199" s="223">
        <v>1</v>
      </c>
      <c r="B199" s="224" t="s">
        <v>1119</v>
      </c>
      <c r="C199" s="248" t="s">
        <v>902</v>
      </c>
      <c r="D199" s="238" t="str">
        <f t="shared" si="47"/>
        <v>Kontrak IV</v>
      </c>
      <c r="E199" s="239" t="s">
        <v>30</v>
      </c>
      <c r="F199" s="239">
        <v>13</v>
      </c>
      <c r="G199" s="117" t="s">
        <v>977</v>
      </c>
      <c r="H199" s="117"/>
      <c r="I199" s="117" t="s">
        <v>1120</v>
      </c>
      <c r="J199" s="117" t="s">
        <v>103</v>
      </c>
      <c r="K199" s="117" t="s">
        <v>1004</v>
      </c>
      <c r="L199" s="119">
        <v>35954</v>
      </c>
      <c r="M199" s="120">
        <f t="shared" ca="1" si="48"/>
        <v>28</v>
      </c>
      <c r="N199" s="118" t="s">
        <v>1121</v>
      </c>
      <c r="O199" s="117" t="s">
        <v>219</v>
      </c>
      <c r="P199" s="117" t="s">
        <v>97</v>
      </c>
      <c r="Q199" s="216" t="s">
        <v>97</v>
      </c>
      <c r="R199" s="117" t="s">
        <v>1122</v>
      </c>
      <c r="S199" s="117"/>
      <c r="T199" s="117" t="s">
        <v>1528</v>
      </c>
      <c r="U199" s="216" t="s">
        <v>120</v>
      </c>
      <c r="V199" s="216"/>
      <c r="W199" s="216"/>
      <c r="X199" s="216"/>
      <c r="Y199" s="216"/>
      <c r="Z199" s="216"/>
      <c r="AA199" s="217" t="s">
        <v>2459</v>
      </c>
      <c r="AB199" s="218"/>
      <c r="AC199" s="219" t="str">
        <f t="shared" si="65"/>
        <v/>
      </c>
      <c r="AD199" s="220" t="s">
        <v>2158</v>
      </c>
      <c r="AE199" s="220"/>
      <c r="AF199" s="120" t="str">
        <f t="shared" si="66"/>
        <v/>
      </c>
      <c r="AG199" s="217" t="s">
        <v>2159</v>
      </c>
      <c r="AH199" s="217"/>
      <c r="AI199" s="251" t="str">
        <f t="shared" si="67"/>
        <v/>
      </c>
      <c r="AJ199" s="220" t="s">
        <v>2160</v>
      </c>
      <c r="AK199" s="220"/>
      <c r="AL199" s="222" t="str">
        <f t="shared" si="68"/>
        <v/>
      </c>
      <c r="AM199" s="217" t="s">
        <v>97</v>
      </c>
      <c r="AN199" s="217"/>
      <c r="AO199" s="221" t="str">
        <f t="shared" si="69"/>
        <v/>
      </c>
      <c r="AP199" s="220"/>
      <c r="AQ199" s="220"/>
      <c r="AR199" s="119"/>
      <c r="AS199" s="119"/>
      <c r="AT199" s="117"/>
      <c r="AU199" s="117"/>
    </row>
    <row r="200" spans="1:47" ht="30" customHeight="1">
      <c r="A200" s="263"/>
      <c r="B200" s="224" t="s">
        <v>1128</v>
      </c>
      <c r="C200" s="248" t="s">
        <v>2848</v>
      </c>
      <c r="D200" s="238" t="str">
        <f t="shared" si="47"/>
        <v>Pelatihan</v>
      </c>
      <c r="E200" s="239"/>
      <c r="F200" s="239"/>
      <c r="G200" s="117" t="s">
        <v>977</v>
      </c>
      <c r="H200" s="117"/>
      <c r="I200" s="244" t="s">
        <v>1131</v>
      </c>
      <c r="J200" s="117" t="s">
        <v>103</v>
      </c>
      <c r="K200" s="117" t="s">
        <v>1132</v>
      </c>
      <c r="L200" s="119">
        <v>35987</v>
      </c>
      <c r="M200" s="120">
        <f t="shared" ca="1" si="48"/>
        <v>28</v>
      </c>
      <c r="N200" s="118" t="s">
        <v>1133</v>
      </c>
      <c r="O200" s="117" t="s">
        <v>219</v>
      </c>
      <c r="P200" s="117" t="s">
        <v>30</v>
      </c>
      <c r="Q200" s="216" t="s">
        <v>1134</v>
      </c>
      <c r="R200" s="117"/>
      <c r="S200" s="117"/>
      <c r="T200" s="117" t="s">
        <v>1493</v>
      </c>
      <c r="U200" s="216" t="s">
        <v>1135</v>
      </c>
      <c r="V200" s="216" t="s">
        <v>1136</v>
      </c>
      <c r="W200" s="216" t="s">
        <v>1137</v>
      </c>
      <c r="X200" s="216"/>
      <c r="Y200" s="216"/>
      <c r="Z200" s="216"/>
      <c r="AA200" s="217"/>
      <c r="AB200" s="218"/>
      <c r="AC200" s="219"/>
      <c r="AD200" s="220"/>
      <c r="AE200" s="220"/>
      <c r="AF200" s="120"/>
      <c r="AG200" s="217"/>
      <c r="AH200" s="217"/>
      <c r="AI200" s="251"/>
      <c r="AJ200" s="220"/>
      <c r="AK200" s="220"/>
      <c r="AL200" s="222"/>
      <c r="AM200" s="217"/>
      <c r="AN200" s="217"/>
      <c r="AO200" s="221"/>
      <c r="AP200" s="220"/>
      <c r="AQ200" s="220"/>
      <c r="AR200" s="119"/>
      <c r="AS200" s="119"/>
      <c r="AT200" s="117"/>
      <c r="AU200" s="117"/>
    </row>
    <row r="201" spans="1:47" ht="30" customHeight="1">
      <c r="A201" s="227">
        <f>A199+1</f>
        <v>2</v>
      </c>
      <c r="B201" s="228" t="s">
        <v>2093</v>
      </c>
      <c r="C201" s="228" t="s">
        <v>801</v>
      </c>
      <c r="D201" s="246" t="str">
        <f t="shared" si="47"/>
        <v>Kontrak V</v>
      </c>
      <c r="E201" s="229" t="s">
        <v>47</v>
      </c>
      <c r="F201" s="229">
        <v>3</v>
      </c>
      <c r="G201" s="229" t="s">
        <v>977</v>
      </c>
      <c r="H201" s="229"/>
      <c r="I201" s="229" t="s">
        <v>2580</v>
      </c>
      <c r="J201" s="229" t="s">
        <v>103</v>
      </c>
      <c r="K201" s="229" t="s">
        <v>1431</v>
      </c>
      <c r="L201" s="230">
        <v>36563</v>
      </c>
      <c r="M201" s="231">
        <f t="shared" ca="1" si="48"/>
        <v>26</v>
      </c>
      <c r="N201" s="232" t="s">
        <v>2702</v>
      </c>
      <c r="O201" s="229" t="s">
        <v>219</v>
      </c>
      <c r="P201" s="229" t="s">
        <v>97</v>
      </c>
      <c r="Q201" s="233" t="s">
        <v>2703</v>
      </c>
      <c r="R201" s="229" t="s">
        <v>2704</v>
      </c>
      <c r="S201" s="229"/>
      <c r="T201" s="229" t="s">
        <v>2279</v>
      </c>
      <c r="U201" s="233" t="s">
        <v>120</v>
      </c>
      <c r="V201" s="233"/>
      <c r="W201" s="233"/>
      <c r="X201" s="233"/>
      <c r="Y201" s="233"/>
      <c r="Z201" s="233"/>
      <c r="AA201" s="234" t="s">
        <v>2673</v>
      </c>
      <c r="AB201" s="235"/>
      <c r="AC201" s="247" t="str">
        <f t="shared" ref="AC201:AC220" si="72">IF(AB201="","",(DATEDIF(AA201,AB201,"M")+1))</f>
        <v/>
      </c>
      <c r="AD201" s="234" t="s">
        <v>2281</v>
      </c>
      <c r="AE201" s="234"/>
      <c r="AF201" s="231" t="str">
        <f t="shared" ref="AF201:AF220" si="73">IF(AE201="","",(DATEDIF(AD201,AE201,"M")+1))</f>
        <v/>
      </c>
      <c r="AG201" s="234" t="s">
        <v>2282</v>
      </c>
      <c r="AH201" s="234"/>
      <c r="AI201" s="231" t="str">
        <f t="shared" ref="AI201:AI220" si="74">IF(AH201="","",(DATEDIF(AG201,AH201,"M")+1))</f>
        <v/>
      </c>
      <c r="AJ201" s="234" t="s">
        <v>2283</v>
      </c>
      <c r="AK201" s="234"/>
      <c r="AL201" s="236" t="str">
        <f t="shared" ref="AL201:AL220" si="75">IF(AK201="","",(DATEDIF(AJ201,AK201,"M")+1))</f>
        <v/>
      </c>
      <c r="AM201" s="316">
        <v>46113</v>
      </c>
      <c r="AN201" s="316" t="s">
        <v>2678</v>
      </c>
      <c r="AO201" s="317" t="e">
        <f t="shared" ref="AO201:AO220" si="76">IF(AN201="","",(DATEDIF(AM201,AN201,"M")+1))</f>
        <v>#VALUE!</v>
      </c>
      <c r="AP201" s="234"/>
      <c r="AQ201" s="234"/>
      <c r="AR201" s="230"/>
      <c r="AS201" s="230"/>
      <c r="AT201" s="229"/>
      <c r="AU201" s="229"/>
    </row>
    <row r="202" spans="1:47" ht="30" customHeight="1">
      <c r="A202" s="263">
        <f t="shared" ref="A202:A206" si="77">A201+1</f>
        <v>3</v>
      </c>
      <c r="B202" s="224" t="s">
        <v>1124</v>
      </c>
      <c r="C202" s="237" t="s">
        <v>289</v>
      </c>
      <c r="D202" s="238" t="str">
        <f t="shared" si="47"/>
        <v>Kontrak III</v>
      </c>
      <c r="E202" s="239" t="s">
        <v>30</v>
      </c>
      <c r="F202" s="239">
        <v>7</v>
      </c>
      <c r="G202" s="117" t="s">
        <v>977</v>
      </c>
      <c r="H202" s="117"/>
      <c r="I202" s="117" t="s">
        <v>1125</v>
      </c>
      <c r="J202" s="117" t="s">
        <v>103</v>
      </c>
      <c r="K202" s="117" t="s">
        <v>1004</v>
      </c>
      <c r="L202" s="119">
        <v>35091</v>
      </c>
      <c r="M202" s="120">
        <f t="shared" ca="1" si="48"/>
        <v>30</v>
      </c>
      <c r="N202" s="118" t="s">
        <v>1126</v>
      </c>
      <c r="O202" s="117" t="s">
        <v>219</v>
      </c>
      <c r="P202" s="117" t="s">
        <v>30</v>
      </c>
      <c r="Q202" s="216" t="s">
        <v>177</v>
      </c>
      <c r="R202" s="117" t="s">
        <v>1127</v>
      </c>
      <c r="S202" s="117"/>
      <c r="T202" s="117" t="s">
        <v>1164</v>
      </c>
      <c r="U202" s="216" t="s">
        <v>120</v>
      </c>
      <c r="V202" s="216"/>
      <c r="W202" s="216"/>
      <c r="X202" s="216"/>
      <c r="Y202" s="216"/>
      <c r="Z202" s="216"/>
      <c r="AA202" s="217" t="s">
        <v>2222</v>
      </c>
      <c r="AB202" s="218"/>
      <c r="AC202" s="219" t="str">
        <f t="shared" si="72"/>
        <v/>
      </c>
      <c r="AD202" s="220" t="s">
        <v>2193</v>
      </c>
      <c r="AE202" s="220"/>
      <c r="AF202" s="120" t="str">
        <f t="shared" si="73"/>
        <v/>
      </c>
      <c r="AG202" s="256">
        <v>46113</v>
      </c>
      <c r="AH202" s="256">
        <v>46234</v>
      </c>
      <c r="AI202" s="365">
        <f t="shared" si="74"/>
        <v>4</v>
      </c>
      <c r="AJ202" s="220" t="s">
        <v>97</v>
      </c>
      <c r="AK202" s="220"/>
      <c r="AL202" s="222" t="str">
        <f t="shared" si="75"/>
        <v/>
      </c>
      <c r="AM202" s="217" t="s">
        <v>97</v>
      </c>
      <c r="AN202" s="217"/>
      <c r="AO202" s="221" t="str">
        <f t="shared" si="76"/>
        <v/>
      </c>
      <c r="AP202" s="220"/>
      <c r="AQ202" s="220"/>
      <c r="AR202" s="119"/>
      <c r="AS202" s="119"/>
      <c r="AT202" s="117"/>
      <c r="AU202" s="117"/>
    </row>
    <row r="203" spans="1:47" ht="30" customHeight="1">
      <c r="A203" s="223">
        <f t="shared" si="77"/>
        <v>4</v>
      </c>
      <c r="B203" s="224" t="s">
        <v>1140</v>
      </c>
      <c r="C203" s="224" t="s">
        <v>376</v>
      </c>
      <c r="D203" s="225" t="str">
        <f t="shared" si="47"/>
        <v>Kontrak IV</v>
      </c>
      <c r="E203" s="117" t="s">
        <v>47</v>
      </c>
      <c r="F203" s="117">
        <v>3</v>
      </c>
      <c r="G203" s="117" t="s">
        <v>977</v>
      </c>
      <c r="H203" s="117"/>
      <c r="I203" s="117" t="s">
        <v>1141</v>
      </c>
      <c r="J203" s="117" t="s">
        <v>302</v>
      </c>
      <c r="K203" s="117" t="s">
        <v>1142</v>
      </c>
      <c r="L203" s="119">
        <v>37293</v>
      </c>
      <c r="M203" s="120">
        <f t="shared" ca="1" si="48"/>
        <v>24</v>
      </c>
      <c r="N203" s="118" t="s">
        <v>1143</v>
      </c>
      <c r="O203" s="117" t="s">
        <v>219</v>
      </c>
      <c r="P203" s="117" t="s">
        <v>97</v>
      </c>
      <c r="Q203" s="216" t="s">
        <v>926</v>
      </c>
      <c r="R203" s="117" t="s">
        <v>1144</v>
      </c>
      <c r="S203" s="117"/>
      <c r="T203" s="117" t="s">
        <v>1528</v>
      </c>
      <c r="U203" s="216" t="s">
        <v>120</v>
      </c>
      <c r="V203" s="216"/>
      <c r="W203" s="216"/>
      <c r="X203" s="216"/>
      <c r="Y203" s="216"/>
      <c r="Z203" s="216"/>
      <c r="AA203" s="217" t="s">
        <v>2724</v>
      </c>
      <c r="AB203" s="218"/>
      <c r="AC203" s="219" t="str">
        <f t="shared" si="72"/>
        <v/>
      </c>
      <c r="AD203" s="220" t="s">
        <v>2205</v>
      </c>
      <c r="AE203" s="220"/>
      <c r="AF203" s="120" t="str">
        <f t="shared" si="73"/>
        <v/>
      </c>
      <c r="AG203" s="217" t="s">
        <v>2255</v>
      </c>
      <c r="AH203" s="217"/>
      <c r="AI203" s="251" t="str">
        <f t="shared" si="74"/>
        <v/>
      </c>
      <c r="AJ203" s="220" t="s">
        <v>2256</v>
      </c>
      <c r="AK203" s="220"/>
      <c r="AL203" s="222" t="str">
        <f t="shared" si="75"/>
        <v/>
      </c>
      <c r="AM203" s="217" t="s">
        <v>97</v>
      </c>
      <c r="AN203" s="217"/>
      <c r="AO203" s="221" t="str">
        <f t="shared" si="76"/>
        <v/>
      </c>
      <c r="AP203" s="220"/>
      <c r="AQ203" s="220"/>
      <c r="AR203" s="119"/>
      <c r="AS203" s="119"/>
      <c r="AT203" s="117"/>
      <c r="AU203" s="117"/>
    </row>
    <row r="204" spans="1:47" ht="30" customHeight="1">
      <c r="A204" s="223">
        <f t="shared" si="77"/>
        <v>5</v>
      </c>
      <c r="B204" s="224" t="s">
        <v>1153</v>
      </c>
      <c r="C204" s="224" t="s">
        <v>376</v>
      </c>
      <c r="D204" s="225" t="str">
        <f t="shared" si="47"/>
        <v>Kontrak IV</v>
      </c>
      <c r="E204" s="117" t="s">
        <v>47</v>
      </c>
      <c r="F204" s="117">
        <v>3</v>
      </c>
      <c r="G204" s="117" t="s">
        <v>977</v>
      </c>
      <c r="H204" s="117"/>
      <c r="I204" s="117" t="s">
        <v>1154</v>
      </c>
      <c r="J204" s="117" t="s">
        <v>103</v>
      </c>
      <c r="K204" s="117" t="s">
        <v>1004</v>
      </c>
      <c r="L204" s="119">
        <v>34269</v>
      </c>
      <c r="M204" s="120">
        <f t="shared" ca="1" si="48"/>
        <v>32</v>
      </c>
      <c r="N204" s="118" t="s">
        <v>1155</v>
      </c>
      <c r="O204" s="117" t="s">
        <v>219</v>
      </c>
      <c r="P204" s="117" t="s">
        <v>30</v>
      </c>
      <c r="Q204" s="216" t="s">
        <v>97</v>
      </c>
      <c r="R204" s="117" t="s">
        <v>1156</v>
      </c>
      <c r="S204" s="117"/>
      <c r="T204" s="117" t="s">
        <v>1528</v>
      </c>
      <c r="U204" s="216" t="s">
        <v>120</v>
      </c>
      <c r="V204" s="216"/>
      <c r="W204" s="216"/>
      <c r="X204" s="216"/>
      <c r="Y204" s="216"/>
      <c r="Z204" s="216"/>
      <c r="AA204" s="217" t="s">
        <v>2764</v>
      </c>
      <c r="AB204" s="218"/>
      <c r="AC204" s="219" t="str">
        <f t="shared" si="72"/>
        <v/>
      </c>
      <c r="AD204" s="220" t="s">
        <v>2205</v>
      </c>
      <c r="AE204" s="220"/>
      <c r="AF204" s="120" t="str">
        <f t="shared" si="73"/>
        <v/>
      </c>
      <c r="AG204" s="217" t="s">
        <v>2255</v>
      </c>
      <c r="AH204" s="217"/>
      <c r="AI204" s="251" t="str">
        <f t="shared" si="74"/>
        <v/>
      </c>
      <c r="AJ204" s="220" t="s">
        <v>2256</v>
      </c>
      <c r="AK204" s="220"/>
      <c r="AL204" s="222" t="str">
        <f t="shared" si="75"/>
        <v/>
      </c>
      <c r="AM204" s="217" t="s">
        <v>97</v>
      </c>
      <c r="AN204" s="217"/>
      <c r="AO204" s="221" t="str">
        <f t="shared" si="76"/>
        <v/>
      </c>
      <c r="AP204" s="220"/>
      <c r="AQ204" s="220"/>
      <c r="AR204" s="119"/>
      <c r="AS204" s="119"/>
      <c r="AT204" s="117"/>
      <c r="AU204" s="117"/>
    </row>
    <row r="205" spans="1:47" ht="30" customHeight="1">
      <c r="A205" s="263">
        <f t="shared" si="77"/>
        <v>6</v>
      </c>
      <c r="B205" s="224" t="s">
        <v>1148</v>
      </c>
      <c r="C205" s="224" t="s">
        <v>376</v>
      </c>
      <c r="D205" s="225" t="str">
        <f t="shared" si="47"/>
        <v>Kontrak III</v>
      </c>
      <c r="E205" s="117" t="s">
        <v>47</v>
      </c>
      <c r="F205" s="117">
        <v>3</v>
      </c>
      <c r="G205" s="117" t="s">
        <v>977</v>
      </c>
      <c r="H205" s="117"/>
      <c r="I205" s="117" t="s">
        <v>1149</v>
      </c>
      <c r="J205" s="117" t="s">
        <v>103</v>
      </c>
      <c r="K205" s="117" t="s">
        <v>1150</v>
      </c>
      <c r="L205" s="119">
        <v>36855</v>
      </c>
      <c r="M205" s="120">
        <f t="shared" ca="1" si="48"/>
        <v>25</v>
      </c>
      <c r="N205" s="118" t="s">
        <v>1151</v>
      </c>
      <c r="O205" s="117" t="s">
        <v>219</v>
      </c>
      <c r="P205" s="117" t="s">
        <v>30</v>
      </c>
      <c r="Q205" s="216" t="s">
        <v>177</v>
      </c>
      <c r="R205" s="117" t="s">
        <v>1152</v>
      </c>
      <c r="S205" s="117"/>
      <c r="T205" s="117" t="s">
        <v>1164</v>
      </c>
      <c r="U205" s="216" t="s">
        <v>120</v>
      </c>
      <c r="V205" s="216"/>
      <c r="W205" s="216"/>
      <c r="X205" s="216"/>
      <c r="Y205" s="216"/>
      <c r="Z205" s="216"/>
      <c r="AA205" s="217" t="s">
        <v>2222</v>
      </c>
      <c r="AB205" s="218"/>
      <c r="AC205" s="219" t="str">
        <f t="shared" si="72"/>
        <v/>
      </c>
      <c r="AD205" s="220" t="s">
        <v>2193</v>
      </c>
      <c r="AE205" s="220"/>
      <c r="AF205" s="120" t="str">
        <f t="shared" si="73"/>
        <v/>
      </c>
      <c r="AG205" s="256">
        <v>46113</v>
      </c>
      <c r="AH205" s="256">
        <v>46234</v>
      </c>
      <c r="AI205" s="365">
        <f t="shared" si="74"/>
        <v>4</v>
      </c>
      <c r="AJ205" s="220" t="s">
        <v>97</v>
      </c>
      <c r="AK205" s="220"/>
      <c r="AL205" s="222" t="str">
        <f t="shared" si="75"/>
        <v/>
      </c>
      <c r="AM205" s="217" t="s">
        <v>97</v>
      </c>
      <c r="AN205" s="217"/>
      <c r="AO205" s="221" t="str">
        <f t="shared" si="76"/>
        <v/>
      </c>
      <c r="AP205" s="220"/>
      <c r="AQ205" s="220"/>
      <c r="AR205" s="119"/>
      <c r="AS205" s="119"/>
      <c r="AT205" s="117"/>
      <c r="AU205" s="117"/>
    </row>
    <row r="206" spans="1:47" ht="30" customHeight="1">
      <c r="A206" s="227">
        <f t="shared" si="77"/>
        <v>7</v>
      </c>
      <c r="B206" s="228" t="s">
        <v>2094</v>
      </c>
      <c r="C206" s="242" t="s">
        <v>246</v>
      </c>
      <c r="D206" s="246" t="str">
        <f t="shared" si="47"/>
        <v>Kontrak I</v>
      </c>
      <c r="E206" s="229" t="s">
        <v>47</v>
      </c>
      <c r="F206" s="229" t="s">
        <v>30</v>
      </c>
      <c r="G206" s="229" t="s">
        <v>977</v>
      </c>
      <c r="H206" s="229"/>
      <c r="I206" s="229" t="s">
        <v>2766</v>
      </c>
      <c r="J206" s="229" t="s">
        <v>103</v>
      </c>
      <c r="K206" s="229" t="s">
        <v>2767</v>
      </c>
      <c r="L206" s="230">
        <v>35182</v>
      </c>
      <c r="M206" s="231">
        <f t="shared" ca="1" si="48"/>
        <v>30</v>
      </c>
      <c r="N206" s="236" t="s">
        <v>2768</v>
      </c>
      <c r="O206" s="229" t="s">
        <v>219</v>
      </c>
      <c r="P206" s="229" t="s">
        <v>30</v>
      </c>
      <c r="Q206" s="233" t="s">
        <v>250</v>
      </c>
      <c r="R206" s="229" t="s">
        <v>2769</v>
      </c>
      <c r="S206" s="229"/>
      <c r="T206" s="229" t="s">
        <v>1241</v>
      </c>
      <c r="U206" s="233" t="s">
        <v>120</v>
      </c>
      <c r="V206" s="233"/>
      <c r="W206" s="233"/>
      <c r="X206" s="233"/>
      <c r="Y206" s="233"/>
      <c r="Z206" s="233"/>
      <c r="AA206" s="234" t="s">
        <v>2329</v>
      </c>
      <c r="AB206" s="235"/>
      <c r="AC206" s="247" t="str">
        <f t="shared" si="72"/>
        <v/>
      </c>
      <c r="AD206" s="234"/>
      <c r="AE206" s="234"/>
      <c r="AF206" s="231" t="str">
        <f t="shared" si="73"/>
        <v/>
      </c>
      <c r="AG206" s="234"/>
      <c r="AH206" s="234"/>
      <c r="AI206" s="231" t="str">
        <f t="shared" si="74"/>
        <v/>
      </c>
      <c r="AJ206" s="234"/>
      <c r="AK206" s="234"/>
      <c r="AL206" s="236" t="str">
        <f t="shared" si="75"/>
        <v/>
      </c>
      <c r="AM206" s="234"/>
      <c r="AN206" s="234"/>
      <c r="AO206" s="236" t="str">
        <f t="shared" si="76"/>
        <v/>
      </c>
      <c r="AP206" s="234"/>
      <c r="AQ206" s="234"/>
      <c r="AR206" s="230"/>
      <c r="AS206" s="230"/>
      <c r="AT206" s="229"/>
      <c r="AU206" s="229"/>
    </row>
    <row r="207" spans="1:47" ht="30" customHeight="1">
      <c r="A207" s="208" t="s">
        <v>159</v>
      </c>
      <c r="B207" s="208"/>
      <c r="C207" s="208"/>
      <c r="D207" s="225" t="str">
        <f t="shared" si="47"/>
        <v>.</v>
      </c>
      <c r="E207" s="117"/>
      <c r="F207" s="117"/>
      <c r="G207" s="117"/>
      <c r="H207" s="117"/>
      <c r="I207" s="117"/>
      <c r="J207" s="117"/>
      <c r="K207" s="117"/>
      <c r="L207" s="119"/>
      <c r="M207" s="120" t="str">
        <f t="shared" ca="1" si="48"/>
        <v/>
      </c>
      <c r="N207" s="118"/>
      <c r="O207" s="117"/>
      <c r="P207" s="117"/>
      <c r="Q207" s="216"/>
      <c r="R207" s="117"/>
      <c r="S207" s="117"/>
      <c r="T207" s="117" t="s">
        <v>2125</v>
      </c>
      <c r="U207" s="216"/>
      <c r="V207" s="216"/>
      <c r="W207" s="216"/>
      <c r="X207" s="216"/>
      <c r="Y207" s="216"/>
      <c r="Z207" s="216"/>
      <c r="AA207" s="217"/>
      <c r="AB207" s="218"/>
      <c r="AC207" s="219" t="str">
        <f t="shared" si="72"/>
        <v/>
      </c>
      <c r="AD207" s="220"/>
      <c r="AE207" s="220"/>
      <c r="AF207" s="120" t="str">
        <f t="shared" si="73"/>
        <v/>
      </c>
      <c r="AG207" s="217"/>
      <c r="AH207" s="217"/>
      <c r="AI207" s="251" t="str">
        <f t="shared" si="74"/>
        <v/>
      </c>
      <c r="AJ207" s="220"/>
      <c r="AK207" s="220"/>
      <c r="AL207" s="222" t="str">
        <f t="shared" si="75"/>
        <v/>
      </c>
      <c r="AM207" s="217"/>
      <c r="AN207" s="217"/>
      <c r="AO207" s="221" t="str">
        <f t="shared" si="76"/>
        <v/>
      </c>
      <c r="AP207" s="220"/>
      <c r="AQ207" s="220"/>
      <c r="AR207" s="119"/>
      <c r="AS207" s="119"/>
      <c r="AT207" s="117"/>
      <c r="AU207" s="117"/>
    </row>
    <row r="208" spans="1:47" ht="30" customHeight="1">
      <c r="A208" s="223">
        <v>1</v>
      </c>
      <c r="B208" s="224" t="s">
        <v>1158</v>
      </c>
      <c r="C208" s="248" t="s">
        <v>902</v>
      </c>
      <c r="D208" s="238" t="str">
        <f t="shared" si="47"/>
        <v>Kontrak V</v>
      </c>
      <c r="E208" s="239" t="s">
        <v>30</v>
      </c>
      <c r="F208" s="239">
        <v>13</v>
      </c>
      <c r="G208" s="117" t="s">
        <v>977</v>
      </c>
      <c r="H208" s="117"/>
      <c r="I208" s="117" t="s">
        <v>1159</v>
      </c>
      <c r="J208" s="117" t="s">
        <v>103</v>
      </c>
      <c r="K208" s="117" t="s">
        <v>1160</v>
      </c>
      <c r="L208" s="119">
        <v>35965</v>
      </c>
      <c r="M208" s="120">
        <f t="shared" ca="1" si="48"/>
        <v>28</v>
      </c>
      <c r="N208" s="118" t="s">
        <v>1161</v>
      </c>
      <c r="O208" s="117" t="s">
        <v>219</v>
      </c>
      <c r="P208" s="117" t="s">
        <v>97</v>
      </c>
      <c r="Q208" s="216" t="s">
        <v>250</v>
      </c>
      <c r="R208" s="117" t="s">
        <v>1162</v>
      </c>
      <c r="S208" s="117"/>
      <c r="T208" s="117" t="s">
        <v>2279</v>
      </c>
      <c r="U208" s="216" t="s">
        <v>120</v>
      </c>
      <c r="V208" s="216"/>
      <c r="W208" s="216"/>
      <c r="X208" s="216"/>
      <c r="Y208" s="216"/>
      <c r="Z208" s="216"/>
      <c r="AA208" s="217" t="s">
        <v>2673</v>
      </c>
      <c r="AB208" s="218"/>
      <c r="AC208" s="219" t="str">
        <f t="shared" si="72"/>
        <v/>
      </c>
      <c r="AD208" s="220" t="s">
        <v>2281</v>
      </c>
      <c r="AE208" s="220"/>
      <c r="AF208" s="120" t="str">
        <f t="shared" si="73"/>
        <v/>
      </c>
      <c r="AG208" s="217" t="s">
        <v>2282</v>
      </c>
      <c r="AH208" s="217"/>
      <c r="AI208" s="251" t="str">
        <f t="shared" si="74"/>
        <v/>
      </c>
      <c r="AJ208" s="220" t="s">
        <v>2283</v>
      </c>
      <c r="AK208" s="220"/>
      <c r="AL208" s="222" t="str">
        <f t="shared" si="75"/>
        <v/>
      </c>
      <c r="AM208" s="316">
        <v>46113</v>
      </c>
      <c r="AN208" s="316">
        <v>46477</v>
      </c>
      <c r="AO208" s="317">
        <f t="shared" si="76"/>
        <v>12</v>
      </c>
      <c r="AP208" s="220"/>
      <c r="AQ208" s="220"/>
      <c r="AR208" s="119"/>
      <c r="AS208" s="119"/>
      <c r="AT208" s="117"/>
      <c r="AU208" s="117"/>
    </row>
    <row r="209" spans="1:47" ht="30" customHeight="1">
      <c r="A209" s="223">
        <f t="shared" ref="A209:A216" si="78">A208+1</f>
        <v>2</v>
      </c>
      <c r="B209" s="224" t="s">
        <v>1167</v>
      </c>
      <c r="C209" s="237" t="s">
        <v>289</v>
      </c>
      <c r="D209" s="238" t="str">
        <f t="shared" si="47"/>
        <v>Kontrak IV</v>
      </c>
      <c r="E209" s="239" t="s">
        <v>47</v>
      </c>
      <c r="F209" s="239">
        <v>9</v>
      </c>
      <c r="G209" s="117" t="s">
        <v>977</v>
      </c>
      <c r="H209" s="117"/>
      <c r="I209" s="117" t="s">
        <v>1168</v>
      </c>
      <c r="J209" s="117" t="s">
        <v>103</v>
      </c>
      <c r="K209" s="117" t="s">
        <v>1169</v>
      </c>
      <c r="L209" s="119">
        <v>33993</v>
      </c>
      <c r="M209" s="120">
        <f t="shared" ca="1" si="48"/>
        <v>33</v>
      </c>
      <c r="N209" s="118" t="s">
        <v>1171</v>
      </c>
      <c r="O209" s="117" t="s">
        <v>114</v>
      </c>
      <c r="P209" s="117" t="s">
        <v>116</v>
      </c>
      <c r="Q209" s="216" t="s">
        <v>926</v>
      </c>
      <c r="R209" s="117" t="s">
        <v>1172</v>
      </c>
      <c r="S209" s="117"/>
      <c r="T209" s="117" t="s">
        <v>1528</v>
      </c>
      <c r="U209" s="216" t="s">
        <v>120</v>
      </c>
      <c r="V209" s="216"/>
      <c r="W209" s="216"/>
      <c r="X209" s="216"/>
      <c r="Y209" s="216"/>
      <c r="Z209" s="216"/>
      <c r="AA209" s="217" t="s">
        <v>2724</v>
      </c>
      <c r="AB209" s="218"/>
      <c r="AC209" s="219" t="str">
        <f t="shared" si="72"/>
        <v/>
      </c>
      <c r="AD209" s="220" t="s">
        <v>2205</v>
      </c>
      <c r="AE209" s="220"/>
      <c r="AF209" s="120" t="str">
        <f t="shared" si="73"/>
        <v/>
      </c>
      <c r="AG209" s="217" t="s">
        <v>2255</v>
      </c>
      <c r="AH209" s="217"/>
      <c r="AI209" s="251" t="str">
        <f t="shared" si="74"/>
        <v/>
      </c>
      <c r="AJ209" s="220" t="s">
        <v>2256</v>
      </c>
      <c r="AK209" s="220"/>
      <c r="AL209" s="222" t="str">
        <f t="shared" si="75"/>
        <v/>
      </c>
      <c r="AM209" s="217" t="s">
        <v>97</v>
      </c>
      <c r="AN209" s="217"/>
      <c r="AO209" s="221" t="str">
        <f t="shared" si="76"/>
        <v/>
      </c>
      <c r="AP209" s="220"/>
      <c r="AQ209" s="220"/>
      <c r="AR209" s="119"/>
      <c r="AS209" s="119"/>
      <c r="AT209" s="117"/>
      <c r="AU209" s="117"/>
    </row>
    <row r="210" spans="1:47" ht="30" customHeight="1">
      <c r="A210" s="263">
        <f t="shared" si="78"/>
        <v>3</v>
      </c>
      <c r="B210" s="224" t="s">
        <v>1173</v>
      </c>
      <c r="C210" s="237" t="s">
        <v>289</v>
      </c>
      <c r="D210" s="238" t="str">
        <f t="shared" si="47"/>
        <v>Kontrak III</v>
      </c>
      <c r="E210" s="239" t="s">
        <v>30</v>
      </c>
      <c r="F210" s="239">
        <v>7</v>
      </c>
      <c r="G210" s="117" t="s">
        <v>977</v>
      </c>
      <c r="H210" s="117"/>
      <c r="I210" s="117" t="s">
        <v>1174</v>
      </c>
      <c r="J210" s="117" t="s">
        <v>103</v>
      </c>
      <c r="K210" s="117" t="s">
        <v>1004</v>
      </c>
      <c r="L210" s="119">
        <v>36500</v>
      </c>
      <c r="M210" s="120">
        <f t="shared" ca="1" si="48"/>
        <v>26</v>
      </c>
      <c r="N210" s="118" t="s">
        <v>1175</v>
      </c>
      <c r="O210" s="117" t="s">
        <v>219</v>
      </c>
      <c r="P210" s="117" t="s">
        <v>30</v>
      </c>
      <c r="Q210" s="216" t="s">
        <v>177</v>
      </c>
      <c r="R210" s="117" t="s">
        <v>1176</v>
      </c>
      <c r="S210" s="117"/>
      <c r="T210" s="117" t="s">
        <v>1164</v>
      </c>
      <c r="U210" s="216" t="s">
        <v>120</v>
      </c>
      <c r="V210" s="216"/>
      <c r="W210" s="216"/>
      <c r="X210" s="216"/>
      <c r="Y210" s="216"/>
      <c r="Z210" s="216"/>
      <c r="AA210" s="217" t="s">
        <v>2222</v>
      </c>
      <c r="AB210" s="218"/>
      <c r="AC210" s="219" t="str">
        <f t="shared" si="72"/>
        <v/>
      </c>
      <c r="AD210" s="220" t="s">
        <v>2193</v>
      </c>
      <c r="AE210" s="220"/>
      <c r="AF210" s="120" t="str">
        <f t="shared" si="73"/>
        <v/>
      </c>
      <c r="AG210" s="256">
        <v>46113</v>
      </c>
      <c r="AH210" s="256">
        <v>46234</v>
      </c>
      <c r="AI210" s="365">
        <f t="shared" si="74"/>
        <v>4</v>
      </c>
      <c r="AJ210" s="220" t="s">
        <v>97</v>
      </c>
      <c r="AK210" s="220"/>
      <c r="AL210" s="222" t="str">
        <f t="shared" si="75"/>
        <v/>
      </c>
      <c r="AM210" s="217" t="s">
        <v>97</v>
      </c>
      <c r="AN210" s="217"/>
      <c r="AO210" s="221" t="str">
        <f t="shared" si="76"/>
        <v/>
      </c>
      <c r="AP210" s="220"/>
      <c r="AQ210" s="220"/>
      <c r="AR210" s="119"/>
      <c r="AS210" s="119"/>
      <c r="AT210" s="117"/>
      <c r="AU210" s="117"/>
    </row>
    <row r="211" spans="1:47" ht="30" customHeight="1">
      <c r="A211" s="223">
        <f t="shared" si="78"/>
        <v>4</v>
      </c>
      <c r="B211" s="224" t="s">
        <v>1177</v>
      </c>
      <c r="C211" s="224" t="s">
        <v>212</v>
      </c>
      <c r="D211" s="225" t="str">
        <f t="shared" si="47"/>
        <v>Kontrak IV</v>
      </c>
      <c r="E211" s="117" t="s">
        <v>47</v>
      </c>
      <c r="F211" s="117">
        <v>3</v>
      </c>
      <c r="G211" s="117" t="s">
        <v>1178</v>
      </c>
      <c r="H211" s="117"/>
      <c r="I211" s="117" t="s">
        <v>1179</v>
      </c>
      <c r="J211" s="117" t="s">
        <v>302</v>
      </c>
      <c r="K211" s="117" t="s">
        <v>1180</v>
      </c>
      <c r="L211" s="119">
        <v>34534</v>
      </c>
      <c r="M211" s="120">
        <f t="shared" ca="1" si="48"/>
        <v>32</v>
      </c>
      <c r="N211" s="118" t="s">
        <v>1181</v>
      </c>
      <c r="O211" s="117" t="s">
        <v>114</v>
      </c>
      <c r="P211" s="117" t="s">
        <v>426</v>
      </c>
      <c r="Q211" s="216" t="s">
        <v>1182</v>
      </c>
      <c r="R211" s="117" t="s">
        <v>1183</v>
      </c>
      <c r="S211" s="117"/>
      <c r="T211" s="117" t="s">
        <v>1528</v>
      </c>
      <c r="U211" s="216" t="s">
        <v>120</v>
      </c>
      <c r="V211" s="216"/>
      <c r="W211" s="216"/>
      <c r="X211" s="216"/>
      <c r="Y211" s="216"/>
      <c r="Z211" s="216"/>
      <c r="AA211" s="217" t="s">
        <v>2724</v>
      </c>
      <c r="AB211" s="218"/>
      <c r="AC211" s="219" t="str">
        <f t="shared" si="72"/>
        <v/>
      </c>
      <c r="AD211" s="220" t="s">
        <v>2205</v>
      </c>
      <c r="AE211" s="220"/>
      <c r="AF211" s="120" t="str">
        <f t="shared" si="73"/>
        <v/>
      </c>
      <c r="AG211" s="217" t="s">
        <v>2255</v>
      </c>
      <c r="AH211" s="217"/>
      <c r="AI211" s="251" t="str">
        <f t="shared" si="74"/>
        <v/>
      </c>
      <c r="AJ211" s="220" t="s">
        <v>2256</v>
      </c>
      <c r="AK211" s="220"/>
      <c r="AL211" s="222" t="str">
        <f t="shared" si="75"/>
        <v/>
      </c>
      <c r="AM211" s="217" t="s">
        <v>97</v>
      </c>
      <c r="AN211" s="217"/>
      <c r="AO211" s="221" t="str">
        <f t="shared" si="76"/>
        <v/>
      </c>
      <c r="AP211" s="220"/>
      <c r="AQ211" s="220"/>
      <c r="AR211" s="119"/>
      <c r="AS211" s="119"/>
      <c r="AT211" s="117"/>
      <c r="AU211" s="117"/>
    </row>
    <row r="212" spans="1:47" ht="30" customHeight="1">
      <c r="A212" s="223">
        <f t="shared" si="78"/>
        <v>5</v>
      </c>
      <c r="B212" s="224" t="s">
        <v>1185</v>
      </c>
      <c r="C212" s="224" t="s">
        <v>376</v>
      </c>
      <c r="D212" s="225" t="str">
        <f t="shared" si="47"/>
        <v>Kontrak IV</v>
      </c>
      <c r="E212" s="117" t="s">
        <v>73</v>
      </c>
      <c r="F212" s="117">
        <v>5</v>
      </c>
      <c r="G212" s="117" t="s">
        <v>977</v>
      </c>
      <c r="H212" s="117"/>
      <c r="I212" s="117" t="s">
        <v>1186</v>
      </c>
      <c r="J212" s="117" t="s">
        <v>103</v>
      </c>
      <c r="K212" s="117" t="s">
        <v>1187</v>
      </c>
      <c r="L212" s="119">
        <v>34234</v>
      </c>
      <c r="M212" s="120">
        <f t="shared" ca="1" si="48"/>
        <v>33</v>
      </c>
      <c r="N212" s="118" t="s">
        <v>1188</v>
      </c>
      <c r="O212" s="117" t="s">
        <v>114</v>
      </c>
      <c r="P212" s="117" t="s">
        <v>116</v>
      </c>
      <c r="Q212" s="216" t="s">
        <v>893</v>
      </c>
      <c r="R212" s="117" t="s">
        <v>1189</v>
      </c>
      <c r="S212" s="117"/>
      <c r="T212" s="117" t="s">
        <v>1528</v>
      </c>
      <c r="U212" s="216" t="s">
        <v>120</v>
      </c>
      <c r="V212" s="216"/>
      <c r="W212" s="216"/>
      <c r="X212" s="216"/>
      <c r="Y212" s="216"/>
      <c r="Z212" s="216"/>
      <c r="AA212" s="217" t="s">
        <v>2724</v>
      </c>
      <c r="AB212" s="218"/>
      <c r="AC212" s="219" t="str">
        <f t="shared" si="72"/>
        <v/>
      </c>
      <c r="AD212" s="220" t="s">
        <v>2205</v>
      </c>
      <c r="AE212" s="220"/>
      <c r="AF212" s="120" t="str">
        <f t="shared" si="73"/>
        <v/>
      </c>
      <c r="AG212" s="217" t="s">
        <v>2255</v>
      </c>
      <c r="AH212" s="217"/>
      <c r="AI212" s="251" t="str">
        <f t="shared" si="74"/>
        <v/>
      </c>
      <c r="AJ212" s="220" t="s">
        <v>2256</v>
      </c>
      <c r="AK212" s="220"/>
      <c r="AL212" s="222" t="str">
        <f t="shared" si="75"/>
        <v/>
      </c>
      <c r="AM212" s="217" t="s">
        <v>97</v>
      </c>
      <c r="AN212" s="217"/>
      <c r="AO212" s="221" t="str">
        <f t="shared" si="76"/>
        <v/>
      </c>
      <c r="AP212" s="220"/>
      <c r="AQ212" s="220"/>
      <c r="AR212" s="119"/>
      <c r="AS212" s="119"/>
      <c r="AT212" s="117"/>
      <c r="AU212" s="117"/>
    </row>
    <row r="213" spans="1:47" ht="30" customHeight="1">
      <c r="A213" s="263">
        <f t="shared" si="78"/>
        <v>6</v>
      </c>
      <c r="B213" s="224" t="s">
        <v>1381</v>
      </c>
      <c r="C213" s="224" t="s">
        <v>376</v>
      </c>
      <c r="D213" s="225" t="str">
        <f t="shared" si="47"/>
        <v>Kontrak III</v>
      </c>
      <c r="E213" s="117" t="s">
        <v>47</v>
      </c>
      <c r="F213" s="117">
        <v>3</v>
      </c>
      <c r="G213" s="117" t="s">
        <v>977</v>
      </c>
      <c r="H213" s="117"/>
      <c r="I213" s="117" t="s">
        <v>1382</v>
      </c>
      <c r="J213" s="117" t="s">
        <v>302</v>
      </c>
      <c r="K213" s="117" t="s">
        <v>1383</v>
      </c>
      <c r="L213" s="119">
        <v>35048</v>
      </c>
      <c r="M213" s="120">
        <f t="shared" ca="1" si="48"/>
        <v>30</v>
      </c>
      <c r="N213" s="118" t="s">
        <v>1384</v>
      </c>
      <c r="O213" s="117" t="s">
        <v>114</v>
      </c>
      <c r="P213" s="117" t="s">
        <v>176</v>
      </c>
      <c r="Q213" s="216" t="s">
        <v>177</v>
      </c>
      <c r="R213" s="117" t="s">
        <v>1386</v>
      </c>
      <c r="S213" s="117"/>
      <c r="T213" s="117" t="s">
        <v>1164</v>
      </c>
      <c r="U213" s="216" t="s">
        <v>120</v>
      </c>
      <c r="V213" s="216"/>
      <c r="W213" s="216"/>
      <c r="X213" s="216"/>
      <c r="Y213" s="216"/>
      <c r="Z213" s="216"/>
      <c r="AA213" s="217" t="s">
        <v>2222</v>
      </c>
      <c r="AB213" s="218"/>
      <c r="AC213" s="219" t="str">
        <f t="shared" si="72"/>
        <v/>
      </c>
      <c r="AD213" s="220" t="s">
        <v>2193</v>
      </c>
      <c r="AE213" s="220"/>
      <c r="AF213" s="120" t="str">
        <f t="shared" si="73"/>
        <v/>
      </c>
      <c r="AG213" s="256">
        <v>46113</v>
      </c>
      <c r="AH213" s="256">
        <v>46234</v>
      </c>
      <c r="AI213" s="365">
        <f t="shared" si="74"/>
        <v>4</v>
      </c>
      <c r="AJ213" s="220" t="s">
        <v>97</v>
      </c>
      <c r="AK213" s="220"/>
      <c r="AL213" s="222" t="str">
        <f t="shared" si="75"/>
        <v/>
      </c>
      <c r="AM213" s="217" t="s">
        <v>97</v>
      </c>
      <c r="AN213" s="217"/>
      <c r="AO213" s="221" t="str">
        <f t="shared" si="76"/>
        <v/>
      </c>
      <c r="AP213" s="220"/>
      <c r="AQ213" s="220"/>
      <c r="AR213" s="119"/>
      <c r="AS213" s="119"/>
      <c r="AT213" s="117"/>
      <c r="AU213" s="117"/>
    </row>
    <row r="214" spans="1:47" ht="30" customHeight="1">
      <c r="A214" s="223">
        <f t="shared" si="78"/>
        <v>7</v>
      </c>
      <c r="B214" s="224" t="s">
        <v>1192</v>
      </c>
      <c r="C214" s="224" t="s">
        <v>376</v>
      </c>
      <c r="D214" s="225" t="str">
        <f t="shared" si="47"/>
        <v>Kontrak I</v>
      </c>
      <c r="E214" s="117" t="s">
        <v>47</v>
      </c>
      <c r="F214" s="117">
        <v>3</v>
      </c>
      <c r="G214" s="117" t="s">
        <v>1178</v>
      </c>
      <c r="H214" s="117"/>
      <c r="I214" s="117" t="s">
        <v>1193</v>
      </c>
      <c r="J214" s="117" t="s">
        <v>103</v>
      </c>
      <c r="K214" s="117" t="s">
        <v>1194</v>
      </c>
      <c r="L214" s="119">
        <v>36496</v>
      </c>
      <c r="M214" s="120">
        <f t="shared" ca="1" si="48"/>
        <v>26</v>
      </c>
      <c r="N214" s="118" t="s">
        <v>1195</v>
      </c>
      <c r="O214" s="117" t="s">
        <v>219</v>
      </c>
      <c r="P214" s="117" t="s">
        <v>30</v>
      </c>
      <c r="Q214" s="216" t="s">
        <v>177</v>
      </c>
      <c r="R214" s="117" t="s">
        <v>1197</v>
      </c>
      <c r="S214" s="117"/>
      <c r="T214" s="117" t="s">
        <v>1241</v>
      </c>
      <c r="U214" s="216" t="s">
        <v>120</v>
      </c>
      <c r="V214" s="216"/>
      <c r="W214" s="216"/>
      <c r="X214" s="216"/>
      <c r="Y214" s="216"/>
      <c r="Z214" s="216"/>
      <c r="AA214" s="217" t="s">
        <v>2227</v>
      </c>
      <c r="AB214" s="218"/>
      <c r="AC214" s="219" t="str">
        <f t="shared" si="72"/>
        <v/>
      </c>
      <c r="AD214" s="220">
        <v>46143</v>
      </c>
      <c r="AE214" s="220">
        <v>46265</v>
      </c>
      <c r="AF214" s="120">
        <f t="shared" si="73"/>
        <v>4</v>
      </c>
      <c r="AG214" s="217" t="s">
        <v>97</v>
      </c>
      <c r="AH214" s="217"/>
      <c r="AI214" s="251" t="str">
        <f t="shared" si="74"/>
        <v/>
      </c>
      <c r="AJ214" s="220" t="s">
        <v>97</v>
      </c>
      <c r="AK214" s="220"/>
      <c r="AL214" s="222" t="str">
        <f t="shared" si="75"/>
        <v/>
      </c>
      <c r="AM214" s="217" t="s">
        <v>97</v>
      </c>
      <c r="AN214" s="217"/>
      <c r="AO214" s="221" t="str">
        <f t="shared" si="76"/>
        <v/>
      </c>
      <c r="AP214" s="220"/>
      <c r="AQ214" s="220"/>
      <c r="AR214" s="119"/>
      <c r="AS214" s="119"/>
      <c r="AT214" s="117"/>
      <c r="AU214" s="117"/>
    </row>
    <row r="215" spans="1:47" ht="30" customHeight="1">
      <c r="A215" s="223">
        <f t="shared" si="78"/>
        <v>8</v>
      </c>
      <c r="B215" s="224" t="s">
        <v>1199</v>
      </c>
      <c r="C215" s="224" t="s">
        <v>376</v>
      </c>
      <c r="D215" s="225" t="str">
        <f t="shared" si="47"/>
        <v>Kontrak II</v>
      </c>
      <c r="E215" s="117" t="s">
        <v>47</v>
      </c>
      <c r="F215" s="117">
        <v>3</v>
      </c>
      <c r="G215" s="117" t="s">
        <v>1178</v>
      </c>
      <c r="H215" s="117"/>
      <c r="I215" s="117" t="s">
        <v>1200</v>
      </c>
      <c r="J215" s="117" t="s">
        <v>103</v>
      </c>
      <c r="K215" s="117" t="s">
        <v>1201</v>
      </c>
      <c r="L215" s="119">
        <v>34367</v>
      </c>
      <c r="M215" s="120">
        <f t="shared" ca="1" si="48"/>
        <v>32</v>
      </c>
      <c r="N215" s="118" t="s">
        <v>1202</v>
      </c>
      <c r="O215" s="117" t="s">
        <v>219</v>
      </c>
      <c r="P215" s="117" t="s">
        <v>30</v>
      </c>
      <c r="Q215" s="216" t="s">
        <v>177</v>
      </c>
      <c r="R215" s="117" t="s">
        <v>1203</v>
      </c>
      <c r="S215" s="117"/>
      <c r="T215" s="117" t="s">
        <v>1365</v>
      </c>
      <c r="U215" s="216" t="s">
        <v>120</v>
      </c>
      <c r="V215" s="216"/>
      <c r="W215" s="216"/>
      <c r="X215" s="216"/>
      <c r="Y215" s="216"/>
      <c r="Z215" s="216"/>
      <c r="AA215" s="217">
        <v>46076</v>
      </c>
      <c r="AB215" s="218">
        <v>46203</v>
      </c>
      <c r="AC215" s="219">
        <f t="shared" si="72"/>
        <v>5</v>
      </c>
      <c r="AD215" s="220">
        <v>46204</v>
      </c>
      <c r="AE215" s="220">
        <v>46326</v>
      </c>
      <c r="AF215" s="120">
        <f t="shared" si="73"/>
        <v>4</v>
      </c>
      <c r="AG215" s="217" t="s">
        <v>97</v>
      </c>
      <c r="AH215" s="217"/>
      <c r="AI215" s="251" t="str">
        <f t="shared" si="74"/>
        <v/>
      </c>
      <c r="AJ215" s="220" t="s">
        <v>97</v>
      </c>
      <c r="AK215" s="220"/>
      <c r="AL215" s="222" t="str">
        <f t="shared" si="75"/>
        <v/>
      </c>
      <c r="AM215" s="217" t="s">
        <v>97</v>
      </c>
      <c r="AN215" s="217"/>
      <c r="AO215" s="221" t="str">
        <f t="shared" si="76"/>
        <v/>
      </c>
      <c r="AP215" s="220"/>
      <c r="AQ215" s="220"/>
      <c r="AR215" s="119"/>
      <c r="AS215" s="119"/>
      <c r="AT215" s="117"/>
      <c r="AU215" s="117"/>
    </row>
    <row r="216" spans="1:47" ht="30" customHeight="1">
      <c r="A216" s="223">
        <f t="shared" si="78"/>
        <v>9</v>
      </c>
      <c r="B216" s="224" t="s">
        <v>1519</v>
      </c>
      <c r="C216" s="224" t="s">
        <v>376</v>
      </c>
      <c r="D216" s="225" t="str">
        <f t="shared" si="47"/>
        <v>Kontrak I</v>
      </c>
      <c r="E216" s="117" t="s">
        <v>47</v>
      </c>
      <c r="F216" s="117">
        <v>3</v>
      </c>
      <c r="G216" s="117" t="s">
        <v>1178</v>
      </c>
      <c r="H216" s="117"/>
      <c r="I216" s="244" t="s">
        <v>1520</v>
      </c>
      <c r="J216" s="117" t="s">
        <v>103</v>
      </c>
      <c r="K216" s="117" t="s">
        <v>1521</v>
      </c>
      <c r="L216" s="119">
        <v>35641</v>
      </c>
      <c r="M216" s="120">
        <f t="shared" ca="1" si="48"/>
        <v>29</v>
      </c>
      <c r="N216" s="118" t="s">
        <v>1522</v>
      </c>
      <c r="O216" s="117" t="s">
        <v>219</v>
      </c>
      <c r="P216" s="117" t="s">
        <v>30</v>
      </c>
      <c r="Q216" s="216" t="s">
        <v>177</v>
      </c>
      <c r="R216" s="117"/>
      <c r="S216" s="117"/>
      <c r="T216" s="117" t="s">
        <v>1241</v>
      </c>
      <c r="U216" s="216" t="s">
        <v>120</v>
      </c>
      <c r="V216" s="216"/>
      <c r="W216" s="216"/>
      <c r="X216" s="216"/>
      <c r="Y216" s="216"/>
      <c r="Z216" s="216"/>
      <c r="AA216" s="217">
        <v>46113</v>
      </c>
      <c r="AB216" s="218">
        <v>46265</v>
      </c>
      <c r="AC216" s="219">
        <f t="shared" si="72"/>
        <v>5</v>
      </c>
      <c r="AD216" s="220"/>
      <c r="AE216" s="220"/>
      <c r="AF216" s="120" t="str">
        <f t="shared" si="73"/>
        <v/>
      </c>
      <c r="AG216" s="217"/>
      <c r="AH216" s="217"/>
      <c r="AI216" s="251" t="str">
        <f t="shared" si="74"/>
        <v/>
      </c>
      <c r="AJ216" s="220"/>
      <c r="AK216" s="220"/>
      <c r="AL216" s="222" t="str">
        <f t="shared" si="75"/>
        <v/>
      </c>
      <c r="AM216" s="217"/>
      <c r="AN216" s="217"/>
      <c r="AO216" s="221" t="str">
        <f t="shared" si="76"/>
        <v/>
      </c>
      <c r="AP216" s="220"/>
      <c r="AQ216" s="220"/>
      <c r="AR216" s="119"/>
      <c r="AS216" s="119"/>
      <c r="AT216" s="117"/>
      <c r="AU216" s="117"/>
    </row>
    <row r="217" spans="1:47" ht="30" customHeight="1">
      <c r="A217" s="208" t="s">
        <v>1212</v>
      </c>
      <c r="B217" s="208"/>
      <c r="C217" s="208"/>
      <c r="D217" s="225" t="str">
        <f t="shared" si="47"/>
        <v>.</v>
      </c>
      <c r="E217" s="117"/>
      <c r="F217" s="117"/>
      <c r="G217" s="117"/>
      <c r="H217" s="117"/>
      <c r="I217" s="117"/>
      <c r="J217" s="117"/>
      <c r="K217" s="117"/>
      <c r="L217" s="119"/>
      <c r="M217" s="120" t="str">
        <f t="shared" ca="1" si="48"/>
        <v/>
      </c>
      <c r="N217" s="118"/>
      <c r="O217" s="117"/>
      <c r="P217" s="117"/>
      <c r="Q217" s="216"/>
      <c r="R217" s="117"/>
      <c r="S217" s="117"/>
      <c r="T217" s="117" t="s">
        <v>2125</v>
      </c>
      <c r="U217" s="216"/>
      <c r="V217" s="216"/>
      <c r="W217" s="216"/>
      <c r="X217" s="216"/>
      <c r="Y217" s="216"/>
      <c r="Z217" s="216"/>
      <c r="AA217" s="217"/>
      <c r="AB217" s="218"/>
      <c r="AC217" s="219" t="str">
        <f t="shared" si="72"/>
        <v/>
      </c>
      <c r="AD217" s="220"/>
      <c r="AE217" s="220"/>
      <c r="AF217" s="120" t="str">
        <f t="shared" si="73"/>
        <v/>
      </c>
      <c r="AG217" s="217"/>
      <c r="AH217" s="217"/>
      <c r="AI217" s="251" t="str">
        <f t="shared" si="74"/>
        <v/>
      </c>
      <c r="AJ217" s="220"/>
      <c r="AK217" s="220"/>
      <c r="AL217" s="222" t="str">
        <f t="shared" si="75"/>
        <v/>
      </c>
      <c r="AM217" s="217"/>
      <c r="AN217" s="217"/>
      <c r="AO217" s="221" t="str">
        <f t="shared" si="76"/>
        <v/>
      </c>
      <c r="AP217" s="220"/>
      <c r="AQ217" s="220"/>
      <c r="AR217" s="119"/>
      <c r="AS217" s="119"/>
      <c r="AT217" s="117"/>
      <c r="AU217" s="117"/>
    </row>
    <row r="218" spans="1:47" ht="30" customHeight="1">
      <c r="A218" s="223">
        <v>1</v>
      </c>
      <c r="B218" s="224" t="s">
        <v>1213</v>
      </c>
      <c r="C218" s="224" t="s">
        <v>592</v>
      </c>
      <c r="D218" s="225" t="str">
        <f t="shared" si="47"/>
        <v>Tetap</v>
      </c>
      <c r="E218" s="117" t="s">
        <v>97</v>
      </c>
      <c r="F218" s="117" t="s">
        <v>97</v>
      </c>
      <c r="G218" s="117" t="s">
        <v>983</v>
      </c>
      <c r="H218" s="117"/>
      <c r="I218" s="117" t="s">
        <v>1215</v>
      </c>
      <c r="J218" s="117" t="s">
        <v>302</v>
      </c>
      <c r="K218" s="117" t="s">
        <v>1004</v>
      </c>
      <c r="L218" s="119">
        <v>27466</v>
      </c>
      <c r="M218" s="120">
        <f t="shared" ca="1" si="48"/>
        <v>51</v>
      </c>
      <c r="N218" s="118" t="s">
        <v>1216</v>
      </c>
      <c r="O218" s="117" t="s">
        <v>114</v>
      </c>
      <c r="P218" s="117" t="s">
        <v>176</v>
      </c>
      <c r="Q218" s="216" t="s">
        <v>97</v>
      </c>
      <c r="R218" s="117" t="s">
        <v>1217</v>
      </c>
      <c r="S218" s="117"/>
      <c r="T218" s="117" t="s">
        <v>1581</v>
      </c>
      <c r="U218" s="216" t="s">
        <v>97</v>
      </c>
      <c r="V218" s="216"/>
      <c r="W218" s="216"/>
      <c r="X218" s="216"/>
      <c r="Y218" s="216"/>
      <c r="Z218" s="216"/>
      <c r="AA218" s="217" t="s">
        <v>97</v>
      </c>
      <c r="AB218" s="217"/>
      <c r="AC218" s="221" t="str">
        <f t="shared" si="72"/>
        <v/>
      </c>
      <c r="AD218" s="220" t="s">
        <v>97</v>
      </c>
      <c r="AE218" s="220"/>
      <c r="AF218" s="222" t="str">
        <f t="shared" si="73"/>
        <v/>
      </c>
      <c r="AG218" s="217" t="s">
        <v>97</v>
      </c>
      <c r="AH218" s="217"/>
      <c r="AI218" s="245" t="str">
        <f t="shared" si="74"/>
        <v/>
      </c>
      <c r="AJ218" s="220" t="s">
        <v>97</v>
      </c>
      <c r="AK218" s="220"/>
      <c r="AL218" s="220" t="str">
        <f t="shared" si="75"/>
        <v/>
      </c>
      <c r="AM218" s="220" t="s">
        <v>97</v>
      </c>
      <c r="AN218" s="220"/>
      <c r="AO218" s="222" t="str">
        <f t="shared" si="76"/>
        <v/>
      </c>
      <c r="AP218" s="220"/>
      <c r="AQ218" s="220"/>
      <c r="AR218" s="119"/>
      <c r="AS218" s="119"/>
      <c r="AT218" s="117"/>
      <c r="AU218" s="117"/>
    </row>
    <row r="219" spans="1:47" ht="30" customHeight="1">
      <c r="A219" s="223">
        <f t="shared" ref="A219:A229" si="79">A218+1</f>
        <v>2</v>
      </c>
      <c r="B219" s="224" t="s">
        <v>1219</v>
      </c>
      <c r="C219" s="237" t="s">
        <v>289</v>
      </c>
      <c r="D219" s="238" t="str">
        <f t="shared" si="47"/>
        <v>Kontrak IV</v>
      </c>
      <c r="E219" s="239" t="s">
        <v>47</v>
      </c>
      <c r="F219" s="239">
        <v>9</v>
      </c>
      <c r="G219" s="117" t="s">
        <v>1220</v>
      </c>
      <c r="H219" s="117"/>
      <c r="I219" s="117" t="s">
        <v>1222</v>
      </c>
      <c r="J219" s="117" t="s">
        <v>103</v>
      </c>
      <c r="K219" s="117" t="s">
        <v>1223</v>
      </c>
      <c r="L219" s="119">
        <v>31652</v>
      </c>
      <c r="M219" s="120">
        <f t="shared" ca="1" si="48"/>
        <v>40</v>
      </c>
      <c r="N219" s="118" t="s">
        <v>1224</v>
      </c>
      <c r="O219" s="117" t="s">
        <v>114</v>
      </c>
      <c r="P219" s="117" t="s">
        <v>176</v>
      </c>
      <c r="Q219" s="216" t="s">
        <v>250</v>
      </c>
      <c r="R219" s="117" t="s">
        <v>1226</v>
      </c>
      <c r="S219" s="117"/>
      <c r="T219" s="117" t="s">
        <v>1528</v>
      </c>
      <c r="U219" s="216" t="s">
        <v>120</v>
      </c>
      <c r="V219" s="216"/>
      <c r="W219" s="216"/>
      <c r="X219" s="216"/>
      <c r="Y219" s="216"/>
      <c r="Z219" s="216"/>
      <c r="AA219" s="217">
        <v>44958</v>
      </c>
      <c r="AB219" s="218">
        <v>45076</v>
      </c>
      <c r="AC219" s="219">
        <f t="shared" si="72"/>
        <v>4</v>
      </c>
      <c r="AD219" s="220">
        <v>45077</v>
      </c>
      <c r="AE219" s="220">
        <v>45412</v>
      </c>
      <c r="AF219" s="120">
        <f t="shared" si="73"/>
        <v>11</v>
      </c>
      <c r="AG219" s="217">
        <v>45413</v>
      </c>
      <c r="AH219" s="217">
        <v>45777</v>
      </c>
      <c r="AI219" s="251">
        <f t="shared" si="74"/>
        <v>12</v>
      </c>
      <c r="AJ219" s="220">
        <v>45778</v>
      </c>
      <c r="AK219" s="220">
        <v>46142</v>
      </c>
      <c r="AL219" s="222">
        <f t="shared" si="75"/>
        <v>12</v>
      </c>
      <c r="AM219" s="217">
        <v>46143</v>
      </c>
      <c r="AN219" s="217">
        <v>46507</v>
      </c>
      <c r="AO219" s="221">
        <f t="shared" si="76"/>
        <v>12</v>
      </c>
      <c r="AP219" s="220"/>
      <c r="AQ219" s="220"/>
      <c r="AR219" s="119"/>
      <c r="AS219" s="119"/>
      <c r="AT219" s="117"/>
      <c r="AU219" s="117"/>
    </row>
    <row r="220" spans="1:47" ht="30" customHeight="1">
      <c r="A220" s="223">
        <f t="shared" si="79"/>
        <v>3</v>
      </c>
      <c r="B220" s="228" t="s">
        <v>2827</v>
      </c>
      <c r="C220" s="228" t="s">
        <v>212</v>
      </c>
      <c r="D220" s="246" t="str">
        <f t="shared" si="47"/>
        <v>Kontrak IV</v>
      </c>
      <c r="E220" s="229" t="s">
        <v>47</v>
      </c>
      <c r="F220" s="229">
        <v>3</v>
      </c>
      <c r="G220" s="229" t="s">
        <v>1220</v>
      </c>
      <c r="H220" s="229"/>
      <c r="I220" s="229" t="s">
        <v>2831</v>
      </c>
      <c r="J220" s="229" t="s">
        <v>103</v>
      </c>
      <c r="K220" s="229" t="s">
        <v>2833</v>
      </c>
      <c r="L220" s="230">
        <v>36523</v>
      </c>
      <c r="M220" s="231">
        <f t="shared" ca="1" si="48"/>
        <v>26</v>
      </c>
      <c r="N220" s="232" t="s">
        <v>2836</v>
      </c>
      <c r="O220" s="229" t="s">
        <v>219</v>
      </c>
      <c r="P220" s="229" t="s">
        <v>30</v>
      </c>
      <c r="Q220" s="233" t="s">
        <v>177</v>
      </c>
      <c r="R220" s="229" t="s">
        <v>2837</v>
      </c>
      <c r="S220" s="229"/>
      <c r="T220" s="229" t="s">
        <v>1528</v>
      </c>
      <c r="U220" s="233" t="s">
        <v>2838</v>
      </c>
      <c r="V220" s="233"/>
      <c r="W220" s="233"/>
      <c r="X220" s="233"/>
      <c r="Y220" s="233"/>
      <c r="Z220" s="233"/>
      <c r="AA220" s="234" t="s">
        <v>2839</v>
      </c>
      <c r="AB220" s="235"/>
      <c r="AC220" s="247" t="str">
        <f t="shared" si="72"/>
        <v/>
      </c>
      <c r="AD220" s="234" t="s">
        <v>2840</v>
      </c>
      <c r="AE220" s="234"/>
      <c r="AF220" s="231" t="str">
        <f t="shared" si="73"/>
        <v/>
      </c>
      <c r="AG220" s="234" t="s">
        <v>2207</v>
      </c>
      <c r="AH220" s="234"/>
      <c r="AI220" s="231" t="str">
        <f t="shared" si="74"/>
        <v/>
      </c>
      <c r="AJ220" s="234" t="s">
        <v>2845</v>
      </c>
      <c r="AK220" s="234"/>
      <c r="AL220" s="236" t="str">
        <f t="shared" si="75"/>
        <v/>
      </c>
      <c r="AM220" s="217" t="s">
        <v>97</v>
      </c>
      <c r="AN220" s="217"/>
      <c r="AO220" s="221" t="str">
        <f t="shared" si="76"/>
        <v/>
      </c>
      <c r="AP220" s="234"/>
      <c r="AQ220" s="234"/>
      <c r="AR220" s="230"/>
      <c r="AS220" s="230"/>
      <c r="AT220" s="229"/>
      <c r="AU220" s="229"/>
    </row>
    <row r="221" spans="1:47" ht="30" customHeight="1">
      <c r="A221" s="263">
        <f t="shared" si="79"/>
        <v>4</v>
      </c>
      <c r="B221" s="224" t="s">
        <v>1227</v>
      </c>
      <c r="C221" s="224" t="s">
        <v>2848</v>
      </c>
      <c r="D221" s="225" t="str">
        <f t="shared" si="47"/>
        <v>Freelance</v>
      </c>
      <c r="E221" s="117" t="s">
        <v>30</v>
      </c>
      <c r="F221" s="117" t="s">
        <v>30</v>
      </c>
      <c r="G221" s="117" t="s">
        <v>1220</v>
      </c>
      <c r="H221" s="117"/>
      <c r="I221" s="244" t="s">
        <v>1228</v>
      </c>
      <c r="J221" s="117"/>
      <c r="K221" s="117" t="s">
        <v>1030</v>
      </c>
      <c r="L221" s="119">
        <v>37595</v>
      </c>
      <c r="M221" s="120">
        <f t="shared" ca="1" si="48"/>
        <v>23</v>
      </c>
      <c r="N221" s="118" t="s">
        <v>1229</v>
      </c>
      <c r="O221" s="117" t="s">
        <v>219</v>
      </c>
      <c r="P221" s="117" t="s">
        <v>30</v>
      </c>
      <c r="Q221" s="216" t="s">
        <v>1230</v>
      </c>
      <c r="R221" s="117"/>
      <c r="S221" s="117"/>
      <c r="T221" s="117" t="s">
        <v>120</v>
      </c>
      <c r="U221" s="216" t="s">
        <v>1231</v>
      </c>
      <c r="V221" s="216" t="s">
        <v>1232</v>
      </c>
      <c r="W221" s="216" t="s">
        <v>1233</v>
      </c>
      <c r="X221" s="216"/>
      <c r="Y221" s="216"/>
      <c r="Z221" s="216"/>
      <c r="AA221" s="217"/>
      <c r="AB221" s="218"/>
      <c r="AC221" s="219"/>
      <c r="AD221" s="220"/>
      <c r="AE221" s="220"/>
      <c r="AF221" s="120"/>
      <c r="AG221" s="217"/>
      <c r="AH221" s="217"/>
      <c r="AI221" s="251"/>
      <c r="AJ221" s="220"/>
      <c r="AK221" s="220"/>
      <c r="AL221" s="222"/>
      <c r="AM221" s="217"/>
      <c r="AN221" s="217"/>
      <c r="AO221" s="221"/>
      <c r="AP221" s="220"/>
      <c r="AQ221" s="220"/>
      <c r="AR221" s="119"/>
      <c r="AS221" s="119"/>
      <c r="AT221" s="117"/>
      <c r="AU221" s="117"/>
    </row>
    <row r="222" spans="1:47" ht="30" customHeight="1">
      <c r="A222" s="223">
        <f t="shared" si="79"/>
        <v>5</v>
      </c>
      <c r="B222" s="224" t="s">
        <v>1234</v>
      </c>
      <c r="C222" s="224" t="s">
        <v>376</v>
      </c>
      <c r="D222" s="225" t="str">
        <f t="shared" si="47"/>
        <v>Kontrak IV</v>
      </c>
      <c r="E222" s="117" t="s">
        <v>47</v>
      </c>
      <c r="F222" s="117">
        <v>3</v>
      </c>
      <c r="G222" s="117" t="s">
        <v>1220</v>
      </c>
      <c r="H222" s="117"/>
      <c r="I222" s="117" t="s">
        <v>1235</v>
      </c>
      <c r="J222" s="117" t="s">
        <v>103</v>
      </c>
      <c r="K222" s="117" t="s">
        <v>1236</v>
      </c>
      <c r="L222" s="119">
        <v>30838</v>
      </c>
      <c r="M222" s="120">
        <f t="shared" ca="1" si="48"/>
        <v>42</v>
      </c>
      <c r="N222" s="118" t="s">
        <v>1237</v>
      </c>
      <c r="O222" s="117" t="s">
        <v>114</v>
      </c>
      <c r="P222" s="117" t="s">
        <v>176</v>
      </c>
      <c r="Q222" s="216" t="s">
        <v>250</v>
      </c>
      <c r="R222" s="117" t="s">
        <v>1238</v>
      </c>
      <c r="S222" s="117"/>
      <c r="T222" s="117" t="s">
        <v>1528</v>
      </c>
      <c r="U222" s="216" t="s">
        <v>120</v>
      </c>
      <c r="V222" s="216"/>
      <c r="W222" s="216"/>
      <c r="X222" s="216"/>
      <c r="Y222" s="216"/>
      <c r="Z222" s="216"/>
      <c r="AA222" s="217">
        <v>44958</v>
      </c>
      <c r="AB222" s="218">
        <v>45076</v>
      </c>
      <c r="AC222" s="219">
        <f t="shared" ref="AC222:AC247" si="80">IF(AB222="","",(DATEDIF(AA222,AB222,"M")+1))</f>
        <v>4</v>
      </c>
      <c r="AD222" s="220">
        <v>45077</v>
      </c>
      <c r="AE222" s="220">
        <v>45412</v>
      </c>
      <c r="AF222" s="120">
        <f t="shared" ref="AF222:AF253" si="81">IF(AE222="","",(DATEDIF(AD222,AE222,"M")+1))</f>
        <v>11</v>
      </c>
      <c r="AG222" s="217">
        <v>45413</v>
      </c>
      <c r="AH222" s="217">
        <v>45777</v>
      </c>
      <c r="AI222" s="251">
        <f t="shared" ref="AI222:AI253" si="82">IF(AH222="","",(DATEDIF(AG222,AH222,"M")+1))</f>
        <v>12</v>
      </c>
      <c r="AJ222" s="220">
        <v>45778</v>
      </c>
      <c r="AK222" s="220">
        <v>46142</v>
      </c>
      <c r="AL222" s="222">
        <f t="shared" ref="AL222:AL253" si="83">IF(AK222="","",(DATEDIF(AJ222,AK222,"M")+1))</f>
        <v>12</v>
      </c>
      <c r="AM222" s="217">
        <v>46143</v>
      </c>
      <c r="AN222" s="217">
        <v>46507</v>
      </c>
      <c r="AO222" s="221">
        <f t="shared" ref="AO222:AO253" si="84">IF(AN222="","",(DATEDIF(AM222,AN222,"M")+1))</f>
        <v>12</v>
      </c>
      <c r="AP222" s="220"/>
      <c r="AQ222" s="220"/>
      <c r="AR222" s="119"/>
      <c r="AS222" s="119"/>
      <c r="AT222" s="117"/>
      <c r="AU222" s="117"/>
    </row>
    <row r="223" spans="1:47" ht="30" customHeight="1">
      <c r="A223" s="223">
        <f t="shared" si="79"/>
        <v>6</v>
      </c>
      <c r="B223" s="224" t="s">
        <v>1248</v>
      </c>
      <c r="C223" s="224" t="s">
        <v>376</v>
      </c>
      <c r="D223" s="225" t="str">
        <f t="shared" si="47"/>
        <v>Kontrak IV</v>
      </c>
      <c r="E223" s="117" t="s">
        <v>47</v>
      </c>
      <c r="F223" s="117">
        <v>3</v>
      </c>
      <c r="G223" s="117" t="s">
        <v>1220</v>
      </c>
      <c r="H223" s="117"/>
      <c r="I223" s="117" t="s">
        <v>1249</v>
      </c>
      <c r="J223" s="117" t="s">
        <v>103</v>
      </c>
      <c r="K223" s="117" t="s">
        <v>1250</v>
      </c>
      <c r="L223" s="119">
        <v>34782</v>
      </c>
      <c r="M223" s="120">
        <f t="shared" ca="1" si="48"/>
        <v>31</v>
      </c>
      <c r="N223" s="118" t="s">
        <v>1251</v>
      </c>
      <c r="O223" s="117" t="s">
        <v>219</v>
      </c>
      <c r="P223" s="117" t="s">
        <v>30</v>
      </c>
      <c r="Q223" s="216" t="s">
        <v>177</v>
      </c>
      <c r="R223" s="117" t="s">
        <v>1252</v>
      </c>
      <c r="S223" s="117"/>
      <c r="T223" s="117" t="s">
        <v>1528</v>
      </c>
      <c r="U223" s="216" t="s">
        <v>120</v>
      </c>
      <c r="V223" s="216"/>
      <c r="W223" s="216"/>
      <c r="X223" s="216"/>
      <c r="Y223" s="216"/>
      <c r="Z223" s="216"/>
      <c r="AA223" s="217">
        <v>44958</v>
      </c>
      <c r="AB223" s="218">
        <v>45076</v>
      </c>
      <c r="AC223" s="219">
        <f t="shared" si="80"/>
        <v>4</v>
      </c>
      <c r="AD223" s="220">
        <v>45077</v>
      </c>
      <c r="AE223" s="220">
        <v>45412</v>
      </c>
      <c r="AF223" s="120">
        <f t="shared" si="81"/>
        <v>11</v>
      </c>
      <c r="AG223" s="217">
        <v>45413</v>
      </c>
      <c r="AH223" s="217">
        <v>45777</v>
      </c>
      <c r="AI223" s="251">
        <f t="shared" si="82"/>
        <v>12</v>
      </c>
      <c r="AJ223" s="220">
        <v>45778</v>
      </c>
      <c r="AK223" s="220">
        <v>46142</v>
      </c>
      <c r="AL223" s="222">
        <f t="shared" si="83"/>
        <v>12</v>
      </c>
      <c r="AM223" s="217">
        <v>46143</v>
      </c>
      <c r="AN223" s="217">
        <v>46507</v>
      </c>
      <c r="AO223" s="221">
        <f t="shared" si="84"/>
        <v>12</v>
      </c>
      <c r="AP223" s="220"/>
      <c r="AQ223" s="220"/>
      <c r="AR223" s="119"/>
      <c r="AS223" s="119"/>
      <c r="AT223" s="117"/>
      <c r="AU223" s="117"/>
    </row>
    <row r="224" spans="1:47" ht="30" customHeight="1">
      <c r="A224" s="263">
        <f t="shared" si="79"/>
        <v>7</v>
      </c>
      <c r="B224" s="224" t="s">
        <v>1253</v>
      </c>
      <c r="C224" s="224" t="s">
        <v>376</v>
      </c>
      <c r="D224" s="225" t="str">
        <f t="shared" si="47"/>
        <v>Kontrak III</v>
      </c>
      <c r="E224" s="117" t="s">
        <v>47</v>
      </c>
      <c r="F224" s="117">
        <v>3</v>
      </c>
      <c r="G224" s="117" t="s">
        <v>1220</v>
      </c>
      <c r="H224" s="117"/>
      <c r="I224" s="117" t="s">
        <v>1254</v>
      </c>
      <c r="J224" s="117" t="s">
        <v>103</v>
      </c>
      <c r="K224" s="117" t="s">
        <v>1255</v>
      </c>
      <c r="L224" s="119">
        <v>32946</v>
      </c>
      <c r="M224" s="120">
        <f t="shared" ca="1" si="48"/>
        <v>36</v>
      </c>
      <c r="N224" s="118" t="s">
        <v>1256</v>
      </c>
      <c r="O224" s="117" t="s">
        <v>114</v>
      </c>
      <c r="P224" s="117" t="s">
        <v>116</v>
      </c>
      <c r="Q224" s="216" t="s">
        <v>1257</v>
      </c>
      <c r="R224" s="117" t="s">
        <v>1258</v>
      </c>
      <c r="S224" s="117"/>
      <c r="T224" s="117" t="s">
        <v>1164</v>
      </c>
      <c r="U224" s="216" t="s">
        <v>120</v>
      </c>
      <c r="V224" s="216"/>
      <c r="W224" s="216"/>
      <c r="X224" s="216"/>
      <c r="Y224" s="216"/>
      <c r="Z224" s="216"/>
      <c r="AA224" s="217" t="s">
        <v>2222</v>
      </c>
      <c r="AB224" s="218"/>
      <c r="AC224" s="219" t="str">
        <f t="shared" si="80"/>
        <v/>
      </c>
      <c r="AD224" s="220" t="s">
        <v>2193</v>
      </c>
      <c r="AE224" s="220"/>
      <c r="AF224" s="120" t="str">
        <f t="shared" si="81"/>
        <v/>
      </c>
      <c r="AG224" s="256">
        <v>46113</v>
      </c>
      <c r="AH224" s="256">
        <v>46234</v>
      </c>
      <c r="AI224" s="365">
        <f t="shared" si="82"/>
        <v>4</v>
      </c>
      <c r="AJ224" s="220" t="s">
        <v>97</v>
      </c>
      <c r="AK224" s="220"/>
      <c r="AL224" s="222" t="str">
        <f t="shared" si="83"/>
        <v/>
      </c>
      <c r="AM224" s="217" t="s">
        <v>97</v>
      </c>
      <c r="AN224" s="217"/>
      <c r="AO224" s="221" t="str">
        <f t="shared" si="84"/>
        <v/>
      </c>
      <c r="AP224" s="220"/>
      <c r="AQ224" s="220"/>
      <c r="AR224" s="119"/>
      <c r="AS224" s="119"/>
      <c r="AT224" s="117"/>
      <c r="AU224" s="117"/>
    </row>
    <row r="225" spans="1:47" ht="30" customHeight="1">
      <c r="A225" s="263">
        <f t="shared" si="79"/>
        <v>8</v>
      </c>
      <c r="B225" s="224" t="s">
        <v>1260</v>
      </c>
      <c r="C225" s="224" t="s">
        <v>376</v>
      </c>
      <c r="D225" s="225" t="str">
        <f t="shared" si="47"/>
        <v>Kontrak III</v>
      </c>
      <c r="E225" s="117" t="s">
        <v>47</v>
      </c>
      <c r="F225" s="117">
        <v>3</v>
      </c>
      <c r="G225" s="117" t="s">
        <v>1220</v>
      </c>
      <c r="H225" s="117"/>
      <c r="I225" s="117" t="s">
        <v>1261</v>
      </c>
      <c r="J225" s="117" t="s">
        <v>103</v>
      </c>
      <c r="K225" s="117" t="s">
        <v>1262</v>
      </c>
      <c r="L225" s="119">
        <v>29700</v>
      </c>
      <c r="M225" s="120">
        <f t="shared" ca="1" si="48"/>
        <v>45</v>
      </c>
      <c r="N225" s="118" t="s">
        <v>1237</v>
      </c>
      <c r="O225" s="117" t="s">
        <v>114</v>
      </c>
      <c r="P225" s="117" t="s">
        <v>176</v>
      </c>
      <c r="Q225" s="216" t="s">
        <v>622</v>
      </c>
      <c r="R225" s="117" t="s">
        <v>1265</v>
      </c>
      <c r="S225" s="117"/>
      <c r="T225" s="117" t="s">
        <v>1164</v>
      </c>
      <c r="U225" s="216" t="s">
        <v>120</v>
      </c>
      <c r="V225" s="216"/>
      <c r="W225" s="216"/>
      <c r="X225" s="216"/>
      <c r="Y225" s="216"/>
      <c r="Z225" s="216"/>
      <c r="AA225" s="217" t="s">
        <v>2222</v>
      </c>
      <c r="AB225" s="218"/>
      <c r="AC225" s="219" t="str">
        <f t="shared" si="80"/>
        <v/>
      </c>
      <c r="AD225" s="220" t="s">
        <v>2193</v>
      </c>
      <c r="AE225" s="220"/>
      <c r="AF225" s="120" t="str">
        <f t="shared" si="81"/>
        <v/>
      </c>
      <c r="AG225" s="256">
        <v>46113</v>
      </c>
      <c r="AH225" s="256">
        <v>46234</v>
      </c>
      <c r="AI225" s="365">
        <f t="shared" si="82"/>
        <v>4</v>
      </c>
      <c r="AJ225" s="220" t="s">
        <v>97</v>
      </c>
      <c r="AK225" s="220"/>
      <c r="AL225" s="222" t="str">
        <f t="shared" si="83"/>
        <v/>
      </c>
      <c r="AM225" s="217" t="s">
        <v>97</v>
      </c>
      <c r="AN225" s="217"/>
      <c r="AO225" s="221" t="str">
        <f t="shared" si="84"/>
        <v/>
      </c>
      <c r="AP225" s="220"/>
      <c r="AQ225" s="220"/>
      <c r="AR225" s="119"/>
      <c r="AS225" s="119"/>
      <c r="AT225" s="117"/>
      <c r="AU225" s="117"/>
    </row>
    <row r="226" spans="1:47" ht="30" customHeight="1">
      <c r="A226" s="263">
        <f t="shared" si="79"/>
        <v>9</v>
      </c>
      <c r="B226" s="224" t="s">
        <v>1272</v>
      </c>
      <c r="C226" s="224" t="s">
        <v>376</v>
      </c>
      <c r="D226" s="225" t="str">
        <f t="shared" si="47"/>
        <v>Kontrak III</v>
      </c>
      <c r="E226" s="117" t="s">
        <v>30</v>
      </c>
      <c r="F226" s="117" t="s">
        <v>30</v>
      </c>
      <c r="G226" s="117" t="s">
        <v>1220</v>
      </c>
      <c r="H226" s="117"/>
      <c r="I226" s="117" t="s">
        <v>1273</v>
      </c>
      <c r="J226" s="117" t="s">
        <v>103</v>
      </c>
      <c r="K226" s="117" t="s">
        <v>1274</v>
      </c>
      <c r="L226" s="119">
        <v>32284</v>
      </c>
      <c r="M226" s="120">
        <f t="shared" ca="1" si="48"/>
        <v>38</v>
      </c>
      <c r="N226" s="118" t="s">
        <v>1275</v>
      </c>
      <c r="O226" s="117" t="s">
        <v>219</v>
      </c>
      <c r="P226" s="117" t="s">
        <v>30</v>
      </c>
      <c r="Q226" s="216" t="s">
        <v>177</v>
      </c>
      <c r="R226" s="117" t="s">
        <v>1276</v>
      </c>
      <c r="S226" s="117"/>
      <c r="T226" s="117" t="s">
        <v>1164</v>
      </c>
      <c r="U226" s="216" t="s">
        <v>120</v>
      </c>
      <c r="V226" s="216"/>
      <c r="W226" s="216"/>
      <c r="X226" s="216"/>
      <c r="Y226" s="216"/>
      <c r="Z226" s="216"/>
      <c r="AA226" s="217" t="s">
        <v>2222</v>
      </c>
      <c r="AB226" s="218"/>
      <c r="AC226" s="219" t="str">
        <f t="shared" si="80"/>
        <v/>
      </c>
      <c r="AD226" s="220" t="s">
        <v>2193</v>
      </c>
      <c r="AE226" s="220"/>
      <c r="AF226" s="120" t="str">
        <f t="shared" si="81"/>
        <v/>
      </c>
      <c r="AG226" s="256">
        <v>46113</v>
      </c>
      <c r="AH226" s="256">
        <v>46234</v>
      </c>
      <c r="AI226" s="365">
        <f t="shared" si="82"/>
        <v>4</v>
      </c>
      <c r="AJ226" s="220" t="s">
        <v>97</v>
      </c>
      <c r="AK226" s="220"/>
      <c r="AL226" s="222" t="str">
        <f t="shared" si="83"/>
        <v/>
      </c>
      <c r="AM226" s="217" t="s">
        <v>97</v>
      </c>
      <c r="AN226" s="217"/>
      <c r="AO226" s="221" t="str">
        <f t="shared" si="84"/>
        <v/>
      </c>
      <c r="AP226" s="220"/>
      <c r="AQ226" s="220"/>
      <c r="AR226" s="119"/>
      <c r="AS226" s="119"/>
      <c r="AT226" s="117"/>
      <c r="AU226" s="117"/>
    </row>
    <row r="227" spans="1:47" ht="30" customHeight="1">
      <c r="A227" s="263">
        <f t="shared" si="79"/>
        <v>10</v>
      </c>
      <c r="B227" s="224" t="s">
        <v>1277</v>
      </c>
      <c r="C227" s="224" t="s">
        <v>376</v>
      </c>
      <c r="D227" s="225" t="str">
        <f t="shared" si="47"/>
        <v>Kontrak I</v>
      </c>
      <c r="E227" s="117" t="s">
        <v>47</v>
      </c>
      <c r="F227" s="117">
        <v>3</v>
      </c>
      <c r="G227" s="117" t="s">
        <v>1220</v>
      </c>
      <c r="H227" s="117"/>
      <c r="I227" s="244" t="s">
        <v>1278</v>
      </c>
      <c r="J227" s="117" t="s">
        <v>103</v>
      </c>
      <c r="K227" s="117" t="s">
        <v>1279</v>
      </c>
      <c r="L227" s="119">
        <v>31719</v>
      </c>
      <c r="M227" s="120">
        <f t="shared" ca="1" si="48"/>
        <v>39</v>
      </c>
      <c r="N227" s="118" t="s">
        <v>1280</v>
      </c>
      <c r="O227" s="117" t="s">
        <v>219</v>
      </c>
      <c r="P227" s="117" t="s">
        <v>30</v>
      </c>
      <c r="Q227" s="216" t="s">
        <v>250</v>
      </c>
      <c r="R227" s="117"/>
      <c r="S227" s="117"/>
      <c r="T227" s="117" t="s">
        <v>1241</v>
      </c>
      <c r="U227" s="216" t="s">
        <v>120</v>
      </c>
      <c r="V227" s="216"/>
      <c r="W227" s="216"/>
      <c r="X227" s="216"/>
      <c r="Y227" s="216"/>
      <c r="Z227" s="216"/>
      <c r="AA227" s="217">
        <v>46113</v>
      </c>
      <c r="AB227" s="218">
        <v>46234</v>
      </c>
      <c r="AC227" s="219">
        <f t="shared" si="80"/>
        <v>4</v>
      </c>
      <c r="AD227" s="220"/>
      <c r="AE227" s="220"/>
      <c r="AF227" s="120" t="str">
        <f t="shared" si="81"/>
        <v/>
      </c>
      <c r="AG227" s="217"/>
      <c r="AH227" s="217"/>
      <c r="AI227" s="251" t="str">
        <f t="shared" si="82"/>
        <v/>
      </c>
      <c r="AJ227" s="220"/>
      <c r="AK227" s="220"/>
      <c r="AL227" s="222" t="str">
        <f t="shared" si="83"/>
        <v/>
      </c>
      <c r="AM227" s="217"/>
      <c r="AN227" s="217"/>
      <c r="AO227" s="221" t="str">
        <f t="shared" si="84"/>
        <v/>
      </c>
      <c r="AP227" s="220"/>
      <c r="AQ227" s="220"/>
      <c r="AR227" s="119"/>
      <c r="AS227" s="119"/>
      <c r="AT227" s="117"/>
      <c r="AU227" s="117"/>
    </row>
    <row r="228" spans="1:47" ht="30" customHeight="1">
      <c r="A228" s="223">
        <f t="shared" si="79"/>
        <v>11</v>
      </c>
      <c r="B228" s="224" t="s">
        <v>1285</v>
      </c>
      <c r="C228" s="224" t="s">
        <v>944</v>
      </c>
      <c r="D228" s="225" t="str">
        <f t="shared" si="47"/>
        <v>Kontrak I</v>
      </c>
      <c r="E228" s="117" t="s">
        <v>47</v>
      </c>
      <c r="F228" s="117">
        <v>3</v>
      </c>
      <c r="G228" s="117" t="s">
        <v>1220</v>
      </c>
      <c r="H228" s="117"/>
      <c r="I228" s="244" t="s">
        <v>1286</v>
      </c>
      <c r="J228" s="117" t="s">
        <v>103</v>
      </c>
      <c r="K228" s="117" t="s">
        <v>1004</v>
      </c>
      <c r="L228" s="119">
        <v>35991</v>
      </c>
      <c r="M228" s="120">
        <f t="shared" ca="1" si="48"/>
        <v>28</v>
      </c>
      <c r="N228" s="118" t="s">
        <v>1287</v>
      </c>
      <c r="O228" s="117" t="s">
        <v>219</v>
      </c>
      <c r="P228" s="117" t="s">
        <v>30</v>
      </c>
      <c r="Q228" s="216" t="s">
        <v>1288</v>
      </c>
      <c r="R228" s="117"/>
      <c r="S228" s="117"/>
      <c r="T228" s="117" t="s">
        <v>1241</v>
      </c>
      <c r="U228" s="216" t="s">
        <v>120</v>
      </c>
      <c r="V228" s="216"/>
      <c r="W228" s="216"/>
      <c r="X228" s="216"/>
      <c r="Y228" s="216"/>
      <c r="Z228" s="216"/>
      <c r="AA228" s="217">
        <v>46139</v>
      </c>
      <c r="AB228" s="218">
        <v>46265</v>
      </c>
      <c r="AC228" s="219">
        <f t="shared" si="80"/>
        <v>5</v>
      </c>
      <c r="AD228" s="220"/>
      <c r="AE228" s="220"/>
      <c r="AF228" s="120" t="str">
        <f t="shared" si="81"/>
        <v/>
      </c>
      <c r="AG228" s="217"/>
      <c r="AH228" s="217"/>
      <c r="AI228" s="251" t="str">
        <f t="shared" si="82"/>
        <v/>
      </c>
      <c r="AJ228" s="220"/>
      <c r="AK228" s="220"/>
      <c r="AL228" s="222" t="str">
        <f t="shared" si="83"/>
        <v/>
      </c>
      <c r="AM228" s="217"/>
      <c r="AN228" s="217"/>
      <c r="AO228" s="221" t="str">
        <f t="shared" si="84"/>
        <v/>
      </c>
      <c r="AP228" s="220"/>
      <c r="AQ228" s="220"/>
      <c r="AR228" s="119"/>
      <c r="AS228" s="119"/>
      <c r="AT228" s="117"/>
      <c r="AU228" s="117"/>
    </row>
    <row r="229" spans="1:47" ht="30" customHeight="1">
      <c r="A229" s="223">
        <f t="shared" si="79"/>
        <v>12</v>
      </c>
      <c r="B229" s="224" t="s">
        <v>1289</v>
      </c>
      <c r="C229" s="240" t="s">
        <v>852</v>
      </c>
      <c r="D229" s="225" t="str">
        <f t="shared" si="47"/>
        <v>Kontrak I</v>
      </c>
      <c r="E229" s="117" t="s">
        <v>47</v>
      </c>
      <c r="F229" s="117" t="s">
        <v>30</v>
      </c>
      <c r="G229" s="117" t="s">
        <v>1220</v>
      </c>
      <c r="H229" s="117"/>
      <c r="I229" s="244" t="s">
        <v>1290</v>
      </c>
      <c r="J229" s="117" t="s">
        <v>103</v>
      </c>
      <c r="K229" s="117" t="s">
        <v>1291</v>
      </c>
      <c r="L229" s="119">
        <v>35577</v>
      </c>
      <c r="M229" s="120">
        <f t="shared" ca="1" si="48"/>
        <v>29</v>
      </c>
      <c r="N229" s="118" t="s">
        <v>1917</v>
      </c>
      <c r="O229" s="117" t="s">
        <v>219</v>
      </c>
      <c r="P229" s="117" t="s">
        <v>30</v>
      </c>
      <c r="Q229" s="216" t="s">
        <v>250</v>
      </c>
      <c r="R229" s="117"/>
      <c r="S229" s="117"/>
      <c r="T229" s="117" t="s">
        <v>1241</v>
      </c>
      <c r="U229" s="216" t="s">
        <v>120</v>
      </c>
      <c r="V229" s="216"/>
      <c r="W229" s="216"/>
      <c r="X229" s="216"/>
      <c r="Y229" s="216"/>
      <c r="Z229" s="216"/>
      <c r="AA229" s="217">
        <v>46139</v>
      </c>
      <c r="AB229" s="218">
        <v>46265</v>
      </c>
      <c r="AC229" s="219">
        <f t="shared" si="80"/>
        <v>5</v>
      </c>
      <c r="AD229" s="220"/>
      <c r="AE229" s="220"/>
      <c r="AF229" s="120" t="str">
        <f t="shared" si="81"/>
        <v/>
      </c>
      <c r="AG229" s="217"/>
      <c r="AH229" s="217"/>
      <c r="AI229" s="251" t="str">
        <f t="shared" si="82"/>
        <v/>
      </c>
      <c r="AJ229" s="220"/>
      <c r="AK229" s="220"/>
      <c r="AL229" s="222" t="str">
        <f t="shared" si="83"/>
        <v/>
      </c>
      <c r="AM229" s="217"/>
      <c r="AN229" s="217"/>
      <c r="AO229" s="221" t="str">
        <f t="shared" si="84"/>
        <v/>
      </c>
      <c r="AP229" s="220"/>
      <c r="AQ229" s="220"/>
      <c r="AR229" s="119"/>
      <c r="AS229" s="119"/>
      <c r="AT229" s="117"/>
      <c r="AU229" s="117"/>
    </row>
    <row r="230" spans="1:47" ht="30" customHeight="1">
      <c r="A230" s="208" t="s">
        <v>1300</v>
      </c>
      <c r="B230" s="208"/>
      <c r="C230" s="208"/>
      <c r="D230" s="225" t="str">
        <f t="shared" si="47"/>
        <v>.</v>
      </c>
      <c r="E230" s="117"/>
      <c r="F230" s="117"/>
      <c r="G230" s="117"/>
      <c r="H230" s="117"/>
      <c r="I230" s="117"/>
      <c r="J230" s="117"/>
      <c r="K230" s="117"/>
      <c r="L230" s="119"/>
      <c r="M230" s="120" t="str">
        <f t="shared" ca="1" si="48"/>
        <v/>
      </c>
      <c r="N230" s="118"/>
      <c r="O230" s="117"/>
      <c r="P230" s="117"/>
      <c r="Q230" s="216"/>
      <c r="R230" s="117"/>
      <c r="S230" s="117"/>
      <c r="T230" s="117" t="s">
        <v>2125</v>
      </c>
      <c r="U230" s="216"/>
      <c r="V230" s="216"/>
      <c r="W230" s="216"/>
      <c r="X230" s="216"/>
      <c r="Y230" s="216"/>
      <c r="Z230" s="216"/>
      <c r="AA230" s="217"/>
      <c r="AB230" s="218"/>
      <c r="AC230" s="219" t="str">
        <f t="shared" si="80"/>
        <v/>
      </c>
      <c r="AD230" s="220"/>
      <c r="AE230" s="220"/>
      <c r="AF230" s="120" t="str">
        <f t="shared" si="81"/>
        <v/>
      </c>
      <c r="AG230" s="217"/>
      <c r="AH230" s="217"/>
      <c r="AI230" s="251" t="str">
        <f t="shared" si="82"/>
        <v/>
      </c>
      <c r="AJ230" s="220"/>
      <c r="AK230" s="220"/>
      <c r="AL230" s="222" t="str">
        <f t="shared" si="83"/>
        <v/>
      </c>
      <c r="AM230" s="217"/>
      <c r="AN230" s="217"/>
      <c r="AO230" s="221" t="str">
        <f t="shared" si="84"/>
        <v/>
      </c>
      <c r="AP230" s="220"/>
      <c r="AQ230" s="220"/>
      <c r="AR230" s="119"/>
      <c r="AS230" s="119"/>
      <c r="AT230" s="117"/>
      <c r="AU230" s="117"/>
    </row>
    <row r="231" spans="1:47" ht="19.5" customHeight="1">
      <c r="A231" s="263">
        <v>1</v>
      </c>
      <c r="B231" s="224" t="s">
        <v>1301</v>
      </c>
      <c r="C231" s="248" t="s">
        <v>902</v>
      </c>
      <c r="D231" s="238" t="str">
        <f t="shared" si="47"/>
        <v>Kontrak IV</v>
      </c>
      <c r="E231" s="239" t="s">
        <v>30</v>
      </c>
      <c r="F231" s="239">
        <v>11</v>
      </c>
      <c r="G231" s="117" t="s">
        <v>977</v>
      </c>
      <c r="H231" s="117"/>
      <c r="I231" s="117" t="s">
        <v>1302</v>
      </c>
      <c r="J231" s="117" t="s">
        <v>103</v>
      </c>
      <c r="K231" s="117" t="s">
        <v>1303</v>
      </c>
      <c r="L231" s="119">
        <v>33688</v>
      </c>
      <c r="M231" s="120">
        <f t="shared" ca="1" si="48"/>
        <v>34</v>
      </c>
      <c r="N231" s="118" t="s">
        <v>1304</v>
      </c>
      <c r="O231" s="117" t="s">
        <v>219</v>
      </c>
      <c r="P231" s="117" t="s">
        <v>97</v>
      </c>
      <c r="Q231" s="216" t="s">
        <v>202</v>
      </c>
      <c r="R231" s="117" t="s">
        <v>1305</v>
      </c>
      <c r="S231" s="117"/>
      <c r="T231" s="117" t="s">
        <v>1528</v>
      </c>
      <c r="U231" s="216" t="s">
        <v>1306</v>
      </c>
      <c r="V231" s="216"/>
      <c r="W231" s="216"/>
      <c r="X231" s="216"/>
      <c r="Y231" s="216"/>
      <c r="Z231" s="216"/>
      <c r="AA231" s="217" t="s">
        <v>3098</v>
      </c>
      <c r="AB231" s="218"/>
      <c r="AC231" s="219" t="str">
        <f t="shared" si="80"/>
        <v/>
      </c>
      <c r="AD231" s="220" t="s">
        <v>2622</v>
      </c>
      <c r="AE231" s="220"/>
      <c r="AF231" s="120" t="str">
        <f t="shared" si="81"/>
        <v/>
      </c>
      <c r="AG231" s="217" t="s">
        <v>3099</v>
      </c>
      <c r="AH231" s="217"/>
      <c r="AI231" s="251" t="str">
        <f t="shared" si="82"/>
        <v/>
      </c>
      <c r="AJ231" s="220" t="s">
        <v>3101</v>
      </c>
      <c r="AK231" s="220"/>
      <c r="AL231" s="222" t="str">
        <f t="shared" si="83"/>
        <v/>
      </c>
      <c r="AM231" s="217" t="s">
        <v>97</v>
      </c>
      <c r="AN231" s="217"/>
      <c r="AO231" s="221" t="str">
        <f t="shared" si="84"/>
        <v/>
      </c>
      <c r="AP231" s="220"/>
      <c r="AQ231" s="220"/>
      <c r="AR231" s="119"/>
      <c r="AS231" s="119"/>
      <c r="AT231" s="117"/>
      <c r="AU231" s="117"/>
    </row>
    <row r="232" spans="1:47" ht="30" customHeight="1">
      <c r="A232" s="223">
        <f t="shared" ref="A232:A241" si="85">A231+1</f>
        <v>2</v>
      </c>
      <c r="B232" s="224" t="s">
        <v>1307</v>
      </c>
      <c r="C232" s="433" t="s">
        <v>289</v>
      </c>
      <c r="D232" s="238" t="str">
        <f t="shared" si="47"/>
        <v>Kontrak IV</v>
      </c>
      <c r="E232" s="239" t="s">
        <v>47</v>
      </c>
      <c r="F232" s="239">
        <v>9</v>
      </c>
      <c r="G232" s="117" t="s">
        <v>1308</v>
      </c>
      <c r="H232" s="117"/>
      <c r="I232" s="117" t="s">
        <v>1309</v>
      </c>
      <c r="J232" s="117" t="s">
        <v>302</v>
      </c>
      <c r="K232" s="117" t="s">
        <v>1089</v>
      </c>
      <c r="L232" s="119">
        <v>35254</v>
      </c>
      <c r="M232" s="120">
        <f t="shared" ca="1" si="48"/>
        <v>30</v>
      </c>
      <c r="N232" s="118" t="s">
        <v>1310</v>
      </c>
      <c r="O232" s="117" t="s">
        <v>219</v>
      </c>
      <c r="P232" s="117" t="s">
        <v>97</v>
      </c>
      <c r="Q232" s="216" t="s">
        <v>202</v>
      </c>
      <c r="R232" s="117" t="s">
        <v>1311</v>
      </c>
      <c r="S232" s="117"/>
      <c r="T232" s="117" t="s">
        <v>1528</v>
      </c>
      <c r="U232" s="216" t="s">
        <v>1312</v>
      </c>
      <c r="V232" s="216"/>
      <c r="W232" s="216"/>
      <c r="X232" s="216"/>
      <c r="Y232" s="216"/>
      <c r="Z232" s="216"/>
      <c r="AA232" s="217">
        <v>44946</v>
      </c>
      <c r="AB232" s="218">
        <v>45077</v>
      </c>
      <c r="AC232" s="219">
        <f t="shared" si="80"/>
        <v>5</v>
      </c>
      <c r="AD232" s="220" t="s">
        <v>3089</v>
      </c>
      <c r="AE232" s="220"/>
      <c r="AF232" s="120" t="str">
        <f t="shared" si="81"/>
        <v/>
      </c>
      <c r="AG232" s="217" t="s">
        <v>3090</v>
      </c>
      <c r="AH232" s="217"/>
      <c r="AI232" s="251" t="str">
        <f t="shared" si="82"/>
        <v/>
      </c>
      <c r="AJ232" s="220" t="s">
        <v>2845</v>
      </c>
      <c r="AK232" s="220"/>
      <c r="AL232" s="222" t="str">
        <f t="shared" si="83"/>
        <v/>
      </c>
      <c r="AM232" s="217">
        <v>46174</v>
      </c>
      <c r="AN232" s="217">
        <v>46538</v>
      </c>
      <c r="AO232" s="221">
        <f t="shared" si="84"/>
        <v>12</v>
      </c>
      <c r="AP232" s="220"/>
      <c r="AQ232" s="220"/>
      <c r="AR232" s="119"/>
      <c r="AS232" s="119"/>
      <c r="AT232" s="117"/>
      <c r="AU232" s="117"/>
    </row>
    <row r="233" spans="1:47" ht="30" customHeight="1">
      <c r="A233" s="223">
        <f t="shared" si="85"/>
        <v>3</v>
      </c>
      <c r="B233" s="224" t="s">
        <v>1315</v>
      </c>
      <c r="C233" s="224" t="s">
        <v>801</v>
      </c>
      <c r="D233" s="225" t="str">
        <f t="shared" si="47"/>
        <v>Kontrak V</v>
      </c>
      <c r="E233" s="117" t="s">
        <v>47</v>
      </c>
      <c r="F233" s="117">
        <v>3</v>
      </c>
      <c r="G233" s="117" t="s">
        <v>1316</v>
      </c>
      <c r="H233" s="117"/>
      <c r="I233" s="117" t="s">
        <v>1317</v>
      </c>
      <c r="J233" s="117" t="s">
        <v>302</v>
      </c>
      <c r="K233" s="117" t="s">
        <v>1318</v>
      </c>
      <c r="L233" s="119">
        <v>36426</v>
      </c>
      <c r="M233" s="120">
        <f t="shared" ca="1" si="48"/>
        <v>27</v>
      </c>
      <c r="N233" s="118" t="s">
        <v>1319</v>
      </c>
      <c r="O233" s="117" t="s">
        <v>219</v>
      </c>
      <c r="P233" s="117" t="s">
        <v>97</v>
      </c>
      <c r="Q233" s="216" t="s">
        <v>202</v>
      </c>
      <c r="R233" s="117" t="s">
        <v>1320</v>
      </c>
      <c r="S233" s="117"/>
      <c r="T233" s="117" t="s">
        <v>2279</v>
      </c>
      <c r="U233" s="216" t="s">
        <v>1321</v>
      </c>
      <c r="V233" s="216"/>
      <c r="W233" s="216"/>
      <c r="X233" s="216"/>
      <c r="Y233" s="216"/>
      <c r="Z233" s="216"/>
      <c r="AA233" s="217">
        <v>45231</v>
      </c>
      <c r="AB233" s="218">
        <v>45351</v>
      </c>
      <c r="AC233" s="219">
        <f t="shared" si="80"/>
        <v>4</v>
      </c>
      <c r="AD233" s="220">
        <v>45352</v>
      </c>
      <c r="AE233" s="220">
        <v>45716</v>
      </c>
      <c r="AF233" s="120">
        <f t="shared" si="81"/>
        <v>12</v>
      </c>
      <c r="AG233" s="217">
        <v>45717</v>
      </c>
      <c r="AH233" s="217">
        <v>45838</v>
      </c>
      <c r="AI233" s="251">
        <f t="shared" si="82"/>
        <v>4</v>
      </c>
      <c r="AJ233" s="220">
        <v>45839</v>
      </c>
      <c r="AK233" s="220">
        <v>46203</v>
      </c>
      <c r="AL233" s="222">
        <f t="shared" si="83"/>
        <v>12</v>
      </c>
      <c r="AM233" s="217">
        <v>46204</v>
      </c>
      <c r="AN233" s="217">
        <v>46568</v>
      </c>
      <c r="AO233" s="221">
        <f t="shared" si="84"/>
        <v>12</v>
      </c>
      <c r="AP233" s="220"/>
      <c r="AQ233" s="220"/>
      <c r="AR233" s="119"/>
      <c r="AS233" s="119"/>
      <c r="AT233" s="117"/>
      <c r="AU233" s="117"/>
    </row>
    <row r="234" spans="1:47" ht="30" customHeight="1">
      <c r="A234" s="223">
        <f t="shared" si="85"/>
        <v>4</v>
      </c>
      <c r="B234" s="224" t="s">
        <v>1322</v>
      </c>
      <c r="C234" s="224" t="s">
        <v>376</v>
      </c>
      <c r="D234" s="225" t="str">
        <f t="shared" si="47"/>
        <v>Kontrak IV</v>
      </c>
      <c r="E234" s="117" t="s">
        <v>47</v>
      </c>
      <c r="F234" s="117">
        <v>3</v>
      </c>
      <c r="G234" s="117" t="s">
        <v>1316</v>
      </c>
      <c r="H234" s="117"/>
      <c r="I234" s="117" t="s">
        <v>1323</v>
      </c>
      <c r="J234" s="117" t="s">
        <v>302</v>
      </c>
      <c r="K234" s="117" t="s">
        <v>1318</v>
      </c>
      <c r="L234" s="119">
        <v>36700</v>
      </c>
      <c r="M234" s="120">
        <f t="shared" ca="1" si="48"/>
        <v>26</v>
      </c>
      <c r="N234" s="118" t="s">
        <v>1324</v>
      </c>
      <c r="O234" s="117" t="s">
        <v>219</v>
      </c>
      <c r="P234" s="117" t="s">
        <v>97</v>
      </c>
      <c r="Q234" s="216" t="s">
        <v>202</v>
      </c>
      <c r="R234" s="117" t="s">
        <v>1325</v>
      </c>
      <c r="S234" s="117"/>
      <c r="T234" s="117" t="s">
        <v>1528</v>
      </c>
      <c r="U234" s="216" t="s">
        <v>120</v>
      </c>
      <c r="V234" s="216"/>
      <c r="W234" s="216"/>
      <c r="X234" s="216"/>
      <c r="Y234" s="216"/>
      <c r="Z234" s="216"/>
      <c r="AA234" s="217" t="s">
        <v>3126</v>
      </c>
      <c r="AB234" s="218"/>
      <c r="AC234" s="219" t="str">
        <f t="shared" si="80"/>
        <v/>
      </c>
      <c r="AD234" s="220" t="s">
        <v>2205</v>
      </c>
      <c r="AE234" s="220"/>
      <c r="AF234" s="120" t="str">
        <f t="shared" si="81"/>
        <v/>
      </c>
      <c r="AG234" s="217" t="s">
        <v>2255</v>
      </c>
      <c r="AH234" s="217"/>
      <c r="AI234" s="251" t="str">
        <f t="shared" si="82"/>
        <v/>
      </c>
      <c r="AJ234" s="220" t="s">
        <v>2256</v>
      </c>
      <c r="AK234" s="220"/>
      <c r="AL234" s="222" t="str">
        <f t="shared" si="83"/>
        <v/>
      </c>
      <c r="AM234" s="217" t="s">
        <v>97</v>
      </c>
      <c r="AN234" s="217"/>
      <c r="AO234" s="221" t="str">
        <f t="shared" si="84"/>
        <v/>
      </c>
      <c r="AP234" s="220"/>
      <c r="AQ234" s="220"/>
      <c r="AR234" s="119"/>
      <c r="AS234" s="119"/>
      <c r="AT234" s="117"/>
      <c r="AU234" s="117"/>
    </row>
    <row r="235" spans="1:47" ht="30" customHeight="1">
      <c r="A235" s="223">
        <f t="shared" si="85"/>
        <v>5</v>
      </c>
      <c r="B235" s="224" t="s">
        <v>1337</v>
      </c>
      <c r="C235" s="224" t="s">
        <v>376</v>
      </c>
      <c r="D235" s="225" t="str">
        <f t="shared" si="47"/>
        <v>Kontrak III</v>
      </c>
      <c r="E235" s="117" t="s">
        <v>47</v>
      </c>
      <c r="F235" s="117">
        <v>3</v>
      </c>
      <c r="G235" s="117" t="s">
        <v>1316</v>
      </c>
      <c r="H235" s="117"/>
      <c r="I235" s="117" t="s">
        <v>1338</v>
      </c>
      <c r="J235" s="117" t="s">
        <v>172</v>
      </c>
      <c r="K235" s="117" t="s">
        <v>1318</v>
      </c>
      <c r="L235" s="119">
        <v>35934</v>
      </c>
      <c r="M235" s="120">
        <f t="shared" ca="1" si="48"/>
        <v>28</v>
      </c>
      <c r="N235" s="118" t="s">
        <v>1340</v>
      </c>
      <c r="O235" s="117" t="s">
        <v>219</v>
      </c>
      <c r="P235" s="117" t="s">
        <v>97</v>
      </c>
      <c r="Q235" s="216" t="s">
        <v>250</v>
      </c>
      <c r="R235" s="117" t="s">
        <v>1342</v>
      </c>
      <c r="S235" s="117"/>
      <c r="T235" s="117" t="s">
        <v>1164</v>
      </c>
      <c r="U235" s="216" t="s">
        <v>393</v>
      </c>
      <c r="V235" s="216"/>
      <c r="W235" s="216"/>
      <c r="X235" s="216"/>
      <c r="Y235" s="216"/>
      <c r="Z235" s="216"/>
      <c r="AA235" s="217" t="s">
        <v>2317</v>
      </c>
      <c r="AB235" s="218"/>
      <c r="AC235" s="219" t="str">
        <f t="shared" si="80"/>
        <v/>
      </c>
      <c r="AD235" s="220" t="s">
        <v>2213</v>
      </c>
      <c r="AE235" s="220"/>
      <c r="AF235" s="120" t="str">
        <f t="shared" si="81"/>
        <v/>
      </c>
      <c r="AG235" s="217">
        <v>46143</v>
      </c>
      <c r="AH235" s="217">
        <v>46265</v>
      </c>
      <c r="AI235" s="251">
        <f t="shared" si="82"/>
        <v>4</v>
      </c>
      <c r="AJ235" s="220" t="s">
        <v>97</v>
      </c>
      <c r="AK235" s="220"/>
      <c r="AL235" s="222" t="str">
        <f t="shared" si="83"/>
        <v/>
      </c>
      <c r="AM235" s="217" t="s">
        <v>97</v>
      </c>
      <c r="AN235" s="217"/>
      <c r="AO235" s="221" t="str">
        <f t="shared" si="84"/>
        <v/>
      </c>
      <c r="AP235" s="220"/>
      <c r="AQ235" s="220"/>
      <c r="AR235" s="119"/>
      <c r="AS235" s="119"/>
      <c r="AT235" s="117"/>
      <c r="AU235" s="117"/>
    </row>
    <row r="236" spans="1:47" ht="30" customHeight="1">
      <c r="A236" s="223">
        <f t="shared" si="85"/>
        <v>6</v>
      </c>
      <c r="B236" s="224" t="s">
        <v>1328</v>
      </c>
      <c r="C236" s="224" t="s">
        <v>376</v>
      </c>
      <c r="D236" s="225" t="str">
        <f t="shared" si="47"/>
        <v>Kontrak III</v>
      </c>
      <c r="E236" s="117" t="s">
        <v>47</v>
      </c>
      <c r="F236" s="117">
        <v>3</v>
      </c>
      <c r="G236" s="117" t="s">
        <v>1316</v>
      </c>
      <c r="H236" s="117"/>
      <c r="I236" s="117" t="s">
        <v>1330</v>
      </c>
      <c r="J236" s="117" t="s">
        <v>302</v>
      </c>
      <c r="K236" s="117" t="s">
        <v>1318</v>
      </c>
      <c r="L236" s="119">
        <v>30659</v>
      </c>
      <c r="M236" s="120">
        <f t="shared" ca="1" si="48"/>
        <v>42</v>
      </c>
      <c r="N236" s="118" t="s">
        <v>1324</v>
      </c>
      <c r="O236" s="117" t="s">
        <v>114</v>
      </c>
      <c r="P236" s="117" t="s">
        <v>349</v>
      </c>
      <c r="Q236" s="216" t="s">
        <v>1331</v>
      </c>
      <c r="R236" s="117" t="s">
        <v>1332</v>
      </c>
      <c r="S236" s="117"/>
      <c r="T236" s="117" t="s">
        <v>1164</v>
      </c>
      <c r="U236" s="216" t="s">
        <v>393</v>
      </c>
      <c r="V236" s="216"/>
      <c r="W236" s="216"/>
      <c r="X236" s="216"/>
      <c r="Y236" s="216"/>
      <c r="Z236" s="216"/>
      <c r="AA236" s="217" t="s">
        <v>2317</v>
      </c>
      <c r="AB236" s="218"/>
      <c r="AC236" s="219" t="str">
        <f t="shared" si="80"/>
        <v/>
      </c>
      <c r="AD236" s="220" t="s">
        <v>2213</v>
      </c>
      <c r="AE236" s="220"/>
      <c r="AF236" s="120" t="str">
        <f t="shared" si="81"/>
        <v/>
      </c>
      <c r="AG236" s="217">
        <v>46143</v>
      </c>
      <c r="AH236" s="217">
        <v>46265</v>
      </c>
      <c r="AI236" s="251">
        <f t="shared" si="82"/>
        <v>4</v>
      </c>
      <c r="AJ236" s="220" t="s">
        <v>97</v>
      </c>
      <c r="AK236" s="220"/>
      <c r="AL236" s="222" t="str">
        <f t="shared" si="83"/>
        <v/>
      </c>
      <c r="AM236" s="217" t="s">
        <v>97</v>
      </c>
      <c r="AN236" s="217"/>
      <c r="AO236" s="221" t="str">
        <f t="shared" si="84"/>
        <v/>
      </c>
      <c r="AP236" s="220"/>
      <c r="AQ236" s="220"/>
      <c r="AR236" s="119"/>
      <c r="AS236" s="119"/>
      <c r="AT236" s="117"/>
      <c r="AU236" s="117"/>
    </row>
    <row r="237" spans="1:47" ht="30" customHeight="1">
      <c r="A237" s="223">
        <f t="shared" si="85"/>
        <v>7</v>
      </c>
      <c r="B237" s="224" t="s">
        <v>1346</v>
      </c>
      <c r="C237" s="224" t="s">
        <v>376</v>
      </c>
      <c r="D237" s="225" t="str">
        <f t="shared" si="47"/>
        <v>Kontrak III</v>
      </c>
      <c r="E237" s="117" t="s">
        <v>47</v>
      </c>
      <c r="F237" s="117">
        <v>3</v>
      </c>
      <c r="G237" s="117" t="s">
        <v>1316</v>
      </c>
      <c r="H237" s="117"/>
      <c r="I237" s="117" t="s">
        <v>1347</v>
      </c>
      <c r="J237" s="117" t="s">
        <v>302</v>
      </c>
      <c r="K237" s="117" t="s">
        <v>1318</v>
      </c>
      <c r="L237" s="119">
        <v>36865</v>
      </c>
      <c r="M237" s="120">
        <f t="shared" ca="1" si="48"/>
        <v>25</v>
      </c>
      <c r="N237" s="118" t="s">
        <v>1348</v>
      </c>
      <c r="O237" s="117" t="s">
        <v>219</v>
      </c>
      <c r="P237" s="117" t="s">
        <v>97</v>
      </c>
      <c r="Q237" s="216" t="s">
        <v>250</v>
      </c>
      <c r="R237" s="117" t="s">
        <v>1349</v>
      </c>
      <c r="S237" s="117"/>
      <c r="T237" s="117" t="s">
        <v>1164</v>
      </c>
      <c r="U237" s="216" t="s">
        <v>393</v>
      </c>
      <c r="V237" s="216"/>
      <c r="W237" s="216"/>
      <c r="X237" s="216"/>
      <c r="Y237" s="216"/>
      <c r="Z237" s="216"/>
      <c r="AA237" s="217" t="s">
        <v>2317</v>
      </c>
      <c r="AB237" s="218"/>
      <c r="AC237" s="219" t="str">
        <f t="shared" si="80"/>
        <v/>
      </c>
      <c r="AD237" s="220" t="s">
        <v>2213</v>
      </c>
      <c r="AE237" s="220"/>
      <c r="AF237" s="120" t="str">
        <f t="shared" si="81"/>
        <v/>
      </c>
      <c r="AG237" s="217">
        <v>46143</v>
      </c>
      <c r="AH237" s="217">
        <v>46265</v>
      </c>
      <c r="AI237" s="251">
        <f t="shared" si="82"/>
        <v>4</v>
      </c>
      <c r="AJ237" s="220" t="s">
        <v>97</v>
      </c>
      <c r="AK237" s="220"/>
      <c r="AL237" s="222" t="str">
        <f t="shared" si="83"/>
        <v/>
      </c>
      <c r="AM237" s="217" t="s">
        <v>97</v>
      </c>
      <c r="AN237" s="217"/>
      <c r="AO237" s="221" t="str">
        <f t="shared" si="84"/>
        <v/>
      </c>
      <c r="AP237" s="220"/>
      <c r="AQ237" s="220"/>
      <c r="AR237" s="119"/>
      <c r="AS237" s="119"/>
      <c r="AT237" s="117"/>
      <c r="AU237" s="117"/>
    </row>
    <row r="238" spans="1:47" ht="30" customHeight="1">
      <c r="A238" s="227">
        <f t="shared" si="85"/>
        <v>8</v>
      </c>
      <c r="B238" s="228" t="s">
        <v>2114</v>
      </c>
      <c r="C238" s="228" t="s">
        <v>376</v>
      </c>
      <c r="D238" s="246" t="str">
        <f t="shared" si="47"/>
        <v>Kontrak II</v>
      </c>
      <c r="E238" s="229" t="s">
        <v>47</v>
      </c>
      <c r="F238" s="229">
        <v>3</v>
      </c>
      <c r="G238" s="229" t="s">
        <v>3165</v>
      </c>
      <c r="H238" s="229"/>
      <c r="I238" s="229" t="s">
        <v>3166</v>
      </c>
      <c r="J238" s="229" t="s">
        <v>302</v>
      </c>
      <c r="K238" s="229" t="s">
        <v>3167</v>
      </c>
      <c r="L238" s="230">
        <v>33004</v>
      </c>
      <c r="M238" s="231">
        <f t="shared" ca="1" si="48"/>
        <v>36</v>
      </c>
      <c r="N238" s="232" t="s">
        <v>3168</v>
      </c>
      <c r="O238" s="229" t="s">
        <v>114</v>
      </c>
      <c r="P238" s="229" t="s">
        <v>176</v>
      </c>
      <c r="Q238" s="233" t="s">
        <v>177</v>
      </c>
      <c r="R238" s="229" t="s">
        <v>3169</v>
      </c>
      <c r="S238" s="229"/>
      <c r="T238" s="229" t="s">
        <v>1365</v>
      </c>
      <c r="U238" s="233" t="s">
        <v>393</v>
      </c>
      <c r="V238" s="233"/>
      <c r="W238" s="233"/>
      <c r="X238" s="233"/>
      <c r="Y238" s="233"/>
      <c r="Z238" s="233"/>
      <c r="AA238" s="234" t="s">
        <v>2317</v>
      </c>
      <c r="AB238" s="235"/>
      <c r="AC238" s="247" t="str">
        <f t="shared" si="80"/>
        <v/>
      </c>
      <c r="AD238" s="234" t="s">
        <v>2213</v>
      </c>
      <c r="AE238" s="234"/>
      <c r="AF238" s="231" t="str">
        <f t="shared" si="81"/>
        <v/>
      </c>
      <c r="AG238" s="234" t="s">
        <v>97</v>
      </c>
      <c r="AH238" s="234"/>
      <c r="AI238" s="231" t="str">
        <f t="shared" si="82"/>
        <v/>
      </c>
      <c r="AJ238" s="234" t="s">
        <v>97</v>
      </c>
      <c r="AK238" s="234"/>
      <c r="AL238" s="236" t="str">
        <f t="shared" si="83"/>
        <v/>
      </c>
      <c r="AM238" s="217" t="s">
        <v>97</v>
      </c>
      <c r="AN238" s="217"/>
      <c r="AO238" s="221" t="str">
        <f t="shared" si="84"/>
        <v/>
      </c>
      <c r="AP238" s="234"/>
      <c r="AQ238" s="234"/>
      <c r="AR238" s="230"/>
      <c r="AS238" s="230"/>
      <c r="AT238" s="229"/>
      <c r="AU238" s="229"/>
    </row>
    <row r="239" spans="1:47" ht="30" customHeight="1">
      <c r="A239" s="223">
        <f t="shared" si="85"/>
        <v>9</v>
      </c>
      <c r="B239" s="224" t="s">
        <v>1352</v>
      </c>
      <c r="C239" s="224" t="s">
        <v>376</v>
      </c>
      <c r="D239" s="225" t="str">
        <f t="shared" si="47"/>
        <v>Kontrak III</v>
      </c>
      <c r="E239" s="117" t="s">
        <v>47</v>
      </c>
      <c r="F239" s="117">
        <v>3</v>
      </c>
      <c r="G239" s="117" t="s">
        <v>1316</v>
      </c>
      <c r="H239" s="117"/>
      <c r="I239" s="117" t="s">
        <v>1353</v>
      </c>
      <c r="J239" s="117" t="s">
        <v>302</v>
      </c>
      <c r="K239" s="117" t="s">
        <v>1354</v>
      </c>
      <c r="L239" s="119">
        <v>35898</v>
      </c>
      <c r="M239" s="120">
        <f t="shared" ca="1" si="48"/>
        <v>28</v>
      </c>
      <c r="N239" s="118" t="s">
        <v>1356</v>
      </c>
      <c r="O239" s="117" t="s">
        <v>219</v>
      </c>
      <c r="P239" s="117" t="s">
        <v>97</v>
      </c>
      <c r="Q239" s="216" t="s">
        <v>97</v>
      </c>
      <c r="R239" s="117" t="s">
        <v>1357</v>
      </c>
      <c r="S239" s="117"/>
      <c r="T239" s="117" t="s">
        <v>1164</v>
      </c>
      <c r="U239" s="216" t="s">
        <v>393</v>
      </c>
      <c r="V239" s="216"/>
      <c r="W239" s="216"/>
      <c r="X239" s="216"/>
      <c r="Y239" s="216"/>
      <c r="Z239" s="216"/>
      <c r="AA239" s="217">
        <v>45962</v>
      </c>
      <c r="AB239" s="218">
        <v>46081</v>
      </c>
      <c r="AC239" s="219">
        <f t="shared" si="80"/>
        <v>4</v>
      </c>
      <c r="AD239" s="220" t="s">
        <v>3182</v>
      </c>
      <c r="AE239" s="220"/>
      <c r="AF239" s="120" t="str">
        <f t="shared" si="81"/>
        <v/>
      </c>
      <c r="AG239" s="217">
        <v>46204</v>
      </c>
      <c r="AH239" s="217">
        <v>46326</v>
      </c>
      <c r="AI239" s="251">
        <f t="shared" si="82"/>
        <v>4</v>
      </c>
      <c r="AJ239" s="220" t="s">
        <v>97</v>
      </c>
      <c r="AK239" s="220"/>
      <c r="AL239" s="222" t="str">
        <f t="shared" si="83"/>
        <v/>
      </c>
      <c r="AM239" s="217" t="s">
        <v>97</v>
      </c>
      <c r="AN239" s="217"/>
      <c r="AO239" s="221" t="str">
        <f t="shared" si="84"/>
        <v/>
      </c>
      <c r="AP239" s="220"/>
      <c r="AQ239" s="220"/>
      <c r="AR239" s="119"/>
      <c r="AS239" s="119"/>
      <c r="AT239" s="117"/>
      <c r="AU239" s="117"/>
    </row>
    <row r="240" spans="1:47" ht="30" customHeight="1">
      <c r="A240" s="223">
        <f t="shared" si="85"/>
        <v>10</v>
      </c>
      <c r="B240" s="224" t="s">
        <v>1364</v>
      </c>
      <c r="C240" s="240" t="s">
        <v>246</v>
      </c>
      <c r="D240" s="225" t="str">
        <f t="shared" si="47"/>
        <v>Kontrak III</v>
      </c>
      <c r="E240" s="117" t="s">
        <v>30</v>
      </c>
      <c r="F240" s="117" t="s">
        <v>30</v>
      </c>
      <c r="G240" s="117" t="s">
        <v>1316</v>
      </c>
      <c r="H240" s="117"/>
      <c r="I240" s="117" t="s">
        <v>1368</v>
      </c>
      <c r="J240" s="117" t="s">
        <v>103</v>
      </c>
      <c r="K240" s="117" t="s">
        <v>1318</v>
      </c>
      <c r="L240" s="119">
        <v>34857</v>
      </c>
      <c r="M240" s="120">
        <f t="shared" ca="1" si="48"/>
        <v>31</v>
      </c>
      <c r="N240" s="118" t="s">
        <v>1370</v>
      </c>
      <c r="O240" s="117" t="s">
        <v>219</v>
      </c>
      <c r="P240" s="117" t="s">
        <v>97</v>
      </c>
      <c r="Q240" s="216" t="s">
        <v>250</v>
      </c>
      <c r="R240" s="117" t="s">
        <v>1371</v>
      </c>
      <c r="S240" s="117"/>
      <c r="T240" s="117" t="s">
        <v>1164</v>
      </c>
      <c r="U240" s="216" t="s">
        <v>393</v>
      </c>
      <c r="V240" s="216"/>
      <c r="W240" s="216"/>
      <c r="X240" s="216"/>
      <c r="Y240" s="216"/>
      <c r="Z240" s="216"/>
      <c r="AA240" s="217" t="s">
        <v>2317</v>
      </c>
      <c r="AB240" s="218"/>
      <c r="AC240" s="219" t="str">
        <f t="shared" si="80"/>
        <v/>
      </c>
      <c r="AD240" s="220" t="s">
        <v>2213</v>
      </c>
      <c r="AE240" s="220"/>
      <c r="AF240" s="120" t="str">
        <f t="shared" si="81"/>
        <v/>
      </c>
      <c r="AG240" s="217">
        <v>46143</v>
      </c>
      <c r="AH240" s="217">
        <v>46265</v>
      </c>
      <c r="AI240" s="251">
        <f t="shared" si="82"/>
        <v>4</v>
      </c>
      <c r="AJ240" s="220" t="s">
        <v>97</v>
      </c>
      <c r="AK240" s="220"/>
      <c r="AL240" s="222" t="str">
        <f t="shared" si="83"/>
        <v/>
      </c>
      <c r="AM240" s="217" t="s">
        <v>97</v>
      </c>
      <c r="AN240" s="217"/>
      <c r="AO240" s="221" t="str">
        <f t="shared" si="84"/>
        <v/>
      </c>
      <c r="AP240" s="220"/>
      <c r="AQ240" s="220"/>
      <c r="AR240" s="119"/>
      <c r="AS240" s="119"/>
      <c r="AT240" s="117"/>
      <c r="AU240" s="117"/>
    </row>
    <row r="241" spans="1:47" ht="30" customHeight="1">
      <c r="A241" s="223">
        <f t="shared" si="85"/>
        <v>11</v>
      </c>
      <c r="B241" s="224" t="s">
        <v>1359</v>
      </c>
      <c r="C241" s="240" t="s">
        <v>246</v>
      </c>
      <c r="D241" s="225" t="str">
        <f t="shared" si="47"/>
        <v>Kontrak III</v>
      </c>
      <c r="E241" s="117" t="s">
        <v>30</v>
      </c>
      <c r="F241" s="117" t="s">
        <v>30</v>
      </c>
      <c r="G241" s="117" t="s">
        <v>1316</v>
      </c>
      <c r="H241" s="117"/>
      <c r="I241" s="117" t="s">
        <v>1360</v>
      </c>
      <c r="J241" s="117" t="s">
        <v>302</v>
      </c>
      <c r="K241" s="117" t="s">
        <v>1318</v>
      </c>
      <c r="L241" s="119">
        <v>35455</v>
      </c>
      <c r="M241" s="120">
        <f t="shared" ca="1" si="48"/>
        <v>29</v>
      </c>
      <c r="N241" s="118" t="s">
        <v>1361</v>
      </c>
      <c r="O241" s="117" t="s">
        <v>219</v>
      </c>
      <c r="P241" s="117" t="s">
        <v>97</v>
      </c>
      <c r="Q241" s="216" t="s">
        <v>250</v>
      </c>
      <c r="R241" s="117" t="s">
        <v>1362</v>
      </c>
      <c r="S241" s="117"/>
      <c r="T241" s="117" t="s">
        <v>1164</v>
      </c>
      <c r="U241" s="216" t="s">
        <v>393</v>
      </c>
      <c r="V241" s="216"/>
      <c r="W241" s="216"/>
      <c r="X241" s="216"/>
      <c r="Y241" s="216"/>
      <c r="Z241" s="216"/>
      <c r="AA241" s="217" t="s">
        <v>2317</v>
      </c>
      <c r="AB241" s="218"/>
      <c r="AC241" s="219" t="str">
        <f t="shared" si="80"/>
        <v/>
      </c>
      <c r="AD241" s="220" t="s">
        <v>2213</v>
      </c>
      <c r="AE241" s="220"/>
      <c r="AF241" s="120" t="str">
        <f t="shared" si="81"/>
        <v/>
      </c>
      <c r="AG241" s="217">
        <v>46143</v>
      </c>
      <c r="AH241" s="217">
        <v>46265</v>
      </c>
      <c r="AI241" s="251">
        <f t="shared" si="82"/>
        <v>4</v>
      </c>
      <c r="AJ241" s="220" t="s">
        <v>97</v>
      </c>
      <c r="AK241" s="220"/>
      <c r="AL241" s="222" t="str">
        <f t="shared" si="83"/>
        <v/>
      </c>
      <c r="AM241" s="217" t="s">
        <v>97</v>
      </c>
      <c r="AN241" s="217"/>
      <c r="AO241" s="221" t="str">
        <f t="shared" si="84"/>
        <v/>
      </c>
      <c r="AP241" s="220"/>
      <c r="AQ241" s="220"/>
      <c r="AR241" s="119"/>
      <c r="AS241" s="119"/>
      <c r="AT241" s="117"/>
      <c r="AU241" s="117"/>
    </row>
    <row r="242" spans="1:47" ht="30" customHeight="1">
      <c r="A242" s="208" t="s">
        <v>2116</v>
      </c>
      <c r="B242" s="208"/>
      <c r="C242" s="208"/>
      <c r="D242" s="225" t="str">
        <f t="shared" si="47"/>
        <v>.</v>
      </c>
      <c r="E242" s="117"/>
      <c r="F242" s="117"/>
      <c r="G242" s="117"/>
      <c r="H242" s="117"/>
      <c r="I242" s="117"/>
      <c r="J242" s="117"/>
      <c r="K242" s="117"/>
      <c r="L242" s="119"/>
      <c r="M242" s="120" t="str">
        <f t="shared" ca="1" si="48"/>
        <v/>
      </c>
      <c r="N242" s="118"/>
      <c r="O242" s="117"/>
      <c r="P242" s="117"/>
      <c r="Q242" s="216"/>
      <c r="R242" s="117"/>
      <c r="S242" s="117"/>
      <c r="T242" s="117" t="s">
        <v>2125</v>
      </c>
      <c r="U242" s="216"/>
      <c r="V242" s="216"/>
      <c r="W242" s="216"/>
      <c r="X242" s="216"/>
      <c r="Y242" s="216"/>
      <c r="Z242" s="216"/>
      <c r="AA242" s="217"/>
      <c r="AB242" s="218"/>
      <c r="AC242" s="219" t="str">
        <f t="shared" si="80"/>
        <v/>
      </c>
      <c r="AD242" s="220"/>
      <c r="AE242" s="220"/>
      <c r="AF242" s="120" t="str">
        <f t="shared" si="81"/>
        <v/>
      </c>
      <c r="AG242" s="217"/>
      <c r="AH242" s="217"/>
      <c r="AI242" s="251" t="str">
        <f t="shared" si="82"/>
        <v/>
      </c>
      <c r="AJ242" s="220"/>
      <c r="AK242" s="220"/>
      <c r="AL242" s="222" t="str">
        <f t="shared" si="83"/>
        <v/>
      </c>
      <c r="AM242" s="217"/>
      <c r="AN242" s="217"/>
      <c r="AO242" s="221" t="str">
        <f t="shared" si="84"/>
        <v/>
      </c>
      <c r="AP242" s="220"/>
      <c r="AQ242" s="220"/>
      <c r="AR242" s="119"/>
      <c r="AS242" s="119"/>
      <c r="AT242" s="117"/>
      <c r="AU242" s="117"/>
    </row>
    <row r="243" spans="1:47" ht="36" customHeight="1">
      <c r="A243" s="223">
        <v>1</v>
      </c>
      <c r="B243" s="224" t="s">
        <v>1375</v>
      </c>
      <c r="C243" s="224" t="s">
        <v>592</v>
      </c>
      <c r="D243" s="225" t="str">
        <f t="shared" si="47"/>
        <v>Kontrak V</v>
      </c>
      <c r="E243" s="117" t="s">
        <v>97</v>
      </c>
      <c r="F243" s="117" t="s">
        <v>97</v>
      </c>
      <c r="G243" s="117" t="s">
        <v>1376</v>
      </c>
      <c r="H243" s="117"/>
      <c r="I243" s="117" t="s">
        <v>1377</v>
      </c>
      <c r="J243" s="117" t="s">
        <v>103</v>
      </c>
      <c r="K243" s="117" t="s">
        <v>1378</v>
      </c>
      <c r="L243" s="119">
        <v>29231</v>
      </c>
      <c r="M243" s="120">
        <f t="shared" ca="1" si="48"/>
        <v>46</v>
      </c>
      <c r="N243" s="118" t="s">
        <v>1379</v>
      </c>
      <c r="O243" s="117" t="s">
        <v>114</v>
      </c>
      <c r="P243" s="117" t="s">
        <v>176</v>
      </c>
      <c r="Q243" s="216" t="s">
        <v>97</v>
      </c>
      <c r="R243" s="117" t="s">
        <v>1380</v>
      </c>
      <c r="S243" s="117">
        <v>1406867454</v>
      </c>
      <c r="T243" s="117" t="s">
        <v>2279</v>
      </c>
      <c r="U243" s="216" t="s">
        <v>30</v>
      </c>
      <c r="V243" s="216"/>
      <c r="W243" s="216"/>
      <c r="X243" s="216"/>
      <c r="Y243" s="216"/>
      <c r="Z243" s="216"/>
      <c r="AA243" s="217" t="s">
        <v>3220</v>
      </c>
      <c r="AB243" s="218"/>
      <c r="AC243" s="219" t="str">
        <f t="shared" si="80"/>
        <v/>
      </c>
      <c r="AD243" s="220" t="s">
        <v>3222</v>
      </c>
      <c r="AE243" s="220"/>
      <c r="AF243" s="120" t="str">
        <f t="shared" si="81"/>
        <v/>
      </c>
      <c r="AG243" s="217" t="s">
        <v>3223</v>
      </c>
      <c r="AH243" s="217"/>
      <c r="AI243" s="251" t="str">
        <f t="shared" si="82"/>
        <v/>
      </c>
      <c r="AJ243" s="220" t="s">
        <v>2268</v>
      </c>
      <c r="AK243" s="220"/>
      <c r="AL243" s="222" t="str">
        <f t="shared" si="83"/>
        <v/>
      </c>
      <c r="AM243" s="217">
        <v>46023</v>
      </c>
      <c r="AN243" s="217">
        <v>46387</v>
      </c>
      <c r="AO243" s="221">
        <f t="shared" si="84"/>
        <v>12</v>
      </c>
      <c r="AP243" s="220"/>
      <c r="AQ243" s="220"/>
      <c r="AR243" s="119"/>
      <c r="AS243" s="119"/>
      <c r="AT243" s="117"/>
      <c r="AU243" s="117"/>
    </row>
    <row r="244" spans="1:47" ht="33.75" customHeight="1">
      <c r="A244" s="223">
        <f t="shared" ref="A244:A255" si="86">A243+1</f>
        <v>2</v>
      </c>
      <c r="B244" s="264" t="s">
        <v>1385</v>
      </c>
      <c r="C244" s="444" t="s">
        <v>289</v>
      </c>
      <c r="D244" s="238" t="str">
        <f t="shared" si="47"/>
        <v>Kontrak V</v>
      </c>
      <c r="E244" s="239" t="s">
        <v>73</v>
      </c>
      <c r="F244" s="239">
        <v>11</v>
      </c>
      <c r="G244" s="117" t="s">
        <v>1387</v>
      </c>
      <c r="H244" s="117"/>
      <c r="I244" s="117" t="s">
        <v>1388</v>
      </c>
      <c r="J244" s="117" t="s">
        <v>103</v>
      </c>
      <c r="K244" s="117" t="s">
        <v>1389</v>
      </c>
      <c r="L244" s="119">
        <v>28745</v>
      </c>
      <c r="M244" s="120">
        <f t="shared" ca="1" si="48"/>
        <v>48</v>
      </c>
      <c r="N244" s="118" t="s">
        <v>1390</v>
      </c>
      <c r="O244" s="117" t="s">
        <v>114</v>
      </c>
      <c r="P244" s="117" t="s">
        <v>176</v>
      </c>
      <c r="Q244" s="216" t="s">
        <v>97</v>
      </c>
      <c r="R244" s="117" t="s">
        <v>1391</v>
      </c>
      <c r="S244" s="117">
        <v>1323502189</v>
      </c>
      <c r="T244" s="117" t="s">
        <v>2279</v>
      </c>
      <c r="U244" s="216" t="s">
        <v>30</v>
      </c>
      <c r="V244" s="216"/>
      <c r="W244" s="216"/>
      <c r="X244" s="216"/>
      <c r="Y244" s="216"/>
      <c r="Z244" s="216"/>
      <c r="AA244" s="217" t="s">
        <v>3230</v>
      </c>
      <c r="AB244" s="218"/>
      <c r="AC244" s="219" t="str">
        <f t="shared" si="80"/>
        <v/>
      </c>
      <c r="AD244" s="220" t="s">
        <v>3222</v>
      </c>
      <c r="AE244" s="220"/>
      <c r="AF244" s="120" t="str">
        <f t="shared" si="81"/>
        <v/>
      </c>
      <c r="AG244" s="217" t="s">
        <v>3223</v>
      </c>
      <c r="AH244" s="217"/>
      <c r="AI244" s="251" t="str">
        <f t="shared" si="82"/>
        <v/>
      </c>
      <c r="AJ244" s="220" t="s">
        <v>2268</v>
      </c>
      <c r="AK244" s="220"/>
      <c r="AL244" s="222" t="str">
        <f t="shared" si="83"/>
        <v/>
      </c>
      <c r="AM244" s="217">
        <v>46023</v>
      </c>
      <c r="AN244" s="217">
        <v>46387</v>
      </c>
      <c r="AO244" s="221">
        <f t="shared" si="84"/>
        <v>12</v>
      </c>
      <c r="AP244" s="220"/>
      <c r="AQ244" s="220"/>
      <c r="AR244" s="119"/>
      <c r="AS244" s="119"/>
      <c r="AT244" s="117"/>
      <c r="AU244" s="117"/>
    </row>
    <row r="245" spans="1:47" ht="36.75" customHeight="1">
      <c r="A245" s="223">
        <f t="shared" si="86"/>
        <v>3</v>
      </c>
      <c r="B245" s="264" t="s">
        <v>1392</v>
      </c>
      <c r="C245" s="264" t="s">
        <v>568</v>
      </c>
      <c r="D245" s="225" t="str">
        <f t="shared" si="47"/>
        <v>Kontrak IV</v>
      </c>
      <c r="E245" s="117" t="s">
        <v>47</v>
      </c>
      <c r="F245" s="117">
        <v>3</v>
      </c>
      <c r="G245" s="117" t="s">
        <v>1393</v>
      </c>
      <c r="H245" s="117"/>
      <c r="I245" s="117" t="s">
        <v>1394</v>
      </c>
      <c r="J245" s="117" t="s">
        <v>172</v>
      </c>
      <c r="K245" s="117" t="s">
        <v>1395</v>
      </c>
      <c r="L245" s="119">
        <v>32985</v>
      </c>
      <c r="M245" s="120">
        <f t="shared" ca="1" si="48"/>
        <v>36</v>
      </c>
      <c r="N245" s="118" t="s">
        <v>1396</v>
      </c>
      <c r="O245" s="117" t="s">
        <v>219</v>
      </c>
      <c r="P245" s="117" t="s">
        <v>30</v>
      </c>
      <c r="Q245" s="216" t="s">
        <v>202</v>
      </c>
      <c r="R245" s="117" t="s">
        <v>1397</v>
      </c>
      <c r="S245" s="117">
        <v>1582095606</v>
      </c>
      <c r="T245" s="117" t="s">
        <v>1528</v>
      </c>
      <c r="U245" s="216" t="s">
        <v>120</v>
      </c>
      <c r="V245" s="216"/>
      <c r="W245" s="216"/>
      <c r="X245" s="216"/>
      <c r="Y245" s="216"/>
      <c r="Z245" s="216"/>
      <c r="AA245" s="217">
        <v>44928</v>
      </c>
      <c r="AB245" s="218">
        <v>45077</v>
      </c>
      <c r="AC245" s="219">
        <f t="shared" si="80"/>
        <v>5</v>
      </c>
      <c r="AD245" s="220" t="s">
        <v>3089</v>
      </c>
      <c r="AE245" s="220"/>
      <c r="AF245" s="120" t="str">
        <f t="shared" si="81"/>
        <v/>
      </c>
      <c r="AG245" s="217" t="s">
        <v>3090</v>
      </c>
      <c r="AH245" s="217"/>
      <c r="AI245" s="251" t="str">
        <f t="shared" si="82"/>
        <v/>
      </c>
      <c r="AJ245" s="220" t="s">
        <v>2845</v>
      </c>
      <c r="AK245" s="220"/>
      <c r="AL245" s="222" t="str">
        <f t="shared" si="83"/>
        <v/>
      </c>
      <c r="AM245" s="217">
        <v>46174</v>
      </c>
      <c r="AN245" s="217">
        <v>46538</v>
      </c>
      <c r="AO245" s="221">
        <f t="shared" si="84"/>
        <v>12</v>
      </c>
      <c r="AP245" s="220"/>
      <c r="AQ245" s="220"/>
      <c r="AR245" s="119"/>
      <c r="AS245" s="119"/>
      <c r="AT245" s="117"/>
      <c r="AU245" s="117"/>
    </row>
    <row r="246" spans="1:47" ht="30" customHeight="1">
      <c r="A246" s="227">
        <f t="shared" si="86"/>
        <v>4</v>
      </c>
      <c r="B246" s="265" t="s">
        <v>2119</v>
      </c>
      <c r="C246" s="265" t="s">
        <v>2120</v>
      </c>
      <c r="D246" s="246" t="str">
        <f t="shared" si="47"/>
        <v>Kontrak IV</v>
      </c>
      <c r="E246" s="229" t="s">
        <v>47</v>
      </c>
      <c r="F246" s="229">
        <v>3</v>
      </c>
      <c r="G246" s="229" t="s">
        <v>1401</v>
      </c>
      <c r="H246" s="229"/>
      <c r="I246" s="229" t="s">
        <v>2816</v>
      </c>
      <c r="J246" s="229" t="s">
        <v>103</v>
      </c>
      <c r="K246" s="229" t="s">
        <v>3252</v>
      </c>
      <c r="L246" s="230">
        <v>30363</v>
      </c>
      <c r="M246" s="231">
        <f t="shared" ca="1" si="48"/>
        <v>43</v>
      </c>
      <c r="N246" s="232" t="s">
        <v>3254</v>
      </c>
      <c r="O246" s="229" t="s">
        <v>114</v>
      </c>
      <c r="P246" s="229" t="s">
        <v>349</v>
      </c>
      <c r="Q246" s="233" t="s">
        <v>177</v>
      </c>
      <c r="R246" s="229" t="s">
        <v>3257</v>
      </c>
      <c r="S246" s="229">
        <v>1661598487</v>
      </c>
      <c r="T246" s="229" t="s">
        <v>1528</v>
      </c>
      <c r="U246" s="233" t="s">
        <v>120</v>
      </c>
      <c r="V246" s="233"/>
      <c r="W246" s="233"/>
      <c r="X246" s="233"/>
      <c r="Y246" s="233"/>
      <c r="Z246" s="233"/>
      <c r="AA246" s="234">
        <v>44986</v>
      </c>
      <c r="AB246" s="235">
        <v>45107</v>
      </c>
      <c r="AC246" s="247">
        <f t="shared" si="80"/>
        <v>4</v>
      </c>
      <c r="AD246" s="234">
        <v>45108</v>
      </c>
      <c r="AE246" s="234">
        <v>45473</v>
      </c>
      <c r="AF246" s="231">
        <f t="shared" si="81"/>
        <v>12</v>
      </c>
      <c r="AG246" s="234">
        <v>45474</v>
      </c>
      <c r="AH246" s="234">
        <v>45838</v>
      </c>
      <c r="AI246" s="231">
        <f t="shared" si="82"/>
        <v>12</v>
      </c>
      <c r="AJ246" s="234">
        <v>45839</v>
      </c>
      <c r="AK246" s="234">
        <v>46203</v>
      </c>
      <c r="AL246" s="236">
        <f t="shared" si="83"/>
        <v>12</v>
      </c>
      <c r="AM246" s="234" t="s">
        <v>97</v>
      </c>
      <c r="AN246" s="234"/>
      <c r="AO246" s="236" t="str">
        <f t="shared" si="84"/>
        <v/>
      </c>
      <c r="AP246" s="234"/>
      <c r="AQ246" s="234"/>
      <c r="AR246" s="230"/>
      <c r="AS246" s="230"/>
      <c r="AT246" s="229"/>
      <c r="AU246" s="229"/>
    </row>
    <row r="247" spans="1:47" ht="30" customHeight="1">
      <c r="A247" s="223">
        <f t="shared" si="86"/>
        <v>5</v>
      </c>
      <c r="B247" s="264" t="s">
        <v>1400</v>
      </c>
      <c r="C247" s="264" t="s">
        <v>376</v>
      </c>
      <c r="D247" s="225" t="str">
        <f t="shared" si="47"/>
        <v>Kontrak IV</v>
      </c>
      <c r="E247" s="117" t="s">
        <v>47</v>
      </c>
      <c r="F247" s="117">
        <v>3</v>
      </c>
      <c r="G247" s="117" t="s">
        <v>1401</v>
      </c>
      <c r="H247" s="117"/>
      <c r="I247" s="117" t="s">
        <v>1402</v>
      </c>
      <c r="J247" s="117" t="s">
        <v>103</v>
      </c>
      <c r="K247" s="117" t="s">
        <v>1404</v>
      </c>
      <c r="L247" s="119">
        <v>31734</v>
      </c>
      <c r="M247" s="120">
        <f t="shared" ca="1" si="48"/>
        <v>39</v>
      </c>
      <c r="N247" s="118" t="s">
        <v>1405</v>
      </c>
      <c r="O247" s="117" t="s">
        <v>219</v>
      </c>
      <c r="P247" s="117" t="s">
        <v>30</v>
      </c>
      <c r="Q247" s="216" t="s">
        <v>177</v>
      </c>
      <c r="R247" s="117" t="s">
        <v>1406</v>
      </c>
      <c r="S247" s="117">
        <v>1629853404</v>
      </c>
      <c r="T247" s="117" t="s">
        <v>1528</v>
      </c>
      <c r="U247" s="216" t="s">
        <v>120</v>
      </c>
      <c r="V247" s="216"/>
      <c r="W247" s="216"/>
      <c r="X247" s="216"/>
      <c r="Y247" s="216"/>
      <c r="Z247" s="216"/>
      <c r="AA247" s="217">
        <v>44958</v>
      </c>
      <c r="AB247" s="218">
        <v>45077</v>
      </c>
      <c r="AC247" s="219">
        <f t="shared" si="80"/>
        <v>4</v>
      </c>
      <c r="AD247" s="220" t="s">
        <v>3089</v>
      </c>
      <c r="AE247" s="220"/>
      <c r="AF247" s="120" t="str">
        <f t="shared" si="81"/>
        <v/>
      </c>
      <c r="AG247" s="217" t="s">
        <v>3090</v>
      </c>
      <c r="AH247" s="217"/>
      <c r="AI247" s="251" t="str">
        <f t="shared" si="82"/>
        <v/>
      </c>
      <c r="AJ247" s="220" t="s">
        <v>2845</v>
      </c>
      <c r="AK247" s="220"/>
      <c r="AL247" s="222" t="str">
        <f t="shared" si="83"/>
        <v/>
      </c>
      <c r="AM247" s="217">
        <v>46174</v>
      </c>
      <c r="AN247" s="217">
        <v>46538</v>
      </c>
      <c r="AO247" s="221">
        <f t="shared" si="84"/>
        <v>12</v>
      </c>
      <c r="AP247" s="220"/>
      <c r="AQ247" s="220"/>
      <c r="AR247" s="119"/>
      <c r="AS247" s="119"/>
      <c r="AT247" s="117"/>
      <c r="AU247" s="117"/>
    </row>
    <row r="248" spans="1:47" ht="30" customHeight="1">
      <c r="A248" s="223">
        <f t="shared" si="86"/>
        <v>6</v>
      </c>
      <c r="B248" s="264" t="s">
        <v>1408</v>
      </c>
      <c r="C248" s="264" t="s">
        <v>376</v>
      </c>
      <c r="D248" s="225" t="str">
        <f t="shared" si="47"/>
        <v>Kontrak III</v>
      </c>
      <c r="E248" s="117" t="s">
        <v>47</v>
      </c>
      <c r="F248" s="117">
        <v>3</v>
      </c>
      <c r="G248" s="117" t="s">
        <v>1401</v>
      </c>
      <c r="H248" s="117"/>
      <c r="I248" s="117" t="s">
        <v>1409</v>
      </c>
      <c r="J248" s="117" t="s">
        <v>103</v>
      </c>
      <c r="K248" s="117" t="s">
        <v>1244</v>
      </c>
      <c r="L248" s="119">
        <v>34560</v>
      </c>
      <c r="M248" s="120">
        <f t="shared" ca="1" si="48"/>
        <v>32</v>
      </c>
      <c r="N248" s="118" t="s">
        <v>1410</v>
      </c>
      <c r="O248" s="117" t="s">
        <v>114</v>
      </c>
      <c r="P248" s="117" t="s">
        <v>116</v>
      </c>
      <c r="Q248" s="216" t="s">
        <v>177</v>
      </c>
      <c r="R248" s="117" t="s">
        <v>1411</v>
      </c>
      <c r="S248" s="117">
        <v>1882600675</v>
      </c>
      <c r="T248" s="117" t="s">
        <v>1164</v>
      </c>
      <c r="U248" s="216" t="s">
        <v>120</v>
      </c>
      <c r="V248" s="216"/>
      <c r="W248" s="216"/>
      <c r="X248" s="216"/>
      <c r="Y248" s="216"/>
      <c r="Z248" s="216"/>
      <c r="AA248" s="217">
        <v>45887</v>
      </c>
      <c r="AB248" s="218">
        <v>46022</v>
      </c>
      <c r="AC248" s="219">
        <f t="shared" ref="AC248:AC249" si="87">IF(AB248="","",(DATEDIF(AA248,AB248,"M")))</f>
        <v>4</v>
      </c>
      <c r="AD248" s="220">
        <v>46023</v>
      </c>
      <c r="AE248" s="220">
        <v>46142</v>
      </c>
      <c r="AF248" s="120">
        <f t="shared" si="81"/>
        <v>4</v>
      </c>
      <c r="AG248" s="217">
        <v>46143</v>
      </c>
      <c r="AH248" s="217">
        <v>46265</v>
      </c>
      <c r="AI248" s="251">
        <f t="shared" si="82"/>
        <v>4</v>
      </c>
      <c r="AJ248" s="220" t="s">
        <v>97</v>
      </c>
      <c r="AK248" s="220"/>
      <c r="AL248" s="222" t="str">
        <f t="shared" si="83"/>
        <v/>
      </c>
      <c r="AM248" s="217" t="s">
        <v>97</v>
      </c>
      <c r="AN248" s="217"/>
      <c r="AO248" s="221" t="str">
        <f t="shared" si="84"/>
        <v/>
      </c>
      <c r="AP248" s="220"/>
      <c r="AQ248" s="220"/>
      <c r="AR248" s="119"/>
      <c r="AS248" s="119"/>
      <c r="AT248" s="117"/>
      <c r="AU248" s="117"/>
    </row>
    <row r="249" spans="1:47" ht="30" customHeight="1">
      <c r="A249" s="223">
        <f t="shared" si="86"/>
        <v>7</v>
      </c>
      <c r="B249" s="264" t="s">
        <v>1413</v>
      </c>
      <c r="C249" s="264" t="s">
        <v>376</v>
      </c>
      <c r="D249" s="225" t="str">
        <f t="shared" si="47"/>
        <v>Kontrak III</v>
      </c>
      <c r="E249" s="117" t="s">
        <v>47</v>
      </c>
      <c r="F249" s="117">
        <v>3</v>
      </c>
      <c r="G249" s="117" t="s">
        <v>1242</v>
      </c>
      <c r="H249" s="117"/>
      <c r="I249" s="117" t="s">
        <v>1416</v>
      </c>
      <c r="J249" s="117" t="s">
        <v>103</v>
      </c>
      <c r="K249" s="117" t="s">
        <v>1417</v>
      </c>
      <c r="L249" s="119">
        <v>37550</v>
      </c>
      <c r="M249" s="120">
        <f t="shared" ca="1" si="48"/>
        <v>23</v>
      </c>
      <c r="N249" s="118" t="s">
        <v>1418</v>
      </c>
      <c r="O249" s="117" t="s">
        <v>114</v>
      </c>
      <c r="P249" s="117" t="s">
        <v>116</v>
      </c>
      <c r="Q249" s="216" t="s">
        <v>250</v>
      </c>
      <c r="R249" s="117" t="s">
        <v>1419</v>
      </c>
      <c r="S249" s="117">
        <v>1885218785</v>
      </c>
      <c r="T249" s="117" t="s">
        <v>1164</v>
      </c>
      <c r="U249" s="216" t="s">
        <v>120</v>
      </c>
      <c r="V249" s="216"/>
      <c r="W249" s="216"/>
      <c r="X249" s="216"/>
      <c r="Y249" s="216"/>
      <c r="Z249" s="216"/>
      <c r="AA249" s="217">
        <v>45895</v>
      </c>
      <c r="AB249" s="218">
        <v>46022</v>
      </c>
      <c r="AC249" s="219">
        <f t="shared" si="87"/>
        <v>4</v>
      </c>
      <c r="AD249" s="220">
        <v>46023</v>
      </c>
      <c r="AE249" s="220">
        <v>46142</v>
      </c>
      <c r="AF249" s="120">
        <f t="shared" si="81"/>
        <v>4</v>
      </c>
      <c r="AG249" s="217">
        <v>46143</v>
      </c>
      <c r="AH249" s="217">
        <v>46265</v>
      </c>
      <c r="AI249" s="251">
        <f t="shared" si="82"/>
        <v>4</v>
      </c>
      <c r="AJ249" s="220" t="s">
        <v>97</v>
      </c>
      <c r="AK249" s="220"/>
      <c r="AL249" s="222" t="str">
        <f t="shared" si="83"/>
        <v/>
      </c>
      <c r="AM249" s="217" t="s">
        <v>97</v>
      </c>
      <c r="AN249" s="217"/>
      <c r="AO249" s="221" t="str">
        <f t="shared" si="84"/>
        <v/>
      </c>
      <c r="AP249" s="220"/>
      <c r="AQ249" s="220"/>
      <c r="AR249" s="119"/>
      <c r="AS249" s="119"/>
      <c r="AT249" s="117"/>
      <c r="AU249" s="117"/>
    </row>
    <row r="250" spans="1:47" ht="30" customHeight="1">
      <c r="A250" s="227">
        <f t="shared" si="86"/>
        <v>8</v>
      </c>
      <c r="B250" s="265" t="s">
        <v>2121</v>
      </c>
      <c r="C250" s="265" t="s">
        <v>376</v>
      </c>
      <c r="D250" s="246" t="str">
        <f t="shared" si="47"/>
        <v>Kontrak II</v>
      </c>
      <c r="E250" s="229" t="s">
        <v>47</v>
      </c>
      <c r="F250" s="229">
        <v>3</v>
      </c>
      <c r="G250" s="229" t="s">
        <v>1242</v>
      </c>
      <c r="H250" s="229"/>
      <c r="I250" s="229" t="s">
        <v>3296</v>
      </c>
      <c r="J250" s="229" t="s">
        <v>103</v>
      </c>
      <c r="K250" s="229" t="s">
        <v>1244</v>
      </c>
      <c r="L250" s="230">
        <v>26640</v>
      </c>
      <c r="M250" s="231">
        <f t="shared" ca="1" si="48"/>
        <v>53</v>
      </c>
      <c r="N250" s="232" t="s">
        <v>3297</v>
      </c>
      <c r="O250" s="229" t="s">
        <v>114</v>
      </c>
      <c r="P250" s="229" t="s">
        <v>426</v>
      </c>
      <c r="Q250" s="233" t="s">
        <v>3298</v>
      </c>
      <c r="R250" s="229" t="s">
        <v>3299</v>
      </c>
      <c r="S250" s="229"/>
      <c r="T250" s="229" t="s">
        <v>1365</v>
      </c>
      <c r="U250" s="216" t="s">
        <v>393</v>
      </c>
      <c r="V250" s="216"/>
      <c r="W250" s="216"/>
      <c r="X250" s="216"/>
      <c r="Y250" s="216"/>
      <c r="Z250" s="216"/>
      <c r="AA250" s="234">
        <v>45901</v>
      </c>
      <c r="AB250" s="235">
        <v>46022</v>
      </c>
      <c r="AC250" s="247">
        <f t="shared" ref="AC250:AC253" si="88">IF(AB250="","",(DATEDIF(AA250,AB250,"M")+1))</f>
        <v>4</v>
      </c>
      <c r="AD250" s="234">
        <v>46023</v>
      </c>
      <c r="AE250" s="234">
        <v>46142</v>
      </c>
      <c r="AF250" s="231">
        <f t="shared" si="81"/>
        <v>4</v>
      </c>
      <c r="AG250" s="234" t="s">
        <v>97</v>
      </c>
      <c r="AH250" s="234"/>
      <c r="AI250" s="231" t="str">
        <f t="shared" si="82"/>
        <v/>
      </c>
      <c r="AJ250" s="234" t="s">
        <v>97</v>
      </c>
      <c r="AK250" s="234"/>
      <c r="AL250" s="236" t="str">
        <f t="shared" si="83"/>
        <v/>
      </c>
      <c r="AM250" s="234" t="s">
        <v>97</v>
      </c>
      <c r="AN250" s="234"/>
      <c r="AO250" s="236" t="str">
        <f t="shared" si="84"/>
        <v/>
      </c>
      <c r="AP250" s="234"/>
      <c r="AQ250" s="234"/>
      <c r="AR250" s="230"/>
      <c r="AS250" s="230"/>
      <c r="AT250" s="229"/>
      <c r="AU250" s="229"/>
    </row>
    <row r="251" spans="1:47" ht="30" customHeight="1">
      <c r="A251" s="227">
        <f t="shared" si="86"/>
        <v>9</v>
      </c>
      <c r="B251" s="265" t="s">
        <v>2122</v>
      </c>
      <c r="C251" s="265" t="s">
        <v>376</v>
      </c>
      <c r="D251" s="246" t="str">
        <f t="shared" si="47"/>
        <v>Kontrak II</v>
      </c>
      <c r="E251" s="229" t="s">
        <v>47</v>
      </c>
      <c r="F251" s="229">
        <v>3</v>
      </c>
      <c r="G251" s="229" t="s">
        <v>1242</v>
      </c>
      <c r="H251" s="229"/>
      <c r="I251" s="229" t="s">
        <v>3311</v>
      </c>
      <c r="J251" s="229" t="s">
        <v>172</v>
      </c>
      <c r="K251" s="229" t="s">
        <v>1536</v>
      </c>
      <c r="L251" s="230">
        <v>37086</v>
      </c>
      <c r="M251" s="231">
        <f t="shared" ca="1" si="48"/>
        <v>25</v>
      </c>
      <c r="N251" s="232" t="s">
        <v>3312</v>
      </c>
      <c r="O251" s="229" t="s">
        <v>114</v>
      </c>
      <c r="P251" s="229" t="s">
        <v>116</v>
      </c>
      <c r="Q251" s="233" t="s">
        <v>250</v>
      </c>
      <c r="R251" s="229" t="s">
        <v>3313</v>
      </c>
      <c r="S251" s="229"/>
      <c r="T251" s="229" t="s">
        <v>1365</v>
      </c>
      <c r="U251" s="216" t="s">
        <v>393</v>
      </c>
      <c r="V251" s="216"/>
      <c r="W251" s="216"/>
      <c r="X251" s="216"/>
      <c r="Y251" s="216"/>
      <c r="Z251" s="216"/>
      <c r="AA251" s="234">
        <v>45903</v>
      </c>
      <c r="AB251" s="235">
        <v>46022</v>
      </c>
      <c r="AC251" s="247">
        <f t="shared" si="88"/>
        <v>4</v>
      </c>
      <c r="AD251" s="234">
        <v>46023</v>
      </c>
      <c r="AE251" s="234">
        <v>46142</v>
      </c>
      <c r="AF251" s="231">
        <f t="shared" si="81"/>
        <v>4</v>
      </c>
      <c r="AG251" s="234" t="s">
        <v>97</v>
      </c>
      <c r="AH251" s="234"/>
      <c r="AI251" s="231" t="str">
        <f t="shared" si="82"/>
        <v/>
      </c>
      <c r="AJ251" s="234" t="s">
        <v>97</v>
      </c>
      <c r="AK251" s="234"/>
      <c r="AL251" s="236" t="str">
        <f t="shared" si="83"/>
        <v/>
      </c>
      <c r="AM251" s="234" t="s">
        <v>97</v>
      </c>
      <c r="AN251" s="234"/>
      <c r="AO251" s="236" t="str">
        <f t="shared" si="84"/>
        <v/>
      </c>
      <c r="AP251" s="234"/>
      <c r="AQ251" s="234"/>
      <c r="AR251" s="230"/>
      <c r="AS251" s="230"/>
      <c r="AT251" s="229"/>
      <c r="AU251" s="229"/>
    </row>
    <row r="252" spans="1:47" ht="30" customHeight="1">
      <c r="A252" s="223">
        <f t="shared" si="86"/>
        <v>10</v>
      </c>
      <c r="B252" s="264" t="s">
        <v>1423</v>
      </c>
      <c r="C252" s="264" t="s">
        <v>376</v>
      </c>
      <c r="D252" s="225" t="str">
        <f t="shared" si="47"/>
        <v>Kontrak II</v>
      </c>
      <c r="E252" s="117" t="s">
        <v>47</v>
      </c>
      <c r="F252" s="117">
        <v>3</v>
      </c>
      <c r="G252" s="117" t="s">
        <v>1242</v>
      </c>
      <c r="H252" s="117"/>
      <c r="I252" s="117" t="s">
        <v>1424</v>
      </c>
      <c r="J252" s="117" t="s">
        <v>103</v>
      </c>
      <c r="K252" s="117" t="s">
        <v>1425</v>
      </c>
      <c r="L252" s="119">
        <v>34383</v>
      </c>
      <c r="M252" s="120">
        <f t="shared" ca="1" si="48"/>
        <v>32</v>
      </c>
      <c r="N252" s="118" t="s">
        <v>1427</v>
      </c>
      <c r="O252" s="117" t="s">
        <v>114</v>
      </c>
      <c r="P252" s="117" t="s">
        <v>176</v>
      </c>
      <c r="Q252" s="216" t="s">
        <v>177</v>
      </c>
      <c r="R252" s="117" t="s">
        <v>1428</v>
      </c>
      <c r="S252" s="117" t="s">
        <v>1429</v>
      </c>
      <c r="T252" s="117" t="s">
        <v>1365</v>
      </c>
      <c r="U252" s="216" t="s">
        <v>393</v>
      </c>
      <c r="V252" s="216"/>
      <c r="W252" s="216"/>
      <c r="X252" s="216"/>
      <c r="Y252" s="216"/>
      <c r="Z252" s="216"/>
      <c r="AA252" s="217" t="s">
        <v>3324</v>
      </c>
      <c r="AB252" s="218"/>
      <c r="AC252" s="219" t="str">
        <f t="shared" si="88"/>
        <v/>
      </c>
      <c r="AD252" s="220">
        <v>46143</v>
      </c>
      <c r="AE252" s="220">
        <v>46265</v>
      </c>
      <c r="AF252" s="120">
        <f t="shared" si="81"/>
        <v>4</v>
      </c>
      <c r="AG252" s="217" t="s">
        <v>97</v>
      </c>
      <c r="AH252" s="217"/>
      <c r="AI252" s="251" t="str">
        <f t="shared" si="82"/>
        <v/>
      </c>
      <c r="AJ252" s="220" t="s">
        <v>97</v>
      </c>
      <c r="AK252" s="220"/>
      <c r="AL252" s="222" t="str">
        <f t="shared" si="83"/>
        <v/>
      </c>
      <c r="AM252" s="217" t="s">
        <v>97</v>
      </c>
      <c r="AN252" s="217"/>
      <c r="AO252" s="221" t="str">
        <f t="shared" si="84"/>
        <v/>
      </c>
      <c r="AP252" s="220"/>
      <c r="AQ252" s="220"/>
      <c r="AR252" s="119"/>
      <c r="AS252" s="119"/>
      <c r="AT252" s="117"/>
      <c r="AU252" s="117"/>
    </row>
    <row r="253" spans="1:47" ht="30" customHeight="1">
      <c r="A253" s="223">
        <f t="shared" si="86"/>
        <v>11</v>
      </c>
      <c r="B253" s="264" t="s">
        <v>1240</v>
      </c>
      <c r="C253" s="264" t="s">
        <v>376</v>
      </c>
      <c r="D253" s="225" t="str">
        <f t="shared" si="47"/>
        <v>Kontrak I</v>
      </c>
      <c r="E253" s="117" t="s">
        <v>47</v>
      </c>
      <c r="F253" s="117">
        <v>3</v>
      </c>
      <c r="G253" s="117" t="s">
        <v>1242</v>
      </c>
      <c r="H253" s="117"/>
      <c r="I253" s="117" t="s">
        <v>1243</v>
      </c>
      <c r="J253" s="117" t="s">
        <v>103</v>
      </c>
      <c r="K253" s="117" t="s">
        <v>1244</v>
      </c>
      <c r="L253" s="119">
        <v>35731</v>
      </c>
      <c r="M253" s="120">
        <f t="shared" ca="1" si="48"/>
        <v>28</v>
      </c>
      <c r="N253" s="118" t="s">
        <v>1245</v>
      </c>
      <c r="O253" s="117" t="s">
        <v>1246</v>
      </c>
      <c r="P253" s="117" t="s">
        <v>176</v>
      </c>
      <c r="Q253" s="216" t="s">
        <v>177</v>
      </c>
      <c r="R253" s="117" t="s">
        <v>97</v>
      </c>
      <c r="S253" s="117">
        <v>2027707742</v>
      </c>
      <c r="T253" s="117" t="s">
        <v>1241</v>
      </c>
      <c r="U253" s="216" t="s">
        <v>1247</v>
      </c>
      <c r="V253" s="216"/>
      <c r="W253" s="216"/>
      <c r="X253" s="216"/>
      <c r="Y253" s="216"/>
      <c r="Z253" s="216"/>
      <c r="AA253" s="217" t="s">
        <v>97</v>
      </c>
      <c r="AB253" s="217"/>
      <c r="AC253" s="221" t="str">
        <f t="shared" si="88"/>
        <v/>
      </c>
      <c r="AD253" s="220" t="s">
        <v>97</v>
      </c>
      <c r="AE253" s="220"/>
      <c r="AF253" s="222" t="str">
        <f t="shared" si="81"/>
        <v/>
      </c>
      <c r="AG253" s="217" t="s">
        <v>97</v>
      </c>
      <c r="AH253" s="217"/>
      <c r="AI253" s="251" t="str">
        <f t="shared" si="82"/>
        <v/>
      </c>
      <c r="AJ253" s="220" t="s">
        <v>97</v>
      </c>
      <c r="AK253" s="220"/>
      <c r="AL253" s="220" t="str">
        <f t="shared" si="83"/>
        <v/>
      </c>
      <c r="AM253" s="217" t="s">
        <v>97</v>
      </c>
      <c r="AN253" s="217"/>
      <c r="AO253" s="221" t="str">
        <f t="shared" si="84"/>
        <v/>
      </c>
      <c r="AP253" s="220"/>
      <c r="AQ253" s="220"/>
      <c r="AR253" s="119"/>
      <c r="AS253" s="119"/>
      <c r="AT253" s="117"/>
      <c r="AU253" s="117"/>
    </row>
    <row r="254" spans="1:47" ht="30" customHeight="1">
      <c r="A254" s="223">
        <f t="shared" si="86"/>
        <v>12</v>
      </c>
      <c r="B254" s="264" t="s">
        <v>1434</v>
      </c>
      <c r="C254" s="264" t="s">
        <v>1822</v>
      </c>
      <c r="D254" s="225" t="str">
        <f t="shared" si="47"/>
        <v>Freelance</v>
      </c>
      <c r="E254" s="117"/>
      <c r="F254" s="117"/>
      <c r="G254" s="117" t="s">
        <v>1242</v>
      </c>
      <c r="H254" s="117"/>
      <c r="I254" s="244" t="s">
        <v>1435</v>
      </c>
      <c r="J254" s="117" t="s">
        <v>103</v>
      </c>
      <c r="K254" s="117" t="s">
        <v>1436</v>
      </c>
      <c r="L254" s="119">
        <v>30435</v>
      </c>
      <c r="M254" s="120">
        <f t="shared" ca="1" si="48"/>
        <v>43</v>
      </c>
      <c r="N254" s="118" t="s">
        <v>1437</v>
      </c>
      <c r="O254" s="117" t="s">
        <v>114</v>
      </c>
      <c r="P254" s="117" t="s">
        <v>176</v>
      </c>
      <c r="Q254" s="216" t="s">
        <v>926</v>
      </c>
      <c r="R254" s="117"/>
      <c r="S254" s="117">
        <v>1100526678</v>
      </c>
      <c r="T254" s="117" t="s">
        <v>120</v>
      </c>
      <c r="U254" s="216" t="s">
        <v>1438</v>
      </c>
      <c r="V254" s="216" t="s">
        <v>1439</v>
      </c>
      <c r="W254" s="216" t="s">
        <v>1440</v>
      </c>
      <c r="X254" s="216"/>
      <c r="Y254" s="216"/>
      <c r="Z254" s="216"/>
      <c r="AA254" s="217"/>
      <c r="AB254" s="217"/>
      <c r="AC254" s="221"/>
      <c r="AD254" s="220"/>
      <c r="AE254" s="220"/>
      <c r="AF254" s="222"/>
      <c r="AG254" s="217"/>
      <c r="AH254" s="217"/>
      <c r="AI254" s="251"/>
      <c r="AJ254" s="220"/>
      <c r="AK254" s="220"/>
      <c r="AL254" s="220"/>
      <c r="AM254" s="217"/>
      <c r="AN254" s="217"/>
      <c r="AO254" s="221"/>
      <c r="AP254" s="220"/>
      <c r="AQ254" s="220"/>
      <c r="AR254" s="119"/>
      <c r="AS254" s="119"/>
      <c r="AT254" s="117"/>
      <c r="AU254" s="117"/>
    </row>
    <row r="255" spans="1:47" ht="30" customHeight="1">
      <c r="A255" s="223">
        <f t="shared" si="86"/>
        <v>13</v>
      </c>
      <c r="B255" s="264" t="s">
        <v>1442</v>
      </c>
      <c r="C255" s="266" t="s">
        <v>246</v>
      </c>
      <c r="D255" s="225" t="str">
        <f t="shared" si="47"/>
        <v>Kontrak II</v>
      </c>
      <c r="E255" s="117" t="s">
        <v>30</v>
      </c>
      <c r="F255" s="117" t="s">
        <v>30</v>
      </c>
      <c r="G255" s="117" t="s">
        <v>1242</v>
      </c>
      <c r="H255" s="117"/>
      <c r="I255" s="117" t="s">
        <v>1447</v>
      </c>
      <c r="J255" s="117" t="s">
        <v>103</v>
      </c>
      <c r="K255" s="117" t="s">
        <v>1448</v>
      </c>
      <c r="L255" s="119">
        <v>35276</v>
      </c>
      <c r="M255" s="120">
        <f t="shared" ca="1" si="48"/>
        <v>30</v>
      </c>
      <c r="N255" s="118" t="s">
        <v>1449</v>
      </c>
      <c r="O255" s="117" t="s">
        <v>114</v>
      </c>
      <c r="P255" s="117" t="s">
        <v>116</v>
      </c>
      <c r="Q255" s="216" t="s">
        <v>250</v>
      </c>
      <c r="R255" s="117" t="s">
        <v>1450</v>
      </c>
      <c r="S255" s="117" t="s">
        <v>1451</v>
      </c>
      <c r="T255" s="117" t="s">
        <v>1365</v>
      </c>
      <c r="U255" s="241" t="s">
        <v>252</v>
      </c>
      <c r="V255" s="216"/>
      <c r="W255" s="216"/>
      <c r="X255" s="216"/>
      <c r="Y255" s="216"/>
      <c r="Z255" s="216"/>
      <c r="AA255" s="217">
        <v>45915</v>
      </c>
      <c r="AB255" s="218">
        <v>46053</v>
      </c>
      <c r="AC255" s="219">
        <f t="shared" ref="AC255:AC256" si="89">IF(AB255="","",(DATEDIF(AA255,AB255,"M")+1))</f>
        <v>5</v>
      </c>
      <c r="AD255" s="220" t="s">
        <v>2290</v>
      </c>
      <c r="AE255" s="220"/>
      <c r="AF255" s="120" t="str">
        <f t="shared" ref="AF255:AF268" si="90">IF(AE255="","",(DATEDIF(AD255,AE255,"M")+1))</f>
        <v/>
      </c>
      <c r="AG255" s="217">
        <v>46174</v>
      </c>
      <c r="AH255" s="217">
        <v>46295</v>
      </c>
      <c r="AI255" s="251">
        <f t="shared" ref="AI255:AI268" si="91">IF(AH255="","",(DATEDIF(AG255,AH255,"M")+1))</f>
        <v>4</v>
      </c>
      <c r="AJ255" s="220" t="s">
        <v>97</v>
      </c>
      <c r="AK255" s="220"/>
      <c r="AL255" s="222" t="str">
        <f t="shared" ref="AL255:AL268" si="92">IF(AK255="","",(DATEDIF(AJ255,AK255,"M")+1))</f>
        <v/>
      </c>
      <c r="AM255" s="217" t="s">
        <v>97</v>
      </c>
      <c r="AN255" s="217"/>
      <c r="AO255" s="221" t="str">
        <f t="shared" ref="AO255:AO268" si="93">IF(AN255="","",(DATEDIF(AM255,AN255,"M")+1))</f>
        <v/>
      </c>
      <c r="AP255" s="220"/>
      <c r="AQ255" s="220"/>
      <c r="AR255" s="119"/>
      <c r="AS255" s="119"/>
      <c r="AT255" s="117"/>
      <c r="AU255" s="117"/>
    </row>
    <row r="256" spans="1:47" ht="30" customHeight="1">
      <c r="A256" s="208" t="s">
        <v>2124</v>
      </c>
      <c r="B256" s="208"/>
      <c r="C256" s="208"/>
      <c r="D256" s="225" t="str">
        <f t="shared" si="47"/>
        <v>.</v>
      </c>
      <c r="E256" s="117"/>
      <c r="F256" s="117"/>
      <c r="G256" s="117"/>
      <c r="H256" s="117"/>
      <c r="I256" s="117"/>
      <c r="J256" s="117"/>
      <c r="K256" s="117"/>
      <c r="L256" s="119"/>
      <c r="M256" s="120" t="str">
        <f t="shared" ca="1" si="48"/>
        <v/>
      </c>
      <c r="N256" s="118"/>
      <c r="O256" s="117"/>
      <c r="P256" s="117"/>
      <c r="Q256" s="216"/>
      <c r="R256" s="117"/>
      <c r="S256" s="117"/>
      <c r="T256" s="117" t="s">
        <v>2125</v>
      </c>
      <c r="U256" s="216"/>
      <c r="V256" s="216"/>
      <c r="W256" s="216"/>
      <c r="X256" s="216"/>
      <c r="Y256" s="216"/>
      <c r="Z256" s="216"/>
      <c r="AA256" s="217"/>
      <c r="AB256" s="218"/>
      <c r="AC256" s="219" t="str">
        <f t="shared" si="89"/>
        <v/>
      </c>
      <c r="AD256" s="220"/>
      <c r="AE256" s="220"/>
      <c r="AF256" s="120" t="str">
        <f t="shared" si="90"/>
        <v/>
      </c>
      <c r="AG256" s="217"/>
      <c r="AH256" s="217"/>
      <c r="AI256" s="251" t="str">
        <f t="shared" si="91"/>
        <v/>
      </c>
      <c r="AJ256" s="220"/>
      <c r="AK256" s="220"/>
      <c r="AL256" s="222" t="str">
        <f t="shared" si="92"/>
        <v/>
      </c>
      <c r="AM256" s="217"/>
      <c r="AN256" s="217"/>
      <c r="AO256" s="221" t="str">
        <f t="shared" si="93"/>
        <v/>
      </c>
      <c r="AP256" s="220"/>
      <c r="AQ256" s="220"/>
      <c r="AR256" s="119"/>
      <c r="AS256" s="119"/>
      <c r="AT256" s="117"/>
      <c r="AU256" s="117"/>
    </row>
    <row r="257" spans="1:47" ht="30" customHeight="1">
      <c r="A257" s="223">
        <v>1</v>
      </c>
      <c r="B257" s="224" t="s">
        <v>1456</v>
      </c>
      <c r="C257" s="224" t="s">
        <v>592</v>
      </c>
      <c r="D257" s="225" t="str">
        <f t="shared" si="47"/>
        <v>Kontrak V</v>
      </c>
      <c r="E257" s="117" t="s">
        <v>97</v>
      </c>
      <c r="F257" s="117" t="s">
        <v>97</v>
      </c>
      <c r="G257" s="117" t="s">
        <v>1457</v>
      </c>
      <c r="H257" s="117"/>
      <c r="I257" s="117" t="s">
        <v>1458</v>
      </c>
      <c r="J257" s="117" t="s">
        <v>103</v>
      </c>
      <c r="K257" s="117" t="s">
        <v>1459</v>
      </c>
      <c r="L257" s="119">
        <v>32962</v>
      </c>
      <c r="M257" s="120">
        <f t="shared" ca="1" si="48"/>
        <v>36</v>
      </c>
      <c r="N257" s="118" t="s">
        <v>1460</v>
      </c>
      <c r="O257" s="117" t="s">
        <v>114</v>
      </c>
      <c r="P257" s="117" t="s">
        <v>116</v>
      </c>
      <c r="Q257" s="216" t="s">
        <v>202</v>
      </c>
      <c r="R257" s="117" t="s">
        <v>1461</v>
      </c>
      <c r="S257" s="117">
        <v>1532923244</v>
      </c>
      <c r="T257" s="117" t="s">
        <v>2279</v>
      </c>
      <c r="U257" s="216" t="s">
        <v>1462</v>
      </c>
      <c r="V257" s="216"/>
      <c r="W257" s="216"/>
      <c r="X257" s="216"/>
      <c r="Y257" s="216"/>
      <c r="Z257" s="216"/>
      <c r="AA257" s="217">
        <v>44888</v>
      </c>
      <c r="AB257" s="218">
        <v>45048</v>
      </c>
      <c r="AC257" s="219">
        <v>5</v>
      </c>
      <c r="AD257" s="220">
        <v>45049</v>
      </c>
      <c r="AE257" s="220">
        <v>45443</v>
      </c>
      <c r="AF257" s="120">
        <f t="shared" si="90"/>
        <v>13</v>
      </c>
      <c r="AG257" s="217">
        <v>45444</v>
      </c>
      <c r="AH257" s="217">
        <v>45808</v>
      </c>
      <c r="AI257" s="251">
        <f t="shared" si="91"/>
        <v>12</v>
      </c>
      <c r="AJ257" s="220">
        <v>45809</v>
      </c>
      <c r="AK257" s="220">
        <v>46173</v>
      </c>
      <c r="AL257" s="222">
        <f t="shared" si="92"/>
        <v>12</v>
      </c>
      <c r="AM257" s="217">
        <v>46174</v>
      </c>
      <c r="AN257" s="217">
        <v>46538</v>
      </c>
      <c r="AO257" s="221">
        <f t="shared" si="93"/>
        <v>12</v>
      </c>
      <c r="AP257" s="220"/>
      <c r="AQ257" s="220"/>
      <c r="AR257" s="119"/>
      <c r="AS257" s="119"/>
      <c r="AT257" s="117"/>
      <c r="AU257" s="117"/>
    </row>
    <row r="258" spans="1:47" ht="27" customHeight="1">
      <c r="A258" s="223">
        <f t="shared" ref="A258:A260" si="94">A257+1</f>
        <v>2</v>
      </c>
      <c r="B258" s="224" t="s">
        <v>1463</v>
      </c>
      <c r="C258" s="444" t="s">
        <v>289</v>
      </c>
      <c r="D258" s="238" t="str">
        <f t="shared" si="47"/>
        <v>Kontrak VI</v>
      </c>
      <c r="E258" s="239" t="s">
        <v>73</v>
      </c>
      <c r="F258" s="239">
        <v>11</v>
      </c>
      <c r="G258" s="117" t="s">
        <v>1376</v>
      </c>
      <c r="H258" s="117"/>
      <c r="I258" s="117" t="s">
        <v>1464</v>
      </c>
      <c r="J258" s="117" t="s">
        <v>103</v>
      </c>
      <c r="K258" s="117" t="s">
        <v>1465</v>
      </c>
      <c r="L258" s="119">
        <v>28864</v>
      </c>
      <c r="M258" s="120">
        <f t="shared" ca="1" si="48"/>
        <v>47</v>
      </c>
      <c r="N258" s="118" t="s">
        <v>1466</v>
      </c>
      <c r="O258" s="117" t="s">
        <v>114</v>
      </c>
      <c r="P258" s="117" t="s">
        <v>116</v>
      </c>
      <c r="Q258" s="216" t="s">
        <v>97</v>
      </c>
      <c r="R258" s="117" t="s">
        <v>1467</v>
      </c>
      <c r="S258" s="117">
        <v>1250141197</v>
      </c>
      <c r="T258" s="117" t="s">
        <v>3378</v>
      </c>
      <c r="U258" s="216" t="s">
        <v>30</v>
      </c>
      <c r="V258" s="216"/>
      <c r="W258" s="216"/>
      <c r="X258" s="216"/>
      <c r="Y258" s="216"/>
      <c r="Z258" s="216"/>
      <c r="AA258" s="217" t="s">
        <v>3381</v>
      </c>
      <c r="AB258" s="218"/>
      <c r="AC258" s="219" t="str">
        <f>IF(AB258="","",(DATEDIF(AA258,AB258,"M")+1))</f>
        <v/>
      </c>
      <c r="AD258" s="220" t="s">
        <v>3384</v>
      </c>
      <c r="AE258" s="220"/>
      <c r="AF258" s="120" t="str">
        <f t="shared" si="90"/>
        <v/>
      </c>
      <c r="AG258" s="217" t="s">
        <v>3222</v>
      </c>
      <c r="AH258" s="217"/>
      <c r="AI258" s="251" t="str">
        <f t="shared" si="91"/>
        <v/>
      </c>
      <c r="AJ258" s="220" t="s">
        <v>3223</v>
      </c>
      <c r="AK258" s="220"/>
      <c r="AL258" s="222" t="str">
        <f t="shared" si="92"/>
        <v/>
      </c>
      <c r="AM258" s="217" t="s">
        <v>2268</v>
      </c>
      <c r="AN258" s="217"/>
      <c r="AO258" s="221" t="str">
        <f t="shared" si="93"/>
        <v/>
      </c>
      <c r="AP258" s="220" t="s">
        <v>3387</v>
      </c>
      <c r="AQ258" s="220"/>
      <c r="AR258" s="119"/>
      <c r="AS258" s="119"/>
      <c r="AT258" s="117"/>
      <c r="AU258" s="117"/>
    </row>
    <row r="259" spans="1:47" ht="30" customHeight="1">
      <c r="A259" s="223">
        <f t="shared" si="94"/>
        <v>3</v>
      </c>
      <c r="B259" s="224" t="s">
        <v>1469</v>
      </c>
      <c r="C259" s="444" t="s">
        <v>289</v>
      </c>
      <c r="D259" s="238" t="str">
        <f t="shared" si="47"/>
        <v>Kontrak IV</v>
      </c>
      <c r="E259" s="239" t="s">
        <v>47</v>
      </c>
      <c r="F259" s="239">
        <v>9</v>
      </c>
      <c r="G259" s="117" t="s">
        <v>1387</v>
      </c>
      <c r="H259" s="117"/>
      <c r="I259" s="117" t="s">
        <v>1470</v>
      </c>
      <c r="J259" s="117" t="s">
        <v>172</v>
      </c>
      <c r="K259" s="117" t="s">
        <v>1471</v>
      </c>
      <c r="L259" s="119">
        <v>36492</v>
      </c>
      <c r="M259" s="120">
        <f t="shared" ca="1" si="48"/>
        <v>26</v>
      </c>
      <c r="N259" s="118" t="s">
        <v>1472</v>
      </c>
      <c r="O259" s="117" t="s">
        <v>114</v>
      </c>
      <c r="P259" s="117" t="s">
        <v>116</v>
      </c>
      <c r="Q259" s="216" t="s">
        <v>250</v>
      </c>
      <c r="R259" s="117" t="s">
        <v>1473</v>
      </c>
      <c r="S259" s="117">
        <v>1883074649</v>
      </c>
      <c r="T259" s="117" t="s">
        <v>1528</v>
      </c>
      <c r="U259" s="216" t="s">
        <v>120</v>
      </c>
      <c r="V259" s="216"/>
      <c r="W259" s="216"/>
      <c r="X259" s="216"/>
      <c r="Y259" s="216"/>
      <c r="Z259" s="216"/>
      <c r="AA259" s="217">
        <v>45761</v>
      </c>
      <c r="AB259" s="218">
        <v>45900</v>
      </c>
      <c r="AC259" s="219">
        <f>IF(AB259="","",(DATEDIF(AA259,AB259,"M")))</f>
        <v>4</v>
      </c>
      <c r="AD259" s="220">
        <v>45901</v>
      </c>
      <c r="AE259" s="220">
        <v>46022</v>
      </c>
      <c r="AF259" s="120">
        <f t="shared" si="90"/>
        <v>4</v>
      </c>
      <c r="AG259" s="217">
        <v>46023</v>
      </c>
      <c r="AH259" s="217">
        <v>46142</v>
      </c>
      <c r="AI259" s="251">
        <f t="shared" si="91"/>
        <v>4</v>
      </c>
      <c r="AJ259" s="220">
        <v>46143</v>
      </c>
      <c r="AK259" s="220">
        <v>46265</v>
      </c>
      <c r="AL259" s="222">
        <f t="shared" si="92"/>
        <v>4</v>
      </c>
      <c r="AM259" s="217" t="s">
        <v>97</v>
      </c>
      <c r="AN259" s="217"/>
      <c r="AO259" s="221" t="str">
        <f t="shared" si="93"/>
        <v/>
      </c>
      <c r="AP259" s="220"/>
      <c r="AQ259" s="220"/>
      <c r="AR259" s="119"/>
      <c r="AS259" s="119"/>
      <c r="AT259" s="117"/>
      <c r="AU259" s="117"/>
    </row>
    <row r="260" spans="1:47" ht="12.75" customHeight="1">
      <c r="A260" s="223">
        <f t="shared" si="94"/>
        <v>4</v>
      </c>
      <c r="B260" s="228" t="s">
        <v>2127</v>
      </c>
      <c r="C260" s="228" t="s">
        <v>212</v>
      </c>
      <c r="D260" s="246" t="str">
        <f t="shared" si="47"/>
        <v>Kontrak I</v>
      </c>
      <c r="E260" s="229" t="s">
        <v>47</v>
      </c>
      <c r="F260" s="229">
        <v>3</v>
      </c>
      <c r="G260" s="229" t="s">
        <v>1387</v>
      </c>
      <c r="H260" s="229"/>
      <c r="I260" s="229" t="s">
        <v>3436</v>
      </c>
      <c r="J260" s="229" t="s">
        <v>103</v>
      </c>
      <c r="K260" s="229" t="s">
        <v>3438</v>
      </c>
      <c r="L260" s="230">
        <v>37315</v>
      </c>
      <c r="M260" s="231">
        <f t="shared" ca="1" si="48"/>
        <v>24</v>
      </c>
      <c r="N260" s="232" t="s">
        <v>3441</v>
      </c>
      <c r="O260" s="229" t="s">
        <v>219</v>
      </c>
      <c r="P260" s="229" t="s">
        <v>30</v>
      </c>
      <c r="Q260" s="233" t="s">
        <v>3443</v>
      </c>
      <c r="R260" s="229" t="s">
        <v>3445</v>
      </c>
      <c r="S260" s="229"/>
      <c r="T260" s="229" t="s">
        <v>1241</v>
      </c>
      <c r="U260" s="233" t="s">
        <v>3447</v>
      </c>
      <c r="V260" s="233"/>
      <c r="W260" s="233"/>
      <c r="X260" s="233"/>
      <c r="Y260" s="233"/>
      <c r="Z260" s="233"/>
      <c r="AA260" s="234" t="s">
        <v>2232</v>
      </c>
      <c r="AB260" s="235"/>
      <c r="AC260" s="247" t="str">
        <f t="shared" ref="AC260:AC268" si="95">IF(AB260="","",(DATEDIF(AA260,AB260,"M")+1))</f>
        <v/>
      </c>
      <c r="AD260" s="234" t="s">
        <v>97</v>
      </c>
      <c r="AE260" s="234"/>
      <c r="AF260" s="231" t="str">
        <f t="shared" si="90"/>
        <v/>
      </c>
      <c r="AG260" s="234" t="s">
        <v>97</v>
      </c>
      <c r="AH260" s="234"/>
      <c r="AI260" s="236" t="str">
        <f t="shared" si="91"/>
        <v/>
      </c>
      <c r="AJ260" s="234" t="s">
        <v>97</v>
      </c>
      <c r="AK260" s="234"/>
      <c r="AL260" s="236" t="str">
        <f t="shared" si="92"/>
        <v/>
      </c>
      <c r="AM260" s="217" t="s">
        <v>97</v>
      </c>
      <c r="AN260" s="217"/>
      <c r="AO260" s="221" t="str">
        <f t="shared" si="93"/>
        <v/>
      </c>
      <c r="AP260" s="234"/>
      <c r="AQ260" s="234"/>
      <c r="AR260" s="230"/>
      <c r="AS260" s="230"/>
      <c r="AT260" s="229"/>
      <c r="AU260" s="229"/>
    </row>
    <row r="261" spans="1:47" ht="12.75" customHeight="1">
      <c r="A261" s="223">
        <v>4</v>
      </c>
      <c r="B261" s="224" t="s">
        <v>3453</v>
      </c>
      <c r="C261" s="224" t="s">
        <v>2848</v>
      </c>
      <c r="D261" s="225" t="str">
        <f t="shared" si="47"/>
        <v>Kontrak I</v>
      </c>
      <c r="E261" s="117"/>
      <c r="F261" s="117"/>
      <c r="G261" s="117" t="s">
        <v>1387</v>
      </c>
      <c r="H261" s="117"/>
      <c r="I261" s="244" t="s">
        <v>1475</v>
      </c>
      <c r="J261" s="117" t="s">
        <v>103</v>
      </c>
      <c r="K261" s="117" t="s">
        <v>1476</v>
      </c>
      <c r="L261" s="119">
        <v>37549</v>
      </c>
      <c r="M261" s="120">
        <f t="shared" ca="1" si="48"/>
        <v>23</v>
      </c>
      <c r="N261" s="118" t="s">
        <v>1477</v>
      </c>
      <c r="O261" s="117" t="s">
        <v>219</v>
      </c>
      <c r="P261" s="117" t="s">
        <v>30</v>
      </c>
      <c r="Q261" s="216" t="s">
        <v>1479</v>
      </c>
      <c r="R261" s="117"/>
      <c r="S261" s="117"/>
      <c r="T261" s="117" t="s">
        <v>1241</v>
      </c>
      <c r="U261" s="216" t="s">
        <v>1480</v>
      </c>
      <c r="V261" s="216" t="s">
        <v>1481</v>
      </c>
      <c r="W261" s="216" t="s">
        <v>1482</v>
      </c>
      <c r="X261" s="216"/>
      <c r="Y261" s="216"/>
      <c r="Z261" s="216"/>
      <c r="AA261" s="217">
        <v>46204</v>
      </c>
      <c r="AB261" s="217">
        <v>46326</v>
      </c>
      <c r="AC261" s="221">
        <f t="shared" si="95"/>
        <v>4</v>
      </c>
      <c r="AD261" s="220"/>
      <c r="AE261" s="220"/>
      <c r="AF261" s="222" t="str">
        <f t="shared" si="90"/>
        <v/>
      </c>
      <c r="AG261" s="217"/>
      <c r="AH261" s="217"/>
      <c r="AI261" s="251" t="str">
        <f t="shared" si="91"/>
        <v/>
      </c>
      <c r="AJ261" s="220"/>
      <c r="AK261" s="220"/>
      <c r="AL261" s="220" t="str">
        <f t="shared" si="92"/>
        <v/>
      </c>
      <c r="AM261" s="217"/>
      <c r="AN261" s="217"/>
      <c r="AO261" s="221" t="str">
        <f t="shared" si="93"/>
        <v/>
      </c>
      <c r="AP261" s="220"/>
      <c r="AQ261" s="220"/>
      <c r="AR261" s="119"/>
      <c r="AS261" s="119"/>
      <c r="AT261" s="117"/>
      <c r="AU261" s="117"/>
    </row>
    <row r="262" spans="1:47" ht="12.75" customHeight="1">
      <c r="A262" s="223">
        <v>5</v>
      </c>
      <c r="B262" s="224" t="s">
        <v>1485</v>
      </c>
      <c r="C262" s="224" t="s">
        <v>376</v>
      </c>
      <c r="D262" s="225" t="str">
        <f t="shared" si="47"/>
        <v>Kontrak III</v>
      </c>
      <c r="E262" s="117" t="s">
        <v>47</v>
      </c>
      <c r="F262" s="117">
        <v>3</v>
      </c>
      <c r="G262" s="117" t="s">
        <v>1387</v>
      </c>
      <c r="H262" s="117"/>
      <c r="I262" s="117" t="s">
        <v>1486</v>
      </c>
      <c r="J262" s="117" t="s">
        <v>103</v>
      </c>
      <c r="K262" s="117" t="s">
        <v>1487</v>
      </c>
      <c r="L262" s="119">
        <v>38208</v>
      </c>
      <c r="M262" s="120">
        <f t="shared" ca="1" si="48"/>
        <v>22</v>
      </c>
      <c r="N262" s="118" t="s">
        <v>1488</v>
      </c>
      <c r="O262" s="117" t="s">
        <v>114</v>
      </c>
      <c r="P262" s="117" t="s">
        <v>116</v>
      </c>
      <c r="Q262" s="216" t="s">
        <v>177</v>
      </c>
      <c r="R262" s="117" t="s">
        <v>1489</v>
      </c>
      <c r="S262" s="117" t="s">
        <v>1490</v>
      </c>
      <c r="T262" s="117" t="s">
        <v>1164</v>
      </c>
      <c r="U262" s="216" t="s">
        <v>393</v>
      </c>
      <c r="V262" s="216"/>
      <c r="W262" s="216"/>
      <c r="X262" s="216"/>
      <c r="Y262" s="216"/>
      <c r="Z262" s="216"/>
      <c r="AA262" s="217">
        <v>45915</v>
      </c>
      <c r="AB262" s="218">
        <v>46053</v>
      </c>
      <c r="AC262" s="219">
        <f t="shared" si="95"/>
        <v>5</v>
      </c>
      <c r="AD262" s="220" t="s">
        <v>2290</v>
      </c>
      <c r="AE262" s="220"/>
      <c r="AF262" s="120" t="str">
        <f t="shared" si="90"/>
        <v/>
      </c>
      <c r="AG262" s="217">
        <v>46174</v>
      </c>
      <c r="AH262" s="217">
        <v>46295</v>
      </c>
      <c r="AI262" s="251">
        <f t="shared" si="91"/>
        <v>4</v>
      </c>
      <c r="AJ262" s="220" t="s">
        <v>97</v>
      </c>
      <c r="AK262" s="220"/>
      <c r="AL262" s="222" t="str">
        <f t="shared" si="92"/>
        <v/>
      </c>
      <c r="AM262" s="217" t="s">
        <v>97</v>
      </c>
      <c r="AN262" s="217"/>
      <c r="AO262" s="221" t="str">
        <f t="shared" si="93"/>
        <v/>
      </c>
      <c r="AP262" s="220"/>
      <c r="AQ262" s="220"/>
      <c r="AR262" s="119"/>
      <c r="AS262" s="119"/>
      <c r="AT262" s="117"/>
      <c r="AU262" s="117"/>
    </row>
    <row r="263" spans="1:47" ht="30" customHeight="1">
      <c r="A263" s="223">
        <v>6</v>
      </c>
      <c r="B263" s="224" t="s">
        <v>1491</v>
      </c>
      <c r="C263" s="224" t="s">
        <v>376</v>
      </c>
      <c r="D263" s="225" t="str">
        <f t="shared" si="47"/>
        <v>Kontrak III</v>
      </c>
      <c r="E263" s="117" t="s">
        <v>47</v>
      </c>
      <c r="F263" s="117">
        <v>3</v>
      </c>
      <c r="G263" s="117" t="s">
        <v>1387</v>
      </c>
      <c r="H263" s="117"/>
      <c r="I263" s="117" t="s">
        <v>1495</v>
      </c>
      <c r="J263" s="117" t="s">
        <v>172</v>
      </c>
      <c r="K263" s="117" t="s">
        <v>1497</v>
      </c>
      <c r="L263" s="119">
        <v>34254</v>
      </c>
      <c r="M263" s="120">
        <f t="shared" ca="1" si="48"/>
        <v>32</v>
      </c>
      <c r="N263" s="118" t="s">
        <v>1500</v>
      </c>
      <c r="O263" s="117" t="s">
        <v>114</v>
      </c>
      <c r="P263" s="117" t="s">
        <v>116</v>
      </c>
      <c r="Q263" s="216" t="s">
        <v>177</v>
      </c>
      <c r="R263" s="117" t="s">
        <v>1501</v>
      </c>
      <c r="S263" s="117">
        <v>1932878514</v>
      </c>
      <c r="T263" s="117" t="s">
        <v>1164</v>
      </c>
      <c r="U263" s="216" t="s">
        <v>393</v>
      </c>
      <c r="V263" s="216"/>
      <c r="W263" s="216"/>
      <c r="X263" s="216"/>
      <c r="Y263" s="216"/>
      <c r="Z263" s="216"/>
      <c r="AA263" s="217">
        <v>45922</v>
      </c>
      <c r="AB263" s="218">
        <v>46053</v>
      </c>
      <c r="AC263" s="219">
        <f t="shared" si="95"/>
        <v>5</v>
      </c>
      <c r="AD263" s="220" t="s">
        <v>2290</v>
      </c>
      <c r="AE263" s="220"/>
      <c r="AF263" s="120" t="str">
        <f t="shared" si="90"/>
        <v/>
      </c>
      <c r="AG263" s="217">
        <v>46174</v>
      </c>
      <c r="AH263" s="217">
        <v>46295</v>
      </c>
      <c r="AI263" s="251">
        <f t="shared" si="91"/>
        <v>4</v>
      </c>
      <c r="AJ263" s="220" t="s">
        <v>97</v>
      </c>
      <c r="AK263" s="220"/>
      <c r="AL263" s="222" t="str">
        <f t="shared" si="92"/>
        <v/>
      </c>
      <c r="AM263" s="217" t="s">
        <v>97</v>
      </c>
      <c r="AN263" s="217"/>
      <c r="AO263" s="221" t="str">
        <f t="shared" si="93"/>
        <v/>
      </c>
      <c r="AP263" s="220"/>
      <c r="AQ263" s="220"/>
      <c r="AR263" s="119"/>
      <c r="AS263" s="119"/>
      <c r="AT263" s="117"/>
      <c r="AU263" s="117"/>
    </row>
    <row r="264" spans="1:47" ht="30" customHeight="1">
      <c r="A264" s="223">
        <f>A263+1</f>
        <v>7</v>
      </c>
      <c r="B264" s="228" t="s">
        <v>2129</v>
      </c>
      <c r="C264" s="228" t="s">
        <v>376</v>
      </c>
      <c r="D264" s="246" t="str">
        <f t="shared" si="47"/>
        <v>Kontrak III</v>
      </c>
      <c r="E264" s="229" t="s">
        <v>47</v>
      </c>
      <c r="F264" s="229">
        <v>3</v>
      </c>
      <c r="G264" s="229" t="s">
        <v>1387</v>
      </c>
      <c r="H264" s="229"/>
      <c r="I264" s="229" t="s">
        <v>3488</v>
      </c>
      <c r="J264" s="229" t="s">
        <v>103</v>
      </c>
      <c r="K264" s="229" t="s">
        <v>3489</v>
      </c>
      <c r="L264" s="230">
        <v>33150</v>
      </c>
      <c r="M264" s="231">
        <f t="shared" ca="1" si="48"/>
        <v>35</v>
      </c>
      <c r="N264" s="232" t="s">
        <v>3490</v>
      </c>
      <c r="O264" s="229" t="s">
        <v>114</v>
      </c>
      <c r="P264" s="229" t="s">
        <v>426</v>
      </c>
      <c r="Q264" s="233" t="s">
        <v>177</v>
      </c>
      <c r="R264" s="229" t="s">
        <v>3491</v>
      </c>
      <c r="S264" s="229">
        <v>1949967722</v>
      </c>
      <c r="T264" s="117" t="s">
        <v>1164</v>
      </c>
      <c r="U264" s="216" t="s">
        <v>393</v>
      </c>
      <c r="V264" s="216"/>
      <c r="W264" s="216"/>
      <c r="X264" s="216"/>
      <c r="Y264" s="216"/>
      <c r="Z264" s="216"/>
      <c r="AA264" s="234" t="s">
        <v>2289</v>
      </c>
      <c r="AB264" s="235"/>
      <c r="AC264" s="247" t="str">
        <f t="shared" si="95"/>
        <v/>
      </c>
      <c r="AD264" s="234" t="s">
        <v>2290</v>
      </c>
      <c r="AE264" s="234"/>
      <c r="AF264" s="231" t="str">
        <f t="shared" si="90"/>
        <v/>
      </c>
      <c r="AG264" s="234" t="s">
        <v>97</v>
      </c>
      <c r="AH264" s="234"/>
      <c r="AI264" s="236" t="str">
        <f t="shared" si="91"/>
        <v/>
      </c>
      <c r="AJ264" s="234" t="s">
        <v>97</v>
      </c>
      <c r="AK264" s="234"/>
      <c r="AL264" s="236" t="str">
        <f t="shared" si="92"/>
        <v/>
      </c>
      <c r="AM264" s="234" t="s">
        <v>97</v>
      </c>
      <c r="AN264" s="234"/>
      <c r="AO264" s="236" t="str">
        <f t="shared" si="93"/>
        <v/>
      </c>
      <c r="AP264" s="234"/>
      <c r="AQ264" s="234"/>
      <c r="AR264" s="230"/>
      <c r="AS264" s="230"/>
      <c r="AT264" s="229"/>
      <c r="AU264" s="229"/>
    </row>
    <row r="265" spans="1:47" ht="30" customHeight="1">
      <c r="A265" s="223">
        <v>7</v>
      </c>
      <c r="B265" s="224" t="s">
        <v>1503</v>
      </c>
      <c r="C265" s="224" t="s">
        <v>376</v>
      </c>
      <c r="D265" s="225" t="str">
        <f t="shared" si="47"/>
        <v>Kontrak III</v>
      </c>
      <c r="E265" s="117" t="s">
        <v>47</v>
      </c>
      <c r="F265" s="117">
        <v>3</v>
      </c>
      <c r="G265" s="117" t="s">
        <v>1387</v>
      </c>
      <c r="H265" s="117"/>
      <c r="I265" s="117" t="s">
        <v>1504</v>
      </c>
      <c r="J265" s="117" t="s">
        <v>103</v>
      </c>
      <c r="K265" s="117" t="s">
        <v>1505</v>
      </c>
      <c r="L265" s="119">
        <v>38088</v>
      </c>
      <c r="M265" s="120">
        <f t="shared" ca="1" si="48"/>
        <v>22</v>
      </c>
      <c r="N265" s="118" t="s">
        <v>1508</v>
      </c>
      <c r="O265" s="117" t="s">
        <v>233</v>
      </c>
      <c r="P265" s="117" t="s">
        <v>30</v>
      </c>
      <c r="Q265" s="216" t="s">
        <v>250</v>
      </c>
      <c r="R265" s="117" t="s">
        <v>1509</v>
      </c>
      <c r="S265" s="117">
        <v>1953987404</v>
      </c>
      <c r="T265" s="117" t="s">
        <v>1164</v>
      </c>
      <c r="U265" s="216" t="s">
        <v>393</v>
      </c>
      <c r="V265" s="216"/>
      <c r="W265" s="216"/>
      <c r="X265" s="216"/>
      <c r="Y265" s="216"/>
      <c r="Z265" s="216"/>
      <c r="AA265" s="217">
        <v>45933</v>
      </c>
      <c r="AB265" s="218">
        <v>46053</v>
      </c>
      <c r="AC265" s="219">
        <f t="shared" si="95"/>
        <v>4</v>
      </c>
      <c r="AD265" s="220" t="s">
        <v>2290</v>
      </c>
      <c r="AE265" s="220"/>
      <c r="AF265" s="120" t="str">
        <f t="shared" si="90"/>
        <v/>
      </c>
      <c r="AG265" s="217">
        <v>46174</v>
      </c>
      <c r="AH265" s="217">
        <v>46295</v>
      </c>
      <c r="AI265" s="251">
        <f t="shared" si="91"/>
        <v>4</v>
      </c>
      <c r="AJ265" s="220" t="s">
        <v>97</v>
      </c>
      <c r="AK265" s="220"/>
      <c r="AL265" s="222" t="str">
        <f t="shared" si="92"/>
        <v/>
      </c>
      <c r="AM265" s="217" t="s">
        <v>97</v>
      </c>
      <c r="AN265" s="217"/>
      <c r="AO265" s="221" t="str">
        <f t="shared" si="93"/>
        <v/>
      </c>
      <c r="AP265" s="220"/>
      <c r="AQ265" s="220"/>
      <c r="AR265" s="119"/>
      <c r="AS265" s="119"/>
      <c r="AT265" s="117"/>
      <c r="AU265" s="117"/>
    </row>
    <row r="266" spans="1:47" ht="30" customHeight="1">
      <c r="A266" s="263">
        <f t="shared" ref="A266:A270" si="96">A265+1</f>
        <v>8</v>
      </c>
      <c r="B266" s="224" t="s">
        <v>1515</v>
      </c>
      <c r="C266" s="224" t="s">
        <v>376</v>
      </c>
      <c r="D266" s="225" t="str">
        <f t="shared" si="47"/>
        <v>Kontrak II</v>
      </c>
      <c r="E266" s="117" t="s">
        <v>47</v>
      </c>
      <c r="F266" s="117">
        <v>3</v>
      </c>
      <c r="G266" s="117" t="s">
        <v>1387</v>
      </c>
      <c r="H266" s="117"/>
      <c r="I266" s="117" t="s">
        <v>1516</v>
      </c>
      <c r="J266" s="117" t="s">
        <v>103</v>
      </c>
      <c r="K266" s="117" t="s">
        <v>1244</v>
      </c>
      <c r="L266" s="119">
        <v>30685</v>
      </c>
      <c r="M266" s="120">
        <f t="shared" ca="1" si="48"/>
        <v>42</v>
      </c>
      <c r="N266" s="118" t="s">
        <v>1517</v>
      </c>
      <c r="O266" s="117" t="s">
        <v>114</v>
      </c>
      <c r="P266" s="117" t="s">
        <v>116</v>
      </c>
      <c r="Q266" s="216" t="s">
        <v>177</v>
      </c>
      <c r="R266" s="117" t="s">
        <v>1518</v>
      </c>
      <c r="S266" s="117">
        <v>1967377517</v>
      </c>
      <c r="T266" s="117" t="s">
        <v>1365</v>
      </c>
      <c r="U266" s="216" t="s">
        <v>393</v>
      </c>
      <c r="V266" s="216"/>
      <c r="W266" s="216"/>
      <c r="X266" s="216"/>
      <c r="Y266" s="216"/>
      <c r="Z266" s="216"/>
      <c r="AA266" s="217" t="s">
        <v>3517</v>
      </c>
      <c r="AB266" s="218"/>
      <c r="AC266" s="219" t="str">
        <f t="shared" si="95"/>
        <v/>
      </c>
      <c r="AD266" s="220">
        <v>46113</v>
      </c>
      <c r="AE266" s="220">
        <v>46234</v>
      </c>
      <c r="AF266" s="120">
        <f t="shared" si="90"/>
        <v>4</v>
      </c>
      <c r="AG266" s="217" t="s">
        <v>97</v>
      </c>
      <c r="AH266" s="217"/>
      <c r="AI266" s="251" t="str">
        <f t="shared" si="91"/>
        <v/>
      </c>
      <c r="AJ266" s="220" t="s">
        <v>97</v>
      </c>
      <c r="AK266" s="220"/>
      <c r="AL266" s="222" t="str">
        <f t="shared" si="92"/>
        <v/>
      </c>
      <c r="AM266" s="217" t="s">
        <v>97</v>
      </c>
      <c r="AN266" s="217"/>
      <c r="AO266" s="221" t="str">
        <f t="shared" si="93"/>
        <v/>
      </c>
      <c r="AP266" s="220"/>
      <c r="AQ266" s="220"/>
      <c r="AR266" s="119"/>
      <c r="AS266" s="119"/>
      <c r="AT266" s="117"/>
      <c r="AU266" s="117"/>
    </row>
    <row r="267" spans="1:47" ht="30" customHeight="1">
      <c r="A267" s="223">
        <f t="shared" si="96"/>
        <v>9</v>
      </c>
      <c r="B267" s="224" t="s">
        <v>1523</v>
      </c>
      <c r="C267" s="224" t="s">
        <v>376</v>
      </c>
      <c r="D267" s="225" t="str">
        <f t="shared" si="47"/>
        <v>Kontrak II</v>
      </c>
      <c r="E267" s="117" t="s">
        <v>47</v>
      </c>
      <c r="F267" s="117">
        <v>3</v>
      </c>
      <c r="G267" s="117" t="s">
        <v>1387</v>
      </c>
      <c r="H267" s="117"/>
      <c r="I267" s="117" t="s">
        <v>1524</v>
      </c>
      <c r="J267" s="117" t="s">
        <v>103</v>
      </c>
      <c r="K267" s="117" t="s">
        <v>1505</v>
      </c>
      <c r="L267" s="119">
        <v>38837</v>
      </c>
      <c r="M267" s="120">
        <f t="shared" ca="1" si="48"/>
        <v>20</v>
      </c>
      <c r="N267" s="118" t="s">
        <v>1525</v>
      </c>
      <c r="O267" s="117" t="s">
        <v>219</v>
      </c>
      <c r="P267" s="117" t="s">
        <v>30</v>
      </c>
      <c r="Q267" s="216" t="s">
        <v>250</v>
      </c>
      <c r="R267" s="117" t="s">
        <v>1526</v>
      </c>
      <c r="S267" s="117">
        <v>1991151294</v>
      </c>
      <c r="T267" s="117" t="s">
        <v>1365</v>
      </c>
      <c r="U267" s="216" t="s">
        <v>393</v>
      </c>
      <c r="V267" s="216"/>
      <c r="W267" s="216"/>
      <c r="X267" s="216"/>
      <c r="Y267" s="216"/>
      <c r="Z267" s="216"/>
      <c r="AA267" s="217">
        <v>46055</v>
      </c>
      <c r="AB267" s="218">
        <v>46173</v>
      </c>
      <c r="AC267" s="219">
        <f t="shared" si="95"/>
        <v>4</v>
      </c>
      <c r="AD267" s="220">
        <v>46174</v>
      </c>
      <c r="AE267" s="220">
        <v>46295</v>
      </c>
      <c r="AF267" s="120">
        <f t="shared" si="90"/>
        <v>4</v>
      </c>
      <c r="AG267" s="217" t="s">
        <v>97</v>
      </c>
      <c r="AH267" s="217"/>
      <c r="AI267" s="251" t="str">
        <f t="shared" si="91"/>
        <v/>
      </c>
      <c r="AJ267" s="220" t="s">
        <v>97</v>
      </c>
      <c r="AK267" s="220"/>
      <c r="AL267" s="222" t="str">
        <f t="shared" si="92"/>
        <v/>
      </c>
      <c r="AM267" s="217" t="s">
        <v>97</v>
      </c>
      <c r="AN267" s="217"/>
      <c r="AO267" s="221" t="str">
        <f t="shared" si="93"/>
        <v/>
      </c>
      <c r="AP267" s="220"/>
      <c r="AQ267" s="220"/>
      <c r="AR267" s="119"/>
      <c r="AS267" s="119"/>
      <c r="AT267" s="117"/>
      <c r="AU267" s="117"/>
    </row>
    <row r="268" spans="1:47" ht="30" customHeight="1">
      <c r="A268" s="223">
        <f t="shared" si="96"/>
        <v>10</v>
      </c>
      <c r="B268" s="224" t="s">
        <v>1534</v>
      </c>
      <c r="C268" s="224" t="s">
        <v>376</v>
      </c>
      <c r="D268" s="225" t="str">
        <f t="shared" si="47"/>
        <v>Kontrak II</v>
      </c>
      <c r="E268" s="117" t="s">
        <v>47</v>
      </c>
      <c r="F268" s="117">
        <v>3</v>
      </c>
      <c r="G268" s="117" t="s">
        <v>1387</v>
      </c>
      <c r="H268" s="117"/>
      <c r="I268" s="117" t="s">
        <v>1535</v>
      </c>
      <c r="J268" s="117" t="s">
        <v>103</v>
      </c>
      <c r="K268" s="117" t="s">
        <v>1536</v>
      </c>
      <c r="L268" s="119">
        <v>37155</v>
      </c>
      <c r="M268" s="120">
        <f t="shared" ca="1" si="48"/>
        <v>25</v>
      </c>
      <c r="N268" s="118" t="s">
        <v>1537</v>
      </c>
      <c r="O268" s="117" t="s">
        <v>114</v>
      </c>
      <c r="P268" s="117" t="s">
        <v>116</v>
      </c>
      <c r="Q268" s="216" t="s">
        <v>177</v>
      </c>
      <c r="R268" s="117" t="s">
        <v>1538</v>
      </c>
      <c r="S268" s="117" t="s">
        <v>1539</v>
      </c>
      <c r="T268" s="117" t="s">
        <v>1365</v>
      </c>
      <c r="U268" s="216" t="s">
        <v>393</v>
      </c>
      <c r="V268" s="216"/>
      <c r="W268" s="216"/>
      <c r="X268" s="216"/>
      <c r="Y268" s="216"/>
      <c r="Z268" s="216"/>
      <c r="AA268" s="217">
        <v>46076</v>
      </c>
      <c r="AB268" s="218">
        <v>46203</v>
      </c>
      <c r="AC268" s="219">
        <f t="shared" si="95"/>
        <v>5</v>
      </c>
      <c r="AD268" s="220">
        <v>46204</v>
      </c>
      <c r="AE268" s="220">
        <v>46326</v>
      </c>
      <c r="AF268" s="120">
        <f t="shared" si="90"/>
        <v>4</v>
      </c>
      <c r="AG268" s="217" t="s">
        <v>97</v>
      </c>
      <c r="AH268" s="217"/>
      <c r="AI268" s="251" t="str">
        <f t="shared" si="91"/>
        <v/>
      </c>
      <c r="AJ268" s="220" t="s">
        <v>97</v>
      </c>
      <c r="AK268" s="220"/>
      <c r="AL268" s="222" t="str">
        <f t="shared" si="92"/>
        <v/>
      </c>
      <c r="AM268" s="217" t="s">
        <v>97</v>
      </c>
      <c r="AN268" s="217"/>
      <c r="AO268" s="221" t="str">
        <f t="shared" si="93"/>
        <v/>
      </c>
      <c r="AP268" s="220"/>
      <c r="AQ268" s="220"/>
      <c r="AR268" s="119"/>
      <c r="AS268" s="119"/>
      <c r="AT268" s="117"/>
      <c r="AU268" s="117"/>
    </row>
    <row r="269" spans="1:47" ht="30" customHeight="1">
      <c r="A269" s="223">
        <f t="shared" si="96"/>
        <v>11</v>
      </c>
      <c r="B269" s="224" t="s">
        <v>4074</v>
      </c>
      <c r="C269" s="224" t="s">
        <v>944</v>
      </c>
      <c r="D269" s="225" t="str">
        <f t="shared" si="47"/>
        <v>Freelance</v>
      </c>
      <c r="E269" s="117"/>
      <c r="F269" s="117"/>
      <c r="G269" s="117" t="s">
        <v>1387</v>
      </c>
      <c r="H269" s="117"/>
      <c r="I269" s="244" t="s">
        <v>1543</v>
      </c>
      <c r="J269" s="117" t="s">
        <v>103</v>
      </c>
      <c r="K269" s="117" t="s">
        <v>1544</v>
      </c>
      <c r="L269" s="119">
        <v>35310</v>
      </c>
      <c r="M269" s="120">
        <f t="shared" ca="1" si="48"/>
        <v>30</v>
      </c>
      <c r="N269" s="118" t="s">
        <v>1546</v>
      </c>
      <c r="O269" s="117" t="s">
        <v>219</v>
      </c>
      <c r="P269" s="117"/>
      <c r="Q269" s="216" t="s">
        <v>250</v>
      </c>
      <c r="R269" s="117"/>
      <c r="S269" s="117" t="s">
        <v>1548</v>
      </c>
      <c r="T269" s="117" t="s">
        <v>120</v>
      </c>
      <c r="U269" s="216" t="s">
        <v>1136</v>
      </c>
      <c r="V269" s="216" t="s">
        <v>1550</v>
      </c>
      <c r="W269" s="216" t="s">
        <v>4078</v>
      </c>
      <c r="X269" s="216"/>
      <c r="Y269" s="216"/>
      <c r="Z269" s="216"/>
      <c r="AA269" s="217"/>
      <c r="AB269" s="218"/>
      <c r="AC269" s="219"/>
      <c r="AD269" s="220"/>
      <c r="AE269" s="220"/>
      <c r="AF269" s="120"/>
      <c r="AG269" s="217"/>
      <c r="AH269" s="217"/>
      <c r="AI269" s="251"/>
      <c r="AJ269" s="220"/>
      <c r="AK269" s="220"/>
      <c r="AL269" s="222"/>
      <c r="AM269" s="217"/>
      <c r="AN269" s="217"/>
      <c r="AO269" s="221"/>
      <c r="AP269" s="220"/>
      <c r="AQ269" s="220"/>
      <c r="AR269" s="119"/>
      <c r="AS269" s="119"/>
      <c r="AT269" s="117"/>
      <c r="AU269" s="117"/>
    </row>
    <row r="270" spans="1:47" ht="30" customHeight="1">
      <c r="A270" s="263">
        <f t="shared" si="96"/>
        <v>12</v>
      </c>
      <c r="B270" s="224" t="s">
        <v>1556</v>
      </c>
      <c r="C270" s="240" t="s">
        <v>852</v>
      </c>
      <c r="D270" s="225" t="str">
        <f t="shared" si="47"/>
        <v>Freelance</v>
      </c>
      <c r="E270" s="117"/>
      <c r="F270" s="117"/>
      <c r="G270" s="117" t="s">
        <v>1387</v>
      </c>
      <c r="H270" s="117"/>
      <c r="I270" s="244" t="s">
        <v>1559</v>
      </c>
      <c r="J270" s="117" t="s">
        <v>103</v>
      </c>
      <c r="K270" s="117" t="s">
        <v>1561</v>
      </c>
      <c r="L270" s="119">
        <v>37487</v>
      </c>
      <c r="M270" s="120">
        <f t="shared" ca="1" si="48"/>
        <v>24</v>
      </c>
      <c r="N270" s="118" t="s">
        <v>1525</v>
      </c>
      <c r="O270" s="117" t="s">
        <v>219</v>
      </c>
      <c r="P270" s="117" t="s">
        <v>30</v>
      </c>
      <c r="Q270" s="216" t="s">
        <v>250</v>
      </c>
      <c r="R270" s="117"/>
      <c r="S270" s="117" t="s">
        <v>1564</v>
      </c>
      <c r="T270" s="117" t="s">
        <v>120</v>
      </c>
      <c r="U270" s="216" t="s">
        <v>1565</v>
      </c>
      <c r="V270" s="216" t="s">
        <v>1566</v>
      </c>
      <c r="W270" s="216" t="s">
        <v>4081</v>
      </c>
      <c r="X270" s="216"/>
      <c r="Y270" s="216"/>
      <c r="Z270" s="216"/>
      <c r="AA270" s="217"/>
      <c r="AB270" s="218"/>
      <c r="AC270" s="219"/>
      <c r="AD270" s="220"/>
      <c r="AE270" s="220"/>
      <c r="AF270" s="120"/>
      <c r="AG270" s="217"/>
      <c r="AH270" s="217"/>
      <c r="AI270" s="251"/>
      <c r="AJ270" s="220"/>
      <c r="AK270" s="220"/>
      <c r="AL270" s="222"/>
      <c r="AM270" s="217"/>
      <c r="AN270" s="217"/>
      <c r="AO270" s="221"/>
      <c r="AP270" s="220"/>
      <c r="AQ270" s="220"/>
      <c r="AR270" s="119"/>
      <c r="AS270" s="119"/>
      <c r="AT270" s="117"/>
      <c r="AU270" s="117"/>
    </row>
    <row r="271" spans="1:47" ht="30" customHeight="1">
      <c r="A271" s="208" t="s">
        <v>2130</v>
      </c>
      <c r="B271" s="208"/>
      <c r="C271" s="208"/>
      <c r="D271" s="225" t="str">
        <f t="shared" si="47"/>
        <v>.</v>
      </c>
      <c r="E271" s="117"/>
      <c r="F271" s="117"/>
      <c r="G271" s="117"/>
      <c r="H271" s="117"/>
      <c r="I271" s="117"/>
      <c r="J271" s="117"/>
      <c r="K271" s="117"/>
      <c r="L271" s="119"/>
      <c r="M271" s="120" t="str">
        <f t="shared" ca="1" si="48"/>
        <v/>
      </c>
      <c r="N271" s="118"/>
      <c r="O271" s="117"/>
      <c r="P271" s="117"/>
      <c r="Q271" s="216"/>
      <c r="R271" s="117"/>
      <c r="S271" s="117"/>
      <c r="T271" s="117" t="s">
        <v>2125</v>
      </c>
      <c r="U271" s="216"/>
      <c r="V271" s="216"/>
      <c r="W271" s="216"/>
      <c r="X271" s="216"/>
      <c r="Y271" s="216"/>
      <c r="Z271" s="216"/>
      <c r="AA271" s="217"/>
      <c r="AB271" s="218"/>
      <c r="AC271" s="219" t="str">
        <f t="shared" ref="AC271:AC282" si="97">IF(AB271="","",(DATEDIF(AA271,AB271,"M")+1))</f>
        <v/>
      </c>
      <c r="AD271" s="220"/>
      <c r="AE271" s="220"/>
      <c r="AF271" s="120" t="str">
        <f t="shared" ref="AF271:AF282" si="98">IF(AE271="","",(DATEDIF(AD271,AE271,"M")+1))</f>
        <v/>
      </c>
      <c r="AG271" s="217"/>
      <c r="AH271" s="217"/>
      <c r="AI271" s="251" t="str">
        <f t="shared" ref="AI271:AI282" si="99">IF(AH271="","",(DATEDIF(AG271,AH271,"M")+1))</f>
        <v/>
      </c>
      <c r="AJ271" s="220"/>
      <c r="AK271" s="220"/>
      <c r="AL271" s="222" t="str">
        <f t="shared" ref="AL271:AL282" si="100">IF(AK271="","",(DATEDIF(AJ271,AK271,"M")+1))</f>
        <v/>
      </c>
      <c r="AM271" s="217"/>
      <c r="AN271" s="217"/>
      <c r="AO271" s="221" t="str">
        <f t="shared" ref="AO271:AO282" si="101">IF(AN271="","",(DATEDIF(AM271,AN271,"M")+1))</f>
        <v/>
      </c>
      <c r="AP271" s="220"/>
      <c r="AQ271" s="220"/>
      <c r="AR271" s="119"/>
      <c r="AS271" s="119"/>
      <c r="AT271" s="117"/>
      <c r="AU271" s="117"/>
    </row>
    <row r="272" spans="1:47" ht="30" customHeight="1">
      <c r="A272" s="223">
        <v>1</v>
      </c>
      <c r="B272" s="224" t="s">
        <v>1574</v>
      </c>
      <c r="C272" s="224" t="s">
        <v>1575</v>
      </c>
      <c r="D272" s="225" t="str">
        <f t="shared" si="47"/>
        <v>Tetap</v>
      </c>
      <c r="E272" s="117" t="s">
        <v>97</v>
      </c>
      <c r="F272" s="117" t="s">
        <v>97</v>
      </c>
      <c r="G272" s="117" t="s">
        <v>100</v>
      </c>
      <c r="H272" s="117"/>
      <c r="I272" s="117" t="s">
        <v>1576</v>
      </c>
      <c r="J272" s="117" t="s">
        <v>172</v>
      </c>
      <c r="K272" s="117" t="s">
        <v>100</v>
      </c>
      <c r="L272" s="119">
        <v>29201</v>
      </c>
      <c r="M272" s="120">
        <f t="shared" ca="1" si="48"/>
        <v>46</v>
      </c>
      <c r="N272" s="118" t="s">
        <v>1577</v>
      </c>
      <c r="O272" s="117" t="s">
        <v>114</v>
      </c>
      <c r="P272" s="117" t="s">
        <v>116</v>
      </c>
      <c r="Q272" s="216" t="s">
        <v>97</v>
      </c>
      <c r="R272" s="117" t="s">
        <v>1578</v>
      </c>
      <c r="S272" s="117">
        <v>244147945</v>
      </c>
      <c r="T272" s="117" t="s">
        <v>1581</v>
      </c>
      <c r="U272" s="216" t="s">
        <v>1579</v>
      </c>
      <c r="V272" s="216"/>
      <c r="W272" s="216"/>
      <c r="X272" s="216"/>
      <c r="Y272" s="216"/>
      <c r="Z272" s="216"/>
      <c r="AA272" s="217" t="s">
        <v>3580</v>
      </c>
      <c r="AB272" s="217"/>
      <c r="AC272" s="221" t="str">
        <f t="shared" si="97"/>
        <v/>
      </c>
      <c r="AD272" s="220" t="s">
        <v>3581</v>
      </c>
      <c r="AE272" s="220"/>
      <c r="AF272" s="222" t="str">
        <f t="shared" si="98"/>
        <v/>
      </c>
      <c r="AG272" s="217" t="s">
        <v>1580</v>
      </c>
      <c r="AH272" s="217"/>
      <c r="AI272" s="245" t="str">
        <f t="shared" si="99"/>
        <v/>
      </c>
      <c r="AJ272" s="220" t="s">
        <v>97</v>
      </c>
      <c r="AK272" s="220"/>
      <c r="AL272" s="220" t="str">
        <f t="shared" si="100"/>
        <v/>
      </c>
      <c r="AM272" s="220" t="s">
        <v>97</v>
      </c>
      <c r="AN272" s="220"/>
      <c r="AO272" s="222" t="str">
        <f t="shared" si="101"/>
        <v/>
      </c>
      <c r="AP272" s="220"/>
      <c r="AQ272" s="220"/>
      <c r="AR272" s="119"/>
      <c r="AS272" s="119"/>
      <c r="AT272" s="117"/>
      <c r="AU272" s="117"/>
    </row>
    <row r="273" spans="1:47" ht="12.75" customHeight="1">
      <c r="A273" s="223">
        <f>A272+1</f>
        <v>2</v>
      </c>
      <c r="B273" s="224" t="s">
        <v>1583</v>
      </c>
      <c r="C273" s="444" t="s">
        <v>289</v>
      </c>
      <c r="D273" s="238" t="str">
        <f t="shared" si="47"/>
        <v>Tetap</v>
      </c>
      <c r="E273" s="239" t="s">
        <v>73</v>
      </c>
      <c r="F273" s="239">
        <v>11</v>
      </c>
      <c r="G273" s="117" t="s">
        <v>100</v>
      </c>
      <c r="H273" s="117"/>
      <c r="I273" s="117" t="s">
        <v>1584</v>
      </c>
      <c r="J273" s="117" t="s">
        <v>302</v>
      </c>
      <c r="K273" s="117" t="s">
        <v>100</v>
      </c>
      <c r="L273" s="119">
        <v>25323</v>
      </c>
      <c r="M273" s="120">
        <f t="shared" ca="1" si="48"/>
        <v>57</v>
      </c>
      <c r="N273" s="118" t="s">
        <v>1585</v>
      </c>
      <c r="O273" s="117" t="s">
        <v>114</v>
      </c>
      <c r="P273" s="117" t="s">
        <v>176</v>
      </c>
      <c r="Q273" s="216" t="s">
        <v>97</v>
      </c>
      <c r="R273" s="117" t="s">
        <v>1586</v>
      </c>
      <c r="S273" s="117">
        <v>3093693696</v>
      </c>
      <c r="T273" s="117" t="s">
        <v>1581</v>
      </c>
      <c r="U273" s="216" t="s">
        <v>30</v>
      </c>
      <c r="V273" s="216"/>
      <c r="W273" s="216"/>
      <c r="X273" s="216"/>
      <c r="Y273" s="216"/>
      <c r="Z273" s="216"/>
      <c r="AA273" s="217" t="s">
        <v>97</v>
      </c>
      <c r="AB273" s="217"/>
      <c r="AC273" s="221" t="str">
        <f t="shared" si="97"/>
        <v/>
      </c>
      <c r="AD273" s="220" t="s">
        <v>97</v>
      </c>
      <c r="AE273" s="220"/>
      <c r="AF273" s="222" t="str">
        <f t="shared" si="98"/>
        <v/>
      </c>
      <c r="AG273" s="217" t="s">
        <v>97</v>
      </c>
      <c r="AH273" s="217"/>
      <c r="AI273" s="245" t="str">
        <f t="shared" si="99"/>
        <v/>
      </c>
      <c r="AJ273" s="220" t="s">
        <v>97</v>
      </c>
      <c r="AK273" s="220"/>
      <c r="AL273" s="220" t="str">
        <f t="shared" si="100"/>
        <v/>
      </c>
      <c r="AM273" s="220" t="s">
        <v>97</v>
      </c>
      <c r="AN273" s="220"/>
      <c r="AO273" s="222" t="str">
        <f t="shared" si="101"/>
        <v/>
      </c>
      <c r="AP273" s="220"/>
      <c r="AQ273" s="220"/>
      <c r="AR273" s="119"/>
      <c r="AS273" s="119"/>
      <c r="AT273" s="117"/>
      <c r="AU273" s="117"/>
    </row>
    <row r="274" spans="1:47" ht="30" customHeight="1">
      <c r="A274" s="223">
        <f>A258+1</f>
        <v>3</v>
      </c>
      <c r="B274" s="224" t="s">
        <v>1588</v>
      </c>
      <c r="C274" s="266" t="s">
        <v>289</v>
      </c>
      <c r="D274" s="225" t="str">
        <f t="shared" si="47"/>
        <v>Kontrak IV</v>
      </c>
      <c r="E274" s="117" t="s">
        <v>47</v>
      </c>
      <c r="F274" s="117">
        <v>7</v>
      </c>
      <c r="G274" s="117" t="s">
        <v>100</v>
      </c>
      <c r="H274" s="117"/>
      <c r="I274" s="117" t="s">
        <v>1589</v>
      </c>
      <c r="J274" s="117" t="s">
        <v>172</v>
      </c>
      <c r="K274" s="117" t="s">
        <v>100</v>
      </c>
      <c r="L274" s="119">
        <v>28547</v>
      </c>
      <c r="M274" s="120">
        <f t="shared" ca="1" si="48"/>
        <v>48</v>
      </c>
      <c r="N274" s="118" t="s">
        <v>1590</v>
      </c>
      <c r="O274" s="117" t="s">
        <v>114</v>
      </c>
      <c r="P274" s="117" t="s">
        <v>349</v>
      </c>
      <c r="Q274" s="216" t="s">
        <v>250</v>
      </c>
      <c r="R274" s="117" t="s">
        <v>1591</v>
      </c>
      <c r="S274" s="117" t="s">
        <v>1592</v>
      </c>
      <c r="T274" s="117" t="s">
        <v>1528</v>
      </c>
      <c r="U274" s="216" t="s">
        <v>1593</v>
      </c>
      <c r="V274" s="216"/>
      <c r="W274" s="216"/>
      <c r="X274" s="216"/>
      <c r="Y274" s="216"/>
      <c r="Z274" s="216"/>
      <c r="AA274" s="217">
        <v>44480</v>
      </c>
      <c r="AB274" s="218">
        <v>44620</v>
      </c>
      <c r="AC274" s="219">
        <f t="shared" si="97"/>
        <v>5</v>
      </c>
      <c r="AD274" s="220" t="s">
        <v>3402</v>
      </c>
      <c r="AE274" s="220"/>
      <c r="AF274" s="120" t="str">
        <f t="shared" si="98"/>
        <v/>
      </c>
      <c r="AG274" s="220" t="s">
        <v>2461</v>
      </c>
      <c r="AH274" s="220"/>
      <c r="AI274" s="120" t="str">
        <f t="shared" si="99"/>
        <v/>
      </c>
      <c r="AJ274" s="220" t="s">
        <v>3403</v>
      </c>
      <c r="AK274" s="220"/>
      <c r="AL274" s="222" t="str">
        <f t="shared" si="100"/>
        <v/>
      </c>
      <c r="AM274" s="220" t="s">
        <v>97</v>
      </c>
      <c r="AN274" s="220"/>
      <c r="AO274" s="222" t="str">
        <f t="shared" si="101"/>
        <v/>
      </c>
      <c r="AP274" s="220"/>
      <c r="AQ274" s="220"/>
      <c r="AR274" s="119"/>
      <c r="AS274" s="119"/>
      <c r="AT274" s="117"/>
      <c r="AU274" s="117"/>
    </row>
    <row r="275" spans="1:47" ht="30" customHeight="1">
      <c r="A275" s="223">
        <f>A273+1</f>
        <v>3</v>
      </c>
      <c r="B275" s="224" t="s">
        <v>1527</v>
      </c>
      <c r="C275" s="224" t="s">
        <v>212</v>
      </c>
      <c r="D275" s="225" t="str">
        <f t="shared" si="47"/>
        <v>Kontrak IV</v>
      </c>
      <c r="E275" s="117" t="s">
        <v>47</v>
      </c>
      <c r="F275" s="117">
        <v>3</v>
      </c>
      <c r="G275" s="117" t="s">
        <v>1355</v>
      </c>
      <c r="H275" s="117"/>
      <c r="I275" s="117" t="s">
        <v>1529</v>
      </c>
      <c r="J275" s="117" t="s">
        <v>172</v>
      </c>
      <c r="K275" s="117" t="s">
        <v>1244</v>
      </c>
      <c r="L275" s="119">
        <v>34116</v>
      </c>
      <c r="M275" s="120">
        <f t="shared" ca="1" si="48"/>
        <v>33</v>
      </c>
      <c r="N275" s="118" t="s">
        <v>1530</v>
      </c>
      <c r="O275" s="117" t="s">
        <v>114</v>
      </c>
      <c r="P275" s="117" t="s">
        <v>426</v>
      </c>
      <c r="Q275" s="216" t="s">
        <v>280</v>
      </c>
      <c r="R275" s="117" t="s">
        <v>1532</v>
      </c>
      <c r="S275" s="117" t="s">
        <v>1533</v>
      </c>
      <c r="T275" s="117" t="s">
        <v>1528</v>
      </c>
      <c r="U275" s="216" t="s">
        <v>3609</v>
      </c>
      <c r="V275" s="216"/>
      <c r="W275" s="216"/>
      <c r="X275" s="216"/>
      <c r="Y275" s="216"/>
      <c r="Z275" s="216"/>
      <c r="AA275" s="217">
        <v>45604</v>
      </c>
      <c r="AB275" s="218">
        <v>45747</v>
      </c>
      <c r="AC275" s="219">
        <f t="shared" si="97"/>
        <v>5</v>
      </c>
      <c r="AD275" s="220" t="s">
        <v>2146</v>
      </c>
      <c r="AE275" s="220"/>
      <c r="AF275" s="120" t="str">
        <f t="shared" si="98"/>
        <v/>
      </c>
      <c r="AG275" s="217" t="s">
        <v>2147</v>
      </c>
      <c r="AH275" s="217"/>
      <c r="AI275" s="251" t="str">
        <f t="shared" si="99"/>
        <v/>
      </c>
      <c r="AJ275" s="220" t="s">
        <v>2148</v>
      </c>
      <c r="AK275" s="220"/>
      <c r="AL275" s="222" t="str">
        <f t="shared" si="100"/>
        <v/>
      </c>
      <c r="AM275" s="217" t="s">
        <v>97</v>
      </c>
      <c r="AN275" s="217"/>
      <c r="AO275" s="221" t="str">
        <f t="shared" si="101"/>
        <v/>
      </c>
      <c r="AP275" s="220"/>
      <c r="AQ275" s="220"/>
      <c r="AR275" s="119"/>
      <c r="AS275" s="119"/>
      <c r="AT275" s="117"/>
      <c r="AU275" s="117"/>
    </row>
    <row r="276" spans="1:47" ht="30" customHeight="1">
      <c r="A276" s="223">
        <f t="shared" ref="A276:A282" si="102">A275+1</f>
        <v>4</v>
      </c>
      <c r="B276" s="224" t="s">
        <v>1605</v>
      </c>
      <c r="C276" s="224" t="s">
        <v>376</v>
      </c>
      <c r="D276" s="225" t="str">
        <f t="shared" si="47"/>
        <v>Kontrak IV</v>
      </c>
      <c r="E276" s="117" t="s">
        <v>47</v>
      </c>
      <c r="F276" s="117">
        <v>3</v>
      </c>
      <c r="G276" s="117" t="s">
        <v>1355</v>
      </c>
      <c r="H276" s="117"/>
      <c r="I276" s="117" t="s">
        <v>1606</v>
      </c>
      <c r="J276" s="117" t="s">
        <v>172</v>
      </c>
      <c r="K276" s="117" t="s">
        <v>1607</v>
      </c>
      <c r="L276" s="119">
        <v>32141</v>
      </c>
      <c r="M276" s="120">
        <f t="shared" ca="1" si="48"/>
        <v>38</v>
      </c>
      <c r="N276" s="118" t="s">
        <v>1608</v>
      </c>
      <c r="O276" s="117" t="s">
        <v>114</v>
      </c>
      <c r="P276" s="117" t="s">
        <v>176</v>
      </c>
      <c r="Q276" s="216" t="s">
        <v>250</v>
      </c>
      <c r="R276" s="117" t="s">
        <v>1609</v>
      </c>
      <c r="S276" s="117">
        <v>1609579501</v>
      </c>
      <c r="T276" s="117" t="s">
        <v>1528</v>
      </c>
      <c r="U276" s="216" t="s">
        <v>120</v>
      </c>
      <c r="V276" s="216"/>
      <c r="W276" s="216"/>
      <c r="X276" s="216"/>
      <c r="Y276" s="216"/>
      <c r="Z276" s="216"/>
      <c r="AA276" s="217">
        <v>44942</v>
      </c>
      <c r="AB276" s="218">
        <v>45077</v>
      </c>
      <c r="AC276" s="219">
        <f t="shared" si="97"/>
        <v>5</v>
      </c>
      <c r="AD276" s="220" t="s">
        <v>3089</v>
      </c>
      <c r="AE276" s="220"/>
      <c r="AF276" s="120" t="str">
        <f t="shared" si="98"/>
        <v/>
      </c>
      <c r="AG276" s="217" t="s">
        <v>3090</v>
      </c>
      <c r="AH276" s="217"/>
      <c r="AI276" s="251" t="str">
        <f t="shared" si="99"/>
        <v/>
      </c>
      <c r="AJ276" s="220" t="s">
        <v>2845</v>
      </c>
      <c r="AK276" s="220"/>
      <c r="AL276" s="222" t="str">
        <f t="shared" si="100"/>
        <v/>
      </c>
      <c r="AM276" s="217">
        <v>46174</v>
      </c>
      <c r="AN276" s="217">
        <v>46538</v>
      </c>
      <c r="AO276" s="221">
        <f t="shared" si="101"/>
        <v>12</v>
      </c>
      <c r="AP276" s="220"/>
      <c r="AQ276" s="220"/>
      <c r="AR276" s="119"/>
      <c r="AS276" s="119"/>
      <c r="AT276" s="117"/>
      <c r="AU276" s="117"/>
    </row>
    <row r="277" spans="1:47" ht="30" customHeight="1">
      <c r="A277" s="223">
        <f t="shared" si="102"/>
        <v>5</v>
      </c>
      <c r="B277" s="224" t="s">
        <v>1615</v>
      </c>
      <c r="C277" s="224" t="s">
        <v>376</v>
      </c>
      <c r="D277" s="225" t="str">
        <f t="shared" si="47"/>
        <v>Kontrak IV</v>
      </c>
      <c r="E277" s="117" t="s">
        <v>47</v>
      </c>
      <c r="F277" s="117">
        <v>3</v>
      </c>
      <c r="G277" s="117" t="s">
        <v>1355</v>
      </c>
      <c r="H277" s="117"/>
      <c r="I277" s="117" t="s">
        <v>1616</v>
      </c>
      <c r="J277" s="117" t="s">
        <v>172</v>
      </c>
      <c r="K277" s="117" t="s">
        <v>1617</v>
      </c>
      <c r="L277" s="119">
        <v>31312</v>
      </c>
      <c r="M277" s="120">
        <f t="shared" ca="1" si="48"/>
        <v>41</v>
      </c>
      <c r="N277" s="118" t="s">
        <v>1618</v>
      </c>
      <c r="O277" s="117" t="s">
        <v>114</v>
      </c>
      <c r="P277" s="117" t="s">
        <v>176</v>
      </c>
      <c r="Q277" s="216" t="s">
        <v>177</v>
      </c>
      <c r="R277" s="117" t="s">
        <v>1619</v>
      </c>
      <c r="S277" s="117">
        <v>1608825288</v>
      </c>
      <c r="T277" s="117" t="s">
        <v>1528</v>
      </c>
      <c r="U277" s="216" t="s">
        <v>120</v>
      </c>
      <c r="V277" s="216"/>
      <c r="W277" s="216"/>
      <c r="X277" s="216"/>
      <c r="Y277" s="216"/>
      <c r="Z277" s="216"/>
      <c r="AA277" s="217">
        <v>44942</v>
      </c>
      <c r="AB277" s="218">
        <v>45077</v>
      </c>
      <c r="AC277" s="219">
        <f t="shared" si="97"/>
        <v>5</v>
      </c>
      <c r="AD277" s="220" t="s">
        <v>3089</v>
      </c>
      <c r="AE277" s="220"/>
      <c r="AF277" s="120" t="str">
        <f t="shared" si="98"/>
        <v/>
      </c>
      <c r="AG277" s="217" t="s">
        <v>3090</v>
      </c>
      <c r="AH277" s="217"/>
      <c r="AI277" s="251" t="str">
        <f t="shared" si="99"/>
        <v/>
      </c>
      <c r="AJ277" s="220" t="s">
        <v>2845</v>
      </c>
      <c r="AK277" s="220"/>
      <c r="AL277" s="222" t="str">
        <f t="shared" si="100"/>
        <v/>
      </c>
      <c r="AM277" s="217">
        <v>46174</v>
      </c>
      <c r="AN277" s="217">
        <v>46538</v>
      </c>
      <c r="AO277" s="221">
        <f t="shared" si="101"/>
        <v>12</v>
      </c>
      <c r="AP277" s="220"/>
      <c r="AQ277" s="220"/>
      <c r="AR277" s="119"/>
      <c r="AS277" s="119"/>
      <c r="AT277" s="117"/>
      <c r="AU277" s="117"/>
    </row>
    <row r="278" spans="1:47" ht="30" customHeight="1">
      <c r="A278" s="223">
        <f t="shared" si="102"/>
        <v>6</v>
      </c>
      <c r="B278" s="224" t="s">
        <v>1557</v>
      </c>
      <c r="C278" s="224" t="s">
        <v>376</v>
      </c>
      <c r="D278" s="225" t="str">
        <f t="shared" si="47"/>
        <v>Kontrak IV</v>
      </c>
      <c r="E278" s="117" t="s">
        <v>47</v>
      </c>
      <c r="F278" s="117">
        <v>3</v>
      </c>
      <c r="G278" s="117" t="s">
        <v>1355</v>
      </c>
      <c r="H278" s="117"/>
      <c r="I278" s="117" t="s">
        <v>1558</v>
      </c>
      <c r="J278" s="117" t="s">
        <v>103</v>
      </c>
      <c r="K278" s="117" t="s">
        <v>1560</v>
      </c>
      <c r="L278" s="119">
        <v>34026</v>
      </c>
      <c r="M278" s="120">
        <f t="shared" ca="1" si="48"/>
        <v>33</v>
      </c>
      <c r="N278" s="118" t="s">
        <v>1562</v>
      </c>
      <c r="O278" s="117" t="s">
        <v>114</v>
      </c>
      <c r="P278" s="117" t="s">
        <v>349</v>
      </c>
      <c r="Q278" s="216" t="s">
        <v>177</v>
      </c>
      <c r="R278" s="117" t="s">
        <v>1563</v>
      </c>
      <c r="S278" s="117">
        <v>1728213686</v>
      </c>
      <c r="T278" s="117" t="s">
        <v>1528</v>
      </c>
      <c r="U278" s="216" t="s">
        <v>120</v>
      </c>
      <c r="V278" s="216"/>
      <c r="W278" s="216"/>
      <c r="X278" s="216"/>
      <c r="Y278" s="216"/>
      <c r="Z278" s="216"/>
      <c r="AA278" s="217">
        <v>45048</v>
      </c>
      <c r="AB278" s="218">
        <v>45169</v>
      </c>
      <c r="AC278" s="219">
        <f t="shared" si="97"/>
        <v>4</v>
      </c>
      <c r="AD278" s="220" t="s">
        <v>3639</v>
      </c>
      <c r="AE278" s="220"/>
      <c r="AF278" s="120" t="str">
        <f t="shared" si="98"/>
        <v/>
      </c>
      <c r="AG278" s="217" t="s">
        <v>3640</v>
      </c>
      <c r="AH278" s="217"/>
      <c r="AI278" s="251" t="str">
        <f t="shared" si="99"/>
        <v/>
      </c>
      <c r="AJ278" s="220" t="s">
        <v>3643</v>
      </c>
      <c r="AK278" s="220"/>
      <c r="AL278" s="222" t="str">
        <f t="shared" si="100"/>
        <v/>
      </c>
      <c r="AM278" s="217" t="s">
        <v>97</v>
      </c>
      <c r="AN278" s="217"/>
      <c r="AO278" s="221" t="str">
        <f t="shared" si="101"/>
        <v/>
      </c>
      <c r="AP278" s="220"/>
      <c r="AQ278" s="220"/>
      <c r="AR278" s="119"/>
      <c r="AS278" s="119"/>
      <c r="AT278" s="117"/>
      <c r="AU278" s="117"/>
    </row>
    <row r="279" spans="1:47" ht="30" customHeight="1">
      <c r="A279" s="227">
        <f t="shared" si="102"/>
        <v>7</v>
      </c>
      <c r="B279" s="228" t="s">
        <v>2137</v>
      </c>
      <c r="C279" s="228" t="s">
        <v>376</v>
      </c>
      <c r="D279" s="246" t="str">
        <f t="shared" si="47"/>
        <v>Kontrak IV</v>
      </c>
      <c r="E279" s="229" t="s">
        <v>47</v>
      </c>
      <c r="F279" s="229">
        <v>3</v>
      </c>
      <c r="G279" s="229" t="s">
        <v>1355</v>
      </c>
      <c r="H279" s="229"/>
      <c r="I279" s="229" t="s">
        <v>2892</v>
      </c>
      <c r="J279" s="229" t="s">
        <v>103</v>
      </c>
      <c r="K279" s="229" t="s">
        <v>1358</v>
      </c>
      <c r="L279" s="230">
        <v>34553</v>
      </c>
      <c r="M279" s="231">
        <f t="shared" ca="1" si="48"/>
        <v>32</v>
      </c>
      <c r="N279" s="232" t="s">
        <v>3647</v>
      </c>
      <c r="O279" s="229" t="s">
        <v>114</v>
      </c>
      <c r="P279" s="229" t="s">
        <v>116</v>
      </c>
      <c r="Q279" s="233" t="s">
        <v>177</v>
      </c>
      <c r="R279" s="229" t="s">
        <v>3648</v>
      </c>
      <c r="S279" s="229"/>
      <c r="T279" s="229" t="s">
        <v>1528</v>
      </c>
      <c r="U279" s="233" t="s">
        <v>120</v>
      </c>
      <c r="V279" s="233"/>
      <c r="W279" s="233"/>
      <c r="X279" s="233"/>
      <c r="Y279" s="233"/>
      <c r="Z279" s="233"/>
      <c r="AA279" s="234" t="s">
        <v>3638</v>
      </c>
      <c r="AB279" s="235"/>
      <c r="AC279" s="247" t="str">
        <f t="shared" si="97"/>
        <v/>
      </c>
      <c r="AD279" s="234" t="s">
        <v>3639</v>
      </c>
      <c r="AE279" s="234"/>
      <c r="AF279" s="231" t="str">
        <f t="shared" si="98"/>
        <v/>
      </c>
      <c r="AG279" s="234" t="s">
        <v>3640</v>
      </c>
      <c r="AH279" s="234"/>
      <c r="AI279" s="231" t="str">
        <f t="shared" si="99"/>
        <v/>
      </c>
      <c r="AJ279" s="234" t="s">
        <v>3643</v>
      </c>
      <c r="AK279" s="234"/>
      <c r="AL279" s="236" t="str">
        <f t="shared" si="100"/>
        <v/>
      </c>
      <c r="AM279" s="234" t="s">
        <v>97</v>
      </c>
      <c r="AN279" s="234"/>
      <c r="AO279" s="236" t="str">
        <f t="shared" si="101"/>
        <v/>
      </c>
      <c r="AP279" s="234"/>
      <c r="AQ279" s="234"/>
      <c r="AR279" s="230"/>
      <c r="AS279" s="230"/>
      <c r="AT279" s="229"/>
      <c r="AU279" s="229"/>
    </row>
    <row r="280" spans="1:47" ht="30" customHeight="1">
      <c r="A280" s="227">
        <f t="shared" si="102"/>
        <v>8</v>
      </c>
      <c r="B280" s="228" t="s">
        <v>2138</v>
      </c>
      <c r="C280" s="228" t="s">
        <v>376</v>
      </c>
      <c r="D280" s="246" t="str">
        <f t="shared" si="47"/>
        <v>Kontrak II</v>
      </c>
      <c r="E280" s="229" t="s">
        <v>47</v>
      </c>
      <c r="F280" s="229">
        <v>3</v>
      </c>
      <c r="G280" s="229" t="s">
        <v>1355</v>
      </c>
      <c r="H280" s="229"/>
      <c r="I280" s="229" t="s">
        <v>2900</v>
      </c>
      <c r="J280" s="229" t="s">
        <v>172</v>
      </c>
      <c r="K280" s="229" t="s">
        <v>3556</v>
      </c>
      <c r="L280" s="230">
        <v>34406</v>
      </c>
      <c r="M280" s="231">
        <f t="shared" ca="1" si="48"/>
        <v>32</v>
      </c>
      <c r="N280" s="232" t="s">
        <v>3656</v>
      </c>
      <c r="O280" s="229" t="s">
        <v>114</v>
      </c>
      <c r="P280" s="229" t="s">
        <v>116</v>
      </c>
      <c r="Q280" s="233" t="s">
        <v>97</v>
      </c>
      <c r="R280" s="229" t="s">
        <v>3659</v>
      </c>
      <c r="S280" s="229"/>
      <c r="T280" s="229" t="s">
        <v>1365</v>
      </c>
      <c r="U280" s="233" t="s">
        <v>120</v>
      </c>
      <c r="V280" s="233"/>
      <c r="W280" s="233"/>
      <c r="X280" s="233"/>
      <c r="Y280" s="233"/>
      <c r="Z280" s="233"/>
      <c r="AA280" s="234" t="s">
        <v>3660</v>
      </c>
      <c r="AB280" s="235"/>
      <c r="AC280" s="247" t="str">
        <f t="shared" si="97"/>
        <v/>
      </c>
      <c r="AD280" s="234" t="s">
        <v>2213</v>
      </c>
      <c r="AE280" s="234"/>
      <c r="AF280" s="231" t="str">
        <f t="shared" si="98"/>
        <v/>
      </c>
      <c r="AG280" s="234">
        <v>46143</v>
      </c>
      <c r="AH280" s="234">
        <v>46265</v>
      </c>
      <c r="AI280" s="231">
        <f t="shared" si="99"/>
        <v>4</v>
      </c>
      <c r="AJ280" s="234" t="s">
        <v>97</v>
      </c>
      <c r="AK280" s="234"/>
      <c r="AL280" s="236" t="str">
        <f t="shared" si="100"/>
        <v/>
      </c>
      <c r="AM280" s="234" t="s">
        <v>97</v>
      </c>
      <c r="AN280" s="234"/>
      <c r="AO280" s="236" t="str">
        <f t="shared" si="101"/>
        <v/>
      </c>
      <c r="AP280" s="234"/>
      <c r="AQ280" s="234"/>
      <c r="AR280" s="230"/>
      <c r="AS280" s="230"/>
      <c r="AT280" s="229"/>
      <c r="AU280" s="229"/>
    </row>
    <row r="281" spans="1:47" ht="30" customHeight="1">
      <c r="A281" s="223">
        <f t="shared" si="102"/>
        <v>9</v>
      </c>
      <c r="B281" s="224" t="s">
        <v>1620</v>
      </c>
      <c r="C281" s="224" t="s">
        <v>376</v>
      </c>
      <c r="D281" s="225" t="str">
        <f t="shared" si="47"/>
        <v>Kontrak III</v>
      </c>
      <c r="E281" s="117" t="s">
        <v>47</v>
      </c>
      <c r="F281" s="117">
        <v>3</v>
      </c>
      <c r="G281" s="117" t="s">
        <v>1355</v>
      </c>
      <c r="H281" s="117"/>
      <c r="I281" s="117" t="s">
        <v>1621</v>
      </c>
      <c r="J281" s="117" t="s">
        <v>103</v>
      </c>
      <c r="K281" s="117" t="s">
        <v>1622</v>
      </c>
      <c r="L281" s="119">
        <v>34648</v>
      </c>
      <c r="M281" s="120">
        <f t="shared" ca="1" si="48"/>
        <v>31</v>
      </c>
      <c r="N281" s="118" t="s">
        <v>1623</v>
      </c>
      <c r="O281" s="117" t="s">
        <v>114</v>
      </c>
      <c r="P281" s="117" t="s">
        <v>116</v>
      </c>
      <c r="Q281" s="216" t="s">
        <v>250</v>
      </c>
      <c r="R281" s="117" t="s">
        <v>1624</v>
      </c>
      <c r="S281" s="117">
        <v>1882124037</v>
      </c>
      <c r="T281" s="117" t="s">
        <v>1164</v>
      </c>
      <c r="U281" s="216" t="s">
        <v>393</v>
      </c>
      <c r="V281" s="216"/>
      <c r="W281" s="216"/>
      <c r="X281" s="216"/>
      <c r="Y281" s="216"/>
      <c r="Z281" s="216"/>
      <c r="AA281" s="217">
        <v>45901</v>
      </c>
      <c r="AB281" s="218">
        <v>46022</v>
      </c>
      <c r="AC281" s="219">
        <f t="shared" si="97"/>
        <v>4</v>
      </c>
      <c r="AD281" s="220" t="s">
        <v>2213</v>
      </c>
      <c r="AE281" s="220"/>
      <c r="AF281" s="120" t="str">
        <f t="shared" si="98"/>
        <v/>
      </c>
      <c r="AG281" s="217">
        <v>46143</v>
      </c>
      <c r="AH281" s="217">
        <v>46265</v>
      </c>
      <c r="AI281" s="251">
        <f t="shared" si="99"/>
        <v>4</v>
      </c>
      <c r="AJ281" s="220" t="s">
        <v>97</v>
      </c>
      <c r="AK281" s="220"/>
      <c r="AL281" s="222" t="str">
        <f t="shared" si="100"/>
        <v/>
      </c>
      <c r="AM281" s="217" t="s">
        <v>97</v>
      </c>
      <c r="AN281" s="217"/>
      <c r="AO281" s="221" t="str">
        <f t="shared" si="101"/>
        <v/>
      </c>
      <c r="AP281" s="220"/>
      <c r="AQ281" s="220"/>
      <c r="AR281" s="119"/>
      <c r="AS281" s="119"/>
      <c r="AT281" s="117"/>
      <c r="AU281" s="117"/>
    </row>
    <row r="282" spans="1:47" ht="30" customHeight="1">
      <c r="A282" s="223">
        <f t="shared" si="102"/>
        <v>10</v>
      </c>
      <c r="B282" s="224" t="s">
        <v>1542</v>
      </c>
      <c r="C282" s="224" t="s">
        <v>376</v>
      </c>
      <c r="D282" s="225" t="str">
        <f t="shared" si="47"/>
        <v>Kontrak II</v>
      </c>
      <c r="E282" s="117" t="s">
        <v>47</v>
      </c>
      <c r="F282" s="117">
        <v>3</v>
      </c>
      <c r="G282" s="117" t="s">
        <v>1355</v>
      </c>
      <c r="H282" s="117"/>
      <c r="I282" s="117" t="s">
        <v>1545</v>
      </c>
      <c r="J282" s="117" t="s">
        <v>172</v>
      </c>
      <c r="K282" s="117" t="s">
        <v>1547</v>
      </c>
      <c r="L282" s="119">
        <v>34316</v>
      </c>
      <c r="M282" s="120">
        <f t="shared" ca="1" si="48"/>
        <v>32</v>
      </c>
      <c r="N282" s="118" t="s">
        <v>1549</v>
      </c>
      <c r="O282" s="117" t="s">
        <v>114</v>
      </c>
      <c r="P282" s="117" t="s">
        <v>116</v>
      </c>
      <c r="Q282" s="216" t="s">
        <v>177</v>
      </c>
      <c r="R282" s="117" t="s">
        <v>1552</v>
      </c>
      <c r="S282" s="117" t="s">
        <v>1553</v>
      </c>
      <c r="T282" s="117" t="s">
        <v>1365</v>
      </c>
      <c r="U282" s="216" t="s">
        <v>393</v>
      </c>
      <c r="V282" s="216"/>
      <c r="W282" s="216"/>
      <c r="X282" s="216"/>
      <c r="Y282" s="216"/>
      <c r="Z282" s="216"/>
      <c r="AA282" s="217">
        <v>46027</v>
      </c>
      <c r="AB282" s="218">
        <v>46142</v>
      </c>
      <c r="AC282" s="219">
        <f t="shared" si="97"/>
        <v>4</v>
      </c>
      <c r="AD282" s="220">
        <v>46143</v>
      </c>
      <c r="AE282" s="220">
        <v>46265</v>
      </c>
      <c r="AF282" s="120">
        <f t="shared" si="98"/>
        <v>4</v>
      </c>
      <c r="AG282" s="217" t="s">
        <v>97</v>
      </c>
      <c r="AH282" s="217"/>
      <c r="AI282" s="251" t="str">
        <f t="shared" si="99"/>
        <v/>
      </c>
      <c r="AJ282" s="220" t="s">
        <v>97</v>
      </c>
      <c r="AK282" s="220"/>
      <c r="AL282" s="222" t="str">
        <f t="shared" si="100"/>
        <v/>
      </c>
      <c r="AM282" s="217" t="s">
        <v>97</v>
      </c>
      <c r="AN282" s="217"/>
      <c r="AO282" s="221" t="str">
        <f t="shared" si="101"/>
        <v/>
      </c>
      <c r="AP282" s="220"/>
      <c r="AQ282" s="220"/>
      <c r="AR282" s="119"/>
      <c r="AS282" s="119"/>
      <c r="AT282" s="117"/>
      <c r="AU282" s="117"/>
    </row>
    <row r="283" spans="1:47" ht="30" customHeight="1">
      <c r="A283" s="227"/>
      <c r="B283" s="228" t="s">
        <v>4179</v>
      </c>
      <c r="C283" s="228" t="s">
        <v>944</v>
      </c>
      <c r="D283" s="246" t="str">
        <f t="shared" si="47"/>
        <v>Freelance</v>
      </c>
      <c r="E283" s="229"/>
      <c r="F283" s="229"/>
      <c r="G283" s="229" t="s">
        <v>1355</v>
      </c>
      <c r="H283" s="229"/>
      <c r="I283" s="243" t="s">
        <v>4181</v>
      </c>
      <c r="J283" s="229" t="s">
        <v>172</v>
      </c>
      <c r="K283" s="229" t="s">
        <v>4182</v>
      </c>
      <c r="L283" s="230">
        <v>37902</v>
      </c>
      <c r="M283" s="231">
        <f t="shared" ca="1" si="48"/>
        <v>22</v>
      </c>
      <c r="N283" s="232" t="s">
        <v>4183</v>
      </c>
      <c r="O283" s="229" t="s">
        <v>219</v>
      </c>
      <c r="P283" s="229" t="s">
        <v>30</v>
      </c>
      <c r="Q283" s="233" t="s">
        <v>250</v>
      </c>
      <c r="R283" s="229"/>
      <c r="S283" s="229" t="s">
        <v>4184</v>
      </c>
      <c r="T283" s="229" t="s">
        <v>120</v>
      </c>
      <c r="U283" s="233" t="s">
        <v>848</v>
      </c>
      <c r="V283" s="233" t="s">
        <v>849</v>
      </c>
      <c r="W283" s="233" t="s">
        <v>3390</v>
      </c>
      <c r="X283" s="233"/>
      <c r="Y283" s="233"/>
      <c r="Z283" s="233"/>
      <c r="AA283" s="234"/>
      <c r="AB283" s="235"/>
      <c r="AC283" s="247"/>
      <c r="AD283" s="234"/>
      <c r="AE283" s="234"/>
      <c r="AF283" s="231"/>
      <c r="AG283" s="234"/>
      <c r="AH283" s="234"/>
      <c r="AI283" s="231"/>
      <c r="AJ283" s="234"/>
      <c r="AK283" s="234"/>
      <c r="AL283" s="236"/>
      <c r="AM283" s="234"/>
      <c r="AN283" s="234"/>
      <c r="AO283" s="236"/>
      <c r="AP283" s="234"/>
      <c r="AQ283" s="234"/>
      <c r="AR283" s="230"/>
      <c r="AS283" s="230"/>
      <c r="AT283" s="229"/>
      <c r="AU283" s="229"/>
    </row>
    <row r="284" spans="1:47" ht="30" customHeight="1">
      <c r="A284" s="223">
        <f>A282+1</f>
        <v>11</v>
      </c>
      <c r="B284" s="224" t="s">
        <v>1625</v>
      </c>
      <c r="C284" s="240" t="s">
        <v>246</v>
      </c>
      <c r="D284" s="225" t="str">
        <f t="shared" si="47"/>
        <v>Kontrak IV</v>
      </c>
      <c r="E284" s="117" t="s">
        <v>30</v>
      </c>
      <c r="F284" s="117" t="s">
        <v>30</v>
      </c>
      <c r="G284" s="117" t="s">
        <v>1355</v>
      </c>
      <c r="H284" s="117"/>
      <c r="I284" s="117" t="s">
        <v>1627</v>
      </c>
      <c r="J284" s="117" t="s">
        <v>103</v>
      </c>
      <c r="K284" s="117" t="s">
        <v>1628</v>
      </c>
      <c r="L284" s="119">
        <v>33739</v>
      </c>
      <c r="M284" s="120">
        <f t="shared" ca="1" si="48"/>
        <v>34</v>
      </c>
      <c r="N284" s="118" t="s">
        <v>1629</v>
      </c>
      <c r="O284" s="117" t="s">
        <v>114</v>
      </c>
      <c r="P284" s="117" t="s">
        <v>176</v>
      </c>
      <c r="Q284" s="216" t="s">
        <v>97</v>
      </c>
      <c r="R284" s="117" t="s">
        <v>1630</v>
      </c>
      <c r="S284" s="117">
        <v>1882125575</v>
      </c>
      <c r="T284" s="117" t="s">
        <v>1528</v>
      </c>
      <c r="U284" s="216" t="s">
        <v>120</v>
      </c>
      <c r="V284" s="216"/>
      <c r="W284" s="216"/>
      <c r="X284" s="216"/>
      <c r="Y284" s="216"/>
      <c r="Z284" s="216"/>
      <c r="AA284" s="217">
        <v>45048</v>
      </c>
      <c r="AB284" s="218">
        <v>45169</v>
      </c>
      <c r="AC284" s="219">
        <f>IF(AB284="","",(DATEDIF(AA284,AB284,"M")+1))</f>
        <v>4</v>
      </c>
      <c r="AD284" s="220" t="s">
        <v>3639</v>
      </c>
      <c r="AE284" s="220"/>
      <c r="AF284" s="120" t="str">
        <f>IF(AE284="","",(DATEDIF(AD284,AE284,"M")+1))</f>
        <v/>
      </c>
      <c r="AG284" s="217" t="s">
        <v>3640</v>
      </c>
      <c r="AH284" s="217"/>
      <c r="AI284" s="251" t="str">
        <f>IF(AH284="","",(DATEDIF(AG284,AH284,"M")+1))</f>
        <v/>
      </c>
      <c r="AJ284" s="220" t="s">
        <v>3643</v>
      </c>
      <c r="AK284" s="220"/>
      <c r="AL284" s="222" t="str">
        <f>IF(AK284="","",(DATEDIF(AJ284,AK284,"M")+1))</f>
        <v/>
      </c>
      <c r="AM284" s="217" t="s">
        <v>97</v>
      </c>
      <c r="AN284" s="217"/>
      <c r="AO284" s="221" t="str">
        <f>IF(AN284="","",(DATEDIF(AM284,AN284,"M")+1))</f>
        <v/>
      </c>
      <c r="AP284" s="220"/>
      <c r="AQ284" s="220"/>
      <c r="AR284" s="119"/>
      <c r="AS284" s="119"/>
      <c r="AT284" s="117"/>
      <c r="AU284" s="117"/>
    </row>
    <row r="285" spans="1:47" ht="12.75" customHeight="1">
      <c r="A285" s="232"/>
      <c r="B285" s="473" t="s">
        <v>4210</v>
      </c>
      <c r="C285" s="474" t="s">
        <v>852</v>
      </c>
      <c r="D285" s="233" t="str">
        <f t="shared" si="47"/>
        <v>Freelance</v>
      </c>
      <c r="E285" s="229"/>
      <c r="F285" s="229"/>
      <c r="G285" s="229" t="s">
        <v>1355</v>
      </c>
      <c r="H285" s="229"/>
      <c r="I285" s="243" t="s">
        <v>4216</v>
      </c>
      <c r="J285" s="229" t="s">
        <v>103</v>
      </c>
      <c r="K285" s="229" t="s">
        <v>4218</v>
      </c>
      <c r="L285" s="230">
        <v>32146</v>
      </c>
      <c r="M285" s="231">
        <f t="shared" ca="1" si="48"/>
        <v>38</v>
      </c>
      <c r="N285" s="232" t="s">
        <v>4219</v>
      </c>
      <c r="O285" s="229" t="s">
        <v>114</v>
      </c>
      <c r="P285" s="229" t="s">
        <v>349</v>
      </c>
      <c r="Q285" s="233" t="s">
        <v>177</v>
      </c>
      <c r="R285" s="229"/>
      <c r="S285" s="229" t="s">
        <v>4220</v>
      </c>
      <c r="T285" s="229" t="s">
        <v>120</v>
      </c>
      <c r="U285" s="233" t="s">
        <v>1566</v>
      </c>
      <c r="V285" s="233" t="s">
        <v>4222</v>
      </c>
      <c r="W285" s="233" t="s">
        <v>4223</v>
      </c>
      <c r="X285" s="233"/>
      <c r="Y285" s="233"/>
      <c r="Z285" s="233"/>
      <c r="AA285" s="234"/>
      <c r="AB285" s="235"/>
      <c r="AC285" s="247"/>
      <c r="AD285" s="234"/>
      <c r="AE285" s="234"/>
      <c r="AF285" s="231"/>
      <c r="AG285" s="234"/>
      <c r="AH285" s="234"/>
      <c r="AI285" s="231"/>
      <c r="AJ285" s="234"/>
      <c r="AK285" s="234"/>
      <c r="AL285" s="236"/>
      <c r="AM285" s="234"/>
      <c r="AN285" s="234"/>
      <c r="AO285" s="236"/>
      <c r="AP285" s="234"/>
      <c r="AQ285" s="234"/>
      <c r="AR285" s="230"/>
      <c r="AS285" s="230"/>
      <c r="AT285" s="229"/>
      <c r="AU285" s="229"/>
    </row>
    <row r="286" spans="1:47" ht="12.75" customHeight="1">
      <c r="A286" s="118"/>
      <c r="B286" s="76"/>
      <c r="C286" s="76"/>
      <c r="D286" s="216"/>
      <c r="E286" s="117"/>
      <c r="F286" s="117"/>
      <c r="G286" s="117"/>
      <c r="H286" s="117"/>
      <c r="I286" s="117"/>
      <c r="J286" s="117"/>
      <c r="K286" s="117"/>
      <c r="L286" s="119"/>
      <c r="M286" s="120"/>
      <c r="N286" s="118"/>
      <c r="O286" s="117"/>
      <c r="P286" s="117"/>
      <c r="Q286" s="216"/>
      <c r="R286" s="117"/>
      <c r="S286" s="117"/>
      <c r="T286" s="117"/>
      <c r="U286" s="216"/>
      <c r="V286" s="216"/>
      <c r="W286" s="216"/>
      <c r="X286" s="216"/>
      <c r="Y286" s="216"/>
      <c r="Z286" s="216"/>
      <c r="AA286" s="217"/>
      <c r="AB286" s="218"/>
      <c r="AC286" s="219"/>
      <c r="AD286" s="220"/>
      <c r="AE286" s="220"/>
      <c r="AF286" s="120"/>
      <c r="AG286" s="217"/>
      <c r="AH286" s="217"/>
      <c r="AI286" s="251"/>
      <c r="AJ286" s="220"/>
      <c r="AK286" s="220"/>
      <c r="AL286" s="222"/>
      <c r="AM286" s="217"/>
      <c r="AN286" s="217"/>
      <c r="AO286" s="221"/>
      <c r="AP286" s="220"/>
      <c r="AQ286" s="220"/>
      <c r="AR286" s="245"/>
      <c r="AS286" s="245"/>
      <c r="AT286" s="117"/>
      <c r="AU286" s="117"/>
    </row>
    <row r="287" spans="1:47" ht="12.75" customHeight="1">
      <c r="A287" s="118"/>
      <c r="B287" s="76"/>
      <c r="C287" s="76"/>
      <c r="D287" s="216"/>
      <c r="E287" s="117"/>
      <c r="F287" s="117"/>
      <c r="G287" s="117"/>
      <c r="H287" s="117"/>
      <c r="I287" s="117"/>
      <c r="J287" s="117"/>
      <c r="K287" s="117"/>
      <c r="L287" s="119"/>
      <c r="M287" s="120"/>
      <c r="N287" s="118"/>
      <c r="O287" s="117"/>
      <c r="P287" s="117"/>
      <c r="Q287" s="216"/>
      <c r="R287" s="117"/>
      <c r="S287" s="117"/>
      <c r="T287" s="117"/>
      <c r="U287" s="216"/>
      <c r="V287" s="216"/>
      <c r="W287" s="216"/>
      <c r="X287" s="216"/>
      <c r="Y287" s="216"/>
      <c r="Z287" s="216"/>
      <c r="AA287" s="217"/>
      <c r="AB287" s="218"/>
      <c r="AC287" s="219"/>
      <c r="AD287" s="220"/>
      <c r="AE287" s="220"/>
      <c r="AF287" s="120"/>
      <c r="AG287" s="217"/>
      <c r="AH287" s="217"/>
      <c r="AI287" s="251"/>
      <c r="AJ287" s="220"/>
      <c r="AK287" s="220"/>
      <c r="AL287" s="222"/>
      <c r="AM287" s="217"/>
      <c r="AN287" s="217"/>
      <c r="AO287" s="221"/>
      <c r="AP287" s="220"/>
      <c r="AQ287" s="220"/>
      <c r="AR287" s="245"/>
      <c r="AS287" s="245"/>
      <c r="AT287" s="117"/>
      <c r="AU287" s="117"/>
    </row>
    <row r="288" spans="1:47" ht="12.75" customHeight="1">
      <c r="A288" s="118"/>
      <c r="B288" s="76"/>
      <c r="C288" s="76"/>
      <c r="D288" s="216"/>
      <c r="E288" s="117"/>
      <c r="F288" s="117"/>
      <c r="G288" s="117"/>
      <c r="H288" s="117"/>
      <c r="I288" s="117"/>
      <c r="J288" s="117"/>
      <c r="K288" s="117"/>
      <c r="L288" s="119"/>
      <c r="M288" s="120"/>
      <c r="N288" s="118"/>
      <c r="O288" s="117"/>
      <c r="P288" s="117"/>
      <c r="Q288" s="216"/>
      <c r="R288" s="117"/>
      <c r="S288" s="117"/>
      <c r="T288" s="117"/>
      <c r="U288" s="216"/>
      <c r="V288" s="216"/>
      <c r="W288" s="216"/>
      <c r="X288" s="216"/>
      <c r="Y288" s="216"/>
      <c r="Z288" s="216"/>
      <c r="AA288" s="217"/>
      <c r="AB288" s="218"/>
      <c r="AC288" s="219"/>
      <c r="AD288" s="220"/>
      <c r="AE288" s="220"/>
      <c r="AF288" s="120"/>
      <c r="AG288" s="217"/>
      <c r="AH288" s="217"/>
      <c r="AI288" s="251"/>
      <c r="AJ288" s="220"/>
      <c r="AK288" s="220"/>
      <c r="AL288" s="222"/>
      <c r="AM288" s="217"/>
      <c r="AN288" s="217"/>
      <c r="AO288" s="221"/>
      <c r="AP288" s="220"/>
      <c r="AQ288" s="220"/>
      <c r="AR288" s="245"/>
      <c r="AS288" s="245"/>
      <c r="AT288" s="117"/>
      <c r="AU288" s="117"/>
    </row>
    <row r="289" spans="1:47" ht="12.75" customHeight="1">
      <c r="A289" s="118"/>
      <c r="B289" s="76"/>
      <c r="C289" s="76"/>
      <c r="D289" s="216"/>
      <c r="E289" s="117"/>
      <c r="F289" s="117"/>
      <c r="G289" s="117"/>
      <c r="H289" s="117"/>
      <c r="I289" s="117"/>
      <c r="J289" s="117"/>
      <c r="K289" s="117"/>
      <c r="L289" s="119"/>
      <c r="M289" s="120"/>
      <c r="N289" s="118"/>
      <c r="O289" s="117"/>
      <c r="P289" s="117"/>
      <c r="Q289" s="216"/>
      <c r="R289" s="117"/>
      <c r="S289" s="117"/>
      <c r="T289" s="117"/>
      <c r="U289" s="216"/>
      <c r="V289" s="216"/>
      <c r="W289" s="216"/>
      <c r="X289" s="216"/>
      <c r="Y289" s="216"/>
      <c r="Z289" s="216"/>
      <c r="AA289" s="217"/>
      <c r="AB289" s="218"/>
      <c r="AC289" s="219"/>
      <c r="AD289" s="220"/>
      <c r="AE289" s="220"/>
      <c r="AF289" s="120"/>
      <c r="AG289" s="217"/>
      <c r="AH289" s="217"/>
      <c r="AI289" s="251"/>
      <c r="AJ289" s="220"/>
      <c r="AK289" s="220"/>
      <c r="AL289" s="222"/>
      <c r="AM289" s="217"/>
      <c r="AN289" s="217"/>
      <c r="AO289" s="221"/>
      <c r="AP289" s="220"/>
      <c r="AQ289" s="220"/>
      <c r="AR289" s="245"/>
      <c r="AS289" s="245"/>
      <c r="AT289" s="117"/>
      <c r="AU289" s="117"/>
    </row>
    <row r="290" spans="1:47" ht="12.75" customHeight="1">
      <c r="A290" s="118"/>
      <c r="B290" s="76"/>
      <c r="C290" s="76"/>
      <c r="D290" s="216"/>
      <c r="E290" s="117"/>
      <c r="F290" s="117"/>
      <c r="G290" s="117"/>
      <c r="H290" s="117"/>
      <c r="I290" s="117"/>
      <c r="J290" s="117"/>
      <c r="K290" s="117"/>
      <c r="L290" s="119"/>
      <c r="M290" s="120"/>
      <c r="N290" s="118"/>
      <c r="O290" s="117"/>
      <c r="P290" s="117"/>
      <c r="Q290" s="216"/>
      <c r="R290" s="117"/>
      <c r="S290" s="117"/>
      <c r="T290" s="117"/>
      <c r="U290" s="216"/>
      <c r="V290" s="216"/>
      <c r="W290" s="216"/>
      <c r="X290" s="216"/>
      <c r="Y290" s="216"/>
      <c r="Z290" s="216"/>
      <c r="AA290" s="217"/>
      <c r="AB290" s="218"/>
      <c r="AC290" s="219"/>
      <c r="AD290" s="220"/>
      <c r="AE290" s="220"/>
      <c r="AF290" s="120"/>
      <c r="AG290" s="217"/>
      <c r="AH290" s="217"/>
      <c r="AI290" s="251"/>
      <c r="AJ290" s="220"/>
      <c r="AK290" s="220"/>
      <c r="AL290" s="222"/>
      <c r="AM290" s="217"/>
      <c r="AN290" s="217"/>
      <c r="AO290" s="221"/>
      <c r="AP290" s="220"/>
      <c r="AQ290" s="220"/>
      <c r="AR290" s="245"/>
      <c r="AS290" s="245"/>
      <c r="AT290" s="117"/>
      <c r="AU290" s="117"/>
    </row>
    <row r="291" spans="1:47" ht="12.75" customHeight="1">
      <c r="A291" s="118"/>
      <c r="B291" s="76"/>
      <c r="C291" s="76"/>
      <c r="D291" s="216"/>
      <c r="E291" s="117"/>
      <c r="F291" s="117"/>
      <c r="G291" s="117"/>
      <c r="H291" s="117"/>
      <c r="I291" s="117"/>
      <c r="J291" s="117"/>
      <c r="K291" s="117"/>
      <c r="L291" s="119"/>
      <c r="M291" s="120"/>
      <c r="N291" s="118"/>
      <c r="O291" s="117"/>
      <c r="P291" s="117"/>
      <c r="Q291" s="216"/>
      <c r="R291" s="117"/>
      <c r="S291" s="117"/>
      <c r="T291" s="117"/>
      <c r="U291" s="216"/>
      <c r="V291" s="216"/>
      <c r="W291" s="216"/>
      <c r="X291" s="216"/>
      <c r="Y291" s="216"/>
      <c r="Z291" s="216"/>
      <c r="AA291" s="217"/>
      <c r="AB291" s="218"/>
      <c r="AC291" s="219"/>
      <c r="AD291" s="220"/>
      <c r="AE291" s="220"/>
      <c r="AF291" s="120"/>
      <c r="AG291" s="217"/>
      <c r="AH291" s="217"/>
      <c r="AI291" s="251"/>
      <c r="AJ291" s="220"/>
      <c r="AK291" s="220"/>
      <c r="AL291" s="222"/>
      <c r="AM291" s="217"/>
      <c r="AN291" s="217"/>
      <c r="AO291" s="221"/>
      <c r="AP291" s="220"/>
      <c r="AQ291" s="220"/>
      <c r="AR291" s="245"/>
      <c r="AS291" s="245"/>
      <c r="AT291" s="117"/>
      <c r="AU291" s="117"/>
    </row>
    <row r="292" spans="1:47" ht="12.75" customHeight="1">
      <c r="A292" s="118"/>
      <c r="B292" s="76"/>
      <c r="C292" s="76"/>
      <c r="D292" s="216"/>
      <c r="E292" s="117"/>
      <c r="F292" s="117"/>
      <c r="G292" s="117"/>
      <c r="H292" s="117"/>
      <c r="I292" s="117"/>
      <c r="J292" s="117"/>
      <c r="K292" s="117"/>
      <c r="L292" s="119"/>
      <c r="M292" s="120"/>
      <c r="N292" s="118"/>
      <c r="O292" s="117"/>
      <c r="P292" s="117"/>
      <c r="Q292" s="216"/>
      <c r="R292" s="117"/>
      <c r="S292" s="117"/>
      <c r="T292" s="117"/>
      <c r="U292" s="216"/>
      <c r="V292" s="216"/>
      <c r="W292" s="216"/>
      <c r="X292" s="216"/>
      <c r="Y292" s="216"/>
      <c r="Z292" s="216"/>
      <c r="AA292" s="217"/>
      <c r="AB292" s="218"/>
      <c r="AC292" s="219"/>
      <c r="AD292" s="220"/>
      <c r="AE292" s="220"/>
      <c r="AF292" s="120"/>
      <c r="AG292" s="217"/>
      <c r="AH292" s="217"/>
      <c r="AI292" s="251"/>
      <c r="AJ292" s="220"/>
      <c r="AK292" s="220"/>
      <c r="AL292" s="222"/>
      <c r="AM292" s="217"/>
      <c r="AN292" s="217"/>
      <c r="AO292" s="221"/>
      <c r="AP292" s="220"/>
      <c r="AQ292" s="220"/>
      <c r="AR292" s="245"/>
      <c r="AS292" s="245"/>
      <c r="AT292" s="117"/>
      <c r="AU292" s="117"/>
    </row>
    <row r="293" spans="1:47" ht="12.75" customHeight="1">
      <c r="A293" s="118"/>
      <c r="B293" s="76"/>
      <c r="C293" s="76"/>
      <c r="D293" s="216"/>
      <c r="E293" s="117"/>
      <c r="F293" s="117"/>
      <c r="G293" s="117"/>
      <c r="H293" s="117"/>
      <c r="I293" s="117"/>
      <c r="J293" s="117"/>
      <c r="K293" s="117"/>
      <c r="L293" s="119"/>
      <c r="M293" s="120"/>
      <c r="N293" s="118"/>
      <c r="O293" s="117"/>
      <c r="P293" s="117"/>
      <c r="Q293" s="216"/>
      <c r="R293" s="117"/>
      <c r="S293" s="117"/>
      <c r="T293" s="117"/>
      <c r="U293" s="216"/>
      <c r="V293" s="216"/>
      <c r="W293" s="216"/>
      <c r="X293" s="216"/>
      <c r="Y293" s="216"/>
      <c r="Z293" s="216"/>
      <c r="AA293" s="217"/>
      <c r="AB293" s="218"/>
      <c r="AC293" s="219"/>
      <c r="AD293" s="220"/>
      <c r="AE293" s="220"/>
      <c r="AF293" s="120"/>
      <c r="AG293" s="217"/>
      <c r="AH293" s="217"/>
      <c r="AI293" s="251"/>
      <c r="AJ293" s="220"/>
      <c r="AK293" s="220"/>
      <c r="AL293" s="222"/>
      <c r="AM293" s="217"/>
      <c r="AN293" s="217"/>
      <c r="AO293" s="221"/>
      <c r="AP293" s="220"/>
      <c r="AQ293" s="220"/>
      <c r="AR293" s="245"/>
      <c r="AS293" s="245"/>
      <c r="AT293" s="117"/>
      <c r="AU293" s="117"/>
    </row>
    <row r="294" spans="1:47" ht="12.75" customHeight="1">
      <c r="A294" s="118"/>
      <c r="B294" s="76"/>
      <c r="C294" s="76"/>
      <c r="D294" s="216"/>
      <c r="E294" s="117"/>
      <c r="F294" s="117"/>
      <c r="G294" s="117"/>
      <c r="H294" s="117"/>
      <c r="I294" s="117"/>
      <c r="J294" s="117"/>
      <c r="K294" s="117"/>
      <c r="L294" s="119"/>
      <c r="M294" s="120"/>
      <c r="N294" s="118"/>
      <c r="O294" s="117"/>
      <c r="P294" s="117"/>
      <c r="Q294" s="216"/>
      <c r="R294" s="117"/>
      <c r="S294" s="117"/>
      <c r="T294" s="117"/>
      <c r="U294" s="216"/>
      <c r="V294" s="216"/>
      <c r="W294" s="216"/>
      <c r="X294" s="216"/>
      <c r="Y294" s="216"/>
      <c r="Z294" s="216"/>
      <c r="AA294" s="217"/>
      <c r="AB294" s="218"/>
      <c r="AC294" s="219"/>
      <c r="AD294" s="220"/>
      <c r="AE294" s="220"/>
      <c r="AF294" s="120"/>
      <c r="AG294" s="217"/>
      <c r="AH294" s="217"/>
      <c r="AI294" s="251"/>
      <c r="AJ294" s="220"/>
      <c r="AK294" s="220"/>
      <c r="AL294" s="222"/>
      <c r="AM294" s="217"/>
      <c r="AN294" s="217"/>
      <c r="AO294" s="221"/>
      <c r="AP294" s="220"/>
      <c r="AQ294" s="220"/>
      <c r="AR294" s="245"/>
      <c r="AS294" s="245"/>
      <c r="AT294" s="117"/>
      <c r="AU294" s="117"/>
    </row>
    <row r="295" spans="1:47" ht="12.75" customHeight="1">
      <c r="A295" s="118"/>
      <c r="B295" s="76"/>
      <c r="C295" s="76"/>
      <c r="D295" s="216"/>
      <c r="E295" s="117"/>
      <c r="F295" s="117"/>
      <c r="G295" s="117"/>
      <c r="H295" s="117"/>
      <c r="I295" s="117"/>
      <c r="J295" s="117"/>
      <c r="K295" s="117"/>
      <c r="L295" s="119"/>
      <c r="M295" s="120"/>
      <c r="N295" s="118"/>
      <c r="O295" s="117"/>
      <c r="P295" s="117"/>
      <c r="Q295" s="216"/>
      <c r="R295" s="117"/>
      <c r="S295" s="117"/>
      <c r="T295" s="117"/>
      <c r="U295" s="216"/>
      <c r="V295" s="216"/>
      <c r="W295" s="216"/>
      <c r="X295" s="216"/>
      <c r="Y295" s="216"/>
      <c r="Z295" s="216"/>
      <c r="AA295" s="217"/>
      <c r="AB295" s="218"/>
      <c r="AC295" s="219"/>
      <c r="AD295" s="220"/>
      <c r="AE295" s="220"/>
      <c r="AF295" s="120"/>
      <c r="AG295" s="217"/>
      <c r="AH295" s="217"/>
      <c r="AI295" s="251"/>
      <c r="AJ295" s="220"/>
      <c r="AK295" s="220"/>
      <c r="AL295" s="222"/>
      <c r="AM295" s="217"/>
      <c r="AN295" s="217"/>
      <c r="AO295" s="221"/>
      <c r="AP295" s="220"/>
      <c r="AQ295" s="220"/>
      <c r="AR295" s="245"/>
      <c r="AS295" s="245"/>
      <c r="AT295" s="117"/>
      <c r="AU295" s="117"/>
    </row>
    <row r="296" spans="1:47" ht="12.75" customHeight="1">
      <c r="A296" s="118"/>
      <c r="B296" s="76"/>
      <c r="C296" s="76"/>
      <c r="D296" s="216"/>
      <c r="E296" s="117"/>
      <c r="F296" s="117"/>
      <c r="G296" s="117"/>
      <c r="H296" s="117"/>
      <c r="I296" s="117"/>
      <c r="J296" s="117"/>
      <c r="K296" s="117"/>
      <c r="L296" s="119"/>
      <c r="M296" s="120"/>
      <c r="N296" s="118"/>
      <c r="O296" s="117"/>
      <c r="P296" s="117"/>
      <c r="Q296" s="216"/>
      <c r="R296" s="117"/>
      <c r="S296" s="117"/>
      <c r="T296" s="117"/>
      <c r="U296" s="216"/>
      <c r="V296" s="216"/>
      <c r="W296" s="216"/>
      <c r="X296" s="216"/>
      <c r="Y296" s="216"/>
      <c r="Z296" s="216"/>
      <c r="AA296" s="217"/>
      <c r="AB296" s="218"/>
      <c r="AC296" s="219"/>
      <c r="AD296" s="220"/>
      <c r="AE296" s="220"/>
      <c r="AF296" s="120"/>
      <c r="AG296" s="217"/>
      <c r="AH296" s="217"/>
      <c r="AI296" s="251"/>
      <c r="AJ296" s="220"/>
      <c r="AK296" s="220"/>
      <c r="AL296" s="222"/>
      <c r="AM296" s="217"/>
      <c r="AN296" s="217"/>
      <c r="AO296" s="221"/>
      <c r="AP296" s="220"/>
      <c r="AQ296" s="220"/>
      <c r="AR296" s="245"/>
      <c r="AS296" s="245"/>
      <c r="AT296" s="117"/>
      <c r="AU296" s="117"/>
    </row>
    <row r="297" spans="1:47" ht="12.75" customHeight="1">
      <c r="A297" s="118"/>
      <c r="B297" s="76"/>
      <c r="C297" s="76"/>
      <c r="D297" s="216"/>
      <c r="E297" s="117"/>
      <c r="F297" s="117"/>
      <c r="G297" s="117"/>
      <c r="H297" s="117"/>
      <c r="I297" s="117"/>
      <c r="J297" s="117"/>
      <c r="K297" s="117"/>
      <c r="L297" s="119"/>
      <c r="M297" s="120"/>
      <c r="N297" s="118"/>
      <c r="O297" s="117"/>
      <c r="P297" s="117"/>
      <c r="Q297" s="216"/>
      <c r="R297" s="117"/>
      <c r="S297" s="117"/>
      <c r="T297" s="117"/>
      <c r="U297" s="216"/>
      <c r="V297" s="216"/>
      <c r="W297" s="216"/>
      <c r="X297" s="216"/>
      <c r="Y297" s="216"/>
      <c r="Z297" s="216"/>
      <c r="AA297" s="217"/>
      <c r="AB297" s="218"/>
      <c r="AC297" s="219"/>
      <c r="AD297" s="220"/>
      <c r="AE297" s="220"/>
      <c r="AF297" s="120"/>
      <c r="AG297" s="217"/>
      <c r="AH297" s="217"/>
      <c r="AI297" s="251"/>
      <c r="AJ297" s="220"/>
      <c r="AK297" s="220"/>
      <c r="AL297" s="222"/>
      <c r="AM297" s="217"/>
      <c r="AN297" s="217"/>
      <c r="AO297" s="221"/>
      <c r="AP297" s="220"/>
      <c r="AQ297" s="220"/>
      <c r="AR297" s="245"/>
      <c r="AS297" s="245"/>
      <c r="AT297" s="117"/>
      <c r="AU297" s="117"/>
    </row>
    <row r="298" spans="1:47" ht="12.75" customHeight="1">
      <c r="A298" s="118"/>
      <c r="B298" s="76"/>
      <c r="C298" s="76"/>
      <c r="D298" s="216"/>
      <c r="E298" s="117"/>
      <c r="F298" s="117"/>
      <c r="G298" s="117"/>
      <c r="H298" s="117"/>
      <c r="I298" s="117"/>
      <c r="J298" s="117"/>
      <c r="K298" s="117"/>
      <c r="L298" s="119"/>
      <c r="M298" s="120"/>
      <c r="N298" s="118"/>
      <c r="O298" s="117"/>
      <c r="P298" s="117"/>
      <c r="Q298" s="216"/>
      <c r="R298" s="117"/>
      <c r="S298" s="117"/>
      <c r="T298" s="117"/>
      <c r="U298" s="216"/>
      <c r="V298" s="216"/>
      <c r="W298" s="216"/>
      <c r="X298" s="216"/>
      <c r="Y298" s="216"/>
      <c r="Z298" s="216"/>
      <c r="AA298" s="217"/>
      <c r="AB298" s="218"/>
      <c r="AC298" s="219"/>
      <c r="AD298" s="220"/>
      <c r="AE298" s="220"/>
      <c r="AF298" s="120"/>
      <c r="AG298" s="217"/>
      <c r="AH298" s="217"/>
      <c r="AI298" s="251"/>
      <c r="AJ298" s="220"/>
      <c r="AK298" s="220"/>
      <c r="AL298" s="222"/>
      <c r="AM298" s="217"/>
      <c r="AN298" s="217"/>
      <c r="AO298" s="221"/>
      <c r="AP298" s="220"/>
      <c r="AQ298" s="220"/>
      <c r="AR298" s="245"/>
      <c r="AS298" s="245"/>
      <c r="AT298" s="117"/>
      <c r="AU298" s="117"/>
    </row>
    <row r="299" spans="1:47" ht="12.75" customHeight="1">
      <c r="A299" s="118"/>
      <c r="B299" s="76"/>
      <c r="C299" s="76"/>
      <c r="D299" s="216"/>
      <c r="E299" s="117"/>
      <c r="F299" s="117"/>
      <c r="G299" s="117"/>
      <c r="H299" s="117"/>
      <c r="I299" s="117"/>
      <c r="J299" s="117"/>
      <c r="K299" s="117"/>
      <c r="L299" s="119"/>
      <c r="M299" s="120"/>
      <c r="N299" s="118"/>
      <c r="O299" s="117"/>
      <c r="P299" s="117"/>
      <c r="Q299" s="216"/>
      <c r="R299" s="117"/>
      <c r="S299" s="117"/>
      <c r="T299" s="117"/>
      <c r="U299" s="216"/>
      <c r="V299" s="216"/>
      <c r="W299" s="216"/>
      <c r="X299" s="216"/>
      <c r="Y299" s="216"/>
      <c r="Z299" s="216"/>
      <c r="AA299" s="217"/>
      <c r="AB299" s="218"/>
      <c r="AC299" s="219"/>
      <c r="AD299" s="220"/>
      <c r="AE299" s="220"/>
      <c r="AF299" s="120"/>
      <c r="AG299" s="217"/>
      <c r="AH299" s="217"/>
      <c r="AI299" s="251"/>
      <c r="AJ299" s="220"/>
      <c r="AK299" s="220"/>
      <c r="AL299" s="222"/>
      <c r="AM299" s="217"/>
      <c r="AN299" s="217"/>
      <c r="AO299" s="221"/>
      <c r="AP299" s="220"/>
      <c r="AQ299" s="220"/>
      <c r="AR299" s="245"/>
      <c r="AS299" s="245"/>
      <c r="AT299" s="117"/>
      <c r="AU299" s="117"/>
    </row>
    <row r="300" spans="1:47" ht="12.75" customHeight="1">
      <c r="A300" s="118"/>
      <c r="B300" s="76"/>
      <c r="C300" s="76"/>
      <c r="D300" s="216"/>
      <c r="E300" s="117"/>
      <c r="F300" s="117"/>
      <c r="G300" s="117"/>
      <c r="H300" s="117"/>
      <c r="I300" s="117"/>
      <c r="J300" s="117"/>
      <c r="K300" s="117"/>
      <c r="L300" s="119"/>
      <c r="M300" s="120"/>
      <c r="N300" s="118"/>
      <c r="O300" s="117"/>
      <c r="P300" s="117"/>
      <c r="Q300" s="216"/>
      <c r="R300" s="117"/>
      <c r="S300" s="117"/>
      <c r="T300" s="117"/>
      <c r="U300" s="216"/>
      <c r="V300" s="216"/>
      <c r="W300" s="216"/>
      <c r="X300" s="216"/>
      <c r="Y300" s="216"/>
      <c r="Z300" s="216"/>
      <c r="AA300" s="217"/>
      <c r="AB300" s="218"/>
      <c r="AC300" s="219"/>
      <c r="AD300" s="220"/>
      <c r="AE300" s="220"/>
      <c r="AF300" s="120"/>
      <c r="AG300" s="217"/>
      <c r="AH300" s="217"/>
      <c r="AI300" s="251"/>
      <c r="AJ300" s="220"/>
      <c r="AK300" s="220"/>
      <c r="AL300" s="222"/>
      <c r="AM300" s="217"/>
      <c r="AN300" s="217"/>
      <c r="AO300" s="221"/>
      <c r="AP300" s="220"/>
      <c r="AQ300" s="220"/>
      <c r="AR300" s="245"/>
      <c r="AS300" s="245"/>
      <c r="AT300" s="117"/>
      <c r="AU300" s="117"/>
    </row>
    <row r="301" spans="1:47" ht="12.75" customHeight="1">
      <c r="A301" s="118"/>
      <c r="B301" s="76"/>
      <c r="C301" s="76"/>
      <c r="D301" s="216"/>
      <c r="E301" s="117"/>
      <c r="F301" s="117"/>
      <c r="G301" s="117"/>
      <c r="H301" s="117"/>
      <c r="I301" s="117"/>
      <c r="J301" s="117"/>
      <c r="K301" s="117"/>
      <c r="L301" s="119"/>
      <c r="M301" s="120"/>
      <c r="N301" s="118"/>
      <c r="O301" s="117"/>
      <c r="P301" s="117"/>
      <c r="Q301" s="216"/>
      <c r="R301" s="117"/>
      <c r="S301" s="117"/>
      <c r="T301" s="117"/>
      <c r="U301" s="216"/>
      <c r="V301" s="216"/>
      <c r="W301" s="216"/>
      <c r="X301" s="216"/>
      <c r="Y301" s="216"/>
      <c r="Z301" s="216"/>
      <c r="AA301" s="217"/>
      <c r="AB301" s="218"/>
      <c r="AC301" s="219"/>
      <c r="AD301" s="220"/>
      <c r="AE301" s="220"/>
      <c r="AF301" s="120"/>
      <c r="AG301" s="217"/>
      <c r="AH301" s="217"/>
      <c r="AI301" s="251"/>
      <c r="AJ301" s="220"/>
      <c r="AK301" s="220"/>
      <c r="AL301" s="222"/>
      <c r="AM301" s="217"/>
      <c r="AN301" s="217"/>
      <c r="AO301" s="221"/>
      <c r="AP301" s="220"/>
      <c r="AQ301" s="220"/>
      <c r="AR301" s="245"/>
      <c r="AS301" s="245"/>
      <c r="AT301" s="117"/>
      <c r="AU301" s="117"/>
    </row>
    <row r="302" spans="1:47" ht="12.75" customHeight="1">
      <c r="A302" s="118"/>
      <c r="B302" s="76"/>
      <c r="C302" s="76"/>
      <c r="D302" s="216"/>
      <c r="E302" s="117"/>
      <c r="F302" s="117"/>
      <c r="G302" s="117"/>
      <c r="H302" s="117"/>
      <c r="I302" s="117"/>
      <c r="J302" s="117"/>
      <c r="K302" s="117"/>
      <c r="L302" s="119"/>
      <c r="M302" s="120"/>
      <c r="N302" s="118"/>
      <c r="O302" s="117"/>
      <c r="P302" s="117"/>
      <c r="Q302" s="216"/>
      <c r="R302" s="117"/>
      <c r="S302" s="117"/>
      <c r="T302" s="117"/>
      <c r="U302" s="216"/>
      <c r="V302" s="216"/>
      <c r="W302" s="216"/>
      <c r="X302" s="216"/>
      <c r="Y302" s="216"/>
      <c r="Z302" s="216"/>
      <c r="AA302" s="217"/>
      <c r="AB302" s="218"/>
      <c r="AC302" s="219"/>
      <c r="AD302" s="220"/>
      <c r="AE302" s="220"/>
      <c r="AF302" s="120"/>
      <c r="AG302" s="217"/>
      <c r="AH302" s="217"/>
      <c r="AI302" s="251"/>
      <c r="AJ302" s="220"/>
      <c r="AK302" s="220"/>
      <c r="AL302" s="222"/>
      <c r="AM302" s="217"/>
      <c r="AN302" s="217"/>
      <c r="AO302" s="221"/>
      <c r="AP302" s="220"/>
      <c r="AQ302" s="220"/>
      <c r="AR302" s="245"/>
      <c r="AS302" s="245"/>
      <c r="AT302" s="117"/>
      <c r="AU302" s="117"/>
    </row>
    <row r="303" spans="1:47" ht="12.75" customHeight="1">
      <c r="A303" s="118"/>
      <c r="B303" s="76"/>
      <c r="C303" s="76"/>
      <c r="D303" s="216"/>
      <c r="E303" s="117"/>
      <c r="F303" s="117"/>
      <c r="G303" s="117"/>
      <c r="H303" s="117"/>
      <c r="I303" s="117"/>
      <c r="J303" s="117"/>
      <c r="K303" s="117"/>
      <c r="L303" s="119"/>
      <c r="M303" s="120"/>
      <c r="N303" s="118"/>
      <c r="O303" s="117"/>
      <c r="P303" s="117"/>
      <c r="Q303" s="216"/>
      <c r="R303" s="117"/>
      <c r="S303" s="117"/>
      <c r="T303" s="117"/>
      <c r="U303" s="216"/>
      <c r="V303" s="216"/>
      <c r="W303" s="216"/>
      <c r="X303" s="216"/>
      <c r="Y303" s="216"/>
      <c r="Z303" s="216"/>
      <c r="AA303" s="217"/>
      <c r="AB303" s="218"/>
      <c r="AC303" s="219"/>
      <c r="AD303" s="220"/>
      <c r="AE303" s="220"/>
      <c r="AF303" s="120"/>
      <c r="AG303" s="217"/>
      <c r="AH303" s="217"/>
      <c r="AI303" s="251"/>
      <c r="AJ303" s="220"/>
      <c r="AK303" s="220"/>
      <c r="AL303" s="222"/>
      <c r="AM303" s="217"/>
      <c r="AN303" s="217"/>
      <c r="AO303" s="221"/>
      <c r="AP303" s="220"/>
      <c r="AQ303" s="220"/>
      <c r="AR303" s="245"/>
      <c r="AS303" s="245"/>
      <c r="AT303" s="117"/>
      <c r="AU303" s="117"/>
    </row>
    <row r="304" spans="1:47" ht="12.75" customHeight="1">
      <c r="A304" s="118"/>
      <c r="B304" s="76"/>
      <c r="C304" s="76"/>
      <c r="D304" s="216"/>
      <c r="E304" s="117"/>
      <c r="F304" s="117"/>
      <c r="G304" s="117"/>
      <c r="H304" s="117"/>
      <c r="I304" s="117"/>
      <c r="J304" s="117"/>
      <c r="K304" s="117"/>
      <c r="L304" s="119"/>
      <c r="M304" s="120"/>
      <c r="N304" s="118"/>
      <c r="O304" s="117"/>
      <c r="P304" s="117"/>
      <c r="Q304" s="216"/>
      <c r="R304" s="117"/>
      <c r="S304" s="117"/>
      <c r="T304" s="117"/>
      <c r="U304" s="216"/>
      <c r="V304" s="216"/>
      <c r="W304" s="216"/>
      <c r="X304" s="216"/>
      <c r="Y304" s="216"/>
      <c r="Z304" s="216"/>
      <c r="AA304" s="217"/>
      <c r="AB304" s="218"/>
      <c r="AC304" s="219"/>
      <c r="AD304" s="220"/>
      <c r="AE304" s="220"/>
      <c r="AF304" s="120"/>
      <c r="AG304" s="217"/>
      <c r="AH304" s="217"/>
      <c r="AI304" s="251"/>
      <c r="AJ304" s="220"/>
      <c r="AK304" s="220"/>
      <c r="AL304" s="222"/>
      <c r="AM304" s="217"/>
      <c r="AN304" s="217"/>
      <c r="AO304" s="221"/>
      <c r="AP304" s="220"/>
      <c r="AQ304" s="220"/>
      <c r="AR304" s="245"/>
      <c r="AS304" s="245"/>
      <c r="AT304" s="117"/>
      <c r="AU304" s="117"/>
    </row>
    <row r="305" spans="1:47" ht="12.75" customHeight="1">
      <c r="A305" s="118"/>
      <c r="B305" s="76"/>
      <c r="C305" s="76"/>
      <c r="D305" s="216"/>
      <c r="E305" s="117"/>
      <c r="F305" s="117"/>
      <c r="G305" s="117"/>
      <c r="H305" s="117"/>
      <c r="I305" s="117"/>
      <c r="J305" s="117"/>
      <c r="K305" s="117"/>
      <c r="L305" s="119"/>
      <c r="M305" s="120"/>
      <c r="N305" s="118"/>
      <c r="O305" s="117"/>
      <c r="P305" s="117"/>
      <c r="Q305" s="216"/>
      <c r="R305" s="117"/>
      <c r="S305" s="117"/>
      <c r="T305" s="117"/>
      <c r="U305" s="216"/>
      <c r="V305" s="216"/>
      <c r="W305" s="216"/>
      <c r="X305" s="216"/>
      <c r="Y305" s="216"/>
      <c r="Z305" s="216"/>
      <c r="AA305" s="217"/>
      <c r="AB305" s="218"/>
      <c r="AC305" s="219"/>
      <c r="AD305" s="220"/>
      <c r="AE305" s="220"/>
      <c r="AF305" s="120"/>
      <c r="AG305" s="217"/>
      <c r="AH305" s="217"/>
      <c r="AI305" s="251"/>
      <c r="AJ305" s="220"/>
      <c r="AK305" s="220"/>
      <c r="AL305" s="222"/>
      <c r="AM305" s="217"/>
      <c r="AN305" s="217"/>
      <c r="AO305" s="221"/>
      <c r="AP305" s="220"/>
      <c r="AQ305" s="220"/>
      <c r="AR305" s="245"/>
      <c r="AS305" s="245"/>
      <c r="AT305" s="117"/>
      <c r="AU305" s="117"/>
    </row>
    <row r="306" spans="1:47" ht="12.75" customHeight="1">
      <c r="A306" s="118"/>
      <c r="B306" s="76"/>
      <c r="C306" s="76"/>
      <c r="D306" s="216"/>
      <c r="E306" s="117"/>
      <c r="F306" s="117"/>
      <c r="G306" s="117"/>
      <c r="H306" s="117"/>
      <c r="I306" s="117"/>
      <c r="J306" s="117"/>
      <c r="K306" s="117"/>
      <c r="L306" s="119"/>
      <c r="M306" s="120"/>
      <c r="N306" s="118"/>
      <c r="O306" s="117"/>
      <c r="P306" s="117"/>
      <c r="Q306" s="216"/>
      <c r="R306" s="117"/>
      <c r="S306" s="117"/>
      <c r="T306" s="117"/>
      <c r="U306" s="216"/>
      <c r="V306" s="216"/>
      <c r="W306" s="216"/>
      <c r="X306" s="216"/>
      <c r="Y306" s="216"/>
      <c r="Z306" s="216"/>
      <c r="AA306" s="217"/>
      <c r="AB306" s="218"/>
      <c r="AC306" s="219"/>
      <c r="AD306" s="220"/>
      <c r="AE306" s="220"/>
      <c r="AF306" s="120"/>
      <c r="AG306" s="217"/>
      <c r="AH306" s="217"/>
      <c r="AI306" s="251"/>
      <c r="AJ306" s="220"/>
      <c r="AK306" s="220"/>
      <c r="AL306" s="222"/>
      <c r="AM306" s="217"/>
      <c r="AN306" s="217"/>
      <c r="AO306" s="221"/>
      <c r="AP306" s="220"/>
      <c r="AQ306" s="220"/>
      <c r="AR306" s="245"/>
      <c r="AS306" s="245"/>
      <c r="AT306" s="117"/>
      <c r="AU306" s="117"/>
    </row>
    <row r="307" spans="1:47" ht="12.75" customHeight="1">
      <c r="A307" s="118"/>
      <c r="B307" s="76"/>
      <c r="C307" s="76"/>
      <c r="D307" s="216"/>
      <c r="E307" s="117"/>
      <c r="F307" s="117"/>
      <c r="G307" s="117"/>
      <c r="H307" s="117"/>
      <c r="I307" s="117"/>
      <c r="J307" s="117"/>
      <c r="K307" s="117"/>
      <c r="L307" s="119"/>
      <c r="M307" s="120"/>
      <c r="N307" s="118"/>
      <c r="O307" s="117"/>
      <c r="P307" s="117"/>
      <c r="Q307" s="216"/>
      <c r="R307" s="117"/>
      <c r="S307" s="117"/>
      <c r="T307" s="117"/>
      <c r="U307" s="216"/>
      <c r="V307" s="216"/>
      <c r="W307" s="216"/>
      <c r="X307" s="216"/>
      <c r="Y307" s="216"/>
      <c r="Z307" s="216"/>
      <c r="AA307" s="217"/>
      <c r="AB307" s="218"/>
      <c r="AC307" s="219"/>
      <c r="AD307" s="220"/>
      <c r="AE307" s="220"/>
      <c r="AF307" s="120"/>
      <c r="AG307" s="217"/>
      <c r="AH307" s="217"/>
      <c r="AI307" s="251"/>
      <c r="AJ307" s="220"/>
      <c r="AK307" s="220"/>
      <c r="AL307" s="222"/>
      <c r="AM307" s="217"/>
      <c r="AN307" s="217"/>
      <c r="AO307" s="221"/>
      <c r="AP307" s="220"/>
      <c r="AQ307" s="220"/>
      <c r="AR307" s="245"/>
      <c r="AS307" s="245"/>
      <c r="AT307" s="117"/>
      <c r="AU307" s="117"/>
    </row>
    <row r="308" spans="1:47" ht="12.75" customHeight="1">
      <c r="A308" s="118"/>
      <c r="B308" s="76"/>
      <c r="C308" s="76"/>
      <c r="D308" s="216"/>
      <c r="E308" s="117"/>
      <c r="F308" s="117"/>
      <c r="G308" s="117"/>
      <c r="H308" s="117"/>
      <c r="I308" s="117"/>
      <c r="J308" s="117"/>
      <c r="K308" s="117"/>
      <c r="L308" s="119"/>
      <c r="M308" s="120"/>
      <c r="N308" s="118"/>
      <c r="O308" s="117"/>
      <c r="P308" s="117"/>
      <c r="Q308" s="216"/>
      <c r="R308" s="117"/>
      <c r="S308" s="117"/>
      <c r="T308" s="117"/>
      <c r="U308" s="216"/>
      <c r="V308" s="216"/>
      <c r="W308" s="216"/>
      <c r="X308" s="216"/>
      <c r="Y308" s="216"/>
      <c r="Z308" s="216"/>
      <c r="AA308" s="217"/>
      <c r="AB308" s="218"/>
      <c r="AC308" s="219"/>
      <c r="AD308" s="220"/>
      <c r="AE308" s="220"/>
      <c r="AF308" s="120"/>
      <c r="AG308" s="217"/>
      <c r="AH308" s="217"/>
      <c r="AI308" s="251"/>
      <c r="AJ308" s="220"/>
      <c r="AK308" s="220"/>
      <c r="AL308" s="222"/>
      <c r="AM308" s="217"/>
      <c r="AN308" s="217"/>
      <c r="AO308" s="221"/>
      <c r="AP308" s="220"/>
      <c r="AQ308" s="220"/>
      <c r="AR308" s="245"/>
      <c r="AS308" s="245"/>
      <c r="AT308" s="117"/>
      <c r="AU308" s="117"/>
    </row>
    <row r="309" spans="1:47" ht="12.75" customHeight="1">
      <c r="A309" s="118"/>
      <c r="B309" s="76"/>
      <c r="C309" s="76"/>
      <c r="D309" s="216"/>
      <c r="E309" s="117"/>
      <c r="F309" s="117"/>
      <c r="G309" s="117"/>
      <c r="H309" s="117"/>
      <c r="I309" s="117"/>
      <c r="J309" s="117"/>
      <c r="K309" s="117"/>
      <c r="L309" s="119"/>
      <c r="M309" s="120"/>
      <c r="N309" s="118"/>
      <c r="O309" s="117"/>
      <c r="P309" s="117"/>
      <c r="Q309" s="216"/>
      <c r="R309" s="117"/>
      <c r="S309" s="117"/>
      <c r="T309" s="117"/>
      <c r="U309" s="216"/>
      <c r="V309" s="216"/>
      <c r="W309" s="216"/>
      <c r="X309" s="216"/>
      <c r="Y309" s="216"/>
      <c r="Z309" s="216"/>
      <c r="AA309" s="217"/>
      <c r="AB309" s="218"/>
      <c r="AC309" s="219"/>
      <c r="AD309" s="220"/>
      <c r="AE309" s="220"/>
      <c r="AF309" s="120"/>
      <c r="AG309" s="217"/>
      <c r="AH309" s="217"/>
      <c r="AI309" s="251"/>
      <c r="AJ309" s="220"/>
      <c r="AK309" s="220"/>
      <c r="AL309" s="222"/>
      <c r="AM309" s="217"/>
      <c r="AN309" s="217"/>
      <c r="AO309" s="221"/>
      <c r="AP309" s="220"/>
      <c r="AQ309" s="220"/>
      <c r="AR309" s="245"/>
      <c r="AS309" s="245"/>
      <c r="AT309" s="117"/>
      <c r="AU309" s="117"/>
    </row>
    <row r="310" spans="1:47" ht="12.75" customHeight="1">
      <c r="A310" s="118"/>
      <c r="B310" s="76"/>
      <c r="C310" s="76"/>
      <c r="D310" s="216"/>
      <c r="E310" s="117"/>
      <c r="F310" s="117"/>
      <c r="G310" s="117"/>
      <c r="H310" s="117"/>
      <c r="I310" s="117"/>
      <c r="J310" s="117"/>
      <c r="K310" s="117"/>
      <c r="L310" s="119"/>
      <c r="M310" s="120"/>
      <c r="N310" s="118"/>
      <c r="O310" s="117"/>
      <c r="P310" s="117"/>
      <c r="Q310" s="216"/>
      <c r="R310" s="117"/>
      <c r="S310" s="117"/>
      <c r="T310" s="117"/>
      <c r="U310" s="216"/>
      <c r="V310" s="216"/>
      <c r="W310" s="216"/>
      <c r="X310" s="216"/>
      <c r="Y310" s="216"/>
      <c r="Z310" s="216"/>
      <c r="AA310" s="217"/>
      <c r="AB310" s="218"/>
      <c r="AC310" s="219"/>
      <c r="AD310" s="220"/>
      <c r="AE310" s="220"/>
      <c r="AF310" s="120"/>
      <c r="AG310" s="217"/>
      <c r="AH310" s="217"/>
      <c r="AI310" s="251"/>
      <c r="AJ310" s="220"/>
      <c r="AK310" s="220"/>
      <c r="AL310" s="222"/>
      <c r="AM310" s="217"/>
      <c r="AN310" s="217"/>
      <c r="AO310" s="221"/>
      <c r="AP310" s="220"/>
      <c r="AQ310" s="220"/>
      <c r="AR310" s="245"/>
      <c r="AS310" s="245"/>
      <c r="AT310" s="117"/>
      <c r="AU310" s="117"/>
    </row>
    <row r="311" spans="1:47" ht="12.75" customHeight="1">
      <c r="A311" s="118"/>
      <c r="B311" s="76"/>
      <c r="C311" s="76"/>
      <c r="D311" s="216"/>
      <c r="E311" s="117"/>
      <c r="F311" s="117"/>
      <c r="G311" s="117"/>
      <c r="H311" s="117"/>
      <c r="I311" s="117"/>
      <c r="J311" s="117"/>
      <c r="K311" s="117"/>
      <c r="L311" s="119"/>
      <c r="M311" s="120"/>
      <c r="N311" s="118"/>
      <c r="O311" s="117"/>
      <c r="P311" s="117"/>
      <c r="Q311" s="216"/>
      <c r="R311" s="117"/>
      <c r="S311" s="117"/>
      <c r="T311" s="117"/>
      <c r="U311" s="216"/>
      <c r="V311" s="216"/>
      <c r="W311" s="216"/>
      <c r="X311" s="216"/>
      <c r="Y311" s="216"/>
      <c r="Z311" s="216"/>
      <c r="AA311" s="217"/>
      <c r="AB311" s="218"/>
      <c r="AC311" s="219"/>
      <c r="AD311" s="220"/>
      <c r="AE311" s="220"/>
      <c r="AF311" s="120"/>
      <c r="AG311" s="217"/>
      <c r="AH311" s="217"/>
      <c r="AI311" s="251"/>
      <c r="AJ311" s="220"/>
      <c r="AK311" s="220"/>
      <c r="AL311" s="222"/>
      <c r="AM311" s="217"/>
      <c r="AN311" s="217"/>
      <c r="AO311" s="221"/>
      <c r="AP311" s="220"/>
      <c r="AQ311" s="220"/>
      <c r="AR311" s="245"/>
      <c r="AS311" s="245"/>
      <c r="AT311" s="117"/>
      <c r="AU311" s="117"/>
    </row>
    <row r="312" spans="1:47" ht="12.75" customHeight="1">
      <c r="A312" s="118"/>
      <c r="B312" s="76"/>
      <c r="C312" s="76"/>
      <c r="D312" s="216"/>
      <c r="E312" s="117"/>
      <c r="F312" s="117"/>
      <c r="G312" s="117"/>
      <c r="H312" s="117"/>
      <c r="I312" s="117"/>
      <c r="J312" s="117"/>
      <c r="K312" s="117"/>
      <c r="L312" s="119"/>
      <c r="M312" s="120"/>
      <c r="N312" s="118"/>
      <c r="O312" s="117"/>
      <c r="P312" s="117"/>
      <c r="Q312" s="216"/>
      <c r="R312" s="117"/>
      <c r="S312" s="117"/>
      <c r="T312" s="117"/>
      <c r="U312" s="216"/>
      <c r="V312" s="216"/>
      <c r="W312" s="216"/>
      <c r="X312" s="216"/>
      <c r="Y312" s="216"/>
      <c r="Z312" s="216"/>
      <c r="AA312" s="217"/>
      <c r="AB312" s="218"/>
      <c r="AC312" s="219"/>
      <c r="AD312" s="220"/>
      <c r="AE312" s="220"/>
      <c r="AF312" s="120"/>
      <c r="AG312" s="217"/>
      <c r="AH312" s="217"/>
      <c r="AI312" s="251"/>
      <c r="AJ312" s="220"/>
      <c r="AK312" s="220"/>
      <c r="AL312" s="222"/>
      <c r="AM312" s="217"/>
      <c r="AN312" s="217"/>
      <c r="AO312" s="221"/>
      <c r="AP312" s="220"/>
      <c r="AQ312" s="220"/>
      <c r="AR312" s="245"/>
      <c r="AS312" s="245"/>
      <c r="AT312" s="117"/>
      <c r="AU312" s="117"/>
    </row>
    <row r="313" spans="1:47" ht="12.75" customHeight="1">
      <c r="A313" s="118"/>
      <c r="B313" s="76"/>
      <c r="C313" s="76"/>
      <c r="D313" s="216"/>
      <c r="E313" s="117"/>
      <c r="F313" s="117"/>
      <c r="G313" s="117"/>
      <c r="H313" s="117"/>
      <c r="I313" s="117"/>
      <c r="J313" s="117"/>
      <c r="K313" s="117"/>
      <c r="L313" s="119"/>
      <c r="M313" s="120"/>
      <c r="N313" s="118"/>
      <c r="O313" s="117"/>
      <c r="P313" s="117"/>
      <c r="Q313" s="216"/>
      <c r="R313" s="117"/>
      <c r="S313" s="117"/>
      <c r="T313" s="117"/>
      <c r="U313" s="216"/>
      <c r="V313" s="216"/>
      <c r="W313" s="216"/>
      <c r="X313" s="216"/>
      <c r="Y313" s="216"/>
      <c r="Z313" s="216"/>
      <c r="AA313" s="217"/>
      <c r="AB313" s="218"/>
      <c r="AC313" s="219"/>
      <c r="AD313" s="220"/>
      <c r="AE313" s="220"/>
      <c r="AF313" s="120"/>
      <c r="AG313" s="217"/>
      <c r="AH313" s="217"/>
      <c r="AI313" s="251"/>
      <c r="AJ313" s="220"/>
      <c r="AK313" s="220"/>
      <c r="AL313" s="222"/>
      <c r="AM313" s="217"/>
      <c r="AN313" s="217"/>
      <c r="AO313" s="221"/>
      <c r="AP313" s="220"/>
      <c r="AQ313" s="220"/>
      <c r="AR313" s="245"/>
      <c r="AS313" s="245"/>
      <c r="AT313" s="117"/>
      <c r="AU313" s="117"/>
    </row>
    <row r="314" spans="1:47" ht="12.75" customHeight="1">
      <c r="A314" s="118"/>
      <c r="B314" s="76"/>
      <c r="C314" s="76"/>
      <c r="D314" s="216"/>
      <c r="E314" s="117"/>
      <c r="F314" s="117"/>
      <c r="G314" s="117"/>
      <c r="H314" s="117"/>
      <c r="I314" s="117"/>
      <c r="J314" s="117"/>
      <c r="K314" s="117"/>
      <c r="L314" s="119"/>
      <c r="M314" s="120"/>
      <c r="N314" s="118"/>
      <c r="O314" s="117"/>
      <c r="P314" s="117"/>
      <c r="Q314" s="216"/>
      <c r="R314" s="117"/>
      <c r="S314" s="117"/>
      <c r="T314" s="117"/>
      <c r="U314" s="216"/>
      <c r="V314" s="216"/>
      <c r="W314" s="216"/>
      <c r="X314" s="216"/>
      <c r="Y314" s="216"/>
      <c r="Z314" s="216"/>
      <c r="AA314" s="217"/>
      <c r="AB314" s="218"/>
      <c r="AC314" s="219"/>
      <c r="AD314" s="220"/>
      <c r="AE314" s="220"/>
      <c r="AF314" s="120"/>
      <c r="AG314" s="217"/>
      <c r="AH314" s="217"/>
      <c r="AI314" s="251"/>
      <c r="AJ314" s="220"/>
      <c r="AK314" s="220"/>
      <c r="AL314" s="222"/>
      <c r="AM314" s="217"/>
      <c r="AN314" s="217"/>
      <c r="AO314" s="221"/>
      <c r="AP314" s="220"/>
      <c r="AQ314" s="220"/>
      <c r="AR314" s="245"/>
      <c r="AS314" s="245"/>
      <c r="AT314" s="117"/>
      <c r="AU314" s="117"/>
    </row>
    <row r="315" spans="1:47" ht="12.75" customHeight="1">
      <c r="A315" s="118"/>
      <c r="B315" s="76"/>
      <c r="C315" s="76"/>
      <c r="D315" s="216"/>
      <c r="E315" s="117"/>
      <c r="F315" s="117"/>
      <c r="G315" s="117"/>
      <c r="H315" s="117"/>
      <c r="I315" s="117"/>
      <c r="J315" s="117"/>
      <c r="K315" s="117"/>
      <c r="L315" s="119"/>
      <c r="M315" s="120"/>
      <c r="N315" s="118"/>
      <c r="O315" s="117"/>
      <c r="P315" s="117"/>
      <c r="Q315" s="216"/>
      <c r="R315" s="117"/>
      <c r="S315" s="117"/>
      <c r="T315" s="117"/>
      <c r="U315" s="216"/>
      <c r="V315" s="216"/>
      <c r="W315" s="216"/>
      <c r="X315" s="216"/>
      <c r="Y315" s="216"/>
      <c r="Z315" s="216"/>
      <c r="AA315" s="217"/>
      <c r="AB315" s="218"/>
      <c r="AC315" s="219"/>
      <c r="AD315" s="220"/>
      <c r="AE315" s="220"/>
      <c r="AF315" s="120"/>
      <c r="AG315" s="217"/>
      <c r="AH315" s="217"/>
      <c r="AI315" s="251"/>
      <c r="AJ315" s="220"/>
      <c r="AK315" s="220"/>
      <c r="AL315" s="222"/>
      <c r="AM315" s="217"/>
      <c r="AN315" s="217"/>
      <c r="AO315" s="221"/>
      <c r="AP315" s="220"/>
      <c r="AQ315" s="220"/>
      <c r="AR315" s="245"/>
      <c r="AS315" s="245"/>
      <c r="AT315" s="117"/>
      <c r="AU315" s="117"/>
    </row>
    <row r="316" spans="1:47" ht="12.75" customHeight="1">
      <c r="A316" s="118"/>
      <c r="B316" s="76"/>
      <c r="C316" s="76"/>
      <c r="D316" s="216"/>
      <c r="E316" s="117"/>
      <c r="F316" s="117"/>
      <c r="G316" s="117"/>
      <c r="H316" s="117"/>
      <c r="I316" s="117"/>
      <c r="J316" s="117"/>
      <c r="K316" s="117"/>
      <c r="L316" s="119"/>
      <c r="M316" s="120"/>
      <c r="N316" s="118"/>
      <c r="O316" s="117"/>
      <c r="P316" s="117"/>
      <c r="Q316" s="216"/>
      <c r="R316" s="117"/>
      <c r="S316" s="117"/>
      <c r="T316" s="117"/>
      <c r="U316" s="216"/>
      <c r="V316" s="216"/>
      <c r="W316" s="216"/>
      <c r="X316" s="216"/>
      <c r="Y316" s="216"/>
      <c r="Z316" s="216"/>
      <c r="AA316" s="217"/>
      <c r="AB316" s="218"/>
      <c r="AC316" s="219"/>
      <c r="AD316" s="220"/>
      <c r="AE316" s="220"/>
      <c r="AF316" s="120"/>
      <c r="AG316" s="217"/>
      <c r="AH316" s="217"/>
      <c r="AI316" s="251"/>
      <c r="AJ316" s="220"/>
      <c r="AK316" s="220"/>
      <c r="AL316" s="222"/>
      <c r="AM316" s="217"/>
      <c r="AN316" s="217"/>
      <c r="AO316" s="221"/>
      <c r="AP316" s="220"/>
      <c r="AQ316" s="220"/>
      <c r="AR316" s="245"/>
      <c r="AS316" s="245"/>
      <c r="AT316" s="117"/>
      <c r="AU316" s="117"/>
    </row>
    <row r="317" spans="1:47" ht="12.75" customHeight="1">
      <c r="A317" s="118"/>
      <c r="B317" s="76"/>
      <c r="C317" s="76"/>
      <c r="D317" s="216"/>
      <c r="E317" s="117"/>
      <c r="F317" s="117"/>
      <c r="G317" s="117"/>
      <c r="H317" s="117"/>
      <c r="I317" s="117"/>
      <c r="J317" s="117"/>
      <c r="K317" s="117"/>
      <c r="L317" s="119"/>
      <c r="M317" s="120"/>
      <c r="N317" s="118"/>
      <c r="O317" s="117"/>
      <c r="P317" s="117"/>
      <c r="Q317" s="216"/>
      <c r="R317" s="117"/>
      <c r="S317" s="117"/>
      <c r="T317" s="117"/>
      <c r="U317" s="216"/>
      <c r="V317" s="216"/>
      <c r="W317" s="216"/>
      <c r="X317" s="216"/>
      <c r="Y317" s="216"/>
      <c r="Z317" s="216"/>
      <c r="AA317" s="217"/>
      <c r="AB317" s="218"/>
      <c r="AC317" s="219"/>
      <c r="AD317" s="220"/>
      <c r="AE317" s="220"/>
      <c r="AF317" s="120"/>
      <c r="AG317" s="217"/>
      <c r="AH317" s="217"/>
      <c r="AI317" s="251"/>
      <c r="AJ317" s="220"/>
      <c r="AK317" s="220"/>
      <c r="AL317" s="222"/>
      <c r="AM317" s="217"/>
      <c r="AN317" s="217"/>
      <c r="AO317" s="221"/>
      <c r="AP317" s="220"/>
      <c r="AQ317" s="220"/>
      <c r="AR317" s="245"/>
      <c r="AS317" s="245"/>
      <c r="AT317" s="117"/>
      <c r="AU317" s="117"/>
    </row>
    <row r="318" spans="1:47" ht="12.75" customHeight="1">
      <c r="A318" s="118"/>
      <c r="B318" s="76"/>
      <c r="C318" s="76"/>
      <c r="D318" s="216"/>
      <c r="E318" s="117"/>
      <c r="F318" s="117"/>
      <c r="G318" s="117"/>
      <c r="H318" s="117"/>
      <c r="I318" s="117"/>
      <c r="J318" s="117"/>
      <c r="K318" s="117"/>
      <c r="L318" s="119"/>
      <c r="M318" s="120"/>
      <c r="N318" s="118"/>
      <c r="O318" s="117"/>
      <c r="P318" s="117"/>
      <c r="Q318" s="216"/>
      <c r="R318" s="117"/>
      <c r="S318" s="117"/>
      <c r="T318" s="117"/>
      <c r="U318" s="216"/>
      <c r="V318" s="216"/>
      <c r="W318" s="216"/>
      <c r="X318" s="216"/>
      <c r="Y318" s="216"/>
      <c r="Z318" s="216"/>
      <c r="AA318" s="217"/>
      <c r="AB318" s="218"/>
      <c r="AC318" s="219"/>
      <c r="AD318" s="220"/>
      <c r="AE318" s="220"/>
      <c r="AF318" s="120"/>
      <c r="AG318" s="217"/>
      <c r="AH318" s="217"/>
      <c r="AI318" s="251"/>
      <c r="AJ318" s="220"/>
      <c r="AK318" s="220"/>
      <c r="AL318" s="222"/>
      <c r="AM318" s="217"/>
      <c r="AN318" s="217"/>
      <c r="AO318" s="221"/>
      <c r="AP318" s="220"/>
      <c r="AQ318" s="220"/>
      <c r="AR318" s="245"/>
      <c r="AS318" s="245"/>
      <c r="AT318" s="117"/>
      <c r="AU318" s="117"/>
    </row>
    <row r="319" spans="1:47" ht="12.75" customHeight="1">
      <c r="A319" s="118"/>
      <c r="B319" s="76"/>
      <c r="C319" s="76"/>
      <c r="D319" s="216"/>
      <c r="E319" s="117"/>
      <c r="F319" s="117"/>
      <c r="G319" s="117"/>
      <c r="H319" s="117"/>
      <c r="I319" s="117"/>
      <c r="J319" s="117"/>
      <c r="K319" s="117"/>
      <c r="L319" s="119"/>
      <c r="M319" s="120"/>
      <c r="N319" s="118"/>
      <c r="O319" s="117"/>
      <c r="P319" s="117"/>
      <c r="Q319" s="216"/>
      <c r="R319" s="117"/>
      <c r="S319" s="117"/>
      <c r="T319" s="117"/>
      <c r="U319" s="216"/>
      <c r="V319" s="216"/>
      <c r="W319" s="216"/>
      <c r="X319" s="216"/>
      <c r="Y319" s="216"/>
      <c r="Z319" s="216"/>
      <c r="AA319" s="217"/>
      <c r="AB319" s="218"/>
      <c r="AC319" s="219"/>
      <c r="AD319" s="220"/>
      <c r="AE319" s="220"/>
      <c r="AF319" s="120"/>
      <c r="AG319" s="217"/>
      <c r="AH319" s="217"/>
      <c r="AI319" s="251"/>
      <c r="AJ319" s="220"/>
      <c r="AK319" s="220"/>
      <c r="AL319" s="222"/>
      <c r="AM319" s="217"/>
      <c r="AN319" s="217"/>
      <c r="AO319" s="221"/>
      <c r="AP319" s="220"/>
      <c r="AQ319" s="220"/>
      <c r="AR319" s="245"/>
      <c r="AS319" s="245"/>
      <c r="AT319" s="117"/>
      <c r="AU319" s="117"/>
    </row>
    <row r="320" spans="1:47" ht="12.75" customHeight="1">
      <c r="A320" s="118"/>
      <c r="B320" s="76"/>
      <c r="C320" s="76"/>
      <c r="D320" s="216"/>
      <c r="E320" s="117"/>
      <c r="F320" s="117"/>
      <c r="G320" s="117"/>
      <c r="H320" s="117"/>
      <c r="I320" s="117"/>
      <c r="J320" s="117"/>
      <c r="K320" s="117"/>
      <c r="L320" s="119"/>
      <c r="M320" s="120"/>
      <c r="N320" s="118"/>
      <c r="O320" s="117"/>
      <c r="P320" s="117"/>
      <c r="Q320" s="216"/>
      <c r="R320" s="117"/>
      <c r="S320" s="117"/>
      <c r="T320" s="117"/>
      <c r="U320" s="216"/>
      <c r="V320" s="216"/>
      <c r="W320" s="216"/>
      <c r="X320" s="216"/>
      <c r="Y320" s="216"/>
      <c r="Z320" s="216"/>
      <c r="AA320" s="217"/>
      <c r="AB320" s="218"/>
      <c r="AC320" s="219"/>
      <c r="AD320" s="220"/>
      <c r="AE320" s="220"/>
      <c r="AF320" s="120"/>
      <c r="AG320" s="217"/>
      <c r="AH320" s="217"/>
      <c r="AI320" s="251"/>
      <c r="AJ320" s="220"/>
      <c r="AK320" s="220"/>
      <c r="AL320" s="222"/>
      <c r="AM320" s="217"/>
      <c r="AN320" s="217"/>
      <c r="AO320" s="221"/>
      <c r="AP320" s="220"/>
      <c r="AQ320" s="220"/>
      <c r="AR320" s="245"/>
      <c r="AS320" s="245"/>
      <c r="AT320" s="117"/>
      <c r="AU320" s="117"/>
    </row>
    <row r="321" spans="1:47" ht="12.75" customHeight="1">
      <c r="A321" s="118"/>
      <c r="B321" s="76"/>
      <c r="C321" s="76"/>
      <c r="D321" s="216"/>
      <c r="E321" s="117"/>
      <c r="F321" s="117"/>
      <c r="G321" s="117"/>
      <c r="H321" s="117"/>
      <c r="I321" s="117"/>
      <c r="J321" s="117"/>
      <c r="K321" s="117"/>
      <c r="L321" s="119"/>
      <c r="M321" s="120"/>
      <c r="N321" s="118"/>
      <c r="O321" s="117"/>
      <c r="P321" s="117"/>
      <c r="Q321" s="216"/>
      <c r="R321" s="117"/>
      <c r="S321" s="117"/>
      <c r="T321" s="117"/>
      <c r="U321" s="216"/>
      <c r="V321" s="216"/>
      <c r="W321" s="216"/>
      <c r="X321" s="216"/>
      <c r="Y321" s="216"/>
      <c r="Z321" s="216"/>
      <c r="AA321" s="217"/>
      <c r="AB321" s="218"/>
      <c r="AC321" s="219"/>
      <c r="AD321" s="220"/>
      <c r="AE321" s="220"/>
      <c r="AF321" s="120"/>
      <c r="AG321" s="217"/>
      <c r="AH321" s="217"/>
      <c r="AI321" s="251"/>
      <c r="AJ321" s="220"/>
      <c r="AK321" s="220"/>
      <c r="AL321" s="222"/>
      <c r="AM321" s="217"/>
      <c r="AN321" s="217"/>
      <c r="AO321" s="221"/>
      <c r="AP321" s="220"/>
      <c r="AQ321" s="220"/>
      <c r="AR321" s="245"/>
      <c r="AS321" s="245"/>
      <c r="AT321" s="117"/>
      <c r="AU321" s="117"/>
    </row>
    <row r="322" spans="1:47" ht="12.75" customHeight="1">
      <c r="A322" s="118"/>
      <c r="B322" s="76"/>
      <c r="C322" s="76"/>
      <c r="D322" s="216"/>
      <c r="E322" s="117"/>
      <c r="F322" s="117"/>
      <c r="G322" s="117"/>
      <c r="H322" s="117"/>
      <c r="I322" s="117"/>
      <c r="J322" s="117"/>
      <c r="K322" s="117"/>
      <c r="L322" s="119"/>
      <c r="M322" s="120"/>
      <c r="N322" s="118"/>
      <c r="O322" s="117"/>
      <c r="P322" s="117"/>
      <c r="Q322" s="216"/>
      <c r="R322" s="117"/>
      <c r="S322" s="117"/>
      <c r="T322" s="117"/>
      <c r="U322" s="216"/>
      <c r="V322" s="216"/>
      <c r="W322" s="216"/>
      <c r="X322" s="216"/>
      <c r="Y322" s="216"/>
      <c r="Z322" s="216"/>
      <c r="AA322" s="217"/>
      <c r="AB322" s="218"/>
      <c r="AC322" s="219"/>
      <c r="AD322" s="220"/>
      <c r="AE322" s="220"/>
      <c r="AF322" s="120"/>
      <c r="AG322" s="217"/>
      <c r="AH322" s="217"/>
      <c r="AI322" s="251"/>
      <c r="AJ322" s="220"/>
      <c r="AK322" s="220"/>
      <c r="AL322" s="222"/>
      <c r="AM322" s="217"/>
      <c r="AN322" s="217"/>
      <c r="AO322" s="221"/>
      <c r="AP322" s="220"/>
      <c r="AQ322" s="220"/>
      <c r="AR322" s="245"/>
      <c r="AS322" s="245"/>
      <c r="AT322" s="117"/>
      <c r="AU322" s="117"/>
    </row>
    <row r="323" spans="1:47" ht="12.75" customHeight="1">
      <c r="A323" s="118"/>
      <c r="B323" s="76"/>
      <c r="C323" s="76"/>
      <c r="D323" s="216"/>
      <c r="E323" s="117"/>
      <c r="F323" s="117"/>
      <c r="G323" s="117"/>
      <c r="H323" s="117"/>
      <c r="I323" s="117"/>
      <c r="J323" s="117"/>
      <c r="K323" s="117"/>
      <c r="L323" s="119"/>
      <c r="M323" s="120"/>
      <c r="N323" s="118"/>
      <c r="O323" s="117"/>
      <c r="P323" s="117"/>
      <c r="Q323" s="216"/>
      <c r="R323" s="117"/>
      <c r="S323" s="117"/>
      <c r="T323" s="117"/>
      <c r="U323" s="216"/>
      <c r="V323" s="216"/>
      <c r="W323" s="216"/>
      <c r="X323" s="216"/>
      <c r="Y323" s="216"/>
      <c r="Z323" s="216"/>
      <c r="AA323" s="217"/>
      <c r="AB323" s="218"/>
      <c r="AC323" s="219"/>
      <c r="AD323" s="220"/>
      <c r="AE323" s="220"/>
      <c r="AF323" s="120"/>
      <c r="AG323" s="217"/>
      <c r="AH323" s="217"/>
      <c r="AI323" s="251"/>
      <c r="AJ323" s="220"/>
      <c r="AK323" s="220"/>
      <c r="AL323" s="222"/>
      <c r="AM323" s="217"/>
      <c r="AN323" s="217"/>
      <c r="AO323" s="221"/>
      <c r="AP323" s="220"/>
      <c r="AQ323" s="220"/>
      <c r="AR323" s="245"/>
      <c r="AS323" s="245"/>
      <c r="AT323" s="117"/>
      <c r="AU323" s="117"/>
    </row>
    <row r="324" spans="1:47" ht="12.75" customHeight="1">
      <c r="A324" s="118"/>
      <c r="B324" s="76"/>
      <c r="C324" s="76"/>
      <c r="D324" s="216"/>
      <c r="E324" s="117"/>
      <c r="F324" s="117"/>
      <c r="G324" s="117"/>
      <c r="H324" s="117"/>
      <c r="I324" s="117"/>
      <c r="J324" s="117"/>
      <c r="K324" s="117"/>
      <c r="L324" s="119"/>
      <c r="M324" s="120"/>
      <c r="N324" s="118"/>
      <c r="O324" s="117"/>
      <c r="P324" s="117"/>
      <c r="Q324" s="216"/>
      <c r="R324" s="117"/>
      <c r="S324" s="117"/>
      <c r="T324" s="117"/>
      <c r="U324" s="216"/>
      <c r="V324" s="216"/>
      <c r="W324" s="216"/>
      <c r="X324" s="216"/>
      <c r="Y324" s="216"/>
      <c r="Z324" s="216"/>
      <c r="AA324" s="217"/>
      <c r="AB324" s="218"/>
      <c r="AC324" s="219"/>
      <c r="AD324" s="220"/>
      <c r="AE324" s="220"/>
      <c r="AF324" s="120"/>
      <c r="AG324" s="217"/>
      <c r="AH324" s="217"/>
      <c r="AI324" s="251"/>
      <c r="AJ324" s="220"/>
      <c r="AK324" s="220"/>
      <c r="AL324" s="222"/>
      <c r="AM324" s="217"/>
      <c r="AN324" s="217"/>
      <c r="AO324" s="221"/>
      <c r="AP324" s="220"/>
      <c r="AQ324" s="220"/>
      <c r="AR324" s="245"/>
      <c r="AS324" s="245"/>
      <c r="AT324" s="117"/>
      <c r="AU324" s="117"/>
    </row>
    <row r="325" spans="1:47" ht="12.75" customHeight="1">
      <c r="A325" s="118"/>
      <c r="B325" s="76"/>
      <c r="C325" s="76"/>
      <c r="D325" s="216"/>
      <c r="E325" s="117"/>
      <c r="F325" s="117"/>
      <c r="G325" s="117"/>
      <c r="H325" s="117"/>
      <c r="I325" s="117"/>
      <c r="J325" s="117"/>
      <c r="K325" s="117"/>
      <c r="L325" s="119"/>
      <c r="M325" s="120"/>
      <c r="N325" s="118"/>
      <c r="O325" s="117"/>
      <c r="P325" s="117"/>
      <c r="Q325" s="216"/>
      <c r="R325" s="117"/>
      <c r="S325" s="117"/>
      <c r="T325" s="117"/>
      <c r="U325" s="216"/>
      <c r="V325" s="216"/>
      <c r="W325" s="216"/>
      <c r="X325" s="216"/>
      <c r="Y325" s="216"/>
      <c r="Z325" s="216"/>
      <c r="AA325" s="217"/>
      <c r="AB325" s="218"/>
      <c r="AC325" s="219"/>
      <c r="AD325" s="220"/>
      <c r="AE325" s="220"/>
      <c r="AF325" s="120"/>
      <c r="AG325" s="217"/>
      <c r="AH325" s="217"/>
      <c r="AI325" s="251"/>
      <c r="AJ325" s="220"/>
      <c r="AK325" s="220"/>
      <c r="AL325" s="222"/>
      <c r="AM325" s="217"/>
      <c r="AN325" s="217"/>
      <c r="AO325" s="221"/>
      <c r="AP325" s="220"/>
      <c r="AQ325" s="220"/>
      <c r="AR325" s="245"/>
      <c r="AS325" s="245"/>
      <c r="AT325" s="117"/>
      <c r="AU325" s="117"/>
    </row>
    <row r="326" spans="1:47" ht="12.75" customHeight="1">
      <c r="A326" s="118"/>
      <c r="B326" s="76"/>
      <c r="C326" s="76"/>
      <c r="D326" s="216"/>
      <c r="E326" s="117"/>
      <c r="F326" s="117"/>
      <c r="G326" s="117"/>
      <c r="H326" s="117"/>
      <c r="I326" s="117"/>
      <c r="J326" s="117"/>
      <c r="K326" s="117"/>
      <c r="L326" s="119"/>
      <c r="M326" s="120"/>
      <c r="N326" s="118"/>
      <c r="O326" s="117"/>
      <c r="P326" s="117"/>
      <c r="Q326" s="216"/>
      <c r="R326" s="117"/>
      <c r="S326" s="117"/>
      <c r="T326" s="117"/>
      <c r="U326" s="216"/>
      <c r="V326" s="216"/>
      <c r="W326" s="216"/>
      <c r="X326" s="216"/>
      <c r="Y326" s="216"/>
      <c r="Z326" s="216"/>
      <c r="AA326" s="217"/>
      <c r="AB326" s="218"/>
      <c r="AC326" s="219"/>
      <c r="AD326" s="220"/>
      <c r="AE326" s="220"/>
      <c r="AF326" s="120"/>
      <c r="AG326" s="217"/>
      <c r="AH326" s="217"/>
      <c r="AI326" s="251"/>
      <c r="AJ326" s="220"/>
      <c r="AK326" s="220"/>
      <c r="AL326" s="222"/>
      <c r="AM326" s="217"/>
      <c r="AN326" s="217"/>
      <c r="AO326" s="221"/>
      <c r="AP326" s="220"/>
      <c r="AQ326" s="220"/>
      <c r="AR326" s="245"/>
      <c r="AS326" s="245"/>
      <c r="AT326" s="117"/>
      <c r="AU326" s="117"/>
    </row>
    <row r="327" spans="1:47" ht="12.75" customHeight="1">
      <c r="A327" s="118"/>
      <c r="B327" s="76"/>
      <c r="C327" s="76"/>
      <c r="D327" s="216"/>
      <c r="E327" s="117"/>
      <c r="F327" s="117"/>
      <c r="G327" s="117"/>
      <c r="H327" s="117"/>
      <c r="I327" s="117"/>
      <c r="J327" s="117"/>
      <c r="K327" s="117"/>
      <c r="L327" s="119"/>
      <c r="M327" s="120"/>
      <c r="N327" s="118"/>
      <c r="O327" s="117"/>
      <c r="P327" s="117"/>
      <c r="Q327" s="216"/>
      <c r="R327" s="117"/>
      <c r="S327" s="117"/>
      <c r="T327" s="117"/>
      <c r="U327" s="216"/>
      <c r="V327" s="216"/>
      <c r="W327" s="216"/>
      <c r="X327" s="216"/>
      <c r="Y327" s="216"/>
      <c r="Z327" s="216"/>
      <c r="AA327" s="217"/>
      <c r="AB327" s="218"/>
      <c r="AC327" s="219"/>
      <c r="AD327" s="220"/>
      <c r="AE327" s="220"/>
      <c r="AF327" s="120"/>
      <c r="AG327" s="217"/>
      <c r="AH327" s="217"/>
      <c r="AI327" s="251"/>
      <c r="AJ327" s="220"/>
      <c r="AK327" s="220"/>
      <c r="AL327" s="222"/>
      <c r="AM327" s="217"/>
      <c r="AN327" s="217"/>
      <c r="AO327" s="221"/>
      <c r="AP327" s="220"/>
      <c r="AQ327" s="220"/>
      <c r="AR327" s="245"/>
      <c r="AS327" s="245"/>
      <c r="AT327" s="117"/>
      <c r="AU327" s="117"/>
    </row>
    <row r="328" spans="1:47" ht="12.75" customHeight="1">
      <c r="A328" s="118"/>
      <c r="B328" s="76"/>
      <c r="C328" s="76"/>
      <c r="D328" s="216"/>
      <c r="E328" s="117"/>
      <c r="F328" s="117"/>
      <c r="G328" s="117"/>
      <c r="H328" s="117"/>
      <c r="I328" s="117"/>
      <c r="J328" s="117"/>
      <c r="K328" s="117"/>
      <c r="L328" s="119"/>
      <c r="M328" s="120"/>
      <c r="N328" s="118"/>
      <c r="O328" s="117"/>
      <c r="P328" s="117"/>
      <c r="Q328" s="216"/>
      <c r="R328" s="117"/>
      <c r="S328" s="117"/>
      <c r="T328" s="117"/>
      <c r="U328" s="216"/>
      <c r="V328" s="216"/>
      <c r="W328" s="216"/>
      <c r="X328" s="216"/>
      <c r="Y328" s="216"/>
      <c r="Z328" s="216"/>
      <c r="AA328" s="217"/>
      <c r="AB328" s="218"/>
      <c r="AC328" s="219"/>
      <c r="AD328" s="220"/>
      <c r="AE328" s="220"/>
      <c r="AF328" s="120"/>
      <c r="AG328" s="217"/>
      <c r="AH328" s="217"/>
      <c r="AI328" s="251"/>
      <c r="AJ328" s="220"/>
      <c r="AK328" s="220"/>
      <c r="AL328" s="222"/>
      <c r="AM328" s="217"/>
      <c r="AN328" s="217"/>
      <c r="AO328" s="221"/>
      <c r="AP328" s="220"/>
      <c r="AQ328" s="220"/>
      <c r="AR328" s="245"/>
      <c r="AS328" s="245"/>
      <c r="AT328" s="117"/>
      <c r="AU328" s="117"/>
    </row>
    <row r="329" spans="1:47" ht="12.75" customHeight="1">
      <c r="A329" s="118"/>
      <c r="B329" s="76"/>
      <c r="C329" s="76"/>
      <c r="D329" s="216"/>
      <c r="E329" s="117"/>
      <c r="F329" s="117"/>
      <c r="G329" s="117"/>
      <c r="H329" s="117"/>
      <c r="I329" s="117"/>
      <c r="J329" s="117"/>
      <c r="K329" s="117"/>
      <c r="L329" s="119"/>
      <c r="M329" s="120"/>
      <c r="N329" s="118"/>
      <c r="O329" s="117"/>
      <c r="P329" s="117"/>
      <c r="Q329" s="216"/>
      <c r="R329" s="117"/>
      <c r="S329" s="117"/>
      <c r="T329" s="117"/>
      <c r="U329" s="216"/>
      <c r="V329" s="216"/>
      <c r="W329" s="216"/>
      <c r="X329" s="216"/>
      <c r="Y329" s="216"/>
      <c r="Z329" s="216"/>
      <c r="AA329" s="217"/>
      <c r="AB329" s="218"/>
      <c r="AC329" s="219"/>
      <c r="AD329" s="220"/>
      <c r="AE329" s="220"/>
      <c r="AF329" s="120"/>
      <c r="AG329" s="217"/>
      <c r="AH329" s="217"/>
      <c r="AI329" s="251"/>
      <c r="AJ329" s="220"/>
      <c r="AK329" s="220"/>
      <c r="AL329" s="222"/>
      <c r="AM329" s="217"/>
      <c r="AN329" s="217"/>
      <c r="AO329" s="221"/>
      <c r="AP329" s="220"/>
      <c r="AQ329" s="220"/>
      <c r="AR329" s="245"/>
      <c r="AS329" s="245"/>
      <c r="AT329" s="117"/>
      <c r="AU329" s="117"/>
    </row>
    <row r="330" spans="1:47" ht="12.75" customHeight="1">
      <c r="A330" s="118"/>
      <c r="B330" s="76"/>
      <c r="C330" s="76"/>
      <c r="D330" s="216"/>
      <c r="E330" s="117"/>
      <c r="F330" s="117"/>
      <c r="G330" s="117"/>
      <c r="H330" s="117"/>
      <c r="I330" s="117"/>
      <c r="J330" s="117"/>
      <c r="K330" s="117"/>
      <c r="L330" s="119"/>
      <c r="M330" s="120"/>
      <c r="N330" s="118"/>
      <c r="O330" s="117"/>
      <c r="P330" s="117"/>
      <c r="Q330" s="216"/>
      <c r="R330" s="117"/>
      <c r="S330" s="117"/>
      <c r="T330" s="117"/>
      <c r="U330" s="216"/>
      <c r="V330" s="216"/>
      <c r="W330" s="216"/>
      <c r="X330" s="216"/>
      <c r="Y330" s="216"/>
      <c r="Z330" s="216"/>
      <c r="AA330" s="217"/>
      <c r="AB330" s="218"/>
      <c r="AC330" s="219"/>
      <c r="AD330" s="220"/>
      <c r="AE330" s="220"/>
      <c r="AF330" s="120"/>
      <c r="AG330" s="217"/>
      <c r="AH330" s="217"/>
      <c r="AI330" s="251"/>
      <c r="AJ330" s="220"/>
      <c r="AK330" s="220"/>
      <c r="AL330" s="222"/>
      <c r="AM330" s="217"/>
      <c r="AN330" s="217"/>
      <c r="AO330" s="221"/>
      <c r="AP330" s="220"/>
      <c r="AQ330" s="220"/>
      <c r="AR330" s="245"/>
      <c r="AS330" s="245"/>
      <c r="AT330" s="117"/>
      <c r="AU330" s="117"/>
    </row>
    <row r="331" spans="1:47" ht="12.75" customHeight="1">
      <c r="A331" s="118"/>
      <c r="B331" s="76"/>
      <c r="C331" s="76"/>
      <c r="D331" s="216"/>
      <c r="E331" s="117"/>
      <c r="F331" s="117"/>
      <c r="G331" s="117"/>
      <c r="H331" s="117"/>
      <c r="I331" s="117"/>
      <c r="J331" s="117"/>
      <c r="K331" s="117"/>
      <c r="L331" s="119"/>
      <c r="M331" s="120"/>
      <c r="N331" s="118"/>
      <c r="O331" s="117"/>
      <c r="P331" s="117"/>
      <c r="Q331" s="216"/>
      <c r="R331" s="117"/>
      <c r="S331" s="117"/>
      <c r="T331" s="117"/>
      <c r="U331" s="216"/>
      <c r="V331" s="216"/>
      <c r="W331" s="216"/>
      <c r="X331" s="216"/>
      <c r="Y331" s="216"/>
      <c r="Z331" s="216"/>
      <c r="AA331" s="217"/>
      <c r="AB331" s="218"/>
      <c r="AC331" s="219"/>
      <c r="AD331" s="220"/>
      <c r="AE331" s="220"/>
      <c r="AF331" s="120"/>
      <c r="AG331" s="217"/>
      <c r="AH331" s="217"/>
      <c r="AI331" s="251"/>
      <c r="AJ331" s="220"/>
      <c r="AK331" s="220"/>
      <c r="AL331" s="222"/>
      <c r="AM331" s="217"/>
      <c r="AN331" s="217"/>
      <c r="AO331" s="221"/>
      <c r="AP331" s="220"/>
      <c r="AQ331" s="220"/>
      <c r="AR331" s="245"/>
      <c r="AS331" s="245"/>
      <c r="AT331" s="117"/>
      <c r="AU331" s="117"/>
    </row>
    <row r="332" spans="1:47" ht="12.75" customHeight="1">
      <c r="A332" s="118"/>
      <c r="B332" s="76"/>
      <c r="C332" s="76"/>
      <c r="D332" s="216"/>
      <c r="E332" s="117"/>
      <c r="F332" s="117"/>
      <c r="G332" s="117"/>
      <c r="H332" s="117"/>
      <c r="I332" s="117"/>
      <c r="J332" s="117"/>
      <c r="K332" s="117"/>
      <c r="L332" s="119"/>
      <c r="M332" s="120"/>
      <c r="N332" s="118"/>
      <c r="O332" s="117"/>
      <c r="P332" s="117"/>
      <c r="Q332" s="216"/>
      <c r="R332" s="117"/>
      <c r="S332" s="117"/>
      <c r="T332" s="117"/>
      <c r="U332" s="216"/>
      <c r="V332" s="216"/>
      <c r="W332" s="216"/>
      <c r="X332" s="216"/>
      <c r="Y332" s="216"/>
      <c r="Z332" s="216"/>
      <c r="AA332" s="217"/>
      <c r="AB332" s="218"/>
      <c r="AC332" s="219"/>
      <c r="AD332" s="220"/>
      <c r="AE332" s="220"/>
      <c r="AF332" s="120"/>
      <c r="AG332" s="217"/>
      <c r="AH332" s="217"/>
      <c r="AI332" s="251"/>
      <c r="AJ332" s="220"/>
      <c r="AK332" s="220"/>
      <c r="AL332" s="222"/>
      <c r="AM332" s="217"/>
      <c r="AN332" s="217"/>
      <c r="AO332" s="221"/>
      <c r="AP332" s="220"/>
      <c r="AQ332" s="220"/>
      <c r="AR332" s="245"/>
      <c r="AS332" s="245"/>
      <c r="AT332" s="117"/>
      <c r="AU332" s="117"/>
    </row>
    <row r="333" spans="1:47" ht="12.75" customHeight="1">
      <c r="A333" s="118"/>
      <c r="B333" s="76"/>
      <c r="C333" s="76"/>
      <c r="D333" s="216"/>
      <c r="E333" s="117"/>
      <c r="F333" s="117"/>
      <c r="G333" s="117"/>
      <c r="H333" s="117"/>
      <c r="I333" s="117"/>
      <c r="J333" s="117"/>
      <c r="K333" s="117"/>
      <c r="L333" s="119"/>
      <c r="M333" s="120"/>
      <c r="N333" s="118"/>
      <c r="O333" s="117"/>
      <c r="P333" s="117"/>
      <c r="Q333" s="216"/>
      <c r="R333" s="117"/>
      <c r="S333" s="117"/>
      <c r="T333" s="117"/>
      <c r="U333" s="216"/>
      <c r="V333" s="216"/>
      <c r="W333" s="216"/>
      <c r="X333" s="216"/>
      <c r="Y333" s="216"/>
      <c r="Z333" s="216"/>
      <c r="AA333" s="217"/>
      <c r="AB333" s="218"/>
      <c r="AC333" s="219"/>
      <c r="AD333" s="220"/>
      <c r="AE333" s="220"/>
      <c r="AF333" s="120"/>
      <c r="AG333" s="217"/>
      <c r="AH333" s="217"/>
      <c r="AI333" s="251"/>
      <c r="AJ333" s="220"/>
      <c r="AK333" s="220"/>
      <c r="AL333" s="222"/>
      <c r="AM333" s="217"/>
      <c r="AN333" s="217"/>
      <c r="AO333" s="221"/>
      <c r="AP333" s="220"/>
      <c r="AQ333" s="220"/>
      <c r="AR333" s="245"/>
      <c r="AS333" s="245"/>
      <c r="AT333" s="117"/>
      <c r="AU333" s="117"/>
    </row>
    <row r="334" spans="1:47" ht="12.75" customHeight="1">
      <c r="A334" s="118"/>
      <c r="B334" s="76"/>
      <c r="C334" s="76"/>
      <c r="D334" s="216"/>
      <c r="E334" s="117"/>
      <c r="F334" s="117"/>
      <c r="G334" s="117"/>
      <c r="H334" s="117"/>
      <c r="I334" s="117"/>
      <c r="J334" s="117"/>
      <c r="K334" s="117"/>
      <c r="L334" s="119"/>
      <c r="M334" s="120"/>
      <c r="N334" s="118"/>
      <c r="O334" s="117"/>
      <c r="P334" s="117"/>
      <c r="Q334" s="216"/>
      <c r="R334" s="117"/>
      <c r="S334" s="117"/>
      <c r="T334" s="117"/>
      <c r="U334" s="216"/>
      <c r="V334" s="216"/>
      <c r="W334" s="216"/>
      <c r="X334" s="216"/>
      <c r="Y334" s="216"/>
      <c r="Z334" s="216"/>
      <c r="AA334" s="217"/>
      <c r="AB334" s="218"/>
      <c r="AC334" s="219"/>
      <c r="AD334" s="220"/>
      <c r="AE334" s="220"/>
      <c r="AF334" s="120"/>
      <c r="AG334" s="217"/>
      <c r="AH334" s="217"/>
      <c r="AI334" s="251"/>
      <c r="AJ334" s="220"/>
      <c r="AK334" s="220"/>
      <c r="AL334" s="222"/>
      <c r="AM334" s="217"/>
      <c r="AN334" s="217"/>
      <c r="AO334" s="221"/>
      <c r="AP334" s="220"/>
      <c r="AQ334" s="220"/>
      <c r="AR334" s="245"/>
      <c r="AS334" s="245"/>
      <c r="AT334" s="117"/>
      <c r="AU334" s="117"/>
    </row>
    <row r="335" spans="1:47" ht="12.75" customHeight="1">
      <c r="A335" s="118"/>
      <c r="B335" s="76"/>
      <c r="C335" s="76"/>
      <c r="D335" s="216"/>
      <c r="E335" s="117"/>
      <c r="F335" s="117"/>
      <c r="G335" s="117"/>
      <c r="H335" s="117"/>
      <c r="I335" s="117"/>
      <c r="J335" s="117"/>
      <c r="K335" s="117"/>
      <c r="L335" s="119"/>
      <c r="M335" s="120"/>
      <c r="N335" s="118"/>
      <c r="O335" s="117"/>
      <c r="P335" s="117"/>
      <c r="Q335" s="216"/>
      <c r="R335" s="117"/>
      <c r="S335" s="117"/>
      <c r="T335" s="117"/>
      <c r="U335" s="216"/>
      <c r="V335" s="216"/>
      <c r="W335" s="216"/>
      <c r="X335" s="216"/>
      <c r="Y335" s="216"/>
      <c r="Z335" s="216"/>
      <c r="AA335" s="217"/>
      <c r="AB335" s="218"/>
      <c r="AC335" s="219"/>
      <c r="AD335" s="220"/>
      <c r="AE335" s="220"/>
      <c r="AF335" s="120"/>
      <c r="AG335" s="217"/>
      <c r="AH335" s="217"/>
      <c r="AI335" s="251"/>
      <c r="AJ335" s="220"/>
      <c r="AK335" s="220"/>
      <c r="AL335" s="222"/>
      <c r="AM335" s="217"/>
      <c r="AN335" s="217"/>
      <c r="AO335" s="221"/>
      <c r="AP335" s="220"/>
      <c r="AQ335" s="220"/>
      <c r="AR335" s="245"/>
      <c r="AS335" s="245"/>
      <c r="AT335" s="117"/>
      <c r="AU335" s="117"/>
    </row>
    <row r="336" spans="1:47" ht="12.75" customHeight="1">
      <c r="A336" s="118"/>
      <c r="B336" s="76"/>
      <c r="C336" s="76"/>
      <c r="D336" s="216"/>
      <c r="E336" s="117"/>
      <c r="F336" s="117"/>
      <c r="G336" s="117"/>
      <c r="H336" s="117"/>
      <c r="I336" s="117"/>
      <c r="J336" s="117"/>
      <c r="K336" s="117"/>
      <c r="L336" s="119"/>
      <c r="M336" s="120"/>
      <c r="N336" s="118"/>
      <c r="O336" s="117"/>
      <c r="P336" s="117"/>
      <c r="Q336" s="216"/>
      <c r="R336" s="117"/>
      <c r="S336" s="117"/>
      <c r="T336" s="117"/>
      <c r="U336" s="216"/>
      <c r="V336" s="216"/>
      <c r="W336" s="216"/>
      <c r="X336" s="216"/>
      <c r="Y336" s="216"/>
      <c r="Z336" s="216"/>
      <c r="AA336" s="217"/>
      <c r="AB336" s="218"/>
      <c r="AC336" s="219"/>
      <c r="AD336" s="220"/>
      <c r="AE336" s="220"/>
      <c r="AF336" s="120"/>
      <c r="AG336" s="217"/>
      <c r="AH336" s="217"/>
      <c r="AI336" s="251"/>
      <c r="AJ336" s="220"/>
      <c r="AK336" s="220"/>
      <c r="AL336" s="222"/>
      <c r="AM336" s="217"/>
      <c r="AN336" s="217"/>
      <c r="AO336" s="221"/>
      <c r="AP336" s="220"/>
      <c r="AQ336" s="220"/>
      <c r="AR336" s="245"/>
      <c r="AS336" s="245"/>
      <c r="AT336" s="117"/>
      <c r="AU336" s="117"/>
    </row>
    <row r="337" spans="1:47" ht="12.75" customHeight="1">
      <c r="A337" s="118"/>
      <c r="B337" s="76"/>
      <c r="C337" s="76"/>
      <c r="D337" s="216"/>
      <c r="E337" s="117"/>
      <c r="F337" s="117"/>
      <c r="G337" s="117"/>
      <c r="H337" s="117"/>
      <c r="I337" s="117"/>
      <c r="J337" s="117"/>
      <c r="K337" s="117"/>
      <c r="L337" s="119"/>
      <c r="M337" s="120"/>
      <c r="N337" s="118"/>
      <c r="O337" s="117"/>
      <c r="P337" s="117"/>
      <c r="Q337" s="216"/>
      <c r="R337" s="117"/>
      <c r="S337" s="117"/>
      <c r="T337" s="117"/>
      <c r="U337" s="216"/>
      <c r="V337" s="216"/>
      <c r="W337" s="216"/>
      <c r="X337" s="216"/>
      <c r="Y337" s="216"/>
      <c r="Z337" s="216"/>
      <c r="AA337" s="217"/>
      <c r="AB337" s="218"/>
      <c r="AC337" s="219"/>
      <c r="AD337" s="220"/>
      <c r="AE337" s="220"/>
      <c r="AF337" s="120"/>
      <c r="AG337" s="217"/>
      <c r="AH337" s="217"/>
      <c r="AI337" s="251"/>
      <c r="AJ337" s="220"/>
      <c r="AK337" s="220"/>
      <c r="AL337" s="222"/>
      <c r="AM337" s="217"/>
      <c r="AN337" s="217"/>
      <c r="AO337" s="221"/>
      <c r="AP337" s="220"/>
      <c r="AQ337" s="220"/>
      <c r="AR337" s="245"/>
      <c r="AS337" s="245"/>
      <c r="AT337" s="117"/>
      <c r="AU337" s="117"/>
    </row>
    <row r="338" spans="1:47" ht="12.75" customHeight="1">
      <c r="A338" s="118"/>
      <c r="B338" s="76"/>
      <c r="C338" s="76"/>
      <c r="D338" s="216"/>
      <c r="E338" s="117"/>
      <c r="F338" s="117"/>
      <c r="G338" s="117"/>
      <c r="H338" s="117"/>
      <c r="I338" s="117"/>
      <c r="J338" s="117"/>
      <c r="K338" s="117"/>
      <c r="L338" s="119"/>
      <c r="M338" s="120"/>
      <c r="N338" s="118"/>
      <c r="O338" s="117"/>
      <c r="P338" s="117"/>
      <c r="Q338" s="216"/>
      <c r="R338" s="117"/>
      <c r="S338" s="117"/>
      <c r="T338" s="117"/>
      <c r="U338" s="216"/>
      <c r="V338" s="216"/>
      <c r="W338" s="216"/>
      <c r="X338" s="216"/>
      <c r="Y338" s="216"/>
      <c r="Z338" s="216"/>
      <c r="AA338" s="217"/>
      <c r="AB338" s="218"/>
      <c r="AC338" s="219"/>
      <c r="AD338" s="220"/>
      <c r="AE338" s="220"/>
      <c r="AF338" s="120"/>
      <c r="AG338" s="217"/>
      <c r="AH338" s="217"/>
      <c r="AI338" s="251"/>
      <c r="AJ338" s="220"/>
      <c r="AK338" s="220"/>
      <c r="AL338" s="222"/>
      <c r="AM338" s="217"/>
      <c r="AN338" s="217"/>
      <c r="AO338" s="221"/>
      <c r="AP338" s="220"/>
      <c r="AQ338" s="220"/>
      <c r="AR338" s="245"/>
      <c r="AS338" s="245"/>
      <c r="AT338" s="117"/>
      <c r="AU338" s="117"/>
    </row>
    <row r="339" spans="1:47" ht="12.75" customHeight="1">
      <c r="A339" s="118"/>
      <c r="B339" s="76"/>
      <c r="C339" s="76"/>
      <c r="D339" s="216"/>
      <c r="E339" s="117"/>
      <c r="F339" s="117"/>
      <c r="G339" s="117"/>
      <c r="H339" s="117"/>
      <c r="I339" s="117"/>
      <c r="J339" s="117"/>
      <c r="K339" s="117"/>
      <c r="L339" s="119"/>
      <c r="M339" s="120"/>
      <c r="N339" s="118"/>
      <c r="O339" s="117"/>
      <c r="P339" s="117"/>
      <c r="Q339" s="216"/>
      <c r="R339" s="117"/>
      <c r="S339" s="117"/>
      <c r="T339" s="117"/>
      <c r="U339" s="216"/>
      <c r="V339" s="216"/>
      <c r="W339" s="216"/>
      <c r="X339" s="216"/>
      <c r="Y339" s="216"/>
      <c r="Z339" s="216"/>
      <c r="AA339" s="217"/>
      <c r="AB339" s="218"/>
      <c r="AC339" s="219"/>
      <c r="AD339" s="220"/>
      <c r="AE339" s="220"/>
      <c r="AF339" s="120"/>
      <c r="AG339" s="217"/>
      <c r="AH339" s="217"/>
      <c r="AI339" s="251"/>
      <c r="AJ339" s="220"/>
      <c r="AK339" s="220"/>
      <c r="AL339" s="222"/>
      <c r="AM339" s="217"/>
      <c r="AN339" s="217"/>
      <c r="AO339" s="221"/>
      <c r="AP339" s="220"/>
      <c r="AQ339" s="220"/>
      <c r="AR339" s="245"/>
      <c r="AS339" s="245"/>
      <c r="AT339" s="117"/>
      <c r="AU339" s="117"/>
    </row>
    <row r="340" spans="1:47" ht="12.75" customHeight="1">
      <c r="A340" s="118"/>
      <c r="B340" s="76"/>
      <c r="C340" s="76"/>
      <c r="D340" s="216"/>
      <c r="E340" s="117"/>
      <c r="F340" s="117"/>
      <c r="G340" s="117"/>
      <c r="H340" s="117"/>
      <c r="I340" s="117"/>
      <c r="J340" s="117"/>
      <c r="K340" s="117"/>
      <c r="L340" s="119"/>
      <c r="M340" s="120"/>
      <c r="N340" s="118"/>
      <c r="O340" s="117"/>
      <c r="P340" s="117"/>
      <c r="Q340" s="216"/>
      <c r="R340" s="117"/>
      <c r="S340" s="117"/>
      <c r="T340" s="117"/>
      <c r="U340" s="216"/>
      <c r="V340" s="216"/>
      <c r="W340" s="216"/>
      <c r="X340" s="216"/>
      <c r="Y340" s="216"/>
      <c r="Z340" s="216"/>
      <c r="AA340" s="217"/>
      <c r="AB340" s="218"/>
      <c r="AC340" s="219"/>
      <c r="AD340" s="220"/>
      <c r="AE340" s="220"/>
      <c r="AF340" s="120"/>
      <c r="AG340" s="217"/>
      <c r="AH340" s="217"/>
      <c r="AI340" s="251"/>
      <c r="AJ340" s="220"/>
      <c r="AK340" s="220"/>
      <c r="AL340" s="222"/>
      <c r="AM340" s="217"/>
      <c r="AN340" s="217"/>
      <c r="AO340" s="221"/>
      <c r="AP340" s="220"/>
      <c r="AQ340" s="220"/>
      <c r="AR340" s="245"/>
      <c r="AS340" s="245"/>
      <c r="AT340" s="117"/>
      <c r="AU340" s="117"/>
    </row>
    <row r="341" spans="1:47" ht="12.75" customHeight="1">
      <c r="A341" s="118"/>
      <c r="B341" s="76"/>
      <c r="C341" s="76"/>
      <c r="D341" s="216"/>
      <c r="E341" s="117"/>
      <c r="F341" s="117"/>
      <c r="G341" s="117"/>
      <c r="H341" s="117"/>
      <c r="I341" s="117"/>
      <c r="J341" s="117"/>
      <c r="K341" s="117"/>
      <c r="L341" s="119"/>
      <c r="M341" s="120"/>
      <c r="N341" s="118"/>
      <c r="O341" s="117"/>
      <c r="P341" s="117"/>
      <c r="Q341" s="216"/>
      <c r="R341" s="117"/>
      <c r="S341" s="117"/>
      <c r="T341" s="117"/>
      <c r="U341" s="216"/>
      <c r="V341" s="216"/>
      <c r="W341" s="216"/>
      <c r="X341" s="216"/>
      <c r="Y341" s="216"/>
      <c r="Z341" s="216"/>
      <c r="AA341" s="217"/>
      <c r="AB341" s="218"/>
      <c r="AC341" s="219"/>
      <c r="AD341" s="220"/>
      <c r="AE341" s="220"/>
      <c r="AF341" s="120"/>
      <c r="AG341" s="217"/>
      <c r="AH341" s="217"/>
      <c r="AI341" s="251"/>
      <c r="AJ341" s="220"/>
      <c r="AK341" s="220"/>
      <c r="AL341" s="222"/>
      <c r="AM341" s="217"/>
      <c r="AN341" s="217"/>
      <c r="AO341" s="221"/>
      <c r="AP341" s="220"/>
      <c r="AQ341" s="220"/>
      <c r="AR341" s="245"/>
      <c r="AS341" s="245"/>
      <c r="AT341" s="117"/>
      <c r="AU341" s="117"/>
    </row>
    <row r="342" spans="1:47" ht="12.75" customHeight="1">
      <c r="A342" s="118"/>
      <c r="B342" s="76"/>
      <c r="C342" s="76"/>
      <c r="D342" s="216"/>
      <c r="E342" s="117"/>
      <c r="F342" s="117"/>
      <c r="G342" s="117"/>
      <c r="H342" s="117"/>
      <c r="I342" s="117"/>
      <c r="J342" s="117"/>
      <c r="K342" s="117"/>
      <c r="L342" s="119"/>
      <c r="M342" s="120"/>
      <c r="N342" s="118"/>
      <c r="O342" s="117"/>
      <c r="P342" s="117"/>
      <c r="Q342" s="216"/>
      <c r="R342" s="117"/>
      <c r="S342" s="117"/>
      <c r="T342" s="117"/>
      <c r="U342" s="216"/>
      <c r="V342" s="216"/>
      <c r="W342" s="216"/>
      <c r="X342" s="216"/>
      <c r="Y342" s="216"/>
      <c r="Z342" s="216"/>
      <c r="AA342" s="217"/>
      <c r="AB342" s="218"/>
      <c r="AC342" s="219"/>
      <c r="AD342" s="220"/>
      <c r="AE342" s="220"/>
      <c r="AF342" s="120"/>
      <c r="AG342" s="217"/>
      <c r="AH342" s="217"/>
      <c r="AI342" s="251"/>
      <c r="AJ342" s="220"/>
      <c r="AK342" s="220"/>
      <c r="AL342" s="222"/>
      <c r="AM342" s="217"/>
      <c r="AN342" s="217"/>
      <c r="AO342" s="221"/>
      <c r="AP342" s="220"/>
      <c r="AQ342" s="220"/>
      <c r="AR342" s="245"/>
      <c r="AS342" s="245"/>
      <c r="AT342" s="117"/>
      <c r="AU342" s="117"/>
    </row>
    <row r="343" spans="1:47" ht="12.75" customHeight="1">
      <c r="A343" s="118"/>
      <c r="B343" s="76"/>
      <c r="C343" s="76"/>
      <c r="D343" s="216"/>
      <c r="E343" s="117"/>
      <c r="F343" s="117"/>
      <c r="G343" s="117"/>
      <c r="H343" s="117"/>
      <c r="I343" s="117"/>
      <c r="J343" s="117"/>
      <c r="K343" s="117"/>
      <c r="L343" s="119"/>
      <c r="M343" s="120"/>
      <c r="N343" s="118"/>
      <c r="O343" s="117"/>
      <c r="P343" s="117"/>
      <c r="Q343" s="216"/>
      <c r="R343" s="117"/>
      <c r="S343" s="117"/>
      <c r="T343" s="117"/>
      <c r="U343" s="216"/>
      <c r="V343" s="216"/>
      <c r="W343" s="216"/>
      <c r="X343" s="216"/>
      <c r="Y343" s="216"/>
      <c r="Z343" s="216"/>
      <c r="AA343" s="217"/>
      <c r="AB343" s="218"/>
      <c r="AC343" s="219"/>
      <c r="AD343" s="220"/>
      <c r="AE343" s="220"/>
      <c r="AF343" s="120"/>
      <c r="AG343" s="217"/>
      <c r="AH343" s="217"/>
      <c r="AI343" s="251"/>
      <c r="AJ343" s="220"/>
      <c r="AK343" s="220"/>
      <c r="AL343" s="222"/>
      <c r="AM343" s="217"/>
      <c r="AN343" s="217"/>
      <c r="AO343" s="221"/>
      <c r="AP343" s="220"/>
      <c r="AQ343" s="220"/>
      <c r="AR343" s="245"/>
      <c r="AS343" s="245"/>
      <c r="AT343" s="117"/>
      <c r="AU343" s="117"/>
    </row>
    <row r="344" spans="1:47" ht="12.75" customHeight="1">
      <c r="A344" s="118"/>
      <c r="B344" s="76"/>
      <c r="C344" s="76"/>
      <c r="D344" s="216"/>
      <c r="E344" s="117"/>
      <c r="F344" s="117"/>
      <c r="G344" s="117"/>
      <c r="H344" s="117"/>
      <c r="I344" s="117"/>
      <c r="J344" s="117"/>
      <c r="K344" s="117"/>
      <c r="L344" s="119"/>
      <c r="M344" s="120"/>
      <c r="N344" s="118"/>
      <c r="O344" s="117"/>
      <c r="P344" s="117"/>
      <c r="Q344" s="216"/>
      <c r="R344" s="117"/>
      <c r="S344" s="117"/>
      <c r="T344" s="117"/>
      <c r="U344" s="216"/>
      <c r="V344" s="216"/>
      <c r="W344" s="216"/>
      <c r="X344" s="216"/>
      <c r="Y344" s="216"/>
      <c r="Z344" s="216"/>
      <c r="AA344" s="217"/>
      <c r="AB344" s="218"/>
      <c r="AC344" s="219"/>
      <c r="AD344" s="220"/>
      <c r="AE344" s="220"/>
      <c r="AF344" s="120"/>
      <c r="AG344" s="217"/>
      <c r="AH344" s="217"/>
      <c r="AI344" s="251"/>
      <c r="AJ344" s="220"/>
      <c r="AK344" s="220"/>
      <c r="AL344" s="222"/>
      <c r="AM344" s="217"/>
      <c r="AN344" s="217"/>
      <c r="AO344" s="221"/>
      <c r="AP344" s="220"/>
      <c r="AQ344" s="220"/>
      <c r="AR344" s="245"/>
      <c r="AS344" s="245"/>
      <c r="AT344" s="117"/>
      <c r="AU344" s="117"/>
    </row>
    <row r="345" spans="1:47" ht="12.75" customHeight="1">
      <c r="A345" s="118"/>
      <c r="B345" s="76"/>
      <c r="C345" s="76"/>
      <c r="D345" s="216"/>
      <c r="E345" s="117"/>
      <c r="F345" s="117"/>
      <c r="G345" s="117"/>
      <c r="H345" s="117"/>
      <c r="I345" s="117"/>
      <c r="J345" s="117"/>
      <c r="K345" s="117"/>
      <c r="L345" s="119"/>
      <c r="M345" s="120"/>
      <c r="N345" s="118"/>
      <c r="O345" s="117"/>
      <c r="P345" s="117"/>
      <c r="Q345" s="216"/>
      <c r="R345" s="117"/>
      <c r="S345" s="117"/>
      <c r="T345" s="117"/>
      <c r="U345" s="216"/>
      <c r="V345" s="216"/>
      <c r="W345" s="216"/>
      <c r="X345" s="216"/>
      <c r="Y345" s="216"/>
      <c r="Z345" s="216"/>
      <c r="AA345" s="217"/>
      <c r="AB345" s="218"/>
      <c r="AC345" s="219"/>
      <c r="AD345" s="220"/>
      <c r="AE345" s="220"/>
      <c r="AF345" s="120"/>
      <c r="AG345" s="217"/>
      <c r="AH345" s="217"/>
      <c r="AI345" s="251"/>
      <c r="AJ345" s="220"/>
      <c r="AK345" s="220"/>
      <c r="AL345" s="222"/>
      <c r="AM345" s="217"/>
      <c r="AN345" s="217"/>
      <c r="AO345" s="221"/>
      <c r="AP345" s="220"/>
      <c r="AQ345" s="220"/>
      <c r="AR345" s="245"/>
      <c r="AS345" s="245"/>
      <c r="AT345" s="117"/>
      <c r="AU345" s="117"/>
    </row>
    <row r="346" spans="1:47" ht="12.75" customHeight="1">
      <c r="A346" s="118"/>
      <c r="B346" s="76"/>
      <c r="C346" s="76"/>
      <c r="D346" s="216"/>
      <c r="E346" s="117"/>
      <c r="F346" s="117"/>
      <c r="G346" s="117"/>
      <c r="H346" s="117"/>
      <c r="I346" s="117"/>
      <c r="J346" s="117"/>
      <c r="K346" s="117"/>
      <c r="L346" s="119"/>
      <c r="M346" s="120"/>
      <c r="N346" s="118"/>
      <c r="O346" s="117"/>
      <c r="P346" s="117"/>
      <c r="Q346" s="216"/>
      <c r="R346" s="117"/>
      <c r="S346" s="117"/>
      <c r="T346" s="117"/>
      <c r="U346" s="216"/>
      <c r="V346" s="216"/>
      <c r="W346" s="216"/>
      <c r="X346" s="216"/>
      <c r="Y346" s="216"/>
      <c r="Z346" s="216"/>
      <c r="AA346" s="217"/>
      <c r="AB346" s="218"/>
      <c r="AC346" s="219"/>
      <c r="AD346" s="220"/>
      <c r="AE346" s="220"/>
      <c r="AF346" s="120"/>
      <c r="AG346" s="217"/>
      <c r="AH346" s="217"/>
      <c r="AI346" s="251"/>
      <c r="AJ346" s="220"/>
      <c r="AK346" s="220"/>
      <c r="AL346" s="222"/>
      <c r="AM346" s="217"/>
      <c r="AN346" s="217"/>
      <c r="AO346" s="221"/>
      <c r="AP346" s="220"/>
      <c r="AQ346" s="220"/>
      <c r="AR346" s="245"/>
      <c r="AS346" s="245"/>
      <c r="AT346" s="117"/>
      <c r="AU346" s="117"/>
    </row>
    <row r="347" spans="1:47" ht="12.75" customHeight="1">
      <c r="A347" s="118"/>
      <c r="B347" s="76"/>
      <c r="C347" s="76"/>
      <c r="D347" s="216"/>
      <c r="E347" s="117"/>
      <c r="F347" s="117"/>
      <c r="G347" s="117"/>
      <c r="H347" s="117"/>
      <c r="I347" s="117"/>
      <c r="J347" s="117"/>
      <c r="K347" s="117"/>
      <c r="L347" s="119"/>
      <c r="M347" s="120"/>
      <c r="N347" s="118"/>
      <c r="O347" s="117"/>
      <c r="P347" s="117"/>
      <c r="Q347" s="216"/>
      <c r="R347" s="117"/>
      <c r="S347" s="117"/>
      <c r="T347" s="117"/>
      <c r="U347" s="216"/>
      <c r="V347" s="216"/>
      <c r="W347" s="216"/>
      <c r="X347" s="216"/>
      <c r="Y347" s="216"/>
      <c r="Z347" s="216"/>
      <c r="AA347" s="217"/>
      <c r="AB347" s="218"/>
      <c r="AC347" s="219"/>
      <c r="AD347" s="220"/>
      <c r="AE347" s="220"/>
      <c r="AF347" s="120"/>
      <c r="AG347" s="217"/>
      <c r="AH347" s="217"/>
      <c r="AI347" s="251"/>
      <c r="AJ347" s="220"/>
      <c r="AK347" s="220"/>
      <c r="AL347" s="222"/>
      <c r="AM347" s="217"/>
      <c r="AN347" s="217"/>
      <c r="AO347" s="221"/>
      <c r="AP347" s="220"/>
      <c r="AQ347" s="220"/>
      <c r="AR347" s="245"/>
      <c r="AS347" s="245"/>
      <c r="AT347" s="117"/>
      <c r="AU347" s="117"/>
    </row>
    <row r="348" spans="1:47" ht="12.75" customHeight="1">
      <c r="A348" s="118"/>
      <c r="B348" s="76"/>
      <c r="C348" s="76"/>
      <c r="D348" s="216"/>
      <c r="E348" s="117"/>
      <c r="F348" s="117"/>
      <c r="G348" s="117"/>
      <c r="H348" s="117"/>
      <c r="I348" s="117"/>
      <c r="J348" s="117"/>
      <c r="K348" s="117"/>
      <c r="L348" s="119"/>
      <c r="M348" s="120"/>
      <c r="N348" s="118"/>
      <c r="O348" s="117"/>
      <c r="P348" s="117"/>
      <c r="Q348" s="216"/>
      <c r="R348" s="117"/>
      <c r="S348" s="117"/>
      <c r="T348" s="117"/>
      <c r="U348" s="216"/>
      <c r="V348" s="216"/>
      <c r="W348" s="216"/>
      <c r="X348" s="216"/>
      <c r="Y348" s="216"/>
      <c r="Z348" s="216"/>
      <c r="AA348" s="217"/>
      <c r="AB348" s="218"/>
      <c r="AC348" s="219"/>
      <c r="AD348" s="220"/>
      <c r="AE348" s="220"/>
      <c r="AF348" s="120"/>
      <c r="AG348" s="217"/>
      <c r="AH348" s="217"/>
      <c r="AI348" s="251"/>
      <c r="AJ348" s="220"/>
      <c r="AK348" s="220"/>
      <c r="AL348" s="222"/>
      <c r="AM348" s="217"/>
      <c r="AN348" s="217"/>
      <c r="AO348" s="221"/>
      <c r="AP348" s="220"/>
      <c r="AQ348" s="220"/>
      <c r="AR348" s="245"/>
      <c r="AS348" s="245"/>
      <c r="AT348" s="117"/>
      <c r="AU348" s="117"/>
    </row>
    <row r="349" spans="1:47" ht="12.75" customHeight="1">
      <c r="A349" s="118"/>
      <c r="B349" s="76"/>
      <c r="C349" s="76"/>
      <c r="D349" s="216"/>
      <c r="E349" s="117"/>
      <c r="F349" s="117"/>
      <c r="G349" s="117"/>
      <c r="H349" s="117"/>
      <c r="I349" s="117"/>
      <c r="J349" s="117"/>
      <c r="K349" s="117"/>
      <c r="L349" s="119"/>
      <c r="M349" s="120"/>
      <c r="N349" s="118"/>
      <c r="O349" s="117"/>
      <c r="P349" s="117"/>
      <c r="Q349" s="216"/>
      <c r="R349" s="117"/>
      <c r="S349" s="117"/>
      <c r="T349" s="117"/>
      <c r="U349" s="216"/>
      <c r="V349" s="216"/>
      <c r="W349" s="216"/>
      <c r="X349" s="216"/>
      <c r="Y349" s="216"/>
      <c r="Z349" s="216"/>
      <c r="AA349" s="217"/>
      <c r="AB349" s="218"/>
      <c r="AC349" s="219"/>
      <c r="AD349" s="220"/>
      <c r="AE349" s="220"/>
      <c r="AF349" s="120"/>
      <c r="AG349" s="217"/>
      <c r="AH349" s="217"/>
      <c r="AI349" s="251"/>
      <c r="AJ349" s="220"/>
      <c r="AK349" s="220"/>
      <c r="AL349" s="222"/>
      <c r="AM349" s="217"/>
      <c r="AN349" s="217"/>
      <c r="AO349" s="221"/>
      <c r="AP349" s="220"/>
      <c r="AQ349" s="220"/>
      <c r="AR349" s="245"/>
      <c r="AS349" s="245"/>
      <c r="AT349" s="117"/>
      <c r="AU349" s="117"/>
    </row>
    <row r="350" spans="1:47" ht="12.75" customHeight="1">
      <c r="A350" s="118"/>
      <c r="B350" s="76"/>
      <c r="C350" s="76"/>
      <c r="D350" s="216"/>
      <c r="E350" s="117"/>
      <c r="F350" s="117"/>
      <c r="G350" s="117"/>
      <c r="H350" s="117"/>
      <c r="I350" s="117"/>
      <c r="J350" s="117"/>
      <c r="K350" s="117"/>
      <c r="L350" s="119"/>
      <c r="M350" s="120"/>
      <c r="N350" s="118"/>
      <c r="O350" s="117"/>
      <c r="P350" s="117"/>
      <c r="Q350" s="216"/>
      <c r="R350" s="117"/>
      <c r="S350" s="117"/>
      <c r="T350" s="117"/>
      <c r="U350" s="216"/>
      <c r="V350" s="216"/>
      <c r="W350" s="216"/>
      <c r="X350" s="216"/>
      <c r="Y350" s="216"/>
      <c r="Z350" s="216"/>
      <c r="AA350" s="217"/>
      <c r="AB350" s="218"/>
      <c r="AC350" s="219"/>
      <c r="AD350" s="220"/>
      <c r="AE350" s="220"/>
      <c r="AF350" s="120"/>
      <c r="AG350" s="217"/>
      <c r="AH350" s="217"/>
      <c r="AI350" s="251"/>
      <c r="AJ350" s="220"/>
      <c r="AK350" s="220"/>
      <c r="AL350" s="222"/>
      <c r="AM350" s="217"/>
      <c r="AN350" s="217"/>
      <c r="AO350" s="221"/>
      <c r="AP350" s="220"/>
      <c r="AQ350" s="220"/>
      <c r="AR350" s="245"/>
      <c r="AS350" s="245"/>
      <c r="AT350" s="117"/>
      <c r="AU350" s="117"/>
    </row>
    <row r="351" spans="1:47" ht="12.75" customHeight="1">
      <c r="A351" s="118"/>
      <c r="B351" s="76"/>
      <c r="C351" s="76"/>
      <c r="D351" s="216"/>
      <c r="E351" s="117"/>
      <c r="F351" s="117"/>
      <c r="G351" s="117"/>
      <c r="H351" s="117"/>
      <c r="I351" s="117"/>
      <c r="J351" s="117"/>
      <c r="K351" s="117"/>
      <c r="L351" s="119"/>
      <c r="M351" s="120"/>
      <c r="N351" s="118"/>
      <c r="O351" s="117"/>
      <c r="P351" s="117"/>
      <c r="Q351" s="216"/>
      <c r="R351" s="117"/>
      <c r="S351" s="117"/>
      <c r="T351" s="117"/>
      <c r="U351" s="216"/>
      <c r="V351" s="216"/>
      <c r="W351" s="216"/>
      <c r="X351" s="216"/>
      <c r="Y351" s="216"/>
      <c r="Z351" s="216"/>
      <c r="AA351" s="217"/>
      <c r="AB351" s="218"/>
      <c r="AC351" s="219"/>
      <c r="AD351" s="220"/>
      <c r="AE351" s="220"/>
      <c r="AF351" s="120"/>
      <c r="AG351" s="217"/>
      <c r="AH351" s="217"/>
      <c r="AI351" s="251"/>
      <c r="AJ351" s="220"/>
      <c r="AK351" s="220"/>
      <c r="AL351" s="222"/>
      <c r="AM351" s="217"/>
      <c r="AN351" s="217"/>
      <c r="AO351" s="221"/>
      <c r="AP351" s="220"/>
      <c r="AQ351" s="220"/>
      <c r="AR351" s="245"/>
      <c r="AS351" s="245"/>
      <c r="AT351" s="117"/>
      <c r="AU351" s="117"/>
    </row>
    <row r="352" spans="1:47" ht="12.75" customHeight="1">
      <c r="A352" s="118"/>
      <c r="B352" s="76"/>
      <c r="C352" s="76"/>
      <c r="D352" s="216"/>
      <c r="E352" s="117"/>
      <c r="F352" s="117"/>
      <c r="G352" s="117"/>
      <c r="H352" s="117"/>
      <c r="I352" s="117"/>
      <c r="J352" s="117"/>
      <c r="K352" s="117"/>
      <c r="L352" s="119"/>
      <c r="M352" s="120"/>
      <c r="N352" s="118"/>
      <c r="O352" s="117"/>
      <c r="P352" s="117"/>
      <c r="Q352" s="216"/>
      <c r="R352" s="117"/>
      <c r="S352" s="117"/>
      <c r="T352" s="117"/>
      <c r="U352" s="216"/>
      <c r="V352" s="216"/>
      <c r="W352" s="216"/>
      <c r="X352" s="216"/>
      <c r="Y352" s="216"/>
      <c r="Z352" s="216"/>
      <c r="AA352" s="217"/>
      <c r="AB352" s="218"/>
      <c r="AC352" s="219"/>
      <c r="AD352" s="220"/>
      <c r="AE352" s="220"/>
      <c r="AF352" s="120"/>
      <c r="AG352" s="217"/>
      <c r="AH352" s="217"/>
      <c r="AI352" s="251"/>
      <c r="AJ352" s="220"/>
      <c r="AK352" s="220"/>
      <c r="AL352" s="222"/>
      <c r="AM352" s="217"/>
      <c r="AN352" s="217"/>
      <c r="AO352" s="221"/>
      <c r="AP352" s="220"/>
      <c r="AQ352" s="220"/>
      <c r="AR352" s="245"/>
      <c r="AS352" s="245"/>
      <c r="AT352" s="117"/>
      <c r="AU352" s="117"/>
    </row>
    <row r="353" spans="1:47" ht="12.75" customHeight="1">
      <c r="A353" s="118"/>
      <c r="B353" s="76"/>
      <c r="C353" s="76"/>
      <c r="D353" s="216"/>
      <c r="E353" s="117"/>
      <c r="F353" s="117"/>
      <c r="G353" s="117"/>
      <c r="H353" s="117"/>
      <c r="I353" s="117"/>
      <c r="J353" s="117"/>
      <c r="K353" s="117"/>
      <c r="L353" s="119"/>
      <c r="M353" s="120"/>
      <c r="N353" s="118"/>
      <c r="O353" s="117"/>
      <c r="P353" s="117"/>
      <c r="Q353" s="216"/>
      <c r="R353" s="117"/>
      <c r="S353" s="117"/>
      <c r="T353" s="117"/>
      <c r="U353" s="216"/>
      <c r="V353" s="216"/>
      <c r="W353" s="216"/>
      <c r="X353" s="216"/>
      <c r="Y353" s="216"/>
      <c r="Z353" s="216"/>
      <c r="AA353" s="217"/>
      <c r="AB353" s="218"/>
      <c r="AC353" s="219"/>
      <c r="AD353" s="220"/>
      <c r="AE353" s="220"/>
      <c r="AF353" s="120"/>
      <c r="AG353" s="217"/>
      <c r="AH353" s="217"/>
      <c r="AI353" s="251"/>
      <c r="AJ353" s="220"/>
      <c r="AK353" s="220"/>
      <c r="AL353" s="222"/>
      <c r="AM353" s="217"/>
      <c r="AN353" s="217"/>
      <c r="AO353" s="221"/>
      <c r="AP353" s="220"/>
      <c r="AQ353" s="220"/>
      <c r="AR353" s="245"/>
      <c r="AS353" s="245"/>
      <c r="AT353" s="117"/>
      <c r="AU353" s="117"/>
    </row>
    <row r="354" spans="1:47" ht="12.75" customHeight="1">
      <c r="A354" s="118"/>
      <c r="B354" s="76"/>
      <c r="C354" s="76"/>
      <c r="D354" s="216"/>
      <c r="E354" s="117"/>
      <c r="F354" s="117"/>
      <c r="G354" s="117"/>
      <c r="H354" s="117"/>
      <c r="I354" s="117"/>
      <c r="J354" s="117"/>
      <c r="K354" s="117"/>
      <c r="L354" s="119"/>
      <c r="M354" s="120"/>
      <c r="N354" s="118"/>
      <c r="O354" s="117"/>
      <c r="P354" s="117"/>
      <c r="Q354" s="216"/>
      <c r="R354" s="117"/>
      <c r="S354" s="117"/>
      <c r="T354" s="117"/>
      <c r="U354" s="216"/>
      <c r="V354" s="216"/>
      <c r="W354" s="216"/>
      <c r="X354" s="216"/>
      <c r="Y354" s="216"/>
      <c r="Z354" s="216"/>
      <c r="AA354" s="217"/>
      <c r="AB354" s="218"/>
      <c r="AC354" s="219"/>
      <c r="AD354" s="220"/>
      <c r="AE354" s="220"/>
      <c r="AF354" s="120"/>
      <c r="AG354" s="217"/>
      <c r="AH354" s="217"/>
      <c r="AI354" s="251"/>
      <c r="AJ354" s="220"/>
      <c r="AK354" s="220"/>
      <c r="AL354" s="222"/>
      <c r="AM354" s="217"/>
      <c r="AN354" s="217"/>
      <c r="AO354" s="221"/>
      <c r="AP354" s="220"/>
      <c r="AQ354" s="220"/>
      <c r="AR354" s="245"/>
      <c r="AS354" s="245"/>
      <c r="AT354" s="117"/>
      <c r="AU354" s="117"/>
    </row>
    <row r="355" spans="1:47" ht="12.75" customHeight="1">
      <c r="A355" s="118"/>
      <c r="B355" s="76"/>
      <c r="C355" s="76"/>
      <c r="D355" s="216"/>
      <c r="E355" s="117"/>
      <c r="F355" s="117"/>
      <c r="G355" s="117"/>
      <c r="H355" s="117"/>
      <c r="I355" s="117"/>
      <c r="J355" s="117"/>
      <c r="K355" s="117"/>
      <c r="L355" s="119"/>
      <c r="M355" s="120"/>
      <c r="N355" s="118"/>
      <c r="O355" s="117"/>
      <c r="P355" s="117"/>
      <c r="Q355" s="216"/>
      <c r="R355" s="117"/>
      <c r="S355" s="117"/>
      <c r="T355" s="117"/>
      <c r="U355" s="216"/>
      <c r="V355" s="216"/>
      <c r="W355" s="216"/>
      <c r="X355" s="216"/>
      <c r="Y355" s="216"/>
      <c r="Z355" s="216"/>
      <c r="AA355" s="217"/>
      <c r="AB355" s="218"/>
      <c r="AC355" s="219"/>
      <c r="AD355" s="220"/>
      <c r="AE355" s="220"/>
      <c r="AF355" s="120"/>
      <c r="AG355" s="217"/>
      <c r="AH355" s="217"/>
      <c r="AI355" s="251"/>
      <c r="AJ355" s="220"/>
      <c r="AK355" s="220"/>
      <c r="AL355" s="222"/>
      <c r="AM355" s="217"/>
      <c r="AN355" s="217"/>
      <c r="AO355" s="221"/>
      <c r="AP355" s="220"/>
      <c r="AQ355" s="220"/>
      <c r="AR355" s="245"/>
      <c r="AS355" s="245"/>
      <c r="AT355" s="117"/>
      <c r="AU355" s="117"/>
    </row>
    <row r="356" spans="1:47" ht="12.75" customHeight="1">
      <c r="A356" s="118"/>
      <c r="B356" s="76"/>
      <c r="C356" s="76"/>
      <c r="D356" s="216"/>
      <c r="E356" s="117"/>
      <c r="F356" s="117"/>
      <c r="G356" s="117"/>
      <c r="H356" s="117"/>
      <c r="I356" s="117"/>
      <c r="J356" s="117"/>
      <c r="K356" s="117"/>
      <c r="L356" s="119"/>
      <c r="M356" s="120"/>
      <c r="N356" s="118"/>
      <c r="O356" s="117"/>
      <c r="P356" s="117"/>
      <c r="Q356" s="216"/>
      <c r="R356" s="117"/>
      <c r="S356" s="117"/>
      <c r="T356" s="117"/>
      <c r="U356" s="216"/>
      <c r="V356" s="216"/>
      <c r="W356" s="216"/>
      <c r="X356" s="216"/>
      <c r="Y356" s="216"/>
      <c r="Z356" s="216"/>
      <c r="AA356" s="217"/>
      <c r="AB356" s="218"/>
      <c r="AC356" s="219"/>
      <c r="AD356" s="220"/>
      <c r="AE356" s="220"/>
      <c r="AF356" s="120"/>
      <c r="AG356" s="217"/>
      <c r="AH356" s="217"/>
      <c r="AI356" s="251"/>
      <c r="AJ356" s="220"/>
      <c r="AK356" s="220"/>
      <c r="AL356" s="222"/>
      <c r="AM356" s="217"/>
      <c r="AN356" s="217"/>
      <c r="AO356" s="221"/>
      <c r="AP356" s="220"/>
      <c r="AQ356" s="220"/>
      <c r="AR356" s="245"/>
      <c r="AS356" s="245"/>
      <c r="AT356" s="117"/>
      <c r="AU356" s="117"/>
    </row>
    <row r="357" spans="1:47" ht="12.75" customHeight="1">
      <c r="A357" s="118"/>
      <c r="B357" s="76"/>
      <c r="C357" s="76"/>
      <c r="D357" s="216"/>
      <c r="E357" s="117"/>
      <c r="F357" s="117"/>
      <c r="G357" s="117"/>
      <c r="H357" s="117"/>
      <c r="I357" s="117"/>
      <c r="J357" s="117"/>
      <c r="K357" s="117"/>
      <c r="L357" s="119"/>
      <c r="M357" s="120"/>
      <c r="N357" s="118"/>
      <c r="O357" s="117"/>
      <c r="P357" s="117"/>
      <c r="Q357" s="216"/>
      <c r="R357" s="117"/>
      <c r="S357" s="117"/>
      <c r="T357" s="117"/>
      <c r="U357" s="216"/>
      <c r="V357" s="216"/>
      <c r="W357" s="216"/>
      <c r="X357" s="216"/>
      <c r="Y357" s="216"/>
      <c r="Z357" s="216"/>
      <c r="AA357" s="217"/>
      <c r="AB357" s="218"/>
      <c r="AC357" s="219"/>
      <c r="AD357" s="220"/>
      <c r="AE357" s="220"/>
      <c r="AF357" s="120"/>
      <c r="AG357" s="217"/>
      <c r="AH357" s="217"/>
      <c r="AI357" s="251"/>
      <c r="AJ357" s="220"/>
      <c r="AK357" s="220"/>
      <c r="AL357" s="222"/>
      <c r="AM357" s="217"/>
      <c r="AN357" s="217"/>
      <c r="AO357" s="221"/>
      <c r="AP357" s="220"/>
      <c r="AQ357" s="220"/>
      <c r="AR357" s="245"/>
      <c r="AS357" s="245"/>
      <c r="AT357" s="117"/>
      <c r="AU357" s="117"/>
    </row>
    <row r="358" spans="1:47" ht="12.75" customHeight="1">
      <c r="A358" s="118"/>
      <c r="B358" s="76"/>
      <c r="C358" s="76"/>
      <c r="D358" s="216"/>
      <c r="E358" s="117"/>
      <c r="F358" s="117"/>
      <c r="G358" s="117"/>
      <c r="H358" s="117"/>
      <c r="I358" s="117"/>
      <c r="J358" s="117"/>
      <c r="K358" s="117"/>
      <c r="L358" s="119"/>
      <c r="M358" s="120"/>
      <c r="N358" s="118"/>
      <c r="O358" s="117"/>
      <c r="P358" s="117"/>
      <c r="Q358" s="216"/>
      <c r="R358" s="117"/>
      <c r="S358" s="117"/>
      <c r="T358" s="117"/>
      <c r="U358" s="216"/>
      <c r="V358" s="216"/>
      <c r="W358" s="216"/>
      <c r="X358" s="216"/>
      <c r="Y358" s="216"/>
      <c r="Z358" s="216"/>
      <c r="AA358" s="217"/>
      <c r="AB358" s="218"/>
      <c r="AC358" s="219"/>
      <c r="AD358" s="220"/>
      <c r="AE358" s="220"/>
      <c r="AF358" s="120"/>
      <c r="AG358" s="217"/>
      <c r="AH358" s="217"/>
      <c r="AI358" s="251"/>
      <c r="AJ358" s="220"/>
      <c r="AK358" s="220"/>
      <c r="AL358" s="222"/>
      <c r="AM358" s="217"/>
      <c r="AN358" s="217"/>
      <c r="AO358" s="221"/>
      <c r="AP358" s="220"/>
      <c r="AQ358" s="220"/>
      <c r="AR358" s="245"/>
      <c r="AS358" s="245"/>
      <c r="AT358" s="117"/>
      <c r="AU358" s="117"/>
    </row>
    <row r="359" spans="1:47" ht="12.75" customHeight="1">
      <c r="A359" s="118"/>
      <c r="B359" s="76"/>
      <c r="C359" s="76"/>
      <c r="D359" s="216"/>
      <c r="E359" s="117"/>
      <c r="F359" s="117"/>
      <c r="G359" s="117"/>
      <c r="H359" s="117"/>
      <c r="I359" s="117"/>
      <c r="J359" s="117"/>
      <c r="K359" s="117"/>
      <c r="L359" s="119"/>
      <c r="M359" s="120"/>
      <c r="N359" s="118"/>
      <c r="O359" s="117"/>
      <c r="P359" s="117"/>
      <c r="Q359" s="216"/>
      <c r="R359" s="117"/>
      <c r="S359" s="117"/>
      <c r="T359" s="117"/>
      <c r="U359" s="216"/>
      <c r="V359" s="216"/>
      <c r="W359" s="216"/>
      <c r="X359" s="216"/>
      <c r="Y359" s="216"/>
      <c r="Z359" s="216"/>
      <c r="AA359" s="217"/>
      <c r="AB359" s="218"/>
      <c r="AC359" s="219"/>
      <c r="AD359" s="220"/>
      <c r="AE359" s="220"/>
      <c r="AF359" s="120"/>
      <c r="AG359" s="217"/>
      <c r="AH359" s="217"/>
      <c r="AI359" s="251"/>
      <c r="AJ359" s="220"/>
      <c r="AK359" s="220"/>
      <c r="AL359" s="222"/>
      <c r="AM359" s="217"/>
      <c r="AN359" s="217"/>
      <c r="AO359" s="221"/>
      <c r="AP359" s="220"/>
      <c r="AQ359" s="220"/>
      <c r="AR359" s="245"/>
      <c r="AS359" s="245"/>
      <c r="AT359" s="117"/>
      <c r="AU359" s="117"/>
    </row>
    <row r="360" spans="1:47" ht="12.75" customHeight="1">
      <c r="A360" s="118"/>
      <c r="B360" s="76"/>
      <c r="C360" s="76"/>
      <c r="D360" s="216"/>
      <c r="E360" s="117"/>
      <c r="F360" s="117"/>
      <c r="G360" s="117"/>
      <c r="H360" s="117"/>
      <c r="I360" s="117"/>
      <c r="J360" s="117"/>
      <c r="K360" s="117"/>
      <c r="L360" s="119"/>
      <c r="M360" s="120"/>
      <c r="N360" s="118"/>
      <c r="O360" s="117"/>
      <c r="P360" s="117"/>
      <c r="Q360" s="216"/>
      <c r="R360" s="117"/>
      <c r="S360" s="117"/>
      <c r="T360" s="117"/>
      <c r="U360" s="216"/>
      <c r="V360" s="216"/>
      <c r="W360" s="216"/>
      <c r="X360" s="216"/>
      <c r="Y360" s="216"/>
      <c r="Z360" s="216"/>
      <c r="AA360" s="217"/>
      <c r="AB360" s="218"/>
      <c r="AC360" s="219"/>
      <c r="AD360" s="220"/>
      <c r="AE360" s="220"/>
      <c r="AF360" s="120"/>
      <c r="AG360" s="217"/>
      <c r="AH360" s="217"/>
      <c r="AI360" s="251"/>
      <c r="AJ360" s="220"/>
      <c r="AK360" s="220"/>
      <c r="AL360" s="222"/>
      <c r="AM360" s="217"/>
      <c r="AN360" s="217"/>
      <c r="AO360" s="221"/>
      <c r="AP360" s="220"/>
      <c r="AQ360" s="220"/>
      <c r="AR360" s="245"/>
      <c r="AS360" s="245"/>
      <c r="AT360" s="117"/>
      <c r="AU360" s="117"/>
    </row>
    <row r="361" spans="1:47" ht="12.75" customHeight="1">
      <c r="A361" s="118"/>
      <c r="B361" s="76"/>
      <c r="C361" s="76"/>
      <c r="D361" s="216"/>
      <c r="E361" s="117"/>
      <c r="F361" s="117"/>
      <c r="G361" s="117"/>
      <c r="H361" s="117"/>
      <c r="I361" s="117"/>
      <c r="J361" s="117"/>
      <c r="K361" s="117"/>
      <c r="L361" s="119"/>
      <c r="M361" s="120"/>
      <c r="N361" s="118"/>
      <c r="O361" s="117"/>
      <c r="P361" s="117"/>
      <c r="Q361" s="216"/>
      <c r="R361" s="117"/>
      <c r="S361" s="117"/>
      <c r="T361" s="117"/>
      <c r="U361" s="216"/>
      <c r="V361" s="216"/>
      <c r="W361" s="216"/>
      <c r="X361" s="216"/>
      <c r="Y361" s="216"/>
      <c r="Z361" s="216"/>
      <c r="AA361" s="217"/>
      <c r="AB361" s="218"/>
      <c r="AC361" s="219"/>
      <c r="AD361" s="220"/>
      <c r="AE361" s="220"/>
      <c r="AF361" s="120"/>
      <c r="AG361" s="217"/>
      <c r="AH361" s="217"/>
      <c r="AI361" s="251"/>
      <c r="AJ361" s="220"/>
      <c r="AK361" s="220"/>
      <c r="AL361" s="222"/>
      <c r="AM361" s="217"/>
      <c r="AN361" s="217"/>
      <c r="AO361" s="221"/>
      <c r="AP361" s="220"/>
      <c r="AQ361" s="220"/>
      <c r="AR361" s="245"/>
      <c r="AS361" s="245"/>
      <c r="AT361" s="117"/>
      <c r="AU361" s="117"/>
    </row>
    <row r="362" spans="1:47" ht="12.75" customHeight="1">
      <c r="A362" s="118"/>
      <c r="B362" s="76"/>
      <c r="C362" s="76"/>
      <c r="D362" s="216"/>
      <c r="E362" s="117"/>
      <c r="F362" s="117"/>
      <c r="G362" s="117"/>
      <c r="H362" s="117"/>
      <c r="I362" s="117"/>
      <c r="J362" s="117"/>
      <c r="K362" s="117"/>
      <c r="L362" s="119"/>
      <c r="M362" s="120"/>
      <c r="N362" s="118"/>
      <c r="O362" s="117"/>
      <c r="P362" s="117"/>
      <c r="Q362" s="216"/>
      <c r="R362" s="117"/>
      <c r="S362" s="117"/>
      <c r="T362" s="117"/>
      <c r="U362" s="216"/>
      <c r="V362" s="216"/>
      <c r="W362" s="216"/>
      <c r="X362" s="216"/>
      <c r="Y362" s="216"/>
      <c r="Z362" s="216"/>
      <c r="AA362" s="217"/>
      <c r="AB362" s="218"/>
      <c r="AC362" s="219"/>
      <c r="AD362" s="220"/>
      <c r="AE362" s="220"/>
      <c r="AF362" s="120"/>
      <c r="AG362" s="217"/>
      <c r="AH362" s="217"/>
      <c r="AI362" s="251"/>
      <c r="AJ362" s="220"/>
      <c r="AK362" s="220"/>
      <c r="AL362" s="222"/>
      <c r="AM362" s="217"/>
      <c r="AN362" s="217"/>
      <c r="AO362" s="221"/>
      <c r="AP362" s="220"/>
      <c r="AQ362" s="220"/>
      <c r="AR362" s="245"/>
      <c r="AS362" s="245"/>
      <c r="AT362" s="117"/>
      <c r="AU362" s="117"/>
    </row>
    <row r="363" spans="1:47" ht="12.75" customHeight="1">
      <c r="A363" s="118"/>
      <c r="B363" s="76"/>
      <c r="C363" s="76"/>
      <c r="D363" s="216"/>
      <c r="E363" s="117"/>
      <c r="F363" s="117"/>
      <c r="G363" s="117"/>
      <c r="H363" s="117"/>
      <c r="I363" s="117"/>
      <c r="J363" s="117"/>
      <c r="K363" s="117"/>
      <c r="L363" s="119"/>
      <c r="M363" s="120"/>
      <c r="N363" s="118"/>
      <c r="O363" s="117"/>
      <c r="P363" s="117"/>
      <c r="Q363" s="216"/>
      <c r="R363" s="117"/>
      <c r="S363" s="117"/>
      <c r="T363" s="117"/>
      <c r="U363" s="216"/>
      <c r="V363" s="216"/>
      <c r="W363" s="216"/>
      <c r="X363" s="216"/>
      <c r="Y363" s="216"/>
      <c r="Z363" s="216"/>
      <c r="AA363" s="217"/>
      <c r="AB363" s="218"/>
      <c r="AC363" s="219"/>
      <c r="AD363" s="220"/>
      <c r="AE363" s="220"/>
      <c r="AF363" s="120"/>
      <c r="AG363" s="217"/>
      <c r="AH363" s="217"/>
      <c r="AI363" s="251"/>
      <c r="AJ363" s="220"/>
      <c r="AK363" s="220"/>
      <c r="AL363" s="222"/>
      <c r="AM363" s="217"/>
      <c r="AN363" s="217"/>
      <c r="AO363" s="221"/>
      <c r="AP363" s="220"/>
      <c r="AQ363" s="220"/>
      <c r="AR363" s="245"/>
      <c r="AS363" s="245"/>
      <c r="AT363" s="117"/>
      <c r="AU363" s="117"/>
    </row>
    <row r="364" spans="1:47" ht="12.75" customHeight="1">
      <c r="A364" s="118"/>
      <c r="B364" s="76"/>
      <c r="C364" s="76"/>
      <c r="D364" s="216"/>
      <c r="E364" s="117"/>
      <c r="F364" s="117"/>
      <c r="G364" s="117"/>
      <c r="H364" s="117"/>
      <c r="I364" s="117"/>
      <c r="J364" s="117"/>
      <c r="K364" s="117"/>
      <c r="L364" s="119"/>
      <c r="M364" s="120"/>
      <c r="N364" s="118"/>
      <c r="O364" s="117"/>
      <c r="P364" s="117"/>
      <c r="Q364" s="216"/>
      <c r="R364" s="117"/>
      <c r="S364" s="117"/>
      <c r="T364" s="117"/>
      <c r="U364" s="216"/>
      <c r="V364" s="216"/>
      <c r="W364" s="216"/>
      <c r="X364" s="216"/>
      <c r="Y364" s="216"/>
      <c r="Z364" s="216"/>
      <c r="AA364" s="217"/>
      <c r="AB364" s="218"/>
      <c r="AC364" s="219"/>
      <c r="AD364" s="220"/>
      <c r="AE364" s="220"/>
      <c r="AF364" s="120"/>
      <c r="AG364" s="217"/>
      <c r="AH364" s="217"/>
      <c r="AI364" s="251"/>
      <c r="AJ364" s="220"/>
      <c r="AK364" s="220"/>
      <c r="AL364" s="222"/>
      <c r="AM364" s="217"/>
      <c r="AN364" s="217"/>
      <c r="AO364" s="221"/>
      <c r="AP364" s="220"/>
      <c r="AQ364" s="220"/>
      <c r="AR364" s="245"/>
      <c r="AS364" s="245"/>
      <c r="AT364" s="117"/>
      <c r="AU364" s="117"/>
    </row>
    <row r="365" spans="1:47" ht="12.75" customHeight="1">
      <c r="A365" s="118"/>
      <c r="B365" s="76"/>
      <c r="C365" s="76"/>
      <c r="D365" s="216"/>
      <c r="E365" s="117"/>
      <c r="F365" s="117"/>
      <c r="G365" s="117"/>
      <c r="H365" s="117"/>
      <c r="I365" s="117"/>
      <c r="J365" s="117"/>
      <c r="K365" s="117"/>
      <c r="L365" s="119"/>
      <c r="M365" s="120"/>
      <c r="N365" s="118"/>
      <c r="O365" s="117"/>
      <c r="P365" s="117"/>
      <c r="Q365" s="216"/>
      <c r="R365" s="117"/>
      <c r="S365" s="117"/>
      <c r="T365" s="117"/>
      <c r="U365" s="216"/>
      <c r="V365" s="216"/>
      <c r="W365" s="216"/>
      <c r="X365" s="216"/>
      <c r="Y365" s="216"/>
      <c r="Z365" s="216"/>
      <c r="AA365" s="217"/>
      <c r="AB365" s="218"/>
      <c r="AC365" s="219"/>
      <c r="AD365" s="220"/>
      <c r="AE365" s="220"/>
      <c r="AF365" s="120"/>
      <c r="AG365" s="217"/>
      <c r="AH365" s="217"/>
      <c r="AI365" s="251"/>
      <c r="AJ365" s="220"/>
      <c r="AK365" s="220"/>
      <c r="AL365" s="222"/>
      <c r="AM365" s="217"/>
      <c r="AN365" s="217"/>
      <c r="AO365" s="221"/>
      <c r="AP365" s="220"/>
      <c r="AQ365" s="220"/>
      <c r="AR365" s="245"/>
      <c r="AS365" s="245"/>
      <c r="AT365" s="117"/>
      <c r="AU365" s="117"/>
    </row>
    <row r="366" spans="1:47" ht="12.75" customHeight="1">
      <c r="A366" s="118"/>
      <c r="B366" s="76"/>
      <c r="C366" s="76"/>
      <c r="D366" s="216"/>
      <c r="E366" s="117"/>
      <c r="F366" s="117"/>
      <c r="G366" s="117"/>
      <c r="H366" s="117"/>
      <c r="I366" s="117"/>
      <c r="J366" s="117"/>
      <c r="K366" s="117"/>
      <c r="L366" s="119"/>
      <c r="M366" s="120"/>
      <c r="N366" s="118"/>
      <c r="O366" s="117"/>
      <c r="P366" s="117"/>
      <c r="Q366" s="216"/>
      <c r="R366" s="117"/>
      <c r="S366" s="117"/>
      <c r="T366" s="117"/>
      <c r="U366" s="216"/>
      <c r="V366" s="216"/>
      <c r="W366" s="216"/>
      <c r="X366" s="216"/>
      <c r="Y366" s="216"/>
      <c r="Z366" s="216"/>
      <c r="AA366" s="217"/>
      <c r="AB366" s="218"/>
      <c r="AC366" s="219"/>
      <c r="AD366" s="220"/>
      <c r="AE366" s="220"/>
      <c r="AF366" s="120"/>
      <c r="AG366" s="217"/>
      <c r="AH366" s="217"/>
      <c r="AI366" s="251"/>
      <c r="AJ366" s="220"/>
      <c r="AK366" s="220"/>
      <c r="AL366" s="222"/>
      <c r="AM366" s="217"/>
      <c r="AN366" s="217"/>
      <c r="AO366" s="221"/>
      <c r="AP366" s="220"/>
      <c r="AQ366" s="220"/>
      <c r="AR366" s="245"/>
      <c r="AS366" s="245"/>
      <c r="AT366" s="117"/>
      <c r="AU366" s="117"/>
    </row>
    <row r="367" spans="1:47" ht="12.75" customHeight="1">
      <c r="A367" s="118"/>
      <c r="B367" s="76"/>
      <c r="C367" s="76"/>
      <c r="D367" s="216"/>
      <c r="E367" s="117"/>
      <c r="F367" s="117"/>
      <c r="G367" s="117"/>
      <c r="H367" s="117"/>
      <c r="I367" s="117"/>
      <c r="J367" s="117"/>
      <c r="K367" s="117"/>
      <c r="L367" s="119"/>
      <c r="M367" s="120"/>
      <c r="N367" s="118"/>
      <c r="O367" s="117"/>
      <c r="P367" s="117"/>
      <c r="Q367" s="216"/>
      <c r="R367" s="117"/>
      <c r="S367" s="117"/>
      <c r="T367" s="117"/>
      <c r="U367" s="216"/>
      <c r="V367" s="216"/>
      <c r="W367" s="216"/>
      <c r="X367" s="216"/>
      <c r="Y367" s="216"/>
      <c r="Z367" s="216"/>
      <c r="AA367" s="217"/>
      <c r="AB367" s="218"/>
      <c r="AC367" s="219"/>
      <c r="AD367" s="220"/>
      <c r="AE367" s="220"/>
      <c r="AF367" s="120"/>
      <c r="AG367" s="217"/>
      <c r="AH367" s="217"/>
      <c r="AI367" s="251"/>
      <c r="AJ367" s="220"/>
      <c r="AK367" s="220"/>
      <c r="AL367" s="222"/>
      <c r="AM367" s="217"/>
      <c r="AN367" s="217"/>
      <c r="AO367" s="221"/>
      <c r="AP367" s="220"/>
      <c r="AQ367" s="220"/>
      <c r="AR367" s="245"/>
      <c r="AS367" s="245"/>
      <c r="AT367" s="117"/>
      <c r="AU367" s="117"/>
    </row>
    <row r="368" spans="1:47" ht="12.75" customHeight="1">
      <c r="A368" s="118"/>
      <c r="B368" s="76"/>
      <c r="C368" s="76"/>
      <c r="D368" s="216"/>
      <c r="E368" s="117"/>
      <c r="F368" s="117"/>
      <c r="G368" s="117"/>
      <c r="H368" s="117"/>
      <c r="I368" s="117"/>
      <c r="J368" s="117"/>
      <c r="K368" s="117"/>
      <c r="L368" s="119"/>
      <c r="M368" s="120"/>
      <c r="N368" s="118"/>
      <c r="O368" s="117"/>
      <c r="P368" s="117"/>
      <c r="Q368" s="216"/>
      <c r="R368" s="117"/>
      <c r="S368" s="117"/>
      <c r="T368" s="117"/>
      <c r="U368" s="216"/>
      <c r="V368" s="216"/>
      <c r="W368" s="216"/>
      <c r="X368" s="216"/>
      <c r="Y368" s="216"/>
      <c r="Z368" s="216"/>
      <c r="AA368" s="217"/>
      <c r="AB368" s="218"/>
      <c r="AC368" s="219"/>
      <c r="AD368" s="220"/>
      <c r="AE368" s="220"/>
      <c r="AF368" s="120"/>
      <c r="AG368" s="217"/>
      <c r="AH368" s="217"/>
      <c r="AI368" s="251"/>
      <c r="AJ368" s="220"/>
      <c r="AK368" s="220"/>
      <c r="AL368" s="222"/>
      <c r="AM368" s="217"/>
      <c r="AN368" s="217"/>
      <c r="AO368" s="221"/>
      <c r="AP368" s="220"/>
      <c r="AQ368" s="220"/>
      <c r="AR368" s="245"/>
      <c r="AS368" s="245"/>
      <c r="AT368" s="117"/>
      <c r="AU368" s="117"/>
    </row>
    <row r="369" spans="1:47" ht="12.75" customHeight="1">
      <c r="A369" s="118"/>
      <c r="B369" s="76"/>
      <c r="C369" s="76"/>
      <c r="D369" s="216"/>
      <c r="E369" s="117"/>
      <c r="F369" s="117"/>
      <c r="G369" s="117"/>
      <c r="H369" s="117"/>
      <c r="I369" s="117"/>
      <c r="J369" s="117"/>
      <c r="K369" s="117"/>
      <c r="L369" s="119"/>
      <c r="M369" s="120"/>
      <c r="N369" s="118"/>
      <c r="O369" s="117"/>
      <c r="P369" s="117"/>
      <c r="Q369" s="216"/>
      <c r="R369" s="117"/>
      <c r="S369" s="117"/>
      <c r="T369" s="117"/>
      <c r="U369" s="216"/>
      <c r="V369" s="216"/>
      <c r="W369" s="216"/>
      <c r="X369" s="216"/>
      <c r="Y369" s="216"/>
      <c r="Z369" s="216"/>
      <c r="AA369" s="217"/>
      <c r="AB369" s="218"/>
      <c r="AC369" s="219"/>
      <c r="AD369" s="220"/>
      <c r="AE369" s="220"/>
      <c r="AF369" s="120"/>
      <c r="AG369" s="217"/>
      <c r="AH369" s="217"/>
      <c r="AI369" s="251"/>
      <c r="AJ369" s="220"/>
      <c r="AK369" s="220"/>
      <c r="AL369" s="222"/>
      <c r="AM369" s="217"/>
      <c r="AN369" s="217"/>
      <c r="AO369" s="221"/>
      <c r="AP369" s="220"/>
      <c r="AQ369" s="220"/>
      <c r="AR369" s="245"/>
      <c r="AS369" s="245"/>
      <c r="AT369" s="117"/>
      <c r="AU369" s="117"/>
    </row>
    <row r="370" spans="1:47" ht="12.75" customHeight="1">
      <c r="A370" s="118"/>
      <c r="B370" s="76"/>
      <c r="C370" s="76"/>
      <c r="D370" s="216"/>
      <c r="E370" s="117"/>
      <c r="F370" s="117"/>
      <c r="G370" s="117"/>
      <c r="H370" s="117"/>
      <c r="I370" s="117"/>
      <c r="J370" s="117"/>
      <c r="K370" s="117"/>
      <c r="L370" s="119"/>
      <c r="M370" s="120"/>
      <c r="N370" s="118"/>
      <c r="O370" s="117"/>
      <c r="P370" s="117"/>
      <c r="Q370" s="216"/>
      <c r="R370" s="117"/>
      <c r="S370" s="117"/>
      <c r="T370" s="117"/>
      <c r="U370" s="216"/>
      <c r="V370" s="216"/>
      <c r="W370" s="216"/>
      <c r="X370" s="216"/>
      <c r="Y370" s="216"/>
      <c r="Z370" s="216"/>
      <c r="AA370" s="217"/>
      <c r="AB370" s="218"/>
      <c r="AC370" s="219"/>
      <c r="AD370" s="220"/>
      <c r="AE370" s="220"/>
      <c r="AF370" s="120"/>
      <c r="AG370" s="217"/>
      <c r="AH370" s="217"/>
      <c r="AI370" s="251"/>
      <c r="AJ370" s="220"/>
      <c r="AK370" s="220"/>
      <c r="AL370" s="222"/>
      <c r="AM370" s="217"/>
      <c r="AN370" s="217"/>
      <c r="AO370" s="221"/>
      <c r="AP370" s="220"/>
      <c r="AQ370" s="220"/>
      <c r="AR370" s="245"/>
      <c r="AS370" s="245"/>
      <c r="AT370" s="117"/>
      <c r="AU370" s="117"/>
    </row>
    <row r="371" spans="1:47" ht="12.75" customHeight="1">
      <c r="A371" s="118"/>
      <c r="B371" s="76"/>
      <c r="C371" s="76"/>
      <c r="D371" s="216"/>
      <c r="E371" s="117"/>
      <c r="F371" s="117"/>
      <c r="G371" s="117"/>
      <c r="H371" s="117"/>
      <c r="I371" s="117"/>
      <c r="J371" s="117"/>
      <c r="K371" s="117"/>
      <c r="L371" s="119"/>
      <c r="M371" s="120"/>
      <c r="N371" s="118"/>
      <c r="O371" s="117"/>
      <c r="P371" s="117"/>
      <c r="Q371" s="216"/>
      <c r="R371" s="117"/>
      <c r="S371" s="117"/>
      <c r="T371" s="117"/>
      <c r="U371" s="216"/>
      <c r="V371" s="216"/>
      <c r="W371" s="216"/>
      <c r="X371" s="216"/>
      <c r="Y371" s="216"/>
      <c r="Z371" s="216"/>
      <c r="AA371" s="217"/>
      <c r="AB371" s="218"/>
      <c r="AC371" s="219"/>
      <c r="AD371" s="220"/>
      <c r="AE371" s="220"/>
      <c r="AF371" s="120"/>
      <c r="AG371" s="217"/>
      <c r="AH371" s="217"/>
      <c r="AI371" s="251"/>
      <c r="AJ371" s="220"/>
      <c r="AK371" s="220"/>
      <c r="AL371" s="222"/>
      <c r="AM371" s="217"/>
      <c r="AN371" s="217"/>
      <c r="AO371" s="221"/>
      <c r="AP371" s="220"/>
      <c r="AQ371" s="220"/>
      <c r="AR371" s="245"/>
      <c r="AS371" s="245"/>
      <c r="AT371" s="117"/>
      <c r="AU371" s="117"/>
    </row>
    <row r="372" spans="1:47" ht="12.75" customHeight="1">
      <c r="A372" s="118"/>
      <c r="B372" s="76"/>
      <c r="C372" s="76"/>
      <c r="D372" s="216"/>
      <c r="E372" s="117"/>
      <c r="F372" s="117"/>
      <c r="G372" s="117"/>
      <c r="H372" s="117"/>
      <c r="I372" s="117"/>
      <c r="J372" s="117"/>
      <c r="K372" s="117"/>
      <c r="L372" s="119"/>
      <c r="M372" s="120"/>
      <c r="N372" s="118"/>
      <c r="O372" s="117"/>
      <c r="P372" s="117"/>
      <c r="Q372" s="216"/>
      <c r="R372" s="117"/>
      <c r="S372" s="117"/>
      <c r="T372" s="117"/>
      <c r="U372" s="216"/>
      <c r="V372" s="216"/>
      <c r="W372" s="216"/>
      <c r="X372" s="216"/>
      <c r="Y372" s="216"/>
      <c r="Z372" s="216"/>
      <c r="AA372" s="217"/>
      <c r="AB372" s="218"/>
      <c r="AC372" s="219"/>
      <c r="AD372" s="220"/>
      <c r="AE372" s="220"/>
      <c r="AF372" s="120"/>
      <c r="AG372" s="217"/>
      <c r="AH372" s="217"/>
      <c r="AI372" s="251"/>
      <c r="AJ372" s="220"/>
      <c r="AK372" s="220"/>
      <c r="AL372" s="222"/>
      <c r="AM372" s="217"/>
      <c r="AN372" s="217"/>
      <c r="AO372" s="221"/>
      <c r="AP372" s="220"/>
      <c r="AQ372" s="220"/>
      <c r="AR372" s="245"/>
      <c r="AS372" s="245"/>
      <c r="AT372" s="117"/>
      <c r="AU372" s="117"/>
    </row>
    <row r="373" spans="1:47" ht="12.75" customHeight="1">
      <c r="A373" s="118"/>
      <c r="B373" s="76"/>
      <c r="C373" s="76"/>
      <c r="D373" s="216"/>
      <c r="E373" s="117"/>
      <c r="F373" s="117"/>
      <c r="G373" s="117"/>
      <c r="H373" s="117"/>
      <c r="I373" s="117"/>
      <c r="J373" s="117"/>
      <c r="K373" s="117"/>
      <c r="L373" s="119"/>
      <c r="M373" s="120"/>
      <c r="N373" s="118"/>
      <c r="O373" s="117"/>
      <c r="P373" s="117"/>
      <c r="Q373" s="216"/>
      <c r="R373" s="117"/>
      <c r="S373" s="117"/>
      <c r="T373" s="117"/>
      <c r="U373" s="216"/>
      <c r="V373" s="216"/>
      <c r="W373" s="216"/>
      <c r="X373" s="216"/>
      <c r="Y373" s="216"/>
      <c r="Z373" s="216"/>
      <c r="AA373" s="217"/>
      <c r="AB373" s="218"/>
      <c r="AC373" s="219"/>
      <c r="AD373" s="220"/>
      <c r="AE373" s="220"/>
      <c r="AF373" s="120"/>
      <c r="AG373" s="217"/>
      <c r="AH373" s="217"/>
      <c r="AI373" s="251"/>
      <c r="AJ373" s="220"/>
      <c r="AK373" s="220"/>
      <c r="AL373" s="222"/>
      <c r="AM373" s="217"/>
      <c r="AN373" s="217"/>
      <c r="AO373" s="221"/>
      <c r="AP373" s="220"/>
      <c r="AQ373" s="220"/>
      <c r="AR373" s="245"/>
      <c r="AS373" s="245"/>
      <c r="AT373" s="117"/>
      <c r="AU373" s="117"/>
    </row>
    <row r="374" spans="1:47" ht="12.75" customHeight="1">
      <c r="A374" s="118"/>
      <c r="B374" s="76"/>
      <c r="C374" s="76"/>
      <c r="D374" s="216"/>
      <c r="E374" s="117"/>
      <c r="F374" s="117"/>
      <c r="G374" s="117"/>
      <c r="H374" s="117"/>
      <c r="I374" s="117"/>
      <c r="J374" s="117"/>
      <c r="K374" s="117"/>
      <c r="L374" s="119"/>
      <c r="M374" s="120"/>
      <c r="N374" s="118"/>
      <c r="O374" s="117"/>
      <c r="P374" s="117"/>
      <c r="Q374" s="216"/>
      <c r="R374" s="117"/>
      <c r="S374" s="117"/>
      <c r="T374" s="117"/>
      <c r="U374" s="216"/>
      <c r="V374" s="216"/>
      <c r="W374" s="216"/>
      <c r="X374" s="216"/>
      <c r="Y374" s="216"/>
      <c r="Z374" s="216"/>
      <c r="AA374" s="217"/>
      <c r="AB374" s="218"/>
      <c r="AC374" s="219"/>
      <c r="AD374" s="220"/>
      <c r="AE374" s="220"/>
      <c r="AF374" s="120"/>
      <c r="AG374" s="217"/>
      <c r="AH374" s="217"/>
      <c r="AI374" s="251"/>
      <c r="AJ374" s="220"/>
      <c r="AK374" s="220"/>
      <c r="AL374" s="222"/>
      <c r="AM374" s="217"/>
      <c r="AN374" s="217"/>
      <c r="AO374" s="221"/>
      <c r="AP374" s="220"/>
      <c r="AQ374" s="220"/>
      <c r="AR374" s="245"/>
      <c r="AS374" s="245"/>
      <c r="AT374" s="117"/>
      <c r="AU374" s="117"/>
    </row>
    <row r="375" spans="1:47" ht="12.75" customHeight="1">
      <c r="A375" s="118"/>
      <c r="B375" s="76"/>
      <c r="C375" s="76"/>
      <c r="D375" s="216"/>
      <c r="E375" s="117"/>
      <c r="F375" s="117"/>
      <c r="G375" s="117"/>
      <c r="H375" s="117"/>
      <c r="I375" s="117"/>
      <c r="J375" s="117"/>
      <c r="K375" s="117"/>
      <c r="L375" s="119"/>
      <c r="M375" s="120"/>
      <c r="N375" s="118"/>
      <c r="O375" s="117"/>
      <c r="P375" s="117"/>
      <c r="Q375" s="216"/>
      <c r="R375" s="117"/>
      <c r="S375" s="117"/>
      <c r="T375" s="117"/>
      <c r="U375" s="216"/>
      <c r="V375" s="216"/>
      <c r="W375" s="216"/>
      <c r="X375" s="216"/>
      <c r="Y375" s="216"/>
      <c r="Z375" s="216"/>
      <c r="AA375" s="217"/>
      <c r="AB375" s="218"/>
      <c r="AC375" s="219"/>
      <c r="AD375" s="220"/>
      <c r="AE375" s="220"/>
      <c r="AF375" s="120"/>
      <c r="AG375" s="217"/>
      <c r="AH375" s="217"/>
      <c r="AI375" s="251"/>
      <c r="AJ375" s="220"/>
      <c r="AK375" s="220"/>
      <c r="AL375" s="222"/>
      <c r="AM375" s="217"/>
      <c r="AN375" s="217"/>
      <c r="AO375" s="221"/>
      <c r="AP375" s="220"/>
      <c r="AQ375" s="220"/>
      <c r="AR375" s="245"/>
      <c r="AS375" s="245"/>
      <c r="AT375" s="117"/>
      <c r="AU375" s="117"/>
    </row>
    <row r="376" spans="1:47" ht="12.75" customHeight="1">
      <c r="A376" s="118"/>
      <c r="B376" s="76"/>
      <c r="C376" s="76"/>
      <c r="D376" s="216"/>
      <c r="E376" s="117"/>
      <c r="F376" s="117"/>
      <c r="G376" s="117"/>
      <c r="H376" s="117"/>
      <c r="I376" s="117"/>
      <c r="J376" s="117"/>
      <c r="K376" s="117"/>
      <c r="L376" s="119"/>
      <c r="M376" s="120"/>
      <c r="N376" s="118"/>
      <c r="O376" s="117"/>
      <c r="P376" s="117"/>
      <c r="Q376" s="216"/>
      <c r="R376" s="117"/>
      <c r="S376" s="117"/>
      <c r="T376" s="117"/>
      <c r="U376" s="216"/>
      <c r="V376" s="216"/>
      <c r="W376" s="216"/>
      <c r="X376" s="216"/>
      <c r="Y376" s="216"/>
      <c r="Z376" s="216"/>
      <c r="AA376" s="217"/>
      <c r="AB376" s="218"/>
      <c r="AC376" s="219"/>
      <c r="AD376" s="220"/>
      <c r="AE376" s="220"/>
      <c r="AF376" s="120"/>
      <c r="AG376" s="217"/>
      <c r="AH376" s="217"/>
      <c r="AI376" s="251"/>
      <c r="AJ376" s="220"/>
      <c r="AK376" s="220"/>
      <c r="AL376" s="222"/>
      <c r="AM376" s="217"/>
      <c r="AN376" s="217"/>
      <c r="AO376" s="221"/>
      <c r="AP376" s="220"/>
      <c r="AQ376" s="220"/>
      <c r="AR376" s="245"/>
      <c r="AS376" s="245"/>
      <c r="AT376" s="117"/>
      <c r="AU376" s="117"/>
    </row>
    <row r="377" spans="1:47" ht="12.75" customHeight="1">
      <c r="A377" s="118"/>
      <c r="B377" s="76"/>
      <c r="C377" s="76"/>
      <c r="D377" s="216"/>
      <c r="E377" s="117"/>
      <c r="F377" s="117"/>
      <c r="G377" s="117"/>
      <c r="H377" s="117"/>
      <c r="I377" s="117"/>
      <c r="J377" s="117"/>
      <c r="K377" s="117"/>
      <c r="L377" s="119"/>
      <c r="M377" s="120"/>
      <c r="N377" s="118"/>
      <c r="O377" s="117"/>
      <c r="P377" s="117"/>
      <c r="Q377" s="216"/>
      <c r="R377" s="117"/>
      <c r="S377" s="117"/>
      <c r="T377" s="117"/>
      <c r="U377" s="216"/>
      <c r="V377" s="216"/>
      <c r="W377" s="216"/>
      <c r="X377" s="216"/>
      <c r="Y377" s="216"/>
      <c r="Z377" s="216"/>
      <c r="AA377" s="217"/>
      <c r="AB377" s="218"/>
      <c r="AC377" s="219"/>
      <c r="AD377" s="220"/>
      <c r="AE377" s="220"/>
      <c r="AF377" s="120"/>
      <c r="AG377" s="217"/>
      <c r="AH377" s="217"/>
      <c r="AI377" s="251"/>
      <c r="AJ377" s="220"/>
      <c r="AK377" s="220"/>
      <c r="AL377" s="222"/>
      <c r="AM377" s="217"/>
      <c r="AN377" s="217"/>
      <c r="AO377" s="221"/>
      <c r="AP377" s="220"/>
      <c r="AQ377" s="220"/>
      <c r="AR377" s="245"/>
      <c r="AS377" s="245"/>
      <c r="AT377" s="117"/>
      <c r="AU377" s="117"/>
    </row>
    <row r="378" spans="1:47" ht="12.75" customHeight="1">
      <c r="A378" s="118"/>
      <c r="B378" s="76"/>
      <c r="C378" s="76"/>
      <c r="D378" s="216"/>
      <c r="E378" s="117"/>
      <c r="F378" s="117"/>
      <c r="G378" s="117"/>
      <c r="H378" s="117"/>
      <c r="I378" s="117"/>
      <c r="J378" s="117"/>
      <c r="K378" s="117"/>
      <c r="L378" s="119"/>
      <c r="M378" s="120"/>
      <c r="N378" s="118"/>
      <c r="O378" s="117"/>
      <c r="P378" s="117"/>
      <c r="Q378" s="216"/>
      <c r="R378" s="117"/>
      <c r="S378" s="117"/>
      <c r="T378" s="117"/>
      <c r="U378" s="216"/>
      <c r="V378" s="216"/>
      <c r="W378" s="216"/>
      <c r="X378" s="216"/>
      <c r="Y378" s="216"/>
      <c r="Z378" s="216"/>
      <c r="AA378" s="217"/>
      <c r="AB378" s="218"/>
      <c r="AC378" s="219"/>
      <c r="AD378" s="220"/>
      <c r="AE378" s="220"/>
      <c r="AF378" s="120"/>
      <c r="AG378" s="217"/>
      <c r="AH378" s="217"/>
      <c r="AI378" s="251"/>
      <c r="AJ378" s="220"/>
      <c r="AK378" s="220"/>
      <c r="AL378" s="222"/>
      <c r="AM378" s="217"/>
      <c r="AN378" s="217"/>
      <c r="AO378" s="221"/>
      <c r="AP378" s="220"/>
      <c r="AQ378" s="220"/>
      <c r="AR378" s="245"/>
      <c r="AS378" s="245"/>
      <c r="AT378" s="117"/>
      <c r="AU378" s="117"/>
    </row>
    <row r="379" spans="1:47" ht="12.75" customHeight="1">
      <c r="A379" s="118"/>
      <c r="B379" s="76"/>
      <c r="C379" s="76"/>
      <c r="D379" s="216"/>
      <c r="E379" s="117"/>
      <c r="F379" s="117"/>
      <c r="G379" s="117"/>
      <c r="H379" s="117"/>
      <c r="I379" s="117"/>
      <c r="J379" s="117"/>
      <c r="K379" s="117"/>
      <c r="L379" s="119"/>
      <c r="M379" s="120"/>
      <c r="N379" s="118"/>
      <c r="O379" s="117"/>
      <c r="P379" s="117"/>
      <c r="Q379" s="216"/>
      <c r="R379" s="117"/>
      <c r="S379" s="117"/>
      <c r="T379" s="117"/>
      <c r="U379" s="216"/>
      <c r="V379" s="216"/>
      <c r="W379" s="216"/>
      <c r="X379" s="216"/>
      <c r="Y379" s="216"/>
      <c r="Z379" s="216"/>
      <c r="AA379" s="217"/>
      <c r="AB379" s="218"/>
      <c r="AC379" s="219"/>
      <c r="AD379" s="220"/>
      <c r="AE379" s="220"/>
      <c r="AF379" s="120"/>
      <c r="AG379" s="217"/>
      <c r="AH379" s="217"/>
      <c r="AI379" s="251"/>
      <c r="AJ379" s="220"/>
      <c r="AK379" s="220"/>
      <c r="AL379" s="222"/>
      <c r="AM379" s="217"/>
      <c r="AN379" s="217"/>
      <c r="AO379" s="221"/>
      <c r="AP379" s="220"/>
      <c r="AQ379" s="220"/>
      <c r="AR379" s="245"/>
      <c r="AS379" s="245"/>
      <c r="AT379" s="117"/>
      <c r="AU379" s="117"/>
    </row>
    <row r="380" spans="1:47" ht="12.75" customHeight="1">
      <c r="A380" s="118"/>
      <c r="B380" s="76"/>
      <c r="C380" s="76"/>
      <c r="D380" s="216"/>
      <c r="E380" s="117"/>
      <c r="F380" s="117"/>
      <c r="G380" s="117"/>
      <c r="H380" s="117"/>
      <c r="I380" s="117"/>
      <c r="J380" s="117"/>
      <c r="K380" s="117"/>
      <c r="L380" s="119"/>
      <c r="M380" s="120"/>
      <c r="N380" s="118"/>
      <c r="O380" s="117"/>
      <c r="P380" s="117"/>
      <c r="Q380" s="216"/>
      <c r="R380" s="117"/>
      <c r="S380" s="117"/>
      <c r="T380" s="117"/>
      <c r="U380" s="216"/>
      <c r="V380" s="216"/>
      <c r="W380" s="216"/>
      <c r="X380" s="216"/>
      <c r="Y380" s="216"/>
      <c r="Z380" s="216"/>
      <c r="AA380" s="217"/>
      <c r="AB380" s="218"/>
      <c r="AC380" s="219"/>
      <c r="AD380" s="220"/>
      <c r="AE380" s="220"/>
      <c r="AF380" s="120"/>
      <c r="AG380" s="217"/>
      <c r="AH380" s="217"/>
      <c r="AI380" s="251"/>
      <c r="AJ380" s="220"/>
      <c r="AK380" s="220"/>
      <c r="AL380" s="222"/>
      <c r="AM380" s="217"/>
      <c r="AN380" s="217"/>
      <c r="AO380" s="221"/>
      <c r="AP380" s="220"/>
      <c r="AQ380" s="220"/>
      <c r="AR380" s="245"/>
      <c r="AS380" s="245"/>
      <c r="AT380" s="117"/>
      <c r="AU380" s="117"/>
    </row>
    <row r="381" spans="1:47" ht="12.75" customHeight="1">
      <c r="A381" s="118"/>
      <c r="B381" s="76"/>
      <c r="C381" s="76"/>
      <c r="D381" s="216"/>
      <c r="E381" s="117"/>
      <c r="F381" s="117"/>
      <c r="G381" s="117"/>
      <c r="H381" s="117"/>
      <c r="I381" s="117"/>
      <c r="J381" s="117"/>
      <c r="K381" s="117"/>
      <c r="L381" s="119"/>
      <c r="M381" s="120"/>
      <c r="N381" s="118"/>
      <c r="O381" s="117"/>
      <c r="P381" s="117"/>
      <c r="Q381" s="216"/>
      <c r="R381" s="117"/>
      <c r="S381" s="117"/>
      <c r="T381" s="117"/>
      <c r="U381" s="216"/>
      <c r="V381" s="216"/>
      <c r="W381" s="216"/>
      <c r="X381" s="216"/>
      <c r="Y381" s="216"/>
      <c r="Z381" s="216"/>
      <c r="AA381" s="217"/>
      <c r="AB381" s="218"/>
      <c r="AC381" s="219"/>
      <c r="AD381" s="220"/>
      <c r="AE381" s="220"/>
      <c r="AF381" s="120"/>
      <c r="AG381" s="217"/>
      <c r="AH381" s="217"/>
      <c r="AI381" s="251"/>
      <c r="AJ381" s="220"/>
      <c r="AK381" s="220"/>
      <c r="AL381" s="222"/>
      <c r="AM381" s="217"/>
      <c r="AN381" s="217"/>
      <c r="AO381" s="221"/>
      <c r="AP381" s="220"/>
      <c r="AQ381" s="220"/>
      <c r="AR381" s="245"/>
      <c r="AS381" s="245"/>
      <c r="AT381" s="117"/>
      <c r="AU381" s="117"/>
    </row>
    <row r="382" spans="1:47" ht="12.75" customHeight="1">
      <c r="A382" s="118"/>
      <c r="B382" s="76"/>
      <c r="C382" s="76"/>
      <c r="D382" s="216"/>
      <c r="E382" s="117"/>
      <c r="F382" s="117"/>
      <c r="G382" s="117"/>
      <c r="H382" s="117"/>
      <c r="I382" s="117"/>
      <c r="J382" s="117"/>
      <c r="K382" s="117"/>
      <c r="L382" s="119"/>
      <c r="M382" s="120"/>
      <c r="N382" s="118"/>
      <c r="O382" s="117"/>
      <c r="P382" s="117"/>
      <c r="Q382" s="216"/>
      <c r="R382" s="117"/>
      <c r="S382" s="117"/>
      <c r="T382" s="117"/>
      <c r="U382" s="216"/>
      <c r="V382" s="216"/>
      <c r="W382" s="216"/>
      <c r="X382" s="216"/>
      <c r="Y382" s="216"/>
      <c r="Z382" s="216"/>
      <c r="AA382" s="217"/>
      <c r="AB382" s="218"/>
      <c r="AC382" s="219"/>
      <c r="AD382" s="220"/>
      <c r="AE382" s="220"/>
      <c r="AF382" s="120"/>
      <c r="AG382" s="217"/>
      <c r="AH382" s="217"/>
      <c r="AI382" s="251"/>
      <c r="AJ382" s="220"/>
      <c r="AK382" s="220"/>
      <c r="AL382" s="222"/>
      <c r="AM382" s="217"/>
      <c r="AN382" s="217"/>
      <c r="AO382" s="221"/>
      <c r="AP382" s="220"/>
      <c r="AQ382" s="220"/>
      <c r="AR382" s="245"/>
      <c r="AS382" s="245"/>
      <c r="AT382" s="117"/>
      <c r="AU382" s="117"/>
    </row>
    <row r="383" spans="1:47" ht="12.75" customHeight="1">
      <c r="A383" s="118"/>
      <c r="B383" s="76"/>
      <c r="C383" s="76"/>
      <c r="D383" s="216"/>
      <c r="E383" s="117"/>
      <c r="F383" s="117"/>
      <c r="G383" s="117"/>
      <c r="H383" s="117"/>
      <c r="I383" s="117"/>
      <c r="J383" s="117"/>
      <c r="K383" s="117"/>
      <c r="L383" s="119"/>
      <c r="M383" s="120"/>
      <c r="N383" s="118"/>
      <c r="O383" s="117"/>
      <c r="P383" s="117"/>
      <c r="Q383" s="216"/>
      <c r="R383" s="117"/>
      <c r="S383" s="117"/>
      <c r="T383" s="117"/>
      <c r="U383" s="216"/>
      <c r="V383" s="216"/>
      <c r="W383" s="216"/>
      <c r="X383" s="216"/>
      <c r="Y383" s="216"/>
      <c r="Z383" s="216"/>
      <c r="AA383" s="217"/>
      <c r="AB383" s="218"/>
      <c r="AC383" s="219"/>
      <c r="AD383" s="220"/>
      <c r="AE383" s="220"/>
      <c r="AF383" s="120"/>
      <c r="AG383" s="217"/>
      <c r="AH383" s="217"/>
      <c r="AI383" s="251"/>
      <c r="AJ383" s="220"/>
      <c r="AK383" s="220"/>
      <c r="AL383" s="222"/>
      <c r="AM383" s="217"/>
      <c r="AN383" s="217"/>
      <c r="AO383" s="221"/>
      <c r="AP383" s="220"/>
      <c r="AQ383" s="220"/>
      <c r="AR383" s="245"/>
      <c r="AS383" s="245"/>
      <c r="AT383" s="117"/>
      <c r="AU383" s="117"/>
    </row>
    <row r="384" spans="1:47" ht="12.75" customHeight="1">
      <c r="A384" s="118"/>
      <c r="B384" s="76"/>
      <c r="C384" s="76"/>
      <c r="D384" s="216"/>
      <c r="E384" s="117"/>
      <c r="F384" s="117"/>
      <c r="G384" s="117"/>
      <c r="H384" s="117"/>
      <c r="I384" s="117"/>
      <c r="J384" s="117"/>
      <c r="K384" s="117"/>
      <c r="L384" s="119"/>
      <c r="M384" s="120"/>
      <c r="N384" s="118"/>
      <c r="O384" s="117"/>
      <c r="P384" s="117"/>
      <c r="Q384" s="216"/>
      <c r="R384" s="117"/>
      <c r="S384" s="117"/>
      <c r="T384" s="117"/>
      <c r="U384" s="216"/>
      <c r="V384" s="216"/>
      <c r="W384" s="216"/>
      <c r="X384" s="216"/>
      <c r="Y384" s="216"/>
      <c r="Z384" s="216"/>
      <c r="AA384" s="217"/>
      <c r="AB384" s="218"/>
      <c r="AC384" s="219"/>
      <c r="AD384" s="220"/>
      <c r="AE384" s="220"/>
      <c r="AF384" s="120"/>
      <c r="AG384" s="217"/>
      <c r="AH384" s="217"/>
      <c r="AI384" s="251"/>
      <c r="AJ384" s="220"/>
      <c r="AK384" s="220"/>
      <c r="AL384" s="222"/>
      <c r="AM384" s="217"/>
      <c r="AN384" s="217"/>
      <c r="AO384" s="221"/>
      <c r="AP384" s="220"/>
      <c r="AQ384" s="220"/>
      <c r="AR384" s="245"/>
      <c r="AS384" s="245"/>
      <c r="AT384" s="117"/>
      <c r="AU384" s="117"/>
    </row>
    <row r="385" spans="1:47" ht="12.75" customHeight="1">
      <c r="A385" s="118"/>
      <c r="B385" s="76"/>
      <c r="C385" s="76"/>
      <c r="D385" s="216"/>
      <c r="E385" s="117"/>
      <c r="F385" s="117"/>
      <c r="G385" s="117"/>
      <c r="H385" s="117"/>
      <c r="I385" s="117"/>
      <c r="J385" s="117"/>
      <c r="K385" s="117"/>
      <c r="L385" s="119"/>
      <c r="M385" s="120"/>
      <c r="N385" s="118"/>
      <c r="O385" s="117"/>
      <c r="P385" s="117"/>
      <c r="Q385" s="216"/>
      <c r="R385" s="117"/>
      <c r="S385" s="117"/>
      <c r="T385" s="117"/>
      <c r="U385" s="216"/>
      <c r="V385" s="216"/>
      <c r="W385" s="216"/>
      <c r="X385" s="216"/>
      <c r="Y385" s="216"/>
      <c r="Z385" s="216"/>
      <c r="AA385" s="217"/>
      <c r="AB385" s="218"/>
      <c r="AC385" s="219"/>
      <c r="AD385" s="220"/>
      <c r="AE385" s="220"/>
      <c r="AF385" s="120"/>
      <c r="AG385" s="217"/>
      <c r="AH385" s="217"/>
      <c r="AI385" s="251"/>
      <c r="AJ385" s="220"/>
      <c r="AK385" s="220"/>
      <c r="AL385" s="222"/>
      <c r="AM385" s="217"/>
      <c r="AN385" s="217"/>
      <c r="AO385" s="221"/>
      <c r="AP385" s="220"/>
      <c r="AQ385" s="220"/>
      <c r="AR385" s="245"/>
      <c r="AS385" s="245"/>
      <c r="AT385" s="117"/>
      <c r="AU385" s="117"/>
    </row>
    <row r="386" spans="1:47" ht="12.75" customHeight="1">
      <c r="A386" s="118"/>
      <c r="B386" s="76"/>
      <c r="C386" s="76"/>
      <c r="D386" s="216"/>
      <c r="E386" s="117"/>
      <c r="F386" s="117"/>
      <c r="G386" s="117"/>
      <c r="H386" s="117"/>
      <c r="I386" s="117"/>
      <c r="J386" s="117"/>
      <c r="K386" s="117"/>
      <c r="L386" s="119"/>
      <c r="M386" s="120"/>
      <c r="N386" s="118"/>
      <c r="O386" s="117"/>
      <c r="P386" s="117"/>
      <c r="Q386" s="216"/>
      <c r="R386" s="117"/>
      <c r="S386" s="117"/>
      <c r="T386" s="117"/>
      <c r="U386" s="216"/>
      <c r="V386" s="216"/>
      <c r="W386" s="216"/>
      <c r="X386" s="216"/>
      <c r="Y386" s="216"/>
      <c r="Z386" s="216"/>
      <c r="AA386" s="217"/>
      <c r="AB386" s="218"/>
      <c r="AC386" s="219"/>
      <c r="AD386" s="220"/>
      <c r="AE386" s="220"/>
      <c r="AF386" s="120"/>
      <c r="AG386" s="217"/>
      <c r="AH386" s="217"/>
      <c r="AI386" s="251"/>
      <c r="AJ386" s="220"/>
      <c r="AK386" s="220"/>
      <c r="AL386" s="222"/>
      <c r="AM386" s="217"/>
      <c r="AN386" s="217"/>
      <c r="AO386" s="221"/>
      <c r="AP386" s="220"/>
      <c r="AQ386" s="220"/>
      <c r="AR386" s="245"/>
      <c r="AS386" s="245"/>
      <c r="AT386" s="117"/>
      <c r="AU386" s="117"/>
    </row>
    <row r="387" spans="1:47" ht="12.75" customHeight="1">
      <c r="A387" s="118"/>
      <c r="B387" s="76"/>
      <c r="C387" s="76"/>
      <c r="D387" s="216"/>
      <c r="E387" s="117"/>
      <c r="F387" s="117"/>
      <c r="G387" s="117"/>
      <c r="H387" s="117"/>
      <c r="I387" s="117"/>
      <c r="J387" s="117"/>
      <c r="K387" s="117"/>
      <c r="L387" s="119"/>
      <c r="M387" s="120"/>
      <c r="N387" s="118"/>
      <c r="O387" s="117"/>
      <c r="P387" s="117"/>
      <c r="Q387" s="216"/>
      <c r="R387" s="117"/>
      <c r="S387" s="117"/>
      <c r="T387" s="117"/>
      <c r="U387" s="216"/>
      <c r="V387" s="216"/>
      <c r="W387" s="216"/>
      <c r="X387" s="216"/>
      <c r="Y387" s="216"/>
      <c r="Z387" s="216"/>
      <c r="AA387" s="217"/>
      <c r="AB387" s="218"/>
      <c r="AC387" s="219"/>
      <c r="AD387" s="220"/>
      <c r="AE387" s="220"/>
      <c r="AF387" s="120"/>
      <c r="AG387" s="217"/>
      <c r="AH387" s="217"/>
      <c r="AI387" s="251"/>
      <c r="AJ387" s="220"/>
      <c r="AK387" s="220"/>
      <c r="AL387" s="222"/>
      <c r="AM387" s="217"/>
      <c r="AN387" s="217"/>
      <c r="AO387" s="221"/>
      <c r="AP387" s="220"/>
      <c r="AQ387" s="220"/>
      <c r="AR387" s="245"/>
      <c r="AS387" s="245"/>
      <c r="AT387" s="117"/>
      <c r="AU387" s="117"/>
    </row>
    <row r="388" spans="1:47" ht="12.75" customHeight="1">
      <c r="A388" s="118"/>
      <c r="B388" s="76"/>
      <c r="C388" s="76"/>
      <c r="D388" s="216"/>
      <c r="E388" s="117"/>
      <c r="F388" s="117"/>
      <c r="G388" s="117"/>
      <c r="H388" s="117"/>
      <c r="I388" s="117"/>
      <c r="J388" s="117"/>
      <c r="K388" s="117"/>
      <c r="L388" s="119"/>
      <c r="M388" s="120"/>
      <c r="N388" s="118"/>
      <c r="O388" s="117"/>
      <c r="P388" s="117"/>
      <c r="Q388" s="216"/>
      <c r="R388" s="117"/>
      <c r="S388" s="117"/>
      <c r="T388" s="117"/>
      <c r="U388" s="216"/>
      <c r="V388" s="216"/>
      <c r="W388" s="216"/>
      <c r="X388" s="216"/>
      <c r="Y388" s="216"/>
      <c r="Z388" s="216"/>
      <c r="AA388" s="217"/>
      <c r="AB388" s="218"/>
      <c r="AC388" s="219"/>
      <c r="AD388" s="220"/>
      <c r="AE388" s="220"/>
      <c r="AF388" s="120"/>
      <c r="AG388" s="217"/>
      <c r="AH388" s="217"/>
      <c r="AI388" s="251"/>
      <c r="AJ388" s="220"/>
      <c r="AK388" s="220"/>
      <c r="AL388" s="222"/>
      <c r="AM388" s="217"/>
      <c r="AN388" s="217"/>
      <c r="AO388" s="221"/>
      <c r="AP388" s="220"/>
      <c r="AQ388" s="220"/>
      <c r="AR388" s="245"/>
      <c r="AS388" s="245"/>
      <c r="AT388" s="117"/>
      <c r="AU388" s="117"/>
    </row>
    <row r="389" spans="1:47" ht="12.75" customHeight="1">
      <c r="A389" s="118"/>
      <c r="B389" s="76"/>
      <c r="C389" s="76"/>
      <c r="D389" s="216"/>
      <c r="E389" s="117"/>
      <c r="F389" s="117"/>
      <c r="G389" s="117"/>
      <c r="H389" s="117"/>
      <c r="I389" s="117"/>
      <c r="J389" s="117"/>
      <c r="K389" s="117"/>
      <c r="L389" s="119"/>
      <c r="M389" s="120"/>
      <c r="N389" s="118"/>
      <c r="O389" s="117"/>
      <c r="P389" s="117"/>
      <c r="Q389" s="216"/>
      <c r="R389" s="117"/>
      <c r="S389" s="117"/>
      <c r="T389" s="117"/>
      <c r="U389" s="216"/>
      <c r="V389" s="216"/>
      <c r="W389" s="216"/>
      <c r="X389" s="216"/>
      <c r="Y389" s="216"/>
      <c r="Z389" s="216"/>
      <c r="AA389" s="217"/>
      <c r="AB389" s="218"/>
      <c r="AC389" s="219"/>
      <c r="AD389" s="220"/>
      <c r="AE389" s="220"/>
      <c r="AF389" s="120"/>
      <c r="AG389" s="217"/>
      <c r="AH389" s="217"/>
      <c r="AI389" s="251"/>
      <c r="AJ389" s="220"/>
      <c r="AK389" s="220"/>
      <c r="AL389" s="222"/>
      <c r="AM389" s="217"/>
      <c r="AN389" s="217"/>
      <c r="AO389" s="221"/>
      <c r="AP389" s="220"/>
      <c r="AQ389" s="220"/>
      <c r="AR389" s="245"/>
      <c r="AS389" s="245"/>
      <c r="AT389" s="117"/>
      <c r="AU389" s="117"/>
    </row>
    <row r="390" spans="1:47" ht="12.75" customHeight="1">
      <c r="A390" s="118"/>
      <c r="B390" s="76"/>
      <c r="C390" s="76"/>
      <c r="D390" s="216"/>
      <c r="E390" s="117"/>
      <c r="F390" s="117"/>
      <c r="G390" s="117"/>
      <c r="H390" s="117"/>
      <c r="I390" s="117"/>
      <c r="J390" s="117"/>
      <c r="K390" s="117"/>
      <c r="L390" s="119"/>
      <c r="M390" s="120"/>
      <c r="N390" s="118"/>
      <c r="O390" s="117"/>
      <c r="P390" s="117"/>
      <c r="Q390" s="216"/>
      <c r="R390" s="117"/>
      <c r="S390" s="117"/>
      <c r="T390" s="117"/>
      <c r="U390" s="216"/>
      <c r="V390" s="216"/>
      <c r="W390" s="216"/>
      <c r="X390" s="216"/>
      <c r="Y390" s="216"/>
      <c r="Z390" s="216"/>
      <c r="AA390" s="217"/>
      <c r="AB390" s="218"/>
      <c r="AC390" s="219"/>
      <c r="AD390" s="220"/>
      <c r="AE390" s="220"/>
      <c r="AF390" s="120"/>
      <c r="AG390" s="217"/>
      <c r="AH390" s="217"/>
      <c r="AI390" s="251"/>
      <c r="AJ390" s="220"/>
      <c r="AK390" s="220"/>
      <c r="AL390" s="222"/>
      <c r="AM390" s="217"/>
      <c r="AN390" s="217"/>
      <c r="AO390" s="221"/>
      <c r="AP390" s="220"/>
      <c r="AQ390" s="220"/>
      <c r="AR390" s="245"/>
      <c r="AS390" s="245"/>
      <c r="AT390" s="117"/>
      <c r="AU390" s="117"/>
    </row>
    <row r="391" spans="1:47" ht="12.75" customHeight="1">
      <c r="A391" s="118"/>
      <c r="B391" s="76"/>
      <c r="C391" s="76"/>
      <c r="D391" s="216"/>
      <c r="E391" s="117"/>
      <c r="F391" s="117"/>
      <c r="G391" s="117"/>
      <c r="H391" s="117"/>
      <c r="I391" s="117"/>
      <c r="J391" s="117"/>
      <c r="K391" s="117"/>
      <c r="L391" s="119"/>
      <c r="M391" s="120"/>
      <c r="N391" s="118"/>
      <c r="O391" s="117"/>
      <c r="P391" s="117"/>
      <c r="Q391" s="216"/>
      <c r="R391" s="117"/>
      <c r="S391" s="117"/>
      <c r="T391" s="117"/>
      <c r="U391" s="216"/>
      <c r="V391" s="216"/>
      <c r="W391" s="216"/>
      <c r="X391" s="216"/>
      <c r="Y391" s="216"/>
      <c r="Z391" s="216"/>
      <c r="AA391" s="217"/>
      <c r="AB391" s="218"/>
      <c r="AC391" s="219"/>
      <c r="AD391" s="220"/>
      <c r="AE391" s="220"/>
      <c r="AF391" s="120"/>
      <c r="AG391" s="217"/>
      <c r="AH391" s="217"/>
      <c r="AI391" s="251"/>
      <c r="AJ391" s="220"/>
      <c r="AK391" s="220"/>
      <c r="AL391" s="222"/>
      <c r="AM391" s="217"/>
      <c r="AN391" s="217"/>
      <c r="AO391" s="221"/>
      <c r="AP391" s="220"/>
      <c r="AQ391" s="220"/>
      <c r="AR391" s="245"/>
      <c r="AS391" s="245"/>
      <c r="AT391" s="117"/>
      <c r="AU391" s="117"/>
    </row>
    <row r="392" spans="1:47" ht="12.75" customHeight="1">
      <c r="A392" s="118"/>
      <c r="B392" s="76"/>
      <c r="C392" s="76"/>
      <c r="D392" s="216"/>
      <c r="E392" s="117"/>
      <c r="F392" s="117"/>
      <c r="G392" s="117"/>
      <c r="H392" s="117"/>
      <c r="I392" s="117"/>
      <c r="J392" s="117"/>
      <c r="K392" s="117"/>
      <c r="L392" s="119"/>
      <c r="M392" s="120"/>
      <c r="N392" s="118"/>
      <c r="O392" s="117"/>
      <c r="P392" s="117"/>
      <c r="Q392" s="216"/>
      <c r="R392" s="117"/>
      <c r="S392" s="117"/>
      <c r="T392" s="117"/>
      <c r="U392" s="216"/>
      <c r="V392" s="216"/>
      <c r="W392" s="216"/>
      <c r="X392" s="216"/>
      <c r="Y392" s="216"/>
      <c r="Z392" s="216"/>
      <c r="AA392" s="217"/>
      <c r="AB392" s="218"/>
      <c r="AC392" s="219"/>
      <c r="AD392" s="220"/>
      <c r="AE392" s="220"/>
      <c r="AF392" s="120"/>
      <c r="AG392" s="217"/>
      <c r="AH392" s="217"/>
      <c r="AI392" s="251"/>
      <c r="AJ392" s="220"/>
      <c r="AK392" s="220"/>
      <c r="AL392" s="222"/>
      <c r="AM392" s="217"/>
      <c r="AN392" s="217"/>
      <c r="AO392" s="221"/>
      <c r="AP392" s="220"/>
      <c r="AQ392" s="220"/>
      <c r="AR392" s="245"/>
      <c r="AS392" s="245"/>
      <c r="AT392" s="117"/>
      <c r="AU392" s="117"/>
    </row>
    <row r="393" spans="1:47" ht="12.75" customHeight="1">
      <c r="A393" s="118"/>
      <c r="B393" s="76"/>
      <c r="C393" s="76"/>
      <c r="D393" s="216"/>
      <c r="E393" s="117"/>
      <c r="F393" s="117"/>
      <c r="G393" s="117"/>
      <c r="H393" s="117"/>
      <c r="I393" s="117"/>
      <c r="J393" s="117"/>
      <c r="K393" s="117"/>
      <c r="L393" s="119"/>
      <c r="M393" s="120"/>
      <c r="N393" s="118"/>
      <c r="O393" s="117"/>
      <c r="P393" s="117"/>
      <c r="Q393" s="216"/>
      <c r="R393" s="117"/>
      <c r="S393" s="117"/>
      <c r="T393" s="117"/>
      <c r="U393" s="216"/>
      <c r="V393" s="216"/>
      <c r="W393" s="216"/>
      <c r="X393" s="216"/>
      <c r="Y393" s="216"/>
      <c r="Z393" s="216"/>
      <c r="AA393" s="217"/>
      <c r="AB393" s="218"/>
      <c r="AC393" s="219"/>
      <c r="AD393" s="220"/>
      <c r="AE393" s="220"/>
      <c r="AF393" s="120"/>
      <c r="AG393" s="217"/>
      <c r="AH393" s="217"/>
      <c r="AI393" s="251"/>
      <c r="AJ393" s="220"/>
      <c r="AK393" s="220"/>
      <c r="AL393" s="222"/>
      <c r="AM393" s="217"/>
      <c r="AN393" s="217"/>
      <c r="AO393" s="221"/>
      <c r="AP393" s="220"/>
      <c r="AQ393" s="220"/>
      <c r="AR393" s="245"/>
      <c r="AS393" s="245"/>
      <c r="AT393" s="117"/>
      <c r="AU393" s="117"/>
    </row>
    <row r="394" spans="1:47" ht="12.75" customHeight="1">
      <c r="A394" s="118"/>
      <c r="B394" s="76"/>
      <c r="C394" s="76"/>
      <c r="D394" s="216"/>
      <c r="E394" s="117"/>
      <c r="F394" s="117"/>
      <c r="G394" s="117"/>
      <c r="H394" s="117"/>
      <c r="I394" s="117"/>
      <c r="J394" s="117"/>
      <c r="K394" s="117"/>
      <c r="L394" s="119"/>
      <c r="M394" s="120"/>
      <c r="N394" s="118"/>
      <c r="O394" s="117"/>
      <c r="P394" s="117"/>
      <c r="Q394" s="216"/>
      <c r="R394" s="117"/>
      <c r="S394" s="117"/>
      <c r="T394" s="117"/>
      <c r="U394" s="216"/>
      <c r="V394" s="216"/>
      <c r="W394" s="216"/>
      <c r="X394" s="216"/>
      <c r="Y394" s="216"/>
      <c r="Z394" s="216"/>
      <c r="AA394" s="217"/>
      <c r="AB394" s="218"/>
      <c r="AC394" s="219"/>
      <c r="AD394" s="220"/>
      <c r="AE394" s="220"/>
      <c r="AF394" s="120"/>
      <c r="AG394" s="217"/>
      <c r="AH394" s="217"/>
      <c r="AI394" s="251"/>
      <c r="AJ394" s="220"/>
      <c r="AK394" s="220"/>
      <c r="AL394" s="222"/>
      <c r="AM394" s="217"/>
      <c r="AN394" s="217"/>
      <c r="AO394" s="221"/>
      <c r="AP394" s="220"/>
      <c r="AQ394" s="220"/>
      <c r="AR394" s="245"/>
      <c r="AS394" s="245"/>
      <c r="AT394" s="117"/>
      <c r="AU394" s="117"/>
    </row>
    <row r="395" spans="1:47" ht="12.75" customHeight="1">
      <c r="A395" s="118"/>
      <c r="B395" s="76"/>
      <c r="C395" s="76"/>
      <c r="D395" s="216"/>
      <c r="E395" s="117"/>
      <c r="F395" s="117"/>
      <c r="G395" s="117"/>
      <c r="H395" s="117"/>
      <c r="I395" s="117"/>
      <c r="J395" s="117"/>
      <c r="K395" s="117"/>
      <c r="L395" s="119"/>
      <c r="M395" s="120"/>
      <c r="N395" s="118"/>
      <c r="O395" s="117"/>
      <c r="P395" s="117"/>
      <c r="Q395" s="216"/>
      <c r="R395" s="117"/>
      <c r="S395" s="117"/>
      <c r="T395" s="117"/>
      <c r="U395" s="216"/>
      <c r="V395" s="216"/>
      <c r="W395" s="216"/>
      <c r="X395" s="216"/>
      <c r="Y395" s="216"/>
      <c r="Z395" s="216"/>
      <c r="AA395" s="217"/>
      <c r="AB395" s="218"/>
      <c r="AC395" s="219"/>
      <c r="AD395" s="220"/>
      <c r="AE395" s="220"/>
      <c r="AF395" s="120"/>
      <c r="AG395" s="217"/>
      <c r="AH395" s="217"/>
      <c r="AI395" s="251"/>
      <c r="AJ395" s="220"/>
      <c r="AK395" s="220"/>
      <c r="AL395" s="222"/>
      <c r="AM395" s="217"/>
      <c r="AN395" s="217"/>
      <c r="AO395" s="221"/>
      <c r="AP395" s="220"/>
      <c r="AQ395" s="220"/>
      <c r="AR395" s="245"/>
      <c r="AS395" s="245"/>
      <c r="AT395" s="117"/>
      <c r="AU395" s="117"/>
    </row>
    <row r="396" spans="1:47" ht="12.75" customHeight="1">
      <c r="A396" s="118"/>
      <c r="B396" s="76"/>
      <c r="C396" s="76"/>
      <c r="D396" s="216"/>
      <c r="E396" s="117"/>
      <c r="F396" s="117"/>
      <c r="G396" s="117"/>
      <c r="H396" s="117"/>
      <c r="I396" s="117"/>
      <c r="J396" s="117"/>
      <c r="K396" s="117"/>
      <c r="L396" s="119"/>
      <c r="M396" s="120"/>
      <c r="N396" s="118"/>
      <c r="O396" s="117"/>
      <c r="P396" s="117"/>
      <c r="Q396" s="216"/>
      <c r="R396" s="117"/>
      <c r="S396" s="117"/>
      <c r="T396" s="117"/>
      <c r="U396" s="216"/>
      <c r="V396" s="216"/>
      <c r="W396" s="216"/>
      <c r="X396" s="216"/>
      <c r="Y396" s="216"/>
      <c r="Z396" s="216"/>
      <c r="AA396" s="217"/>
      <c r="AB396" s="218"/>
      <c r="AC396" s="219"/>
      <c r="AD396" s="220"/>
      <c r="AE396" s="220"/>
      <c r="AF396" s="120"/>
      <c r="AG396" s="217"/>
      <c r="AH396" s="217"/>
      <c r="AI396" s="251"/>
      <c r="AJ396" s="220"/>
      <c r="AK396" s="220"/>
      <c r="AL396" s="222"/>
      <c r="AM396" s="217"/>
      <c r="AN396" s="217"/>
      <c r="AO396" s="221"/>
      <c r="AP396" s="220"/>
      <c r="AQ396" s="220"/>
      <c r="AR396" s="245"/>
      <c r="AS396" s="245"/>
      <c r="AT396" s="117"/>
      <c r="AU396" s="117"/>
    </row>
    <row r="397" spans="1:47" ht="12.75" customHeight="1">
      <c r="A397" s="118"/>
      <c r="B397" s="76"/>
      <c r="C397" s="76"/>
      <c r="D397" s="216"/>
      <c r="E397" s="117"/>
      <c r="F397" s="117"/>
      <c r="G397" s="117"/>
      <c r="H397" s="117"/>
      <c r="I397" s="117"/>
      <c r="J397" s="117"/>
      <c r="K397" s="117"/>
      <c r="L397" s="119"/>
      <c r="M397" s="120"/>
      <c r="N397" s="118"/>
      <c r="O397" s="117"/>
      <c r="P397" s="117"/>
      <c r="Q397" s="216"/>
      <c r="R397" s="117"/>
      <c r="S397" s="117"/>
      <c r="T397" s="117"/>
      <c r="U397" s="216"/>
      <c r="V397" s="216"/>
      <c r="W397" s="216"/>
      <c r="X397" s="216"/>
      <c r="Y397" s="216"/>
      <c r="Z397" s="216"/>
      <c r="AA397" s="217"/>
      <c r="AB397" s="218"/>
      <c r="AC397" s="219"/>
      <c r="AD397" s="220"/>
      <c r="AE397" s="220"/>
      <c r="AF397" s="120"/>
      <c r="AG397" s="217"/>
      <c r="AH397" s="217"/>
      <c r="AI397" s="251"/>
      <c r="AJ397" s="220"/>
      <c r="AK397" s="220"/>
      <c r="AL397" s="222"/>
      <c r="AM397" s="217"/>
      <c r="AN397" s="217"/>
      <c r="AO397" s="221"/>
      <c r="AP397" s="220"/>
      <c r="AQ397" s="220"/>
      <c r="AR397" s="245"/>
      <c r="AS397" s="245"/>
      <c r="AT397" s="117"/>
      <c r="AU397" s="117"/>
    </row>
    <row r="398" spans="1:47" ht="12.75" customHeight="1">
      <c r="A398" s="118"/>
      <c r="B398" s="76"/>
      <c r="C398" s="76"/>
      <c r="D398" s="216"/>
      <c r="E398" s="117"/>
      <c r="F398" s="117"/>
      <c r="G398" s="117"/>
      <c r="H398" s="117"/>
      <c r="I398" s="117"/>
      <c r="J398" s="117"/>
      <c r="K398" s="117"/>
      <c r="L398" s="119"/>
      <c r="M398" s="120"/>
      <c r="N398" s="118"/>
      <c r="O398" s="117"/>
      <c r="P398" s="117"/>
      <c r="Q398" s="216"/>
      <c r="R398" s="117"/>
      <c r="S398" s="117"/>
      <c r="T398" s="117"/>
      <c r="U398" s="216"/>
      <c r="V398" s="216"/>
      <c r="W398" s="216"/>
      <c r="X398" s="216"/>
      <c r="Y398" s="216"/>
      <c r="Z398" s="216"/>
      <c r="AA398" s="217"/>
      <c r="AB398" s="218"/>
      <c r="AC398" s="219"/>
      <c r="AD398" s="220"/>
      <c r="AE398" s="220"/>
      <c r="AF398" s="120"/>
      <c r="AG398" s="217"/>
      <c r="AH398" s="217"/>
      <c r="AI398" s="251"/>
      <c r="AJ398" s="220"/>
      <c r="AK398" s="220"/>
      <c r="AL398" s="222"/>
      <c r="AM398" s="217"/>
      <c r="AN398" s="217"/>
      <c r="AO398" s="221"/>
      <c r="AP398" s="220"/>
      <c r="AQ398" s="220"/>
      <c r="AR398" s="245"/>
      <c r="AS398" s="245"/>
      <c r="AT398" s="117"/>
      <c r="AU398" s="117"/>
    </row>
    <row r="399" spans="1:47" ht="12.75" customHeight="1">
      <c r="A399" s="118"/>
      <c r="B399" s="76"/>
      <c r="C399" s="76"/>
      <c r="D399" s="216"/>
      <c r="E399" s="117"/>
      <c r="F399" s="117"/>
      <c r="G399" s="117"/>
      <c r="H399" s="117"/>
      <c r="I399" s="117"/>
      <c r="J399" s="117"/>
      <c r="K399" s="117"/>
      <c r="L399" s="119"/>
      <c r="M399" s="120"/>
      <c r="N399" s="118"/>
      <c r="O399" s="117"/>
      <c r="P399" s="117"/>
      <c r="Q399" s="216"/>
      <c r="R399" s="117"/>
      <c r="S399" s="117"/>
      <c r="T399" s="117"/>
      <c r="U399" s="216"/>
      <c r="V399" s="216"/>
      <c r="W399" s="216"/>
      <c r="X399" s="216"/>
      <c r="Y399" s="216"/>
      <c r="Z399" s="216"/>
      <c r="AA399" s="217"/>
      <c r="AB399" s="218"/>
      <c r="AC399" s="219"/>
      <c r="AD399" s="220"/>
      <c r="AE399" s="220"/>
      <c r="AF399" s="120"/>
      <c r="AG399" s="217"/>
      <c r="AH399" s="217"/>
      <c r="AI399" s="251"/>
      <c r="AJ399" s="220"/>
      <c r="AK399" s="220"/>
      <c r="AL399" s="222"/>
      <c r="AM399" s="217"/>
      <c r="AN399" s="217"/>
      <c r="AO399" s="221"/>
      <c r="AP399" s="220"/>
      <c r="AQ399" s="220"/>
      <c r="AR399" s="245"/>
      <c r="AS399" s="245"/>
      <c r="AT399" s="117"/>
      <c r="AU399" s="117"/>
    </row>
    <row r="400" spans="1:47" ht="12.75" customHeight="1">
      <c r="A400" s="118"/>
      <c r="B400" s="76"/>
      <c r="C400" s="76"/>
      <c r="D400" s="216"/>
      <c r="E400" s="117"/>
      <c r="F400" s="117"/>
      <c r="G400" s="117"/>
      <c r="H400" s="117"/>
      <c r="I400" s="117"/>
      <c r="J400" s="117"/>
      <c r="K400" s="117"/>
      <c r="L400" s="119"/>
      <c r="M400" s="120"/>
      <c r="N400" s="118"/>
      <c r="O400" s="117"/>
      <c r="P400" s="117"/>
      <c r="Q400" s="216"/>
      <c r="R400" s="117"/>
      <c r="S400" s="117"/>
      <c r="T400" s="117"/>
      <c r="U400" s="216"/>
      <c r="V400" s="216"/>
      <c r="W400" s="216"/>
      <c r="X400" s="216"/>
      <c r="Y400" s="216"/>
      <c r="Z400" s="216"/>
      <c r="AA400" s="217"/>
      <c r="AB400" s="218"/>
      <c r="AC400" s="219"/>
      <c r="AD400" s="220"/>
      <c r="AE400" s="220"/>
      <c r="AF400" s="120"/>
      <c r="AG400" s="217"/>
      <c r="AH400" s="217"/>
      <c r="AI400" s="251"/>
      <c r="AJ400" s="220"/>
      <c r="AK400" s="220"/>
      <c r="AL400" s="222"/>
      <c r="AM400" s="217"/>
      <c r="AN400" s="217"/>
      <c r="AO400" s="221"/>
      <c r="AP400" s="220"/>
      <c r="AQ400" s="220"/>
      <c r="AR400" s="245"/>
      <c r="AS400" s="245"/>
      <c r="AT400" s="117"/>
      <c r="AU400" s="117"/>
    </row>
    <row r="401" spans="1:47" ht="12.75" customHeight="1">
      <c r="A401" s="118"/>
      <c r="B401" s="76"/>
      <c r="C401" s="76"/>
      <c r="D401" s="216"/>
      <c r="E401" s="117"/>
      <c r="F401" s="117"/>
      <c r="G401" s="117"/>
      <c r="H401" s="117"/>
      <c r="I401" s="117"/>
      <c r="J401" s="117"/>
      <c r="K401" s="117"/>
      <c r="L401" s="119"/>
      <c r="M401" s="120"/>
      <c r="N401" s="118"/>
      <c r="O401" s="117"/>
      <c r="P401" s="117"/>
      <c r="Q401" s="216"/>
      <c r="R401" s="117"/>
      <c r="S401" s="117"/>
      <c r="T401" s="117"/>
      <c r="U401" s="216"/>
      <c r="V401" s="216"/>
      <c r="W401" s="216"/>
      <c r="X401" s="216"/>
      <c r="Y401" s="216"/>
      <c r="Z401" s="216"/>
      <c r="AA401" s="217"/>
      <c r="AB401" s="218"/>
      <c r="AC401" s="219"/>
      <c r="AD401" s="220"/>
      <c r="AE401" s="220"/>
      <c r="AF401" s="120"/>
      <c r="AG401" s="217"/>
      <c r="AH401" s="217"/>
      <c r="AI401" s="251"/>
      <c r="AJ401" s="220"/>
      <c r="AK401" s="220"/>
      <c r="AL401" s="222"/>
      <c r="AM401" s="217"/>
      <c r="AN401" s="217"/>
      <c r="AO401" s="221"/>
      <c r="AP401" s="220"/>
      <c r="AQ401" s="220"/>
      <c r="AR401" s="245"/>
      <c r="AS401" s="245"/>
      <c r="AT401" s="117"/>
      <c r="AU401" s="117"/>
    </row>
    <row r="402" spans="1:47" ht="12.75" customHeight="1">
      <c r="A402" s="118"/>
      <c r="B402" s="76"/>
      <c r="C402" s="76"/>
      <c r="D402" s="216"/>
      <c r="E402" s="117"/>
      <c r="F402" s="117"/>
      <c r="G402" s="117"/>
      <c r="H402" s="117"/>
      <c r="I402" s="117"/>
      <c r="J402" s="117"/>
      <c r="K402" s="117"/>
      <c r="L402" s="119"/>
      <c r="M402" s="120"/>
      <c r="N402" s="118"/>
      <c r="O402" s="117"/>
      <c r="P402" s="117"/>
      <c r="Q402" s="216"/>
      <c r="R402" s="117"/>
      <c r="S402" s="117"/>
      <c r="T402" s="117"/>
      <c r="U402" s="216"/>
      <c r="V402" s="216"/>
      <c r="W402" s="216"/>
      <c r="X402" s="216"/>
      <c r="Y402" s="216"/>
      <c r="Z402" s="216"/>
      <c r="AA402" s="217"/>
      <c r="AB402" s="218"/>
      <c r="AC402" s="219"/>
      <c r="AD402" s="220"/>
      <c r="AE402" s="220"/>
      <c r="AF402" s="120"/>
      <c r="AG402" s="217"/>
      <c r="AH402" s="217"/>
      <c r="AI402" s="251"/>
      <c r="AJ402" s="220"/>
      <c r="AK402" s="220"/>
      <c r="AL402" s="222"/>
      <c r="AM402" s="217"/>
      <c r="AN402" s="217"/>
      <c r="AO402" s="221"/>
      <c r="AP402" s="220"/>
      <c r="AQ402" s="220"/>
      <c r="AR402" s="245"/>
      <c r="AS402" s="245"/>
      <c r="AT402" s="117"/>
      <c r="AU402" s="117"/>
    </row>
    <row r="403" spans="1:47" ht="12.75" customHeight="1">
      <c r="A403" s="118"/>
      <c r="B403" s="76"/>
      <c r="C403" s="76"/>
      <c r="D403" s="216"/>
      <c r="E403" s="117"/>
      <c r="F403" s="117"/>
      <c r="G403" s="117"/>
      <c r="H403" s="117"/>
      <c r="I403" s="117"/>
      <c r="J403" s="117"/>
      <c r="K403" s="117"/>
      <c r="L403" s="119"/>
      <c r="M403" s="120"/>
      <c r="N403" s="118"/>
      <c r="O403" s="117"/>
      <c r="P403" s="117"/>
      <c r="Q403" s="216"/>
      <c r="R403" s="117"/>
      <c r="S403" s="117"/>
      <c r="T403" s="117"/>
      <c r="U403" s="216"/>
      <c r="V403" s="216"/>
      <c r="W403" s="216"/>
      <c r="X403" s="216"/>
      <c r="Y403" s="216"/>
      <c r="Z403" s="216"/>
      <c r="AA403" s="217"/>
      <c r="AB403" s="218"/>
      <c r="AC403" s="219"/>
      <c r="AD403" s="220"/>
      <c r="AE403" s="220"/>
      <c r="AF403" s="120"/>
      <c r="AG403" s="217"/>
      <c r="AH403" s="217"/>
      <c r="AI403" s="251"/>
      <c r="AJ403" s="220"/>
      <c r="AK403" s="220"/>
      <c r="AL403" s="222"/>
      <c r="AM403" s="217"/>
      <c r="AN403" s="217"/>
      <c r="AO403" s="221"/>
      <c r="AP403" s="220"/>
      <c r="AQ403" s="220"/>
      <c r="AR403" s="245"/>
      <c r="AS403" s="245"/>
      <c r="AT403" s="117"/>
      <c r="AU403" s="117"/>
    </row>
    <row r="404" spans="1:47" ht="12.75" customHeight="1">
      <c r="A404" s="118"/>
      <c r="B404" s="76"/>
      <c r="C404" s="76"/>
      <c r="D404" s="216"/>
      <c r="E404" s="117"/>
      <c r="F404" s="117"/>
      <c r="G404" s="117"/>
      <c r="H404" s="117"/>
      <c r="I404" s="117"/>
      <c r="J404" s="117"/>
      <c r="K404" s="117"/>
      <c r="L404" s="119"/>
      <c r="M404" s="120"/>
      <c r="N404" s="118"/>
      <c r="O404" s="117"/>
      <c r="P404" s="117"/>
      <c r="Q404" s="216"/>
      <c r="R404" s="117"/>
      <c r="S404" s="117"/>
      <c r="T404" s="117"/>
      <c r="U404" s="216"/>
      <c r="V404" s="216"/>
      <c r="W404" s="216"/>
      <c r="X404" s="216"/>
      <c r="Y404" s="216"/>
      <c r="Z404" s="216"/>
      <c r="AA404" s="217"/>
      <c r="AB404" s="218"/>
      <c r="AC404" s="219"/>
      <c r="AD404" s="220"/>
      <c r="AE404" s="220"/>
      <c r="AF404" s="120"/>
      <c r="AG404" s="217"/>
      <c r="AH404" s="217"/>
      <c r="AI404" s="251"/>
      <c r="AJ404" s="220"/>
      <c r="AK404" s="220"/>
      <c r="AL404" s="222"/>
      <c r="AM404" s="217"/>
      <c r="AN404" s="217"/>
      <c r="AO404" s="221"/>
      <c r="AP404" s="220"/>
      <c r="AQ404" s="220"/>
      <c r="AR404" s="245"/>
      <c r="AS404" s="245"/>
      <c r="AT404" s="117"/>
      <c r="AU404" s="117"/>
    </row>
    <row r="405" spans="1:47" ht="12.75" customHeight="1">
      <c r="A405" s="118"/>
      <c r="B405" s="76"/>
      <c r="C405" s="76"/>
      <c r="D405" s="216"/>
      <c r="E405" s="117"/>
      <c r="F405" s="117"/>
      <c r="G405" s="117"/>
      <c r="H405" s="117"/>
      <c r="I405" s="117"/>
      <c r="J405" s="117"/>
      <c r="K405" s="117"/>
      <c r="L405" s="119"/>
      <c r="M405" s="120"/>
      <c r="N405" s="118"/>
      <c r="O405" s="117"/>
      <c r="P405" s="117"/>
      <c r="Q405" s="216"/>
      <c r="R405" s="117"/>
      <c r="S405" s="117"/>
      <c r="T405" s="117"/>
      <c r="U405" s="216"/>
      <c r="V405" s="216"/>
      <c r="W405" s="216"/>
      <c r="X405" s="216"/>
      <c r="Y405" s="216"/>
      <c r="Z405" s="216"/>
      <c r="AA405" s="217"/>
      <c r="AB405" s="218"/>
      <c r="AC405" s="219"/>
      <c r="AD405" s="220"/>
      <c r="AE405" s="220"/>
      <c r="AF405" s="120"/>
      <c r="AG405" s="217"/>
      <c r="AH405" s="217"/>
      <c r="AI405" s="251"/>
      <c r="AJ405" s="220"/>
      <c r="AK405" s="220"/>
      <c r="AL405" s="222"/>
      <c r="AM405" s="217"/>
      <c r="AN405" s="217"/>
      <c r="AO405" s="221"/>
      <c r="AP405" s="220"/>
      <c r="AQ405" s="220"/>
      <c r="AR405" s="245"/>
      <c r="AS405" s="245"/>
      <c r="AT405" s="117"/>
      <c r="AU405" s="117"/>
    </row>
    <row r="406" spans="1:47" ht="12.75" customHeight="1">
      <c r="A406" s="118"/>
      <c r="B406" s="76"/>
      <c r="C406" s="76"/>
      <c r="D406" s="216"/>
      <c r="E406" s="117"/>
      <c r="F406" s="117"/>
      <c r="G406" s="117"/>
      <c r="H406" s="117"/>
      <c r="I406" s="117"/>
      <c r="J406" s="117"/>
      <c r="K406" s="117"/>
      <c r="L406" s="119"/>
      <c r="M406" s="120"/>
      <c r="N406" s="118"/>
      <c r="O406" s="117"/>
      <c r="P406" s="117"/>
      <c r="Q406" s="216"/>
      <c r="R406" s="117"/>
      <c r="S406" s="117"/>
      <c r="T406" s="117"/>
      <c r="U406" s="216"/>
      <c r="V406" s="216"/>
      <c r="W406" s="216"/>
      <c r="X406" s="216"/>
      <c r="Y406" s="216"/>
      <c r="Z406" s="216"/>
      <c r="AA406" s="217"/>
      <c r="AB406" s="218"/>
      <c r="AC406" s="219"/>
      <c r="AD406" s="220"/>
      <c r="AE406" s="220"/>
      <c r="AF406" s="120"/>
      <c r="AG406" s="217"/>
      <c r="AH406" s="217"/>
      <c r="AI406" s="251"/>
      <c r="AJ406" s="220"/>
      <c r="AK406" s="220"/>
      <c r="AL406" s="222"/>
      <c r="AM406" s="217"/>
      <c r="AN406" s="217"/>
      <c r="AO406" s="221"/>
      <c r="AP406" s="220"/>
      <c r="AQ406" s="220"/>
      <c r="AR406" s="245"/>
      <c r="AS406" s="245"/>
      <c r="AT406" s="117"/>
      <c r="AU406" s="117"/>
    </row>
    <row r="407" spans="1:47" ht="12.75" customHeight="1">
      <c r="A407" s="118"/>
      <c r="B407" s="76"/>
      <c r="C407" s="76"/>
      <c r="D407" s="216"/>
      <c r="E407" s="117"/>
      <c r="F407" s="117"/>
      <c r="G407" s="117"/>
      <c r="H407" s="117"/>
      <c r="I407" s="117"/>
      <c r="J407" s="117"/>
      <c r="K407" s="117"/>
      <c r="L407" s="119"/>
      <c r="M407" s="120"/>
      <c r="N407" s="118"/>
      <c r="O407" s="117"/>
      <c r="P407" s="117"/>
      <c r="Q407" s="216"/>
      <c r="R407" s="117"/>
      <c r="S407" s="117"/>
      <c r="T407" s="117"/>
      <c r="U407" s="216"/>
      <c r="V407" s="216"/>
      <c r="W407" s="216"/>
      <c r="X407" s="216"/>
      <c r="Y407" s="216"/>
      <c r="Z407" s="216"/>
      <c r="AA407" s="217"/>
      <c r="AB407" s="218"/>
      <c r="AC407" s="219"/>
      <c r="AD407" s="220"/>
      <c r="AE407" s="220"/>
      <c r="AF407" s="120"/>
      <c r="AG407" s="217"/>
      <c r="AH407" s="217"/>
      <c r="AI407" s="251"/>
      <c r="AJ407" s="220"/>
      <c r="AK407" s="220"/>
      <c r="AL407" s="222"/>
      <c r="AM407" s="217"/>
      <c r="AN407" s="217"/>
      <c r="AO407" s="221"/>
      <c r="AP407" s="220"/>
      <c r="AQ407" s="220"/>
      <c r="AR407" s="245"/>
      <c r="AS407" s="245"/>
      <c r="AT407" s="117"/>
      <c r="AU407" s="117"/>
    </row>
    <row r="408" spans="1:47" ht="12.75" customHeight="1">
      <c r="A408" s="118"/>
      <c r="B408" s="76"/>
      <c r="C408" s="76"/>
      <c r="D408" s="216"/>
      <c r="E408" s="117"/>
      <c r="F408" s="117"/>
      <c r="G408" s="117"/>
      <c r="H408" s="117"/>
      <c r="I408" s="117"/>
      <c r="J408" s="117"/>
      <c r="K408" s="117"/>
      <c r="L408" s="119"/>
      <c r="M408" s="120"/>
      <c r="N408" s="118"/>
      <c r="O408" s="117"/>
      <c r="P408" s="117"/>
      <c r="Q408" s="216"/>
      <c r="R408" s="117"/>
      <c r="S408" s="117"/>
      <c r="T408" s="117"/>
      <c r="U408" s="216"/>
      <c r="V408" s="216"/>
      <c r="W408" s="216"/>
      <c r="X408" s="216"/>
      <c r="Y408" s="216"/>
      <c r="Z408" s="216"/>
      <c r="AA408" s="217"/>
      <c r="AB408" s="218"/>
      <c r="AC408" s="219"/>
      <c r="AD408" s="220"/>
      <c r="AE408" s="220"/>
      <c r="AF408" s="120"/>
      <c r="AG408" s="217"/>
      <c r="AH408" s="217"/>
      <c r="AI408" s="251"/>
      <c r="AJ408" s="220"/>
      <c r="AK408" s="220"/>
      <c r="AL408" s="222"/>
      <c r="AM408" s="217"/>
      <c r="AN408" s="217"/>
      <c r="AO408" s="221"/>
      <c r="AP408" s="220"/>
      <c r="AQ408" s="220"/>
      <c r="AR408" s="245"/>
      <c r="AS408" s="245"/>
      <c r="AT408" s="117"/>
      <c r="AU408" s="117"/>
    </row>
    <row r="409" spans="1:47" ht="12.75" customHeight="1">
      <c r="A409" s="118"/>
      <c r="B409" s="76"/>
      <c r="C409" s="76"/>
      <c r="D409" s="216"/>
      <c r="E409" s="117"/>
      <c r="F409" s="117"/>
      <c r="G409" s="117"/>
      <c r="H409" s="117"/>
      <c r="I409" s="117"/>
      <c r="J409" s="117"/>
      <c r="K409" s="117"/>
      <c r="L409" s="119"/>
      <c r="M409" s="120"/>
      <c r="N409" s="118"/>
      <c r="O409" s="117"/>
      <c r="P409" s="117"/>
      <c r="Q409" s="216"/>
      <c r="R409" s="117"/>
      <c r="S409" s="117"/>
      <c r="T409" s="117"/>
      <c r="U409" s="216"/>
      <c r="V409" s="216"/>
      <c r="W409" s="216"/>
      <c r="X409" s="216"/>
      <c r="Y409" s="216"/>
      <c r="Z409" s="216"/>
      <c r="AA409" s="217"/>
      <c r="AB409" s="218"/>
      <c r="AC409" s="219"/>
      <c r="AD409" s="220"/>
      <c r="AE409" s="220"/>
      <c r="AF409" s="120"/>
      <c r="AG409" s="217"/>
      <c r="AH409" s="217"/>
      <c r="AI409" s="251"/>
      <c r="AJ409" s="220"/>
      <c r="AK409" s="220"/>
      <c r="AL409" s="222"/>
      <c r="AM409" s="217"/>
      <c r="AN409" s="217"/>
      <c r="AO409" s="221"/>
      <c r="AP409" s="220"/>
      <c r="AQ409" s="220"/>
      <c r="AR409" s="245"/>
      <c r="AS409" s="245"/>
      <c r="AT409" s="117"/>
      <c r="AU409" s="117"/>
    </row>
    <row r="410" spans="1:47" ht="12.75" customHeight="1">
      <c r="A410" s="118"/>
      <c r="B410" s="76"/>
      <c r="C410" s="76"/>
      <c r="D410" s="216"/>
      <c r="E410" s="117"/>
      <c r="F410" s="117"/>
      <c r="G410" s="117"/>
      <c r="H410" s="117"/>
      <c r="I410" s="117"/>
      <c r="J410" s="117"/>
      <c r="K410" s="117"/>
      <c r="L410" s="119"/>
      <c r="M410" s="120"/>
      <c r="N410" s="118"/>
      <c r="O410" s="117"/>
      <c r="P410" s="117"/>
      <c r="Q410" s="216"/>
      <c r="R410" s="117"/>
      <c r="S410" s="117"/>
      <c r="T410" s="117"/>
      <c r="U410" s="216"/>
      <c r="V410" s="216"/>
      <c r="W410" s="216"/>
      <c r="X410" s="216"/>
      <c r="Y410" s="216"/>
      <c r="Z410" s="216"/>
      <c r="AA410" s="217"/>
      <c r="AB410" s="218"/>
      <c r="AC410" s="219"/>
      <c r="AD410" s="220"/>
      <c r="AE410" s="220"/>
      <c r="AF410" s="120"/>
      <c r="AG410" s="217"/>
      <c r="AH410" s="217"/>
      <c r="AI410" s="251"/>
      <c r="AJ410" s="220"/>
      <c r="AK410" s="220"/>
      <c r="AL410" s="222"/>
      <c r="AM410" s="217"/>
      <c r="AN410" s="217"/>
      <c r="AO410" s="221"/>
      <c r="AP410" s="220"/>
      <c r="AQ410" s="220"/>
      <c r="AR410" s="245"/>
      <c r="AS410" s="245"/>
      <c r="AT410" s="117"/>
      <c r="AU410" s="117"/>
    </row>
    <row r="411" spans="1:47" ht="12.75" customHeight="1">
      <c r="A411" s="118"/>
      <c r="B411" s="76"/>
      <c r="C411" s="76"/>
      <c r="D411" s="216"/>
      <c r="E411" s="117"/>
      <c r="F411" s="117"/>
      <c r="G411" s="117"/>
      <c r="H411" s="117"/>
      <c r="I411" s="117"/>
      <c r="J411" s="117"/>
      <c r="K411" s="117"/>
      <c r="L411" s="119"/>
      <c r="M411" s="120"/>
      <c r="N411" s="118"/>
      <c r="O411" s="117"/>
      <c r="P411" s="117"/>
      <c r="Q411" s="216"/>
      <c r="R411" s="117"/>
      <c r="S411" s="117"/>
      <c r="T411" s="117"/>
      <c r="U411" s="216"/>
      <c r="V411" s="216"/>
      <c r="W411" s="216"/>
      <c r="X411" s="216"/>
      <c r="Y411" s="216"/>
      <c r="Z411" s="216"/>
      <c r="AA411" s="217"/>
      <c r="AB411" s="218"/>
      <c r="AC411" s="219"/>
      <c r="AD411" s="220"/>
      <c r="AE411" s="220"/>
      <c r="AF411" s="120"/>
      <c r="AG411" s="217"/>
      <c r="AH411" s="217"/>
      <c r="AI411" s="251"/>
      <c r="AJ411" s="220"/>
      <c r="AK411" s="220"/>
      <c r="AL411" s="222"/>
      <c r="AM411" s="217"/>
      <c r="AN411" s="217"/>
      <c r="AO411" s="221"/>
      <c r="AP411" s="220"/>
      <c r="AQ411" s="220"/>
      <c r="AR411" s="245"/>
      <c r="AS411" s="245"/>
      <c r="AT411" s="117"/>
      <c r="AU411" s="117"/>
    </row>
    <row r="412" spans="1:47" ht="12.75" customHeight="1">
      <c r="A412" s="118"/>
      <c r="B412" s="76"/>
      <c r="C412" s="76"/>
      <c r="D412" s="216"/>
      <c r="E412" s="117"/>
      <c r="F412" s="117"/>
      <c r="G412" s="117"/>
      <c r="H412" s="117"/>
      <c r="I412" s="117"/>
      <c r="J412" s="117"/>
      <c r="K412" s="117"/>
      <c r="L412" s="119"/>
      <c r="M412" s="120"/>
      <c r="N412" s="118"/>
      <c r="O412" s="117"/>
      <c r="P412" s="117"/>
      <c r="Q412" s="216"/>
      <c r="R412" s="117"/>
      <c r="S412" s="117"/>
      <c r="T412" s="117"/>
      <c r="U412" s="216"/>
      <c r="V412" s="216"/>
      <c r="W412" s="216"/>
      <c r="X412" s="216"/>
      <c r="Y412" s="216"/>
      <c r="Z412" s="216"/>
      <c r="AA412" s="217"/>
      <c r="AB412" s="218"/>
      <c r="AC412" s="219"/>
      <c r="AD412" s="220"/>
      <c r="AE412" s="220"/>
      <c r="AF412" s="120"/>
      <c r="AG412" s="217"/>
      <c r="AH412" s="217"/>
      <c r="AI412" s="251"/>
      <c r="AJ412" s="220"/>
      <c r="AK412" s="220"/>
      <c r="AL412" s="222"/>
      <c r="AM412" s="217"/>
      <c r="AN412" s="217"/>
      <c r="AO412" s="221"/>
      <c r="AP412" s="220"/>
      <c r="AQ412" s="220"/>
      <c r="AR412" s="245"/>
      <c r="AS412" s="245"/>
      <c r="AT412" s="117"/>
      <c r="AU412" s="117"/>
    </row>
    <row r="413" spans="1:47" ht="12.75" customHeight="1">
      <c r="A413" s="118"/>
      <c r="B413" s="76"/>
      <c r="C413" s="76"/>
      <c r="D413" s="216"/>
      <c r="E413" s="117"/>
      <c r="F413" s="117"/>
      <c r="G413" s="117"/>
      <c r="H413" s="117"/>
      <c r="I413" s="117"/>
      <c r="J413" s="117"/>
      <c r="K413" s="117"/>
      <c r="L413" s="119"/>
      <c r="M413" s="120"/>
      <c r="N413" s="118"/>
      <c r="O413" s="117"/>
      <c r="P413" s="117"/>
      <c r="Q413" s="216"/>
      <c r="R413" s="117"/>
      <c r="S413" s="117"/>
      <c r="T413" s="117"/>
      <c r="U413" s="216"/>
      <c r="V413" s="216"/>
      <c r="W413" s="216"/>
      <c r="X413" s="216"/>
      <c r="Y413" s="216"/>
      <c r="Z413" s="216"/>
      <c r="AA413" s="217"/>
      <c r="AB413" s="218"/>
      <c r="AC413" s="219"/>
      <c r="AD413" s="220"/>
      <c r="AE413" s="220"/>
      <c r="AF413" s="120"/>
      <c r="AG413" s="217"/>
      <c r="AH413" s="217"/>
      <c r="AI413" s="251"/>
      <c r="AJ413" s="220"/>
      <c r="AK413" s="220"/>
      <c r="AL413" s="222"/>
      <c r="AM413" s="217"/>
      <c r="AN413" s="217"/>
      <c r="AO413" s="221"/>
      <c r="AP413" s="220"/>
      <c r="AQ413" s="220"/>
      <c r="AR413" s="245"/>
      <c r="AS413" s="245"/>
      <c r="AT413" s="117"/>
      <c r="AU413" s="117"/>
    </row>
    <row r="414" spans="1:47" ht="12.75" customHeight="1">
      <c r="A414" s="118"/>
      <c r="B414" s="76"/>
      <c r="C414" s="76"/>
      <c r="D414" s="216"/>
      <c r="E414" s="117"/>
      <c r="F414" s="117"/>
      <c r="G414" s="117"/>
      <c r="H414" s="117"/>
      <c r="I414" s="117"/>
      <c r="J414" s="117"/>
      <c r="K414" s="117"/>
      <c r="L414" s="119"/>
      <c r="M414" s="120"/>
      <c r="N414" s="118"/>
      <c r="O414" s="117"/>
      <c r="P414" s="117"/>
      <c r="Q414" s="216"/>
      <c r="R414" s="117"/>
      <c r="S414" s="117"/>
      <c r="T414" s="117"/>
      <c r="U414" s="216"/>
      <c r="V414" s="216"/>
      <c r="W414" s="216"/>
      <c r="X414" s="216"/>
      <c r="Y414" s="216"/>
      <c r="Z414" s="216"/>
      <c r="AA414" s="217"/>
      <c r="AB414" s="218"/>
      <c r="AC414" s="219"/>
      <c r="AD414" s="220"/>
      <c r="AE414" s="220"/>
      <c r="AF414" s="120"/>
      <c r="AG414" s="217"/>
      <c r="AH414" s="217"/>
      <c r="AI414" s="251"/>
      <c r="AJ414" s="220"/>
      <c r="AK414" s="220"/>
      <c r="AL414" s="222"/>
      <c r="AM414" s="217"/>
      <c r="AN414" s="217"/>
      <c r="AO414" s="221"/>
      <c r="AP414" s="220"/>
      <c r="AQ414" s="220"/>
      <c r="AR414" s="245"/>
      <c r="AS414" s="245"/>
      <c r="AT414" s="117"/>
      <c r="AU414" s="117"/>
    </row>
    <row r="415" spans="1:47" ht="12.75" customHeight="1">
      <c r="A415" s="118"/>
      <c r="B415" s="76"/>
      <c r="C415" s="76"/>
      <c r="D415" s="216"/>
      <c r="E415" s="117"/>
      <c r="F415" s="117"/>
      <c r="G415" s="117"/>
      <c r="H415" s="117"/>
      <c r="I415" s="117"/>
      <c r="J415" s="117"/>
      <c r="K415" s="117"/>
      <c r="L415" s="119"/>
      <c r="M415" s="120"/>
      <c r="N415" s="118"/>
      <c r="O415" s="117"/>
      <c r="P415" s="117"/>
      <c r="Q415" s="216"/>
      <c r="R415" s="117"/>
      <c r="S415" s="117"/>
      <c r="T415" s="117"/>
      <c r="U415" s="216"/>
      <c r="V415" s="216"/>
      <c r="W415" s="216"/>
      <c r="X415" s="216"/>
      <c r="Y415" s="216"/>
      <c r="Z415" s="216"/>
      <c r="AA415" s="217"/>
      <c r="AB415" s="218"/>
      <c r="AC415" s="219"/>
      <c r="AD415" s="220"/>
      <c r="AE415" s="220"/>
      <c r="AF415" s="120"/>
      <c r="AG415" s="217"/>
      <c r="AH415" s="217"/>
      <c r="AI415" s="251"/>
      <c r="AJ415" s="220"/>
      <c r="AK415" s="220"/>
      <c r="AL415" s="222"/>
      <c r="AM415" s="217"/>
      <c r="AN415" s="217"/>
      <c r="AO415" s="221"/>
      <c r="AP415" s="220"/>
      <c r="AQ415" s="220"/>
      <c r="AR415" s="245"/>
      <c r="AS415" s="245"/>
      <c r="AT415" s="117"/>
      <c r="AU415" s="117"/>
    </row>
    <row r="416" spans="1:47" ht="12.75" customHeight="1">
      <c r="A416" s="118"/>
      <c r="B416" s="76"/>
      <c r="C416" s="76"/>
      <c r="D416" s="216"/>
      <c r="E416" s="117"/>
      <c r="F416" s="117"/>
      <c r="G416" s="117"/>
      <c r="H416" s="117"/>
      <c r="I416" s="117"/>
      <c r="J416" s="117"/>
      <c r="K416" s="117"/>
      <c r="L416" s="119"/>
      <c r="M416" s="120"/>
      <c r="N416" s="118"/>
      <c r="O416" s="117"/>
      <c r="P416" s="117"/>
      <c r="Q416" s="216"/>
      <c r="R416" s="117"/>
      <c r="S416" s="117"/>
      <c r="T416" s="117"/>
      <c r="U416" s="216"/>
      <c r="V416" s="216"/>
      <c r="W416" s="216"/>
      <c r="X416" s="216"/>
      <c r="Y416" s="216"/>
      <c r="Z416" s="216"/>
      <c r="AA416" s="217"/>
      <c r="AB416" s="218"/>
      <c r="AC416" s="219"/>
      <c r="AD416" s="220"/>
      <c r="AE416" s="220"/>
      <c r="AF416" s="120"/>
      <c r="AG416" s="217"/>
      <c r="AH416" s="217"/>
      <c r="AI416" s="251"/>
      <c r="AJ416" s="220"/>
      <c r="AK416" s="220"/>
      <c r="AL416" s="222"/>
      <c r="AM416" s="217"/>
      <c r="AN416" s="217"/>
      <c r="AO416" s="221"/>
      <c r="AP416" s="220"/>
      <c r="AQ416" s="220"/>
      <c r="AR416" s="245"/>
      <c r="AS416" s="245"/>
      <c r="AT416" s="117"/>
      <c r="AU416" s="117"/>
    </row>
    <row r="417" spans="1:47" ht="12.75" customHeight="1">
      <c r="A417" s="118"/>
      <c r="B417" s="76"/>
      <c r="C417" s="76"/>
      <c r="D417" s="216"/>
      <c r="E417" s="117"/>
      <c r="F417" s="117"/>
      <c r="G417" s="117"/>
      <c r="H417" s="117"/>
      <c r="I417" s="117"/>
      <c r="J417" s="117"/>
      <c r="K417" s="117"/>
      <c r="L417" s="119"/>
      <c r="M417" s="120"/>
      <c r="N417" s="118"/>
      <c r="O417" s="117"/>
      <c r="P417" s="117"/>
      <c r="Q417" s="216"/>
      <c r="R417" s="117"/>
      <c r="S417" s="117"/>
      <c r="T417" s="117"/>
      <c r="U417" s="216"/>
      <c r="V417" s="216"/>
      <c r="W417" s="216"/>
      <c r="X417" s="216"/>
      <c r="Y417" s="216"/>
      <c r="Z417" s="216"/>
      <c r="AA417" s="217"/>
      <c r="AB417" s="218"/>
      <c r="AC417" s="219"/>
      <c r="AD417" s="220"/>
      <c r="AE417" s="220"/>
      <c r="AF417" s="120"/>
      <c r="AG417" s="217"/>
      <c r="AH417" s="217"/>
      <c r="AI417" s="251"/>
      <c r="AJ417" s="220"/>
      <c r="AK417" s="220"/>
      <c r="AL417" s="222"/>
      <c r="AM417" s="217"/>
      <c r="AN417" s="217"/>
      <c r="AO417" s="221"/>
      <c r="AP417" s="220"/>
      <c r="AQ417" s="220"/>
      <c r="AR417" s="245"/>
      <c r="AS417" s="245"/>
      <c r="AT417" s="117"/>
      <c r="AU417" s="117"/>
    </row>
    <row r="418" spans="1:47" ht="12.75" customHeight="1">
      <c r="A418" s="118"/>
      <c r="B418" s="76"/>
      <c r="C418" s="76"/>
      <c r="D418" s="216"/>
      <c r="E418" s="117"/>
      <c r="F418" s="117"/>
      <c r="G418" s="117"/>
      <c r="H418" s="117"/>
      <c r="I418" s="117"/>
      <c r="J418" s="117"/>
      <c r="K418" s="117"/>
      <c r="L418" s="119"/>
      <c r="M418" s="120"/>
      <c r="N418" s="118"/>
      <c r="O418" s="117"/>
      <c r="P418" s="117"/>
      <c r="Q418" s="216"/>
      <c r="R418" s="117"/>
      <c r="S418" s="117"/>
      <c r="T418" s="117"/>
      <c r="U418" s="216"/>
      <c r="V418" s="216"/>
      <c r="W418" s="216"/>
      <c r="X418" s="216"/>
      <c r="Y418" s="216"/>
      <c r="Z418" s="216"/>
      <c r="AA418" s="217"/>
      <c r="AB418" s="218"/>
      <c r="AC418" s="219"/>
      <c r="AD418" s="220"/>
      <c r="AE418" s="220"/>
      <c r="AF418" s="120"/>
      <c r="AG418" s="217"/>
      <c r="AH418" s="217"/>
      <c r="AI418" s="251"/>
      <c r="AJ418" s="220"/>
      <c r="AK418" s="220"/>
      <c r="AL418" s="222"/>
      <c r="AM418" s="217"/>
      <c r="AN418" s="217"/>
      <c r="AO418" s="221"/>
      <c r="AP418" s="220"/>
      <c r="AQ418" s="220"/>
      <c r="AR418" s="245"/>
      <c r="AS418" s="245"/>
      <c r="AT418" s="117"/>
      <c r="AU418" s="117"/>
    </row>
    <row r="419" spans="1:47" ht="12.75" customHeight="1">
      <c r="A419" s="118"/>
      <c r="B419" s="76"/>
      <c r="C419" s="76"/>
      <c r="D419" s="216"/>
      <c r="E419" s="117"/>
      <c r="F419" s="117"/>
      <c r="G419" s="117"/>
      <c r="H419" s="117"/>
      <c r="I419" s="117"/>
      <c r="J419" s="117"/>
      <c r="K419" s="117"/>
      <c r="L419" s="119"/>
      <c r="M419" s="120"/>
      <c r="N419" s="118"/>
      <c r="O419" s="117"/>
      <c r="P419" s="117"/>
      <c r="Q419" s="216"/>
      <c r="R419" s="117"/>
      <c r="S419" s="117"/>
      <c r="T419" s="117"/>
      <c r="U419" s="216"/>
      <c r="V419" s="216"/>
      <c r="W419" s="216"/>
      <c r="X419" s="216"/>
      <c r="Y419" s="216"/>
      <c r="Z419" s="216"/>
      <c r="AA419" s="217"/>
      <c r="AB419" s="218"/>
      <c r="AC419" s="219"/>
      <c r="AD419" s="220"/>
      <c r="AE419" s="220"/>
      <c r="AF419" s="120"/>
      <c r="AG419" s="217"/>
      <c r="AH419" s="217"/>
      <c r="AI419" s="251"/>
      <c r="AJ419" s="220"/>
      <c r="AK419" s="220"/>
      <c r="AL419" s="222"/>
      <c r="AM419" s="217"/>
      <c r="AN419" s="217"/>
      <c r="AO419" s="221"/>
      <c r="AP419" s="220"/>
      <c r="AQ419" s="220"/>
      <c r="AR419" s="245"/>
      <c r="AS419" s="245"/>
      <c r="AT419" s="117"/>
      <c r="AU419" s="117"/>
    </row>
    <row r="420" spans="1:47" ht="12.75" customHeight="1">
      <c r="A420" s="118"/>
      <c r="B420" s="76"/>
      <c r="C420" s="76"/>
      <c r="D420" s="216"/>
      <c r="E420" s="117"/>
      <c r="F420" s="117"/>
      <c r="G420" s="117"/>
      <c r="H420" s="117"/>
      <c r="I420" s="117"/>
      <c r="J420" s="117"/>
      <c r="K420" s="117"/>
      <c r="L420" s="119"/>
      <c r="M420" s="120"/>
      <c r="N420" s="118"/>
      <c r="O420" s="117"/>
      <c r="P420" s="117"/>
      <c r="Q420" s="216"/>
      <c r="R420" s="117"/>
      <c r="S420" s="117"/>
      <c r="T420" s="117"/>
      <c r="U420" s="216"/>
      <c r="V420" s="216"/>
      <c r="W420" s="216"/>
      <c r="X420" s="216"/>
      <c r="Y420" s="216"/>
      <c r="Z420" s="216"/>
      <c r="AA420" s="217"/>
      <c r="AB420" s="218"/>
      <c r="AC420" s="219"/>
      <c r="AD420" s="220"/>
      <c r="AE420" s="220"/>
      <c r="AF420" s="120"/>
      <c r="AG420" s="217"/>
      <c r="AH420" s="217"/>
      <c r="AI420" s="251"/>
      <c r="AJ420" s="220"/>
      <c r="AK420" s="220"/>
      <c r="AL420" s="222"/>
      <c r="AM420" s="217"/>
      <c r="AN420" s="217"/>
      <c r="AO420" s="221"/>
      <c r="AP420" s="220"/>
      <c r="AQ420" s="220"/>
      <c r="AR420" s="245"/>
      <c r="AS420" s="245"/>
      <c r="AT420" s="117"/>
      <c r="AU420" s="117"/>
    </row>
    <row r="421" spans="1:47" ht="12.75" customHeight="1">
      <c r="A421" s="118"/>
      <c r="B421" s="76"/>
      <c r="C421" s="76"/>
      <c r="D421" s="216"/>
      <c r="E421" s="117"/>
      <c r="F421" s="117"/>
      <c r="G421" s="117"/>
      <c r="H421" s="117"/>
      <c r="I421" s="117"/>
      <c r="J421" s="117"/>
      <c r="K421" s="117"/>
      <c r="L421" s="119"/>
      <c r="M421" s="120"/>
      <c r="N421" s="118"/>
      <c r="O421" s="117"/>
      <c r="P421" s="117"/>
      <c r="Q421" s="216"/>
      <c r="R421" s="117"/>
      <c r="S421" s="117"/>
      <c r="T421" s="117"/>
      <c r="U421" s="216"/>
      <c r="V421" s="216"/>
      <c r="W421" s="216"/>
      <c r="X421" s="216"/>
      <c r="Y421" s="216"/>
      <c r="Z421" s="216"/>
      <c r="AA421" s="217"/>
      <c r="AB421" s="218"/>
      <c r="AC421" s="219"/>
      <c r="AD421" s="220"/>
      <c r="AE421" s="220"/>
      <c r="AF421" s="120"/>
      <c r="AG421" s="217"/>
      <c r="AH421" s="217"/>
      <c r="AI421" s="251"/>
      <c r="AJ421" s="220"/>
      <c r="AK421" s="220"/>
      <c r="AL421" s="222"/>
      <c r="AM421" s="217"/>
      <c r="AN421" s="217"/>
      <c r="AO421" s="221"/>
      <c r="AP421" s="220"/>
      <c r="AQ421" s="220"/>
      <c r="AR421" s="245"/>
      <c r="AS421" s="245"/>
      <c r="AT421" s="117"/>
      <c r="AU421" s="117"/>
    </row>
    <row r="422" spans="1:47" ht="12.75" customHeight="1">
      <c r="A422" s="118"/>
      <c r="B422" s="76"/>
      <c r="C422" s="76"/>
      <c r="D422" s="216"/>
      <c r="E422" s="117"/>
      <c r="F422" s="117"/>
      <c r="G422" s="117"/>
      <c r="H422" s="117"/>
      <c r="I422" s="117"/>
      <c r="J422" s="117"/>
      <c r="K422" s="117"/>
      <c r="L422" s="119"/>
      <c r="M422" s="120"/>
      <c r="N422" s="118"/>
      <c r="O422" s="117"/>
      <c r="P422" s="117"/>
      <c r="Q422" s="216"/>
      <c r="R422" s="117"/>
      <c r="S422" s="117"/>
      <c r="T422" s="117"/>
      <c r="U422" s="216"/>
      <c r="V422" s="216"/>
      <c r="W422" s="216"/>
      <c r="X422" s="216"/>
      <c r="Y422" s="216"/>
      <c r="Z422" s="216"/>
      <c r="AA422" s="217"/>
      <c r="AB422" s="218"/>
      <c r="AC422" s="219"/>
      <c r="AD422" s="220"/>
      <c r="AE422" s="220"/>
      <c r="AF422" s="120"/>
      <c r="AG422" s="217"/>
      <c r="AH422" s="217"/>
      <c r="AI422" s="251"/>
      <c r="AJ422" s="220"/>
      <c r="AK422" s="220"/>
      <c r="AL422" s="222"/>
      <c r="AM422" s="217"/>
      <c r="AN422" s="217"/>
      <c r="AO422" s="221"/>
      <c r="AP422" s="220"/>
      <c r="AQ422" s="220"/>
      <c r="AR422" s="245"/>
      <c r="AS422" s="245"/>
      <c r="AT422" s="117"/>
      <c r="AU422" s="117"/>
    </row>
    <row r="423" spans="1:47" ht="12.75" customHeight="1">
      <c r="A423" s="118"/>
      <c r="B423" s="76"/>
      <c r="C423" s="76"/>
      <c r="D423" s="216"/>
      <c r="E423" s="117"/>
      <c r="F423" s="117"/>
      <c r="G423" s="117"/>
      <c r="H423" s="117"/>
      <c r="I423" s="117"/>
      <c r="J423" s="117"/>
      <c r="K423" s="117"/>
      <c r="L423" s="119"/>
      <c r="M423" s="120"/>
      <c r="N423" s="118"/>
      <c r="O423" s="117"/>
      <c r="P423" s="117"/>
      <c r="Q423" s="216"/>
      <c r="R423" s="117"/>
      <c r="S423" s="117"/>
      <c r="T423" s="117"/>
      <c r="U423" s="216"/>
      <c r="V423" s="216"/>
      <c r="W423" s="216"/>
      <c r="X423" s="216"/>
      <c r="Y423" s="216"/>
      <c r="Z423" s="216"/>
      <c r="AA423" s="217"/>
      <c r="AB423" s="218"/>
      <c r="AC423" s="219"/>
      <c r="AD423" s="220"/>
      <c r="AE423" s="220"/>
      <c r="AF423" s="120"/>
      <c r="AG423" s="217"/>
      <c r="AH423" s="217"/>
      <c r="AI423" s="251"/>
      <c r="AJ423" s="220"/>
      <c r="AK423" s="220"/>
      <c r="AL423" s="222"/>
      <c r="AM423" s="217"/>
      <c r="AN423" s="217"/>
      <c r="AO423" s="221"/>
      <c r="AP423" s="220"/>
      <c r="AQ423" s="220"/>
      <c r="AR423" s="245"/>
      <c r="AS423" s="245"/>
      <c r="AT423" s="117"/>
      <c r="AU423" s="117"/>
    </row>
    <row r="424" spans="1:47" ht="12.75" customHeight="1">
      <c r="A424" s="118"/>
      <c r="B424" s="76"/>
      <c r="C424" s="76"/>
      <c r="D424" s="216"/>
      <c r="E424" s="117"/>
      <c r="F424" s="117"/>
      <c r="G424" s="117"/>
      <c r="H424" s="117"/>
      <c r="I424" s="117"/>
      <c r="J424" s="117"/>
      <c r="K424" s="117"/>
      <c r="L424" s="119"/>
      <c r="M424" s="120"/>
      <c r="N424" s="118"/>
      <c r="O424" s="117"/>
      <c r="P424" s="117"/>
      <c r="Q424" s="216"/>
      <c r="R424" s="117"/>
      <c r="S424" s="117"/>
      <c r="T424" s="117"/>
      <c r="U424" s="216"/>
      <c r="V424" s="216"/>
      <c r="W424" s="216"/>
      <c r="X424" s="216"/>
      <c r="Y424" s="216"/>
      <c r="Z424" s="216"/>
      <c r="AA424" s="217"/>
      <c r="AB424" s="218"/>
      <c r="AC424" s="219"/>
      <c r="AD424" s="220"/>
      <c r="AE424" s="220"/>
      <c r="AF424" s="120"/>
      <c r="AG424" s="217"/>
      <c r="AH424" s="217"/>
      <c r="AI424" s="251"/>
      <c r="AJ424" s="220"/>
      <c r="AK424" s="220"/>
      <c r="AL424" s="222"/>
      <c r="AM424" s="217"/>
      <c r="AN424" s="217"/>
      <c r="AO424" s="221"/>
      <c r="AP424" s="220"/>
      <c r="AQ424" s="220"/>
      <c r="AR424" s="245"/>
      <c r="AS424" s="245"/>
      <c r="AT424" s="117"/>
      <c r="AU424" s="117"/>
    </row>
    <row r="425" spans="1:47" ht="12.75" customHeight="1">
      <c r="A425" s="118"/>
      <c r="B425" s="76"/>
      <c r="C425" s="76"/>
      <c r="D425" s="216"/>
      <c r="E425" s="117"/>
      <c r="F425" s="117"/>
      <c r="G425" s="117"/>
      <c r="H425" s="117"/>
      <c r="I425" s="117"/>
      <c r="J425" s="117"/>
      <c r="K425" s="117"/>
      <c r="L425" s="119"/>
      <c r="M425" s="120"/>
      <c r="N425" s="118"/>
      <c r="O425" s="117"/>
      <c r="P425" s="117"/>
      <c r="Q425" s="216"/>
      <c r="R425" s="117"/>
      <c r="S425" s="117"/>
      <c r="T425" s="117"/>
      <c r="U425" s="216"/>
      <c r="V425" s="216"/>
      <c r="W425" s="216"/>
      <c r="X425" s="216"/>
      <c r="Y425" s="216"/>
      <c r="Z425" s="216"/>
      <c r="AA425" s="217"/>
      <c r="AB425" s="218"/>
      <c r="AC425" s="219"/>
      <c r="AD425" s="220"/>
      <c r="AE425" s="220"/>
      <c r="AF425" s="120"/>
      <c r="AG425" s="217"/>
      <c r="AH425" s="217"/>
      <c r="AI425" s="251"/>
      <c r="AJ425" s="220"/>
      <c r="AK425" s="220"/>
      <c r="AL425" s="222"/>
      <c r="AM425" s="217"/>
      <c r="AN425" s="217"/>
      <c r="AO425" s="221"/>
      <c r="AP425" s="220"/>
      <c r="AQ425" s="220"/>
      <c r="AR425" s="245"/>
      <c r="AS425" s="245"/>
      <c r="AT425" s="117"/>
      <c r="AU425" s="117"/>
    </row>
    <row r="426" spans="1:47" ht="12.75" customHeight="1">
      <c r="A426" s="118"/>
      <c r="B426" s="76"/>
      <c r="C426" s="76"/>
      <c r="D426" s="216"/>
      <c r="E426" s="117"/>
      <c r="F426" s="117"/>
      <c r="G426" s="117"/>
      <c r="H426" s="117"/>
      <c r="I426" s="117"/>
      <c r="J426" s="117"/>
      <c r="K426" s="117"/>
      <c r="L426" s="119"/>
      <c r="M426" s="120"/>
      <c r="N426" s="118"/>
      <c r="O426" s="117"/>
      <c r="P426" s="117"/>
      <c r="Q426" s="216"/>
      <c r="R426" s="117"/>
      <c r="S426" s="117"/>
      <c r="T426" s="117"/>
      <c r="U426" s="216"/>
      <c r="V426" s="216"/>
      <c r="W426" s="216"/>
      <c r="X426" s="216"/>
      <c r="Y426" s="216"/>
      <c r="Z426" s="216"/>
      <c r="AA426" s="217"/>
      <c r="AB426" s="218"/>
      <c r="AC426" s="219"/>
      <c r="AD426" s="220"/>
      <c r="AE426" s="220"/>
      <c r="AF426" s="120"/>
      <c r="AG426" s="217"/>
      <c r="AH426" s="217"/>
      <c r="AI426" s="251"/>
      <c r="AJ426" s="220"/>
      <c r="AK426" s="220"/>
      <c r="AL426" s="222"/>
      <c r="AM426" s="217"/>
      <c r="AN426" s="217"/>
      <c r="AO426" s="221"/>
      <c r="AP426" s="220"/>
      <c r="AQ426" s="220"/>
      <c r="AR426" s="245"/>
      <c r="AS426" s="245"/>
      <c r="AT426" s="117"/>
      <c r="AU426" s="117"/>
    </row>
    <row r="427" spans="1:47" ht="12.75" customHeight="1">
      <c r="A427" s="118"/>
      <c r="B427" s="76"/>
      <c r="C427" s="76"/>
      <c r="D427" s="216"/>
      <c r="E427" s="117"/>
      <c r="F427" s="117"/>
      <c r="G427" s="117"/>
      <c r="H427" s="117"/>
      <c r="I427" s="117"/>
      <c r="J427" s="117"/>
      <c r="K427" s="117"/>
      <c r="L427" s="119"/>
      <c r="M427" s="120"/>
      <c r="N427" s="118"/>
      <c r="O427" s="117"/>
      <c r="P427" s="117"/>
      <c r="Q427" s="216"/>
      <c r="R427" s="117"/>
      <c r="S427" s="117"/>
      <c r="T427" s="117"/>
      <c r="U427" s="216"/>
      <c r="V427" s="216"/>
      <c r="W427" s="216"/>
      <c r="X427" s="216"/>
      <c r="Y427" s="216"/>
      <c r="Z427" s="216"/>
      <c r="AA427" s="217"/>
      <c r="AB427" s="218"/>
      <c r="AC427" s="219"/>
      <c r="AD427" s="220"/>
      <c r="AE427" s="220"/>
      <c r="AF427" s="120"/>
      <c r="AG427" s="217"/>
      <c r="AH427" s="217"/>
      <c r="AI427" s="251"/>
      <c r="AJ427" s="220"/>
      <c r="AK427" s="220"/>
      <c r="AL427" s="222"/>
      <c r="AM427" s="217"/>
      <c r="AN427" s="217"/>
      <c r="AO427" s="221"/>
      <c r="AP427" s="220"/>
      <c r="AQ427" s="220"/>
      <c r="AR427" s="245"/>
      <c r="AS427" s="245"/>
      <c r="AT427" s="117"/>
      <c r="AU427" s="117"/>
    </row>
    <row r="428" spans="1:47" ht="12.75" customHeight="1">
      <c r="A428" s="118"/>
      <c r="B428" s="76"/>
      <c r="C428" s="76"/>
      <c r="D428" s="216"/>
      <c r="E428" s="117"/>
      <c r="F428" s="117"/>
      <c r="G428" s="117"/>
      <c r="H428" s="117"/>
      <c r="I428" s="117"/>
      <c r="J428" s="117"/>
      <c r="K428" s="117"/>
      <c r="L428" s="119"/>
      <c r="M428" s="120"/>
      <c r="N428" s="118"/>
      <c r="O428" s="117"/>
      <c r="P428" s="117"/>
      <c r="Q428" s="216"/>
      <c r="R428" s="117"/>
      <c r="S428" s="117"/>
      <c r="T428" s="117"/>
      <c r="U428" s="216"/>
      <c r="V428" s="216"/>
      <c r="W428" s="216"/>
      <c r="X428" s="216"/>
      <c r="Y428" s="216"/>
      <c r="Z428" s="216"/>
      <c r="AA428" s="217"/>
      <c r="AB428" s="218"/>
      <c r="AC428" s="219"/>
      <c r="AD428" s="220"/>
      <c r="AE428" s="220"/>
      <c r="AF428" s="120"/>
      <c r="AG428" s="217"/>
      <c r="AH428" s="217"/>
      <c r="AI428" s="251"/>
      <c r="AJ428" s="220"/>
      <c r="AK428" s="220"/>
      <c r="AL428" s="222"/>
      <c r="AM428" s="217"/>
      <c r="AN428" s="217"/>
      <c r="AO428" s="221"/>
      <c r="AP428" s="220"/>
      <c r="AQ428" s="220"/>
      <c r="AR428" s="245"/>
      <c r="AS428" s="245"/>
      <c r="AT428" s="117"/>
      <c r="AU428" s="117"/>
    </row>
    <row r="429" spans="1:47" ht="12.75" customHeight="1">
      <c r="A429" s="118"/>
      <c r="B429" s="76"/>
      <c r="C429" s="76"/>
      <c r="D429" s="216"/>
      <c r="E429" s="117"/>
      <c r="F429" s="117"/>
      <c r="G429" s="117"/>
      <c r="H429" s="117"/>
      <c r="I429" s="117"/>
      <c r="J429" s="117"/>
      <c r="K429" s="117"/>
      <c r="L429" s="119"/>
      <c r="M429" s="120"/>
      <c r="N429" s="118"/>
      <c r="O429" s="117"/>
      <c r="P429" s="117"/>
      <c r="Q429" s="216"/>
      <c r="R429" s="117"/>
      <c r="S429" s="117"/>
      <c r="T429" s="117"/>
      <c r="U429" s="216"/>
      <c r="V429" s="216"/>
      <c r="W429" s="216"/>
      <c r="X429" s="216"/>
      <c r="Y429" s="216"/>
      <c r="Z429" s="216"/>
      <c r="AA429" s="217"/>
      <c r="AB429" s="218"/>
      <c r="AC429" s="219"/>
      <c r="AD429" s="220"/>
      <c r="AE429" s="220"/>
      <c r="AF429" s="120"/>
      <c r="AG429" s="217"/>
      <c r="AH429" s="217"/>
      <c r="AI429" s="251"/>
      <c r="AJ429" s="220"/>
      <c r="AK429" s="220"/>
      <c r="AL429" s="222"/>
      <c r="AM429" s="217"/>
      <c r="AN429" s="217"/>
      <c r="AO429" s="221"/>
      <c r="AP429" s="220"/>
      <c r="AQ429" s="220"/>
      <c r="AR429" s="245"/>
      <c r="AS429" s="245"/>
      <c r="AT429" s="117"/>
      <c r="AU429" s="117"/>
    </row>
    <row r="430" spans="1:47" ht="12.75" customHeight="1">
      <c r="A430" s="118"/>
      <c r="B430" s="76"/>
      <c r="C430" s="76"/>
      <c r="D430" s="216"/>
      <c r="E430" s="117"/>
      <c r="F430" s="117"/>
      <c r="G430" s="117"/>
      <c r="H430" s="117"/>
      <c r="I430" s="117"/>
      <c r="J430" s="117"/>
      <c r="K430" s="117"/>
      <c r="L430" s="119"/>
      <c r="M430" s="120"/>
      <c r="N430" s="118"/>
      <c r="O430" s="117"/>
      <c r="P430" s="117"/>
      <c r="Q430" s="216"/>
      <c r="R430" s="117"/>
      <c r="S430" s="117"/>
      <c r="T430" s="117"/>
      <c r="U430" s="216"/>
      <c r="V430" s="216"/>
      <c r="W430" s="216"/>
      <c r="X430" s="216"/>
      <c r="Y430" s="216"/>
      <c r="Z430" s="216"/>
      <c r="AA430" s="217"/>
      <c r="AB430" s="218"/>
      <c r="AC430" s="219"/>
      <c r="AD430" s="220"/>
      <c r="AE430" s="220"/>
      <c r="AF430" s="120"/>
      <c r="AG430" s="217"/>
      <c r="AH430" s="217"/>
      <c r="AI430" s="251"/>
      <c r="AJ430" s="220"/>
      <c r="AK430" s="220"/>
      <c r="AL430" s="222"/>
      <c r="AM430" s="217"/>
      <c r="AN430" s="217"/>
      <c r="AO430" s="221"/>
      <c r="AP430" s="220"/>
      <c r="AQ430" s="220"/>
      <c r="AR430" s="245"/>
      <c r="AS430" s="245"/>
      <c r="AT430" s="117"/>
      <c r="AU430" s="117"/>
    </row>
    <row r="431" spans="1:47" ht="12.75" customHeight="1">
      <c r="A431" s="118"/>
      <c r="B431" s="76"/>
      <c r="C431" s="76"/>
      <c r="D431" s="216"/>
      <c r="E431" s="117"/>
      <c r="F431" s="117"/>
      <c r="G431" s="117"/>
      <c r="H431" s="117"/>
      <c r="I431" s="117"/>
      <c r="J431" s="117"/>
      <c r="K431" s="117"/>
      <c r="L431" s="119"/>
      <c r="M431" s="120"/>
      <c r="N431" s="118"/>
      <c r="O431" s="117"/>
      <c r="P431" s="117"/>
      <c r="Q431" s="216"/>
      <c r="R431" s="117"/>
      <c r="S431" s="117"/>
      <c r="T431" s="117"/>
      <c r="U431" s="216"/>
      <c r="V431" s="216"/>
      <c r="W431" s="216"/>
      <c r="X431" s="216"/>
      <c r="Y431" s="216"/>
      <c r="Z431" s="216"/>
      <c r="AA431" s="217"/>
      <c r="AB431" s="218"/>
      <c r="AC431" s="219"/>
      <c r="AD431" s="220"/>
      <c r="AE431" s="220"/>
      <c r="AF431" s="120"/>
      <c r="AG431" s="217"/>
      <c r="AH431" s="217"/>
      <c r="AI431" s="251"/>
      <c r="AJ431" s="220"/>
      <c r="AK431" s="220"/>
      <c r="AL431" s="222"/>
      <c r="AM431" s="217"/>
      <c r="AN431" s="217"/>
      <c r="AO431" s="221"/>
      <c r="AP431" s="220"/>
      <c r="AQ431" s="220"/>
      <c r="AR431" s="245"/>
      <c r="AS431" s="245"/>
      <c r="AT431" s="117"/>
      <c r="AU431" s="117"/>
    </row>
    <row r="432" spans="1:47" ht="12.75" customHeight="1">
      <c r="A432" s="118"/>
      <c r="B432" s="76"/>
      <c r="C432" s="76"/>
      <c r="D432" s="216"/>
      <c r="E432" s="117"/>
      <c r="F432" s="117"/>
      <c r="G432" s="117"/>
      <c r="H432" s="117"/>
      <c r="I432" s="117"/>
      <c r="J432" s="117"/>
      <c r="K432" s="117"/>
      <c r="L432" s="119"/>
      <c r="M432" s="120"/>
      <c r="N432" s="118"/>
      <c r="O432" s="117"/>
      <c r="P432" s="117"/>
      <c r="Q432" s="216"/>
      <c r="R432" s="117"/>
      <c r="S432" s="117"/>
      <c r="T432" s="117"/>
      <c r="U432" s="216"/>
      <c r="V432" s="216"/>
      <c r="W432" s="216"/>
      <c r="X432" s="216"/>
      <c r="Y432" s="216"/>
      <c r="Z432" s="216"/>
      <c r="AA432" s="217"/>
      <c r="AB432" s="218"/>
      <c r="AC432" s="219"/>
      <c r="AD432" s="220"/>
      <c r="AE432" s="220"/>
      <c r="AF432" s="120"/>
      <c r="AG432" s="217"/>
      <c r="AH432" s="217"/>
      <c r="AI432" s="251"/>
      <c r="AJ432" s="220"/>
      <c r="AK432" s="220"/>
      <c r="AL432" s="222"/>
      <c r="AM432" s="217"/>
      <c r="AN432" s="217"/>
      <c r="AO432" s="221"/>
      <c r="AP432" s="220"/>
      <c r="AQ432" s="220"/>
      <c r="AR432" s="245"/>
      <c r="AS432" s="245"/>
      <c r="AT432" s="117"/>
      <c r="AU432" s="117"/>
    </row>
    <row r="433" spans="1:47" ht="12.75" customHeight="1">
      <c r="A433" s="118"/>
      <c r="B433" s="76"/>
      <c r="C433" s="76"/>
      <c r="D433" s="216"/>
      <c r="E433" s="117"/>
      <c r="F433" s="117"/>
      <c r="G433" s="117"/>
      <c r="H433" s="117"/>
      <c r="I433" s="117"/>
      <c r="J433" s="117"/>
      <c r="K433" s="117"/>
      <c r="L433" s="119"/>
      <c r="M433" s="120"/>
      <c r="N433" s="118"/>
      <c r="O433" s="117"/>
      <c r="P433" s="117"/>
      <c r="Q433" s="216"/>
      <c r="R433" s="117"/>
      <c r="S433" s="117"/>
      <c r="T433" s="117"/>
      <c r="U433" s="216"/>
      <c r="V433" s="216"/>
      <c r="W433" s="216"/>
      <c r="X433" s="216"/>
      <c r="Y433" s="216"/>
      <c r="Z433" s="216"/>
      <c r="AA433" s="217"/>
      <c r="AB433" s="218"/>
      <c r="AC433" s="219"/>
      <c r="AD433" s="220"/>
      <c r="AE433" s="220"/>
      <c r="AF433" s="120"/>
      <c r="AG433" s="217"/>
      <c r="AH433" s="217"/>
      <c r="AI433" s="251"/>
      <c r="AJ433" s="220"/>
      <c r="AK433" s="220"/>
      <c r="AL433" s="222"/>
      <c r="AM433" s="217"/>
      <c r="AN433" s="217"/>
      <c r="AO433" s="221"/>
      <c r="AP433" s="220"/>
      <c r="AQ433" s="220"/>
      <c r="AR433" s="245"/>
      <c r="AS433" s="245"/>
      <c r="AT433" s="117"/>
      <c r="AU433" s="117"/>
    </row>
    <row r="434" spans="1:47" ht="12.75" customHeight="1">
      <c r="A434" s="118"/>
      <c r="B434" s="76"/>
      <c r="C434" s="76"/>
      <c r="D434" s="216"/>
      <c r="E434" s="117"/>
      <c r="F434" s="117"/>
      <c r="G434" s="117"/>
      <c r="H434" s="117"/>
      <c r="I434" s="117"/>
      <c r="J434" s="117"/>
      <c r="K434" s="117"/>
      <c r="L434" s="119"/>
      <c r="M434" s="120"/>
      <c r="N434" s="118"/>
      <c r="O434" s="117"/>
      <c r="P434" s="117"/>
      <c r="Q434" s="216"/>
      <c r="R434" s="117"/>
      <c r="S434" s="117"/>
      <c r="T434" s="117"/>
      <c r="U434" s="216"/>
      <c r="V434" s="216"/>
      <c r="W434" s="216"/>
      <c r="X434" s="216"/>
      <c r="Y434" s="216"/>
      <c r="Z434" s="216"/>
      <c r="AA434" s="217"/>
      <c r="AB434" s="218"/>
      <c r="AC434" s="219"/>
      <c r="AD434" s="220"/>
      <c r="AE434" s="220"/>
      <c r="AF434" s="120"/>
      <c r="AG434" s="217"/>
      <c r="AH434" s="217"/>
      <c r="AI434" s="251"/>
      <c r="AJ434" s="220"/>
      <c r="AK434" s="220"/>
      <c r="AL434" s="222"/>
      <c r="AM434" s="217"/>
      <c r="AN434" s="217"/>
      <c r="AO434" s="221"/>
      <c r="AP434" s="220"/>
      <c r="AQ434" s="220"/>
      <c r="AR434" s="245"/>
      <c r="AS434" s="245"/>
      <c r="AT434" s="117"/>
      <c r="AU434" s="117"/>
    </row>
    <row r="435" spans="1:47" ht="12.75" customHeight="1">
      <c r="A435" s="118"/>
      <c r="B435" s="76"/>
      <c r="C435" s="76"/>
      <c r="D435" s="216"/>
      <c r="E435" s="117"/>
      <c r="F435" s="117"/>
      <c r="G435" s="117"/>
      <c r="H435" s="117"/>
      <c r="I435" s="117"/>
      <c r="J435" s="117"/>
      <c r="K435" s="117"/>
      <c r="L435" s="119"/>
      <c r="M435" s="120"/>
      <c r="N435" s="118"/>
      <c r="O435" s="117"/>
      <c r="P435" s="117"/>
      <c r="Q435" s="216"/>
      <c r="R435" s="117"/>
      <c r="S435" s="117"/>
      <c r="T435" s="117"/>
      <c r="U435" s="216"/>
      <c r="V435" s="216"/>
      <c r="W435" s="216"/>
      <c r="X435" s="216"/>
      <c r="Y435" s="216"/>
      <c r="Z435" s="216"/>
      <c r="AA435" s="217"/>
      <c r="AB435" s="218"/>
      <c r="AC435" s="219"/>
      <c r="AD435" s="220"/>
      <c r="AE435" s="220"/>
      <c r="AF435" s="120"/>
      <c r="AG435" s="217"/>
      <c r="AH435" s="217"/>
      <c r="AI435" s="251"/>
      <c r="AJ435" s="220"/>
      <c r="AK435" s="220"/>
      <c r="AL435" s="222"/>
      <c r="AM435" s="217"/>
      <c r="AN435" s="217"/>
      <c r="AO435" s="221"/>
      <c r="AP435" s="220"/>
      <c r="AQ435" s="220"/>
      <c r="AR435" s="245"/>
      <c r="AS435" s="245"/>
      <c r="AT435" s="117"/>
      <c r="AU435" s="117"/>
    </row>
    <row r="436" spans="1:47" ht="12.75" customHeight="1">
      <c r="A436" s="118"/>
      <c r="B436" s="76"/>
      <c r="C436" s="76"/>
      <c r="D436" s="216"/>
      <c r="E436" s="117"/>
      <c r="F436" s="117"/>
      <c r="G436" s="117"/>
      <c r="H436" s="117"/>
      <c r="I436" s="117"/>
      <c r="J436" s="117"/>
      <c r="K436" s="117"/>
      <c r="L436" s="119"/>
      <c r="M436" s="120"/>
      <c r="N436" s="118"/>
      <c r="O436" s="117"/>
      <c r="P436" s="117"/>
      <c r="Q436" s="216"/>
      <c r="R436" s="117"/>
      <c r="S436" s="117"/>
      <c r="T436" s="117"/>
      <c r="U436" s="216"/>
      <c r="V436" s="216"/>
      <c r="W436" s="216"/>
      <c r="X436" s="216"/>
      <c r="Y436" s="216"/>
      <c r="Z436" s="216"/>
      <c r="AA436" s="217"/>
      <c r="AB436" s="218"/>
      <c r="AC436" s="219"/>
      <c r="AD436" s="220"/>
      <c r="AE436" s="220"/>
      <c r="AF436" s="120"/>
      <c r="AG436" s="217"/>
      <c r="AH436" s="217"/>
      <c r="AI436" s="251"/>
      <c r="AJ436" s="220"/>
      <c r="AK436" s="220"/>
      <c r="AL436" s="222"/>
      <c r="AM436" s="217"/>
      <c r="AN436" s="217"/>
      <c r="AO436" s="221"/>
      <c r="AP436" s="220"/>
      <c r="AQ436" s="220"/>
      <c r="AR436" s="245"/>
      <c r="AS436" s="245"/>
      <c r="AT436" s="117"/>
      <c r="AU436" s="117"/>
    </row>
    <row r="437" spans="1:47" ht="12.75" customHeight="1">
      <c r="A437" s="118"/>
      <c r="B437" s="76"/>
      <c r="C437" s="76"/>
      <c r="D437" s="216"/>
      <c r="E437" s="117"/>
      <c r="F437" s="117"/>
      <c r="G437" s="117"/>
      <c r="H437" s="117"/>
      <c r="I437" s="117"/>
      <c r="J437" s="117"/>
      <c r="K437" s="117"/>
      <c r="L437" s="119"/>
      <c r="M437" s="120"/>
      <c r="N437" s="118"/>
      <c r="O437" s="117"/>
      <c r="P437" s="117"/>
      <c r="Q437" s="216"/>
      <c r="R437" s="117"/>
      <c r="S437" s="117"/>
      <c r="T437" s="117"/>
      <c r="U437" s="216"/>
      <c r="V437" s="216"/>
      <c r="W437" s="216"/>
      <c r="X437" s="216"/>
      <c r="Y437" s="216"/>
      <c r="Z437" s="216"/>
      <c r="AA437" s="217"/>
      <c r="AB437" s="218"/>
      <c r="AC437" s="219"/>
      <c r="AD437" s="220"/>
      <c r="AE437" s="220"/>
      <c r="AF437" s="120"/>
      <c r="AG437" s="217"/>
      <c r="AH437" s="217"/>
      <c r="AI437" s="251"/>
      <c r="AJ437" s="220"/>
      <c r="AK437" s="220"/>
      <c r="AL437" s="222"/>
      <c r="AM437" s="217"/>
      <c r="AN437" s="217"/>
      <c r="AO437" s="221"/>
      <c r="AP437" s="220"/>
      <c r="AQ437" s="220"/>
      <c r="AR437" s="245"/>
      <c r="AS437" s="245"/>
      <c r="AT437" s="117"/>
      <c r="AU437" s="117"/>
    </row>
    <row r="438" spans="1:47" ht="12.75" customHeight="1">
      <c r="A438" s="118"/>
      <c r="B438" s="76"/>
      <c r="C438" s="76"/>
      <c r="D438" s="216"/>
      <c r="E438" s="117"/>
      <c r="F438" s="117"/>
      <c r="G438" s="117"/>
      <c r="H438" s="117"/>
      <c r="I438" s="117"/>
      <c r="J438" s="117"/>
      <c r="K438" s="117"/>
      <c r="L438" s="119"/>
      <c r="M438" s="120"/>
      <c r="N438" s="118"/>
      <c r="O438" s="117"/>
      <c r="P438" s="117"/>
      <c r="Q438" s="216"/>
      <c r="R438" s="117"/>
      <c r="S438" s="117"/>
      <c r="T438" s="117"/>
      <c r="U438" s="216"/>
      <c r="V438" s="216"/>
      <c r="W438" s="216"/>
      <c r="X438" s="216"/>
      <c r="Y438" s="216"/>
      <c r="Z438" s="216"/>
      <c r="AA438" s="217"/>
      <c r="AB438" s="218"/>
      <c r="AC438" s="219"/>
      <c r="AD438" s="220"/>
      <c r="AE438" s="220"/>
      <c r="AF438" s="120"/>
      <c r="AG438" s="217"/>
      <c r="AH438" s="217"/>
      <c r="AI438" s="251"/>
      <c r="AJ438" s="220"/>
      <c r="AK438" s="220"/>
      <c r="AL438" s="222"/>
      <c r="AM438" s="217"/>
      <c r="AN438" s="217"/>
      <c r="AO438" s="221"/>
      <c r="AP438" s="220"/>
      <c r="AQ438" s="220"/>
      <c r="AR438" s="245"/>
      <c r="AS438" s="245"/>
      <c r="AT438" s="117"/>
      <c r="AU438" s="117"/>
    </row>
    <row r="439" spans="1:47" ht="12.75" customHeight="1">
      <c r="A439" s="118"/>
      <c r="B439" s="76"/>
      <c r="C439" s="76"/>
      <c r="D439" s="216"/>
      <c r="E439" s="117"/>
      <c r="F439" s="117"/>
      <c r="G439" s="117"/>
      <c r="H439" s="117"/>
      <c r="I439" s="117"/>
      <c r="J439" s="117"/>
      <c r="K439" s="117"/>
      <c r="L439" s="119"/>
      <c r="M439" s="120"/>
      <c r="N439" s="118"/>
      <c r="O439" s="117"/>
      <c r="P439" s="117"/>
      <c r="Q439" s="216"/>
      <c r="R439" s="117"/>
      <c r="S439" s="117"/>
      <c r="T439" s="117"/>
      <c r="U439" s="216"/>
      <c r="V439" s="216"/>
      <c r="W439" s="216"/>
      <c r="X439" s="216"/>
      <c r="Y439" s="216"/>
      <c r="Z439" s="216"/>
      <c r="AA439" s="217"/>
      <c r="AB439" s="218"/>
      <c r="AC439" s="219"/>
      <c r="AD439" s="220"/>
      <c r="AE439" s="220"/>
      <c r="AF439" s="120"/>
      <c r="AG439" s="217"/>
      <c r="AH439" s="217"/>
      <c r="AI439" s="251"/>
      <c r="AJ439" s="220"/>
      <c r="AK439" s="220"/>
      <c r="AL439" s="222"/>
      <c r="AM439" s="217"/>
      <c r="AN439" s="217"/>
      <c r="AO439" s="221"/>
      <c r="AP439" s="220"/>
      <c r="AQ439" s="220"/>
      <c r="AR439" s="245"/>
      <c r="AS439" s="245"/>
      <c r="AT439" s="117"/>
      <c r="AU439" s="117"/>
    </row>
    <row r="440" spans="1:47" ht="12.75" customHeight="1">
      <c r="A440" s="118"/>
      <c r="B440" s="76"/>
      <c r="C440" s="76"/>
      <c r="D440" s="216"/>
      <c r="E440" s="117"/>
      <c r="F440" s="117"/>
      <c r="G440" s="117"/>
      <c r="H440" s="117"/>
      <c r="I440" s="117"/>
      <c r="J440" s="117"/>
      <c r="K440" s="117"/>
      <c r="L440" s="119"/>
      <c r="M440" s="120"/>
      <c r="N440" s="118"/>
      <c r="O440" s="117"/>
      <c r="P440" s="117"/>
      <c r="Q440" s="216"/>
      <c r="R440" s="117"/>
      <c r="S440" s="117"/>
      <c r="T440" s="117"/>
      <c r="U440" s="216"/>
      <c r="V440" s="216"/>
      <c r="W440" s="216"/>
      <c r="X440" s="216"/>
      <c r="Y440" s="216"/>
      <c r="Z440" s="216"/>
      <c r="AA440" s="217"/>
      <c r="AB440" s="218"/>
      <c r="AC440" s="219"/>
      <c r="AD440" s="220"/>
      <c r="AE440" s="220"/>
      <c r="AF440" s="120"/>
      <c r="AG440" s="217"/>
      <c r="AH440" s="217"/>
      <c r="AI440" s="251"/>
      <c r="AJ440" s="220"/>
      <c r="AK440" s="220"/>
      <c r="AL440" s="222"/>
      <c r="AM440" s="217"/>
      <c r="AN440" s="217"/>
      <c r="AO440" s="221"/>
      <c r="AP440" s="220"/>
      <c r="AQ440" s="220"/>
      <c r="AR440" s="245"/>
      <c r="AS440" s="245"/>
      <c r="AT440" s="117"/>
      <c r="AU440" s="117"/>
    </row>
    <row r="441" spans="1:47" ht="12.75" customHeight="1">
      <c r="A441" s="118"/>
      <c r="B441" s="76"/>
      <c r="C441" s="76"/>
      <c r="D441" s="216"/>
      <c r="E441" s="117"/>
      <c r="F441" s="117"/>
      <c r="G441" s="117"/>
      <c r="H441" s="117"/>
      <c r="I441" s="117"/>
      <c r="J441" s="117"/>
      <c r="K441" s="117"/>
      <c r="L441" s="119"/>
      <c r="M441" s="120"/>
      <c r="N441" s="118"/>
      <c r="O441" s="117"/>
      <c r="P441" s="117"/>
      <c r="Q441" s="216"/>
      <c r="R441" s="117"/>
      <c r="S441" s="117"/>
      <c r="T441" s="117"/>
      <c r="U441" s="216"/>
      <c r="V441" s="216"/>
      <c r="W441" s="216"/>
      <c r="X441" s="216"/>
      <c r="Y441" s="216"/>
      <c r="Z441" s="216"/>
      <c r="AA441" s="217"/>
      <c r="AB441" s="218"/>
      <c r="AC441" s="219"/>
      <c r="AD441" s="220"/>
      <c r="AE441" s="220"/>
      <c r="AF441" s="120"/>
      <c r="AG441" s="217"/>
      <c r="AH441" s="217"/>
      <c r="AI441" s="251"/>
      <c r="AJ441" s="220"/>
      <c r="AK441" s="220"/>
      <c r="AL441" s="222"/>
      <c r="AM441" s="217"/>
      <c r="AN441" s="217"/>
      <c r="AO441" s="221"/>
      <c r="AP441" s="220"/>
      <c r="AQ441" s="220"/>
      <c r="AR441" s="245"/>
      <c r="AS441" s="245"/>
      <c r="AT441" s="117"/>
      <c r="AU441" s="117"/>
    </row>
    <row r="442" spans="1:47" ht="12.75" customHeight="1">
      <c r="A442" s="118"/>
      <c r="B442" s="76"/>
      <c r="C442" s="76"/>
      <c r="D442" s="216"/>
      <c r="E442" s="117"/>
      <c r="F442" s="117"/>
      <c r="G442" s="117"/>
      <c r="H442" s="117"/>
      <c r="I442" s="117"/>
      <c r="J442" s="117"/>
      <c r="K442" s="117"/>
      <c r="L442" s="119"/>
      <c r="M442" s="120"/>
      <c r="N442" s="118"/>
      <c r="O442" s="117"/>
      <c r="P442" s="117"/>
      <c r="Q442" s="216"/>
      <c r="R442" s="117"/>
      <c r="S442" s="117"/>
      <c r="T442" s="117"/>
      <c r="U442" s="216"/>
      <c r="V442" s="216"/>
      <c r="W442" s="216"/>
      <c r="X442" s="216"/>
      <c r="Y442" s="216"/>
      <c r="Z442" s="216"/>
      <c r="AA442" s="217"/>
      <c r="AB442" s="218"/>
      <c r="AC442" s="219"/>
      <c r="AD442" s="220"/>
      <c r="AE442" s="220"/>
      <c r="AF442" s="120"/>
      <c r="AG442" s="217"/>
      <c r="AH442" s="217"/>
      <c r="AI442" s="251"/>
      <c r="AJ442" s="220"/>
      <c r="AK442" s="220"/>
      <c r="AL442" s="222"/>
      <c r="AM442" s="217"/>
      <c r="AN442" s="217"/>
      <c r="AO442" s="221"/>
      <c r="AP442" s="220"/>
      <c r="AQ442" s="220"/>
      <c r="AR442" s="245"/>
      <c r="AS442" s="245"/>
      <c r="AT442" s="117"/>
      <c r="AU442" s="117"/>
    </row>
    <row r="443" spans="1:47" ht="12.75" customHeight="1">
      <c r="A443" s="118"/>
      <c r="B443" s="76"/>
      <c r="C443" s="76"/>
      <c r="D443" s="216"/>
      <c r="E443" s="117"/>
      <c r="F443" s="117"/>
      <c r="G443" s="117"/>
      <c r="H443" s="117"/>
      <c r="I443" s="117"/>
      <c r="J443" s="117"/>
      <c r="K443" s="117"/>
      <c r="L443" s="119"/>
      <c r="M443" s="120"/>
      <c r="N443" s="118"/>
      <c r="O443" s="117"/>
      <c r="P443" s="117"/>
      <c r="Q443" s="216"/>
      <c r="R443" s="117"/>
      <c r="S443" s="117"/>
      <c r="T443" s="117"/>
      <c r="U443" s="216"/>
      <c r="V443" s="216"/>
      <c r="W443" s="216"/>
      <c r="X443" s="216"/>
      <c r="Y443" s="216"/>
      <c r="Z443" s="216"/>
      <c r="AA443" s="217"/>
      <c r="AB443" s="218"/>
      <c r="AC443" s="219"/>
      <c r="AD443" s="220"/>
      <c r="AE443" s="220"/>
      <c r="AF443" s="120"/>
      <c r="AG443" s="217"/>
      <c r="AH443" s="217"/>
      <c r="AI443" s="251"/>
      <c r="AJ443" s="220"/>
      <c r="AK443" s="220"/>
      <c r="AL443" s="222"/>
      <c r="AM443" s="217"/>
      <c r="AN443" s="217"/>
      <c r="AO443" s="221"/>
      <c r="AP443" s="220"/>
      <c r="AQ443" s="220"/>
      <c r="AR443" s="245"/>
      <c r="AS443" s="245"/>
      <c r="AT443" s="117"/>
      <c r="AU443" s="117"/>
    </row>
    <row r="444" spans="1:47" ht="12.75" customHeight="1">
      <c r="A444" s="118"/>
      <c r="B444" s="76"/>
      <c r="C444" s="76"/>
      <c r="D444" s="216"/>
      <c r="E444" s="117"/>
      <c r="F444" s="117"/>
      <c r="G444" s="117"/>
      <c r="H444" s="117"/>
      <c r="I444" s="117"/>
      <c r="J444" s="117"/>
      <c r="K444" s="117"/>
      <c r="L444" s="119"/>
      <c r="M444" s="120"/>
      <c r="N444" s="118"/>
      <c r="O444" s="117"/>
      <c r="P444" s="117"/>
      <c r="Q444" s="216"/>
      <c r="R444" s="117"/>
      <c r="S444" s="117"/>
      <c r="T444" s="117"/>
      <c r="U444" s="216"/>
      <c r="V444" s="216"/>
      <c r="W444" s="216"/>
      <c r="X444" s="216"/>
      <c r="Y444" s="216"/>
      <c r="Z444" s="216"/>
      <c r="AA444" s="217"/>
      <c r="AB444" s="218"/>
      <c r="AC444" s="219"/>
      <c r="AD444" s="220"/>
      <c r="AE444" s="220"/>
      <c r="AF444" s="120"/>
      <c r="AG444" s="217"/>
      <c r="AH444" s="217"/>
      <c r="AI444" s="251"/>
      <c r="AJ444" s="220"/>
      <c r="AK444" s="220"/>
      <c r="AL444" s="222"/>
      <c r="AM444" s="217"/>
      <c r="AN444" s="217"/>
      <c r="AO444" s="221"/>
      <c r="AP444" s="220"/>
      <c r="AQ444" s="220"/>
      <c r="AR444" s="245"/>
      <c r="AS444" s="245"/>
      <c r="AT444" s="117"/>
      <c r="AU444" s="117"/>
    </row>
    <row r="445" spans="1:47" ht="12.75" customHeight="1">
      <c r="A445" s="118"/>
      <c r="B445" s="76"/>
      <c r="C445" s="76"/>
      <c r="D445" s="216"/>
      <c r="E445" s="117"/>
      <c r="F445" s="117"/>
      <c r="G445" s="117"/>
      <c r="H445" s="117"/>
      <c r="I445" s="117"/>
      <c r="J445" s="117"/>
      <c r="K445" s="117"/>
      <c r="L445" s="119"/>
      <c r="M445" s="120"/>
      <c r="N445" s="118"/>
      <c r="O445" s="117"/>
      <c r="P445" s="117"/>
      <c r="Q445" s="216"/>
      <c r="R445" s="117"/>
      <c r="S445" s="117"/>
      <c r="T445" s="117"/>
      <c r="U445" s="216"/>
      <c r="V445" s="216"/>
      <c r="W445" s="216"/>
      <c r="X445" s="216"/>
      <c r="Y445" s="216"/>
      <c r="Z445" s="216"/>
      <c r="AA445" s="217"/>
      <c r="AB445" s="218"/>
      <c r="AC445" s="219"/>
      <c r="AD445" s="220"/>
      <c r="AE445" s="220"/>
      <c r="AF445" s="120"/>
      <c r="AG445" s="217"/>
      <c r="AH445" s="217"/>
      <c r="AI445" s="251"/>
      <c r="AJ445" s="220"/>
      <c r="AK445" s="220"/>
      <c r="AL445" s="222"/>
      <c r="AM445" s="217"/>
      <c r="AN445" s="217"/>
      <c r="AO445" s="221"/>
      <c r="AP445" s="220"/>
      <c r="AQ445" s="220"/>
      <c r="AR445" s="245"/>
      <c r="AS445" s="245"/>
      <c r="AT445" s="117"/>
      <c r="AU445" s="117"/>
    </row>
    <row r="446" spans="1:47" ht="12.75" customHeight="1">
      <c r="A446" s="118"/>
      <c r="B446" s="76"/>
      <c r="C446" s="76"/>
      <c r="D446" s="216"/>
      <c r="E446" s="117"/>
      <c r="F446" s="117"/>
      <c r="G446" s="117"/>
      <c r="H446" s="117"/>
      <c r="I446" s="117"/>
      <c r="J446" s="117"/>
      <c r="K446" s="117"/>
      <c r="L446" s="119"/>
      <c r="M446" s="120"/>
      <c r="N446" s="118"/>
      <c r="O446" s="117"/>
      <c r="P446" s="117"/>
      <c r="Q446" s="216"/>
      <c r="R446" s="117"/>
      <c r="S446" s="117"/>
      <c r="T446" s="117"/>
      <c r="U446" s="216"/>
      <c r="V446" s="216"/>
      <c r="W446" s="216"/>
      <c r="X446" s="216"/>
      <c r="Y446" s="216"/>
      <c r="Z446" s="216"/>
      <c r="AA446" s="217"/>
      <c r="AB446" s="218"/>
      <c r="AC446" s="219"/>
      <c r="AD446" s="220"/>
      <c r="AE446" s="220"/>
      <c r="AF446" s="120"/>
      <c r="AG446" s="217"/>
      <c r="AH446" s="217"/>
      <c r="AI446" s="251"/>
      <c r="AJ446" s="220"/>
      <c r="AK446" s="220"/>
      <c r="AL446" s="222"/>
      <c r="AM446" s="217"/>
      <c r="AN446" s="217"/>
      <c r="AO446" s="221"/>
      <c r="AP446" s="220"/>
      <c r="AQ446" s="220"/>
      <c r="AR446" s="245"/>
      <c r="AS446" s="245"/>
      <c r="AT446" s="117"/>
      <c r="AU446" s="117"/>
    </row>
    <row r="447" spans="1:47" ht="12.75" customHeight="1">
      <c r="A447" s="118"/>
      <c r="B447" s="76"/>
      <c r="C447" s="76"/>
      <c r="D447" s="216"/>
      <c r="E447" s="117"/>
      <c r="F447" s="117"/>
      <c r="G447" s="117"/>
      <c r="H447" s="117"/>
      <c r="I447" s="117"/>
      <c r="J447" s="117"/>
      <c r="K447" s="117"/>
      <c r="L447" s="119"/>
      <c r="M447" s="120"/>
      <c r="N447" s="118"/>
      <c r="O447" s="117"/>
      <c r="P447" s="117"/>
      <c r="Q447" s="216"/>
      <c r="R447" s="117"/>
      <c r="S447" s="117"/>
      <c r="T447" s="117"/>
      <c r="U447" s="216"/>
      <c r="V447" s="216"/>
      <c r="W447" s="216"/>
      <c r="X447" s="216"/>
      <c r="Y447" s="216"/>
      <c r="Z447" s="216"/>
      <c r="AA447" s="217"/>
      <c r="AB447" s="218"/>
      <c r="AC447" s="219"/>
      <c r="AD447" s="220"/>
      <c r="AE447" s="220"/>
      <c r="AF447" s="120"/>
      <c r="AG447" s="217"/>
      <c r="AH447" s="217"/>
      <c r="AI447" s="251"/>
      <c r="AJ447" s="220"/>
      <c r="AK447" s="220"/>
      <c r="AL447" s="222"/>
      <c r="AM447" s="217"/>
      <c r="AN447" s="217"/>
      <c r="AO447" s="221"/>
      <c r="AP447" s="220"/>
      <c r="AQ447" s="220"/>
      <c r="AR447" s="245"/>
      <c r="AS447" s="245"/>
      <c r="AT447" s="117"/>
      <c r="AU447" s="117"/>
    </row>
    <row r="448" spans="1:47" ht="12.75" customHeight="1">
      <c r="A448" s="118"/>
      <c r="B448" s="76"/>
      <c r="C448" s="76"/>
      <c r="D448" s="216"/>
      <c r="E448" s="117"/>
      <c r="F448" s="117"/>
      <c r="G448" s="117"/>
      <c r="H448" s="117"/>
      <c r="I448" s="117"/>
      <c r="J448" s="117"/>
      <c r="K448" s="117"/>
      <c r="L448" s="119"/>
      <c r="M448" s="120"/>
      <c r="N448" s="118"/>
      <c r="O448" s="117"/>
      <c r="P448" s="117"/>
      <c r="Q448" s="216"/>
      <c r="R448" s="117"/>
      <c r="S448" s="117"/>
      <c r="T448" s="117"/>
      <c r="U448" s="216"/>
      <c r="V448" s="216"/>
      <c r="W448" s="216"/>
      <c r="X448" s="216"/>
      <c r="Y448" s="216"/>
      <c r="Z448" s="216"/>
      <c r="AA448" s="217"/>
      <c r="AB448" s="218"/>
      <c r="AC448" s="219"/>
      <c r="AD448" s="220"/>
      <c r="AE448" s="220"/>
      <c r="AF448" s="120"/>
      <c r="AG448" s="217"/>
      <c r="AH448" s="217"/>
      <c r="AI448" s="251"/>
      <c r="AJ448" s="220"/>
      <c r="AK448" s="220"/>
      <c r="AL448" s="222"/>
      <c r="AM448" s="217"/>
      <c r="AN448" s="217"/>
      <c r="AO448" s="221"/>
      <c r="AP448" s="220"/>
      <c r="AQ448" s="220"/>
      <c r="AR448" s="245"/>
      <c r="AS448" s="245"/>
      <c r="AT448" s="117"/>
      <c r="AU448" s="117"/>
    </row>
    <row r="449" spans="1:47" ht="12.75" customHeight="1">
      <c r="A449" s="118"/>
      <c r="B449" s="76"/>
      <c r="C449" s="76"/>
      <c r="D449" s="216"/>
      <c r="E449" s="117"/>
      <c r="F449" s="117"/>
      <c r="G449" s="117"/>
      <c r="H449" s="117"/>
      <c r="I449" s="117"/>
      <c r="J449" s="117"/>
      <c r="K449" s="117"/>
      <c r="L449" s="119"/>
      <c r="M449" s="120"/>
      <c r="N449" s="118"/>
      <c r="O449" s="117"/>
      <c r="P449" s="117"/>
      <c r="Q449" s="216"/>
      <c r="R449" s="117"/>
      <c r="S449" s="117"/>
      <c r="T449" s="117"/>
      <c r="U449" s="216"/>
      <c r="V449" s="216"/>
      <c r="W449" s="216"/>
      <c r="X449" s="216"/>
      <c r="Y449" s="216"/>
      <c r="Z449" s="216"/>
      <c r="AA449" s="217"/>
      <c r="AB449" s="218"/>
      <c r="AC449" s="219"/>
      <c r="AD449" s="220"/>
      <c r="AE449" s="220"/>
      <c r="AF449" s="120"/>
      <c r="AG449" s="217"/>
      <c r="AH449" s="217"/>
      <c r="AI449" s="251"/>
      <c r="AJ449" s="220"/>
      <c r="AK449" s="220"/>
      <c r="AL449" s="222"/>
      <c r="AM449" s="217"/>
      <c r="AN449" s="217"/>
      <c r="AO449" s="221"/>
      <c r="AP449" s="220"/>
      <c r="AQ449" s="220"/>
      <c r="AR449" s="245"/>
      <c r="AS449" s="245"/>
      <c r="AT449" s="117"/>
      <c r="AU449" s="117"/>
    </row>
    <row r="450" spans="1:47" ht="12.75" customHeight="1">
      <c r="A450" s="118"/>
      <c r="B450" s="76"/>
      <c r="C450" s="76"/>
      <c r="D450" s="216"/>
      <c r="E450" s="117"/>
      <c r="F450" s="117"/>
      <c r="G450" s="117"/>
      <c r="H450" s="117"/>
      <c r="I450" s="117"/>
      <c r="J450" s="117"/>
      <c r="K450" s="117"/>
      <c r="L450" s="119"/>
      <c r="M450" s="120"/>
      <c r="N450" s="118"/>
      <c r="O450" s="117"/>
      <c r="P450" s="117"/>
      <c r="Q450" s="216"/>
      <c r="R450" s="117"/>
      <c r="S450" s="117"/>
      <c r="T450" s="117"/>
      <c r="U450" s="216"/>
      <c r="V450" s="216"/>
      <c r="W450" s="216"/>
      <c r="X450" s="216"/>
      <c r="Y450" s="216"/>
      <c r="Z450" s="216"/>
      <c r="AA450" s="217"/>
      <c r="AB450" s="218"/>
      <c r="AC450" s="219"/>
      <c r="AD450" s="220"/>
      <c r="AE450" s="220"/>
      <c r="AF450" s="120"/>
      <c r="AG450" s="217"/>
      <c r="AH450" s="217"/>
      <c r="AI450" s="251"/>
      <c r="AJ450" s="220"/>
      <c r="AK450" s="220"/>
      <c r="AL450" s="222"/>
      <c r="AM450" s="217"/>
      <c r="AN450" s="217"/>
      <c r="AO450" s="221"/>
      <c r="AP450" s="220"/>
      <c r="AQ450" s="220"/>
      <c r="AR450" s="245"/>
      <c r="AS450" s="245"/>
      <c r="AT450" s="117"/>
      <c r="AU450" s="117"/>
    </row>
    <row r="451" spans="1:47" ht="12.75" customHeight="1">
      <c r="A451" s="118"/>
      <c r="B451" s="76"/>
      <c r="C451" s="76"/>
      <c r="D451" s="216"/>
      <c r="E451" s="117"/>
      <c r="F451" s="117"/>
      <c r="G451" s="117"/>
      <c r="H451" s="117"/>
      <c r="I451" s="117"/>
      <c r="J451" s="117"/>
      <c r="K451" s="117"/>
      <c r="L451" s="119"/>
      <c r="M451" s="120"/>
      <c r="N451" s="118"/>
      <c r="O451" s="117"/>
      <c r="P451" s="117"/>
      <c r="Q451" s="216"/>
      <c r="R451" s="117"/>
      <c r="S451" s="117"/>
      <c r="T451" s="117"/>
      <c r="U451" s="216"/>
      <c r="V451" s="216"/>
      <c r="W451" s="216"/>
      <c r="X451" s="216"/>
      <c r="Y451" s="216"/>
      <c r="Z451" s="216"/>
      <c r="AA451" s="217"/>
      <c r="AB451" s="218"/>
      <c r="AC451" s="219"/>
      <c r="AD451" s="220"/>
      <c r="AE451" s="220"/>
      <c r="AF451" s="120"/>
      <c r="AG451" s="217"/>
      <c r="AH451" s="217"/>
      <c r="AI451" s="251"/>
      <c r="AJ451" s="220"/>
      <c r="AK451" s="220"/>
      <c r="AL451" s="222"/>
      <c r="AM451" s="217"/>
      <c r="AN451" s="217"/>
      <c r="AO451" s="221"/>
      <c r="AP451" s="220"/>
      <c r="AQ451" s="220"/>
      <c r="AR451" s="245"/>
      <c r="AS451" s="245"/>
      <c r="AT451" s="117"/>
      <c r="AU451" s="117"/>
    </row>
    <row r="452" spans="1:47" ht="12.75" customHeight="1">
      <c r="A452" s="118"/>
      <c r="B452" s="76"/>
      <c r="C452" s="76"/>
      <c r="D452" s="216"/>
      <c r="E452" s="117"/>
      <c r="F452" s="117"/>
      <c r="G452" s="117"/>
      <c r="H452" s="117"/>
      <c r="I452" s="117"/>
      <c r="J452" s="117"/>
      <c r="K452" s="117"/>
      <c r="L452" s="119"/>
      <c r="M452" s="120"/>
      <c r="N452" s="118"/>
      <c r="O452" s="117"/>
      <c r="P452" s="117"/>
      <c r="Q452" s="216"/>
      <c r="R452" s="117"/>
      <c r="S452" s="117"/>
      <c r="T452" s="117"/>
      <c r="U452" s="216"/>
      <c r="V452" s="216"/>
      <c r="W452" s="216"/>
      <c r="X452" s="216"/>
      <c r="Y452" s="216"/>
      <c r="Z452" s="216"/>
      <c r="AA452" s="217"/>
      <c r="AB452" s="218"/>
      <c r="AC452" s="219"/>
      <c r="AD452" s="220"/>
      <c r="AE452" s="220"/>
      <c r="AF452" s="120"/>
      <c r="AG452" s="217"/>
      <c r="AH452" s="217"/>
      <c r="AI452" s="251"/>
      <c r="AJ452" s="220"/>
      <c r="AK452" s="220"/>
      <c r="AL452" s="222"/>
      <c r="AM452" s="217"/>
      <c r="AN452" s="217"/>
      <c r="AO452" s="221"/>
      <c r="AP452" s="220"/>
      <c r="AQ452" s="220"/>
      <c r="AR452" s="245"/>
      <c r="AS452" s="245"/>
      <c r="AT452" s="117"/>
      <c r="AU452" s="117"/>
    </row>
    <row r="453" spans="1:47" ht="12.75" customHeight="1">
      <c r="A453" s="118"/>
      <c r="B453" s="76"/>
      <c r="C453" s="76"/>
      <c r="D453" s="216"/>
      <c r="E453" s="117"/>
      <c r="F453" s="117"/>
      <c r="G453" s="117"/>
      <c r="H453" s="117"/>
      <c r="I453" s="117"/>
      <c r="J453" s="117"/>
      <c r="K453" s="117"/>
      <c r="L453" s="119"/>
      <c r="M453" s="120"/>
      <c r="N453" s="118"/>
      <c r="O453" s="117"/>
      <c r="P453" s="117"/>
      <c r="Q453" s="216"/>
      <c r="R453" s="117"/>
      <c r="S453" s="117"/>
      <c r="T453" s="117"/>
      <c r="U453" s="216"/>
      <c r="V453" s="216"/>
      <c r="W453" s="216"/>
      <c r="X453" s="216"/>
      <c r="Y453" s="216"/>
      <c r="Z453" s="216"/>
      <c r="AA453" s="217"/>
      <c r="AB453" s="218"/>
      <c r="AC453" s="219"/>
      <c r="AD453" s="220"/>
      <c r="AE453" s="220"/>
      <c r="AF453" s="120"/>
      <c r="AG453" s="217"/>
      <c r="AH453" s="217"/>
      <c r="AI453" s="251"/>
      <c r="AJ453" s="220"/>
      <c r="AK453" s="220"/>
      <c r="AL453" s="222"/>
      <c r="AM453" s="217"/>
      <c r="AN453" s="217"/>
      <c r="AO453" s="221"/>
      <c r="AP453" s="220"/>
      <c r="AQ453" s="220"/>
      <c r="AR453" s="245"/>
      <c r="AS453" s="245"/>
      <c r="AT453" s="117"/>
      <c r="AU453" s="117"/>
    </row>
    <row r="454" spans="1:47" ht="12.75" customHeight="1">
      <c r="A454" s="118"/>
      <c r="B454" s="76"/>
      <c r="C454" s="76"/>
      <c r="D454" s="216"/>
      <c r="E454" s="117"/>
      <c r="F454" s="117"/>
      <c r="G454" s="117"/>
      <c r="H454" s="117"/>
      <c r="I454" s="117"/>
      <c r="J454" s="117"/>
      <c r="K454" s="117"/>
      <c r="L454" s="119"/>
      <c r="M454" s="120"/>
      <c r="N454" s="118"/>
      <c r="O454" s="117"/>
      <c r="P454" s="117"/>
      <c r="Q454" s="216"/>
      <c r="R454" s="117"/>
      <c r="S454" s="117"/>
      <c r="T454" s="117"/>
      <c r="U454" s="216"/>
      <c r="V454" s="216"/>
      <c r="W454" s="216"/>
      <c r="X454" s="216"/>
      <c r="Y454" s="216"/>
      <c r="Z454" s="216"/>
      <c r="AA454" s="217"/>
      <c r="AB454" s="218"/>
      <c r="AC454" s="219"/>
      <c r="AD454" s="220"/>
      <c r="AE454" s="220"/>
      <c r="AF454" s="120"/>
      <c r="AG454" s="217"/>
      <c r="AH454" s="217"/>
      <c r="AI454" s="251"/>
      <c r="AJ454" s="220"/>
      <c r="AK454" s="220"/>
      <c r="AL454" s="222"/>
      <c r="AM454" s="217"/>
      <c r="AN454" s="217"/>
      <c r="AO454" s="221"/>
      <c r="AP454" s="220"/>
      <c r="AQ454" s="220"/>
      <c r="AR454" s="245"/>
      <c r="AS454" s="245"/>
      <c r="AT454" s="117"/>
      <c r="AU454" s="117"/>
    </row>
    <row r="455" spans="1:47" ht="12.75" customHeight="1">
      <c r="A455" s="118"/>
      <c r="B455" s="76"/>
      <c r="C455" s="76"/>
      <c r="D455" s="216"/>
      <c r="E455" s="117"/>
      <c r="F455" s="117"/>
      <c r="G455" s="117"/>
      <c r="H455" s="117"/>
      <c r="I455" s="117"/>
      <c r="J455" s="117"/>
      <c r="K455" s="117"/>
      <c r="L455" s="119"/>
      <c r="M455" s="120"/>
      <c r="N455" s="118"/>
      <c r="O455" s="117"/>
      <c r="P455" s="117"/>
      <c r="Q455" s="216"/>
      <c r="R455" s="117"/>
      <c r="S455" s="117"/>
      <c r="T455" s="117"/>
      <c r="U455" s="216"/>
      <c r="V455" s="216"/>
      <c r="W455" s="216"/>
      <c r="X455" s="216"/>
      <c r="Y455" s="216"/>
      <c r="Z455" s="216"/>
      <c r="AA455" s="217"/>
      <c r="AB455" s="218"/>
      <c r="AC455" s="219"/>
      <c r="AD455" s="220"/>
      <c r="AE455" s="220"/>
      <c r="AF455" s="120"/>
      <c r="AG455" s="217"/>
      <c r="AH455" s="217"/>
      <c r="AI455" s="251"/>
      <c r="AJ455" s="220"/>
      <c r="AK455" s="220"/>
      <c r="AL455" s="222"/>
      <c r="AM455" s="217"/>
      <c r="AN455" s="217"/>
      <c r="AO455" s="221"/>
      <c r="AP455" s="220"/>
      <c r="AQ455" s="220"/>
      <c r="AR455" s="245"/>
      <c r="AS455" s="245"/>
      <c r="AT455" s="117"/>
      <c r="AU455" s="117"/>
    </row>
    <row r="456" spans="1:47" ht="12.75" customHeight="1">
      <c r="A456" s="118"/>
      <c r="B456" s="76"/>
      <c r="C456" s="76"/>
      <c r="D456" s="216"/>
      <c r="E456" s="117"/>
      <c r="F456" s="117"/>
      <c r="G456" s="117"/>
      <c r="H456" s="117"/>
      <c r="I456" s="117"/>
      <c r="J456" s="117"/>
      <c r="K456" s="117"/>
      <c r="L456" s="119"/>
      <c r="M456" s="120"/>
      <c r="N456" s="118"/>
      <c r="O456" s="117"/>
      <c r="P456" s="117"/>
      <c r="Q456" s="216"/>
      <c r="R456" s="117"/>
      <c r="S456" s="117"/>
      <c r="T456" s="117"/>
      <c r="U456" s="216"/>
      <c r="V456" s="216"/>
      <c r="W456" s="216"/>
      <c r="X456" s="216"/>
      <c r="Y456" s="216"/>
      <c r="Z456" s="216"/>
      <c r="AA456" s="217"/>
      <c r="AB456" s="218"/>
      <c r="AC456" s="219"/>
      <c r="AD456" s="220"/>
      <c r="AE456" s="220"/>
      <c r="AF456" s="120"/>
      <c r="AG456" s="217"/>
      <c r="AH456" s="217"/>
      <c r="AI456" s="251"/>
      <c r="AJ456" s="220"/>
      <c r="AK456" s="220"/>
      <c r="AL456" s="222"/>
      <c r="AM456" s="217"/>
      <c r="AN456" s="217"/>
      <c r="AO456" s="221"/>
      <c r="AP456" s="220"/>
      <c r="AQ456" s="220"/>
      <c r="AR456" s="245"/>
      <c r="AS456" s="245"/>
      <c r="AT456" s="117"/>
      <c r="AU456" s="117"/>
    </row>
    <row r="457" spans="1:47" ht="12.75" customHeight="1">
      <c r="A457" s="118"/>
      <c r="B457" s="76"/>
      <c r="C457" s="76"/>
      <c r="D457" s="216"/>
      <c r="E457" s="117"/>
      <c r="F457" s="117"/>
      <c r="G457" s="117"/>
      <c r="H457" s="117"/>
      <c r="I457" s="117"/>
      <c r="J457" s="117"/>
      <c r="K457" s="117"/>
      <c r="L457" s="119"/>
      <c r="M457" s="120"/>
      <c r="N457" s="118"/>
      <c r="O457" s="117"/>
      <c r="P457" s="117"/>
      <c r="Q457" s="216"/>
      <c r="R457" s="117"/>
      <c r="S457" s="117"/>
      <c r="T457" s="117"/>
      <c r="U457" s="216"/>
      <c r="V457" s="216"/>
      <c r="W457" s="216"/>
      <c r="X457" s="216"/>
      <c r="Y457" s="216"/>
      <c r="Z457" s="216"/>
      <c r="AA457" s="217"/>
      <c r="AB457" s="218"/>
      <c r="AC457" s="219"/>
      <c r="AD457" s="220"/>
      <c r="AE457" s="220"/>
      <c r="AF457" s="120"/>
      <c r="AG457" s="217"/>
      <c r="AH457" s="217"/>
      <c r="AI457" s="251"/>
      <c r="AJ457" s="220"/>
      <c r="AK457" s="220"/>
      <c r="AL457" s="222"/>
      <c r="AM457" s="217"/>
      <c r="AN457" s="217"/>
      <c r="AO457" s="221"/>
      <c r="AP457" s="220"/>
      <c r="AQ457" s="220"/>
      <c r="AR457" s="245"/>
      <c r="AS457" s="245"/>
      <c r="AT457" s="117"/>
      <c r="AU457" s="117"/>
    </row>
    <row r="458" spans="1:47" ht="12.75" customHeight="1">
      <c r="A458" s="118"/>
      <c r="B458" s="76"/>
      <c r="C458" s="76"/>
      <c r="D458" s="216"/>
      <c r="E458" s="117"/>
      <c r="F458" s="117"/>
      <c r="G458" s="117"/>
      <c r="H458" s="117"/>
      <c r="I458" s="117"/>
      <c r="J458" s="117"/>
      <c r="K458" s="117"/>
      <c r="L458" s="119"/>
      <c r="M458" s="120"/>
      <c r="N458" s="118"/>
      <c r="O458" s="117"/>
      <c r="P458" s="117"/>
      <c r="Q458" s="216"/>
      <c r="R458" s="117"/>
      <c r="S458" s="117"/>
      <c r="T458" s="117"/>
      <c r="U458" s="216"/>
      <c r="V458" s="216"/>
      <c r="W458" s="216"/>
      <c r="X458" s="216"/>
      <c r="Y458" s="216"/>
      <c r="Z458" s="216"/>
      <c r="AA458" s="217"/>
      <c r="AB458" s="218"/>
      <c r="AC458" s="219"/>
      <c r="AD458" s="220"/>
      <c r="AE458" s="220"/>
      <c r="AF458" s="120"/>
      <c r="AG458" s="217"/>
      <c r="AH458" s="217"/>
      <c r="AI458" s="251"/>
      <c r="AJ458" s="220"/>
      <c r="AK458" s="220"/>
      <c r="AL458" s="222"/>
      <c r="AM458" s="217"/>
      <c r="AN458" s="217"/>
      <c r="AO458" s="221"/>
      <c r="AP458" s="220"/>
      <c r="AQ458" s="220"/>
      <c r="AR458" s="245"/>
      <c r="AS458" s="245"/>
      <c r="AT458" s="117"/>
      <c r="AU458" s="117"/>
    </row>
    <row r="459" spans="1:47" ht="12.75" customHeight="1">
      <c r="A459" s="118"/>
      <c r="B459" s="76"/>
      <c r="C459" s="76"/>
      <c r="D459" s="216"/>
      <c r="E459" s="117"/>
      <c r="F459" s="117"/>
      <c r="G459" s="117"/>
      <c r="H459" s="117"/>
      <c r="I459" s="117"/>
      <c r="J459" s="117"/>
      <c r="K459" s="117"/>
      <c r="L459" s="119"/>
      <c r="M459" s="120"/>
      <c r="N459" s="118"/>
      <c r="O459" s="117"/>
      <c r="P459" s="117"/>
      <c r="Q459" s="216"/>
      <c r="R459" s="117"/>
      <c r="S459" s="117"/>
      <c r="T459" s="117"/>
      <c r="U459" s="216"/>
      <c r="V459" s="216"/>
      <c r="W459" s="216"/>
      <c r="X459" s="216"/>
      <c r="Y459" s="216"/>
      <c r="Z459" s="216"/>
      <c r="AA459" s="217"/>
      <c r="AB459" s="218"/>
      <c r="AC459" s="219"/>
      <c r="AD459" s="220"/>
      <c r="AE459" s="220"/>
      <c r="AF459" s="120"/>
      <c r="AG459" s="217"/>
      <c r="AH459" s="217"/>
      <c r="AI459" s="251"/>
      <c r="AJ459" s="220"/>
      <c r="AK459" s="220"/>
      <c r="AL459" s="222"/>
      <c r="AM459" s="217"/>
      <c r="AN459" s="217"/>
      <c r="AO459" s="221"/>
      <c r="AP459" s="220"/>
      <c r="AQ459" s="220"/>
      <c r="AR459" s="245"/>
      <c r="AS459" s="245"/>
      <c r="AT459" s="117"/>
      <c r="AU459" s="117"/>
    </row>
    <row r="460" spans="1:47" ht="12.75" customHeight="1">
      <c r="A460" s="118"/>
      <c r="B460" s="76"/>
      <c r="C460" s="76"/>
      <c r="D460" s="216"/>
      <c r="E460" s="117"/>
      <c r="F460" s="117"/>
      <c r="G460" s="117"/>
      <c r="H460" s="117"/>
      <c r="I460" s="117"/>
      <c r="J460" s="117"/>
      <c r="K460" s="117"/>
      <c r="L460" s="119"/>
      <c r="M460" s="120"/>
      <c r="N460" s="118"/>
      <c r="O460" s="117"/>
      <c r="P460" s="117"/>
      <c r="Q460" s="216"/>
      <c r="R460" s="117"/>
      <c r="S460" s="117"/>
      <c r="T460" s="117"/>
      <c r="U460" s="216"/>
      <c r="V460" s="216"/>
      <c r="W460" s="216"/>
      <c r="X460" s="216"/>
      <c r="Y460" s="216"/>
      <c r="Z460" s="216"/>
      <c r="AA460" s="217"/>
      <c r="AB460" s="218"/>
      <c r="AC460" s="219"/>
      <c r="AD460" s="220"/>
      <c r="AE460" s="220"/>
      <c r="AF460" s="120"/>
      <c r="AG460" s="217"/>
      <c r="AH460" s="217"/>
      <c r="AI460" s="251"/>
      <c r="AJ460" s="220"/>
      <c r="AK460" s="220"/>
      <c r="AL460" s="222"/>
      <c r="AM460" s="217"/>
      <c r="AN460" s="217"/>
      <c r="AO460" s="221"/>
      <c r="AP460" s="220"/>
      <c r="AQ460" s="220"/>
      <c r="AR460" s="245"/>
      <c r="AS460" s="245"/>
      <c r="AT460" s="117"/>
      <c r="AU460" s="117"/>
    </row>
    <row r="461" spans="1:47" ht="12.75" customHeight="1">
      <c r="A461" s="118"/>
      <c r="B461" s="76"/>
      <c r="C461" s="76"/>
      <c r="D461" s="216"/>
      <c r="E461" s="117"/>
      <c r="F461" s="117"/>
      <c r="G461" s="117"/>
      <c r="H461" s="117"/>
      <c r="I461" s="117"/>
      <c r="J461" s="117"/>
      <c r="K461" s="117"/>
      <c r="L461" s="119"/>
      <c r="M461" s="120"/>
      <c r="N461" s="118"/>
      <c r="O461" s="117"/>
      <c r="P461" s="117"/>
      <c r="Q461" s="216"/>
      <c r="R461" s="117"/>
      <c r="S461" s="117"/>
      <c r="T461" s="117"/>
      <c r="U461" s="216"/>
      <c r="V461" s="216"/>
      <c r="W461" s="216"/>
      <c r="X461" s="216"/>
      <c r="Y461" s="216"/>
      <c r="Z461" s="216"/>
      <c r="AA461" s="217"/>
      <c r="AB461" s="218"/>
      <c r="AC461" s="219"/>
      <c r="AD461" s="220"/>
      <c r="AE461" s="220"/>
      <c r="AF461" s="120"/>
      <c r="AG461" s="217"/>
      <c r="AH461" s="217"/>
      <c r="AI461" s="251"/>
      <c r="AJ461" s="220"/>
      <c r="AK461" s="220"/>
      <c r="AL461" s="222"/>
      <c r="AM461" s="217"/>
      <c r="AN461" s="217"/>
      <c r="AO461" s="221"/>
      <c r="AP461" s="220"/>
      <c r="AQ461" s="220"/>
      <c r="AR461" s="245"/>
      <c r="AS461" s="245"/>
      <c r="AT461" s="117"/>
      <c r="AU461" s="117"/>
    </row>
    <row r="462" spans="1:47" ht="12.75" customHeight="1">
      <c r="A462" s="118"/>
      <c r="B462" s="76"/>
      <c r="C462" s="76"/>
      <c r="D462" s="216"/>
      <c r="E462" s="117"/>
      <c r="F462" s="117"/>
      <c r="G462" s="117"/>
      <c r="H462" s="117"/>
      <c r="I462" s="117"/>
      <c r="J462" s="117"/>
      <c r="K462" s="117"/>
      <c r="L462" s="119"/>
      <c r="M462" s="120"/>
      <c r="N462" s="118"/>
      <c r="O462" s="117"/>
      <c r="P462" s="117"/>
      <c r="Q462" s="216"/>
      <c r="R462" s="117"/>
      <c r="S462" s="117"/>
      <c r="T462" s="117"/>
      <c r="U462" s="216"/>
      <c r="V462" s="216"/>
      <c r="W462" s="216"/>
      <c r="X462" s="216"/>
      <c r="Y462" s="216"/>
      <c r="Z462" s="216"/>
      <c r="AA462" s="217"/>
      <c r="AB462" s="218"/>
      <c r="AC462" s="219"/>
      <c r="AD462" s="220"/>
      <c r="AE462" s="220"/>
      <c r="AF462" s="120"/>
      <c r="AG462" s="217"/>
      <c r="AH462" s="217"/>
      <c r="AI462" s="251"/>
      <c r="AJ462" s="220"/>
      <c r="AK462" s="220"/>
      <c r="AL462" s="222"/>
      <c r="AM462" s="217"/>
      <c r="AN462" s="217"/>
      <c r="AO462" s="221"/>
      <c r="AP462" s="220"/>
      <c r="AQ462" s="220"/>
      <c r="AR462" s="245"/>
      <c r="AS462" s="245"/>
      <c r="AT462" s="117"/>
      <c r="AU462" s="117"/>
    </row>
    <row r="463" spans="1:47" ht="12.75" customHeight="1">
      <c r="A463" s="118"/>
      <c r="B463" s="76"/>
      <c r="C463" s="76"/>
      <c r="D463" s="216"/>
      <c r="E463" s="117"/>
      <c r="F463" s="117"/>
      <c r="G463" s="117"/>
      <c r="H463" s="117"/>
      <c r="I463" s="117"/>
      <c r="J463" s="117"/>
      <c r="K463" s="117"/>
      <c r="L463" s="119"/>
      <c r="M463" s="120"/>
      <c r="N463" s="118"/>
      <c r="O463" s="117"/>
      <c r="P463" s="117"/>
      <c r="Q463" s="216"/>
      <c r="R463" s="117"/>
      <c r="S463" s="117"/>
      <c r="T463" s="117"/>
      <c r="U463" s="216"/>
      <c r="V463" s="216"/>
      <c r="W463" s="216"/>
      <c r="X463" s="216"/>
      <c r="Y463" s="216"/>
      <c r="Z463" s="216"/>
      <c r="AA463" s="217"/>
      <c r="AB463" s="218"/>
      <c r="AC463" s="219"/>
      <c r="AD463" s="220"/>
      <c r="AE463" s="220"/>
      <c r="AF463" s="120"/>
      <c r="AG463" s="217"/>
      <c r="AH463" s="217"/>
      <c r="AI463" s="251"/>
      <c r="AJ463" s="220"/>
      <c r="AK463" s="220"/>
      <c r="AL463" s="222"/>
      <c r="AM463" s="217"/>
      <c r="AN463" s="217"/>
      <c r="AO463" s="221"/>
      <c r="AP463" s="220"/>
      <c r="AQ463" s="220"/>
      <c r="AR463" s="245"/>
      <c r="AS463" s="245"/>
      <c r="AT463" s="117"/>
      <c r="AU463" s="117"/>
    </row>
    <row r="464" spans="1:47" ht="12.75" customHeight="1">
      <c r="A464" s="118"/>
      <c r="B464" s="76"/>
      <c r="C464" s="76"/>
      <c r="D464" s="216"/>
      <c r="E464" s="117"/>
      <c r="F464" s="117"/>
      <c r="G464" s="117"/>
      <c r="H464" s="117"/>
      <c r="I464" s="117"/>
      <c r="J464" s="117"/>
      <c r="K464" s="117"/>
      <c r="L464" s="119"/>
      <c r="M464" s="120"/>
      <c r="N464" s="118"/>
      <c r="O464" s="117"/>
      <c r="P464" s="117"/>
      <c r="Q464" s="216"/>
      <c r="R464" s="117"/>
      <c r="S464" s="117"/>
      <c r="T464" s="117"/>
      <c r="U464" s="216"/>
      <c r="V464" s="216"/>
      <c r="W464" s="216"/>
      <c r="X464" s="216"/>
      <c r="Y464" s="216"/>
      <c r="Z464" s="216"/>
      <c r="AA464" s="217"/>
      <c r="AB464" s="218"/>
      <c r="AC464" s="219"/>
      <c r="AD464" s="220"/>
      <c r="AE464" s="220"/>
      <c r="AF464" s="120"/>
      <c r="AG464" s="217"/>
      <c r="AH464" s="217"/>
      <c r="AI464" s="251"/>
      <c r="AJ464" s="220"/>
      <c r="AK464" s="220"/>
      <c r="AL464" s="222"/>
      <c r="AM464" s="217"/>
      <c r="AN464" s="217"/>
      <c r="AO464" s="221"/>
      <c r="AP464" s="220"/>
      <c r="AQ464" s="220"/>
      <c r="AR464" s="245"/>
      <c r="AS464" s="245"/>
      <c r="AT464" s="117"/>
      <c r="AU464" s="117"/>
    </row>
    <row r="465" spans="1:47" ht="12.75" customHeight="1">
      <c r="A465" s="118"/>
      <c r="B465" s="76"/>
      <c r="C465" s="76"/>
      <c r="D465" s="216"/>
      <c r="E465" s="117"/>
      <c r="F465" s="117"/>
      <c r="G465" s="117"/>
      <c r="H465" s="117"/>
      <c r="I465" s="117"/>
      <c r="J465" s="117"/>
      <c r="K465" s="117"/>
      <c r="L465" s="119"/>
      <c r="M465" s="120"/>
      <c r="N465" s="118"/>
      <c r="O465" s="117"/>
      <c r="P465" s="117"/>
      <c r="Q465" s="216"/>
      <c r="R465" s="117"/>
      <c r="S465" s="117"/>
      <c r="T465" s="117"/>
      <c r="U465" s="216"/>
      <c r="V465" s="216"/>
      <c r="W465" s="216"/>
      <c r="X465" s="216"/>
      <c r="Y465" s="216"/>
      <c r="Z465" s="216"/>
      <c r="AA465" s="217"/>
      <c r="AB465" s="218"/>
      <c r="AC465" s="219"/>
      <c r="AD465" s="220"/>
      <c r="AE465" s="220"/>
      <c r="AF465" s="120"/>
      <c r="AG465" s="217"/>
      <c r="AH465" s="217"/>
      <c r="AI465" s="251"/>
      <c r="AJ465" s="220"/>
      <c r="AK465" s="220"/>
      <c r="AL465" s="222"/>
      <c r="AM465" s="217"/>
      <c r="AN465" s="217"/>
      <c r="AO465" s="221"/>
      <c r="AP465" s="220"/>
      <c r="AQ465" s="220"/>
      <c r="AR465" s="245"/>
      <c r="AS465" s="245"/>
      <c r="AT465" s="117"/>
      <c r="AU465" s="117"/>
    </row>
    <row r="466" spans="1:47" ht="12.75" customHeight="1">
      <c r="A466" s="118"/>
      <c r="B466" s="76"/>
      <c r="C466" s="76"/>
      <c r="D466" s="216"/>
      <c r="E466" s="117"/>
      <c r="F466" s="117"/>
      <c r="G466" s="117"/>
      <c r="H466" s="117"/>
      <c r="I466" s="117"/>
      <c r="J466" s="117"/>
      <c r="K466" s="117"/>
      <c r="L466" s="119"/>
      <c r="M466" s="120"/>
      <c r="N466" s="118"/>
      <c r="O466" s="117"/>
      <c r="P466" s="117"/>
      <c r="Q466" s="216"/>
      <c r="R466" s="117"/>
      <c r="S466" s="117"/>
      <c r="T466" s="117"/>
      <c r="U466" s="216"/>
      <c r="V466" s="216"/>
      <c r="W466" s="216"/>
      <c r="X466" s="216"/>
      <c r="Y466" s="216"/>
      <c r="Z466" s="216"/>
      <c r="AA466" s="217"/>
      <c r="AB466" s="218"/>
      <c r="AC466" s="219"/>
      <c r="AD466" s="220"/>
      <c r="AE466" s="220"/>
      <c r="AF466" s="120"/>
      <c r="AG466" s="217"/>
      <c r="AH466" s="217"/>
      <c r="AI466" s="251"/>
      <c r="AJ466" s="220"/>
      <c r="AK466" s="220"/>
      <c r="AL466" s="222"/>
      <c r="AM466" s="217"/>
      <c r="AN466" s="217"/>
      <c r="AO466" s="221"/>
      <c r="AP466" s="220"/>
      <c r="AQ466" s="220"/>
      <c r="AR466" s="245"/>
      <c r="AS466" s="245"/>
      <c r="AT466" s="117"/>
      <c r="AU466" s="117"/>
    </row>
    <row r="467" spans="1:47" ht="12.75" customHeight="1">
      <c r="A467" s="118"/>
      <c r="B467" s="76"/>
      <c r="C467" s="76"/>
      <c r="D467" s="216"/>
      <c r="E467" s="117"/>
      <c r="F467" s="117"/>
      <c r="G467" s="117"/>
      <c r="H467" s="117"/>
      <c r="I467" s="117"/>
      <c r="J467" s="117"/>
      <c r="K467" s="117"/>
      <c r="L467" s="119"/>
      <c r="M467" s="120"/>
      <c r="N467" s="118"/>
      <c r="O467" s="117"/>
      <c r="P467" s="117"/>
      <c r="Q467" s="216"/>
      <c r="R467" s="117"/>
      <c r="S467" s="117"/>
      <c r="T467" s="117"/>
      <c r="U467" s="216"/>
      <c r="V467" s="216"/>
      <c r="W467" s="216"/>
      <c r="X467" s="216"/>
      <c r="Y467" s="216"/>
      <c r="Z467" s="216"/>
      <c r="AA467" s="217"/>
      <c r="AB467" s="218"/>
      <c r="AC467" s="219"/>
      <c r="AD467" s="220"/>
      <c r="AE467" s="220"/>
      <c r="AF467" s="120"/>
      <c r="AG467" s="217"/>
      <c r="AH467" s="217"/>
      <c r="AI467" s="251"/>
      <c r="AJ467" s="220"/>
      <c r="AK467" s="220"/>
      <c r="AL467" s="222"/>
      <c r="AM467" s="217"/>
      <c r="AN467" s="217"/>
      <c r="AO467" s="221"/>
      <c r="AP467" s="220"/>
      <c r="AQ467" s="220"/>
      <c r="AR467" s="245"/>
      <c r="AS467" s="245"/>
      <c r="AT467" s="117"/>
      <c r="AU467" s="117"/>
    </row>
    <row r="468" spans="1:47" ht="12.75" customHeight="1">
      <c r="A468" s="118"/>
      <c r="B468" s="76"/>
      <c r="C468" s="76"/>
      <c r="D468" s="216"/>
      <c r="E468" s="117"/>
      <c r="F468" s="117"/>
      <c r="G468" s="117"/>
      <c r="H468" s="117"/>
      <c r="I468" s="117"/>
      <c r="J468" s="117"/>
      <c r="K468" s="117"/>
      <c r="L468" s="119"/>
      <c r="M468" s="120"/>
      <c r="N468" s="118"/>
      <c r="O468" s="117"/>
      <c r="P468" s="117"/>
      <c r="Q468" s="216"/>
      <c r="R468" s="117"/>
      <c r="S468" s="117"/>
      <c r="T468" s="117"/>
      <c r="U468" s="216"/>
      <c r="V468" s="216"/>
      <c r="W468" s="216"/>
      <c r="X468" s="216"/>
      <c r="Y468" s="216"/>
      <c r="Z468" s="216"/>
      <c r="AA468" s="217"/>
      <c r="AB468" s="218"/>
      <c r="AC468" s="219"/>
      <c r="AD468" s="220"/>
      <c r="AE468" s="220"/>
      <c r="AF468" s="120"/>
      <c r="AG468" s="217"/>
      <c r="AH468" s="217"/>
      <c r="AI468" s="251"/>
      <c r="AJ468" s="220"/>
      <c r="AK468" s="220"/>
      <c r="AL468" s="222"/>
      <c r="AM468" s="217"/>
      <c r="AN468" s="217"/>
      <c r="AO468" s="221"/>
      <c r="AP468" s="220"/>
      <c r="AQ468" s="220"/>
      <c r="AR468" s="245"/>
      <c r="AS468" s="245"/>
      <c r="AT468" s="117"/>
      <c r="AU468" s="117"/>
    </row>
    <row r="469" spans="1:47" ht="12.75" customHeight="1">
      <c r="A469" s="118"/>
      <c r="B469" s="76"/>
      <c r="C469" s="76"/>
      <c r="D469" s="216"/>
      <c r="E469" s="117"/>
      <c r="F469" s="117"/>
      <c r="G469" s="117"/>
      <c r="H469" s="117"/>
      <c r="I469" s="117"/>
      <c r="J469" s="117"/>
      <c r="K469" s="117"/>
      <c r="L469" s="119"/>
      <c r="M469" s="120"/>
      <c r="N469" s="118"/>
      <c r="O469" s="117"/>
      <c r="P469" s="117"/>
      <c r="Q469" s="216"/>
      <c r="R469" s="117"/>
      <c r="S469" s="117"/>
      <c r="T469" s="117"/>
      <c r="U469" s="216"/>
      <c r="V469" s="216"/>
      <c r="W469" s="216"/>
      <c r="X469" s="216"/>
      <c r="Y469" s="216"/>
      <c r="Z469" s="216"/>
      <c r="AA469" s="217"/>
      <c r="AB469" s="218"/>
      <c r="AC469" s="219"/>
      <c r="AD469" s="220"/>
      <c r="AE469" s="220"/>
      <c r="AF469" s="120"/>
      <c r="AG469" s="217"/>
      <c r="AH469" s="217"/>
      <c r="AI469" s="251"/>
      <c r="AJ469" s="220"/>
      <c r="AK469" s="220"/>
      <c r="AL469" s="222"/>
      <c r="AM469" s="217"/>
      <c r="AN469" s="217"/>
      <c r="AO469" s="221"/>
      <c r="AP469" s="220"/>
      <c r="AQ469" s="220"/>
      <c r="AR469" s="245"/>
      <c r="AS469" s="245"/>
      <c r="AT469" s="117"/>
      <c r="AU469" s="117"/>
    </row>
    <row r="470" spans="1:47" ht="12.75" customHeight="1">
      <c r="A470" s="118"/>
      <c r="B470" s="76"/>
      <c r="C470" s="76"/>
      <c r="D470" s="216"/>
      <c r="E470" s="117"/>
      <c r="F470" s="117"/>
      <c r="G470" s="117"/>
      <c r="H470" s="117"/>
      <c r="I470" s="117"/>
      <c r="J470" s="117"/>
      <c r="K470" s="117"/>
      <c r="L470" s="119"/>
      <c r="M470" s="120"/>
      <c r="N470" s="118"/>
      <c r="O470" s="117"/>
      <c r="P470" s="117"/>
      <c r="Q470" s="216"/>
      <c r="R470" s="117"/>
      <c r="S470" s="117"/>
      <c r="T470" s="117"/>
      <c r="U470" s="216"/>
      <c r="V470" s="216"/>
      <c r="W470" s="216"/>
      <c r="X470" s="216"/>
      <c r="Y470" s="216"/>
      <c r="Z470" s="216"/>
      <c r="AA470" s="217"/>
      <c r="AB470" s="218"/>
      <c r="AC470" s="219"/>
      <c r="AD470" s="220"/>
      <c r="AE470" s="220"/>
      <c r="AF470" s="120"/>
      <c r="AG470" s="217"/>
      <c r="AH470" s="217"/>
      <c r="AI470" s="251"/>
      <c r="AJ470" s="220"/>
      <c r="AK470" s="220"/>
      <c r="AL470" s="222"/>
      <c r="AM470" s="217"/>
      <c r="AN470" s="217"/>
      <c r="AO470" s="221"/>
      <c r="AP470" s="220"/>
      <c r="AQ470" s="220"/>
      <c r="AR470" s="245"/>
      <c r="AS470" s="245"/>
      <c r="AT470" s="117"/>
      <c r="AU470" s="117"/>
    </row>
    <row r="471" spans="1:47" ht="12.75" customHeight="1">
      <c r="A471" s="118"/>
      <c r="B471" s="76"/>
      <c r="C471" s="76"/>
      <c r="D471" s="216"/>
      <c r="E471" s="117"/>
      <c r="F471" s="117"/>
      <c r="G471" s="117"/>
      <c r="H471" s="117"/>
      <c r="I471" s="117"/>
      <c r="J471" s="117"/>
      <c r="K471" s="117"/>
      <c r="L471" s="119"/>
      <c r="M471" s="120"/>
      <c r="N471" s="118"/>
      <c r="O471" s="117"/>
      <c r="P471" s="117"/>
      <c r="Q471" s="216"/>
      <c r="R471" s="117"/>
      <c r="S471" s="117"/>
      <c r="T471" s="117"/>
      <c r="U471" s="216"/>
      <c r="V471" s="216"/>
      <c r="W471" s="216"/>
      <c r="X471" s="216"/>
      <c r="Y471" s="216"/>
      <c r="Z471" s="216"/>
      <c r="AA471" s="217"/>
      <c r="AB471" s="218"/>
      <c r="AC471" s="219"/>
      <c r="AD471" s="220"/>
      <c r="AE471" s="220"/>
      <c r="AF471" s="120"/>
      <c r="AG471" s="217"/>
      <c r="AH471" s="217"/>
      <c r="AI471" s="251"/>
      <c r="AJ471" s="220"/>
      <c r="AK471" s="220"/>
      <c r="AL471" s="222"/>
      <c r="AM471" s="217"/>
      <c r="AN471" s="217"/>
      <c r="AO471" s="221"/>
      <c r="AP471" s="220"/>
      <c r="AQ471" s="220"/>
      <c r="AR471" s="245"/>
      <c r="AS471" s="245"/>
      <c r="AT471" s="117"/>
      <c r="AU471" s="117"/>
    </row>
    <row r="472" spans="1:47" ht="12.75" customHeight="1">
      <c r="A472" s="118"/>
      <c r="B472" s="76"/>
      <c r="C472" s="76"/>
      <c r="D472" s="216"/>
      <c r="E472" s="117"/>
      <c r="F472" s="117"/>
      <c r="G472" s="117"/>
      <c r="H472" s="117"/>
      <c r="I472" s="117"/>
      <c r="J472" s="117"/>
      <c r="K472" s="117"/>
      <c r="L472" s="119"/>
      <c r="M472" s="120"/>
      <c r="N472" s="118"/>
      <c r="O472" s="117"/>
      <c r="P472" s="117"/>
      <c r="Q472" s="216"/>
      <c r="R472" s="117"/>
      <c r="S472" s="117"/>
      <c r="T472" s="117"/>
      <c r="U472" s="216"/>
      <c r="V472" s="216"/>
      <c r="W472" s="216"/>
      <c r="X472" s="216"/>
      <c r="Y472" s="216"/>
      <c r="Z472" s="216"/>
      <c r="AA472" s="217"/>
      <c r="AB472" s="218"/>
      <c r="AC472" s="219"/>
      <c r="AD472" s="220"/>
      <c r="AE472" s="220"/>
      <c r="AF472" s="120"/>
      <c r="AG472" s="217"/>
      <c r="AH472" s="217"/>
      <c r="AI472" s="251"/>
      <c r="AJ472" s="220"/>
      <c r="AK472" s="220"/>
      <c r="AL472" s="222"/>
      <c r="AM472" s="217"/>
      <c r="AN472" s="217"/>
      <c r="AO472" s="221"/>
      <c r="AP472" s="220"/>
      <c r="AQ472" s="220"/>
      <c r="AR472" s="245"/>
      <c r="AS472" s="245"/>
      <c r="AT472" s="117"/>
      <c r="AU472" s="117"/>
    </row>
    <row r="473" spans="1:47" ht="12.75" customHeight="1">
      <c r="A473" s="118"/>
      <c r="B473" s="76"/>
      <c r="C473" s="76"/>
      <c r="D473" s="216"/>
      <c r="E473" s="117"/>
      <c r="F473" s="117"/>
      <c r="G473" s="117"/>
      <c r="H473" s="117"/>
      <c r="I473" s="117"/>
      <c r="J473" s="117"/>
      <c r="K473" s="117"/>
      <c r="L473" s="119"/>
      <c r="M473" s="120"/>
      <c r="N473" s="118"/>
      <c r="O473" s="117"/>
      <c r="P473" s="117"/>
      <c r="Q473" s="216"/>
      <c r="R473" s="117"/>
      <c r="S473" s="117"/>
      <c r="T473" s="117"/>
      <c r="U473" s="216"/>
      <c r="V473" s="216"/>
      <c r="W473" s="216"/>
      <c r="X473" s="216"/>
      <c r="Y473" s="216"/>
      <c r="Z473" s="216"/>
      <c r="AA473" s="217"/>
      <c r="AB473" s="218"/>
      <c r="AC473" s="219"/>
      <c r="AD473" s="220"/>
      <c r="AE473" s="220"/>
      <c r="AF473" s="120"/>
      <c r="AG473" s="217"/>
      <c r="AH473" s="217"/>
      <c r="AI473" s="251"/>
      <c r="AJ473" s="220"/>
      <c r="AK473" s="220"/>
      <c r="AL473" s="222"/>
      <c r="AM473" s="217"/>
      <c r="AN473" s="217"/>
      <c r="AO473" s="221"/>
      <c r="AP473" s="220"/>
      <c r="AQ473" s="220"/>
      <c r="AR473" s="245"/>
      <c r="AS473" s="245"/>
      <c r="AT473" s="117"/>
      <c r="AU473" s="117"/>
    </row>
    <row r="474" spans="1:47" ht="12.75" customHeight="1">
      <c r="A474" s="118"/>
      <c r="B474" s="76"/>
      <c r="C474" s="76"/>
      <c r="D474" s="216"/>
      <c r="E474" s="117"/>
      <c r="F474" s="117"/>
      <c r="G474" s="117"/>
      <c r="H474" s="117"/>
      <c r="I474" s="117"/>
      <c r="J474" s="117"/>
      <c r="K474" s="117"/>
      <c r="L474" s="119"/>
      <c r="M474" s="120"/>
      <c r="N474" s="118"/>
      <c r="O474" s="117"/>
      <c r="P474" s="117"/>
      <c r="Q474" s="216"/>
      <c r="R474" s="117"/>
      <c r="S474" s="117"/>
      <c r="T474" s="117"/>
      <c r="U474" s="216"/>
      <c r="V474" s="216"/>
      <c r="W474" s="216"/>
      <c r="X474" s="216"/>
      <c r="Y474" s="216"/>
      <c r="Z474" s="216"/>
      <c r="AA474" s="217"/>
      <c r="AB474" s="218"/>
      <c r="AC474" s="219"/>
      <c r="AD474" s="220"/>
      <c r="AE474" s="220"/>
      <c r="AF474" s="120"/>
      <c r="AG474" s="217"/>
      <c r="AH474" s="217"/>
      <c r="AI474" s="251"/>
      <c r="AJ474" s="220"/>
      <c r="AK474" s="220"/>
      <c r="AL474" s="222"/>
      <c r="AM474" s="217"/>
      <c r="AN474" s="217"/>
      <c r="AO474" s="221"/>
      <c r="AP474" s="220"/>
      <c r="AQ474" s="220"/>
      <c r="AR474" s="245"/>
      <c r="AS474" s="245"/>
      <c r="AT474" s="117"/>
      <c r="AU474" s="117"/>
    </row>
    <row r="475" spans="1:47" ht="12.75" customHeight="1">
      <c r="A475" s="118"/>
      <c r="B475" s="76"/>
      <c r="C475" s="76"/>
      <c r="D475" s="216"/>
      <c r="E475" s="117"/>
      <c r="F475" s="117"/>
      <c r="G475" s="117"/>
      <c r="H475" s="117"/>
      <c r="I475" s="117"/>
      <c r="J475" s="117"/>
      <c r="K475" s="117"/>
      <c r="L475" s="119"/>
      <c r="M475" s="120"/>
      <c r="N475" s="118"/>
      <c r="O475" s="117"/>
      <c r="P475" s="117"/>
      <c r="Q475" s="216"/>
      <c r="R475" s="117"/>
      <c r="S475" s="117"/>
      <c r="T475" s="117"/>
      <c r="U475" s="216"/>
      <c r="V475" s="216"/>
      <c r="W475" s="216"/>
      <c r="X475" s="216"/>
      <c r="Y475" s="216"/>
      <c r="Z475" s="216"/>
      <c r="AA475" s="217"/>
      <c r="AB475" s="218"/>
      <c r="AC475" s="219"/>
      <c r="AD475" s="220"/>
      <c r="AE475" s="220"/>
      <c r="AF475" s="120"/>
      <c r="AG475" s="217"/>
      <c r="AH475" s="217"/>
      <c r="AI475" s="251"/>
      <c r="AJ475" s="220"/>
      <c r="AK475" s="220"/>
      <c r="AL475" s="222"/>
      <c r="AM475" s="217"/>
      <c r="AN475" s="217"/>
      <c r="AO475" s="221"/>
      <c r="AP475" s="220"/>
      <c r="AQ475" s="220"/>
      <c r="AR475" s="245"/>
      <c r="AS475" s="245"/>
      <c r="AT475" s="117"/>
      <c r="AU475" s="117"/>
    </row>
    <row r="476" spans="1:47" ht="12.75" customHeight="1">
      <c r="A476" s="118"/>
      <c r="B476" s="76"/>
      <c r="C476" s="76"/>
      <c r="D476" s="216"/>
      <c r="E476" s="117"/>
      <c r="F476" s="117"/>
      <c r="G476" s="117"/>
      <c r="H476" s="117"/>
      <c r="I476" s="117"/>
      <c r="J476" s="117"/>
      <c r="K476" s="117"/>
      <c r="L476" s="119"/>
      <c r="M476" s="120"/>
      <c r="N476" s="118"/>
      <c r="O476" s="117"/>
      <c r="P476" s="117"/>
      <c r="Q476" s="216"/>
      <c r="R476" s="117"/>
      <c r="S476" s="117"/>
      <c r="T476" s="117"/>
      <c r="U476" s="216"/>
      <c r="V476" s="216"/>
      <c r="W476" s="216"/>
      <c r="X476" s="216"/>
      <c r="Y476" s="216"/>
      <c r="Z476" s="216"/>
      <c r="AA476" s="217"/>
      <c r="AB476" s="218"/>
      <c r="AC476" s="219"/>
      <c r="AD476" s="220"/>
      <c r="AE476" s="220"/>
      <c r="AF476" s="120"/>
      <c r="AG476" s="217"/>
      <c r="AH476" s="217"/>
      <c r="AI476" s="251"/>
      <c r="AJ476" s="220"/>
      <c r="AK476" s="220"/>
      <c r="AL476" s="222"/>
      <c r="AM476" s="217"/>
      <c r="AN476" s="217"/>
      <c r="AO476" s="221"/>
      <c r="AP476" s="220"/>
      <c r="AQ476" s="220"/>
      <c r="AR476" s="245"/>
      <c r="AS476" s="245"/>
      <c r="AT476" s="117"/>
      <c r="AU476" s="117"/>
    </row>
    <row r="477" spans="1:47" ht="12.75" customHeight="1">
      <c r="A477" s="118"/>
      <c r="B477" s="76"/>
      <c r="C477" s="76"/>
      <c r="D477" s="216"/>
      <c r="E477" s="117"/>
      <c r="F477" s="117"/>
      <c r="G477" s="117"/>
      <c r="H477" s="117"/>
      <c r="I477" s="117"/>
      <c r="J477" s="117"/>
      <c r="K477" s="117"/>
      <c r="L477" s="119"/>
      <c r="M477" s="120"/>
      <c r="N477" s="118"/>
      <c r="O477" s="117"/>
      <c r="P477" s="117"/>
      <c r="Q477" s="216"/>
      <c r="R477" s="117"/>
      <c r="S477" s="117"/>
      <c r="T477" s="117"/>
      <c r="U477" s="216"/>
      <c r="V477" s="216"/>
      <c r="W477" s="216"/>
      <c r="X477" s="216"/>
      <c r="Y477" s="216"/>
      <c r="Z477" s="216"/>
      <c r="AA477" s="217"/>
      <c r="AB477" s="218"/>
      <c r="AC477" s="219"/>
      <c r="AD477" s="220"/>
      <c r="AE477" s="220"/>
      <c r="AF477" s="120"/>
      <c r="AG477" s="217"/>
      <c r="AH477" s="217"/>
      <c r="AI477" s="251"/>
      <c r="AJ477" s="220"/>
      <c r="AK477" s="220"/>
      <c r="AL477" s="222"/>
      <c r="AM477" s="217"/>
      <c r="AN477" s="217"/>
      <c r="AO477" s="221"/>
      <c r="AP477" s="220"/>
      <c r="AQ477" s="220"/>
      <c r="AR477" s="245"/>
      <c r="AS477" s="245"/>
      <c r="AT477" s="117"/>
      <c r="AU477" s="117"/>
    </row>
    <row r="478" spans="1:47" ht="12.75" customHeight="1">
      <c r="A478" s="118"/>
      <c r="B478" s="76"/>
      <c r="C478" s="76"/>
      <c r="D478" s="216"/>
      <c r="E478" s="117"/>
      <c r="F478" s="117"/>
      <c r="G478" s="117"/>
      <c r="H478" s="117"/>
      <c r="I478" s="117"/>
      <c r="J478" s="117"/>
      <c r="K478" s="117"/>
      <c r="L478" s="119"/>
      <c r="M478" s="120"/>
      <c r="N478" s="118"/>
      <c r="O478" s="117"/>
      <c r="P478" s="117"/>
      <c r="Q478" s="216"/>
      <c r="R478" s="117"/>
      <c r="S478" s="117"/>
      <c r="T478" s="117"/>
      <c r="U478" s="216"/>
      <c r="V478" s="216"/>
      <c r="W478" s="216"/>
      <c r="X478" s="216"/>
      <c r="Y478" s="216"/>
      <c r="Z478" s="216"/>
      <c r="AA478" s="217"/>
      <c r="AB478" s="218"/>
      <c r="AC478" s="219"/>
      <c r="AD478" s="220"/>
      <c r="AE478" s="220"/>
      <c r="AF478" s="120"/>
      <c r="AG478" s="217"/>
      <c r="AH478" s="217"/>
      <c r="AI478" s="251"/>
      <c r="AJ478" s="220"/>
      <c r="AK478" s="220"/>
      <c r="AL478" s="222"/>
      <c r="AM478" s="217"/>
      <c r="AN478" s="217"/>
      <c r="AO478" s="221"/>
      <c r="AP478" s="220"/>
      <c r="AQ478" s="220"/>
      <c r="AR478" s="245"/>
      <c r="AS478" s="245"/>
      <c r="AT478" s="117"/>
      <c r="AU478" s="117"/>
    </row>
    <row r="479" spans="1:47" ht="12.75" customHeight="1">
      <c r="A479" s="118"/>
      <c r="B479" s="76"/>
      <c r="C479" s="76"/>
      <c r="D479" s="216"/>
      <c r="E479" s="117"/>
      <c r="F479" s="117"/>
      <c r="G479" s="117"/>
      <c r="H479" s="117"/>
      <c r="I479" s="117"/>
      <c r="J479" s="117"/>
      <c r="K479" s="117"/>
      <c r="L479" s="119"/>
      <c r="M479" s="120"/>
      <c r="N479" s="118"/>
      <c r="O479" s="117"/>
      <c r="P479" s="117"/>
      <c r="Q479" s="216"/>
      <c r="R479" s="117"/>
      <c r="S479" s="117"/>
      <c r="T479" s="117"/>
      <c r="U479" s="216"/>
      <c r="V479" s="216"/>
      <c r="W479" s="216"/>
      <c r="X479" s="216"/>
      <c r="Y479" s="216"/>
      <c r="Z479" s="216"/>
      <c r="AA479" s="217"/>
      <c r="AB479" s="218"/>
      <c r="AC479" s="219"/>
      <c r="AD479" s="220"/>
      <c r="AE479" s="220"/>
      <c r="AF479" s="120"/>
      <c r="AG479" s="217"/>
      <c r="AH479" s="217"/>
      <c r="AI479" s="251"/>
      <c r="AJ479" s="220"/>
      <c r="AK479" s="220"/>
      <c r="AL479" s="222"/>
      <c r="AM479" s="217"/>
      <c r="AN479" s="217"/>
      <c r="AO479" s="221"/>
      <c r="AP479" s="220"/>
      <c r="AQ479" s="220"/>
      <c r="AR479" s="245"/>
      <c r="AS479" s="245"/>
      <c r="AT479" s="117"/>
      <c r="AU479" s="117"/>
    </row>
    <row r="480" spans="1:47" ht="12.75" customHeight="1">
      <c r="A480" s="118"/>
      <c r="B480" s="76"/>
      <c r="C480" s="76"/>
      <c r="D480" s="216"/>
      <c r="E480" s="117"/>
      <c r="F480" s="117"/>
      <c r="G480" s="117"/>
      <c r="H480" s="117"/>
      <c r="I480" s="117"/>
      <c r="J480" s="117"/>
      <c r="K480" s="117"/>
      <c r="L480" s="119"/>
      <c r="M480" s="120"/>
      <c r="N480" s="118"/>
      <c r="O480" s="117"/>
      <c r="P480" s="117"/>
      <c r="Q480" s="216"/>
      <c r="R480" s="117"/>
      <c r="S480" s="117"/>
      <c r="T480" s="117"/>
      <c r="U480" s="216"/>
      <c r="V480" s="216"/>
      <c r="W480" s="216"/>
      <c r="X480" s="216"/>
      <c r="Y480" s="216"/>
      <c r="Z480" s="216"/>
      <c r="AA480" s="217"/>
      <c r="AB480" s="218"/>
      <c r="AC480" s="219"/>
      <c r="AD480" s="220"/>
      <c r="AE480" s="220"/>
      <c r="AF480" s="120"/>
      <c r="AG480" s="217"/>
      <c r="AH480" s="217"/>
      <c r="AI480" s="251"/>
      <c r="AJ480" s="220"/>
      <c r="AK480" s="220"/>
      <c r="AL480" s="222"/>
      <c r="AM480" s="217"/>
      <c r="AN480" s="217"/>
      <c r="AO480" s="221"/>
      <c r="AP480" s="220"/>
      <c r="AQ480" s="220"/>
      <c r="AR480" s="245"/>
      <c r="AS480" s="245"/>
      <c r="AT480" s="117"/>
      <c r="AU480" s="117"/>
    </row>
    <row r="481" spans="1:47" ht="12.75" customHeight="1">
      <c r="A481" s="118"/>
      <c r="B481" s="76"/>
      <c r="C481" s="76"/>
      <c r="D481" s="216"/>
      <c r="E481" s="117"/>
      <c r="F481" s="117"/>
      <c r="G481" s="117"/>
      <c r="H481" s="117"/>
      <c r="I481" s="117"/>
      <c r="J481" s="117"/>
      <c r="K481" s="117"/>
      <c r="L481" s="119"/>
      <c r="M481" s="120"/>
      <c r="N481" s="118"/>
      <c r="O481" s="117"/>
      <c r="P481" s="117"/>
      <c r="Q481" s="216"/>
      <c r="R481" s="117"/>
      <c r="S481" s="117"/>
      <c r="T481" s="117"/>
      <c r="U481" s="216"/>
      <c r="V481" s="216"/>
      <c r="W481" s="216"/>
      <c r="X481" s="216"/>
      <c r="Y481" s="216"/>
      <c r="Z481" s="216"/>
      <c r="AA481" s="217"/>
      <c r="AB481" s="218"/>
      <c r="AC481" s="219"/>
      <c r="AD481" s="220"/>
      <c r="AE481" s="220"/>
      <c r="AF481" s="120"/>
      <c r="AG481" s="217"/>
      <c r="AH481" s="217"/>
      <c r="AI481" s="251"/>
      <c r="AJ481" s="220"/>
      <c r="AK481" s="220"/>
      <c r="AL481" s="222"/>
      <c r="AM481" s="217"/>
      <c r="AN481" s="217"/>
      <c r="AO481" s="221"/>
      <c r="AP481" s="220"/>
      <c r="AQ481" s="220"/>
      <c r="AR481" s="245"/>
      <c r="AS481" s="245"/>
      <c r="AT481" s="117"/>
      <c r="AU481" s="117"/>
    </row>
    <row r="482" spans="1:47" ht="12.75" customHeight="1">
      <c r="A482" s="118"/>
      <c r="B482" s="76"/>
      <c r="C482" s="76"/>
      <c r="D482" s="216"/>
      <c r="E482" s="117"/>
      <c r="F482" s="117"/>
      <c r="G482" s="117"/>
      <c r="H482" s="117"/>
      <c r="I482" s="117"/>
      <c r="J482" s="117"/>
      <c r="K482" s="117"/>
      <c r="L482" s="119"/>
      <c r="M482" s="120"/>
      <c r="N482" s="118"/>
      <c r="O482" s="117"/>
      <c r="P482" s="117"/>
      <c r="Q482" s="216"/>
      <c r="R482" s="117"/>
      <c r="S482" s="117"/>
      <c r="T482" s="117"/>
      <c r="U482" s="216"/>
      <c r="V482" s="216"/>
      <c r="W482" s="216"/>
      <c r="X482" s="216"/>
      <c r="Y482" s="216"/>
      <c r="Z482" s="216"/>
      <c r="AA482" s="217"/>
      <c r="AB482" s="218"/>
      <c r="AC482" s="219"/>
      <c r="AD482" s="220"/>
      <c r="AE482" s="220"/>
      <c r="AF482" s="120"/>
      <c r="AG482" s="217"/>
      <c r="AH482" s="217"/>
      <c r="AI482" s="251"/>
      <c r="AJ482" s="220"/>
      <c r="AK482" s="220"/>
      <c r="AL482" s="222"/>
      <c r="AM482" s="217"/>
      <c r="AN482" s="217"/>
      <c r="AO482" s="221"/>
      <c r="AP482" s="220"/>
      <c r="AQ482" s="220"/>
      <c r="AR482" s="245"/>
      <c r="AS482" s="245"/>
      <c r="AT482" s="117"/>
      <c r="AU482" s="117"/>
    </row>
    <row r="483" spans="1:47" ht="12.75" customHeight="1">
      <c r="A483" s="118"/>
      <c r="B483" s="76"/>
      <c r="C483" s="76"/>
      <c r="D483" s="216"/>
      <c r="E483" s="117"/>
      <c r="F483" s="117"/>
      <c r="G483" s="117"/>
      <c r="H483" s="117"/>
      <c r="I483" s="117"/>
      <c r="J483" s="117"/>
      <c r="K483" s="117"/>
      <c r="L483" s="119"/>
      <c r="M483" s="120"/>
      <c r="N483" s="118"/>
      <c r="O483" s="117"/>
      <c r="P483" s="117"/>
      <c r="Q483" s="216"/>
      <c r="R483" s="117"/>
      <c r="S483" s="117"/>
      <c r="T483" s="117"/>
      <c r="U483" s="216"/>
      <c r="V483" s="216"/>
      <c r="W483" s="216"/>
      <c r="X483" s="216"/>
      <c r="Y483" s="216"/>
      <c r="Z483" s="216"/>
      <c r="AA483" s="217"/>
      <c r="AB483" s="218"/>
      <c r="AC483" s="219"/>
      <c r="AD483" s="220"/>
      <c r="AE483" s="220"/>
      <c r="AF483" s="120"/>
      <c r="AG483" s="217"/>
      <c r="AH483" s="217"/>
      <c r="AI483" s="251"/>
      <c r="AJ483" s="220"/>
      <c r="AK483" s="220"/>
      <c r="AL483" s="222"/>
      <c r="AM483" s="217"/>
      <c r="AN483" s="217"/>
      <c r="AO483" s="221"/>
      <c r="AP483" s="220"/>
      <c r="AQ483" s="220"/>
      <c r="AR483" s="245"/>
      <c r="AS483" s="245"/>
      <c r="AT483" s="117"/>
      <c r="AU483" s="117"/>
    </row>
    <row r="484" spans="1:47" ht="12.75" customHeight="1">
      <c r="A484" s="118"/>
      <c r="B484" s="76"/>
      <c r="C484" s="76"/>
      <c r="D484" s="216"/>
      <c r="E484" s="117"/>
      <c r="F484" s="117"/>
      <c r="G484" s="117"/>
      <c r="H484" s="117"/>
      <c r="I484" s="117"/>
      <c r="J484" s="117"/>
      <c r="K484" s="117"/>
      <c r="L484" s="119"/>
      <c r="M484" s="120"/>
      <c r="N484" s="118"/>
      <c r="O484" s="117"/>
      <c r="P484" s="117"/>
      <c r="Q484" s="216"/>
      <c r="R484" s="117"/>
      <c r="S484" s="117"/>
      <c r="T484" s="117"/>
      <c r="U484" s="216"/>
      <c r="V484" s="216"/>
      <c r="W484" s="216"/>
      <c r="X484" s="216"/>
      <c r="Y484" s="216"/>
      <c r="Z484" s="216"/>
      <c r="AA484" s="217"/>
      <c r="AB484" s="218"/>
      <c r="AC484" s="219"/>
      <c r="AD484" s="220"/>
      <c r="AE484" s="220"/>
      <c r="AF484" s="120"/>
      <c r="AG484" s="217"/>
      <c r="AH484" s="217"/>
      <c r="AI484" s="251"/>
      <c r="AJ484" s="220"/>
      <c r="AK484" s="220"/>
      <c r="AL484" s="222"/>
      <c r="AM484" s="217"/>
      <c r="AN484" s="217"/>
      <c r="AO484" s="221"/>
      <c r="AP484" s="220"/>
      <c r="AQ484" s="220"/>
      <c r="AR484" s="245"/>
      <c r="AS484" s="245"/>
      <c r="AT484" s="117"/>
      <c r="AU484" s="117"/>
    </row>
    <row r="485" spans="1:47" ht="12.75" customHeight="1">
      <c r="A485" s="118"/>
      <c r="B485" s="76"/>
      <c r="C485" s="76"/>
      <c r="D485" s="216"/>
      <c r="E485" s="117"/>
      <c r="F485" s="117"/>
      <c r="G485" s="117"/>
      <c r="H485" s="117"/>
      <c r="I485" s="117"/>
      <c r="J485" s="117"/>
      <c r="K485" s="117"/>
      <c r="L485" s="119"/>
      <c r="M485" s="120"/>
      <c r="N485" s="118"/>
      <c r="O485" s="117"/>
      <c r="P485" s="117"/>
      <c r="Q485" s="216"/>
      <c r="R485" s="117"/>
      <c r="S485" s="117"/>
      <c r="T485" s="117"/>
      <c r="U485" s="216"/>
      <c r="V485" s="216"/>
      <c r="W485" s="216"/>
      <c r="X485" s="216"/>
      <c r="Y485" s="216"/>
      <c r="Z485" s="216"/>
      <c r="AA485" s="217"/>
      <c r="AB485" s="218"/>
      <c r="AC485" s="219"/>
      <c r="AD485" s="220"/>
      <c r="AE485" s="220"/>
      <c r="AF485" s="120"/>
      <c r="AG485" s="217"/>
      <c r="AH485" s="217"/>
      <c r="AI485" s="251"/>
      <c r="AJ485" s="220"/>
      <c r="AK485" s="220"/>
      <c r="AL485" s="222"/>
      <c r="AM485" s="217"/>
      <c r="AN485" s="217"/>
      <c r="AO485" s="221"/>
      <c r="AP485" s="220"/>
      <c r="AQ485" s="220"/>
      <c r="AR485" s="245"/>
      <c r="AS485" s="245"/>
      <c r="AT485" s="117"/>
      <c r="AU485" s="117"/>
    </row>
    <row r="486" spans="1:47" ht="12.75" customHeight="1">
      <c r="A486" s="118"/>
      <c r="B486" s="76"/>
      <c r="C486" s="76"/>
      <c r="D486" s="216"/>
      <c r="E486" s="117"/>
      <c r="F486" s="117"/>
      <c r="G486" s="117"/>
      <c r="H486" s="117"/>
      <c r="I486" s="117"/>
      <c r="J486" s="117"/>
      <c r="K486" s="117"/>
      <c r="L486" s="119"/>
      <c r="M486" s="120"/>
      <c r="N486" s="118"/>
      <c r="O486" s="117"/>
      <c r="P486" s="117"/>
      <c r="Q486" s="216"/>
      <c r="R486" s="117"/>
      <c r="S486" s="117"/>
      <c r="T486" s="117"/>
      <c r="U486" s="216"/>
      <c r="V486" s="216"/>
      <c r="W486" s="216"/>
      <c r="X486" s="216"/>
      <c r="Y486" s="216"/>
      <c r="Z486" s="216"/>
      <c r="AA486" s="217"/>
      <c r="AB486" s="218"/>
      <c r="AC486" s="219"/>
      <c r="AD486" s="220"/>
      <c r="AE486" s="220"/>
      <c r="AF486" s="120"/>
      <c r="AG486" s="217"/>
      <c r="AH486" s="217"/>
      <c r="AI486" s="251"/>
      <c r="AJ486" s="220"/>
      <c r="AK486" s="220"/>
      <c r="AL486" s="222"/>
      <c r="AM486" s="217"/>
      <c r="AN486" s="217"/>
      <c r="AO486" s="221"/>
      <c r="AP486" s="220"/>
      <c r="AQ486" s="220"/>
      <c r="AR486" s="245"/>
      <c r="AS486" s="245"/>
      <c r="AT486" s="117"/>
      <c r="AU486" s="117"/>
    </row>
    <row r="487" spans="1:47" ht="12.75" customHeight="1">
      <c r="A487" s="118"/>
      <c r="B487" s="76"/>
      <c r="C487" s="76"/>
      <c r="D487" s="216"/>
      <c r="E487" s="117"/>
      <c r="F487" s="117"/>
      <c r="G487" s="117"/>
      <c r="H487" s="117"/>
      <c r="I487" s="117"/>
      <c r="J487" s="117"/>
      <c r="K487" s="117"/>
      <c r="L487" s="119"/>
      <c r="M487" s="120"/>
      <c r="N487" s="118"/>
      <c r="O487" s="117"/>
      <c r="P487" s="117"/>
      <c r="Q487" s="216"/>
      <c r="R487" s="117"/>
      <c r="S487" s="117"/>
      <c r="T487" s="117"/>
      <c r="U487" s="216"/>
      <c r="V487" s="216"/>
      <c r="W487" s="216"/>
      <c r="X487" s="216"/>
      <c r="Y487" s="216"/>
      <c r="Z487" s="216"/>
      <c r="AA487" s="217"/>
      <c r="AB487" s="218"/>
      <c r="AC487" s="219"/>
      <c r="AD487" s="220"/>
      <c r="AE487" s="220"/>
      <c r="AF487" s="120"/>
      <c r="AG487" s="217"/>
      <c r="AH487" s="217"/>
      <c r="AI487" s="251"/>
      <c r="AJ487" s="220"/>
      <c r="AK487" s="220"/>
      <c r="AL487" s="222"/>
      <c r="AM487" s="217"/>
      <c r="AN487" s="217"/>
      <c r="AO487" s="221"/>
      <c r="AP487" s="220"/>
      <c r="AQ487" s="220"/>
      <c r="AR487" s="245"/>
      <c r="AS487" s="245"/>
      <c r="AT487" s="117"/>
      <c r="AU487" s="117"/>
    </row>
    <row r="488" spans="1:47" ht="12.75" customHeight="1">
      <c r="A488" s="118"/>
      <c r="B488" s="76"/>
      <c r="C488" s="76"/>
      <c r="D488" s="216"/>
      <c r="E488" s="117"/>
      <c r="F488" s="117"/>
      <c r="G488" s="117"/>
      <c r="H488" s="117"/>
      <c r="I488" s="117"/>
      <c r="J488" s="117"/>
      <c r="K488" s="117"/>
      <c r="L488" s="119"/>
      <c r="M488" s="120"/>
      <c r="N488" s="118"/>
      <c r="O488" s="117"/>
      <c r="P488" s="117"/>
      <c r="Q488" s="216"/>
      <c r="R488" s="117"/>
      <c r="S488" s="117"/>
      <c r="T488" s="117"/>
      <c r="U488" s="216"/>
      <c r="V488" s="216"/>
      <c r="W488" s="216"/>
      <c r="X488" s="216"/>
      <c r="Y488" s="216"/>
      <c r="Z488" s="216"/>
      <c r="AA488" s="217"/>
      <c r="AB488" s="218"/>
      <c r="AC488" s="219"/>
      <c r="AD488" s="220"/>
      <c r="AE488" s="220"/>
      <c r="AF488" s="120"/>
      <c r="AG488" s="217"/>
      <c r="AH488" s="217"/>
      <c r="AI488" s="251"/>
      <c r="AJ488" s="220"/>
      <c r="AK488" s="220"/>
      <c r="AL488" s="222"/>
      <c r="AM488" s="217"/>
      <c r="AN488" s="217"/>
      <c r="AO488" s="221"/>
      <c r="AP488" s="220"/>
      <c r="AQ488" s="220"/>
      <c r="AR488" s="245"/>
      <c r="AS488" s="245"/>
      <c r="AT488" s="117"/>
      <c r="AU488" s="117"/>
    </row>
    <row r="489" spans="1:47" ht="12.75" customHeight="1">
      <c r="A489" s="118"/>
      <c r="B489" s="76"/>
      <c r="C489" s="76"/>
      <c r="D489" s="216"/>
      <c r="E489" s="117"/>
      <c r="F489" s="117"/>
      <c r="G489" s="117"/>
      <c r="H489" s="117"/>
      <c r="I489" s="117"/>
      <c r="J489" s="117"/>
      <c r="K489" s="117"/>
      <c r="L489" s="119"/>
      <c r="M489" s="120"/>
      <c r="N489" s="118"/>
      <c r="O489" s="117"/>
      <c r="P489" s="117"/>
      <c r="Q489" s="216"/>
      <c r="R489" s="117"/>
      <c r="S489" s="117"/>
      <c r="T489" s="117"/>
      <c r="U489" s="216"/>
      <c r="V489" s="216"/>
      <c r="W489" s="216"/>
      <c r="X489" s="216"/>
      <c r="Y489" s="216"/>
      <c r="Z489" s="216"/>
      <c r="AA489" s="217"/>
      <c r="AB489" s="218"/>
      <c r="AC489" s="219"/>
      <c r="AD489" s="220"/>
      <c r="AE489" s="220"/>
      <c r="AF489" s="120"/>
      <c r="AG489" s="217"/>
      <c r="AH489" s="217"/>
      <c r="AI489" s="251"/>
      <c r="AJ489" s="220"/>
      <c r="AK489" s="220"/>
      <c r="AL489" s="222"/>
      <c r="AM489" s="217"/>
      <c r="AN489" s="217"/>
      <c r="AO489" s="221"/>
      <c r="AP489" s="220"/>
      <c r="AQ489" s="220"/>
      <c r="AR489" s="245"/>
      <c r="AS489" s="245"/>
      <c r="AT489" s="117"/>
      <c r="AU489" s="117"/>
    </row>
    <row r="490" spans="1:47" ht="12.75" customHeight="1">
      <c r="A490" s="118"/>
      <c r="B490" s="76"/>
      <c r="C490" s="76"/>
      <c r="D490" s="216"/>
      <c r="E490" s="117"/>
      <c r="F490" s="117"/>
      <c r="G490" s="117"/>
      <c r="H490" s="117"/>
      <c r="I490" s="117"/>
      <c r="J490" s="117"/>
      <c r="K490" s="117"/>
      <c r="L490" s="119"/>
      <c r="M490" s="120"/>
      <c r="N490" s="118"/>
      <c r="O490" s="117"/>
      <c r="P490" s="117"/>
      <c r="Q490" s="216"/>
      <c r="R490" s="117"/>
      <c r="S490" s="117"/>
      <c r="T490" s="117"/>
      <c r="U490" s="216"/>
      <c r="V490" s="216"/>
      <c r="W490" s="216"/>
      <c r="X490" s="216"/>
      <c r="Y490" s="216"/>
      <c r="Z490" s="216"/>
      <c r="AA490" s="217"/>
      <c r="AB490" s="218"/>
      <c r="AC490" s="219"/>
      <c r="AD490" s="220"/>
      <c r="AE490" s="220"/>
      <c r="AF490" s="120"/>
      <c r="AG490" s="217"/>
      <c r="AH490" s="217"/>
      <c r="AI490" s="251"/>
      <c r="AJ490" s="220"/>
      <c r="AK490" s="220"/>
      <c r="AL490" s="222"/>
      <c r="AM490" s="217"/>
      <c r="AN490" s="217"/>
      <c r="AO490" s="221"/>
      <c r="AP490" s="220"/>
      <c r="AQ490" s="220"/>
      <c r="AR490" s="245"/>
      <c r="AS490" s="245"/>
      <c r="AT490" s="117"/>
      <c r="AU490" s="117"/>
    </row>
    <row r="491" spans="1:47" ht="12.75" customHeight="1">
      <c r="A491" s="118"/>
      <c r="B491" s="76"/>
      <c r="C491" s="76"/>
      <c r="D491" s="216"/>
      <c r="E491" s="117"/>
      <c r="F491" s="117"/>
      <c r="G491" s="117"/>
      <c r="H491" s="117"/>
      <c r="I491" s="117"/>
      <c r="J491" s="117"/>
      <c r="K491" s="117"/>
      <c r="L491" s="119"/>
      <c r="M491" s="120"/>
      <c r="N491" s="118"/>
      <c r="O491" s="117"/>
      <c r="P491" s="117"/>
      <c r="Q491" s="216"/>
      <c r="R491" s="117"/>
      <c r="S491" s="117"/>
      <c r="T491" s="117"/>
      <c r="U491" s="216"/>
      <c r="V491" s="216"/>
      <c r="W491" s="216"/>
      <c r="X491" s="216"/>
      <c r="Y491" s="216"/>
      <c r="Z491" s="216"/>
      <c r="AA491" s="217"/>
      <c r="AB491" s="218"/>
      <c r="AC491" s="219"/>
      <c r="AD491" s="220"/>
      <c r="AE491" s="220"/>
      <c r="AF491" s="120"/>
      <c r="AG491" s="217"/>
      <c r="AH491" s="217"/>
      <c r="AI491" s="251"/>
      <c r="AJ491" s="220"/>
      <c r="AK491" s="220"/>
      <c r="AL491" s="222"/>
      <c r="AM491" s="217"/>
      <c r="AN491" s="217"/>
      <c r="AO491" s="221"/>
      <c r="AP491" s="220"/>
      <c r="AQ491" s="220"/>
      <c r="AR491" s="245"/>
      <c r="AS491" s="245"/>
      <c r="AT491" s="117"/>
      <c r="AU491" s="117"/>
    </row>
    <row r="492" spans="1:47" ht="12.75" customHeight="1">
      <c r="A492" s="118"/>
      <c r="B492" s="76"/>
      <c r="C492" s="76"/>
      <c r="D492" s="216"/>
      <c r="E492" s="117"/>
      <c r="F492" s="117"/>
      <c r="G492" s="117"/>
      <c r="H492" s="117"/>
      <c r="I492" s="117"/>
      <c r="J492" s="117"/>
      <c r="K492" s="117"/>
      <c r="L492" s="119"/>
      <c r="M492" s="120"/>
      <c r="N492" s="118"/>
      <c r="O492" s="117"/>
      <c r="P492" s="117"/>
      <c r="Q492" s="216"/>
      <c r="R492" s="117"/>
      <c r="S492" s="117"/>
      <c r="T492" s="117"/>
      <c r="U492" s="216"/>
      <c r="V492" s="216"/>
      <c r="W492" s="216"/>
      <c r="X492" s="216"/>
      <c r="Y492" s="216"/>
      <c r="Z492" s="216"/>
      <c r="AA492" s="217"/>
      <c r="AB492" s="218"/>
      <c r="AC492" s="219"/>
      <c r="AD492" s="220"/>
      <c r="AE492" s="220"/>
      <c r="AF492" s="120"/>
      <c r="AG492" s="217"/>
      <c r="AH492" s="217"/>
      <c r="AI492" s="251"/>
      <c r="AJ492" s="220"/>
      <c r="AK492" s="220"/>
      <c r="AL492" s="222"/>
      <c r="AM492" s="217"/>
      <c r="AN492" s="217"/>
      <c r="AO492" s="221"/>
      <c r="AP492" s="220"/>
      <c r="AQ492" s="220"/>
      <c r="AR492" s="245"/>
      <c r="AS492" s="245"/>
      <c r="AT492" s="117"/>
      <c r="AU492" s="117"/>
    </row>
    <row r="493" spans="1:47" ht="12.75" customHeight="1">
      <c r="A493" s="118"/>
      <c r="B493" s="76"/>
      <c r="C493" s="76"/>
      <c r="D493" s="216"/>
      <c r="E493" s="117"/>
      <c r="F493" s="117"/>
      <c r="G493" s="117"/>
      <c r="H493" s="117"/>
      <c r="I493" s="117"/>
      <c r="J493" s="117"/>
      <c r="K493" s="117"/>
      <c r="L493" s="119"/>
      <c r="M493" s="120"/>
      <c r="N493" s="118"/>
      <c r="O493" s="117"/>
      <c r="P493" s="117"/>
      <c r="Q493" s="216"/>
      <c r="R493" s="117"/>
      <c r="S493" s="117"/>
      <c r="T493" s="117"/>
      <c r="U493" s="216"/>
      <c r="V493" s="216"/>
      <c r="W493" s="216"/>
      <c r="X493" s="216"/>
      <c r="Y493" s="216"/>
      <c r="Z493" s="216"/>
      <c r="AA493" s="217"/>
      <c r="AB493" s="218"/>
      <c r="AC493" s="219"/>
      <c r="AD493" s="220"/>
      <c r="AE493" s="220"/>
      <c r="AF493" s="120"/>
      <c r="AG493" s="217"/>
      <c r="AH493" s="217"/>
      <c r="AI493" s="251"/>
      <c r="AJ493" s="220"/>
      <c r="AK493" s="220"/>
      <c r="AL493" s="222"/>
      <c r="AM493" s="217"/>
      <c r="AN493" s="217"/>
      <c r="AO493" s="221"/>
      <c r="AP493" s="220"/>
      <c r="AQ493" s="220"/>
      <c r="AR493" s="245"/>
      <c r="AS493" s="245"/>
      <c r="AT493" s="117"/>
      <c r="AU493" s="117"/>
    </row>
    <row r="494" spans="1:47" ht="12.75" customHeight="1">
      <c r="A494" s="118"/>
      <c r="B494" s="76"/>
      <c r="C494" s="76"/>
      <c r="D494" s="216"/>
      <c r="E494" s="117"/>
      <c r="F494" s="117"/>
      <c r="G494" s="117"/>
      <c r="H494" s="117"/>
      <c r="I494" s="117"/>
      <c r="J494" s="117"/>
      <c r="K494" s="117"/>
      <c r="L494" s="119"/>
      <c r="M494" s="120"/>
      <c r="N494" s="118"/>
      <c r="O494" s="117"/>
      <c r="P494" s="117"/>
      <c r="Q494" s="216"/>
      <c r="R494" s="117"/>
      <c r="S494" s="117"/>
      <c r="T494" s="117"/>
      <c r="U494" s="216"/>
      <c r="V494" s="216"/>
      <c r="W494" s="216"/>
      <c r="X494" s="216"/>
      <c r="Y494" s="216"/>
      <c r="Z494" s="216"/>
      <c r="AA494" s="217"/>
      <c r="AB494" s="218"/>
      <c r="AC494" s="219"/>
      <c r="AD494" s="220"/>
      <c r="AE494" s="220"/>
      <c r="AF494" s="120"/>
      <c r="AG494" s="217"/>
      <c r="AH494" s="217"/>
      <c r="AI494" s="251"/>
      <c r="AJ494" s="220"/>
      <c r="AK494" s="220"/>
      <c r="AL494" s="222"/>
      <c r="AM494" s="217"/>
      <c r="AN494" s="217"/>
      <c r="AO494" s="221"/>
      <c r="AP494" s="220"/>
      <c r="AQ494" s="220"/>
      <c r="AR494" s="245"/>
      <c r="AS494" s="245"/>
      <c r="AT494" s="117"/>
      <c r="AU494" s="117"/>
    </row>
    <row r="495" spans="1:47" ht="12.75" customHeight="1">
      <c r="A495" s="118"/>
      <c r="B495" s="76"/>
      <c r="C495" s="76"/>
      <c r="D495" s="216"/>
      <c r="E495" s="117"/>
      <c r="F495" s="117"/>
      <c r="G495" s="117"/>
      <c r="H495" s="117"/>
      <c r="I495" s="117"/>
      <c r="J495" s="117"/>
      <c r="K495" s="117"/>
      <c r="L495" s="119"/>
      <c r="M495" s="120"/>
      <c r="N495" s="118"/>
      <c r="O495" s="117"/>
      <c r="P495" s="117"/>
      <c r="Q495" s="216"/>
      <c r="R495" s="117"/>
      <c r="S495" s="117"/>
      <c r="T495" s="117"/>
      <c r="U495" s="216"/>
      <c r="V495" s="216"/>
      <c r="W495" s="216"/>
      <c r="X495" s="216"/>
      <c r="Y495" s="216"/>
      <c r="Z495" s="216"/>
      <c r="AA495" s="217"/>
      <c r="AB495" s="218"/>
      <c r="AC495" s="219"/>
      <c r="AD495" s="220"/>
      <c r="AE495" s="220"/>
      <c r="AF495" s="120"/>
      <c r="AG495" s="217"/>
      <c r="AH495" s="217"/>
      <c r="AI495" s="251"/>
      <c r="AJ495" s="220"/>
      <c r="AK495" s="220"/>
      <c r="AL495" s="222"/>
      <c r="AM495" s="217"/>
      <c r="AN495" s="217"/>
      <c r="AO495" s="221"/>
      <c r="AP495" s="220"/>
      <c r="AQ495" s="220"/>
      <c r="AR495" s="245"/>
      <c r="AS495" s="245"/>
      <c r="AT495" s="117"/>
      <c r="AU495" s="117"/>
    </row>
    <row r="496" spans="1:47" ht="12.75" customHeight="1">
      <c r="A496" s="118"/>
      <c r="B496" s="76"/>
      <c r="C496" s="76"/>
      <c r="D496" s="216"/>
      <c r="E496" s="117"/>
      <c r="F496" s="117"/>
      <c r="G496" s="117"/>
      <c r="H496" s="117"/>
      <c r="I496" s="117"/>
      <c r="J496" s="117"/>
      <c r="K496" s="117"/>
      <c r="L496" s="119"/>
      <c r="M496" s="120"/>
      <c r="N496" s="118"/>
      <c r="O496" s="117"/>
      <c r="P496" s="117"/>
      <c r="Q496" s="216"/>
      <c r="R496" s="117"/>
      <c r="S496" s="117"/>
      <c r="T496" s="117"/>
      <c r="U496" s="216"/>
      <c r="V496" s="216"/>
      <c r="W496" s="216"/>
      <c r="X496" s="216"/>
      <c r="Y496" s="216"/>
      <c r="Z496" s="216"/>
      <c r="AA496" s="217"/>
      <c r="AB496" s="218"/>
      <c r="AC496" s="219"/>
      <c r="AD496" s="220"/>
      <c r="AE496" s="220"/>
      <c r="AF496" s="120"/>
      <c r="AG496" s="217"/>
      <c r="AH496" s="217"/>
      <c r="AI496" s="251"/>
      <c r="AJ496" s="220"/>
      <c r="AK496" s="220"/>
      <c r="AL496" s="222"/>
      <c r="AM496" s="217"/>
      <c r="AN496" s="217"/>
      <c r="AO496" s="221"/>
      <c r="AP496" s="220"/>
      <c r="AQ496" s="220"/>
      <c r="AR496" s="245"/>
      <c r="AS496" s="245"/>
      <c r="AT496" s="117"/>
      <c r="AU496" s="117"/>
    </row>
    <row r="497" spans="1:47" ht="12.75" customHeight="1">
      <c r="A497" s="118"/>
      <c r="B497" s="76"/>
      <c r="C497" s="76"/>
      <c r="D497" s="216"/>
      <c r="E497" s="117"/>
      <c r="F497" s="117"/>
      <c r="G497" s="117"/>
      <c r="H497" s="117"/>
      <c r="I497" s="117"/>
      <c r="J497" s="117"/>
      <c r="K497" s="117"/>
      <c r="L497" s="119"/>
      <c r="M497" s="120"/>
      <c r="N497" s="118"/>
      <c r="O497" s="117"/>
      <c r="P497" s="117"/>
      <c r="Q497" s="216"/>
      <c r="R497" s="117"/>
      <c r="S497" s="117"/>
      <c r="T497" s="117"/>
      <c r="U497" s="216"/>
      <c r="V497" s="216"/>
      <c r="W497" s="216"/>
      <c r="X497" s="216"/>
      <c r="Y497" s="216"/>
      <c r="Z497" s="216"/>
      <c r="AA497" s="217"/>
      <c r="AB497" s="218"/>
      <c r="AC497" s="219"/>
      <c r="AD497" s="220"/>
      <c r="AE497" s="220"/>
      <c r="AF497" s="120"/>
      <c r="AG497" s="217"/>
      <c r="AH497" s="217"/>
      <c r="AI497" s="251"/>
      <c r="AJ497" s="220"/>
      <c r="AK497" s="220"/>
      <c r="AL497" s="222"/>
      <c r="AM497" s="217"/>
      <c r="AN497" s="217"/>
      <c r="AO497" s="221"/>
      <c r="AP497" s="220"/>
      <c r="AQ497" s="220"/>
      <c r="AR497" s="245"/>
      <c r="AS497" s="245"/>
      <c r="AT497" s="117"/>
      <c r="AU497" s="117"/>
    </row>
    <row r="498" spans="1:47" ht="12.75" customHeight="1">
      <c r="A498" s="118"/>
      <c r="B498" s="76"/>
      <c r="C498" s="76"/>
      <c r="D498" s="216"/>
      <c r="E498" s="117"/>
      <c r="F498" s="117"/>
      <c r="G498" s="117"/>
      <c r="H498" s="117"/>
      <c r="I498" s="117"/>
      <c r="J498" s="117"/>
      <c r="K498" s="117"/>
      <c r="L498" s="119"/>
      <c r="M498" s="120"/>
      <c r="N498" s="118"/>
      <c r="O498" s="117"/>
      <c r="P498" s="117"/>
      <c r="Q498" s="216"/>
      <c r="R498" s="117"/>
      <c r="S498" s="117"/>
      <c r="T498" s="117"/>
      <c r="U498" s="216"/>
      <c r="V498" s="216"/>
      <c r="W498" s="216"/>
      <c r="X498" s="216"/>
      <c r="Y498" s="216"/>
      <c r="Z498" s="216"/>
      <c r="AA498" s="217"/>
      <c r="AB498" s="218"/>
      <c r="AC498" s="219"/>
      <c r="AD498" s="220"/>
      <c r="AE498" s="220"/>
      <c r="AF498" s="120"/>
      <c r="AG498" s="217"/>
      <c r="AH498" s="217"/>
      <c r="AI498" s="251"/>
      <c r="AJ498" s="220"/>
      <c r="AK498" s="220"/>
      <c r="AL498" s="222"/>
      <c r="AM498" s="217"/>
      <c r="AN498" s="217"/>
      <c r="AO498" s="221"/>
      <c r="AP498" s="220"/>
      <c r="AQ498" s="220"/>
      <c r="AR498" s="245"/>
      <c r="AS498" s="245"/>
      <c r="AT498" s="117"/>
      <c r="AU498" s="117"/>
    </row>
    <row r="499" spans="1:47" ht="12.75" customHeight="1">
      <c r="A499" s="118"/>
      <c r="B499" s="76"/>
      <c r="C499" s="76"/>
      <c r="D499" s="216"/>
      <c r="E499" s="117"/>
      <c r="F499" s="117"/>
      <c r="G499" s="117"/>
      <c r="H499" s="117"/>
      <c r="I499" s="117"/>
      <c r="J499" s="117"/>
      <c r="K499" s="117"/>
      <c r="L499" s="119"/>
      <c r="M499" s="120"/>
      <c r="N499" s="118"/>
      <c r="O499" s="117"/>
      <c r="P499" s="117"/>
      <c r="Q499" s="216"/>
      <c r="R499" s="117"/>
      <c r="S499" s="117"/>
      <c r="T499" s="117"/>
      <c r="U499" s="216"/>
      <c r="V499" s="216"/>
      <c r="W499" s="216"/>
      <c r="X499" s="216"/>
      <c r="Y499" s="216"/>
      <c r="Z499" s="216"/>
      <c r="AA499" s="217"/>
      <c r="AB499" s="218"/>
      <c r="AC499" s="219"/>
      <c r="AD499" s="220"/>
      <c r="AE499" s="220"/>
      <c r="AF499" s="120"/>
      <c r="AG499" s="217"/>
      <c r="AH499" s="217"/>
      <c r="AI499" s="251"/>
      <c r="AJ499" s="220"/>
      <c r="AK499" s="220"/>
      <c r="AL499" s="222"/>
      <c r="AM499" s="217"/>
      <c r="AN499" s="217"/>
      <c r="AO499" s="221"/>
      <c r="AP499" s="220"/>
      <c r="AQ499" s="220"/>
      <c r="AR499" s="245"/>
      <c r="AS499" s="245"/>
      <c r="AT499" s="117"/>
      <c r="AU499" s="117"/>
    </row>
    <row r="500" spans="1:47" ht="12.75" customHeight="1">
      <c r="A500" s="118"/>
      <c r="B500" s="76"/>
      <c r="C500" s="76"/>
      <c r="D500" s="216"/>
      <c r="E500" s="117"/>
      <c r="F500" s="117"/>
      <c r="G500" s="117"/>
      <c r="H500" s="117"/>
      <c r="I500" s="117"/>
      <c r="J500" s="117"/>
      <c r="K500" s="117"/>
      <c r="L500" s="119"/>
      <c r="M500" s="120"/>
      <c r="N500" s="118"/>
      <c r="O500" s="117"/>
      <c r="P500" s="117"/>
      <c r="Q500" s="216"/>
      <c r="R500" s="117"/>
      <c r="S500" s="117"/>
      <c r="T500" s="117"/>
      <c r="U500" s="216"/>
      <c r="V500" s="216"/>
      <c r="W500" s="216"/>
      <c r="X500" s="216"/>
      <c r="Y500" s="216"/>
      <c r="Z500" s="216"/>
      <c r="AA500" s="217"/>
      <c r="AB500" s="218"/>
      <c r="AC500" s="219"/>
      <c r="AD500" s="220"/>
      <c r="AE500" s="220"/>
      <c r="AF500" s="120"/>
      <c r="AG500" s="217"/>
      <c r="AH500" s="217"/>
      <c r="AI500" s="251"/>
      <c r="AJ500" s="220"/>
      <c r="AK500" s="220"/>
      <c r="AL500" s="222"/>
      <c r="AM500" s="217"/>
      <c r="AN500" s="217"/>
      <c r="AO500" s="221"/>
      <c r="AP500" s="220"/>
      <c r="AQ500" s="220"/>
      <c r="AR500" s="245"/>
      <c r="AS500" s="245"/>
      <c r="AT500" s="117"/>
      <c r="AU500" s="117"/>
    </row>
    <row r="501" spans="1:47" ht="12.75" customHeight="1">
      <c r="A501" s="118"/>
      <c r="B501" s="76"/>
      <c r="C501" s="76"/>
      <c r="D501" s="216"/>
      <c r="E501" s="117"/>
      <c r="F501" s="117"/>
      <c r="G501" s="117"/>
      <c r="H501" s="117"/>
      <c r="I501" s="117"/>
      <c r="J501" s="117"/>
      <c r="K501" s="117"/>
      <c r="L501" s="119"/>
      <c r="M501" s="120"/>
      <c r="N501" s="118"/>
      <c r="O501" s="117"/>
      <c r="P501" s="117"/>
      <c r="Q501" s="216"/>
      <c r="R501" s="117"/>
      <c r="S501" s="117"/>
      <c r="T501" s="117"/>
      <c r="U501" s="216"/>
      <c r="V501" s="216"/>
      <c r="W501" s="216"/>
      <c r="X501" s="216"/>
      <c r="Y501" s="216"/>
      <c r="Z501" s="216"/>
      <c r="AA501" s="217"/>
      <c r="AB501" s="218"/>
      <c r="AC501" s="219"/>
      <c r="AD501" s="220"/>
      <c r="AE501" s="220"/>
      <c r="AF501" s="120"/>
      <c r="AG501" s="217"/>
      <c r="AH501" s="217"/>
      <c r="AI501" s="251"/>
      <c r="AJ501" s="220"/>
      <c r="AK501" s="220"/>
      <c r="AL501" s="222"/>
      <c r="AM501" s="217"/>
      <c r="AN501" s="217"/>
      <c r="AO501" s="221"/>
      <c r="AP501" s="220"/>
      <c r="AQ501" s="220"/>
      <c r="AR501" s="245"/>
      <c r="AS501" s="245"/>
      <c r="AT501" s="117"/>
      <c r="AU501" s="117"/>
    </row>
    <row r="502" spans="1:47" ht="12.75" customHeight="1">
      <c r="A502" s="118"/>
      <c r="B502" s="76"/>
      <c r="C502" s="76"/>
      <c r="D502" s="216"/>
      <c r="E502" s="117"/>
      <c r="F502" s="117"/>
      <c r="G502" s="117"/>
      <c r="H502" s="117"/>
      <c r="I502" s="117"/>
      <c r="J502" s="117"/>
      <c r="K502" s="117"/>
      <c r="L502" s="119"/>
      <c r="M502" s="120"/>
      <c r="N502" s="118"/>
      <c r="O502" s="117"/>
      <c r="P502" s="117"/>
      <c r="Q502" s="216"/>
      <c r="R502" s="117"/>
      <c r="S502" s="117"/>
      <c r="T502" s="117"/>
      <c r="U502" s="216"/>
      <c r="V502" s="216"/>
      <c r="W502" s="216"/>
      <c r="X502" s="216"/>
      <c r="Y502" s="216"/>
      <c r="Z502" s="216"/>
      <c r="AA502" s="217"/>
      <c r="AB502" s="218"/>
      <c r="AC502" s="219"/>
      <c r="AD502" s="220"/>
      <c r="AE502" s="220"/>
      <c r="AF502" s="120"/>
      <c r="AG502" s="217"/>
      <c r="AH502" s="217"/>
      <c r="AI502" s="251"/>
      <c r="AJ502" s="220"/>
      <c r="AK502" s="220"/>
      <c r="AL502" s="222"/>
      <c r="AM502" s="217"/>
      <c r="AN502" s="217"/>
      <c r="AO502" s="221"/>
      <c r="AP502" s="220"/>
      <c r="AQ502" s="220"/>
      <c r="AR502" s="245"/>
      <c r="AS502" s="245"/>
      <c r="AT502" s="117"/>
      <c r="AU502" s="117"/>
    </row>
    <row r="503" spans="1:47" ht="12.75" customHeight="1">
      <c r="A503" s="118"/>
      <c r="B503" s="76"/>
      <c r="C503" s="76"/>
      <c r="D503" s="216"/>
      <c r="E503" s="117"/>
      <c r="F503" s="117"/>
      <c r="G503" s="117"/>
      <c r="H503" s="117"/>
      <c r="I503" s="117"/>
      <c r="J503" s="117"/>
      <c r="K503" s="117"/>
      <c r="L503" s="119"/>
      <c r="M503" s="120"/>
      <c r="N503" s="118"/>
      <c r="O503" s="117"/>
      <c r="P503" s="117"/>
      <c r="Q503" s="216"/>
      <c r="R503" s="117"/>
      <c r="S503" s="117"/>
      <c r="T503" s="117"/>
      <c r="U503" s="216"/>
      <c r="V503" s="216"/>
      <c r="W503" s="216"/>
      <c r="X503" s="216"/>
      <c r="Y503" s="216"/>
      <c r="Z503" s="216"/>
      <c r="AA503" s="217"/>
      <c r="AB503" s="218"/>
      <c r="AC503" s="219"/>
      <c r="AD503" s="220"/>
      <c r="AE503" s="220"/>
      <c r="AF503" s="120"/>
      <c r="AG503" s="217"/>
      <c r="AH503" s="217"/>
      <c r="AI503" s="251"/>
      <c r="AJ503" s="220"/>
      <c r="AK503" s="220"/>
      <c r="AL503" s="222"/>
      <c r="AM503" s="217"/>
      <c r="AN503" s="217"/>
      <c r="AO503" s="221"/>
      <c r="AP503" s="220"/>
      <c r="AQ503" s="220"/>
      <c r="AR503" s="245"/>
      <c r="AS503" s="245"/>
      <c r="AT503" s="117"/>
      <c r="AU503" s="117"/>
    </row>
    <row r="504" spans="1:47" ht="12.75" customHeight="1">
      <c r="A504" s="118"/>
      <c r="B504" s="76"/>
      <c r="C504" s="76"/>
      <c r="D504" s="216"/>
      <c r="E504" s="117"/>
      <c r="F504" s="117"/>
      <c r="G504" s="117"/>
      <c r="H504" s="117"/>
      <c r="I504" s="117"/>
      <c r="J504" s="117"/>
      <c r="K504" s="117"/>
      <c r="L504" s="119"/>
      <c r="M504" s="120"/>
      <c r="N504" s="118"/>
      <c r="O504" s="117"/>
      <c r="P504" s="117"/>
      <c r="Q504" s="216"/>
      <c r="R504" s="117"/>
      <c r="S504" s="117"/>
      <c r="T504" s="117"/>
      <c r="U504" s="216"/>
      <c r="V504" s="216"/>
      <c r="W504" s="216"/>
      <c r="X504" s="216"/>
      <c r="Y504" s="216"/>
      <c r="Z504" s="216"/>
      <c r="AA504" s="217"/>
      <c r="AB504" s="218"/>
      <c r="AC504" s="219"/>
      <c r="AD504" s="220"/>
      <c r="AE504" s="220"/>
      <c r="AF504" s="120"/>
      <c r="AG504" s="217"/>
      <c r="AH504" s="217"/>
      <c r="AI504" s="251"/>
      <c r="AJ504" s="220"/>
      <c r="AK504" s="220"/>
      <c r="AL504" s="222"/>
      <c r="AM504" s="217"/>
      <c r="AN504" s="217"/>
      <c r="AO504" s="221"/>
      <c r="AP504" s="220"/>
      <c r="AQ504" s="220"/>
      <c r="AR504" s="245"/>
      <c r="AS504" s="245"/>
      <c r="AT504" s="117"/>
      <c r="AU504" s="117"/>
    </row>
    <row r="505" spans="1:47" ht="12.75" customHeight="1">
      <c r="A505" s="118"/>
      <c r="B505" s="76"/>
      <c r="C505" s="76"/>
      <c r="D505" s="216"/>
      <c r="E505" s="117"/>
      <c r="F505" s="117"/>
      <c r="G505" s="117"/>
      <c r="H505" s="117"/>
      <c r="I505" s="117"/>
      <c r="J505" s="117"/>
      <c r="K505" s="117"/>
      <c r="L505" s="119"/>
      <c r="M505" s="120"/>
      <c r="N505" s="118"/>
      <c r="O505" s="117"/>
      <c r="P505" s="117"/>
      <c r="Q505" s="216"/>
      <c r="R505" s="117"/>
      <c r="S505" s="117"/>
      <c r="T505" s="117"/>
      <c r="U505" s="216"/>
      <c r="V505" s="216"/>
      <c r="W505" s="216"/>
      <c r="X505" s="216"/>
      <c r="Y505" s="216"/>
      <c r="Z505" s="216"/>
      <c r="AA505" s="217"/>
      <c r="AB505" s="218"/>
      <c r="AC505" s="219"/>
      <c r="AD505" s="220"/>
      <c r="AE505" s="220"/>
      <c r="AF505" s="120"/>
      <c r="AG505" s="217"/>
      <c r="AH505" s="217"/>
      <c r="AI505" s="251"/>
      <c r="AJ505" s="220"/>
      <c r="AK505" s="220"/>
      <c r="AL505" s="222"/>
      <c r="AM505" s="217"/>
      <c r="AN505" s="217"/>
      <c r="AO505" s="221"/>
      <c r="AP505" s="220"/>
      <c r="AQ505" s="220"/>
      <c r="AR505" s="245"/>
      <c r="AS505" s="245"/>
      <c r="AT505" s="117"/>
      <c r="AU505" s="117"/>
    </row>
    <row r="506" spans="1:47" ht="12.75" customHeight="1">
      <c r="A506" s="118"/>
      <c r="B506" s="76"/>
      <c r="C506" s="76"/>
      <c r="D506" s="216"/>
      <c r="E506" s="117"/>
      <c r="F506" s="117"/>
      <c r="G506" s="117"/>
      <c r="H506" s="117"/>
      <c r="I506" s="117"/>
      <c r="J506" s="117"/>
      <c r="K506" s="117"/>
      <c r="L506" s="119"/>
      <c r="M506" s="120"/>
      <c r="N506" s="118"/>
      <c r="O506" s="117"/>
      <c r="P506" s="117"/>
      <c r="Q506" s="216"/>
      <c r="R506" s="117"/>
      <c r="S506" s="117"/>
      <c r="T506" s="117"/>
      <c r="U506" s="216"/>
      <c r="V506" s="216"/>
      <c r="W506" s="216"/>
      <c r="X506" s="216"/>
      <c r="Y506" s="216"/>
      <c r="Z506" s="216"/>
      <c r="AA506" s="217"/>
      <c r="AB506" s="218"/>
      <c r="AC506" s="219"/>
      <c r="AD506" s="220"/>
      <c r="AE506" s="220"/>
      <c r="AF506" s="120"/>
      <c r="AG506" s="217"/>
      <c r="AH506" s="217"/>
      <c r="AI506" s="251"/>
      <c r="AJ506" s="220"/>
      <c r="AK506" s="220"/>
      <c r="AL506" s="222"/>
      <c r="AM506" s="217"/>
      <c r="AN506" s="217"/>
      <c r="AO506" s="221"/>
      <c r="AP506" s="220"/>
      <c r="AQ506" s="220"/>
      <c r="AR506" s="245"/>
      <c r="AS506" s="245"/>
      <c r="AT506" s="117"/>
      <c r="AU506" s="117"/>
    </row>
    <row r="507" spans="1:47" ht="12.75" customHeight="1">
      <c r="A507" s="118"/>
      <c r="B507" s="76"/>
      <c r="C507" s="76"/>
      <c r="D507" s="216"/>
      <c r="E507" s="117"/>
      <c r="F507" s="117"/>
      <c r="G507" s="117"/>
      <c r="H507" s="117"/>
      <c r="I507" s="117"/>
      <c r="J507" s="117"/>
      <c r="K507" s="117"/>
      <c r="L507" s="119"/>
      <c r="M507" s="120"/>
      <c r="N507" s="118"/>
      <c r="O507" s="117"/>
      <c r="P507" s="117"/>
      <c r="Q507" s="216"/>
      <c r="R507" s="117"/>
      <c r="S507" s="117"/>
      <c r="T507" s="117"/>
      <c r="U507" s="216"/>
      <c r="V507" s="216"/>
      <c r="W507" s="216"/>
      <c r="X507" s="216"/>
      <c r="Y507" s="216"/>
      <c r="Z507" s="216"/>
      <c r="AA507" s="217"/>
      <c r="AB507" s="218"/>
      <c r="AC507" s="219"/>
      <c r="AD507" s="220"/>
      <c r="AE507" s="220"/>
      <c r="AF507" s="120"/>
      <c r="AG507" s="217"/>
      <c r="AH507" s="217"/>
      <c r="AI507" s="251"/>
      <c r="AJ507" s="220"/>
      <c r="AK507" s="220"/>
      <c r="AL507" s="222"/>
      <c r="AM507" s="217"/>
      <c r="AN507" s="217"/>
      <c r="AO507" s="221"/>
      <c r="AP507" s="220"/>
      <c r="AQ507" s="220"/>
      <c r="AR507" s="245"/>
      <c r="AS507" s="245"/>
      <c r="AT507" s="117"/>
      <c r="AU507" s="117"/>
    </row>
    <row r="508" spans="1:47" ht="12.75" customHeight="1">
      <c r="A508" s="118"/>
      <c r="B508" s="76"/>
      <c r="C508" s="76"/>
      <c r="D508" s="216"/>
      <c r="E508" s="117"/>
      <c r="F508" s="117"/>
      <c r="G508" s="117"/>
      <c r="H508" s="117"/>
      <c r="I508" s="117"/>
      <c r="J508" s="117"/>
      <c r="K508" s="117"/>
      <c r="L508" s="119"/>
      <c r="M508" s="120"/>
      <c r="N508" s="118"/>
      <c r="O508" s="117"/>
      <c r="P508" s="117"/>
      <c r="Q508" s="216"/>
      <c r="R508" s="117"/>
      <c r="S508" s="117"/>
      <c r="T508" s="117"/>
      <c r="U508" s="216"/>
      <c r="V508" s="216"/>
      <c r="W508" s="216"/>
      <c r="X508" s="216"/>
      <c r="Y508" s="216"/>
      <c r="Z508" s="216"/>
      <c r="AA508" s="217"/>
      <c r="AB508" s="218"/>
      <c r="AC508" s="219"/>
      <c r="AD508" s="220"/>
      <c r="AE508" s="220"/>
      <c r="AF508" s="120"/>
      <c r="AG508" s="217"/>
      <c r="AH508" s="217"/>
      <c r="AI508" s="251"/>
      <c r="AJ508" s="220"/>
      <c r="AK508" s="220"/>
      <c r="AL508" s="222"/>
      <c r="AM508" s="217"/>
      <c r="AN508" s="217"/>
      <c r="AO508" s="221"/>
      <c r="AP508" s="220"/>
      <c r="AQ508" s="220"/>
      <c r="AR508" s="245"/>
      <c r="AS508" s="245"/>
      <c r="AT508" s="117"/>
      <c r="AU508" s="117"/>
    </row>
    <row r="509" spans="1:47" ht="12.75" customHeight="1">
      <c r="A509" s="118"/>
      <c r="B509" s="76"/>
      <c r="C509" s="76"/>
      <c r="D509" s="216"/>
      <c r="E509" s="117"/>
      <c r="F509" s="117"/>
      <c r="G509" s="117"/>
      <c r="H509" s="117"/>
      <c r="I509" s="117"/>
      <c r="J509" s="117"/>
      <c r="K509" s="117"/>
      <c r="L509" s="119"/>
      <c r="M509" s="120"/>
      <c r="N509" s="118"/>
      <c r="O509" s="117"/>
      <c r="P509" s="117"/>
      <c r="Q509" s="216"/>
      <c r="R509" s="117"/>
      <c r="S509" s="117"/>
      <c r="T509" s="117"/>
      <c r="U509" s="216"/>
      <c r="V509" s="216"/>
      <c r="W509" s="216"/>
      <c r="X509" s="216"/>
      <c r="Y509" s="216"/>
      <c r="Z509" s="216"/>
      <c r="AA509" s="217"/>
      <c r="AB509" s="218"/>
      <c r="AC509" s="219"/>
      <c r="AD509" s="220"/>
      <c r="AE509" s="220"/>
      <c r="AF509" s="120"/>
      <c r="AG509" s="217"/>
      <c r="AH509" s="217"/>
      <c r="AI509" s="251"/>
      <c r="AJ509" s="220"/>
      <c r="AK509" s="220"/>
      <c r="AL509" s="222"/>
      <c r="AM509" s="217"/>
      <c r="AN509" s="217"/>
      <c r="AO509" s="221"/>
      <c r="AP509" s="220"/>
      <c r="AQ509" s="220"/>
      <c r="AR509" s="245"/>
      <c r="AS509" s="245"/>
      <c r="AT509" s="117"/>
      <c r="AU509" s="117"/>
    </row>
    <row r="510" spans="1:47" ht="12.75" customHeight="1">
      <c r="A510" s="118"/>
      <c r="B510" s="76"/>
      <c r="C510" s="76"/>
      <c r="D510" s="216"/>
      <c r="E510" s="117"/>
      <c r="F510" s="117"/>
      <c r="G510" s="117"/>
      <c r="H510" s="117"/>
      <c r="I510" s="117"/>
      <c r="J510" s="117"/>
      <c r="K510" s="117"/>
      <c r="L510" s="119"/>
      <c r="M510" s="120"/>
      <c r="N510" s="118"/>
      <c r="O510" s="117"/>
      <c r="P510" s="117"/>
      <c r="Q510" s="216"/>
      <c r="R510" s="117"/>
      <c r="S510" s="117"/>
      <c r="T510" s="117"/>
      <c r="U510" s="216"/>
      <c r="V510" s="216"/>
      <c r="W510" s="216"/>
      <c r="X510" s="216"/>
      <c r="Y510" s="216"/>
      <c r="Z510" s="216"/>
      <c r="AA510" s="217"/>
      <c r="AB510" s="218"/>
      <c r="AC510" s="219"/>
      <c r="AD510" s="220"/>
      <c r="AE510" s="220"/>
      <c r="AF510" s="120"/>
      <c r="AG510" s="217"/>
      <c r="AH510" s="217"/>
      <c r="AI510" s="251"/>
      <c r="AJ510" s="220"/>
      <c r="AK510" s="220"/>
      <c r="AL510" s="222"/>
      <c r="AM510" s="217"/>
      <c r="AN510" s="217"/>
      <c r="AO510" s="221"/>
      <c r="AP510" s="220"/>
      <c r="AQ510" s="220"/>
      <c r="AR510" s="245"/>
      <c r="AS510" s="245"/>
      <c r="AT510" s="117"/>
      <c r="AU510" s="117"/>
    </row>
    <row r="511" spans="1:47" ht="12.75" customHeight="1">
      <c r="A511" s="118"/>
      <c r="B511" s="76"/>
      <c r="C511" s="76"/>
      <c r="D511" s="216"/>
      <c r="E511" s="117"/>
      <c r="F511" s="117"/>
      <c r="G511" s="117"/>
      <c r="H511" s="117"/>
      <c r="I511" s="117"/>
      <c r="J511" s="117"/>
      <c r="K511" s="117"/>
      <c r="L511" s="119"/>
      <c r="M511" s="120"/>
      <c r="N511" s="118"/>
      <c r="O511" s="117"/>
      <c r="P511" s="117"/>
      <c r="Q511" s="216"/>
      <c r="R511" s="117"/>
      <c r="S511" s="117"/>
      <c r="T511" s="117"/>
      <c r="U511" s="216"/>
      <c r="V511" s="216"/>
      <c r="W511" s="216"/>
      <c r="X511" s="216"/>
      <c r="Y511" s="216"/>
      <c r="Z511" s="216"/>
      <c r="AA511" s="217"/>
      <c r="AB511" s="218"/>
      <c r="AC511" s="219"/>
      <c r="AD511" s="220"/>
      <c r="AE511" s="220"/>
      <c r="AF511" s="120"/>
      <c r="AG511" s="217"/>
      <c r="AH511" s="217"/>
      <c r="AI511" s="251"/>
      <c r="AJ511" s="220"/>
      <c r="AK511" s="220"/>
      <c r="AL511" s="222"/>
      <c r="AM511" s="217"/>
      <c r="AN511" s="217"/>
      <c r="AO511" s="221"/>
      <c r="AP511" s="220"/>
      <c r="AQ511" s="220"/>
      <c r="AR511" s="245"/>
      <c r="AS511" s="245"/>
      <c r="AT511" s="117"/>
      <c r="AU511" s="117"/>
    </row>
    <row r="512" spans="1:47" ht="12.75" customHeight="1">
      <c r="A512" s="118"/>
      <c r="B512" s="76"/>
      <c r="C512" s="76"/>
      <c r="D512" s="216"/>
      <c r="E512" s="117"/>
      <c r="F512" s="117"/>
      <c r="G512" s="117"/>
      <c r="H512" s="117"/>
      <c r="I512" s="117"/>
      <c r="J512" s="117"/>
      <c r="K512" s="117"/>
      <c r="L512" s="119"/>
      <c r="M512" s="120"/>
      <c r="N512" s="118"/>
      <c r="O512" s="117"/>
      <c r="P512" s="117"/>
      <c r="Q512" s="216"/>
      <c r="R512" s="117"/>
      <c r="S512" s="117"/>
      <c r="T512" s="117"/>
      <c r="U512" s="216"/>
      <c r="V512" s="216"/>
      <c r="W512" s="216"/>
      <c r="X512" s="216"/>
      <c r="Y512" s="216"/>
      <c r="Z512" s="216"/>
      <c r="AA512" s="217"/>
      <c r="AB512" s="218"/>
      <c r="AC512" s="219"/>
      <c r="AD512" s="220"/>
      <c r="AE512" s="220"/>
      <c r="AF512" s="120"/>
      <c r="AG512" s="217"/>
      <c r="AH512" s="217"/>
      <c r="AI512" s="251"/>
      <c r="AJ512" s="220"/>
      <c r="AK512" s="220"/>
      <c r="AL512" s="222"/>
      <c r="AM512" s="217"/>
      <c r="AN512" s="217"/>
      <c r="AO512" s="221"/>
      <c r="AP512" s="220"/>
      <c r="AQ512" s="220"/>
      <c r="AR512" s="245"/>
      <c r="AS512" s="245"/>
      <c r="AT512" s="117"/>
      <c r="AU512" s="117"/>
    </row>
    <row r="513" spans="1:47" ht="12.75" customHeight="1">
      <c r="A513" s="118"/>
      <c r="B513" s="76"/>
      <c r="C513" s="76"/>
      <c r="D513" s="216"/>
      <c r="E513" s="117"/>
      <c r="F513" s="117"/>
      <c r="G513" s="117"/>
      <c r="H513" s="117"/>
      <c r="I513" s="117"/>
      <c r="J513" s="117"/>
      <c r="K513" s="117"/>
      <c r="L513" s="119"/>
      <c r="M513" s="120"/>
      <c r="N513" s="118"/>
      <c r="O513" s="117"/>
      <c r="P513" s="117"/>
      <c r="Q513" s="216"/>
      <c r="R513" s="117"/>
      <c r="S513" s="117"/>
      <c r="T513" s="117"/>
      <c r="U513" s="216"/>
      <c r="V513" s="216"/>
      <c r="W513" s="216"/>
      <c r="X513" s="216"/>
      <c r="Y513" s="216"/>
      <c r="Z513" s="216"/>
      <c r="AA513" s="217"/>
      <c r="AB513" s="218"/>
      <c r="AC513" s="219"/>
      <c r="AD513" s="220"/>
      <c r="AE513" s="220"/>
      <c r="AF513" s="120"/>
      <c r="AG513" s="217"/>
      <c r="AH513" s="217"/>
      <c r="AI513" s="251"/>
      <c r="AJ513" s="220"/>
      <c r="AK513" s="220"/>
      <c r="AL513" s="222"/>
      <c r="AM513" s="217"/>
      <c r="AN513" s="217"/>
      <c r="AO513" s="221"/>
      <c r="AP513" s="220"/>
      <c r="AQ513" s="220"/>
      <c r="AR513" s="245"/>
      <c r="AS513" s="245"/>
      <c r="AT513" s="117"/>
      <c r="AU513" s="117"/>
    </row>
    <row r="514" spans="1:47" ht="12.75" customHeight="1">
      <c r="A514" s="118"/>
      <c r="B514" s="76"/>
      <c r="C514" s="76"/>
      <c r="D514" s="216"/>
      <c r="E514" s="117"/>
      <c r="F514" s="117"/>
      <c r="G514" s="117"/>
      <c r="H514" s="117"/>
      <c r="I514" s="117"/>
      <c r="J514" s="117"/>
      <c r="K514" s="117"/>
      <c r="L514" s="119"/>
      <c r="M514" s="120"/>
      <c r="N514" s="118"/>
      <c r="O514" s="117"/>
      <c r="P514" s="117"/>
      <c r="Q514" s="216"/>
      <c r="R514" s="117"/>
      <c r="S514" s="117"/>
      <c r="T514" s="117"/>
      <c r="U514" s="216"/>
      <c r="V514" s="216"/>
      <c r="W514" s="216"/>
      <c r="X514" s="216"/>
      <c r="Y514" s="216"/>
      <c r="Z514" s="216"/>
      <c r="AA514" s="217"/>
      <c r="AB514" s="218"/>
      <c r="AC514" s="219"/>
      <c r="AD514" s="220"/>
      <c r="AE514" s="220"/>
      <c r="AF514" s="120"/>
      <c r="AG514" s="217"/>
      <c r="AH514" s="217"/>
      <c r="AI514" s="251"/>
      <c r="AJ514" s="220"/>
      <c r="AK514" s="220"/>
      <c r="AL514" s="222"/>
      <c r="AM514" s="217"/>
      <c r="AN514" s="217"/>
      <c r="AO514" s="221"/>
      <c r="AP514" s="220"/>
      <c r="AQ514" s="220"/>
      <c r="AR514" s="245"/>
      <c r="AS514" s="245"/>
      <c r="AT514" s="117"/>
      <c r="AU514" s="117"/>
    </row>
    <row r="515" spans="1:47" ht="12.75" customHeight="1">
      <c r="A515" s="118"/>
      <c r="B515" s="76"/>
      <c r="C515" s="76"/>
      <c r="D515" s="216"/>
      <c r="E515" s="117"/>
      <c r="F515" s="117"/>
      <c r="G515" s="117"/>
      <c r="H515" s="117"/>
      <c r="I515" s="117"/>
      <c r="J515" s="117"/>
      <c r="K515" s="117"/>
      <c r="L515" s="119"/>
      <c r="M515" s="120"/>
      <c r="N515" s="118"/>
      <c r="O515" s="117"/>
      <c r="P515" s="117"/>
      <c r="Q515" s="216"/>
      <c r="R515" s="117"/>
      <c r="S515" s="117"/>
      <c r="T515" s="117"/>
      <c r="U515" s="216"/>
      <c r="V515" s="216"/>
      <c r="W515" s="216"/>
      <c r="X515" s="216"/>
      <c r="Y515" s="216"/>
      <c r="Z515" s="216"/>
      <c r="AA515" s="217"/>
      <c r="AB515" s="218"/>
      <c r="AC515" s="219"/>
      <c r="AD515" s="220"/>
      <c r="AE515" s="220"/>
      <c r="AF515" s="120"/>
      <c r="AG515" s="217"/>
      <c r="AH515" s="217"/>
      <c r="AI515" s="251"/>
      <c r="AJ515" s="220"/>
      <c r="AK515" s="220"/>
      <c r="AL515" s="222"/>
      <c r="AM515" s="217"/>
      <c r="AN515" s="217"/>
      <c r="AO515" s="221"/>
      <c r="AP515" s="220"/>
      <c r="AQ515" s="220"/>
      <c r="AR515" s="245"/>
      <c r="AS515" s="245"/>
      <c r="AT515" s="117"/>
      <c r="AU515" s="117"/>
    </row>
    <row r="516" spans="1:47" ht="12.75" customHeight="1">
      <c r="A516" s="118"/>
      <c r="B516" s="76"/>
      <c r="C516" s="76"/>
      <c r="D516" s="216"/>
      <c r="E516" s="117"/>
      <c r="F516" s="117"/>
      <c r="G516" s="117"/>
      <c r="H516" s="117"/>
      <c r="I516" s="117"/>
      <c r="J516" s="117"/>
      <c r="K516" s="117"/>
      <c r="L516" s="119"/>
      <c r="M516" s="120"/>
      <c r="N516" s="118"/>
      <c r="O516" s="117"/>
      <c r="P516" s="117"/>
      <c r="Q516" s="216"/>
      <c r="R516" s="117"/>
      <c r="S516" s="117"/>
      <c r="T516" s="117"/>
      <c r="U516" s="216"/>
      <c r="V516" s="216"/>
      <c r="W516" s="216"/>
      <c r="X516" s="216"/>
      <c r="Y516" s="216"/>
      <c r="Z516" s="216"/>
      <c r="AA516" s="217"/>
      <c r="AB516" s="218"/>
      <c r="AC516" s="219"/>
      <c r="AD516" s="220"/>
      <c r="AE516" s="220"/>
      <c r="AF516" s="120"/>
      <c r="AG516" s="217"/>
      <c r="AH516" s="217"/>
      <c r="AI516" s="251"/>
      <c r="AJ516" s="220"/>
      <c r="AK516" s="220"/>
      <c r="AL516" s="222"/>
      <c r="AM516" s="217"/>
      <c r="AN516" s="217"/>
      <c r="AO516" s="221"/>
      <c r="AP516" s="220"/>
      <c r="AQ516" s="220"/>
      <c r="AR516" s="245"/>
      <c r="AS516" s="245"/>
      <c r="AT516" s="117"/>
      <c r="AU516" s="117"/>
    </row>
    <row r="517" spans="1:47" ht="12.75" customHeight="1">
      <c r="A517" s="118"/>
      <c r="B517" s="76"/>
      <c r="C517" s="76"/>
      <c r="D517" s="216"/>
      <c r="E517" s="117"/>
      <c r="F517" s="117"/>
      <c r="G517" s="117"/>
      <c r="H517" s="117"/>
      <c r="I517" s="117"/>
      <c r="J517" s="117"/>
      <c r="K517" s="117"/>
      <c r="L517" s="119"/>
      <c r="M517" s="120"/>
      <c r="N517" s="118"/>
      <c r="O517" s="117"/>
      <c r="P517" s="117"/>
      <c r="Q517" s="216"/>
      <c r="R517" s="117"/>
      <c r="S517" s="117"/>
      <c r="T517" s="117"/>
      <c r="U517" s="216"/>
      <c r="V517" s="216"/>
      <c r="W517" s="216"/>
      <c r="X517" s="216"/>
      <c r="Y517" s="216"/>
      <c r="Z517" s="216"/>
      <c r="AA517" s="217"/>
      <c r="AB517" s="218"/>
      <c r="AC517" s="219"/>
      <c r="AD517" s="220"/>
      <c r="AE517" s="220"/>
      <c r="AF517" s="120"/>
      <c r="AG517" s="217"/>
      <c r="AH517" s="217"/>
      <c r="AI517" s="251"/>
      <c r="AJ517" s="220"/>
      <c r="AK517" s="220"/>
      <c r="AL517" s="222"/>
      <c r="AM517" s="217"/>
      <c r="AN517" s="217"/>
      <c r="AO517" s="221"/>
      <c r="AP517" s="220"/>
      <c r="AQ517" s="220"/>
      <c r="AR517" s="245"/>
      <c r="AS517" s="245"/>
      <c r="AT517" s="117"/>
      <c r="AU517" s="117"/>
    </row>
    <row r="518" spans="1:47" ht="12.75" customHeight="1">
      <c r="A518" s="118"/>
      <c r="B518" s="76"/>
      <c r="C518" s="76"/>
      <c r="D518" s="216"/>
      <c r="E518" s="117"/>
      <c r="F518" s="117"/>
      <c r="G518" s="117"/>
      <c r="H518" s="117"/>
      <c r="I518" s="117"/>
      <c r="J518" s="117"/>
      <c r="K518" s="117"/>
      <c r="L518" s="119"/>
      <c r="M518" s="120"/>
      <c r="N518" s="118"/>
      <c r="O518" s="117"/>
      <c r="P518" s="117"/>
      <c r="Q518" s="216"/>
      <c r="R518" s="117"/>
      <c r="S518" s="117"/>
      <c r="T518" s="117"/>
      <c r="U518" s="216"/>
      <c r="V518" s="216"/>
      <c r="W518" s="216"/>
      <c r="X518" s="216"/>
      <c r="Y518" s="216"/>
      <c r="Z518" s="216"/>
      <c r="AA518" s="217"/>
      <c r="AB518" s="218"/>
      <c r="AC518" s="219"/>
      <c r="AD518" s="220"/>
      <c r="AE518" s="220"/>
      <c r="AF518" s="120"/>
      <c r="AG518" s="217"/>
      <c r="AH518" s="217"/>
      <c r="AI518" s="251"/>
      <c r="AJ518" s="220"/>
      <c r="AK518" s="220"/>
      <c r="AL518" s="222"/>
      <c r="AM518" s="217"/>
      <c r="AN518" s="217"/>
      <c r="AO518" s="221"/>
      <c r="AP518" s="220"/>
      <c r="AQ518" s="220"/>
      <c r="AR518" s="245"/>
      <c r="AS518" s="245"/>
      <c r="AT518" s="117"/>
      <c r="AU518" s="117"/>
    </row>
    <row r="519" spans="1:47" ht="12.75" customHeight="1">
      <c r="A519" s="118"/>
      <c r="B519" s="76"/>
      <c r="C519" s="76"/>
      <c r="D519" s="216"/>
      <c r="E519" s="117"/>
      <c r="F519" s="117"/>
      <c r="G519" s="117"/>
      <c r="H519" s="117"/>
      <c r="I519" s="117"/>
      <c r="J519" s="117"/>
      <c r="K519" s="117"/>
      <c r="L519" s="119"/>
      <c r="M519" s="120"/>
      <c r="N519" s="118"/>
      <c r="O519" s="117"/>
      <c r="P519" s="117"/>
      <c r="Q519" s="216"/>
      <c r="R519" s="117"/>
      <c r="S519" s="117"/>
      <c r="T519" s="117"/>
      <c r="U519" s="216"/>
      <c r="V519" s="216"/>
      <c r="W519" s="216"/>
      <c r="X519" s="216"/>
      <c r="Y519" s="216"/>
      <c r="Z519" s="216"/>
      <c r="AA519" s="217"/>
      <c r="AB519" s="218"/>
      <c r="AC519" s="219"/>
      <c r="AD519" s="220"/>
      <c r="AE519" s="220"/>
      <c r="AF519" s="120"/>
      <c r="AG519" s="217"/>
      <c r="AH519" s="217"/>
      <c r="AI519" s="251"/>
      <c r="AJ519" s="220"/>
      <c r="AK519" s="220"/>
      <c r="AL519" s="222"/>
      <c r="AM519" s="217"/>
      <c r="AN519" s="217"/>
      <c r="AO519" s="221"/>
      <c r="AP519" s="220"/>
      <c r="AQ519" s="220"/>
      <c r="AR519" s="245"/>
      <c r="AS519" s="245"/>
      <c r="AT519" s="117"/>
      <c r="AU519" s="117"/>
    </row>
    <row r="520" spans="1:47" ht="12.75" customHeight="1">
      <c r="A520" s="118"/>
      <c r="B520" s="76"/>
      <c r="C520" s="76"/>
      <c r="D520" s="216"/>
      <c r="E520" s="117"/>
      <c r="F520" s="117"/>
      <c r="G520" s="117"/>
      <c r="H520" s="117"/>
      <c r="I520" s="117"/>
      <c r="J520" s="117"/>
      <c r="K520" s="117"/>
      <c r="L520" s="119"/>
      <c r="M520" s="120"/>
      <c r="N520" s="118"/>
      <c r="O520" s="117"/>
      <c r="P520" s="117"/>
      <c r="Q520" s="216"/>
      <c r="R520" s="117"/>
      <c r="S520" s="117"/>
      <c r="T520" s="117"/>
      <c r="U520" s="216"/>
      <c r="V520" s="216"/>
      <c r="W520" s="216"/>
      <c r="X520" s="216"/>
      <c r="Y520" s="216"/>
      <c r="Z520" s="216"/>
      <c r="AA520" s="217"/>
      <c r="AB520" s="218"/>
      <c r="AC520" s="219"/>
      <c r="AD520" s="220"/>
      <c r="AE520" s="220"/>
      <c r="AF520" s="120"/>
      <c r="AG520" s="217"/>
      <c r="AH520" s="217"/>
      <c r="AI520" s="251"/>
      <c r="AJ520" s="220"/>
      <c r="AK520" s="220"/>
      <c r="AL520" s="222"/>
      <c r="AM520" s="217"/>
      <c r="AN520" s="217"/>
      <c r="AO520" s="221"/>
      <c r="AP520" s="220"/>
      <c r="AQ520" s="220"/>
      <c r="AR520" s="245"/>
      <c r="AS520" s="245"/>
      <c r="AT520" s="117"/>
      <c r="AU520" s="117"/>
    </row>
    <row r="521" spans="1:47" ht="12.75" customHeight="1">
      <c r="A521" s="118"/>
      <c r="B521" s="76"/>
      <c r="C521" s="76"/>
      <c r="D521" s="216"/>
      <c r="E521" s="117"/>
      <c r="F521" s="117"/>
      <c r="G521" s="117"/>
      <c r="H521" s="117"/>
      <c r="I521" s="117"/>
      <c r="J521" s="117"/>
      <c r="K521" s="117"/>
      <c r="L521" s="119"/>
      <c r="M521" s="120"/>
      <c r="N521" s="118"/>
      <c r="O521" s="117"/>
      <c r="P521" s="117"/>
      <c r="Q521" s="216"/>
      <c r="R521" s="117"/>
      <c r="S521" s="117"/>
      <c r="T521" s="117"/>
      <c r="U521" s="216"/>
      <c r="V521" s="216"/>
      <c r="W521" s="216"/>
      <c r="X521" s="216"/>
      <c r="Y521" s="216"/>
      <c r="Z521" s="216"/>
      <c r="AA521" s="217"/>
      <c r="AB521" s="218"/>
      <c r="AC521" s="219"/>
      <c r="AD521" s="220"/>
      <c r="AE521" s="220"/>
      <c r="AF521" s="120"/>
      <c r="AG521" s="217"/>
      <c r="AH521" s="217"/>
      <c r="AI521" s="251"/>
      <c r="AJ521" s="220"/>
      <c r="AK521" s="220"/>
      <c r="AL521" s="222"/>
      <c r="AM521" s="217"/>
      <c r="AN521" s="217"/>
      <c r="AO521" s="221"/>
      <c r="AP521" s="220"/>
      <c r="AQ521" s="220"/>
      <c r="AR521" s="245"/>
      <c r="AS521" s="245"/>
      <c r="AT521" s="117"/>
      <c r="AU521" s="117"/>
    </row>
    <row r="522" spans="1:47" ht="12.75" customHeight="1">
      <c r="A522" s="118"/>
      <c r="B522" s="76"/>
      <c r="C522" s="76"/>
      <c r="D522" s="216"/>
      <c r="E522" s="117"/>
      <c r="F522" s="117"/>
      <c r="G522" s="117"/>
      <c r="H522" s="117"/>
      <c r="I522" s="117"/>
      <c r="J522" s="117"/>
      <c r="K522" s="117"/>
      <c r="L522" s="119"/>
      <c r="M522" s="120"/>
      <c r="N522" s="118"/>
      <c r="O522" s="117"/>
      <c r="P522" s="117"/>
      <c r="Q522" s="216"/>
      <c r="R522" s="117"/>
      <c r="S522" s="117"/>
      <c r="T522" s="117"/>
      <c r="U522" s="216"/>
      <c r="V522" s="216"/>
      <c r="W522" s="216"/>
      <c r="X522" s="216"/>
      <c r="Y522" s="216"/>
      <c r="Z522" s="216"/>
      <c r="AA522" s="217"/>
      <c r="AB522" s="218"/>
      <c r="AC522" s="219"/>
      <c r="AD522" s="220"/>
      <c r="AE522" s="220"/>
      <c r="AF522" s="120"/>
      <c r="AG522" s="217"/>
      <c r="AH522" s="217"/>
      <c r="AI522" s="251"/>
      <c r="AJ522" s="220"/>
      <c r="AK522" s="220"/>
      <c r="AL522" s="222"/>
      <c r="AM522" s="217"/>
      <c r="AN522" s="217"/>
      <c r="AO522" s="221"/>
      <c r="AP522" s="220"/>
      <c r="AQ522" s="220"/>
      <c r="AR522" s="245"/>
      <c r="AS522" s="245"/>
      <c r="AT522" s="117"/>
      <c r="AU522" s="117"/>
    </row>
    <row r="523" spans="1:47" ht="12.75" customHeight="1">
      <c r="A523" s="118"/>
      <c r="B523" s="76"/>
      <c r="C523" s="76"/>
      <c r="D523" s="216"/>
      <c r="E523" s="117"/>
      <c r="F523" s="117"/>
      <c r="G523" s="117"/>
      <c r="H523" s="117"/>
      <c r="I523" s="117"/>
      <c r="J523" s="117"/>
      <c r="K523" s="117"/>
      <c r="L523" s="119"/>
      <c r="M523" s="120"/>
      <c r="N523" s="118"/>
      <c r="O523" s="117"/>
      <c r="P523" s="117"/>
      <c r="Q523" s="216"/>
      <c r="R523" s="117"/>
      <c r="S523" s="117"/>
      <c r="T523" s="117"/>
      <c r="U523" s="216"/>
      <c r="V523" s="216"/>
      <c r="W523" s="216"/>
      <c r="X523" s="216"/>
      <c r="Y523" s="216"/>
      <c r="Z523" s="216"/>
      <c r="AA523" s="217"/>
      <c r="AB523" s="218"/>
      <c r="AC523" s="219"/>
      <c r="AD523" s="220"/>
      <c r="AE523" s="220"/>
      <c r="AF523" s="120"/>
      <c r="AG523" s="217"/>
      <c r="AH523" s="217"/>
      <c r="AI523" s="251"/>
      <c r="AJ523" s="220"/>
      <c r="AK523" s="220"/>
      <c r="AL523" s="222"/>
      <c r="AM523" s="217"/>
      <c r="AN523" s="217"/>
      <c r="AO523" s="221"/>
      <c r="AP523" s="220"/>
      <c r="AQ523" s="220"/>
      <c r="AR523" s="245"/>
      <c r="AS523" s="245"/>
      <c r="AT523" s="117"/>
      <c r="AU523" s="117"/>
    </row>
    <row r="524" spans="1:47" ht="12.75" customHeight="1">
      <c r="A524" s="118"/>
      <c r="B524" s="76"/>
      <c r="C524" s="76"/>
      <c r="D524" s="216"/>
      <c r="E524" s="117"/>
      <c r="F524" s="117"/>
      <c r="G524" s="117"/>
      <c r="H524" s="117"/>
      <c r="I524" s="117"/>
      <c r="J524" s="117"/>
      <c r="K524" s="117"/>
      <c r="L524" s="119"/>
      <c r="M524" s="120"/>
      <c r="N524" s="118"/>
      <c r="O524" s="117"/>
      <c r="P524" s="117"/>
      <c r="Q524" s="216"/>
      <c r="R524" s="117"/>
      <c r="S524" s="117"/>
      <c r="T524" s="117"/>
      <c r="U524" s="216"/>
      <c r="V524" s="216"/>
      <c r="W524" s="216"/>
      <c r="X524" s="216"/>
      <c r="Y524" s="216"/>
      <c r="Z524" s="216"/>
      <c r="AA524" s="217"/>
      <c r="AB524" s="218"/>
      <c r="AC524" s="219"/>
      <c r="AD524" s="220"/>
      <c r="AE524" s="220"/>
      <c r="AF524" s="120"/>
      <c r="AG524" s="217"/>
      <c r="AH524" s="217"/>
      <c r="AI524" s="251"/>
      <c r="AJ524" s="220"/>
      <c r="AK524" s="220"/>
      <c r="AL524" s="222"/>
      <c r="AM524" s="217"/>
      <c r="AN524" s="217"/>
      <c r="AO524" s="221"/>
      <c r="AP524" s="220"/>
      <c r="AQ524" s="220"/>
      <c r="AR524" s="245"/>
      <c r="AS524" s="245"/>
      <c r="AT524" s="117"/>
      <c r="AU524" s="117"/>
    </row>
    <row r="525" spans="1:47" ht="12.75" customHeight="1">
      <c r="A525" s="118"/>
      <c r="B525" s="76"/>
      <c r="C525" s="76"/>
      <c r="D525" s="216"/>
      <c r="E525" s="117"/>
      <c r="F525" s="117"/>
      <c r="G525" s="117"/>
      <c r="H525" s="117"/>
      <c r="I525" s="117"/>
      <c r="J525" s="117"/>
      <c r="K525" s="117"/>
      <c r="L525" s="119"/>
      <c r="M525" s="120"/>
      <c r="N525" s="118"/>
      <c r="O525" s="117"/>
      <c r="P525" s="117"/>
      <c r="Q525" s="216"/>
      <c r="R525" s="117"/>
      <c r="S525" s="117"/>
      <c r="T525" s="117"/>
      <c r="U525" s="216"/>
      <c r="V525" s="216"/>
      <c r="W525" s="216"/>
      <c r="X525" s="216"/>
      <c r="Y525" s="216"/>
      <c r="Z525" s="216"/>
      <c r="AA525" s="217"/>
      <c r="AB525" s="218"/>
      <c r="AC525" s="219"/>
      <c r="AD525" s="220"/>
      <c r="AE525" s="220"/>
      <c r="AF525" s="120"/>
      <c r="AG525" s="217"/>
      <c r="AH525" s="217"/>
      <c r="AI525" s="251"/>
      <c r="AJ525" s="220"/>
      <c r="AK525" s="220"/>
      <c r="AL525" s="222"/>
      <c r="AM525" s="217"/>
      <c r="AN525" s="217"/>
      <c r="AO525" s="221"/>
      <c r="AP525" s="220"/>
      <c r="AQ525" s="220"/>
      <c r="AR525" s="245"/>
      <c r="AS525" s="245"/>
      <c r="AT525" s="117"/>
      <c r="AU525" s="117"/>
    </row>
    <row r="526" spans="1:47" ht="12.75" customHeight="1">
      <c r="A526" s="118"/>
      <c r="B526" s="76"/>
      <c r="C526" s="76"/>
      <c r="D526" s="216"/>
      <c r="E526" s="117"/>
      <c r="F526" s="117"/>
      <c r="G526" s="117"/>
      <c r="H526" s="117"/>
      <c r="I526" s="117"/>
      <c r="J526" s="117"/>
      <c r="K526" s="117"/>
      <c r="L526" s="119"/>
      <c r="M526" s="120"/>
      <c r="N526" s="118"/>
      <c r="O526" s="117"/>
      <c r="P526" s="117"/>
      <c r="Q526" s="216"/>
      <c r="R526" s="117"/>
      <c r="S526" s="117"/>
      <c r="T526" s="117"/>
      <c r="U526" s="216"/>
      <c r="V526" s="216"/>
      <c r="W526" s="216"/>
      <c r="X526" s="216"/>
      <c r="Y526" s="216"/>
      <c r="Z526" s="216"/>
      <c r="AA526" s="217"/>
      <c r="AB526" s="218"/>
      <c r="AC526" s="219"/>
      <c r="AD526" s="220"/>
      <c r="AE526" s="220"/>
      <c r="AF526" s="120"/>
      <c r="AG526" s="217"/>
      <c r="AH526" s="217"/>
      <c r="AI526" s="251"/>
      <c r="AJ526" s="220"/>
      <c r="AK526" s="220"/>
      <c r="AL526" s="222"/>
      <c r="AM526" s="217"/>
      <c r="AN526" s="217"/>
      <c r="AO526" s="221"/>
      <c r="AP526" s="220"/>
      <c r="AQ526" s="220"/>
      <c r="AR526" s="245"/>
      <c r="AS526" s="245"/>
      <c r="AT526" s="117"/>
      <c r="AU526" s="117"/>
    </row>
    <row r="527" spans="1:47" ht="12.75" customHeight="1">
      <c r="A527" s="118"/>
      <c r="B527" s="76"/>
      <c r="C527" s="76"/>
      <c r="D527" s="216"/>
      <c r="E527" s="117"/>
      <c r="F527" s="117"/>
      <c r="G527" s="117"/>
      <c r="H527" s="117"/>
      <c r="I527" s="117"/>
      <c r="J527" s="117"/>
      <c r="K527" s="117"/>
      <c r="L527" s="119"/>
      <c r="M527" s="120"/>
      <c r="N527" s="118"/>
      <c r="O527" s="117"/>
      <c r="P527" s="117"/>
      <c r="Q527" s="216"/>
      <c r="R527" s="117"/>
      <c r="S527" s="117"/>
      <c r="T527" s="117"/>
      <c r="U527" s="216"/>
      <c r="V527" s="216"/>
      <c r="W527" s="216"/>
      <c r="X527" s="216"/>
      <c r="Y527" s="216"/>
      <c r="Z527" s="216"/>
      <c r="AA527" s="217"/>
      <c r="AB527" s="218"/>
      <c r="AC527" s="219"/>
      <c r="AD527" s="220"/>
      <c r="AE527" s="220"/>
      <c r="AF527" s="120"/>
      <c r="AG527" s="217"/>
      <c r="AH527" s="217"/>
      <c r="AI527" s="251"/>
      <c r="AJ527" s="220"/>
      <c r="AK527" s="220"/>
      <c r="AL527" s="222"/>
      <c r="AM527" s="217"/>
      <c r="AN527" s="217"/>
      <c r="AO527" s="221"/>
      <c r="AP527" s="220"/>
      <c r="AQ527" s="220"/>
      <c r="AR527" s="245"/>
      <c r="AS527" s="245"/>
      <c r="AT527" s="117"/>
      <c r="AU527" s="117"/>
    </row>
    <row r="528" spans="1:47" ht="12.75" customHeight="1">
      <c r="A528" s="118"/>
      <c r="B528" s="76"/>
      <c r="C528" s="76"/>
      <c r="D528" s="216"/>
      <c r="E528" s="117"/>
      <c r="F528" s="117"/>
      <c r="G528" s="117"/>
      <c r="H528" s="117"/>
      <c r="I528" s="117"/>
      <c r="J528" s="117"/>
      <c r="K528" s="117"/>
      <c r="L528" s="119"/>
      <c r="M528" s="120"/>
      <c r="N528" s="118"/>
      <c r="O528" s="117"/>
      <c r="P528" s="117"/>
      <c r="Q528" s="216"/>
      <c r="R528" s="117"/>
      <c r="S528" s="117"/>
      <c r="T528" s="117"/>
      <c r="U528" s="216"/>
      <c r="V528" s="216"/>
      <c r="W528" s="216"/>
      <c r="X528" s="216"/>
      <c r="Y528" s="216"/>
      <c r="Z528" s="216"/>
      <c r="AA528" s="217"/>
      <c r="AB528" s="218"/>
      <c r="AC528" s="219"/>
      <c r="AD528" s="220"/>
      <c r="AE528" s="220"/>
      <c r="AF528" s="120"/>
      <c r="AG528" s="217"/>
      <c r="AH528" s="217"/>
      <c r="AI528" s="251"/>
      <c r="AJ528" s="220"/>
      <c r="AK528" s="220"/>
      <c r="AL528" s="222"/>
      <c r="AM528" s="217"/>
      <c r="AN528" s="217"/>
      <c r="AO528" s="221"/>
      <c r="AP528" s="220"/>
      <c r="AQ528" s="220"/>
      <c r="AR528" s="245"/>
      <c r="AS528" s="245"/>
      <c r="AT528" s="117"/>
      <c r="AU528" s="117"/>
    </row>
    <row r="529" spans="1:47" ht="12.75" customHeight="1">
      <c r="A529" s="118"/>
      <c r="B529" s="76"/>
      <c r="C529" s="76"/>
      <c r="D529" s="216"/>
      <c r="E529" s="117"/>
      <c r="F529" s="117"/>
      <c r="G529" s="117"/>
      <c r="H529" s="117"/>
      <c r="I529" s="117"/>
      <c r="J529" s="117"/>
      <c r="K529" s="117"/>
      <c r="L529" s="119"/>
      <c r="M529" s="120"/>
      <c r="N529" s="118"/>
      <c r="O529" s="117"/>
      <c r="P529" s="117"/>
      <c r="Q529" s="216"/>
      <c r="R529" s="117"/>
      <c r="S529" s="117"/>
      <c r="T529" s="117"/>
      <c r="U529" s="216"/>
      <c r="V529" s="216"/>
      <c r="W529" s="216"/>
      <c r="X529" s="216"/>
      <c r="Y529" s="216"/>
      <c r="Z529" s="216"/>
      <c r="AA529" s="217"/>
      <c r="AB529" s="218"/>
      <c r="AC529" s="219"/>
      <c r="AD529" s="220"/>
      <c r="AE529" s="220"/>
      <c r="AF529" s="120"/>
      <c r="AG529" s="217"/>
      <c r="AH529" s="217"/>
      <c r="AI529" s="251"/>
      <c r="AJ529" s="220"/>
      <c r="AK529" s="220"/>
      <c r="AL529" s="222"/>
      <c r="AM529" s="217"/>
      <c r="AN529" s="217"/>
      <c r="AO529" s="221"/>
      <c r="AP529" s="220"/>
      <c r="AQ529" s="220"/>
      <c r="AR529" s="245"/>
      <c r="AS529" s="245"/>
      <c r="AT529" s="117"/>
      <c r="AU529" s="117"/>
    </row>
    <row r="530" spans="1:47" ht="12.75" customHeight="1">
      <c r="A530" s="118"/>
      <c r="B530" s="76"/>
      <c r="C530" s="76"/>
      <c r="D530" s="216"/>
      <c r="E530" s="117"/>
      <c r="F530" s="117"/>
      <c r="G530" s="117"/>
      <c r="H530" s="117"/>
      <c r="I530" s="117"/>
      <c r="J530" s="117"/>
      <c r="K530" s="117"/>
      <c r="L530" s="119"/>
      <c r="M530" s="120"/>
      <c r="N530" s="118"/>
      <c r="O530" s="117"/>
      <c r="P530" s="117"/>
      <c r="Q530" s="216"/>
      <c r="R530" s="117"/>
      <c r="S530" s="117"/>
      <c r="T530" s="117"/>
      <c r="U530" s="216"/>
      <c r="V530" s="216"/>
      <c r="W530" s="216"/>
      <c r="X530" s="216"/>
      <c r="Y530" s="216"/>
      <c r="Z530" s="216"/>
      <c r="AA530" s="217"/>
      <c r="AB530" s="218"/>
      <c r="AC530" s="219"/>
      <c r="AD530" s="220"/>
      <c r="AE530" s="220"/>
      <c r="AF530" s="120"/>
      <c r="AG530" s="217"/>
      <c r="AH530" s="217"/>
      <c r="AI530" s="251"/>
      <c r="AJ530" s="220"/>
      <c r="AK530" s="220"/>
      <c r="AL530" s="222"/>
      <c r="AM530" s="217"/>
      <c r="AN530" s="217"/>
      <c r="AO530" s="221"/>
      <c r="AP530" s="220"/>
      <c r="AQ530" s="220"/>
      <c r="AR530" s="245"/>
      <c r="AS530" s="245"/>
      <c r="AT530" s="117"/>
      <c r="AU530" s="117"/>
    </row>
    <row r="531" spans="1:47" ht="12.75" customHeight="1">
      <c r="A531" s="118"/>
      <c r="B531" s="76"/>
      <c r="C531" s="76"/>
      <c r="D531" s="216"/>
      <c r="E531" s="117"/>
      <c r="F531" s="117"/>
      <c r="G531" s="117"/>
      <c r="H531" s="117"/>
      <c r="I531" s="117"/>
      <c r="J531" s="117"/>
      <c r="K531" s="117"/>
      <c r="L531" s="119"/>
      <c r="M531" s="120"/>
      <c r="N531" s="118"/>
      <c r="O531" s="117"/>
      <c r="P531" s="117"/>
      <c r="Q531" s="216"/>
      <c r="R531" s="117"/>
      <c r="S531" s="117"/>
      <c r="T531" s="117"/>
      <c r="U531" s="216"/>
      <c r="V531" s="216"/>
      <c r="W531" s="216"/>
      <c r="X531" s="216"/>
      <c r="Y531" s="216"/>
      <c r="Z531" s="216"/>
      <c r="AA531" s="217"/>
      <c r="AB531" s="218"/>
      <c r="AC531" s="219"/>
      <c r="AD531" s="220"/>
      <c r="AE531" s="220"/>
      <c r="AF531" s="120"/>
      <c r="AG531" s="217"/>
      <c r="AH531" s="217"/>
      <c r="AI531" s="251"/>
      <c r="AJ531" s="220"/>
      <c r="AK531" s="220"/>
      <c r="AL531" s="222"/>
      <c r="AM531" s="217"/>
      <c r="AN531" s="217"/>
      <c r="AO531" s="221"/>
      <c r="AP531" s="220"/>
      <c r="AQ531" s="220"/>
      <c r="AR531" s="245"/>
      <c r="AS531" s="245"/>
      <c r="AT531" s="117"/>
      <c r="AU531" s="117"/>
    </row>
    <row r="532" spans="1:47" ht="12.75" customHeight="1">
      <c r="A532" s="118"/>
      <c r="B532" s="76"/>
      <c r="C532" s="76"/>
      <c r="D532" s="216"/>
      <c r="E532" s="117"/>
      <c r="F532" s="117"/>
      <c r="G532" s="117"/>
      <c r="H532" s="117"/>
      <c r="I532" s="117"/>
      <c r="J532" s="117"/>
      <c r="K532" s="117"/>
      <c r="L532" s="119"/>
      <c r="M532" s="120"/>
      <c r="N532" s="118"/>
      <c r="O532" s="117"/>
      <c r="P532" s="117"/>
      <c r="Q532" s="216"/>
      <c r="R532" s="117"/>
      <c r="S532" s="117"/>
      <c r="T532" s="117"/>
      <c r="U532" s="216"/>
      <c r="V532" s="216"/>
      <c r="W532" s="216"/>
      <c r="X532" s="216"/>
      <c r="Y532" s="216"/>
      <c r="Z532" s="216"/>
      <c r="AA532" s="217"/>
      <c r="AB532" s="218"/>
      <c r="AC532" s="219"/>
      <c r="AD532" s="220"/>
      <c r="AE532" s="220"/>
      <c r="AF532" s="120"/>
      <c r="AG532" s="217"/>
      <c r="AH532" s="217"/>
      <c r="AI532" s="251"/>
      <c r="AJ532" s="220"/>
      <c r="AK532" s="220"/>
      <c r="AL532" s="222"/>
      <c r="AM532" s="217"/>
      <c r="AN532" s="217"/>
      <c r="AO532" s="221"/>
      <c r="AP532" s="220"/>
      <c r="AQ532" s="220"/>
      <c r="AR532" s="245"/>
      <c r="AS532" s="245"/>
      <c r="AT532" s="117"/>
      <c r="AU532" s="117"/>
    </row>
    <row r="533" spans="1:47" ht="12.75" customHeight="1">
      <c r="A533" s="118"/>
      <c r="B533" s="76"/>
      <c r="C533" s="76"/>
      <c r="D533" s="216"/>
      <c r="E533" s="117"/>
      <c r="F533" s="117"/>
      <c r="G533" s="117"/>
      <c r="H533" s="117"/>
      <c r="I533" s="117"/>
      <c r="J533" s="117"/>
      <c r="K533" s="117"/>
      <c r="L533" s="119"/>
      <c r="M533" s="120"/>
      <c r="N533" s="118"/>
      <c r="O533" s="117"/>
      <c r="P533" s="117"/>
      <c r="Q533" s="216"/>
      <c r="R533" s="117"/>
      <c r="S533" s="117"/>
      <c r="T533" s="117"/>
      <c r="U533" s="216"/>
      <c r="V533" s="216"/>
      <c r="W533" s="216"/>
      <c r="X533" s="216"/>
      <c r="Y533" s="216"/>
      <c r="Z533" s="216"/>
      <c r="AA533" s="217"/>
      <c r="AB533" s="218"/>
      <c r="AC533" s="219"/>
      <c r="AD533" s="220"/>
      <c r="AE533" s="220"/>
      <c r="AF533" s="120"/>
      <c r="AG533" s="217"/>
      <c r="AH533" s="217"/>
      <c r="AI533" s="251"/>
      <c r="AJ533" s="220"/>
      <c r="AK533" s="220"/>
      <c r="AL533" s="222"/>
      <c r="AM533" s="217"/>
      <c r="AN533" s="217"/>
      <c r="AO533" s="221"/>
      <c r="AP533" s="220"/>
      <c r="AQ533" s="220"/>
      <c r="AR533" s="245"/>
      <c r="AS533" s="245"/>
      <c r="AT533" s="117"/>
      <c r="AU533" s="117"/>
    </row>
    <row r="534" spans="1:47" ht="12.75" customHeight="1">
      <c r="A534" s="118"/>
      <c r="B534" s="76"/>
      <c r="C534" s="76"/>
      <c r="D534" s="216"/>
      <c r="E534" s="117"/>
      <c r="F534" s="117"/>
      <c r="G534" s="117"/>
      <c r="H534" s="117"/>
      <c r="I534" s="117"/>
      <c r="J534" s="117"/>
      <c r="K534" s="117"/>
      <c r="L534" s="119"/>
      <c r="M534" s="120"/>
      <c r="N534" s="118"/>
      <c r="O534" s="117"/>
      <c r="P534" s="117"/>
      <c r="Q534" s="216"/>
      <c r="R534" s="117"/>
      <c r="S534" s="117"/>
      <c r="T534" s="117"/>
      <c r="U534" s="216"/>
      <c r="V534" s="216"/>
      <c r="W534" s="216"/>
      <c r="X534" s="216"/>
      <c r="Y534" s="216"/>
      <c r="Z534" s="216"/>
      <c r="AA534" s="217"/>
      <c r="AB534" s="218"/>
      <c r="AC534" s="219"/>
      <c r="AD534" s="220"/>
      <c r="AE534" s="220"/>
      <c r="AF534" s="120"/>
      <c r="AG534" s="217"/>
      <c r="AH534" s="217"/>
      <c r="AI534" s="251"/>
      <c r="AJ534" s="220"/>
      <c r="AK534" s="220"/>
      <c r="AL534" s="222"/>
      <c r="AM534" s="217"/>
      <c r="AN534" s="217"/>
      <c r="AO534" s="221"/>
      <c r="AP534" s="220"/>
      <c r="AQ534" s="220"/>
      <c r="AR534" s="245"/>
      <c r="AS534" s="245"/>
      <c r="AT534" s="117"/>
      <c r="AU534" s="117"/>
    </row>
    <row r="535" spans="1:47" ht="12.75" customHeight="1">
      <c r="A535" s="118"/>
      <c r="B535" s="76"/>
      <c r="C535" s="76"/>
      <c r="D535" s="216"/>
      <c r="E535" s="117"/>
      <c r="F535" s="117"/>
      <c r="G535" s="117"/>
      <c r="H535" s="117"/>
      <c r="I535" s="117"/>
      <c r="J535" s="117"/>
      <c r="K535" s="117"/>
      <c r="L535" s="119"/>
      <c r="M535" s="120"/>
      <c r="N535" s="118"/>
      <c r="O535" s="117"/>
      <c r="P535" s="117"/>
      <c r="Q535" s="216"/>
      <c r="R535" s="117"/>
      <c r="S535" s="117"/>
      <c r="T535" s="117"/>
      <c r="U535" s="216"/>
      <c r="V535" s="216"/>
      <c r="W535" s="216"/>
      <c r="X535" s="216"/>
      <c r="Y535" s="216"/>
      <c r="Z535" s="216"/>
      <c r="AA535" s="217"/>
      <c r="AB535" s="218"/>
      <c r="AC535" s="219"/>
      <c r="AD535" s="220"/>
      <c r="AE535" s="220"/>
      <c r="AF535" s="120"/>
      <c r="AG535" s="217"/>
      <c r="AH535" s="217"/>
      <c r="AI535" s="251"/>
      <c r="AJ535" s="220"/>
      <c r="AK535" s="220"/>
      <c r="AL535" s="222"/>
      <c r="AM535" s="217"/>
      <c r="AN535" s="217"/>
      <c r="AO535" s="221"/>
      <c r="AP535" s="220"/>
      <c r="AQ535" s="220"/>
      <c r="AR535" s="245"/>
      <c r="AS535" s="245"/>
      <c r="AT535" s="117"/>
      <c r="AU535" s="117"/>
    </row>
    <row r="536" spans="1:47" ht="12.75" customHeight="1">
      <c r="A536" s="118"/>
      <c r="B536" s="76"/>
      <c r="C536" s="76"/>
      <c r="D536" s="216"/>
      <c r="E536" s="117"/>
      <c r="F536" s="117"/>
      <c r="G536" s="117"/>
      <c r="H536" s="117"/>
      <c r="I536" s="117"/>
      <c r="J536" s="117"/>
      <c r="K536" s="117"/>
      <c r="L536" s="119"/>
      <c r="M536" s="120"/>
      <c r="N536" s="118"/>
      <c r="O536" s="117"/>
      <c r="P536" s="117"/>
      <c r="Q536" s="216"/>
      <c r="R536" s="117"/>
      <c r="S536" s="117"/>
      <c r="T536" s="117"/>
      <c r="U536" s="216"/>
      <c r="V536" s="216"/>
      <c r="W536" s="216"/>
      <c r="X536" s="216"/>
      <c r="Y536" s="216"/>
      <c r="Z536" s="216"/>
      <c r="AA536" s="217"/>
      <c r="AB536" s="218"/>
      <c r="AC536" s="219"/>
      <c r="AD536" s="220"/>
      <c r="AE536" s="220"/>
      <c r="AF536" s="120"/>
      <c r="AG536" s="217"/>
      <c r="AH536" s="217"/>
      <c r="AI536" s="251"/>
      <c r="AJ536" s="220"/>
      <c r="AK536" s="220"/>
      <c r="AL536" s="222"/>
      <c r="AM536" s="217"/>
      <c r="AN536" s="217"/>
      <c r="AO536" s="221"/>
      <c r="AP536" s="220"/>
      <c r="AQ536" s="220"/>
      <c r="AR536" s="245"/>
      <c r="AS536" s="245"/>
      <c r="AT536" s="117"/>
      <c r="AU536" s="117"/>
    </row>
    <row r="537" spans="1:47" ht="12.75" customHeight="1">
      <c r="A537" s="118"/>
      <c r="B537" s="76"/>
      <c r="C537" s="76"/>
      <c r="D537" s="216"/>
      <c r="E537" s="117"/>
      <c r="F537" s="117"/>
      <c r="G537" s="117"/>
      <c r="H537" s="117"/>
      <c r="I537" s="117"/>
      <c r="J537" s="117"/>
      <c r="K537" s="117"/>
      <c r="L537" s="119"/>
      <c r="M537" s="120"/>
      <c r="N537" s="118"/>
      <c r="O537" s="117"/>
      <c r="P537" s="117"/>
      <c r="Q537" s="216"/>
      <c r="R537" s="117"/>
      <c r="S537" s="117"/>
      <c r="T537" s="117"/>
      <c r="U537" s="216"/>
      <c r="V537" s="216"/>
      <c r="W537" s="216"/>
      <c r="X537" s="216"/>
      <c r="Y537" s="216"/>
      <c r="Z537" s="216"/>
      <c r="AA537" s="217"/>
      <c r="AB537" s="218"/>
      <c r="AC537" s="219"/>
      <c r="AD537" s="220"/>
      <c r="AE537" s="220"/>
      <c r="AF537" s="120"/>
      <c r="AG537" s="217"/>
      <c r="AH537" s="217"/>
      <c r="AI537" s="251"/>
      <c r="AJ537" s="220"/>
      <c r="AK537" s="220"/>
      <c r="AL537" s="222"/>
      <c r="AM537" s="217"/>
      <c r="AN537" s="217"/>
      <c r="AO537" s="221"/>
      <c r="AP537" s="220"/>
      <c r="AQ537" s="220"/>
      <c r="AR537" s="245"/>
      <c r="AS537" s="245"/>
      <c r="AT537" s="117"/>
      <c r="AU537" s="117"/>
    </row>
    <row r="538" spans="1:47" ht="12.75" customHeight="1">
      <c r="A538" s="118"/>
      <c r="B538" s="76"/>
      <c r="C538" s="76"/>
      <c r="D538" s="216"/>
      <c r="E538" s="117"/>
      <c r="F538" s="117"/>
      <c r="G538" s="117"/>
      <c r="H538" s="117"/>
      <c r="I538" s="117"/>
      <c r="J538" s="117"/>
      <c r="K538" s="117"/>
      <c r="L538" s="119"/>
      <c r="M538" s="120"/>
      <c r="N538" s="118"/>
      <c r="O538" s="117"/>
      <c r="P538" s="117"/>
      <c r="Q538" s="216"/>
      <c r="R538" s="117"/>
      <c r="S538" s="117"/>
      <c r="T538" s="117"/>
      <c r="U538" s="216"/>
      <c r="V538" s="216"/>
      <c r="W538" s="216"/>
      <c r="X538" s="216"/>
      <c r="Y538" s="216"/>
      <c r="Z538" s="216"/>
      <c r="AA538" s="217"/>
      <c r="AB538" s="218"/>
      <c r="AC538" s="219"/>
      <c r="AD538" s="220"/>
      <c r="AE538" s="220"/>
      <c r="AF538" s="120"/>
      <c r="AG538" s="217"/>
      <c r="AH538" s="217"/>
      <c r="AI538" s="251"/>
      <c r="AJ538" s="220"/>
      <c r="AK538" s="220"/>
      <c r="AL538" s="222"/>
      <c r="AM538" s="217"/>
      <c r="AN538" s="217"/>
      <c r="AO538" s="221"/>
      <c r="AP538" s="220"/>
      <c r="AQ538" s="220"/>
      <c r="AR538" s="245"/>
      <c r="AS538" s="245"/>
      <c r="AT538" s="117"/>
      <c r="AU538" s="117"/>
    </row>
    <row r="539" spans="1:47" ht="12.75" customHeight="1">
      <c r="A539" s="118"/>
      <c r="B539" s="76"/>
      <c r="C539" s="76"/>
      <c r="D539" s="216"/>
      <c r="E539" s="117"/>
      <c r="F539" s="117"/>
      <c r="G539" s="117"/>
      <c r="H539" s="117"/>
      <c r="I539" s="117"/>
      <c r="J539" s="117"/>
      <c r="K539" s="117"/>
      <c r="L539" s="119"/>
      <c r="M539" s="120"/>
      <c r="N539" s="118"/>
      <c r="O539" s="117"/>
      <c r="P539" s="117"/>
      <c r="Q539" s="216"/>
      <c r="R539" s="117"/>
      <c r="S539" s="117"/>
      <c r="T539" s="117"/>
      <c r="U539" s="216"/>
      <c r="V539" s="216"/>
      <c r="W539" s="216"/>
      <c r="X539" s="216"/>
      <c r="Y539" s="216"/>
      <c r="Z539" s="216"/>
      <c r="AA539" s="217"/>
      <c r="AB539" s="218"/>
      <c r="AC539" s="219"/>
      <c r="AD539" s="220"/>
      <c r="AE539" s="220"/>
      <c r="AF539" s="120"/>
      <c r="AG539" s="217"/>
      <c r="AH539" s="217"/>
      <c r="AI539" s="251"/>
      <c r="AJ539" s="220"/>
      <c r="AK539" s="220"/>
      <c r="AL539" s="222"/>
      <c r="AM539" s="217"/>
      <c r="AN539" s="217"/>
      <c r="AO539" s="221"/>
      <c r="AP539" s="220"/>
      <c r="AQ539" s="220"/>
      <c r="AR539" s="245"/>
      <c r="AS539" s="245"/>
      <c r="AT539" s="117"/>
      <c r="AU539" s="117"/>
    </row>
    <row r="540" spans="1:47" ht="12.75" customHeight="1">
      <c r="A540" s="118"/>
      <c r="B540" s="76"/>
      <c r="C540" s="76"/>
      <c r="D540" s="216"/>
      <c r="E540" s="117"/>
      <c r="F540" s="117"/>
      <c r="G540" s="117"/>
      <c r="H540" s="117"/>
      <c r="I540" s="117"/>
      <c r="J540" s="117"/>
      <c r="K540" s="117"/>
      <c r="L540" s="119"/>
      <c r="M540" s="120"/>
      <c r="N540" s="118"/>
      <c r="O540" s="117"/>
      <c r="P540" s="117"/>
      <c r="Q540" s="216"/>
      <c r="R540" s="117"/>
      <c r="S540" s="117"/>
      <c r="T540" s="117"/>
      <c r="U540" s="216"/>
      <c r="V540" s="216"/>
      <c r="W540" s="216"/>
      <c r="X540" s="216"/>
      <c r="Y540" s="216"/>
      <c r="Z540" s="216"/>
      <c r="AA540" s="217"/>
      <c r="AB540" s="218"/>
      <c r="AC540" s="219"/>
      <c r="AD540" s="220"/>
      <c r="AE540" s="220"/>
      <c r="AF540" s="120"/>
      <c r="AG540" s="217"/>
      <c r="AH540" s="217"/>
      <c r="AI540" s="251"/>
      <c r="AJ540" s="220"/>
      <c r="AK540" s="220"/>
      <c r="AL540" s="222"/>
      <c r="AM540" s="217"/>
      <c r="AN540" s="217"/>
      <c r="AO540" s="221"/>
      <c r="AP540" s="220"/>
      <c r="AQ540" s="220"/>
      <c r="AR540" s="245"/>
      <c r="AS540" s="245"/>
      <c r="AT540" s="117"/>
      <c r="AU540" s="117"/>
    </row>
    <row r="541" spans="1:47" ht="12.75" customHeight="1">
      <c r="A541" s="118"/>
      <c r="B541" s="76"/>
      <c r="C541" s="76"/>
      <c r="D541" s="216"/>
      <c r="E541" s="117"/>
      <c r="F541" s="117"/>
      <c r="G541" s="117"/>
      <c r="H541" s="117"/>
      <c r="I541" s="117"/>
      <c r="J541" s="117"/>
      <c r="K541" s="117"/>
      <c r="L541" s="119"/>
      <c r="M541" s="120"/>
      <c r="N541" s="118"/>
      <c r="O541" s="117"/>
      <c r="P541" s="117"/>
      <c r="Q541" s="216"/>
      <c r="R541" s="117"/>
      <c r="S541" s="117"/>
      <c r="T541" s="117"/>
      <c r="U541" s="216"/>
      <c r="V541" s="216"/>
      <c r="W541" s="216"/>
      <c r="X541" s="216"/>
      <c r="Y541" s="216"/>
      <c r="Z541" s="216"/>
      <c r="AA541" s="217"/>
      <c r="AB541" s="218"/>
      <c r="AC541" s="219"/>
      <c r="AD541" s="220"/>
      <c r="AE541" s="220"/>
      <c r="AF541" s="120"/>
      <c r="AG541" s="217"/>
      <c r="AH541" s="217"/>
      <c r="AI541" s="251"/>
      <c r="AJ541" s="220"/>
      <c r="AK541" s="220"/>
      <c r="AL541" s="222"/>
      <c r="AM541" s="217"/>
      <c r="AN541" s="217"/>
      <c r="AO541" s="221"/>
      <c r="AP541" s="220"/>
      <c r="AQ541" s="220"/>
      <c r="AR541" s="245"/>
      <c r="AS541" s="245"/>
      <c r="AT541" s="117"/>
      <c r="AU541" s="117"/>
    </row>
    <row r="542" spans="1:47" ht="12.75" customHeight="1">
      <c r="A542" s="118"/>
      <c r="B542" s="76"/>
      <c r="C542" s="76"/>
      <c r="D542" s="216"/>
      <c r="E542" s="117"/>
      <c r="F542" s="117"/>
      <c r="G542" s="117"/>
      <c r="H542" s="117"/>
      <c r="I542" s="117"/>
      <c r="J542" s="117"/>
      <c r="K542" s="117"/>
      <c r="L542" s="119"/>
      <c r="M542" s="120"/>
      <c r="N542" s="118"/>
      <c r="O542" s="117"/>
      <c r="P542" s="117"/>
      <c r="Q542" s="216"/>
      <c r="R542" s="117"/>
      <c r="S542" s="117"/>
      <c r="T542" s="117"/>
      <c r="U542" s="216"/>
      <c r="V542" s="216"/>
      <c r="W542" s="216"/>
      <c r="X542" s="216"/>
      <c r="Y542" s="216"/>
      <c r="Z542" s="216"/>
      <c r="AA542" s="217"/>
      <c r="AB542" s="218"/>
      <c r="AC542" s="219"/>
      <c r="AD542" s="220"/>
      <c r="AE542" s="220"/>
      <c r="AF542" s="120"/>
      <c r="AG542" s="217"/>
      <c r="AH542" s="217"/>
      <c r="AI542" s="251"/>
      <c r="AJ542" s="220"/>
      <c r="AK542" s="220"/>
      <c r="AL542" s="222"/>
      <c r="AM542" s="217"/>
      <c r="AN542" s="217"/>
      <c r="AO542" s="221"/>
      <c r="AP542" s="220"/>
      <c r="AQ542" s="220"/>
      <c r="AR542" s="245"/>
      <c r="AS542" s="245"/>
      <c r="AT542" s="117"/>
      <c r="AU542" s="117"/>
    </row>
    <row r="543" spans="1:47" ht="12.75" customHeight="1">
      <c r="A543" s="118"/>
      <c r="B543" s="76"/>
      <c r="C543" s="76"/>
      <c r="D543" s="216"/>
      <c r="E543" s="117"/>
      <c r="F543" s="117"/>
      <c r="G543" s="117"/>
      <c r="H543" s="117"/>
      <c r="I543" s="117"/>
      <c r="J543" s="117"/>
      <c r="K543" s="117"/>
      <c r="L543" s="119"/>
      <c r="M543" s="120"/>
      <c r="N543" s="118"/>
      <c r="O543" s="117"/>
      <c r="P543" s="117"/>
      <c r="Q543" s="216"/>
      <c r="R543" s="117"/>
      <c r="S543" s="117"/>
      <c r="T543" s="117"/>
      <c r="U543" s="216"/>
      <c r="V543" s="216"/>
      <c r="W543" s="216"/>
      <c r="X543" s="216"/>
      <c r="Y543" s="216"/>
      <c r="Z543" s="216"/>
      <c r="AA543" s="217"/>
      <c r="AB543" s="218"/>
      <c r="AC543" s="219"/>
      <c r="AD543" s="220"/>
      <c r="AE543" s="220"/>
      <c r="AF543" s="120"/>
      <c r="AG543" s="217"/>
      <c r="AH543" s="217"/>
      <c r="AI543" s="251"/>
      <c r="AJ543" s="220"/>
      <c r="AK543" s="220"/>
      <c r="AL543" s="222"/>
      <c r="AM543" s="217"/>
      <c r="AN543" s="217"/>
      <c r="AO543" s="221"/>
      <c r="AP543" s="220"/>
      <c r="AQ543" s="220"/>
      <c r="AR543" s="245"/>
      <c r="AS543" s="245"/>
      <c r="AT543" s="117"/>
      <c r="AU543" s="117"/>
    </row>
    <row r="544" spans="1:47" ht="12.75" customHeight="1">
      <c r="A544" s="118"/>
      <c r="B544" s="76"/>
      <c r="C544" s="76"/>
      <c r="D544" s="216"/>
      <c r="E544" s="117"/>
      <c r="F544" s="117"/>
      <c r="G544" s="117"/>
      <c r="H544" s="117"/>
      <c r="I544" s="117"/>
      <c r="J544" s="117"/>
      <c r="K544" s="117"/>
      <c r="L544" s="119"/>
      <c r="M544" s="120"/>
      <c r="N544" s="118"/>
      <c r="O544" s="117"/>
      <c r="P544" s="117"/>
      <c r="Q544" s="216"/>
      <c r="R544" s="117"/>
      <c r="S544" s="117"/>
      <c r="T544" s="117"/>
      <c r="U544" s="216"/>
      <c r="V544" s="216"/>
      <c r="W544" s="216"/>
      <c r="X544" s="216"/>
      <c r="Y544" s="216"/>
      <c r="Z544" s="216"/>
      <c r="AA544" s="217"/>
      <c r="AB544" s="218"/>
      <c r="AC544" s="219"/>
      <c r="AD544" s="220"/>
      <c r="AE544" s="220"/>
      <c r="AF544" s="120"/>
      <c r="AG544" s="217"/>
      <c r="AH544" s="217"/>
      <c r="AI544" s="251"/>
      <c r="AJ544" s="220"/>
      <c r="AK544" s="220"/>
      <c r="AL544" s="222"/>
      <c r="AM544" s="217"/>
      <c r="AN544" s="217"/>
      <c r="AO544" s="221"/>
      <c r="AP544" s="220"/>
      <c r="AQ544" s="220"/>
      <c r="AR544" s="245"/>
      <c r="AS544" s="245"/>
      <c r="AT544" s="117"/>
      <c r="AU544" s="117"/>
    </row>
    <row r="545" spans="1:47" ht="12.75" customHeight="1">
      <c r="A545" s="118"/>
      <c r="B545" s="76"/>
      <c r="C545" s="76"/>
      <c r="D545" s="216"/>
      <c r="E545" s="117"/>
      <c r="F545" s="117"/>
      <c r="G545" s="117"/>
      <c r="H545" s="117"/>
      <c r="I545" s="117"/>
      <c r="J545" s="117"/>
      <c r="K545" s="117"/>
      <c r="L545" s="119"/>
      <c r="M545" s="120"/>
      <c r="N545" s="118"/>
      <c r="O545" s="117"/>
      <c r="P545" s="117"/>
      <c r="Q545" s="216"/>
      <c r="R545" s="117"/>
      <c r="S545" s="117"/>
      <c r="T545" s="117"/>
      <c r="U545" s="216"/>
      <c r="V545" s="216"/>
      <c r="W545" s="216"/>
      <c r="X545" s="216"/>
      <c r="Y545" s="216"/>
      <c r="Z545" s="216"/>
      <c r="AA545" s="217"/>
      <c r="AB545" s="218"/>
      <c r="AC545" s="219"/>
      <c r="AD545" s="220"/>
      <c r="AE545" s="220"/>
      <c r="AF545" s="120"/>
      <c r="AG545" s="217"/>
      <c r="AH545" s="217"/>
      <c r="AI545" s="251"/>
      <c r="AJ545" s="220"/>
      <c r="AK545" s="220"/>
      <c r="AL545" s="222"/>
      <c r="AM545" s="217"/>
      <c r="AN545" s="217"/>
      <c r="AO545" s="221"/>
      <c r="AP545" s="220"/>
      <c r="AQ545" s="220"/>
      <c r="AR545" s="245"/>
      <c r="AS545" s="245"/>
      <c r="AT545" s="117"/>
      <c r="AU545" s="117"/>
    </row>
    <row r="546" spans="1:47" ht="12.75" customHeight="1">
      <c r="A546" s="118"/>
      <c r="B546" s="76"/>
      <c r="C546" s="76"/>
      <c r="D546" s="216"/>
      <c r="E546" s="117"/>
      <c r="F546" s="117"/>
      <c r="G546" s="117"/>
      <c r="H546" s="117"/>
      <c r="I546" s="117"/>
      <c r="J546" s="117"/>
      <c r="K546" s="117"/>
      <c r="L546" s="119"/>
      <c r="M546" s="120"/>
      <c r="N546" s="118"/>
      <c r="O546" s="117"/>
      <c r="P546" s="117"/>
      <c r="Q546" s="216"/>
      <c r="R546" s="117"/>
      <c r="S546" s="117"/>
      <c r="T546" s="117"/>
      <c r="U546" s="216"/>
      <c r="V546" s="216"/>
      <c r="W546" s="216"/>
      <c r="X546" s="216"/>
      <c r="Y546" s="216"/>
      <c r="Z546" s="216"/>
      <c r="AA546" s="217"/>
      <c r="AB546" s="218"/>
      <c r="AC546" s="219"/>
      <c r="AD546" s="220"/>
      <c r="AE546" s="220"/>
      <c r="AF546" s="120"/>
      <c r="AG546" s="217"/>
      <c r="AH546" s="217"/>
      <c r="AI546" s="251"/>
      <c r="AJ546" s="220"/>
      <c r="AK546" s="220"/>
      <c r="AL546" s="222"/>
      <c r="AM546" s="217"/>
      <c r="AN546" s="217"/>
      <c r="AO546" s="221"/>
      <c r="AP546" s="220"/>
      <c r="AQ546" s="220"/>
      <c r="AR546" s="245"/>
      <c r="AS546" s="245"/>
      <c r="AT546" s="117"/>
      <c r="AU546" s="117"/>
    </row>
    <row r="547" spans="1:47" ht="12.75" customHeight="1">
      <c r="A547" s="118"/>
      <c r="B547" s="76"/>
      <c r="C547" s="76"/>
      <c r="D547" s="216"/>
      <c r="E547" s="117"/>
      <c r="F547" s="117"/>
      <c r="G547" s="117"/>
      <c r="H547" s="117"/>
      <c r="I547" s="117"/>
      <c r="J547" s="117"/>
      <c r="K547" s="117"/>
      <c r="L547" s="119"/>
      <c r="M547" s="120"/>
      <c r="N547" s="118"/>
      <c r="O547" s="117"/>
      <c r="P547" s="117"/>
      <c r="Q547" s="216"/>
      <c r="R547" s="117"/>
      <c r="S547" s="117"/>
      <c r="T547" s="117"/>
      <c r="U547" s="216"/>
      <c r="V547" s="216"/>
      <c r="W547" s="216"/>
      <c r="X547" s="216"/>
      <c r="Y547" s="216"/>
      <c r="Z547" s="216"/>
      <c r="AA547" s="217"/>
      <c r="AB547" s="218"/>
      <c r="AC547" s="219"/>
      <c r="AD547" s="220"/>
      <c r="AE547" s="220"/>
      <c r="AF547" s="120"/>
      <c r="AG547" s="217"/>
      <c r="AH547" s="217"/>
      <c r="AI547" s="251"/>
      <c r="AJ547" s="220"/>
      <c r="AK547" s="220"/>
      <c r="AL547" s="222"/>
      <c r="AM547" s="217"/>
      <c r="AN547" s="217"/>
      <c r="AO547" s="221"/>
      <c r="AP547" s="220"/>
      <c r="AQ547" s="220"/>
      <c r="AR547" s="245"/>
      <c r="AS547" s="245"/>
      <c r="AT547" s="117"/>
      <c r="AU547" s="117"/>
    </row>
    <row r="548" spans="1:47" ht="12.75" customHeight="1">
      <c r="A548" s="118"/>
      <c r="B548" s="76"/>
      <c r="C548" s="76"/>
      <c r="D548" s="216"/>
      <c r="E548" s="117"/>
      <c r="F548" s="117"/>
      <c r="G548" s="117"/>
      <c r="H548" s="117"/>
      <c r="I548" s="117"/>
      <c r="J548" s="117"/>
      <c r="K548" s="117"/>
      <c r="L548" s="119"/>
      <c r="M548" s="120"/>
      <c r="N548" s="118"/>
      <c r="O548" s="117"/>
      <c r="P548" s="117"/>
      <c r="Q548" s="216"/>
      <c r="R548" s="117"/>
      <c r="S548" s="117"/>
      <c r="T548" s="117"/>
      <c r="U548" s="216"/>
      <c r="V548" s="216"/>
      <c r="W548" s="216"/>
      <c r="X548" s="216"/>
      <c r="Y548" s="216"/>
      <c r="Z548" s="216"/>
      <c r="AA548" s="217"/>
      <c r="AB548" s="218"/>
      <c r="AC548" s="219"/>
      <c r="AD548" s="220"/>
      <c r="AE548" s="220"/>
      <c r="AF548" s="120"/>
      <c r="AG548" s="217"/>
      <c r="AH548" s="217"/>
      <c r="AI548" s="251"/>
      <c r="AJ548" s="220"/>
      <c r="AK548" s="220"/>
      <c r="AL548" s="222"/>
      <c r="AM548" s="217"/>
      <c r="AN548" s="217"/>
      <c r="AO548" s="221"/>
      <c r="AP548" s="220"/>
      <c r="AQ548" s="220"/>
      <c r="AR548" s="245"/>
      <c r="AS548" s="245"/>
      <c r="AT548" s="117"/>
      <c r="AU548" s="117"/>
    </row>
    <row r="549" spans="1:47" ht="12.75" customHeight="1">
      <c r="A549" s="118"/>
      <c r="B549" s="76"/>
      <c r="C549" s="76"/>
      <c r="D549" s="216"/>
      <c r="E549" s="117"/>
      <c r="F549" s="117"/>
      <c r="G549" s="117"/>
      <c r="H549" s="117"/>
      <c r="I549" s="117"/>
      <c r="J549" s="117"/>
      <c r="K549" s="117"/>
      <c r="L549" s="119"/>
      <c r="M549" s="120"/>
      <c r="N549" s="118"/>
      <c r="O549" s="117"/>
      <c r="P549" s="117"/>
      <c r="Q549" s="216"/>
      <c r="R549" s="117"/>
      <c r="S549" s="117"/>
      <c r="T549" s="117"/>
      <c r="U549" s="216"/>
      <c r="V549" s="216"/>
      <c r="W549" s="216"/>
      <c r="X549" s="216"/>
      <c r="Y549" s="216"/>
      <c r="Z549" s="216"/>
      <c r="AA549" s="217"/>
      <c r="AB549" s="218"/>
      <c r="AC549" s="219"/>
      <c r="AD549" s="220"/>
      <c r="AE549" s="220"/>
      <c r="AF549" s="120"/>
      <c r="AG549" s="217"/>
      <c r="AH549" s="217"/>
      <c r="AI549" s="251"/>
      <c r="AJ549" s="220"/>
      <c r="AK549" s="220"/>
      <c r="AL549" s="222"/>
      <c r="AM549" s="217"/>
      <c r="AN549" s="217"/>
      <c r="AO549" s="221"/>
      <c r="AP549" s="220"/>
      <c r="AQ549" s="220"/>
      <c r="AR549" s="245"/>
      <c r="AS549" s="245"/>
      <c r="AT549" s="117"/>
      <c r="AU549" s="117"/>
    </row>
    <row r="550" spans="1:47" ht="12.75" customHeight="1">
      <c r="A550" s="118"/>
      <c r="B550" s="76"/>
      <c r="C550" s="76"/>
      <c r="D550" s="216"/>
      <c r="E550" s="117"/>
      <c r="F550" s="117"/>
      <c r="G550" s="117"/>
      <c r="H550" s="117"/>
      <c r="I550" s="117"/>
      <c r="J550" s="117"/>
      <c r="K550" s="117"/>
      <c r="L550" s="119"/>
      <c r="M550" s="120"/>
      <c r="N550" s="118"/>
      <c r="O550" s="117"/>
      <c r="P550" s="117"/>
      <c r="Q550" s="216"/>
      <c r="R550" s="117"/>
      <c r="S550" s="117"/>
      <c r="T550" s="117"/>
      <c r="U550" s="216"/>
      <c r="V550" s="216"/>
      <c r="W550" s="216"/>
      <c r="X550" s="216"/>
      <c r="Y550" s="216"/>
      <c r="Z550" s="216"/>
      <c r="AA550" s="217"/>
      <c r="AB550" s="218"/>
      <c r="AC550" s="219"/>
      <c r="AD550" s="220"/>
      <c r="AE550" s="220"/>
      <c r="AF550" s="120"/>
      <c r="AG550" s="217"/>
      <c r="AH550" s="217"/>
      <c r="AI550" s="251"/>
      <c r="AJ550" s="220"/>
      <c r="AK550" s="220"/>
      <c r="AL550" s="222"/>
      <c r="AM550" s="217"/>
      <c r="AN550" s="217"/>
      <c r="AO550" s="221"/>
      <c r="AP550" s="220"/>
      <c r="AQ550" s="220"/>
      <c r="AR550" s="245"/>
      <c r="AS550" s="245"/>
      <c r="AT550" s="117"/>
      <c r="AU550" s="117"/>
    </row>
    <row r="551" spans="1:47" ht="12.75" customHeight="1">
      <c r="A551" s="118"/>
      <c r="B551" s="76"/>
      <c r="C551" s="76"/>
      <c r="D551" s="216"/>
      <c r="E551" s="117"/>
      <c r="F551" s="117"/>
      <c r="G551" s="117"/>
      <c r="H551" s="117"/>
      <c r="I551" s="117"/>
      <c r="J551" s="117"/>
      <c r="K551" s="117"/>
      <c r="L551" s="119"/>
      <c r="M551" s="120"/>
      <c r="N551" s="118"/>
      <c r="O551" s="117"/>
      <c r="P551" s="117"/>
      <c r="Q551" s="216"/>
      <c r="R551" s="117"/>
      <c r="S551" s="117"/>
      <c r="T551" s="117"/>
      <c r="U551" s="216"/>
      <c r="V551" s="216"/>
      <c r="W551" s="216"/>
      <c r="X551" s="216"/>
      <c r="Y551" s="216"/>
      <c r="Z551" s="216"/>
      <c r="AA551" s="217"/>
      <c r="AB551" s="218"/>
      <c r="AC551" s="219"/>
      <c r="AD551" s="220"/>
      <c r="AE551" s="220"/>
      <c r="AF551" s="120"/>
      <c r="AG551" s="217"/>
      <c r="AH551" s="217"/>
      <c r="AI551" s="251"/>
      <c r="AJ551" s="220"/>
      <c r="AK551" s="220"/>
      <c r="AL551" s="222"/>
      <c r="AM551" s="217"/>
      <c r="AN551" s="217"/>
      <c r="AO551" s="221"/>
      <c r="AP551" s="220"/>
      <c r="AQ551" s="220"/>
      <c r="AR551" s="245"/>
      <c r="AS551" s="245"/>
      <c r="AT551" s="117"/>
      <c r="AU551" s="117"/>
    </row>
    <row r="552" spans="1:47" ht="12.75" customHeight="1">
      <c r="A552" s="118"/>
      <c r="B552" s="76"/>
      <c r="C552" s="76"/>
      <c r="D552" s="216"/>
      <c r="E552" s="117"/>
      <c r="F552" s="117"/>
      <c r="G552" s="117"/>
      <c r="H552" s="117"/>
      <c r="I552" s="117"/>
      <c r="J552" s="117"/>
      <c r="K552" s="117"/>
      <c r="L552" s="119"/>
      <c r="M552" s="120"/>
      <c r="N552" s="118"/>
      <c r="O552" s="117"/>
      <c r="P552" s="117"/>
      <c r="Q552" s="216"/>
      <c r="R552" s="117"/>
      <c r="S552" s="117"/>
      <c r="T552" s="117"/>
      <c r="U552" s="216"/>
      <c r="V552" s="216"/>
      <c r="W552" s="216"/>
      <c r="X552" s="216"/>
      <c r="Y552" s="216"/>
      <c r="Z552" s="216"/>
      <c r="AA552" s="217"/>
      <c r="AB552" s="218"/>
      <c r="AC552" s="219"/>
      <c r="AD552" s="220"/>
      <c r="AE552" s="220"/>
      <c r="AF552" s="120"/>
      <c r="AG552" s="217"/>
      <c r="AH552" s="217"/>
      <c r="AI552" s="251"/>
      <c r="AJ552" s="220"/>
      <c r="AK552" s="220"/>
      <c r="AL552" s="222"/>
      <c r="AM552" s="217"/>
      <c r="AN552" s="217"/>
      <c r="AO552" s="221"/>
      <c r="AP552" s="220"/>
      <c r="AQ552" s="220"/>
      <c r="AR552" s="245"/>
      <c r="AS552" s="245"/>
      <c r="AT552" s="117"/>
      <c r="AU552" s="117"/>
    </row>
    <row r="553" spans="1:47" ht="12.75" customHeight="1">
      <c r="A553" s="118"/>
      <c r="B553" s="76"/>
      <c r="C553" s="76"/>
      <c r="D553" s="216"/>
      <c r="E553" s="117"/>
      <c r="F553" s="117"/>
      <c r="G553" s="117"/>
      <c r="H553" s="117"/>
      <c r="I553" s="117"/>
      <c r="J553" s="117"/>
      <c r="K553" s="117"/>
      <c r="L553" s="119"/>
      <c r="M553" s="120"/>
      <c r="N553" s="118"/>
      <c r="O553" s="117"/>
      <c r="P553" s="117"/>
      <c r="Q553" s="216"/>
      <c r="R553" s="117"/>
      <c r="S553" s="117"/>
      <c r="T553" s="117"/>
      <c r="U553" s="216"/>
      <c r="V553" s="216"/>
      <c r="W553" s="216"/>
      <c r="X553" s="216"/>
      <c r="Y553" s="216"/>
      <c r="Z553" s="216"/>
      <c r="AA553" s="217"/>
      <c r="AB553" s="218"/>
      <c r="AC553" s="219"/>
      <c r="AD553" s="220"/>
      <c r="AE553" s="220"/>
      <c r="AF553" s="120"/>
      <c r="AG553" s="217"/>
      <c r="AH553" s="217"/>
      <c r="AI553" s="251"/>
      <c r="AJ553" s="220"/>
      <c r="AK553" s="220"/>
      <c r="AL553" s="222"/>
      <c r="AM553" s="217"/>
      <c r="AN553" s="217"/>
      <c r="AO553" s="221"/>
      <c r="AP553" s="220"/>
      <c r="AQ553" s="220"/>
      <c r="AR553" s="245"/>
      <c r="AS553" s="245"/>
      <c r="AT553" s="117"/>
      <c r="AU553" s="117"/>
    </row>
    <row r="554" spans="1:47" ht="12.75" customHeight="1">
      <c r="A554" s="118"/>
      <c r="B554" s="76"/>
      <c r="C554" s="76"/>
      <c r="D554" s="216"/>
      <c r="E554" s="117"/>
      <c r="F554" s="117"/>
      <c r="G554" s="117"/>
      <c r="H554" s="117"/>
      <c r="I554" s="117"/>
      <c r="J554" s="117"/>
      <c r="K554" s="117"/>
      <c r="L554" s="119"/>
      <c r="M554" s="120"/>
      <c r="N554" s="118"/>
      <c r="O554" s="117"/>
      <c r="P554" s="117"/>
      <c r="Q554" s="216"/>
      <c r="R554" s="117"/>
      <c r="S554" s="117"/>
      <c r="T554" s="117"/>
      <c r="U554" s="216"/>
      <c r="V554" s="216"/>
      <c r="W554" s="216"/>
      <c r="X554" s="216"/>
      <c r="Y554" s="216"/>
      <c r="Z554" s="216"/>
      <c r="AA554" s="217"/>
      <c r="AB554" s="218"/>
      <c r="AC554" s="219"/>
      <c r="AD554" s="220"/>
      <c r="AE554" s="220"/>
      <c r="AF554" s="120"/>
      <c r="AG554" s="217"/>
      <c r="AH554" s="217"/>
      <c r="AI554" s="251"/>
      <c r="AJ554" s="220"/>
      <c r="AK554" s="220"/>
      <c r="AL554" s="222"/>
      <c r="AM554" s="217"/>
      <c r="AN554" s="217"/>
      <c r="AO554" s="221"/>
      <c r="AP554" s="220"/>
      <c r="AQ554" s="220"/>
      <c r="AR554" s="245"/>
      <c r="AS554" s="245"/>
      <c r="AT554" s="117"/>
      <c r="AU554" s="117"/>
    </row>
    <row r="555" spans="1:47" ht="12.75" customHeight="1">
      <c r="A555" s="118"/>
      <c r="B555" s="76"/>
      <c r="C555" s="76"/>
      <c r="D555" s="216"/>
      <c r="E555" s="117"/>
      <c r="F555" s="117"/>
      <c r="G555" s="117"/>
      <c r="H555" s="117"/>
      <c r="I555" s="117"/>
      <c r="J555" s="117"/>
      <c r="K555" s="117"/>
      <c r="L555" s="119"/>
      <c r="M555" s="120"/>
      <c r="N555" s="118"/>
      <c r="O555" s="117"/>
      <c r="P555" s="117"/>
      <c r="Q555" s="216"/>
      <c r="R555" s="117"/>
      <c r="S555" s="117"/>
      <c r="T555" s="117"/>
      <c r="U555" s="216"/>
      <c r="V555" s="216"/>
      <c r="W555" s="216"/>
      <c r="X555" s="216"/>
      <c r="Y555" s="216"/>
      <c r="Z555" s="216"/>
      <c r="AA555" s="217"/>
      <c r="AB555" s="218"/>
      <c r="AC555" s="219"/>
      <c r="AD555" s="220"/>
      <c r="AE555" s="220"/>
      <c r="AF555" s="120"/>
      <c r="AG555" s="217"/>
      <c r="AH555" s="217"/>
      <c r="AI555" s="251"/>
      <c r="AJ555" s="220"/>
      <c r="AK555" s="220"/>
      <c r="AL555" s="222"/>
      <c r="AM555" s="217"/>
      <c r="AN555" s="217"/>
      <c r="AO555" s="221"/>
      <c r="AP555" s="220"/>
      <c r="AQ555" s="220"/>
      <c r="AR555" s="245"/>
      <c r="AS555" s="245"/>
      <c r="AT555" s="117"/>
      <c r="AU555" s="117"/>
    </row>
    <row r="556" spans="1:47" ht="12.75" customHeight="1">
      <c r="A556" s="118"/>
      <c r="B556" s="76"/>
      <c r="C556" s="76"/>
      <c r="D556" s="216"/>
      <c r="E556" s="117"/>
      <c r="F556" s="117"/>
      <c r="G556" s="117"/>
      <c r="H556" s="117"/>
      <c r="I556" s="117"/>
      <c r="J556" s="117"/>
      <c r="K556" s="117"/>
      <c r="L556" s="119"/>
      <c r="M556" s="120"/>
      <c r="N556" s="118"/>
      <c r="O556" s="117"/>
      <c r="P556" s="117"/>
      <c r="Q556" s="216"/>
      <c r="R556" s="117"/>
      <c r="S556" s="117"/>
      <c r="T556" s="117"/>
      <c r="U556" s="216"/>
      <c r="V556" s="216"/>
      <c r="W556" s="216"/>
      <c r="X556" s="216"/>
      <c r="Y556" s="216"/>
      <c r="Z556" s="216"/>
      <c r="AA556" s="217"/>
      <c r="AB556" s="218"/>
      <c r="AC556" s="219"/>
      <c r="AD556" s="220"/>
      <c r="AE556" s="220"/>
      <c r="AF556" s="120"/>
      <c r="AG556" s="217"/>
      <c r="AH556" s="217"/>
      <c r="AI556" s="251"/>
      <c r="AJ556" s="220"/>
      <c r="AK556" s="220"/>
      <c r="AL556" s="222"/>
      <c r="AM556" s="217"/>
      <c r="AN556" s="217"/>
      <c r="AO556" s="221"/>
      <c r="AP556" s="220"/>
      <c r="AQ556" s="220"/>
      <c r="AR556" s="245"/>
      <c r="AS556" s="245"/>
      <c r="AT556" s="117"/>
      <c r="AU556" s="117"/>
    </row>
    <row r="557" spans="1:47" ht="12.75" customHeight="1">
      <c r="A557" s="118"/>
      <c r="B557" s="76"/>
      <c r="C557" s="76"/>
      <c r="D557" s="216"/>
      <c r="E557" s="117"/>
      <c r="F557" s="117"/>
      <c r="G557" s="117"/>
      <c r="H557" s="117"/>
      <c r="I557" s="117"/>
      <c r="J557" s="117"/>
      <c r="K557" s="117"/>
      <c r="L557" s="119"/>
      <c r="M557" s="120"/>
      <c r="N557" s="118"/>
      <c r="O557" s="117"/>
      <c r="P557" s="117"/>
      <c r="Q557" s="216"/>
      <c r="R557" s="117"/>
      <c r="S557" s="117"/>
      <c r="T557" s="117"/>
      <c r="U557" s="216"/>
      <c r="V557" s="216"/>
      <c r="W557" s="216"/>
      <c r="X557" s="216"/>
      <c r="Y557" s="216"/>
      <c r="Z557" s="216"/>
      <c r="AA557" s="217"/>
      <c r="AB557" s="218"/>
      <c r="AC557" s="219"/>
      <c r="AD557" s="220"/>
      <c r="AE557" s="220"/>
      <c r="AF557" s="120"/>
      <c r="AG557" s="217"/>
      <c r="AH557" s="217"/>
      <c r="AI557" s="251"/>
      <c r="AJ557" s="220"/>
      <c r="AK557" s="220"/>
      <c r="AL557" s="222"/>
      <c r="AM557" s="217"/>
      <c r="AN557" s="217"/>
      <c r="AO557" s="221"/>
      <c r="AP557" s="220"/>
      <c r="AQ557" s="220"/>
      <c r="AR557" s="245"/>
      <c r="AS557" s="245"/>
      <c r="AT557" s="117"/>
      <c r="AU557" s="117"/>
    </row>
    <row r="558" spans="1:47" ht="12.75" customHeight="1">
      <c r="A558" s="118"/>
      <c r="B558" s="76"/>
      <c r="C558" s="76"/>
      <c r="D558" s="216"/>
      <c r="E558" s="117"/>
      <c r="F558" s="117"/>
      <c r="G558" s="117"/>
      <c r="H558" s="117"/>
      <c r="I558" s="117"/>
      <c r="J558" s="117"/>
      <c r="K558" s="117"/>
      <c r="L558" s="119"/>
      <c r="M558" s="120"/>
      <c r="N558" s="118"/>
      <c r="O558" s="117"/>
      <c r="P558" s="117"/>
      <c r="Q558" s="216"/>
      <c r="R558" s="117"/>
      <c r="S558" s="117"/>
      <c r="T558" s="117"/>
      <c r="U558" s="216"/>
      <c r="V558" s="216"/>
      <c r="W558" s="216"/>
      <c r="X558" s="216"/>
      <c r="Y558" s="216"/>
      <c r="Z558" s="216"/>
      <c r="AA558" s="217"/>
      <c r="AB558" s="218"/>
      <c r="AC558" s="219"/>
      <c r="AD558" s="220"/>
      <c r="AE558" s="220"/>
      <c r="AF558" s="120"/>
      <c r="AG558" s="217"/>
      <c r="AH558" s="217"/>
      <c r="AI558" s="251"/>
      <c r="AJ558" s="220"/>
      <c r="AK558" s="220"/>
      <c r="AL558" s="222"/>
      <c r="AM558" s="217"/>
      <c r="AN558" s="217"/>
      <c r="AO558" s="221"/>
      <c r="AP558" s="220"/>
      <c r="AQ558" s="220"/>
      <c r="AR558" s="245"/>
      <c r="AS558" s="245"/>
      <c r="AT558" s="117"/>
      <c r="AU558" s="117"/>
    </row>
    <row r="559" spans="1:47" ht="12.75" customHeight="1">
      <c r="A559" s="118"/>
      <c r="B559" s="76"/>
      <c r="C559" s="76"/>
      <c r="D559" s="216"/>
      <c r="E559" s="117"/>
      <c r="F559" s="117"/>
      <c r="G559" s="117"/>
      <c r="H559" s="117"/>
      <c r="I559" s="117"/>
      <c r="J559" s="117"/>
      <c r="K559" s="117"/>
      <c r="L559" s="119"/>
      <c r="M559" s="120"/>
      <c r="N559" s="118"/>
      <c r="O559" s="117"/>
      <c r="P559" s="117"/>
      <c r="Q559" s="216"/>
      <c r="R559" s="117"/>
      <c r="S559" s="117"/>
      <c r="T559" s="117"/>
      <c r="U559" s="216"/>
      <c r="V559" s="216"/>
      <c r="W559" s="216"/>
      <c r="X559" s="216"/>
      <c r="Y559" s="216"/>
      <c r="Z559" s="216"/>
      <c r="AA559" s="217"/>
      <c r="AB559" s="218"/>
      <c r="AC559" s="219"/>
      <c r="AD559" s="220"/>
      <c r="AE559" s="220"/>
      <c r="AF559" s="120"/>
      <c r="AG559" s="217"/>
      <c r="AH559" s="217"/>
      <c r="AI559" s="251"/>
      <c r="AJ559" s="220"/>
      <c r="AK559" s="220"/>
      <c r="AL559" s="222"/>
      <c r="AM559" s="217"/>
      <c r="AN559" s="217"/>
      <c r="AO559" s="221"/>
      <c r="AP559" s="220"/>
      <c r="AQ559" s="220"/>
      <c r="AR559" s="245"/>
      <c r="AS559" s="245"/>
      <c r="AT559" s="117"/>
      <c r="AU559" s="117"/>
    </row>
    <row r="560" spans="1:47" ht="12.75" customHeight="1">
      <c r="A560" s="118"/>
      <c r="B560" s="76"/>
      <c r="C560" s="76"/>
      <c r="D560" s="216"/>
      <c r="E560" s="117"/>
      <c r="F560" s="117"/>
      <c r="G560" s="117"/>
      <c r="H560" s="117"/>
      <c r="I560" s="117"/>
      <c r="J560" s="117"/>
      <c r="K560" s="117"/>
      <c r="L560" s="119"/>
      <c r="M560" s="120"/>
      <c r="N560" s="118"/>
      <c r="O560" s="117"/>
      <c r="P560" s="117"/>
      <c r="Q560" s="216"/>
      <c r="R560" s="117"/>
      <c r="S560" s="117"/>
      <c r="T560" s="117"/>
      <c r="U560" s="216"/>
      <c r="V560" s="216"/>
      <c r="W560" s="216"/>
      <c r="X560" s="216"/>
      <c r="Y560" s="216"/>
      <c r="Z560" s="216"/>
      <c r="AA560" s="217"/>
      <c r="AB560" s="218"/>
      <c r="AC560" s="219"/>
      <c r="AD560" s="220"/>
      <c r="AE560" s="220"/>
      <c r="AF560" s="120"/>
      <c r="AG560" s="217"/>
      <c r="AH560" s="217"/>
      <c r="AI560" s="251"/>
      <c r="AJ560" s="220"/>
      <c r="AK560" s="220"/>
      <c r="AL560" s="222"/>
      <c r="AM560" s="217"/>
      <c r="AN560" s="217"/>
      <c r="AO560" s="221"/>
      <c r="AP560" s="220"/>
      <c r="AQ560" s="220"/>
      <c r="AR560" s="245"/>
      <c r="AS560" s="245"/>
      <c r="AT560" s="117"/>
      <c r="AU560" s="117"/>
    </row>
    <row r="561" spans="1:47" ht="12.75" customHeight="1">
      <c r="A561" s="118"/>
      <c r="B561" s="76"/>
      <c r="C561" s="76"/>
      <c r="D561" s="216"/>
      <c r="E561" s="117"/>
      <c r="F561" s="117"/>
      <c r="G561" s="117"/>
      <c r="H561" s="117"/>
      <c r="I561" s="117"/>
      <c r="J561" s="117"/>
      <c r="K561" s="117"/>
      <c r="L561" s="119"/>
      <c r="M561" s="120"/>
      <c r="N561" s="118"/>
      <c r="O561" s="117"/>
      <c r="P561" s="117"/>
      <c r="Q561" s="216"/>
      <c r="R561" s="117"/>
      <c r="S561" s="117"/>
      <c r="T561" s="117"/>
      <c r="U561" s="216"/>
      <c r="V561" s="216"/>
      <c r="W561" s="216"/>
      <c r="X561" s="216"/>
      <c r="Y561" s="216"/>
      <c r="Z561" s="216"/>
      <c r="AA561" s="217"/>
      <c r="AB561" s="218"/>
      <c r="AC561" s="219"/>
      <c r="AD561" s="220"/>
      <c r="AE561" s="220"/>
      <c r="AF561" s="120"/>
      <c r="AG561" s="217"/>
      <c r="AH561" s="217"/>
      <c r="AI561" s="251"/>
      <c r="AJ561" s="220"/>
      <c r="AK561" s="220"/>
      <c r="AL561" s="222"/>
      <c r="AM561" s="217"/>
      <c r="AN561" s="217"/>
      <c r="AO561" s="221"/>
      <c r="AP561" s="220"/>
      <c r="AQ561" s="220"/>
      <c r="AR561" s="245"/>
      <c r="AS561" s="245"/>
      <c r="AT561" s="117"/>
      <c r="AU561" s="117"/>
    </row>
    <row r="562" spans="1:47" ht="12.75" customHeight="1">
      <c r="A562" s="118"/>
      <c r="B562" s="76"/>
      <c r="C562" s="76"/>
      <c r="D562" s="216"/>
      <c r="E562" s="117"/>
      <c r="F562" s="117"/>
      <c r="G562" s="117"/>
      <c r="H562" s="117"/>
      <c r="I562" s="117"/>
      <c r="J562" s="117"/>
      <c r="K562" s="117"/>
      <c r="L562" s="119"/>
      <c r="M562" s="120"/>
      <c r="N562" s="118"/>
      <c r="O562" s="117"/>
      <c r="P562" s="117"/>
      <c r="Q562" s="216"/>
      <c r="R562" s="117"/>
      <c r="S562" s="117"/>
      <c r="T562" s="117"/>
      <c r="U562" s="216"/>
      <c r="V562" s="216"/>
      <c r="W562" s="216"/>
      <c r="X562" s="216"/>
      <c r="Y562" s="216"/>
      <c r="Z562" s="216"/>
      <c r="AA562" s="217"/>
      <c r="AB562" s="218"/>
      <c r="AC562" s="219"/>
      <c r="AD562" s="220"/>
      <c r="AE562" s="220"/>
      <c r="AF562" s="120"/>
      <c r="AG562" s="217"/>
      <c r="AH562" s="217"/>
      <c r="AI562" s="251"/>
      <c r="AJ562" s="220"/>
      <c r="AK562" s="220"/>
      <c r="AL562" s="222"/>
      <c r="AM562" s="217"/>
      <c r="AN562" s="217"/>
      <c r="AO562" s="221"/>
      <c r="AP562" s="220"/>
      <c r="AQ562" s="220"/>
      <c r="AR562" s="245"/>
      <c r="AS562" s="245"/>
      <c r="AT562" s="117"/>
      <c r="AU562" s="117"/>
    </row>
    <row r="563" spans="1:47" ht="12.75" customHeight="1">
      <c r="A563" s="118"/>
      <c r="B563" s="76"/>
      <c r="C563" s="76"/>
      <c r="D563" s="216"/>
      <c r="E563" s="117"/>
      <c r="F563" s="117"/>
      <c r="G563" s="117"/>
      <c r="H563" s="117"/>
      <c r="I563" s="117"/>
      <c r="J563" s="117"/>
      <c r="K563" s="117"/>
      <c r="L563" s="119"/>
      <c r="M563" s="120"/>
      <c r="N563" s="118"/>
      <c r="O563" s="117"/>
      <c r="P563" s="117"/>
      <c r="Q563" s="216"/>
      <c r="R563" s="117"/>
      <c r="S563" s="117"/>
      <c r="T563" s="117"/>
      <c r="U563" s="216"/>
      <c r="V563" s="216"/>
      <c r="W563" s="216"/>
      <c r="X563" s="216"/>
      <c r="Y563" s="216"/>
      <c r="Z563" s="216"/>
      <c r="AA563" s="217"/>
      <c r="AB563" s="218"/>
      <c r="AC563" s="219"/>
      <c r="AD563" s="220"/>
      <c r="AE563" s="220"/>
      <c r="AF563" s="120"/>
      <c r="AG563" s="217"/>
      <c r="AH563" s="217"/>
      <c r="AI563" s="251"/>
      <c r="AJ563" s="220"/>
      <c r="AK563" s="220"/>
      <c r="AL563" s="222"/>
      <c r="AM563" s="217"/>
      <c r="AN563" s="217"/>
      <c r="AO563" s="221"/>
      <c r="AP563" s="220"/>
      <c r="AQ563" s="220"/>
      <c r="AR563" s="245"/>
      <c r="AS563" s="245"/>
      <c r="AT563" s="117"/>
      <c r="AU563" s="117"/>
    </row>
    <row r="564" spans="1:47" ht="12.75" customHeight="1">
      <c r="A564" s="118"/>
      <c r="B564" s="76"/>
      <c r="C564" s="76"/>
      <c r="D564" s="216"/>
      <c r="E564" s="117"/>
      <c r="F564" s="117"/>
      <c r="G564" s="117"/>
      <c r="H564" s="117"/>
      <c r="I564" s="117"/>
      <c r="J564" s="117"/>
      <c r="K564" s="117"/>
      <c r="L564" s="119"/>
      <c r="M564" s="120"/>
      <c r="N564" s="118"/>
      <c r="O564" s="117"/>
      <c r="P564" s="117"/>
      <c r="Q564" s="216"/>
      <c r="R564" s="117"/>
      <c r="S564" s="117"/>
      <c r="T564" s="117"/>
      <c r="U564" s="216"/>
      <c r="V564" s="216"/>
      <c r="W564" s="216"/>
      <c r="X564" s="216"/>
      <c r="Y564" s="216"/>
      <c r="Z564" s="216"/>
      <c r="AA564" s="217"/>
      <c r="AB564" s="218"/>
      <c r="AC564" s="219"/>
      <c r="AD564" s="220"/>
      <c r="AE564" s="220"/>
      <c r="AF564" s="120"/>
      <c r="AG564" s="217"/>
      <c r="AH564" s="217"/>
      <c r="AI564" s="251"/>
      <c r="AJ564" s="220"/>
      <c r="AK564" s="220"/>
      <c r="AL564" s="222"/>
      <c r="AM564" s="217"/>
      <c r="AN564" s="217"/>
      <c r="AO564" s="221"/>
      <c r="AP564" s="220"/>
      <c r="AQ564" s="220"/>
      <c r="AR564" s="245"/>
      <c r="AS564" s="245"/>
      <c r="AT564" s="117"/>
      <c r="AU564" s="117"/>
    </row>
    <row r="565" spans="1:47" ht="12.75" customHeight="1">
      <c r="A565" s="118"/>
      <c r="B565" s="76"/>
      <c r="C565" s="76"/>
      <c r="D565" s="216"/>
      <c r="E565" s="117"/>
      <c r="F565" s="117"/>
      <c r="G565" s="117"/>
      <c r="H565" s="117"/>
      <c r="I565" s="117"/>
      <c r="J565" s="117"/>
      <c r="K565" s="117"/>
      <c r="L565" s="119"/>
      <c r="M565" s="120"/>
      <c r="N565" s="118"/>
      <c r="O565" s="117"/>
      <c r="P565" s="117"/>
      <c r="Q565" s="216"/>
      <c r="R565" s="117"/>
      <c r="S565" s="117"/>
      <c r="T565" s="117"/>
      <c r="U565" s="216"/>
      <c r="V565" s="216"/>
      <c r="W565" s="216"/>
      <c r="X565" s="216"/>
      <c r="Y565" s="216"/>
      <c r="Z565" s="216"/>
      <c r="AA565" s="217"/>
      <c r="AB565" s="218"/>
      <c r="AC565" s="219"/>
      <c r="AD565" s="220"/>
      <c r="AE565" s="220"/>
      <c r="AF565" s="120"/>
      <c r="AG565" s="217"/>
      <c r="AH565" s="217"/>
      <c r="AI565" s="251"/>
      <c r="AJ565" s="220"/>
      <c r="AK565" s="220"/>
      <c r="AL565" s="222"/>
      <c r="AM565" s="217"/>
      <c r="AN565" s="217"/>
      <c r="AO565" s="221"/>
      <c r="AP565" s="220"/>
      <c r="AQ565" s="220"/>
      <c r="AR565" s="245"/>
      <c r="AS565" s="245"/>
      <c r="AT565" s="117"/>
      <c r="AU565" s="117"/>
    </row>
    <row r="566" spans="1:47" ht="12.75" customHeight="1">
      <c r="A566" s="118"/>
      <c r="B566" s="76"/>
      <c r="C566" s="76"/>
      <c r="D566" s="216"/>
      <c r="E566" s="117"/>
      <c r="F566" s="117"/>
      <c r="G566" s="117"/>
      <c r="H566" s="117"/>
      <c r="I566" s="117"/>
      <c r="J566" s="117"/>
      <c r="K566" s="117"/>
      <c r="L566" s="119"/>
      <c r="M566" s="120"/>
      <c r="N566" s="118"/>
      <c r="O566" s="117"/>
      <c r="P566" s="117"/>
      <c r="Q566" s="216"/>
      <c r="R566" s="117"/>
      <c r="S566" s="117"/>
      <c r="T566" s="117"/>
      <c r="U566" s="216"/>
      <c r="V566" s="216"/>
      <c r="W566" s="216"/>
      <c r="X566" s="216"/>
      <c r="Y566" s="216"/>
      <c r="Z566" s="216"/>
      <c r="AA566" s="217"/>
      <c r="AB566" s="218"/>
      <c r="AC566" s="219"/>
      <c r="AD566" s="220"/>
      <c r="AE566" s="220"/>
      <c r="AF566" s="120"/>
      <c r="AG566" s="217"/>
      <c r="AH566" s="217"/>
      <c r="AI566" s="251"/>
      <c r="AJ566" s="220"/>
      <c r="AK566" s="220"/>
      <c r="AL566" s="222"/>
      <c r="AM566" s="217"/>
      <c r="AN566" s="217"/>
      <c r="AO566" s="221"/>
      <c r="AP566" s="220"/>
      <c r="AQ566" s="220"/>
      <c r="AR566" s="245"/>
      <c r="AS566" s="245"/>
      <c r="AT566" s="117"/>
      <c r="AU566" s="117"/>
    </row>
    <row r="567" spans="1:47" ht="12.75" customHeight="1">
      <c r="A567" s="118"/>
      <c r="B567" s="76"/>
      <c r="C567" s="76"/>
      <c r="D567" s="216"/>
      <c r="E567" s="117"/>
      <c r="F567" s="117"/>
      <c r="G567" s="117"/>
      <c r="H567" s="117"/>
      <c r="I567" s="117"/>
      <c r="J567" s="117"/>
      <c r="K567" s="117"/>
      <c r="L567" s="119"/>
      <c r="M567" s="120"/>
      <c r="N567" s="118"/>
      <c r="O567" s="117"/>
      <c r="P567" s="117"/>
      <c r="Q567" s="216"/>
      <c r="R567" s="117"/>
      <c r="S567" s="117"/>
      <c r="T567" s="117"/>
      <c r="U567" s="216"/>
      <c r="V567" s="216"/>
      <c r="W567" s="216"/>
      <c r="X567" s="216"/>
      <c r="Y567" s="216"/>
      <c r="Z567" s="216"/>
      <c r="AA567" s="217"/>
      <c r="AB567" s="218"/>
      <c r="AC567" s="219"/>
      <c r="AD567" s="220"/>
      <c r="AE567" s="220"/>
      <c r="AF567" s="120"/>
      <c r="AG567" s="217"/>
      <c r="AH567" s="217"/>
      <c r="AI567" s="251"/>
      <c r="AJ567" s="220"/>
      <c r="AK567" s="220"/>
      <c r="AL567" s="222"/>
      <c r="AM567" s="217"/>
      <c r="AN567" s="217"/>
      <c r="AO567" s="221"/>
      <c r="AP567" s="220"/>
      <c r="AQ567" s="220"/>
      <c r="AR567" s="245"/>
      <c r="AS567" s="245"/>
      <c r="AT567" s="117"/>
      <c r="AU567" s="117"/>
    </row>
    <row r="568" spans="1:47" ht="12.75" customHeight="1">
      <c r="A568" s="118"/>
      <c r="B568" s="76"/>
      <c r="C568" s="76"/>
      <c r="D568" s="216"/>
      <c r="E568" s="117"/>
      <c r="F568" s="117"/>
      <c r="G568" s="117"/>
      <c r="H568" s="117"/>
      <c r="I568" s="117"/>
      <c r="J568" s="117"/>
      <c r="K568" s="117"/>
      <c r="L568" s="119"/>
      <c r="M568" s="120"/>
      <c r="N568" s="118"/>
      <c r="O568" s="117"/>
      <c r="P568" s="117"/>
      <c r="Q568" s="216"/>
      <c r="R568" s="117"/>
      <c r="S568" s="117"/>
      <c r="T568" s="117"/>
      <c r="U568" s="216"/>
      <c r="V568" s="216"/>
      <c r="W568" s="216"/>
      <c r="X568" s="216"/>
      <c r="Y568" s="216"/>
      <c r="Z568" s="216"/>
      <c r="AA568" s="217"/>
      <c r="AB568" s="218"/>
      <c r="AC568" s="219"/>
      <c r="AD568" s="220"/>
      <c r="AE568" s="220"/>
      <c r="AF568" s="120"/>
      <c r="AG568" s="217"/>
      <c r="AH568" s="217"/>
      <c r="AI568" s="251"/>
      <c r="AJ568" s="220"/>
      <c r="AK568" s="220"/>
      <c r="AL568" s="222"/>
      <c r="AM568" s="217"/>
      <c r="AN568" s="217"/>
      <c r="AO568" s="221"/>
      <c r="AP568" s="220"/>
      <c r="AQ568" s="220"/>
      <c r="AR568" s="245"/>
      <c r="AS568" s="245"/>
      <c r="AT568" s="117"/>
      <c r="AU568" s="117"/>
    </row>
    <row r="569" spans="1:47" ht="12.75" customHeight="1">
      <c r="A569" s="118"/>
      <c r="B569" s="76"/>
      <c r="C569" s="76"/>
      <c r="D569" s="216"/>
      <c r="E569" s="117"/>
      <c r="F569" s="117"/>
      <c r="G569" s="117"/>
      <c r="H569" s="117"/>
      <c r="I569" s="117"/>
      <c r="J569" s="117"/>
      <c r="K569" s="117"/>
      <c r="L569" s="119"/>
      <c r="M569" s="120"/>
      <c r="N569" s="118"/>
      <c r="O569" s="117"/>
      <c r="P569" s="117"/>
      <c r="Q569" s="216"/>
      <c r="R569" s="117"/>
      <c r="S569" s="117"/>
      <c r="T569" s="117"/>
      <c r="U569" s="216"/>
      <c r="V569" s="216"/>
      <c r="W569" s="216"/>
      <c r="X569" s="216"/>
      <c r="Y569" s="216"/>
      <c r="Z569" s="216"/>
      <c r="AA569" s="217"/>
      <c r="AB569" s="218"/>
      <c r="AC569" s="219"/>
      <c r="AD569" s="220"/>
      <c r="AE569" s="220"/>
      <c r="AF569" s="120"/>
      <c r="AG569" s="217"/>
      <c r="AH569" s="217"/>
      <c r="AI569" s="251"/>
      <c r="AJ569" s="220"/>
      <c r="AK569" s="220"/>
      <c r="AL569" s="222"/>
      <c r="AM569" s="217"/>
      <c r="AN569" s="217"/>
      <c r="AO569" s="221"/>
      <c r="AP569" s="220"/>
      <c r="AQ569" s="220"/>
      <c r="AR569" s="245"/>
      <c r="AS569" s="245"/>
      <c r="AT569" s="117"/>
      <c r="AU569" s="117"/>
    </row>
    <row r="570" spans="1:47" ht="12.75" customHeight="1">
      <c r="A570" s="118"/>
      <c r="B570" s="76"/>
      <c r="C570" s="76"/>
      <c r="D570" s="216"/>
      <c r="E570" s="117"/>
      <c r="F570" s="117"/>
      <c r="G570" s="117"/>
      <c r="H570" s="117"/>
      <c r="I570" s="117"/>
      <c r="J570" s="117"/>
      <c r="K570" s="117"/>
      <c r="L570" s="119"/>
      <c r="M570" s="120"/>
      <c r="N570" s="118"/>
      <c r="O570" s="117"/>
      <c r="P570" s="117"/>
      <c r="Q570" s="216"/>
      <c r="R570" s="117"/>
      <c r="S570" s="117"/>
      <c r="T570" s="117"/>
      <c r="U570" s="216"/>
      <c r="V570" s="216"/>
      <c r="W570" s="216"/>
      <c r="X570" s="216"/>
      <c r="Y570" s="216"/>
      <c r="Z570" s="216"/>
      <c r="AA570" s="217"/>
      <c r="AB570" s="218"/>
      <c r="AC570" s="219"/>
      <c r="AD570" s="220"/>
      <c r="AE570" s="220"/>
      <c r="AF570" s="120"/>
      <c r="AG570" s="217"/>
      <c r="AH570" s="217"/>
      <c r="AI570" s="251"/>
      <c r="AJ570" s="220"/>
      <c r="AK570" s="220"/>
      <c r="AL570" s="222"/>
      <c r="AM570" s="217"/>
      <c r="AN570" s="217"/>
      <c r="AO570" s="221"/>
      <c r="AP570" s="220"/>
      <c r="AQ570" s="220"/>
      <c r="AR570" s="245"/>
      <c r="AS570" s="245"/>
      <c r="AT570" s="117"/>
      <c r="AU570" s="117"/>
    </row>
    <row r="571" spans="1:47" ht="12.75" customHeight="1">
      <c r="A571" s="118"/>
      <c r="B571" s="76"/>
      <c r="C571" s="76"/>
      <c r="D571" s="216"/>
      <c r="E571" s="117"/>
      <c r="F571" s="117"/>
      <c r="G571" s="117"/>
      <c r="H571" s="117"/>
      <c r="I571" s="117"/>
      <c r="J571" s="117"/>
      <c r="K571" s="117"/>
      <c r="L571" s="119"/>
      <c r="M571" s="120"/>
      <c r="N571" s="118"/>
      <c r="O571" s="117"/>
      <c r="P571" s="117"/>
      <c r="Q571" s="216"/>
      <c r="R571" s="117"/>
      <c r="S571" s="117"/>
      <c r="T571" s="117"/>
      <c r="U571" s="216"/>
      <c r="V571" s="216"/>
      <c r="W571" s="216"/>
      <c r="X571" s="216"/>
      <c r="Y571" s="216"/>
      <c r="Z571" s="216"/>
      <c r="AA571" s="217"/>
      <c r="AB571" s="218"/>
      <c r="AC571" s="219"/>
      <c r="AD571" s="220"/>
      <c r="AE571" s="220"/>
      <c r="AF571" s="120"/>
      <c r="AG571" s="217"/>
      <c r="AH571" s="217"/>
      <c r="AI571" s="251"/>
      <c r="AJ571" s="220"/>
      <c r="AK571" s="220"/>
      <c r="AL571" s="222"/>
      <c r="AM571" s="217"/>
      <c r="AN571" s="217"/>
      <c r="AO571" s="221"/>
      <c r="AP571" s="220"/>
      <c r="AQ571" s="220"/>
      <c r="AR571" s="245"/>
      <c r="AS571" s="245"/>
      <c r="AT571" s="117"/>
      <c r="AU571" s="117"/>
    </row>
    <row r="572" spans="1:47" ht="12.75" customHeight="1">
      <c r="A572" s="118"/>
      <c r="B572" s="76"/>
      <c r="C572" s="76"/>
      <c r="D572" s="216"/>
      <c r="E572" s="117"/>
      <c r="F572" s="117"/>
      <c r="G572" s="117"/>
      <c r="H572" s="117"/>
      <c r="I572" s="117"/>
      <c r="J572" s="117"/>
      <c r="K572" s="117"/>
      <c r="L572" s="119"/>
      <c r="M572" s="120"/>
      <c r="N572" s="118"/>
      <c r="O572" s="117"/>
      <c r="P572" s="117"/>
      <c r="Q572" s="216"/>
      <c r="R572" s="117"/>
      <c r="S572" s="117"/>
      <c r="T572" s="117"/>
      <c r="U572" s="216"/>
      <c r="V572" s="216"/>
      <c r="W572" s="216"/>
      <c r="X572" s="216"/>
      <c r="Y572" s="216"/>
      <c r="Z572" s="216"/>
      <c r="AA572" s="217"/>
      <c r="AB572" s="218"/>
      <c r="AC572" s="219"/>
      <c r="AD572" s="220"/>
      <c r="AE572" s="220"/>
      <c r="AF572" s="120"/>
      <c r="AG572" s="217"/>
      <c r="AH572" s="217"/>
      <c r="AI572" s="251"/>
      <c r="AJ572" s="220"/>
      <c r="AK572" s="220"/>
      <c r="AL572" s="222"/>
      <c r="AM572" s="217"/>
      <c r="AN572" s="217"/>
      <c r="AO572" s="221"/>
      <c r="AP572" s="220"/>
      <c r="AQ572" s="220"/>
      <c r="AR572" s="245"/>
      <c r="AS572" s="245"/>
      <c r="AT572" s="117"/>
      <c r="AU572" s="117"/>
    </row>
    <row r="573" spans="1:47" ht="12.75" customHeight="1">
      <c r="A573" s="118"/>
      <c r="B573" s="76"/>
      <c r="C573" s="76"/>
      <c r="D573" s="216"/>
      <c r="E573" s="117"/>
      <c r="F573" s="117"/>
      <c r="G573" s="117"/>
      <c r="H573" s="117"/>
      <c r="I573" s="117"/>
      <c r="J573" s="117"/>
      <c r="K573" s="117"/>
      <c r="L573" s="119"/>
      <c r="M573" s="120"/>
      <c r="N573" s="118"/>
      <c r="O573" s="117"/>
      <c r="P573" s="117"/>
      <c r="Q573" s="216"/>
      <c r="R573" s="117"/>
      <c r="S573" s="117"/>
      <c r="T573" s="117"/>
      <c r="U573" s="216"/>
      <c r="V573" s="216"/>
      <c r="W573" s="216"/>
      <c r="X573" s="216"/>
      <c r="Y573" s="216"/>
      <c r="Z573" s="216"/>
      <c r="AA573" s="217"/>
      <c r="AB573" s="218"/>
      <c r="AC573" s="219"/>
      <c r="AD573" s="220"/>
      <c r="AE573" s="220"/>
      <c r="AF573" s="120"/>
      <c r="AG573" s="217"/>
      <c r="AH573" s="217"/>
      <c r="AI573" s="251"/>
      <c r="AJ573" s="220"/>
      <c r="AK573" s="220"/>
      <c r="AL573" s="222"/>
      <c r="AM573" s="217"/>
      <c r="AN573" s="217"/>
      <c r="AO573" s="221"/>
      <c r="AP573" s="220"/>
      <c r="AQ573" s="220"/>
      <c r="AR573" s="245"/>
      <c r="AS573" s="245"/>
      <c r="AT573" s="117"/>
      <c r="AU573" s="117"/>
    </row>
    <row r="574" spans="1:47" ht="12.75" customHeight="1">
      <c r="A574" s="118"/>
      <c r="B574" s="76"/>
      <c r="C574" s="76"/>
      <c r="D574" s="216"/>
      <c r="E574" s="117"/>
      <c r="F574" s="117"/>
      <c r="G574" s="117"/>
      <c r="H574" s="117"/>
      <c r="I574" s="117"/>
      <c r="J574" s="117"/>
      <c r="K574" s="117"/>
      <c r="L574" s="119"/>
      <c r="M574" s="120"/>
      <c r="N574" s="118"/>
      <c r="O574" s="117"/>
      <c r="P574" s="117"/>
      <c r="Q574" s="216"/>
      <c r="R574" s="117"/>
      <c r="S574" s="117"/>
      <c r="T574" s="117"/>
      <c r="U574" s="216"/>
      <c r="V574" s="216"/>
      <c r="W574" s="216"/>
      <c r="X574" s="216"/>
      <c r="Y574" s="216"/>
      <c r="Z574" s="216"/>
      <c r="AA574" s="217"/>
      <c r="AB574" s="218"/>
      <c r="AC574" s="219"/>
      <c r="AD574" s="220"/>
      <c r="AE574" s="220"/>
      <c r="AF574" s="120"/>
      <c r="AG574" s="217"/>
      <c r="AH574" s="217"/>
      <c r="AI574" s="251"/>
      <c r="AJ574" s="220"/>
      <c r="AK574" s="220"/>
      <c r="AL574" s="222"/>
      <c r="AM574" s="217"/>
      <c r="AN574" s="217"/>
      <c r="AO574" s="221"/>
      <c r="AP574" s="220"/>
      <c r="AQ574" s="220"/>
      <c r="AR574" s="245"/>
      <c r="AS574" s="245"/>
      <c r="AT574" s="117"/>
      <c r="AU574" s="117"/>
    </row>
    <row r="575" spans="1:47" ht="12.75" customHeight="1">
      <c r="A575" s="118"/>
      <c r="B575" s="76"/>
      <c r="C575" s="76"/>
      <c r="D575" s="216"/>
      <c r="E575" s="117"/>
      <c r="F575" s="117"/>
      <c r="G575" s="117"/>
      <c r="H575" s="117"/>
      <c r="I575" s="117"/>
      <c r="J575" s="117"/>
      <c r="K575" s="117"/>
      <c r="L575" s="119"/>
      <c r="M575" s="120"/>
      <c r="N575" s="118"/>
      <c r="O575" s="117"/>
      <c r="P575" s="117"/>
      <c r="Q575" s="216"/>
      <c r="R575" s="117"/>
      <c r="S575" s="117"/>
      <c r="T575" s="117"/>
      <c r="U575" s="216"/>
      <c r="V575" s="216"/>
      <c r="W575" s="216"/>
      <c r="X575" s="216"/>
      <c r="Y575" s="216"/>
      <c r="Z575" s="216"/>
      <c r="AA575" s="217"/>
      <c r="AB575" s="218"/>
      <c r="AC575" s="219"/>
      <c r="AD575" s="220"/>
      <c r="AE575" s="220"/>
      <c r="AF575" s="120"/>
      <c r="AG575" s="217"/>
      <c r="AH575" s="217"/>
      <c r="AI575" s="251"/>
      <c r="AJ575" s="220"/>
      <c r="AK575" s="220"/>
      <c r="AL575" s="222"/>
      <c r="AM575" s="217"/>
      <c r="AN575" s="217"/>
      <c r="AO575" s="221"/>
      <c r="AP575" s="220"/>
      <c r="AQ575" s="220"/>
      <c r="AR575" s="245"/>
      <c r="AS575" s="245"/>
      <c r="AT575" s="117"/>
      <c r="AU575" s="117"/>
    </row>
    <row r="576" spans="1:47" ht="12.75" customHeight="1">
      <c r="A576" s="118"/>
      <c r="B576" s="76"/>
      <c r="C576" s="76"/>
      <c r="D576" s="216"/>
      <c r="E576" s="117"/>
      <c r="F576" s="117"/>
      <c r="G576" s="117"/>
      <c r="H576" s="117"/>
      <c r="I576" s="117"/>
      <c r="J576" s="117"/>
      <c r="K576" s="117"/>
      <c r="L576" s="119"/>
      <c r="M576" s="120"/>
      <c r="N576" s="118"/>
      <c r="O576" s="117"/>
      <c r="P576" s="117"/>
      <c r="Q576" s="216"/>
      <c r="R576" s="117"/>
      <c r="S576" s="117"/>
      <c r="T576" s="117"/>
      <c r="U576" s="216"/>
      <c r="V576" s="216"/>
      <c r="W576" s="216"/>
      <c r="X576" s="216"/>
      <c r="Y576" s="216"/>
      <c r="Z576" s="216"/>
      <c r="AA576" s="217"/>
      <c r="AB576" s="218"/>
      <c r="AC576" s="219"/>
      <c r="AD576" s="220"/>
      <c r="AE576" s="220"/>
      <c r="AF576" s="120"/>
      <c r="AG576" s="217"/>
      <c r="AH576" s="217"/>
      <c r="AI576" s="251"/>
      <c r="AJ576" s="220"/>
      <c r="AK576" s="220"/>
      <c r="AL576" s="222"/>
      <c r="AM576" s="217"/>
      <c r="AN576" s="217"/>
      <c r="AO576" s="221"/>
      <c r="AP576" s="220"/>
      <c r="AQ576" s="220"/>
      <c r="AR576" s="245"/>
      <c r="AS576" s="245"/>
      <c r="AT576" s="117"/>
      <c r="AU576" s="117"/>
    </row>
    <row r="577" spans="1:47" ht="12.75" customHeight="1">
      <c r="A577" s="118"/>
      <c r="B577" s="76"/>
      <c r="C577" s="76"/>
      <c r="D577" s="216"/>
      <c r="E577" s="117"/>
      <c r="F577" s="117"/>
      <c r="G577" s="117"/>
      <c r="H577" s="117"/>
      <c r="I577" s="117"/>
      <c r="J577" s="117"/>
      <c r="K577" s="117"/>
      <c r="L577" s="119"/>
      <c r="M577" s="120"/>
      <c r="N577" s="118"/>
      <c r="O577" s="117"/>
      <c r="P577" s="117"/>
      <c r="Q577" s="216"/>
      <c r="R577" s="117"/>
      <c r="S577" s="117"/>
      <c r="T577" s="117"/>
      <c r="U577" s="216"/>
      <c r="V577" s="216"/>
      <c r="W577" s="216"/>
      <c r="X577" s="216"/>
      <c r="Y577" s="216"/>
      <c r="Z577" s="216"/>
      <c r="AA577" s="217"/>
      <c r="AB577" s="218"/>
      <c r="AC577" s="219"/>
      <c r="AD577" s="220"/>
      <c r="AE577" s="220"/>
      <c r="AF577" s="120"/>
      <c r="AG577" s="217"/>
      <c r="AH577" s="217"/>
      <c r="AI577" s="251"/>
      <c r="AJ577" s="220"/>
      <c r="AK577" s="220"/>
      <c r="AL577" s="222"/>
      <c r="AM577" s="217"/>
      <c r="AN577" s="217"/>
      <c r="AO577" s="221"/>
      <c r="AP577" s="220"/>
      <c r="AQ577" s="220"/>
      <c r="AR577" s="245"/>
      <c r="AS577" s="245"/>
      <c r="AT577" s="117"/>
      <c r="AU577" s="117"/>
    </row>
    <row r="578" spans="1:47" ht="12.75" customHeight="1">
      <c r="A578" s="118"/>
      <c r="B578" s="76"/>
      <c r="C578" s="76"/>
      <c r="D578" s="216"/>
      <c r="E578" s="117"/>
      <c r="F578" s="117"/>
      <c r="G578" s="117"/>
      <c r="H578" s="117"/>
      <c r="I578" s="117"/>
      <c r="J578" s="117"/>
      <c r="K578" s="117"/>
      <c r="L578" s="119"/>
      <c r="M578" s="120"/>
      <c r="N578" s="118"/>
      <c r="O578" s="117"/>
      <c r="P578" s="117"/>
      <c r="Q578" s="216"/>
      <c r="R578" s="117"/>
      <c r="S578" s="117"/>
      <c r="T578" s="117"/>
      <c r="U578" s="216"/>
      <c r="V578" s="216"/>
      <c r="W578" s="216"/>
      <c r="X578" s="216"/>
      <c r="Y578" s="216"/>
      <c r="Z578" s="216"/>
      <c r="AA578" s="217"/>
      <c r="AB578" s="218"/>
      <c r="AC578" s="219"/>
      <c r="AD578" s="220"/>
      <c r="AE578" s="220"/>
      <c r="AF578" s="120"/>
      <c r="AG578" s="217"/>
      <c r="AH578" s="217"/>
      <c r="AI578" s="251"/>
      <c r="AJ578" s="220"/>
      <c r="AK578" s="220"/>
      <c r="AL578" s="222"/>
      <c r="AM578" s="217"/>
      <c r="AN578" s="217"/>
      <c r="AO578" s="221"/>
      <c r="AP578" s="220"/>
      <c r="AQ578" s="220"/>
      <c r="AR578" s="245"/>
      <c r="AS578" s="245"/>
      <c r="AT578" s="117"/>
      <c r="AU578" s="117"/>
    </row>
    <row r="579" spans="1:47" ht="12.75" customHeight="1">
      <c r="A579" s="118"/>
      <c r="B579" s="76"/>
      <c r="C579" s="76"/>
      <c r="D579" s="216"/>
      <c r="E579" s="117"/>
      <c r="F579" s="117"/>
      <c r="G579" s="117"/>
      <c r="H579" s="117"/>
      <c r="I579" s="117"/>
      <c r="J579" s="117"/>
      <c r="K579" s="117"/>
      <c r="L579" s="119"/>
      <c r="M579" s="120"/>
      <c r="N579" s="118"/>
      <c r="O579" s="117"/>
      <c r="P579" s="117"/>
      <c r="Q579" s="216"/>
      <c r="R579" s="117"/>
      <c r="S579" s="117"/>
      <c r="T579" s="117"/>
      <c r="U579" s="216"/>
      <c r="V579" s="216"/>
      <c r="W579" s="216"/>
      <c r="X579" s="216"/>
      <c r="Y579" s="216"/>
      <c r="Z579" s="216"/>
      <c r="AA579" s="217"/>
      <c r="AB579" s="218"/>
      <c r="AC579" s="219"/>
      <c r="AD579" s="220"/>
      <c r="AE579" s="220"/>
      <c r="AF579" s="120"/>
      <c r="AG579" s="217"/>
      <c r="AH579" s="217"/>
      <c r="AI579" s="251"/>
      <c r="AJ579" s="220"/>
      <c r="AK579" s="220"/>
      <c r="AL579" s="222"/>
      <c r="AM579" s="217"/>
      <c r="AN579" s="217"/>
      <c r="AO579" s="221"/>
      <c r="AP579" s="220"/>
      <c r="AQ579" s="220"/>
      <c r="AR579" s="245"/>
      <c r="AS579" s="245"/>
      <c r="AT579" s="117"/>
      <c r="AU579" s="117"/>
    </row>
    <row r="580" spans="1:47" ht="12.75" customHeight="1">
      <c r="A580" s="118"/>
      <c r="B580" s="76"/>
      <c r="C580" s="76"/>
      <c r="D580" s="216"/>
      <c r="E580" s="117"/>
      <c r="F580" s="117"/>
      <c r="G580" s="117"/>
      <c r="H580" s="117"/>
      <c r="I580" s="117"/>
      <c r="J580" s="117"/>
      <c r="K580" s="117"/>
      <c r="L580" s="119"/>
      <c r="M580" s="120"/>
      <c r="N580" s="118"/>
      <c r="O580" s="117"/>
      <c r="P580" s="117"/>
      <c r="Q580" s="216"/>
      <c r="R580" s="117"/>
      <c r="S580" s="117"/>
      <c r="T580" s="117"/>
      <c r="U580" s="216"/>
      <c r="V580" s="216"/>
      <c r="W580" s="216"/>
      <c r="X580" s="216"/>
      <c r="Y580" s="216"/>
      <c r="Z580" s="216"/>
      <c r="AA580" s="217"/>
      <c r="AB580" s="218"/>
      <c r="AC580" s="219"/>
      <c r="AD580" s="220"/>
      <c r="AE580" s="220"/>
      <c r="AF580" s="120"/>
      <c r="AG580" s="217"/>
      <c r="AH580" s="217"/>
      <c r="AI580" s="251"/>
      <c r="AJ580" s="220"/>
      <c r="AK580" s="220"/>
      <c r="AL580" s="222"/>
      <c r="AM580" s="217"/>
      <c r="AN580" s="217"/>
      <c r="AO580" s="221"/>
      <c r="AP580" s="220"/>
      <c r="AQ580" s="220"/>
      <c r="AR580" s="245"/>
      <c r="AS580" s="245"/>
      <c r="AT580" s="117"/>
      <c r="AU580" s="117"/>
    </row>
    <row r="581" spans="1:47" ht="12.75" customHeight="1">
      <c r="A581" s="118"/>
      <c r="B581" s="76"/>
      <c r="C581" s="76"/>
      <c r="D581" s="216"/>
      <c r="E581" s="117"/>
      <c r="F581" s="117"/>
      <c r="G581" s="117"/>
      <c r="H581" s="117"/>
      <c r="I581" s="117"/>
      <c r="J581" s="117"/>
      <c r="K581" s="117"/>
      <c r="L581" s="119"/>
      <c r="M581" s="120"/>
      <c r="N581" s="118"/>
      <c r="O581" s="117"/>
      <c r="P581" s="117"/>
      <c r="Q581" s="216"/>
      <c r="R581" s="117"/>
      <c r="S581" s="117"/>
      <c r="T581" s="117"/>
      <c r="U581" s="216"/>
      <c r="V581" s="216"/>
      <c r="W581" s="216"/>
      <c r="X581" s="216"/>
      <c r="Y581" s="216"/>
      <c r="Z581" s="216"/>
      <c r="AA581" s="217"/>
      <c r="AB581" s="218"/>
      <c r="AC581" s="219"/>
      <c r="AD581" s="220"/>
      <c r="AE581" s="220"/>
      <c r="AF581" s="120"/>
      <c r="AG581" s="217"/>
      <c r="AH581" s="217"/>
      <c r="AI581" s="251"/>
      <c r="AJ581" s="220"/>
      <c r="AK581" s="220"/>
      <c r="AL581" s="222"/>
      <c r="AM581" s="217"/>
      <c r="AN581" s="217"/>
      <c r="AO581" s="221"/>
      <c r="AP581" s="220"/>
      <c r="AQ581" s="220"/>
      <c r="AR581" s="245"/>
      <c r="AS581" s="245"/>
      <c r="AT581" s="117"/>
      <c r="AU581" s="117"/>
    </row>
    <row r="582" spans="1:47" ht="12.75" customHeight="1">
      <c r="A582" s="118"/>
      <c r="B582" s="76"/>
      <c r="C582" s="76"/>
      <c r="D582" s="216"/>
      <c r="E582" s="117"/>
      <c r="F582" s="117"/>
      <c r="G582" s="117"/>
      <c r="H582" s="117"/>
      <c r="I582" s="117"/>
      <c r="J582" s="117"/>
      <c r="K582" s="117"/>
      <c r="L582" s="119"/>
      <c r="M582" s="120"/>
      <c r="N582" s="118"/>
      <c r="O582" s="117"/>
      <c r="P582" s="117"/>
      <c r="Q582" s="216"/>
      <c r="R582" s="117"/>
      <c r="S582" s="117"/>
      <c r="T582" s="117"/>
      <c r="U582" s="216"/>
      <c r="V582" s="216"/>
      <c r="W582" s="216"/>
      <c r="X582" s="216"/>
      <c r="Y582" s="216"/>
      <c r="Z582" s="216"/>
      <c r="AA582" s="217"/>
      <c r="AB582" s="218"/>
      <c r="AC582" s="219"/>
      <c r="AD582" s="220"/>
      <c r="AE582" s="220"/>
      <c r="AF582" s="120"/>
      <c r="AG582" s="217"/>
      <c r="AH582" s="217"/>
      <c r="AI582" s="251"/>
      <c r="AJ582" s="220"/>
      <c r="AK582" s="220"/>
      <c r="AL582" s="222"/>
      <c r="AM582" s="217"/>
      <c r="AN582" s="217"/>
      <c r="AO582" s="221"/>
      <c r="AP582" s="220"/>
      <c r="AQ582" s="220"/>
      <c r="AR582" s="245"/>
      <c r="AS582" s="245"/>
      <c r="AT582" s="117"/>
      <c r="AU582" s="117"/>
    </row>
    <row r="583" spans="1:47" ht="12.75" customHeight="1">
      <c r="A583" s="118"/>
      <c r="B583" s="76"/>
      <c r="C583" s="76"/>
      <c r="D583" s="216"/>
      <c r="E583" s="117"/>
      <c r="F583" s="117"/>
      <c r="G583" s="117"/>
      <c r="H583" s="117"/>
      <c r="I583" s="117"/>
      <c r="J583" s="117"/>
      <c r="K583" s="117"/>
      <c r="L583" s="119"/>
      <c r="M583" s="120"/>
      <c r="N583" s="118"/>
      <c r="O583" s="117"/>
      <c r="P583" s="117"/>
      <c r="Q583" s="216"/>
      <c r="R583" s="117"/>
      <c r="S583" s="117"/>
      <c r="T583" s="117"/>
      <c r="U583" s="216"/>
      <c r="V583" s="216"/>
      <c r="W583" s="216"/>
      <c r="X583" s="216"/>
      <c r="Y583" s="216"/>
      <c r="Z583" s="216"/>
      <c r="AA583" s="217"/>
      <c r="AB583" s="218"/>
      <c r="AC583" s="219"/>
      <c r="AD583" s="220"/>
      <c r="AE583" s="220"/>
      <c r="AF583" s="120"/>
      <c r="AG583" s="217"/>
      <c r="AH583" s="217"/>
      <c r="AI583" s="251"/>
      <c r="AJ583" s="220"/>
      <c r="AK583" s="220"/>
      <c r="AL583" s="222"/>
      <c r="AM583" s="217"/>
      <c r="AN583" s="217"/>
      <c r="AO583" s="221"/>
      <c r="AP583" s="220"/>
      <c r="AQ583" s="220"/>
      <c r="AR583" s="245"/>
      <c r="AS583" s="245"/>
      <c r="AT583" s="117"/>
      <c r="AU583" s="117"/>
    </row>
    <row r="584" spans="1:47" ht="12.75" customHeight="1">
      <c r="A584" s="118"/>
      <c r="B584" s="76"/>
      <c r="C584" s="76"/>
      <c r="D584" s="216"/>
      <c r="E584" s="117"/>
      <c r="F584" s="117"/>
      <c r="G584" s="117"/>
      <c r="H584" s="117"/>
      <c r="I584" s="117"/>
      <c r="J584" s="117"/>
      <c r="K584" s="117"/>
      <c r="L584" s="119"/>
      <c r="M584" s="120"/>
      <c r="N584" s="118"/>
      <c r="O584" s="117"/>
      <c r="P584" s="117"/>
      <c r="Q584" s="216"/>
      <c r="R584" s="117"/>
      <c r="S584" s="117"/>
      <c r="T584" s="117"/>
      <c r="U584" s="216"/>
      <c r="V584" s="216"/>
      <c r="W584" s="216"/>
      <c r="X584" s="216"/>
      <c r="Y584" s="216"/>
      <c r="Z584" s="216"/>
      <c r="AA584" s="217"/>
      <c r="AB584" s="218"/>
      <c r="AC584" s="219"/>
      <c r="AD584" s="220"/>
      <c r="AE584" s="220"/>
      <c r="AF584" s="120"/>
      <c r="AG584" s="217"/>
      <c r="AH584" s="217"/>
      <c r="AI584" s="251"/>
      <c r="AJ584" s="220"/>
      <c r="AK584" s="220"/>
      <c r="AL584" s="222"/>
      <c r="AM584" s="217"/>
      <c r="AN584" s="217"/>
      <c r="AO584" s="221"/>
      <c r="AP584" s="220"/>
      <c r="AQ584" s="220"/>
      <c r="AR584" s="245"/>
      <c r="AS584" s="245"/>
      <c r="AT584" s="117"/>
      <c r="AU584" s="117"/>
    </row>
    <row r="585" spans="1:47" ht="12.75" customHeight="1">
      <c r="A585" s="118"/>
      <c r="B585" s="76"/>
      <c r="C585" s="76"/>
      <c r="D585" s="216"/>
      <c r="E585" s="117"/>
      <c r="F585" s="117"/>
      <c r="G585" s="117"/>
      <c r="H585" s="117"/>
      <c r="I585" s="117"/>
      <c r="J585" s="117"/>
      <c r="K585" s="117"/>
      <c r="L585" s="119"/>
      <c r="M585" s="120"/>
      <c r="N585" s="118"/>
      <c r="O585" s="117"/>
      <c r="P585" s="117"/>
      <c r="Q585" s="216"/>
      <c r="R585" s="117"/>
      <c r="S585" s="117"/>
      <c r="T585" s="117"/>
      <c r="U585" s="216"/>
      <c r="V585" s="216"/>
      <c r="W585" s="216"/>
      <c r="X585" s="216"/>
      <c r="Y585" s="216"/>
      <c r="Z585" s="216"/>
      <c r="AA585" s="217"/>
      <c r="AB585" s="218"/>
      <c r="AC585" s="219"/>
      <c r="AD585" s="220"/>
      <c r="AE585" s="220"/>
      <c r="AF585" s="120"/>
      <c r="AG585" s="217"/>
      <c r="AH585" s="217"/>
      <c r="AI585" s="251"/>
      <c r="AJ585" s="220"/>
      <c r="AK585" s="220"/>
      <c r="AL585" s="222"/>
      <c r="AM585" s="217"/>
      <c r="AN585" s="217"/>
      <c r="AO585" s="221"/>
      <c r="AP585" s="220"/>
      <c r="AQ585" s="220"/>
      <c r="AR585" s="245"/>
      <c r="AS585" s="245"/>
      <c r="AT585" s="117"/>
      <c r="AU585" s="117"/>
    </row>
    <row r="586" spans="1:47" ht="12.75" customHeight="1">
      <c r="A586" s="118"/>
      <c r="B586" s="76"/>
      <c r="C586" s="76"/>
      <c r="D586" s="216"/>
      <c r="E586" s="117"/>
      <c r="F586" s="117"/>
      <c r="G586" s="117"/>
      <c r="H586" s="117"/>
      <c r="I586" s="117"/>
      <c r="J586" s="117"/>
      <c r="K586" s="117"/>
      <c r="L586" s="119"/>
      <c r="M586" s="120"/>
      <c r="N586" s="118"/>
      <c r="O586" s="117"/>
      <c r="P586" s="117"/>
      <c r="Q586" s="216"/>
      <c r="R586" s="117"/>
      <c r="S586" s="117"/>
      <c r="T586" s="117"/>
      <c r="U586" s="216"/>
      <c r="V586" s="216"/>
      <c r="W586" s="216"/>
      <c r="X586" s="216"/>
      <c r="Y586" s="216"/>
      <c r="Z586" s="216"/>
      <c r="AA586" s="217"/>
      <c r="AB586" s="218"/>
      <c r="AC586" s="219"/>
      <c r="AD586" s="220"/>
      <c r="AE586" s="220"/>
      <c r="AF586" s="120"/>
      <c r="AG586" s="217"/>
      <c r="AH586" s="217"/>
      <c r="AI586" s="251"/>
      <c r="AJ586" s="220"/>
      <c r="AK586" s="220"/>
      <c r="AL586" s="222"/>
      <c r="AM586" s="217"/>
      <c r="AN586" s="217"/>
      <c r="AO586" s="221"/>
      <c r="AP586" s="220"/>
      <c r="AQ586" s="220"/>
      <c r="AR586" s="245"/>
      <c r="AS586" s="245"/>
      <c r="AT586" s="117"/>
      <c r="AU586" s="117"/>
    </row>
    <row r="587" spans="1:47" ht="12.75" customHeight="1">
      <c r="A587" s="118"/>
      <c r="B587" s="76"/>
      <c r="C587" s="76"/>
      <c r="D587" s="216"/>
      <c r="E587" s="117"/>
      <c r="F587" s="117"/>
      <c r="G587" s="117"/>
      <c r="H587" s="117"/>
      <c r="I587" s="117"/>
      <c r="J587" s="117"/>
      <c r="K587" s="117"/>
      <c r="L587" s="119"/>
      <c r="M587" s="120"/>
      <c r="N587" s="118"/>
      <c r="O587" s="117"/>
      <c r="P587" s="117"/>
      <c r="Q587" s="216"/>
      <c r="R587" s="117"/>
      <c r="S587" s="117"/>
      <c r="T587" s="117"/>
      <c r="U587" s="216"/>
      <c r="V587" s="216"/>
      <c r="W587" s="216"/>
      <c r="X587" s="216"/>
      <c r="Y587" s="216"/>
      <c r="Z587" s="216"/>
      <c r="AA587" s="217"/>
      <c r="AB587" s="218"/>
      <c r="AC587" s="219"/>
      <c r="AD587" s="220"/>
      <c r="AE587" s="220"/>
      <c r="AF587" s="120"/>
      <c r="AG587" s="217"/>
      <c r="AH587" s="217"/>
      <c r="AI587" s="251"/>
      <c r="AJ587" s="220"/>
      <c r="AK587" s="220"/>
      <c r="AL587" s="222"/>
      <c r="AM587" s="217"/>
      <c r="AN587" s="217"/>
      <c r="AO587" s="221"/>
      <c r="AP587" s="220"/>
      <c r="AQ587" s="220"/>
      <c r="AR587" s="245"/>
      <c r="AS587" s="245"/>
      <c r="AT587" s="117"/>
      <c r="AU587" s="117"/>
    </row>
    <row r="588" spans="1:47" ht="12.75" customHeight="1">
      <c r="A588" s="118"/>
      <c r="B588" s="76"/>
      <c r="C588" s="76"/>
      <c r="D588" s="216"/>
      <c r="E588" s="117"/>
      <c r="F588" s="117"/>
      <c r="G588" s="117"/>
      <c r="H588" s="117"/>
      <c r="I588" s="117"/>
      <c r="J588" s="117"/>
      <c r="K588" s="117"/>
      <c r="L588" s="119"/>
      <c r="M588" s="120"/>
      <c r="N588" s="118"/>
      <c r="O588" s="117"/>
      <c r="P588" s="117"/>
      <c r="Q588" s="216"/>
      <c r="R588" s="117"/>
      <c r="S588" s="117"/>
      <c r="T588" s="117"/>
      <c r="U588" s="216"/>
      <c r="V588" s="216"/>
      <c r="W588" s="216"/>
      <c r="X588" s="216"/>
      <c r="Y588" s="216"/>
      <c r="Z588" s="216"/>
      <c r="AA588" s="217"/>
      <c r="AB588" s="218"/>
      <c r="AC588" s="219"/>
      <c r="AD588" s="220"/>
      <c r="AE588" s="220"/>
      <c r="AF588" s="120"/>
      <c r="AG588" s="217"/>
      <c r="AH588" s="217"/>
      <c r="AI588" s="251"/>
      <c r="AJ588" s="220"/>
      <c r="AK588" s="220"/>
      <c r="AL588" s="222"/>
      <c r="AM588" s="217"/>
      <c r="AN588" s="217"/>
      <c r="AO588" s="221"/>
      <c r="AP588" s="220"/>
      <c r="AQ588" s="220"/>
      <c r="AR588" s="245"/>
      <c r="AS588" s="245"/>
      <c r="AT588" s="117"/>
      <c r="AU588" s="117"/>
    </row>
    <row r="589" spans="1:47" ht="12.75" customHeight="1">
      <c r="A589" s="118"/>
      <c r="B589" s="76"/>
      <c r="C589" s="76"/>
      <c r="D589" s="216"/>
      <c r="E589" s="117"/>
      <c r="F589" s="117"/>
      <c r="G589" s="117"/>
      <c r="H589" s="117"/>
      <c r="I589" s="117"/>
      <c r="J589" s="117"/>
      <c r="K589" s="117"/>
      <c r="L589" s="119"/>
      <c r="M589" s="120"/>
      <c r="N589" s="118"/>
      <c r="O589" s="117"/>
      <c r="P589" s="117"/>
      <c r="Q589" s="216"/>
      <c r="R589" s="117"/>
      <c r="S589" s="117"/>
      <c r="T589" s="117"/>
      <c r="U589" s="216"/>
      <c r="V589" s="216"/>
      <c r="W589" s="216"/>
      <c r="X589" s="216"/>
      <c r="Y589" s="216"/>
      <c r="Z589" s="216"/>
      <c r="AA589" s="217"/>
      <c r="AB589" s="218"/>
      <c r="AC589" s="219"/>
      <c r="AD589" s="220"/>
      <c r="AE589" s="220"/>
      <c r="AF589" s="120"/>
      <c r="AG589" s="217"/>
      <c r="AH589" s="217"/>
      <c r="AI589" s="251"/>
      <c r="AJ589" s="220"/>
      <c r="AK589" s="220"/>
      <c r="AL589" s="222"/>
      <c r="AM589" s="217"/>
      <c r="AN589" s="217"/>
      <c r="AO589" s="221"/>
      <c r="AP589" s="220"/>
      <c r="AQ589" s="220"/>
      <c r="AR589" s="245"/>
      <c r="AS589" s="245"/>
      <c r="AT589" s="117"/>
      <c r="AU589" s="117"/>
    </row>
    <row r="590" spans="1:47" ht="12.75" customHeight="1">
      <c r="A590" s="118"/>
      <c r="B590" s="76"/>
      <c r="C590" s="76"/>
      <c r="D590" s="216"/>
      <c r="E590" s="117"/>
      <c r="F590" s="117"/>
      <c r="G590" s="117"/>
      <c r="H590" s="117"/>
      <c r="I590" s="117"/>
      <c r="J590" s="117"/>
      <c r="K590" s="117"/>
      <c r="L590" s="119"/>
      <c r="M590" s="120"/>
      <c r="N590" s="118"/>
      <c r="O590" s="117"/>
      <c r="P590" s="117"/>
      <c r="Q590" s="216"/>
      <c r="R590" s="117"/>
      <c r="S590" s="117"/>
      <c r="T590" s="117"/>
      <c r="U590" s="216"/>
      <c r="V590" s="216"/>
      <c r="W590" s="216"/>
      <c r="X590" s="216"/>
      <c r="Y590" s="216"/>
      <c r="Z590" s="216"/>
      <c r="AA590" s="217"/>
      <c r="AB590" s="218"/>
      <c r="AC590" s="219"/>
      <c r="AD590" s="220"/>
      <c r="AE590" s="220"/>
      <c r="AF590" s="120"/>
      <c r="AG590" s="217"/>
      <c r="AH590" s="217"/>
      <c r="AI590" s="251"/>
      <c r="AJ590" s="220"/>
      <c r="AK590" s="220"/>
      <c r="AL590" s="222"/>
      <c r="AM590" s="217"/>
      <c r="AN590" s="217"/>
      <c r="AO590" s="221"/>
      <c r="AP590" s="220"/>
      <c r="AQ590" s="220"/>
      <c r="AR590" s="245"/>
      <c r="AS590" s="245"/>
      <c r="AT590" s="117"/>
      <c r="AU590" s="117"/>
    </row>
    <row r="591" spans="1:47" ht="12.75" customHeight="1">
      <c r="A591" s="118"/>
      <c r="B591" s="76"/>
      <c r="C591" s="76"/>
      <c r="D591" s="216"/>
      <c r="E591" s="117"/>
      <c r="F591" s="117"/>
      <c r="G591" s="117"/>
      <c r="H591" s="117"/>
      <c r="I591" s="117"/>
      <c r="J591" s="117"/>
      <c r="K591" s="117"/>
      <c r="L591" s="119"/>
      <c r="M591" s="120"/>
      <c r="N591" s="118"/>
      <c r="O591" s="117"/>
      <c r="P591" s="117"/>
      <c r="Q591" s="216"/>
      <c r="R591" s="117"/>
      <c r="S591" s="117"/>
      <c r="T591" s="117"/>
      <c r="U591" s="216"/>
      <c r="V591" s="216"/>
      <c r="W591" s="216"/>
      <c r="X591" s="216"/>
      <c r="Y591" s="216"/>
      <c r="Z591" s="216"/>
      <c r="AA591" s="217"/>
      <c r="AB591" s="218"/>
      <c r="AC591" s="219"/>
      <c r="AD591" s="220"/>
      <c r="AE591" s="220"/>
      <c r="AF591" s="120"/>
      <c r="AG591" s="217"/>
      <c r="AH591" s="217"/>
      <c r="AI591" s="251"/>
      <c r="AJ591" s="220"/>
      <c r="AK591" s="220"/>
      <c r="AL591" s="222"/>
      <c r="AM591" s="217"/>
      <c r="AN591" s="217"/>
      <c r="AO591" s="221"/>
      <c r="AP591" s="220"/>
      <c r="AQ591" s="220"/>
      <c r="AR591" s="245"/>
      <c r="AS591" s="245"/>
      <c r="AT591" s="117"/>
      <c r="AU591" s="117"/>
    </row>
    <row r="592" spans="1:47" ht="12.75" customHeight="1">
      <c r="A592" s="118"/>
      <c r="B592" s="76"/>
      <c r="C592" s="76"/>
      <c r="D592" s="216"/>
      <c r="E592" s="117"/>
      <c r="F592" s="117"/>
      <c r="G592" s="117"/>
      <c r="H592" s="117"/>
      <c r="I592" s="117"/>
      <c r="J592" s="117"/>
      <c r="K592" s="117"/>
      <c r="L592" s="119"/>
      <c r="M592" s="120"/>
      <c r="N592" s="118"/>
      <c r="O592" s="117"/>
      <c r="P592" s="117"/>
      <c r="Q592" s="216"/>
      <c r="R592" s="117"/>
      <c r="S592" s="117"/>
      <c r="T592" s="117"/>
      <c r="U592" s="216"/>
      <c r="V592" s="216"/>
      <c r="W592" s="216"/>
      <c r="X592" s="216"/>
      <c r="Y592" s="216"/>
      <c r="Z592" s="216"/>
      <c r="AA592" s="217"/>
      <c r="AB592" s="218"/>
      <c r="AC592" s="219"/>
      <c r="AD592" s="220"/>
      <c r="AE592" s="220"/>
      <c r="AF592" s="120"/>
      <c r="AG592" s="217"/>
      <c r="AH592" s="217"/>
      <c r="AI592" s="251"/>
      <c r="AJ592" s="220"/>
      <c r="AK592" s="220"/>
      <c r="AL592" s="222"/>
      <c r="AM592" s="217"/>
      <c r="AN592" s="217"/>
      <c r="AO592" s="221"/>
      <c r="AP592" s="220"/>
      <c r="AQ592" s="220"/>
      <c r="AR592" s="245"/>
      <c r="AS592" s="245"/>
      <c r="AT592" s="117"/>
      <c r="AU592" s="117"/>
    </row>
    <row r="593" spans="1:47" ht="12.75" customHeight="1">
      <c r="A593" s="118"/>
      <c r="B593" s="76"/>
      <c r="C593" s="76"/>
      <c r="D593" s="216"/>
      <c r="E593" s="117"/>
      <c r="F593" s="117"/>
      <c r="G593" s="117"/>
      <c r="H593" s="117"/>
      <c r="I593" s="117"/>
      <c r="J593" s="117"/>
      <c r="K593" s="117"/>
      <c r="L593" s="119"/>
      <c r="M593" s="120"/>
      <c r="N593" s="118"/>
      <c r="O593" s="117"/>
      <c r="P593" s="117"/>
      <c r="Q593" s="216"/>
      <c r="R593" s="117"/>
      <c r="S593" s="117"/>
      <c r="T593" s="117"/>
      <c r="U593" s="216"/>
      <c r="V593" s="216"/>
      <c r="W593" s="216"/>
      <c r="X593" s="216"/>
      <c r="Y593" s="216"/>
      <c r="Z593" s="216"/>
      <c r="AA593" s="217"/>
      <c r="AB593" s="218"/>
      <c r="AC593" s="219"/>
      <c r="AD593" s="220"/>
      <c r="AE593" s="220"/>
      <c r="AF593" s="120"/>
      <c r="AG593" s="217"/>
      <c r="AH593" s="217"/>
      <c r="AI593" s="251"/>
      <c r="AJ593" s="220"/>
      <c r="AK593" s="220"/>
      <c r="AL593" s="222"/>
      <c r="AM593" s="217"/>
      <c r="AN593" s="217"/>
      <c r="AO593" s="221"/>
      <c r="AP593" s="220"/>
      <c r="AQ593" s="220"/>
      <c r="AR593" s="245"/>
      <c r="AS593" s="245"/>
      <c r="AT593" s="117"/>
      <c r="AU593" s="117"/>
    </row>
    <row r="594" spans="1:47" ht="12.75" customHeight="1">
      <c r="A594" s="118"/>
      <c r="B594" s="76"/>
      <c r="C594" s="76"/>
      <c r="D594" s="216"/>
      <c r="E594" s="117"/>
      <c r="F594" s="117"/>
      <c r="G594" s="117"/>
      <c r="H594" s="117"/>
      <c r="I594" s="117"/>
      <c r="J594" s="117"/>
      <c r="K594" s="117"/>
      <c r="L594" s="119"/>
      <c r="M594" s="120"/>
      <c r="N594" s="118"/>
      <c r="O594" s="117"/>
      <c r="P594" s="117"/>
      <c r="Q594" s="216"/>
      <c r="R594" s="117"/>
      <c r="S594" s="117"/>
      <c r="T594" s="117"/>
      <c r="U594" s="216"/>
      <c r="V594" s="216"/>
      <c r="W594" s="216"/>
      <c r="X594" s="216"/>
      <c r="Y594" s="216"/>
      <c r="Z594" s="216"/>
      <c r="AA594" s="217"/>
      <c r="AB594" s="218"/>
      <c r="AC594" s="219"/>
      <c r="AD594" s="220"/>
      <c r="AE594" s="220"/>
      <c r="AF594" s="120"/>
      <c r="AG594" s="217"/>
      <c r="AH594" s="217"/>
      <c r="AI594" s="251"/>
      <c r="AJ594" s="220"/>
      <c r="AK594" s="220"/>
      <c r="AL594" s="222"/>
      <c r="AM594" s="217"/>
      <c r="AN594" s="217"/>
      <c r="AO594" s="221"/>
      <c r="AP594" s="220"/>
      <c r="AQ594" s="220"/>
      <c r="AR594" s="245"/>
      <c r="AS594" s="245"/>
      <c r="AT594" s="117"/>
      <c r="AU594" s="117"/>
    </row>
    <row r="595" spans="1:47" ht="12.75" customHeight="1">
      <c r="A595" s="118"/>
      <c r="B595" s="76"/>
      <c r="C595" s="76"/>
      <c r="D595" s="216"/>
      <c r="E595" s="117"/>
      <c r="F595" s="117"/>
      <c r="G595" s="117"/>
      <c r="H595" s="117"/>
      <c r="I595" s="117"/>
      <c r="J595" s="117"/>
      <c r="K595" s="117"/>
      <c r="L595" s="119"/>
      <c r="M595" s="120"/>
      <c r="N595" s="118"/>
      <c r="O595" s="117"/>
      <c r="P595" s="117"/>
      <c r="Q595" s="216"/>
      <c r="R595" s="117"/>
      <c r="S595" s="117"/>
      <c r="T595" s="117"/>
      <c r="U595" s="216"/>
      <c r="V595" s="216"/>
      <c r="W595" s="216"/>
      <c r="X595" s="216"/>
      <c r="Y595" s="216"/>
      <c r="Z595" s="216"/>
      <c r="AA595" s="217"/>
      <c r="AB595" s="218"/>
      <c r="AC595" s="219"/>
      <c r="AD595" s="220"/>
      <c r="AE595" s="220"/>
      <c r="AF595" s="120"/>
      <c r="AG595" s="217"/>
      <c r="AH595" s="217"/>
      <c r="AI595" s="251"/>
      <c r="AJ595" s="220"/>
      <c r="AK595" s="220"/>
      <c r="AL595" s="222"/>
      <c r="AM595" s="217"/>
      <c r="AN595" s="217"/>
      <c r="AO595" s="221"/>
      <c r="AP595" s="220"/>
      <c r="AQ595" s="220"/>
      <c r="AR595" s="245"/>
      <c r="AS595" s="245"/>
      <c r="AT595" s="117"/>
      <c r="AU595" s="117"/>
    </row>
    <row r="596" spans="1:47" ht="12.75" customHeight="1">
      <c r="A596" s="118"/>
      <c r="B596" s="76"/>
      <c r="C596" s="76"/>
      <c r="D596" s="216"/>
      <c r="E596" s="117"/>
      <c r="F596" s="117"/>
      <c r="G596" s="117"/>
      <c r="H596" s="117"/>
      <c r="I596" s="117"/>
      <c r="J596" s="117"/>
      <c r="K596" s="117"/>
      <c r="L596" s="119"/>
      <c r="M596" s="120"/>
      <c r="N596" s="118"/>
      <c r="O596" s="117"/>
      <c r="P596" s="117"/>
      <c r="Q596" s="216"/>
      <c r="R596" s="117"/>
      <c r="S596" s="117"/>
      <c r="T596" s="117"/>
      <c r="U596" s="216"/>
      <c r="V596" s="216"/>
      <c r="W596" s="216"/>
      <c r="X596" s="216"/>
      <c r="Y596" s="216"/>
      <c r="Z596" s="216"/>
      <c r="AA596" s="217"/>
      <c r="AB596" s="218"/>
      <c r="AC596" s="219"/>
      <c r="AD596" s="220"/>
      <c r="AE596" s="220"/>
      <c r="AF596" s="120"/>
      <c r="AG596" s="217"/>
      <c r="AH596" s="217"/>
      <c r="AI596" s="251"/>
      <c r="AJ596" s="220"/>
      <c r="AK596" s="220"/>
      <c r="AL596" s="222"/>
      <c r="AM596" s="217"/>
      <c r="AN596" s="217"/>
      <c r="AO596" s="221"/>
      <c r="AP596" s="220"/>
      <c r="AQ596" s="220"/>
      <c r="AR596" s="245"/>
      <c r="AS596" s="245"/>
      <c r="AT596" s="117"/>
      <c r="AU596" s="117"/>
    </row>
    <row r="597" spans="1:47" ht="12.75" customHeight="1">
      <c r="A597" s="118"/>
      <c r="B597" s="76"/>
      <c r="C597" s="76"/>
      <c r="D597" s="216"/>
      <c r="E597" s="117"/>
      <c r="F597" s="117"/>
      <c r="G597" s="117"/>
      <c r="H597" s="117"/>
      <c r="I597" s="117"/>
      <c r="J597" s="117"/>
      <c r="K597" s="117"/>
      <c r="L597" s="119"/>
      <c r="M597" s="120"/>
      <c r="N597" s="118"/>
      <c r="O597" s="117"/>
      <c r="P597" s="117"/>
      <c r="Q597" s="216"/>
      <c r="R597" s="117"/>
      <c r="S597" s="117"/>
      <c r="T597" s="117"/>
      <c r="U597" s="216"/>
      <c r="V597" s="216"/>
      <c r="W597" s="216"/>
      <c r="X597" s="216"/>
      <c r="Y597" s="216"/>
      <c r="Z597" s="216"/>
      <c r="AA597" s="217"/>
      <c r="AB597" s="218"/>
      <c r="AC597" s="219"/>
      <c r="AD597" s="220"/>
      <c r="AE597" s="220"/>
      <c r="AF597" s="120"/>
      <c r="AG597" s="217"/>
      <c r="AH597" s="217"/>
      <c r="AI597" s="251"/>
      <c r="AJ597" s="220"/>
      <c r="AK597" s="220"/>
      <c r="AL597" s="222"/>
      <c r="AM597" s="217"/>
      <c r="AN597" s="217"/>
      <c r="AO597" s="221"/>
      <c r="AP597" s="220"/>
      <c r="AQ597" s="220"/>
      <c r="AR597" s="245"/>
      <c r="AS597" s="245"/>
      <c r="AT597" s="117"/>
      <c r="AU597" s="117"/>
    </row>
    <row r="598" spans="1:47" ht="12.75" customHeight="1">
      <c r="A598" s="118"/>
      <c r="B598" s="76"/>
      <c r="C598" s="76"/>
      <c r="D598" s="216"/>
      <c r="E598" s="117"/>
      <c r="F598" s="117"/>
      <c r="G598" s="117"/>
      <c r="H598" s="117"/>
      <c r="I598" s="117"/>
      <c r="J598" s="117"/>
      <c r="K598" s="117"/>
      <c r="L598" s="119"/>
      <c r="M598" s="120"/>
      <c r="N598" s="118"/>
      <c r="O598" s="117"/>
      <c r="P598" s="117"/>
      <c r="Q598" s="216"/>
      <c r="R598" s="117"/>
      <c r="S598" s="117"/>
      <c r="T598" s="117"/>
      <c r="U598" s="216"/>
      <c r="V598" s="216"/>
      <c r="W598" s="216"/>
      <c r="X598" s="216"/>
      <c r="Y598" s="216"/>
      <c r="Z598" s="216"/>
      <c r="AA598" s="217"/>
      <c r="AB598" s="218"/>
      <c r="AC598" s="219"/>
      <c r="AD598" s="220"/>
      <c r="AE598" s="220"/>
      <c r="AF598" s="120"/>
      <c r="AG598" s="217"/>
      <c r="AH598" s="217"/>
      <c r="AI598" s="251"/>
      <c r="AJ598" s="220"/>
      <c r="AK598" s="220"/>
      <c r="AL598" s="222"/>
      <c r="AM598" s="217"/>
      <c r="AN598" s="217"/>
      <c r="AO598" s="221"/>
      <c r="AP598" s="220"/>
      <c r="AQ598" s="220"/>
      <c r="AR598" s="245"/>
      <c r="AS598" s="245"/>
      <c r="AT598" s="117"/>
      <c r="AU598" s="117"/>
    </row>
    <row r="599" spans="1:47" ht="12.75" customHeight="1">
      <c r="A599" s="118"/>
      <c r="B599" s="76"/>
      <c r="C599" s="76"/>
      <c r="D599" s="216"/>
      <c r="E599" s="117"/>
      <c r="F599" s="117"/>
      <c r="G599" s="117"/>
      <c r="H599" s="117"/>
      <c r="I599" s="117"/>
      <c r="J599" s="117"/>
      <c r="K599" s="117"/>
      <c r="L599" s="119"/>
      <c r="M599" s="120"/>
      <c r="N599" s="118"/>
      <c r="O599" s="117"/>
      <c r="P599" s="117"/>
      <c r="Q599" s="216"/>
      <c r="R599" s="117"/>
      <c r="S599" s="117"/>
      <c r="T599" s="117"/>
      <c r="U599" s="216"/>
      <c r="V599" s="216"/>
      <c r="W599" s="216"/>
      <c r="X599" s="216"/>
      <c r="Y599" s="216"/>
      <c r="Z599" s="216"/>
      <c r="AA599" s="217"/>
      <c r="AB599" s="218"/>
      <c r="AC599" s="219"/>
      <c r="AD599" s="220"/>
      <c r="AE599" s="220"/>
      <c r="AF599" s="120"/>
      <c r="AG599" s="217"/>
      <c r="AH599" s="217"/>
      <c r="AI599" s="251"/>
      <c r="AJ599" s="220"/>
      <c r="AK599" s="220"/>
      <c r="AL599" s="222"/>
      <c r="AM599" s="217"/>
      <c r="AN599" s="217"/>
      <c r="AO599" s="221"/>
      <c r="AP599" s="220"/>
      <c r="AQ599" s="220"/>
      <c r="AR599" s="245"/>
      <c r="AS599" s="245"/>
      <c r="AT599" s="117"/>
      <c r="AU599" s="117"/>
    </row>
    <row r="600" spans="1:47" ht="12.75" customHeight="1">
      <c r="A600" s="118"/>
      <c r="B600" s="76"/>
      <c r="C600" s="76"/>
      <c r="D600" s="216"/>
      <c r="E600" s="117"/>
      <c r="F600" s="117"/>
      <c r="G600" s="117"/>
      <c r="H600" s="117"/>
      <c r="I600" s="117"/>
      <c r="J600" s="117"/>
      <c r="K600" s="117"/>
      <c r="L600" s="119"/>
      <c r="M600" s="120"/>
      <c r="N600" s="118"/>
      <c r="O600" s="117"/>
      <c r="P600" s="117"/>
      <c r="Q600" s="216"/>
      <c r="R600" s="117"/>
      <c r="S600" s="117"/>
      <c r="T600" s="117"/>
      <c r="U600" s="216"/>
      <c r="V600" s="216"/>
      <c r="W600" s="216"/>
      <c r="X600" s="216"/>
      <c r="Y600" s="216"/>
      <c r="Z600" s="216"/>
      <c r="AA600" s="217"/>
      <c r="AB600" s="218"/>
      <c r="AC600" s="219"/>
      <c r="AD600" s="220"/>
      <c r="AE600" s="220"/>
      <c r="AF600" s="120"/>
      <c r="AG600" s="217"/>
      <c r="AH600" s="217"/>
      <c r="AI600" s="251"/>
      <c r="AJ600" s="220"/>
      <c r="AK600" s="220"/>
      <c r="AL600" s="222"/>
      <c r="AM600" s="217"/>
      <c r="AN600" s="217"/>
      <c r="AO600" s="221"/>
      <c r="AP600" s="220"/>
      <c r="AQ600" s="220"/>
      <c r="AR600" s="245"/>
      <c r="AS600" s="245"/>
      <c r="AT600" s="117"/>
      <c r="AU600" s="117"/>
    </row>
    <row r="601" spans="1:47" ht="12.75" customHeight="1">
      <c r="A601" s="118"/>
      <c r="B601" s="76"/>
      <c r="C601" s="76"/>
      <c r="D601" s="216"/>
      <c r="E601" s="117"/>
      <c r="F601" s="117"/>
      <c r="G601" s="117"/>
      <c r="H601" s="117"/>
      <c r="I601" s="117"/>
      <c r="J601" s="117"/>
      <c r="K601" s="117"/>
      <c r="L601" s="119"/>
      <c r="M601" s="120"/>
      <c r="N601" s="118"/>
      <c r="O601" s="117"/>
      <c r="P601" s="117"/>
      <c r="Q601" s="216"/>
      <c r="R601" s="117"/>
      <c r="S601" s="117"/>
      <c r="T601" s="117"/>
      <c r="U601" s="216"/>
      <c r="V601" s="216"/>
      <c r="W601" s="216"/>
      <c r="X601" s="216"/>
      <c r="Y601" s="216"/>
      <c r="Z601" s="216"/>
      <c r="AA601" s="217"/>
      <c r="AB601" s="218"/>
      <c r="AC601" s="219"/>
      <c r="AD601" s="220"/>
      <c r="AE601" s="220"/>
      <c r="AF601" s="120"/>
      <c r="AG601" s="217"/>
      <c r="AH601" s="217"/>
      <c r="AI601" s="251"/>
      <c r="AJ601" s="220"/>
      <c r="AK601" s="220"/>
      <c r="AL601" s="222"/>
      <c r="AM601" s="217"/>
      <c r="AN601" s="217"/>
      <c r="AO601" s="221"/>
      <c r="AP601" s="220"/>
      <c r="AQ601" s="220"/>
      <c r="AR601" s="245"/>
      <c r="AS601" s="245"/>
      <c r="AT601" s="117"/>
      <c r="AU601" s="117"/>
    </row>
    <row r="602" spans="1:47" ht="12.75" customHeight="1">
      <c r="A602" s="118"/>
      <c r="B602" s="76"/>
      <c r="C602" s="76"/>
      <c r="D602" s="216"/>
      <c r="E602" s="117"/>
      <c r="F602" s="117"/>
      <c r="G602" s="117"/>
      <c r="H602" s="117"/>
      <c r="I602" s="117"/>
      <c r="J602" s="117"/>
      <c r="K602" s="117"/>
      <c r="L602" s="119"/>
      <c r="M602" s="120"/>
      <c r="N602" s="118"/>
      <c r="O602" s="117"/>
      <c r="P602" s="117"/>
      <c r="Q602" s="216"/>
      <c r="R602" s="117"/>
      <c r="S602" s="117"/>
      <c r="T602" s="117"/>
      <c r="U602" s="216"/>
      <c r="V602" s="216"/>
      <c r="W602" s="216"/>
      <c r="X602" s="216"/>
      <c r="Y602" s="216"/>
      <c r="Z602" s="216"/>
      <c r="AA602" s="217"/>
      <c r="AB602" s="218"/>
      <c r="AC602" s="219"/>
      <c r="AD602" s="220"/>
      <c r="AE602" s="220"/>
      <c r="AF602" s="120"/>
      <c r="AG602" s="217"/>
      <c r="AH602" s="217"/>
      <c r="AI602" s="251"/>
      <c r="AJ602" s="220"/>
      <c r="AK602" s="220"/>
      <c r="AL602" s="222"/>
      <c r="AM602" s="217"/>
      <c r="AN602" s="217"/>
      <c r="AO602" s="221"/>
      <c r="AP602" s="220"/>
      <c r="AQ602" s="220"/>
      <c r="AR602" s="245"/>
      <c r="AS602" s="245"/>
      <c r="AT602" s="117"/>
      <c r="AU602" s="117"/>
    </row>
    <row r="603" spans="1:47" ht="12.75" customHeight="1">
      <c r="A603" s="118"/>
      <c r="B603" s="76"/>
      <c r="C603" s="76"/>
      <c r="D603" s="216"/>
      <c r="E603" s="117"/>
      <c r="F603" s="117"/>
      <c r="G603" s="117"/>
      <c r="H603" s="117"/>
      <c r="I603" s="117"/>
      <c r="J603" s="117"/>
      <c r="K603" s="117"/>
      <c r="L603" s="119"/>
      <c r="M603" s="120"/>
      <c r="N603" s="118"/>
      <c r="O603" s="117"/>
      <c r="P603" s="117"/>
      <c r="Q603" s="216"/>
      <c r="R603" s="117"/>
      <c r="S603" s="117"/>
      <c r="T603" s="117"/>
      <c r="U603" s="216"/>
      <c r="V603" s="216"/>
      <c r="W603" s="216"/>
      <c r="X603" s="216"/>
      <c r="Y603" s="216"/>
      <c r="Z603" s="216"/>
      <c r="AA603" s="217"/>
      <c r="AB603" s="218"/>
      <c r="AC603" s="219"/>
      <c r="AD603" s="220"/>
      <c r="AE603" s="220"/>
      <c r="AF603" s="120"/>
      <c r="AG603" s="217"/>
      <c r="AH603" s="217"/>
      <c r="AI603" s="251"/>
      <c r="AJ603" s="220"/>
      <c r="AK603" s="220"/>
      <c r="AL603" s="222"/>
      <c r="AM603" s="217"/>
      <c r="AN603" s="217"/>
      <c r="AO603" s="221"/>
      <c r="AP603" s="220"/>
      <c r="AQ603" s="220"/>
      <c r="AR603" s="245"/>
      <c r="AS603" s="245"/>
      <c r="AT603" s="117"/>
      <c r="AU603" s="117"/>
    </row>
    <row r="604" spans="1:47" ht="12.75" customHeight="1">
      <c r="A604" s="118"/>
      <c r="B604" s="76"/>
      <c r="C604" s="76"/>
      <c r="D604" s="216"/>
      <c r="E604" s="117"/>
      <c r="F604" s="117"/>
      <c r="G604" s="117"/>
      <c r="H604" s="117"/>
      <c r="I604" s="117"/>
      <c r="J604" s="117"/>
      <c r="K604" s="117"/>
      <c r="L604" s="119"/>
      <c r="M604" s="120"/>
      <c r="N604" s="118"/>
      <c r="O604" s="117"/>
      <c r="P604" s="117"/>
      <c r="Q604" s="216"/>
      <c r="R604" s="117"/>
      <c r="S604" s="117"/>
      <c r="T604" s="117"/>
      <c r="U604" s="216"/>
      <c r="V604" s="216"/>
      <c r="W604" s="216"/>
      <c r="X604" s="216"/>
      <c r="Y604" s="216"/>
      <c r="Z604" s="216"/>
      <c r="AA604" s="217"/>
      <c r="AB604" s="218"/>
      <c r="AC604" s="219"/>
      <c r="AD604" s="220"/>
      <c r="AE604" s="220"/>
      <c r="AF604" s="120"/>
      <c r="AG604" s="217"/>
      <c r="AH604" s="217"/>
      <c r="AI604" s="251"/>
      <c r="AJ604" s="220"/>
      <c r="AK604" s="220"/>
      <c r="AL604" s="222"/>
      <c r="AM604" s="217"/>
      <c r="AN604" s="217"/>
      <c r="AO604" s="221"/>
      <c r="AP604" s="220"/>
      <c r="AQ604" s="220"/>
      <c r="AR604" s="245"/>
      <c r="AS604" s="245"/>
      <c r="AT604" s="117"/>
      <c r="AU604" s="117"/>
    </row>
    <row r="605" spans="1:47" ht="12.75" customHeight="1">
      <c r="A605" s="118"/>
      <c r="B605" s="76"/>
      <c r="C605" s="76"/>
      <c r="D605" s="216"/>
      <c r="E605" s="117"/>
      <c r="F605" s="117"/>
      <c r="G605" s="117"/>
      <c r="H605" s="117"/>
      <c r="I605" s="117"/>
      <c r="J605" s="117"/>
      <c r="K605" s="117"/>
      <c r="L605" s="119"/>
      <c r="M605" s="120"/>
      <c r="N605" s="118"/>
      <c r="O605" s="117"/>
      <c r="P605" s="117"/>
      <c r="Q605" s="216"/>
      <c r="R605" s="117"/>
      <c r="S605" s="117"/>
      <c r="T605" s="117"/>
      <c r="U605" s="216"/>
      <c r="V605" s="216"/>
      <c r="W605" s="216"/>
      <c r="X605" s="216"/>
      <c r="Y605" s="216"/>
      <c r="Z605" s="216"/>
      <c r="AA605" s="217"/>
      <c r="AB605" s="218"/>
      <c r="AC605" s="219"/>
      <c r="AD605" s="220"/>
      <c r="AE605" s="220"/>
      <c r="AF605" s="120"/>
      <c r="AG605" s="217"/>
      <c r="AH605" s="217"/>
      <c r="AI605" s="251"/>
      <c r="AJ605" s="220"/>
      <c r="AK605" s="220"/>
      <c r="AL605" s="222"/>
      <c r="AM605" s="217"/>
      <c r="AN605" s="217"/>
      <c r="AO605" s="221"/>
      <c r="AP605" s="220"/>
      <c r="AQ605" s="220"/>
      <c r="AR605" s="245"/>
      <c r="AS605" s="245"/>
      <c r="AT605" s="117"/>
      <c r="AU605" s="117"/>
    </row>
    <row r="606" spans="1:47" ht="12.75" customHeight="1">
      <c r="A606" s="118"/>
      <c r="B606" s="76"/>
      <c r="C606" s="76"/>
      <c r="D606" s="216"/>
      <c r="E606" s="117"/>
      <c r="F606" s="117"/>
      <c r="G606" s="117"/>
      <c r="H606" s="117"/>
      <c r="I606" s="117"/>
      <c r="J606" s="117"/>
      <c r="K606" s="117"/>
      <c r="L606" s="119"/>
      <c r="M606" s="120"/>
      <c r="N606" s="118"/>
      <c r="O606" s="117"/>
      <c r="P606" s="117"/>
      <c r="Q606" s="216"/>
      <c r="R606" s="117"/>
      <c r="S606" s="117"/>
      <c r="T606" s="117"/>
      <c r="U606" s="216"/>
      <c r="V606" s="216"/>
      <c r="W606" s="216"/>
      <c r="X606" s="216"/>
      <c r="Y606" s="216"/>
      <c r="Z606" s="216"/>
      <c r="AA606" s="217"/>
      <c r="AB606" s="218"/>
      <c r="AC606" s="219"/>
      <c r="AD606" s="220"/>
      <c r="AE606" s="220"/>
      <c r="AF606" s="120"/>
      <c r="AG606" s="217"/>
      <c r="AH606" s="217"/>
      <c r="AI606" s="251"/>
      <c r="AJ606" s="220"/>
      <c r="AK606" s="220"/>
      <c r="AL606" s="222"/>
      <c r="AM606" s="217"/>
      <c r="AN606" s="217"/>
      <c r="AO606" s="221"/>
      <c r="AP606" s="220"/>
      <c r="AQ606" s="220"/>
      <c r="AR606" s="245"/>
      <c r="AS606" s="245"/>
      <c r="AT606" s="117"/>
      <c r="AU606" s="117"/>
    </row>
    <row r="607" spans="1:47" ht="12.75" customHeight="1">
      <c r="A607" s="118"/>
      <c r="B607" s="76"/>
      <c r="C607" s="76"/>
      <c r="D607" s="216"/>
      <c r="E607" s="117"/>
      <c r="F607" s="117"/>
      <c r="G607" s="117"/>
      <c r="H607" s="117"/>
      <c r="I607" s="117"/>
      <c r="J607" s="117"/>
      <c r="K607" s="117"/>
      <c r="L607" s="119"/>
      <c r="M607" s="120"/>
      <c r="N607" s="118"/>
      <c r="O607" s="117"/>
      <c r="P607" s="117"/>
      <c r="Q607" s="216"/>
      <c r="R607" s="117"/>
      <c r="S607" s="117"/>
      <c r="T607" s="117"/>
      <c r="U607" s="216"/>
      <c r="V607" s="216"/>
      <c r="W607" s="216"/>
      <c r="X607" s="216"/>
      <c r="Y607" s="216"/>
      <c r="Z607" s="216"/>
      <c r="AA607" s="217"/>
      <c r="AB607" s="218"/>
      <c r="AC607" s="219"/>
      <c r="AD607" s="220"/>
      <c r="AE607" s="220"/>
      <c r="AF607" s="120"/>
      <c r="AG607" s="217"/>
      <c r="AH607" s="217"/>
      <c r="AI607" s="251"/>
      <c r="AJ607" s="220"/>
      <c r="AK607" s="220"/>
      <c r="AL607" s="222"/>
      <c r="AM607" s="217"/>
      <c r="AN607" s="217"/>
      <c r="AO607" s="221"/>
      <c r="AP607" s="220"/>
      <c r="AQ607" s="220"/>
      <c r="AR607" s="245"/>
      <c r="AS607" s="245"/>
      <c r="AT607" s="117"/>
      <c r="AU607" s="117"/>
    </row>
    <row r="608" spans="1:47" ht="12.75" customHeight="1">
      <c r="A608" s="118"/>
      <c r="B608" s="76"/>
      <c r="C608" s="76"/>
      <c r="D608" s="216"/>
      <c r="E608" s="117"/>
      <c r="F608" s="117"/>
      <c r="G608" s="117"/>
      <c r="H608" s="117"/>
      <c r="I608" s="117"/>
      <c r="J608" s="117"/>
      <c r="K608" s="117"/>
      <c r="L608" s="119"/>
      <c r="M608" s="120"/>
      <c r="N608" s="118"/>
      <c r="O608" s="117"/>
      <c r="P608" s="117"/>
      <c r="Q608" s="216"/>
      <c r="R608" s="117"/>
      <c r="S608" s="117"/>
      <c r="T608" s="117"/>
      <c r="U608" s="216"/>
      <c r="V608" s="216"/>
      <c r="W608" s="216"/>
      <c r="X608" s="216"/>
      <c r="Y608" s="216"/>
      <c r="Z608" s="216"/>
      <c r="AA608" s="217"/>
      <c r="AB608" s="218"/>
      <c r="AC608" s="219"/>
      <c r="AD608" s="220"/>
      <c r="AE608" s="220"/>
      <c r="AF608" s="120"/>
      <c r="AG608" s="217"/>
      <c r="AH608" s="217"/>
      <c r="AI608" s="251"/>
      <c r="AJ608" s="220"/>
      <c r="AK608" s="220"/>
      <c r="AL608" s="222"/>
      <c r="AM608" s="217"/>
      <c r="AN608" s="217"/>
      <c r="AO608" s="221"/>
      <c r="AP608" s="220"/>
      <c r="AQ608" s="220"/>
      <c r="AR608" s="245"/>
      <c r="AS608" s="245"/>
      <c r="AT608" s="117"/>
      <c r="AU608" s="117"/>
    </row>
    <row r="609" spans="1:47" ht="12.75" customHeight="1">
      <c r="A609" s="118"/>
      <c r="B609" s="76"/>
      <c r="C609" s="76"/>
      <c r="D609" s="216"/>
      <c r="E609" s="117"/>
      <c r="F609" s="117"/>
      <c r="G609" s="117"/>
      <c r="H609" s="117"/>
      <c r="I609" s="117"/>
      <c r="J609" s="117"/>
      <c r="K609" s="117"/>
      <c r="L609" s="119"/>
      <c r="M609" s="120"/>
      <c r="N609" s="118"/>
      <c r="O609" s="117"/>
      <c r="P609" s="117"/>
      <c r="Q609" s="216"/>
      <c r="R609" s="117"/>
      <c r="S609" s="117"/>
      <c r="T609" s="117"/>
      <c r="U609" s="216"/>
      <c r="V609" s="216"/>
      <c r="W609" s="216"/>
      <c r="X609" s="216"/>
      <c r="Y609" s="216"/>
      <c r="Z609" s="216"/>
      <c r="AA609" s="217"/>
      <c r="AB609" s="218"/>
      <c r="AC609" s="219"/>
      <c r="AD609" s="220"/>
      <c r="AE609" s="220"/>
      <c r="AF609" s="120"/>
      <c r="AG609" s="217"/>
      <c r="AH609" s="217"/>
      <c r="AI609" s="251"/>
      <c r="AJ609" s="220"/>
      <c r="AK609" s="220"/>
      <c r="AL609" s="222"/>
      <c r="AM609" s="217"/>
      <c r="AN609" s="217"/>
      <c r="AO609" s="221"/>
      <c r="AP609" s="220"/>
      <c r="AQ609" s="220"/>
      <c r="AR609" s="245"/>
      <c r="AS609" s="245"/>
      <c r="AT609" s="117"/>
      <c r="AU609" s="117"/>
    </row>
    <row r="610" spans="1:47" ht="12.75" customHeight="1">
      <c r="A610" s="118"/>
      <c r="B610" s="76"/>
      <c r="C610" s="76"/>
      <c r="D610" s="216"/>
      <c r="E610" s="117"/>
      <c r="F610" s="117"/>
      <c r="G610" s="117"/>
      <c r="H610" s="117"/>
      <c r="I610" s="117"/>
      <c r="J610" s="117"/>
      <c r="K610" s="117"/>
      <c r="L610" s="119"/>
      <c r="M610" s="120"/>
      <c r="N610" s="118"/>
      <c r="O610" s="117"/>
      <c r="P610" s="117"/>
      <c r="Q610" s="216"/>
      <c r="R610" s="117"/>
      <c r="S610" s="117"/>
      <c r="T610" s="117"/>
      <c r="U610" s="216"/>
      <c r="V610" s="216"/>
      <c r="W610" s="216"/>
      <c r="X610" s="216"/>
      <c r="Y610" s="216"/>
      <c r="Z610" s="216"/>
      <c r="AA610" s="217"/>
      <c r="AB610" s="218"/>
      <c r="AC610" s="219"/>
      <c r="AD610" s="220"/>
      <c r="AE610" s="220"/>
      <c r="AF610" s="120"/>
      <c r="AG610" s="217"/>
      <c r="AH610" s="217"/>
      <c r="AI610" s="251"/>
      <c r="AJ610" s="220"/>
      <c r="AK610" s="220"/>
      <c r="AL610" s="222"/>
      <c r="AM610" s="217"/>
      <c r="AN610" s="217"/>
      <c r="AO610" s="221"/>
      <c r="AP610" s="220"/>
      <c r="AQ610" s="220"/>
      <c r="AR610" s="245"/>
      <c r="AS610" s="245"/>
      <c r="AT610" s="117"/>
      <c r="AU610" s="117"/>
    </row>
    <row r="611" spans="1:47" ht="12.75" customHeight="1">
      <c r="A611" s="118"/>
      <c r="B611" s="76"/>
      <c r="C611" s="76"/>
      <c r="D611" s="216"/>
      <c r="E611" s="117"/>
      <c r="F611" s="117"/>
      <c r="G611" s="117"/>
      <c r="H611" s="117"/>
      <c r="I611" s="117"/>
      <c r="J611" s="117"/>
      <c r="K611" s="117"/>
      <c r="L611" s="119"/>
      <c r="M611" s="120"/>
      <c r="N611" s="118"/>
      <c r="O611" s="117"/>
      <c r="P611" s="117"/>
      <c r="Q611" s="216"/>
      <c r="R611" s="117"/>
      <c r="S611" s="117"/>
      <c r="T611" s="117"/>
      <c r="U611" s="216"/>
      <c r="V611" s="216"/>
      <c r="W611" s="216"/>
      <c r="X611" s="216"/>
      <c r="Y611" s="216"/>
      <c r="Z611" s="216"/>
      <c r="AA611" s="217"/>
      <c r="AB611" s="218"/>
      <c r="AC611" s="219"/>
      <c r="AD611" s="220"/>
      <c r="AE611" s="220"/>
      <c r="AF611" s="120"/>
      <c r="AG611" s="217"/>
      <c r="AH611" s="217"/>
      <c r="AI611" s="251"/>
      <c r="AJ611" s="220"/>
      <c r="AK611" s="220"/>
      <c r="AL611" s="222"/>
      <c r="AM611" s="217"/>
      <c r="AN611" s="217"/>
      <c r="AO611" s="221"/>
      <c r="AP611" s="220"/>
      <c r="AQ611" s="220"/>
      <c r="AR611" s="245"/>
      <c r="AS611" s="245"/>
      <c r="AT611" s="117"/>
      <c r="AU611" s="117"/>
    </row>
    <row r="612" spans="1:47" ht="12.75" customHeight="1">
      <c r="A612" s="118"/>
      <c r="B612" s="76"/>
      <c r="C612" s="76"/>
      <c r="D612" s="216"/>
      <c r="E612" s="117"/>
      <c r="F612" s="117"/>
      <c r="G612" s="117"/>
      <c r="H612" s="117"/>
      <c r="I612" s="117"/>
      <c r="J612" s="117"/>
      <c r="K612" s="117"/>
      <c r="L612" s="119"/>
      <c r="M612" s="120"/>
      <c r="N612" s="118"/>
      <c r="O612" s="117"/>
      <c r="P612" s="117"/>
      <c r="Q612" s="216"/>
      <c r="R612" s="117"/>
      <c r="S612" s="117"/>
      <c r="T612" s="117"/>
      <c r="U612" s="216"/>
      <c r="V612" s="216"/>
      <c r="W612" s="216"/>
      <c r="X612" s="216"/>
      <c r="Y612" s="216"/>
      <c r="Z612" s="216"/>
      <c r="AA612" s="217"/>
      <c r="AB612" s="218"/>
      <c r="AC612" s="219"/>
      <c r="AD612" s="220"/>
      <c r="AE612" s="220"/>
      <c r="AF612" s="120"/>
      <c r="AG612" s="217"/>
      <c r="AH612" s="217"/>
      <c r="AI612" s="251"/>
      <c r="AJ612" s="220"/>
      <c r="AK612" s="220"/>
      <c r="AL612" s="222"/>
      <c r="AM612" s="217"/>
      <c r="AN612" s="217"/>
      <c r="AO612" s="221"/>
      <c r="AP612" s="220"/>
      <c r="AQ612" s="220"/>
      <c r="AR612" s="245"/>
      <c r="AS612" s="245"/>
      <c r="AT612" s="117"/>
      <c r="AU612" s="117"/>
    </row>
    <row r="613" spans="1:47" ht="12.75" customHeight="1">
      <c r="A613" s="118"/>
      <c r="B613" s="76"/>
      <c r="C613" s="76"/>
      <c r="D613" s="216"/>
      <c r="E613" s="117"/>
      <c r="F613" s="117"/>
      <c r="G613" s="117"/>
      <c r="H613" s="117"/>
      <c r="I613" s="117"/>
      <c r="J613" s="117"/>
      <c r="K613" s="117"/>
      <c r="L613" s="119"/>
      <c r="M613" s="120"/>
      <c r="N613" s="118"/>
      <c r="O613" s="117"/>
      <c r="P613" s="117"/>
      <c r="Q613" s="216"/>
      <c r="R613" s="117"/>
      <c r="S613" s="117"/>
      <c r="T613" s="117"/>
      <c r="U613" s="216"/>
      <c r="V613" s="216"/>
      <c r="W613" s="216"/>
      <c r="X613" s="216"/>
      <c r="Y613" s="216"/>
      <c r="Z613" s="216"/>
      <c r="AA613" s="217"/>
      <c r="AB613" s="218"/>
      <c r="AC613" s="219"/>
      <c r="AD613" s="220"/>
      <c r="AE613" s="220"/>
      <c r="AF613" s="120"/>
      <c r="AG613" s="217"/>
      <c r="AH613" s="217"/>
      <c r="AI613" s="251"/>
      <c r="AJ613" s="220"/>
      <c r="AK613" s="220"/>
      <c r="AL613" s="222"/>
      <c r="AM613" s="217"/>
      <c r="AN613" s="217"/>
      <c r="AO613" s="221"/>
      <c r="AP613" s="220"/>
      <c r="AQ613" s="220"/>
      <c r="AR613" s="245"/>
      <c r="AS613" s="245"/>
      <c r="AT613" s="117"/>
      <c r="AU613" s="117"/>
    </row>
    <row r="614" spans="1:47" ht="12.75" customHeight="1">
      <c r="A614" s="118"/>
      <c r="B614" s="76"/>
      <c r="C614" s="76"/>
      <c r="D614" s="216"/>
      <c r="E614" s="117"/>
      <c r="F614" s="117"/>
      <c r="G614" s="117"/>
      <c r="H614" s="117"/>
      <c r="I614" s="117"/>
      <c r="J614" s="117"/>
      <c r="K614" s="117"/>
      <c r="L614" s="119"/>
      <c r="M614" s="120"/>
      <c r="N614" s="118"/>
      <c r="O614" s="117"/>
      <c r="P614" s="117"/>
      <c r="Q614" s="216"/>
      <c r="R614" s="117"/>
      <c r="S614" s="117"/>
      <c r="T614" s="117"/>
      <c r="U614" s="216"/>
      <c r="V614" s="216"/>
      <c r="W614" s="216"/>
      <c r="X614" s="216"/>
      <c r="Y614" s="216"/>
      <c r="Z614" s="216"/>
      <c r="AA614" s="217"/>
      <c r="AB614" s="218"/>
      <c r="AC614" s="219"/>
      <c r="AD614" s="220"/>
      <c r="AE614" s="220"/>
      <c r="AF614" s="120"/>
      <c r="AG614" s="217"/>
      <c r="AH614" s="217"/>
      <c r="AI614" s="251"/>
      <c r="AJ614" s="220"/>
      <c r="AK614" s="220"/>
      <c r="AL614" s="222"/>
      <c r="AM614" s="217"/>
      <c r="AN614" s="217"/>
      <c r="AO614" s="221"/>
      <c r="AP614" s="220"/>
      <c r="AQ614" s="220"/>
      <c r="AR614" s="245"/>
      <c r="AS614" s="245"/>
      <c r="AT614" s="117"/>
      <c r="AU614" s="117"/>
    </row>
    <row r="615" spans="1:47" ht="12.75" customHeight="1">
      <c r="A615" s="118"/>
      <c r="B615" s="76"/>
      <c r="C615" s="76"/>
      <c r="D615" s="216"/>
      <c r="E615" s="117"/>
      <c r="F615" s="117"/>
      <c r="G615" s="117"/>
      <c r="H615" s="117"/>
      <c r="I615" s="117"/>
      <c r="J615" s="117"/>
      <c r="K615" s="117"/>
      <c r="L615" s="119"/>
      <c r="M615" s="120"/>
      <c r="N615" s="118"/>
      <c r="O615" s="117"/>
      <c r="P615" s="117"/>
      <c r="Q615" s="216"/>
      <c r="R615" s="117"/>
      <c r="S615" s="117"/>
      <c r="T615" s="117"/>
      <c r="U615" s="216"/>
      <c r="V615" s="216"/>
      <c r="W615" s="216"/>
      <c r="X615" s="216"/>
      <c r="Y615" s="216"/>
      <c r="Z615" s="216"/>
      <c r="AA615" s="217"/>
      <c r="AB615" s="218"/>
      <c r="AC615" s="219"/>
      <c r="AD615" s="220"/>
      <c r="AE615" s="220"/>
      <c r="AF615" s="120"/>
      <c r="AG615" s="217"/>
      <c r="AH615" s="217"/>
      <c r="AI615" s="251"/>
      <c r="AJ615" s="220"/>
      <c r="AK615" s="220"/>
      <c r="AL615" s="222"/>
      <c r="AM615" s="217"/>
      <c r="AN615" s="217"/>
      <c r="AO615" s="221"/>
      <c r="AP615" s="220"/>
      <c r="AQ615" s="220"/>
      <c r="AR615" s="245"/>
      <c r="AS615" s="245"/>
      <c r="AT615" s="117"/>
      <c r="AU615" s="117"/>
    </row>
    <row r="616" spans="1:47" ht="12.75" customHeight="1">
      <c r="A616" s="118"/>
      <c r="B616" s="76"/>
      <c r="C616" s="76"/>
      <c r="D616" s="216"/>
      <c r="E616" s="117"/>
      <c r="F616" s="117"/>
      <c r="G616" s="117"/>
      <c r="H616" s="117"/>
      <c r="I616" s="117"/>
      <c r="J616" s="117"/>
      <c r="K616" s="117"/>
      <c r="L616" s="119"/>
      <c r="M616" s="120"/>
      <c r="N616" s="118"/>
      <c r="O616" s="117"/>
      <c r="P616" s="117"/>
      <c r="Q616" s="216"/>
      <c r="R616" s="117"/>
      <c r="S616" s="117"/>
      <c r="T616" s="117"/>
      <c r="U616" s="216"/>
      <c r="V616" s="216"/>
      <c r="W616" s="216"/>
      <c r="X616" s="216"/>
      <c r="Y616" s="216"/>
      <c r="Z616" s="216"/>
      <c r="AA616" s="217"/>
      <c r="AB616" s="218"/>
      <c r="AC616" s="219"/>
      <c r="AD616" s="220"/>
      <c r="AE616" s="220"/>
      <c r="AF616" s="120"/>
      <c r="AG616" s="217"/>
      <c r="AH616" s="217"/>
      <c r="AI616" s="251"/>
      <c r="AJ616" s="220"/>
      <c r="AK616" s="220"/>
      <c r="AL616" s="222"/>
      <c r="AM616" s="217"/>
      <c r="AN616" s="217"/>
      <c r="AO616" s="221"/>
      <c r="AP616" s="220"/>
      <c r="AQ616" s="220"/>
      <c r="AR616" s="245"/>
      <c r="AS616" s="245"/>
      <c r="AT616" s="117"/>
      <c r="AU616" s="117"/>
    </row>
    <row r="617" spans="1:47" ht="12.75" customHeight="1">
      <c r="A617" s="118"/>
      <c r="B617" s="76"/>
      <c r="C617" s="76"/>
      <c r="D617" s="216"/>
      <c r="E617" s="117"/>
      <c r="F617" s="117"/>
      <c r="G617" s="117"/>
      <c r="H617" s="117"/>
      <c r="I617" s="117"/>
      <c r="J617" s="117"/>
      <c r="K617" s="117"/>
      <c r="L617" s="119"/>
      <c r="M617" s="120"/>
      <c r="N617" s="118"/>
      <c r="O617" s="117"/>
      <c r="P617" s="117"/>
      <c r="Q617" s="216"/>
      <c r="R617" s="117"/>
      <c r="S617" s="117"/>
      <c r="T617" s="117"/>
      <c r="U617" s="216"/>
      <c r="V617" s="216"/>
      <c r="W617" s="216"/>
      <c r="X617" s="216"/>
      <c r="Y617" s="216"/>
      <c r="Z617" s="216"/>
      <c r="AA617" s="217"/>
      <c r="AB617" s="218"/>
      <c r="AC617" s="219"/>
      <c r="AD617" s="220"/>
      <c r="AE617" s="220"/>
      <c r="AF617" s="120"/>
      <c r="AG617" s="217"/>
      <c r="AH617" s="217"/>
      <c r="AI617" s="251"/>
      <c r="AJ617" s="220"/>
      <c r="AK617" s="220"/>
      <c r="AL617" s="222"/>
      <c r="AM617" s="217"/>
      <c r="AN617" s="217"/>
      <c r="AO617" s="221"/>
      <c r="AP617" s="220"/>
      <c r="AQ617" s="220"/>
      <c r="AR617" s="245"/>
      <c r="AS617" s="245"/>
      <c r="AT617" s="117"/>
      <c r="AU617" s="117"/>
    </row>
    <row r="618" spans="1:47" ht="12.75" customHeight="1">
      <c r="A618" s="118"/>
      <c r="B618" s="76"/>
      <c r="C618" s="76"/>
      <c r="D618" s="216"/>
      <c r="E618" s="117"/>
      <c r="F618" s="117"/>
      <c r="G618" s="117"/>
      <c r="H618" s="117"/>
      <c r="I618" s="117"/>
      <c r="J618" s="117"/>
      <c r="K618" s="117"/>
      <c r="L618" s="119"/>
      <c r="M618" s="120"/>
      <c r="N618" s="118"/>
      <c r="O618" s="117"/>
      <c r="P618" s="117"/>
      <c r="Q618" s="216"/>
      <c r="R618" s="117"/>
      <c r="S618" s="117"/>
      <c r="T618" s="117"/>
      <c r="U618" s="216"/>
      <c r="V618" s="216"/>
      <c r="W618" s="216"/>
      <c r="X618" s="216"/>
      <c r="Y618" s="216"/>
      <c r="Z618" s="216"/>
      <c r="AA618" s="217"/>
      <c r="AB618" s="218"/>
      <c r="AC618" s="219"/>
      <c r="AD618" s="220"/>
      <c r="AE618" s="220"/>
      <c r="AF618" s="120"/>
      <c r="AG618" s="217"/>
      <c r="AH618" s="217"/>
      <c r="AI618" s="251"/>
      <c r="AJ618" s="220"/>
      <c r="AK618" s="220"/>
      <c r="AL618" s="222"/>
      <c r="AM618" s="217"/>
      <c r="AN618" s="217"/>
      <c r="AO618" s="221"/>
      <c r="AP618" s="220"/>
      <c r="AQ618" s="220"/>
      <c r="AR618" s="245"/>
      <c r="AS618" s="245"/>
      <c r="AT618" s="117"/>
      <c r="AU618" s="117"/>
    </row>
    <row r="619" spans="1:47" ht="12.75" customHeight="1">
      <c r="A619" s="118"/>
      <c r="B619" s="76"/>
      <c r="C619" s="76"/>
      <c r="D619" s="216"/>
      <c r="E619" s="117"/>
      <c r="F619" s="117"/>
      <c r="G619" s="117"/>
      <c r="H619" s="117"/>
      <c r="I619" s="117"/>
      <c r="J619" s="117"/>
      <c r="K619" s="117"/>
      <c r="L619" s="119"/>
      <c r="M619" s="120"/>
      <c r="N619" s="118"/>
      <c r="O619" s="117"/>
      <c r="P619" s="117"/>
      <c r="Q619" s="216"/>
      <c r="R619" s="117"/>
      <c r="S619" s="117"/>
      <c r="T619" s="117"/>
      <c r="U619" s="216"/>
      <c r="V619" s="216"/>
      <c r="W619" s="216"/>
      <c r="X619" s="216"/>
      <c r="Y619" s="216"/>
      <c r="Z619" s="216"/>
      <c r="AA619" s="217"/>
      <c r="AB619" s="218"/>
      <c r="AC619" s="219"/>
      <c r="AD619" s="220"/>
      <c r="AE619" s="220"/>
      <c r="AF619" s="120"/>
      <c r="AG619" s="217"/>
      <c r="AH619" s="217"/>
      <c r="AI619" s="251"/>
      <c r="AJ619" s="220"/>
      <c r="AK619" s="220"/>
      <c r="AL619" s="222"/>
      <c r="AM619" s="217"/>
      <c r="AN619" s="217"/>
      <c r="AO619" s="221"/>
      <c r="AP619" s="220"/>
      <c r="AQ619" s="220"/>
      <c r="AR619" s="245"/>
      <c r="AS619" s="245"/>
      <c r="AT619" s="117"/>
      <c r="AU619" s="117"/>
    </row>
    <row r="620" spans="1:47" ht="12.75" customHeight="1">
      <c r="A620" s="118"/>
      <c r="B620" s="76"/>
      <c r="C620" s="76"/>
      <c r="D620" s="216"/>
      <c r="E620" s="117"/>
      <c r="F620" s="117"/>
      <c r="G620" s="117"/>
      <c r="H620" s="117"/>
      <c r="I620" s="117"/>
      <c r="J620" s="117"/>
      <c r="K620" s="117"/>
      <c r="L620" s="119"/>
      <c r="M620" s="120"/>
      <c r="N620" s="118"/>
      <c r="O620" s="117"/>
      <c r="P620" s="117"/>
      <c r="Q620" s="216"/>
      <c r="R620" s="117"/>
      <c r="S620" s="117"/>
      <c r="T620" s="117"/>
      <c r="U620" s="216"/>
      <c r="V620" s="216"/>
      <c r="W620" s="216"/>
      <c r="X620" s="216"/>
      <c r="Y620" s="216"/>
      <c r="Z620" s="216"/>
      <c r="AA620" s="217"/>
      <c r="AB620" s="218"/>
      <c r="AC620" s="219"/>
      <c r="AD620" s="220"/>
      <c r="AE620" s="220"/>
      <c r="AF620" s="120"/>
      <c r="AG620" s="217"/>
      <c r="AH620" s="217"/>
      <c r="AI620" s="251"/>
      <c r="AJ620" s="220"/>
      <c r="AK620" s="220"/>
      <c r="AL620" s="222"/>
      <c r="AM620" s="217"/>
      <c r="AN620" s="217"/>
      <c r="AO620" s="221"/>
      <c r="AP620" s="220"/>
      <c r="AQ620" s="220"/>
      <c r="AR620" s="245"/>
      <c r="AS620" s="245"/>
      <c r="AT620" s="117"/>
      <c r="AU620" s="117"/>
    </row>
    <row r="621" spans="1:47" ht="12.75" customHeight="1">
      <c r="A621" s="118"/>
      <c r="B621" s="76"/>
      <c r="C621" s="76"/>
      <c r="D621" s="216"/>
      <c r="E621" s="117"/>
      <c r="F621" s="117"/>
      <c r="G621" s="117"/>
      <c r="H621" s="117"/>
      <c r="I621" s="117"/>
      <c r="J621" s="117"/>
      <c r="K621" s="117"/>
      <c r="L621" s="119"/>
      <c r="M621" s="120"/>
      <c r="N621" s="118"/>
      <c r="O621" s="117"/>
      <c r="P621" s="117"/>
      <c r="Q621" s="216"/>
      <c r="R621" s="117"/>
      <c r="S621" s="117"/>
      <c r="T621" s="117"/>
      <c r="U621" s="216"/>
      <c r="V621" s="216"/>
      <c r="W621" s="216"/>
      <c r="X621" s="216"/>
      <c r="Y621" s="216"/>
      <c r="Z621" s="216"/>
      <c r="AA621" s="217"/>
      <c r="AB621" s="218"/>
      <c r="AC621" s="219"/>
      <c r="AD621" s="220"/>
      <c r="AE621" s="220"/>
      <c r="AF621" s="120"/>
      <c r="AG621" s="217"/>
      <c r="AH621" s="217"/>
      <c r="AI621" s="251"/>
      <c r="AJ621" s="220"/>
      <c r="AK621" s="220"/>
      <c r="AL621" s="222"/>
      <c r="AM621" s="217"/>
      <c r="AN621" s="217"/>
      <c r="AO621" s="221"/>
      <c r="AP621" s="220"/>
      <c r="AQ621" s="220"/>
      <c r="AR621" s="245"/>
      <c r="AS621" s="245"/>
      <c r="AT621" s="117"/>
      <c r="AU621" s="117"/>
    </row>
    <row r="622" spans="1:47" ht="12.75" customHeight="1">
      <c r="A622" s="118"/>
      <c r="B622" s="76"/>
      <c r="C622" s="76"/>
      <c r="D622" s="216"/>
      <c r="E622" s="117"/>
      <c r="F622" s="117"/>
      <c r="G622" s="117"/>
      <c r="H622" s="117"/>
      <c r="I622" s="117"/>
      <c r="J622" s="117"/>
      <c r="K622" s="117"/>
      <c r="L622" s="119"/>
      <c r="M622" s="120"/>
      <c r="N622" s="118"/>
      <c r="O622" s="117"/>
      <c r="P622" s="117"/>
      <c r="Q622" s="216"/>
      <c r="R622" s="117"/>
      <c r="S622" s="117"/>
      <c r="T622" s="117"/>
      <c r="U622" s="216"/>
      <c r="V622" s="216"/>
      <c r="W622" s="216"/>
      <c r="X622" s="216"/>
      <c r="Y622" s="216"/>
      <c r="Z622" s="216"/>
      <c r="AA622" s="217"/>
      <c r="AB622" s="218"/>
      <c r="AC622" s="219"/>
      <c r="AD622" s="220"/>
      <c r="AE622" s="220"/>
      <c r="AF622" s="120"/>
      <c r="AG622" s="217"/>
      <c r="AH622" s="217"/>
      <c r="AI622" s="251"/>
      <c r="AJ622" s="220"/>
      <c r="AK622" s="220"/>
      <c r="AL622" s="222"/>
      <c r="AM622" s="217"/>
      <c r="AN622" s="217"/>
      <c r="AO622" s="221"/>
      <c r="AP622" s="220"/>
      <c r="AQ622" s="220"/>
      <c r="AR622" s="245"/>
      <c r="AS622" s="245"/>
      <c r="AT622" s="117"/>
      <c r="AU622" s="117"/>
    </row>
    <row r="623" spans="1:47" ht="12.75" customHeight="1">
      <c r="A623" s="118"/>
      <c r="B623" s="76"/>
      <c r="C623" s="76"/>
      <c r="D623" s="216"/>
      <c r="E623" s="117"/>
      <c r="F623" s="117"/>
      <c r="G623" s="117"/>
      <c r="H623" s="117"/>
      <c r="I623" s="117"/>
      <c r="J623" s="117"/>
      <c r="K623" s="117"/>
      <c r="L623" s="119"/>
      <c r="M623" s="120"/>
      <c r="N623" s="118"/>
      <c r="O623" s="117"/>
      <c r="P623" s="117"/>
      <c r="Q623" s="216"/>
      <c r="R623" s="117"/>
      <c r="S623" s="117"/>
      <c r="T623" s="117"/>
      <c r="U623" s="216"/>
      <c r="V623" s="216"/>
      <c r="W623" s="216"/>
      <c r="X623" s="216"/>
      <c r="Y623" s="216"/>
      <c r="Z623" s="216"/>
      <c r="AA623" s="217"/>
      <c r="AB623" s="218"/>
      <c r="AC623" s="219"/>
      <c r="AD623" s="220"/>
      <c r="AE623" s="220"/>
      <c r="AF623" s="120"/>
      <c r="AG623" s="217"/>
      <c r="AH623" s="217"/>
      <c r="AI623" s="251"/>
      <c r="AJ623" s="220"/>
      <c r="AK623" s="220"/>
      <c r="AL623" s="222"/>
      <c r="AM623" s="217"/>
      <c r="AN623" s="217"/>
      <c r="AO623" s="221"/>
      <c r="AP623" s="220"/>
      <c r="AQ623" s="220"/>
      <c r="AR623" s="245"/>
      <c r="AS623" s="245"/>
      <c r="AT623" s="117"/>
      <c r="AU623" s="117"/>
    </row>
    <row r="624" spans="1:47" ht="12.75" customHeight="1">
      <c r="A624" s="118"/>
      <c r="B624" s="76"/>
      <c r="C624" s="76"/>
      <c r="D624" s="216"/>
      <c r="E624" s="117"/>
      <c r="F624" s="117"/>
      <c r="G624" s="117"/>
      <c r="H624" s="117"/>
      <c r="I624" s="117"/>
      <c r="J624" s="117"/>
      <c r="K624" s="117"/>
      <c r="L624" s="119"/>
      <c r="M624" s="120"/>
      <c r="N624" s="118"/>
      <c r="O624" s="117"/>
      <c r="P624" s="117"/>
      <c r="Q624" s="216"/>
      <c r="R624" s="117"/>
      <c r="S624" s="117"/>
      <c r="T624" s="117"/>
      <c r="U624" s="216"/>
      <c r="V624" s="216"/>
      <c r="W624" s="216"/>
      <c r="X624" s="216"/>
      <c r="Y624" s="216"/>
      <c r="Z624" s="216"/>
      <c r="AA624" s="217"/>
      <c r="AB624" s="218"/>
      <c r="AC624" s="219"/>
      <c r="AD624" s="220"/>
      <c r="AE624" s="220"/>
      <c r="AF624" s="120"/>
      <c r="AG624" s="217"/>
      <c r="AH624" s="217"/>
      <c r="AI624" s="251"/>
      <c r="AJ624" s="220"/>
      <c r="AK624" s="220"/>
      <c r="AL624" s="222"/>
      <c r="AM624" s="217"/>
      <c r="AN624" s="217"/>
      <c r="AO624" s="221"/>
      <c r="AP624" s="220"/>
      <c r="AQ624" s="220"/>
      <c r="AR624" s="245"/>
      <c r="AS624" s="245"/>
      <c r="AT624" s="117"/>
      <c r="AU624" s="117"/>
    </row>
    <row r="625" spans="1:47" ht="12.75" customHeight="1">
      <c r="A625" s="118"/>
      <c r="B625" s="76"/>
      <c r="C625" s="76"/>
      <c r="D625" s="216"/>
      <c r="E625" s="117"/>
      <c r="F625" s="117"/>
      <c r="G625" s="117"/>
      <c r="H625" s="117"/>
      <c r="I625" s="117"/>
      <c r="J625" s="117"/>
      <c r="K625" s="117"/>
      <c r="L625" s="119"/>
      <c r="M625" s="120"/>
      <c r="N625" s="118"/>
      <c r="O625" s="117"/>
      <c r="P625" s="117"/>
      <c r="Q625" s="216"/>
      <c r="R625" s="117"/>
      <c r="S625" s="117"/>
      <c r="T625" s="117"/>
      <c r="U625" s="216"/>
      <c r="V625" s="216"/>
      <c r="W625" s="216"/>
      <c r="X625" s="216"/>
      <c r="Y625" s="216"/>
      <c r="Z625" s="216"/>
      <c r="AA625" s="217"/>
      <c r="AB625" s="218"/>
      <c r="AC625" s="219"/>
      <c r="AD625" s="220"/>
      <c r="AE625" s="220"/>
      <c r="AF625" s="120"/>
      <c r="AG625" s="217"/>
      <c r="AH625" s="217"/>
      <c r="AI625" s="251"/>
      <c r="AJ625" s="220"/>
      <c r="AK625" s="220"/>
      <c r="AL625" s="222"/>
      <c r="AM625" s="217"/>
      <c r="AN625" s="217"/>
      <c r="AO625" s="221"/>
      <c r="AP625" s="220"/>
      <c r="AQ625" s="220"/>
      <c r="AR625" s="245"/>
      <c r="AS625" s="245"/>
      <c r="AT625" s="117"/>
      <c r="AU625" s="117"/>
    </row>
    <row r="626" spans="1:47" ht="12.75" customHeight="1">
      <c r="A626" s="118"/>
      <c r="B626" s="76"/>
      <c r="C626" s="76"/>
      <c r="D626" s="216"/>
      <c r="E626" s="117"/>
      <c r="F626" s="117"/>
      <c r="G626" s="117"/>
      <c r="H626" s="117"/>
      <c r="I626" s="117"/>
      <c r="J626" s="117"/>
      <c r="K626" s="117"/>
      <c r="L626" s="119"/>
      <c r="M626" s="120"/>
      <c r="N626" s="118"/>
      <c r="O626" s="117"/>
      <c r="P626" s="117"/>
      <c r="Q626" s="216"/>
      <c r="R626" s="117"/>
      <c r="S626" s="117"/>
      <c r="T626" s="117"/>
      <c r="U626" s="216"/>
      <c r="V626" s="216"/>
      <c r="W626" s="216"/>
      <c r="X626" s="216"/>
      <c r="Y626" s="216"/>
      <c r="Z626" s="216"/>
      <c r="AA626" s="217"/>
      <c r="AB626" s="218"/>
      <c r="AC626" s="219"/>
      <c r="AD626" s="220"/>
      <c r="AE626" s="220"/>
      <c r="AF626" s="120"/>
      <c r="AG626" s="217"/>
      <c r="AH626" s="217"/>
      <c r="AI626" s="251"/>
      <c r="AJ626" s="220"/>
      <c r="AK626" s="220"/>
      <c r="AL626" s="222"/>
      <c r="AM626" s="217"/>
      <c r="AN626" s="217"/>
      <c r="AO626" s="221"/>
      <c r="AP626" s="220"/>
      <c r="AQ626" s="220"/>
      <c r="AR626" s="245"/>
      <c r="AS626" s="245"/>
      <c r="AT626" s="117"/>
      <c r="AU626" s="117"/>
    </row>
    <row r="627" spans="1:47" ht="12.75" customHeight="1">
      <c r="A627" s="118"/>
      <c r="B627" s="76"/>
      <c r="C627" s="76"/>
      <c r="D627" s="216"/>
      <c r="E627" s="117"/>
      <c r="F627" s="117"/>
      <c r="G627" s="117"/>
      <c r="H627" s="117"/>
      <c r="I627" s="117"/>
      <c r="J627" s="117"/>
      <c r="K627" s="117"/>
      <c r="L627" s="119"/>
      <c r="M627" s="120"/>
      <c r="N627" s="118"/>
      <c r="O627" s="117"/>
      <c r="P627" s="117"/>
      <c r="Q627" s="216"/>
      <c r="R627" s="117"/>
      <c r="S627" s="117"/>
      <c r="T627" s="117"/>
      <c r="U627" s="216"/>
      <c r="V627" s="216"/>
      <c r="W627" s="216"/>
      <c r="X627" s="216"/>
      <c r="Y627" s="216"/>
      <c r="Z627" s="216"/>
      <c r="AA627" s="217"/>
      <c r="AB627" s="218"/>
      <c r="AC627" s="219"/>
      <c r="AD627" s="220"/>
      <c r="AE627" s="220"/>
      <c r="AF627" s="120"/>
      <c r="AG627" s="217"/>
      <c r="AH627" s="217"/>
      <c r="AI627" s="251"/>
      <c r="AJ627" s="220"/>
      <c r="AK627" s="220"/>
      <c r="AL627" s="222"/>
      <c r="AM627" s="217"/>
      <c r="AN627" s="217"/>
      <c r="AO627" s="221"/>
      <c r="AP627" s="220"/>
      <c r="AQ627" s="220"/>
      <c r="AR627" s="245"/>
      <c r="AS627" s="245"/>
      <c r="AT627" s="117"/>
      <c r="AU627" s="117"/>
    </row>
    <row r="628" spans="1:47" ht="12.75" customHeight="1">
      <c r="A628" s="118"/>
      <c r="B628" s="76"/>
      <c r="C628" s="76"/>
      <c r="D628" s="216"/>
      <c r="E628" s="117"/>
      <c r="F628" s="117"/>
      <c r="G628" s="117"/>
      <c r="H628" s="117"/>
      <c r="I628" s="117"/>
      <c r="J628" s="117"/>
      <c r="K628" s="117"/>
      <c r="L628" s="119"/>
      <c r="M628" s="120"/>
      <c r="N628" s="118"/>
      <c r="O628" s="117"/>
      <c r="P628" s="117"/>
      <c r="Q628" s="216"/>
      <c r="R628" s="117"/>
      <c r="S628" s="117"/>
      <c r="T628" s="117"/>
      <c r="U628" s="216"/>
      <c r="V628" s="216"/>
      <c r="W628" s="216"/>
      <c r="X628" s="216"/>
      <c r="Y628" s="216"/>
      <c r="Z628" s="216"/>
      <c r="AA628" s="217"/>
      <c r="AB628" s="218"/>
      <c r="AC628" s="219"/>
      <c r="AD628" s="220"/>
      <c r="AE628" s="220"/>
      <c r="AF628" s="120"/>
      <c r="AG628" s="217"/>
      <c r="AH628" s="217"/>
      <c r="AI628" s="251"/>
      <c r="AJ628" s="220"/>
      <c r="AK628" s="220"/>
      <c r="AL628" s="222"/>
      <c r="AM628" s="217"/>
      <c r="AN628" s="217"/>
      <c r="AO628" s="221"/>
      <c r="AP628" s="220"/>
      <c r="AQ628" s="220"/>
      <c r="AR628" s="245"/>
      <c r="AS628" s="245"/>
      <c r="AT628" s="117"/>
      <c r="AU628" s="117"/>
    </row>
    <row r="629" spans="1:47" ht="12.75" customHeight="1">
      <c r="A629" s="118"/>
      <c r="B629" s="76"/>
      <c r="C629" s="76"/>
      <c r="D629" s="216"/>
      <c r="E629" s="117"/>
      <c r="F629" s="117"/>
      <c r="G629" s="117"/>
      <c r="H629" s="117"/>
      <c r="I629" s="117"/>
      <c r="J629" s="117"/>
      <c r="K629" s="117"/>
      <c r="L629" s="119"/>
      <c r="M629" s="120"/>
      <c r="N629" s="118"/>
      <c r="O629" s="117"/>
      <c r="P629" s="117"/>
      <c r="Q629" s="216"/>
      <c r="R629" s="117"/>
      <c r="S629" s="117"/>
      <c r="T629" s="117"/>
      <c r="U629" s="216"/>
      <c r="V629" s="216"/>
      <c r="W629" s="216"/>
      <c r="X629" s="216"/>
      <c r="Y629" s="216"/>
      <c r="Z629" s="216"/>
      <c r="AA629" s="217"/>
      <c r="AB629" s="218"/>
      <c r="AC629" s="219"/>
      <c r="AD629" s="220"/>
      <c r="AE629" s="220"/>
      <c r="AF629" s="120"/>
      <c r="AG629" s="217"/>
      <c r="AH629" s="217"/>
      <c r="AI629" s="251"/>
      <c r="AJ629" s="220"/>
      <c r="AK629" s="220"/>
      <c r="AL629" s="222"/>
      <c r="AM629" s="217"/>
      <c r="AN629" s="217"/>
      <c r="AO629" s="221"/>
      <c r="AP629" s="220"/>
      <c r="AQ629" s="220"/>
      <c r="AR629" s="245"/>
      <c r="AS629" s="245"/>
      <c r="AT629" s="117"/>
      <c r="AU629" s="117"/>
    </row>
    <row r="630" spans="1:47" ht="12.75" customHeight="1">
      <c r="A630" s="118"/>
      <c r="B630" s="76"/>
      <c r="C630" s="76"/>
      <c r="D630" s="216"/>
      <c r="E630" s="117"/>
      <c r="F630" s="117"/>
      <c r="G630" s="117"/>
      <c r="H630" s="117"/>
      <c r="I630" s="117"/>
      <c r="J630" s="117"/>
      <c r="K630" s="117"/>
      <c r="L630" s="119"/>
      <c r="M630" s="120"/>
      <c r="N630" s="118"/>
      <c r="O630" s="117"/>
      <c r="P630" s="117"/>
      <c r="Q630" s="216"/>
      <c r="R630" s="117"/>
      <c r="S630" s="117"/>
      <c r="T630" s="117"/>
      <c r="U630" s="216"/>
      <c r="V630" s="216"/>
      <c r="W630" s="216"/>
      <c r="X630" s="216"/>
      <c r="Y630" s="216"/>
      <c r="Z630" s="216"/>
      <c r="AA630" s="217"/>
      <c r="AB630" s="218"/>
      <c r="AC630" s="219"/>
      <c r="AD630" s="220"/>
      <c r="AE630" s="220"/>
      <c r="AF630" s="120"/>
      <c r="AG630" s="217"/>
      <c r="AH630" s="217"/>
      <c r="AI630" s="251"/>
      <c r="AJ630" s="220"/>
      <c r="AK630" s="220"/>
      <c r="AL630" s="222"/>
      <c r="AM630" s="217"/>
      <c r="AN630" s="217"/>
      <c r="AO630" s="221"/>
      <c r="AP630" s="220"/>
      <c r="AQ630" s="220"/>
      <c r="AR630" s="245"/>
      <c r="AS630" s="245"/>
      <c r="AT630" s="117"/>
      <c r="AU630" s="117"/>
    </row>
    <row r="631" spans="1:47" ht="12.75" customHeight="1">
      <c r="A631" s="118"/>
      <c r="B631" s="76"/>
      <c r="C631" s="76"/>
      <c r="D631" s="216"/>
      <c r="E631" s="117"/>
      <c r="F631" s="117"/>
      <c r="G631" s="117"/>
      <c r="H631" s="117"/>
      <c r="I631" s="117"/>
      <c r="J631" s="117"/>
      <c r="K631" s="117"/>
      <c r="L631" s="119"/>
      <c r="M631" s="120"/>
      <c r="N631" s="118"/>
      <c r="O631" s="117"/>
      <c r="P631" s="117"/>
      <c r="Q631" s="216"/>
      <c r="R631" s="117"/>
      <c r="S631" s="117"/>
      <c r="T631" s="117"/>
      <c r="U631" s="216"/>
      <c r="V631" s="216"/>
      <c r="W631" s="216"/>
      <c r="X631" s="216"/>
      <c r="Y631" s="216"/>
      <c r="Z631" s="216"/>
      <c r="AA631" s="217"/>
      <c r="AB631" s="218"/>
      <c r="AC631" s="219"/>
      <c r="AD631" s="220"/>
      <c r="AE631" s="220"/>
      <c r="AF631" s="120"/>
      <c r="AG631" s="217"/>
      <c r="AH631" s="217"/>
      <c r="AI631" s="251"/>
      <c r="AJ631" s="220"/>
      <c r="AK631" s="220"/>
      <c r="AL631" s="222"/>
      <c r="AM631" s="217"/>
      <c r="AN631" s="217"/>
      <c r="AO631" s="221"/>
      <c r="AP631" s="220"/>
      <c r="AQ631" s="220"/>
      <c r="AR631" s="245"/>
      <c r="AS631" s="245"/>
      <c r="AT631" s="117"/>
      <c r="AU631" s="117"/>
    </row>
    <row r="632" spans="1:47" ht="12.75" customHeight="1">
      <c r="A632" s="118"/>
      <c r="B632" s="76"/>
      <c r="C632" s="76"/>
      <c r="D632" s="216"/>
      <c r="E632" s="117"/>
      <c r="F632" s="117"/>
      <c r="G632" s="117"/>
      <c r="H632" s="117"/>
      <c r="I632" s="117"/>
      <c r="J632" s="117"/>
      <c r="K632" s="117"/>
      <c r="L632" s="119"/>
      <c r="M632" s="120"/>
      <c r="N632" s="118"/>
      <c r="O632" s="117"/>
      <c r="P632" s="117"/>
      <c r="Q632" s="216"/>
      <c r="R632" s="117"/>
      <c r="S632" s="117"/>
      <c r="T632" s="117"/>
      <c r="U632" s="216"/>
      <c r="V632" s="216"/>
      <c r="W632" s="216"/>
      <c r="X632" s="216"/>
      <c r="Y632" s="216"/>
      <c r="Z632" s="216"/>
      <c r="AA632" s="217"/>
      <c r="AB632" s="218"/>
      <c r="AC632" s="219"/>
      <c r="AD632" s="220"/>
      <c r="AE632" s="220"/>
      <c r="AF632" s="120"/>
      <c r="AG632" s="217"/>
      <c r="AH632" s="217"/>
      <c r="AI632" s="251"/>
      <c r="AJ632" s="220"/>
      <c r="AK632" s="220"/>
      <c r="AL632" s="222"/>
      <c r="AM632" s="217"/>
      <c r="AN632" s="217"/>
      <c r="AO632" s="221"/>
      <c r="AP632" s="220"/>
      <c r="AQ632" s="220"/>
      <c r="AR632" s="245"/>
      <c r="AS632" s="245"/>
      <c r="AT632" s="117"/>
      <c r="AU632" s="117"/>
    </row>
    <row r="633" spans="1:47" ht="12.75" customHeight="1">
      <c r="A633" s="118"/>
      <c r="B633" s="76"/>
      <c r="C633" s="76"/>
      <c r="D633" s="216"/>
      <c r="E633" s="117"/>
      <c r="F633" s="117"/>
      <c r="G633" s="117"/>
      <c r="H633" s="117"/>
      <c r="I633" s="117"/>
      <c r="J633" s="117"/>
      <c r="K633" s="117"/>
      <c r="L633" s="119"/>
      <c r="M633" s="120"/>
      <c r="N633" s="118"/>
      <c r="O633" s="117"/>
      <c r="P633" s="117"/>
      <c r="Q633" s="216"/>
      <c r="R633" s="117"/>
      <c r="S633" s="117"/>
      <c r="T633" s="117"/>
      <c r="U633" s="216"/>
      <c r="V633" s="216"/>
      <c r="W633" s="216"/>
      <c r="X633" s="216"/>
      <c r="Y633" s="216"/>
      <c r="Z633" s="216"/>
      <c r="AA633" s="217"/>
      <c r="AB633" s="218"/>
      <c r="AC633" s="219"/>
      <c r="AD633" s="220"/>
      <c r="AE633" s="220"/>
      <c r="AF633" s="120"/>
      <c r="AG633" s="217"/>
      <c r="AH633" s="217"/>
      <c r="AI633" s="251"/>
      <c r="AJ633" s="220"/>
      <c r="AK633" s="220"/>
      <c r="AL633" s="222"/>
      <c r="AM633" s="217"/>
      <c r="AN633" s="217"/>
      <c r="AO633" s="221"/>
      <c r="AP633" s="220"/>
      <c r="AQ633" s="220"/>
      <c r="AR633" s="245"/>
      <c r="AS633" s="245"/>
      <c r="AT633" s="117"/>
      <c r="AU633" s="117"/>
    </row>
    <row r="634" spans="1:47" ht="12.75" customHeight="1">
      <c r="A634" s="118"/>
      <c r="B634" s="76"/>
      <c r="C634" s="76"/>
      <c r="D634" s="216"/>
      <c r="E634" s="117"/>
      <c r="F634" s="117"/>
      <c r="G634" s="117"/>
      <c r="H634" s="117"/>
      <c r="I634" s="117"/>
      <c r="J634" s="117"/>
      <c r="K634" s="117"/>
      <c r="L634" s="119"/>
      <c r="M634" s="120"/>
      <c r="N634" s="118"/>
      <c r="O634" s="117"/>
      <c r="P634" s="117"/>
      <c r="Q634" s="216"/>
      <c r="R634" s="117"/>
      <c r="S634" s="117"/>
      <c r="T634" s="117"/>
      <c r="U634" s="216"/>
      <c r="V634" s="216"/>
      <c r="W634" s="216"/>
      <c r="X634" s="216"/>
      <c r="Y634" s="216"/>
      <c r="Z634" s="216"/>
      <c r="AA634" s="217"/>
      <c r="AB634" s="218"/>
      <c r="AC634" s="219"/>
      <c r="AD634" s="220"/>
      <c r="AE634" s="220"/>
      <c r="AF634" s="120"/>
      <c r="AG634" s="217"/>
      <c r="AH634" s="217"/>
      <c r="AI634" s="251"/>
      <c r="AJ634" s="220"/>
      <c r="AK634" s="220"/>
      <c r="AL634" s="222"/>
      <c r="AM634" s="217"/>
      <c r="AN634" s="217"/>
      <c r="AO634" s="221"/>
      <c r="AP634" s="220"/>
      <c r="AQ634" s="220"/>
      <c r="AR634" s="245"/>
      <c r="AS634" s="245"/>
      <c r="AT634" s="117"/>
      <c r="AU634" s="117"/>
    </row>
    <row r="635" spans="1:47" ht="12.75" customHeight="1">
      <c r="A635" s="118"/>
      <c r="B635" s="76"/>
      <c r="C635" s="76"/>
      <c r="D635" s="216"/>
      <c r="E635" s="117"/>
      <c r="F635" s="117"/>
      <c r="G635" s="117"/>
      <c r="H635" s="117"/>
      <c r="I635" s="117"/>
      <c r="J635" s="117"/>
      <c r="K635" s="117"/>
      <c r="L635" s="119"/>
      <c r="M635" s="120"/>
      <c r="N635" s="118"/>
      <c r="O635" s="117"/>
      <c r="P635" s="117"/>
      <c r="Q635" s="216"/>
      <c r="R635" s="117"/>
      <c r="S635" s="117"/>
      <c r="T635" s="117"/>
      <c r="U635" s="216"/>
      <c r="V635" s="216"/>
      <c r="W635" s="216"/>
      <c r="X635" s="216"/>
      <c r="Y635" s="216"/>
      <c r="Z635" s="216"/>
      <c r="AA635" s="217"/>
      <c r="AB635" s="218"/>
      <c r="AC635" s="219"/>
      <c r="AD635" s="220"/>
      <c r="AE635" s="220"/>
      <c r="AF635" s="120"/>
      <c r="AG635" s="217"/>
      <c r="AH635" s="217"/>
      <c r="AI635" s="251"/>
      <c r="AJ635" s="220"/>
      <c r="AK635" s="220"/>
      <c r="AL635" s="222"/>
      <c r="AM635" s="217"/>
      <c r="AN635" s="217"/>
      <c r="AO635" s="221"/>
      <c r="AP635" s="220"/>
      <c r="AQ635" s="220"/>
      <c r="AR635" s="245"/>
      <c r="AS635" s="245"/>
      <c r="AT635" s="117"/>
      <c r="AU635" s="117"/>
    </row>
    <row r="636" spans="1:47" ht="12.75" customHeight="1">
      <c r="A636" s="118"/>
      <c r="B636" s="76"/>
      <c r="C636" s="76"/>
      <c r="D636" s="216"/>
      <c r="E636" s="117"/>
      <c r="F636" s="117"/>
      <c r="G636" s="117"/>
      <c r="H636" s="117"/>
      <c r="I636" s="117"/>
      <c r="J636" s="117"/>
      <c r="K636" s="117"/>
      <c r="L636" s="119"/>
      <c r="M636" s="120"/>
      <c r="N636" s="118"/>
      <c r="O636" s="117"/>
      <c r="P636" s="117"/>
      <c r="Q636" s="216"/>
      <c r="R636" s="117"/>
      <c r="S636" s="117"/>
      <c r="T636" s="117"/>
      <c r="U636" s="216"/>
      <c r="V636" s="216"/>
      <c r="W636" s="216"/>
      <c r="X636" s="216"/>
      <c r="Y636" s="216"/>
      <c r="Z636" s="216"/>
      <c r="AA636" s="217"/>
      <c r="AB636" s="218"/>
      <c r="AC636" s="219"/>
      <c r="AD636" s="220"/>
      <c r="AE636" s="220"/>
      <c r="AF636" s="120"/>
      <c r="AG636" s="217"/>
      <c r="AH636" s="217"/>
      <c r="AI636" s="251"/>
      <c r="AJ636" s="220"/>
      <c r="AK636" s="220"/>
      <c r="AL636" s="222"/>
      <c r="AM636" s="217"/>
      <c r="AN636" s="217"/>
      <c r="AO636" s="221"/>
      <c r="AP636" s="220"/>
      <c r="AQ636" s="220"/>
      <c r="AR636" s="245"/>
      <c r="AS636" s="245"/>
      <c r="AT636" s="117"/>
      <c r="AU636" s="117"/>
    </row>
    <row r="637" spans="1:47" ht="12.75" customHeight="1">
      <c r="A637" s="118"/>
      <c r="B637" s="76"/>
      <c r="C637" s="76"/>
      <c r="D637" s="216"/>
      <c r="E637" s="117"/>
      <c r="F637" s="117"/>
      <c r="G637" s="117"/>
      <c r="H637" s="117"/>
      <c r="I637" s="117"/>
      <c r="J637" s="117"/>
      <c r="K637" s="117"/>
      <c r="L637" s="119"/>
      <c r="M637" s="120"/>
      <c r="N637" s="118"/>
      <c r="O637" s="117"/>
      <c r="P637" s="117"/>
      <c r="Q637" s="216"/>
      <c r="R637" s="117"/>
      <c r="S637" s="117"/>
      <c r="T637" s="117"/>
      <c r="U637" s="216"/>
      <c r="V637" s="216"/>
      <c r="W637" s="216"/>
      <c r="X637" s="216"/>
      <c r="Y637" s="216"/>
      <c r="Z637" s="216"/>
      <c r="AA637" s="217"/>
      <c r="AB637" s="218"/>
      <c r="AC637" s="219"/>
      <c r="AD637" s="220"/>
      <c r="AE637" s="220"/>
      <c r="AF637" s="120"/>
      <c r="AG637" s="217"/>
      <c r="AH637" s="217"/>
      <c r="AI637" s="251"/>
      <c r="AJ637" s="220"/>
      <c r="AK637" s="220"/>
      <c r="AL637" s="222"/>
      <c r="AM637" s="217"/>
      <c r="AN637" s="217"/>
      <c r="AO637" s="221"/>
      <c r="AP637" s="220"/>
      <c r="AQ637" s="220"/>
      <c r="AR637" s="245"/>
      <c r="AS637" s="245"/>
      <c r="AT637" s="117"/>
      <c r="AU637" s="117"/>
    </row>
    <row r="638" spans="1:47" ht="12.75" customHeight="1">
      <c r="A638" s="118"/>
      <c r="B638" s="76"/>
      <c r="C638" s="76"/>
      <c r="D638" s="216"/>
      <c r="E638" s="117"/>
      <c r="F638" s="117"/>
      <c r="G638" s="117"/>
      <c r="H638" s="117"/>
      <c r="I638" s="117"/>
      <c r="J638" s="117"/>
      <c r="K638" s="117"/>
      <c r="L638" s="119"/>
      <c r="M638" s="120"/>
      <c r="N638" s="118"/>
      <c r="O638" s="117"/>
      <c r="P638" s="117"/>
      <c r="Q638" s="216"/>
      <c r="R638" s="117"/>
      <c r="S638" s="117"/>
      <c r="T638" s="117"/>
      <c r="U638" s="216"/>
      <c r="V638" s="216"/>
      <c r="W638" s="216"/>
      <c r="X638" s="216"/>
      <c r="Y638" s="216"/>
      <c r="Z638" s="216"/>
      <c r="AA638" s="217"/>
      <c r="AB638" s="218"/>
      <c r="AC638" s="219"/>
      <c r="AD638" s="220"/>
      <c r="AE638" s="220"/>
      <c r="AF638" s="120"/>
      <c r="AG638" s="217"/>
      <c r="AH638" s="217"/>
      <c r="AI638" s="251"/>
      <c r="AJ638" s="220"/>
      <c r="AK638" s="220"/>
      <c r="AL638" s="222"/>
      <c r="AM638" s="217"/>
      <c r="AN638" s="217"/>
      <c r="AO638" s="221"/>
      <c r="AP638" s="220"/>
      <c r="AQ638" s="220"/>
      <c r="AR638" s="245"/>
      <c r="AS638" s="245"/>
      <c r="AT638" s="117"/>
      <c r="AU638" s="117"/>
    </row>
    <row r="639" spans="1:47" ht="12.75" customHeight="1">
      <c r="A639" s="118"/>
      <c r="B639" s="76"/>
      <c r="C639" s="76"/>
      <c r="D639" s="216"/>
      <c r="E639" s="117"/>
      <c r="F639" s="117"/>
      <c r="G639" s="117"/>
      <c r="H639" s="117"/>
      <c r="I639" s="117"/>
      <c r="J639" s="117"/>
      <c r="K639" s="117"/>
      <c r="L639" s="119"/>
      <c r="M639" s="120"/>
      <c r="N639" s="118"/>
      <c r="O639" s="117"/>
      <c r="P639" s="117"/>
      <c r="Q639" s="216"/>
      <c r="R639" s="117"/>
      <c r="S639" s="117"/>
      <c r="T639" s="117"/>
      <c r="U639" s="216"/>
      <c r="V639" s="216"/>
      <c r="W639" s="216"/>
      <c r="X639" s="216"/>
      <c r="Y639" s="216"/>
      <c r="Z639" s="216"/>
      <c r="AA639" s="217"/>
      <c r="AB639" s="218"/>
      <c r="AC639" s="219"/>
      <c r="AD639" s="220"/>
      <c r="AE639" s="220"/>
      <c r="AF639" s="120"/>
      <c r="AG639" s="217"/>
      <c r="AH639" s="217"/>
      <c r="AI639" s="251"/>
      <c r="AJ639" s="220"/>
      <c r="AK639" s="220"/>
      <c r="AL639" s="222"/>
      <c r="AM639" s="217"/>
      <c r="AN639" s="217"/>
      <c r="AO639" s="221"/>
      <c r="AP639" s="220"/>
      <c r="AQ639" s="220"/>
      <c r="AR639" s="245"/>
      <c r="AS639" s="245"/>
      <c r="AT639" s="117"/>
      <c r="AU639" s="117"/>
    </row>
    <row r="640" spans="1:47" ht="12.75" customHeight="1">
      <c r="A640" s="118"/>
      <c r="B640" s="76"/>
      <c r="C640" s="76"/>
      <c r="D640" s="216"/>
      <c r="E640" s="117"/>
      <c r="F640" s="117"/>
      <c r="G640" s="117"/>
      <c r="H640" s="117"/>
      <c r="I640" s="117"/>
      <c r="J640" s="117"/>
      <c r="K640" s="117"/>
      <c r="L640" s="119"/>
      <c r="M640" s="120"/>
      <c r="N640" s="118"/>
      <c r="O640" s="117"/>
      <c r="P640" s="117"/>
      <c r="Q640" s="216"/>
      <c r="R640" s="117"/>
      <c r="S640" s="117"/>
      <c r="T640" s="117"/>
      <c r="U640" s="216"/>
      <c r="V640" s="216"/>
      <c r="W640" s="216"/>
      <c r="X640" s="216"/>
      <c r="Y640" s="216"/>
      <c r="Z640" s="216"/>
      <c r="AA640" s="217"/>
      <c r="AB640" s="218"/>
      <c r="AC640" s="219"/>
      <c r="AD640" s="220"/>
      <c r="AE640" s="220"/>
      <c r="AF640" s="120"/>
      <c r="AG640" s="217"/>
      <c r="AH640" s="217"/>
      <c r="AI640" s="251"/>
      <c r="AJ640" s="220"/>
      <c r="AK640" s="220"/>
      <c r="AL640" s="222"/>
      <c r="AM640" s="217"/>
      <c r="AN640" s="217"/>
      <c r="AO640" s="221"/>
      <c r="AP640" s="220"/>
      <c r="AQ640" s="220"/>
      <c r="AR640" s="245"/>
      <c r="AS640" s="245"/>
      <c r="AT640" s="117"/>
      <c r="AU640" s="117"/>
    </row>
    <row r="641" spans="1:47" ht="12.75" customHeight="1">
      <c r="A641" s="118"/>
      <c r="B641" s="76"/>
      <c r="C641" s="76"/>
      <c r="D641" s="216"/>
      <c r="E641" s="117"/>
      <c r="F641" s="117"/>
      <c r="G641" s="117"/>
      <c r="H641" s="117"/>
      <c r="I641" s="117"/>
      <c r="J641" s="117"/>
      <c r="K641" s="117"/>
      <c r="L641" s="119"/>
      <c r="M641" s="120"/>
      <c r="N641" s="118"/>
      <c r="O641" s="117"/>
      <c r="P641" s="117"/>
      <c r="Q641" s="216"/>
      <c r="R641" s="117"/>
      <c r="S641" s="117"/>
      <c r="T641" s="117"/>
      <c r="U641" s="216"/>
      <c r="V641" s="216"/>
      <c r="W641" s="216"/>
      <c r="X641" s="216"/>
      <c r="Y641" s="216"/>
      <c r="Z641" s="216"/>
      <c r="AA641" s="217"/>
      <c r="AB641" s="218"/>
      <c r="AC641" s="219"/>
      <c r="AD641" s="220"/>
      <c r="AE641" s="220"/>
      <c r="AF641" s="120"/>
      <c r="AG641" s="217"/>
      <c r="AH641" s="217"/>
      <c r="AI641" s="251"/>
      <c r="AJ641" s="220"/>
      <c r="AK641" s="220"/>
      <c r="AL641" s="222"/>
      <c r="AM641" s="217"/>
      <c r="AN641" s="217"/>
      <c r="AO641" s="221"/>
      <c r="AP641" s="220"/>
      <c r="AQ641" s="220"/>
      <c r="AR641" s="245"/>
      <c r="AS641" s="245"/>
      <c r="AT641" s="117"/>
      <c r="AU641" s="117"/>
    </row>
    <row r="642" spans="1:47" ht="12.75" customHeight="1">
      <c r="A642" s="118"/>
      <c r="B642" s="76"/>
      <c r="C642" s="76"/>
      <c r="D642" s="216"/>
      <c r="E642" s="117"/>
      <c r="F642" s="117"/>
      <c r="G642" s="117"/>
      <c r="H642" s="117"/>
      <c r="I642" s="117"/>
      <c r="J642" s="117"/>
      <c r="K642" s="117"/>
      <c r="L642" s="119"/>
      <c r="M642" s="120"/>
      <c r="N642" s="118"/>
      <c r="O642" s="117"/>
      <c r="P642" s="117"/>
      <c r="Q642" s="216"/>
      <c r="R642" s="117"/>
      <c r="S642" s="117"/>
      <c r="T642" s="117"/>
      <c r="U642" s="216"/>
      <c r="V642" s="216"/>
      <c r="W642" s="216"/>
      <c r="X642" s="216"/>
      <c r="Y642" s="216"/>
      <c r="Z642" s="216"/>
      <c r="AA642" s="217"/>
      <c r="AB642" s="218"/>
      <c r="AC642" s="219"/>
      <c r="AD642" s="220"/>
      <c r="AE642" s="220"/>
      <c r="AF642" s="120"/>
      <c r="AG642" s="217"/>
      <c r="AH642" s="217"/>
      <c r="AI642" s="251"/>
      <c r="AJ642" s="220"/>
      <c r="AK642" s="220"/>
      <c r="AL642" s="222"/>
      <c r="AM642" s="217"/>
      <c r="AN642" s="217"/>
      <c r="AO642" s="221"/>
      <c r="AP642" s="220"/>
      <c r="AQ642" s="220"/>
      <c r="AR642" s="245"/>
      <c r="AS642" s="245"/>
      <c r="AT642" s="117"/>
      <c r="AU642" s="117"/>
    </row>
    <row r="643" spans="1:47" ht="12.75" customHeight="1">
      <c r="A643" s="118"/>
      <c r="B643" s="76"/>
      <c r="C643" s="76"/>
      <c r="D643" s="216"/>
      <c r="E643" s="117"/>
      <c r="F643" s="117"/>
      <c r="G643" s="117"/>
      <c r="H643" s="117"/>
      <c r="I643" s="117"/>
      <c r="J643" s="117"/>
      <c r="K643" s="117"/>
      <c r="L643" s="119"/>
      <c r="M643" s="120"/>
      <c r="N643" s="118"/>
      <c r="O643" s="117"/>
      <c r="P643" s="117"/>
      <c r="Q643" s="216"/>
      <c r="R643" s="117"/>
      <c r="S643" s="117"/>
      <c r="T643" s="117"/>
      <c r="U643" s="216"/>
      <c r="V643" s="216"/>
      <c r="W643" s="216"/>
      <c r="X643" s="216"/>
      <c r="Y643" s="216"/>
      <c r="Z643" s="216"/>
      <c r="AA643" s="217"/>
      <c r="AB643" s="218"/>
      <c r="AC643" s="219"/>
      <c r="AD643" s="220"/>
      <c r="AE643" s="220"/>
      <c r="AF643" s="120"/>
      <c r="AG643" s="217"/>
      <c r="AH643" s="217"/>
      <c r="AI643" s="251"/>
      <c r="AJ643" s="220"/>
      <c r="AK643" s="220"/>
      <c r="AL643" s="222"/>
      <c r="AM643" s="217"/>
      <c r="AN643" s="217"/>
      <c r="AO643" s="221"/>
      <c r="AP643" s="220"/>
      <c r="AQ643" s="220"/>
      <c r="AR643" s="245"/>
      <c r="AS643" s="245"/>
      <c r="AT643" s="117"/>
      <c r="AU643" s="117"/>
    </row>
    <row r="644" spans="1:47" ht="12.75" customHeight="1">
      <c r="A644" s="118"/>
      <c r="B644" s="76"/>
      <c r="C644" s="76"/>
      <c r="D644" s="216"/>
      <c r="E644" s="117"/>
      <c r="F644" s="117"/>
      <c r="G644" s="117"/>
      <c r="H644" s="117"/>
      <c r="I644" s="117"/>
      <c r="J644" s="117"/>
      <c r="K644" s="117"/>
      <c r="L644" s="119"/>
      <c r="M644" s="120"/>
      <c r="N644" s="118"/>
      <c r="O644" s="117"/>
      <c r="P644" s="117"/>
      <c r="Q644" s="216"/>
      <c r="R644" s="117"/>
      <c r="S644" s="117"/>
      <c r="T644" s="117"/>
      <c r="U644" s="216"/>
      <c r="V644" s="216"/>
      <c r="W644" s="216"/>
      <c r="X644" s="216"/>
      <c r="Y644" s="216"/>
      <c r="Z644" s="216"/>
      <c r="AA644" s="217"/>
      <c r="AB644" s="218"/>
      <c r="AC644" s="219"/>
      <c r="AD644" s="220"/>
      <c r="AE644" s="220"/>
      <c r="AF644" s="120"/>
      <c r="AG644" s="217"/>
      <c r="AH644" s="217"/>
      <c r="AI644" s="251"/>
      <c r="AJ644" s="220"/>
      <c r="AK644" s="220"/>
      <c r="AL644" s="222"/>
      <c r="AM644" s="217"/>
      <c r="AN644" s="217"/>
      <c r="AO644" s="221"/>
      <c r="AP644" s="220"/>
      <c r="AQ644" s="220"/>
      <c r="AR644" s="245"/>
      <c r="AS644" s="245"/>
      <c r="AT644" s="117"/>
      <c r="AU644" s="117"/>
    </row>
    <row r="645" spans="1:47" ht="12.75" customHeight="1">
      <c r="A645" s="118"/>
      <c r="B645" s="76"/>
      <c r="C645" s="76"/>
      <c r="D645" s="216"/>
      <c r="E645" s="117"/>
      <c r="F645" s="117"/>
      <c r="G645" s="117"/>
      <c r="H645" s="117"/>
      <c r="I645" s="117"/>
      <c r="J645" s="117"/>
      <c r="K645" s="117"/>
      <c r="L645" s="119"/>
      <c r="M645" s="120"/>
      <c r="N645" s="118"/>
      <c r="O645" s="117"/>
      <c r="P645" s="117"/>
      <c r="Q645" s="216"/>
      <c r="R645" s="117"/>
      <c r="S645" s="117"/>
      <c r="T645" s="117"/>
      <c r="U645" s="216"/>
      <c r="V645" s="216"/>
      <c r="W645" s="216"/>
      <c r="X645" s="216"/>
      <c r="Y645" s="216"/>
      <c r="Z645" s="216"/>
      <c r="AA645" s="217"/>
      <c r="AB645" s="218"/>
      <c r="AC645" s="219"/>
      <c r="AD645" s="220"/>
      <c r="AE645" s="220"/>
      <c r="AF645" s="120"/>
      <c r="AG645" s="217"/>
      <c r="AH645" s="217"/>
      <c r="AI645" s="251"/>
      <c r="AJ645" s="220"/>
      <c r="AK645" s="220"/>
      <c r="AL645" s="222"/>
      <c r="AM645" s="217"/>
      <c r="AN645" s="217"/>
      <c r="AO645" s="221"/>
      <c r="AP645" s="220"/>
      <c r="AQ645" s="220"/>
      <c r="AR645" s="245"/>
      <c r="AS645" s="245"/>
      <c r="AT645" s="117"/>
      <c r="AU645" s="117"/>
    </row>
    <row r="646" spans="1:47" ht="12.75" customHeight="1">
      <c r="A646" s="118"/>
      <c r="B646" s="76"/>
      <c r="C646" s="76"/>
      <c r="D646" s="216"/>
      <c r="E646" s="117"/>
      <c r="F646" s="117"/>
      <c r="G646" s="117"/>
      <c r="H646" s="117"/>
      <c r="I646" s="117"/>
      <c r="J646" s="117"/>
      <c r="K646" s="117"/>
      <c r="L646" s="119"/>
      <c r="M646" s="120"/>
      <c r="N646" s="118"/>
      <c r="O646" s="117"/>
      <c r="P646" s="117"/>
      <c r="Q646" s="216"/>
      <c r="R646" s="117"/>
      <c r="S646" s="117"/>
      <c r="T646" s="117"/>
      <c r="U646" s="216"/>
      <c r="V646" s="216"/>
      <c r="W646" s="216"/>
      <c r="X646" s="216"/>
      <c r="Y646" s="216"/>
      <c r="Z646" s="216"/>
      <c r="AA646" s="217"/>
      <c r="AB646" s="218"/>
      <c r="AC646" s="219"/>
      <c r="AD646" s="220"/>
      <c r="AE646" s="220"/>
      <c r="AF646" s="120"/>
      <c r="AG646" s="217"/>
      <c r="AH646" s="217"/>
      <c r="AI646" s="251"/>
      <c r="AJ646" s="220"/>
      <c r="AK646" s="220"/>
      <c r="AL646" s="222"/>
      <c r="AM646" s="217"/>
      <c r="AN646" s="217"/>
      <c r="AO646" s="221"/>
      <c r="AP646" s="220"/>
      <c r="AQ646" s="220"/>
      <c r="AR646" s="245"/>
      <c r="AS646" s="245"/>
      <c r="AT646" s="117"/>
      <c r="AU646" s="117"/>
    </row>
    <row r="647" spans="1:47" ht="12.75" customHeight="1">
      <c r="A647" s="118"/>
      <c r="B647" s="76"/>
      <c r="C647" s="76"/>
      <c r="D647" s="216"/>
      <c r="E647" s="117"/>
      <c r="F647" s="117"/>
      <c r="G647" s="117"/>
      <c r="H647" s="117"/>
      <c r="I647" s="117"/>
      <c r="J647" s="117"/>
      <c r="K647" s="117"/>
      <c r="L647" s="119"/>
      <c r="M647" s="120"/>
      <c r="N647" s="118"/>
      <c r="O647" s="117"/>
      <c r="P647" s="117"/>
      <c r="Q647" s="216"/>
      <c r="R647" s="117"/>
      <c r="S647" s="117"/>
      <c r="T647" s="117"/>
      <c r="U647" s="216"/>
      <c r="V647" s="216"/>
      <c r="W647" s="216"/>
      <c r="X647" s="216"/>
      <c r="Y647" s="216"/>
      <c r="Z647" s="216"/>
      <c r="AA647" s="217"/>
      <c r="AB647" s="218"/>
      <c r="AC647" s="219"/>
      <c r="AD647" s="220"/>
      <c r="AE647" s="220"/>
      <c r="AF647" s="120"/>
      <c r="AG647" s="217"/>
      <c r="AH647" s="217"/>
      <c r="AI647" s="251"/>
      <c r="AJ647" s="220"/>
      <c r="AK647" s="220"/>
      <c r="AL647" s="222"/>
      <c r="AM647" s="217"/>
      <c r="AN647" s="217"/>
      <c r="AO647" s="221"/>
      <c r="AP647" s="220"/>
      <c r="AQ647" s="220"/>
      <c r="AR647" s="245"/>
      <c r="AS647" s="245"/>
      <c r="AT647" s="117"/>
      <c r="AU647" s="117"/>
    </row>
    <row r="648" spans="1:47" ht="12.75" customHeight="1">
      <c r="A648" s="118"/>
      <c r="B648" s="76"/>
      <c r="C648" s="76"/>
      <c r="D648" s="216"/>
      <c r="E648" s="117"/>
      <c r="F648" s="117"/>
      <c r="G648" s="117"/>
      <c r="H648" s="117"/>
      <c r="I648" s="117"/>
      <c r="J648" s="117"/>
      <c r="K648" s="117"/>
      <c r="L648" s="119"/>
      <c r="M648" s="120"/>
      <c r="N648" s="118"/>
      <c r="O648" s="117"/>
      <c r="P648" s="117"/>
      <c r="Q648" s="216"/>
      <c r="R648" s="117"/>
      <c r="S648" s="117"/>
      <c r="T648" s="117"/>
      <c r="U648" s="216"/>
      <c r="V648" s="216"/>
      <c r="W648" s="216"/>
      <c r="X648" s="216"/>
      <c r="Y648" s="216"/>
      <c r="Z648" s="216"/>
      <c r="AA648" s="217"/>
      <c r="AB648" s="218"/>
      <c r="AC648" s="219"/>
      <c r="AD648" s="220"/>
      <c r="AE648" s="220"/>
      <c r="AF648" s="120"/>
      <c r="AG648" s="217"/>
      <c r="AH648" s="217"/>
      <c r="AI648" s="251"/>
      <c r="AJ648" s="220"/>
      <c r="AK648" s="220"/>
      <c r="AL648" s="222"/>
      <c r="AM648" s="217"/>
      <c r="AN648" s="217"/>
      <c r="AO648" s="221"/>
      <c r="AP648" s="220"/>
      <c r="AQ648" s="220"/>
      <c r="AR648" s="245"/>
      <c r="AS648" s="245"/>
      <c r="AT648" s="117"/>
      <c r="AU648" s="117"/>
    </row>
    <row r="649" spans="1:47" ht="12.75" customHeight="1">
      <c r="A649" s="118"/>
      <c r="B649" s="76"/>
      <c r="C649" s="76"/>
      <c r="D649" s="216"/>
      <c r="E649" s="117"/>
      <c r="F649" s="117"/>
      <c r="G649" s="117"/>
      <c r="H649" s="117"/>
      <c r="I649" s="117"/>
      <c r="J649" s="117"/>
      <c r="K649" s="117"/>
      <c r="L649" s="119"/>
      <c r="M649" s="120"/>
      <c r="N649" s="118"/>
      <c r="O649" s="117"/>
      <c r="P649" s="117"/>
      <c r="Q649" s="216"/>
      <c r="R649" s="117"/>
      <c r="S649" s="117"/>
      <c r="T649" s="117"/>
      <c r="U649" s="216"/>
      <c r="V649" s="216"/>
      <c r="W649" s="216"/>
      <c r="X649" s="216"/>
      <c r="Y649" s="216"/>
      <c r="Z649" s="216"/>
      <c r="AA649" s="217"/>
      <c r="AB649" s="218"/>
      <c r="AC649" s="219"/>
      <c r="AD649" s="220"/>
      <c r="AE649" s="220"/>
      <c r="AF649" s="120"/>
      <c r="AG649" s="217"/>
      <c r="AH649" s="217"/>
      <c r="AI649" s="251"/>
      <c r="AJ649" s="220"/>
      <c r="AK649" s="220"/>
      <c r="AL649" s="222"/>
      <c r="AM649" s="217"/>
      <c r="AN649" s="217"/>
      <c r="AO649" s="221"/>
      <c r="AP649" s="220"/>
      <c r="AQ649" s="220"/>
      <c r="AR649" s="245"/>
      <c r="AS649" s="245"/>
      <c r="AT649" s="117"/>
      <c r="AU649" s="117"/>
    </row>
    <row r="650" spans="1:47" ht="12.75" customHeight="1">
      <c r="A650" s="118"/>
      <c r="B650" s="76"/>
      <c r="C650" s="76"/>
      <c r="D650" s="216"/>
      <c r="E650" s="117"/>
      <c r="F650" s="117"/>
      <c r="G650" s="117"/>
      <c r="H650" s="117"/>
      <c r="I650" s="117"/>
      <c r="J650" s="117"/>
      <c r="K650" s="117"/>
      <c r="L650" s="119"/>
      <c r="M650" s="120"/>
      <c r="N650" s="118"/>
      <c r="O650" s="117"/>
      <c r="P650" s="117"/>
      <c r="Q650" s="216"/>
      <c r="R650" s="117"/>
      <c r="S650" s="117"/>
      <c r="T650" s="117"/>
      <c r="U650" s="216"/>
      <c r="V650" s="216"/>
      <c r="W650" s="216"/>
      <c r="X650" s="216"/>
      <c r="Y650" s="216"/>
      <c r="Z650" s="216"/>
      <c r="AA650" s="217"/>
      <c r="AB650" s="218"/>
      <c r="AC650" s="219"/>
      <c r="AD650" s="220"/>
      <c r="AE650" s="220"/>
      <c r="AF650" s="120"/>
      <c r="AG650" s="217"/>
      <c r="AH650" s="217"/>
      <c r="AI650" s="251"/>
      <c r="AJ650" s="220"/>
      <c r="AK650" s="220"/>
      <c r="AL650" s="222"/>
      <c r="AM650" s="217"/>
      <c r="AN650" s="217"/>
      <c r="AO650" s="221"/>
      <c r="AP650" s="220"/>
      <c r="AQ650" s="220"/>
      <c r="AR650" s="245"/>
      <c r="AS650" s="245"/>
      <c r="AT650" s="117"/>
      <c r="AU650" s="117"/>
    </row>
    <row r="651" spans="1:47" ht="12.75" customHeight="1">
      <c r="A651" s="118"/>
      <c r="B651" s="76"/>
      <c r="C651" s="76"/>
      <c r="D651" s="216"/>
      <c r="E651" s="117"/>
      <c r="F651" s="117"/>
      <c r="G651" s="117"/>
      <c r="H651" s="117"/>
      <c r="I651" s="117"/>
      <c r="J651" s="117"/>
      <c r="K651" s="117"/>
      <c r="L651" s="119"/>
      <c r="M651" s="120"/>
      <c r="N651" s="118"/>
      <c r="O651" s="117"/>
      <c r="P651" s="117"/>
      <c r="Q651" s="216"/>
      <c r="R651" s="117"/>
      <c r="S651" s="117"/>
      <c r="T651" s="117"/>
      <c r="U651" s="216"/>
      <c r="V651" s="216"/>
      <c r="W651" s="216"/>
      <c r="X651" s="216"/>
      <c r="Y651" s="216"/>
      <c r="Z651" s="216"/>
      <c r="AA651" s="217"/>
      <c r="AB651" s="218"/>
      <c r="AC651" s="219"/>
      <c r="AD651" s="220"/>
      <c r="AE651" s="220"/>
      <c r="AF651" s="120"/>
      <c r="AG651" s="217"/>
      <c r="AH651" s="217"/>
      <c r="AI651" s="251"/>
      <c r="AJ651" s="220"/>
      <c r="AK651" s="220"/>
      <c r="AL651" s="222"/>
      <c r="AM651" s="217"/>
      <c r="AN651" s="217"/>
      <c r="AO651" s="221"/>
      <c r="AP651" s="220"/>
      <c r="AQ651" s="220"/>
      <c r="AR651" s="245"/>
      <c r="AS651" s="245"/>
      <c r="AT651" s="117"/>
      <c r="AU651" s="117"/>
    </row>
    <row r="652" spans="1:47" ht="12.75" customHeight="1">
      <c r="A652" s="118"/>
      <c r="B652" s="76"/>
      <c r="C652" s="76"/>
      <c r="D652" s="216"/>
      <c r="E652" s="117"/>
      <c r="F652" s="117"/>
      <c r="G652" s="117"/>
      <c r="H652" s="117"/>
      <c r="I652" s="117"/>
      <c r="J652" s="117"/>
      <c r="K652" s="117"/>
      <c r="L652" s="119"/>
      <c r="M652" s="120"/>
      <c r="N652" s="118"/>
      <c r="O652" s="117"/>
      <c r="P652" s="117"/>
      <c r="Q652" s="216"/>
      <c r="R652" s="117"/>
      <c r="S652" s="117"/>
      <c r="T652" s="117"/>
      <c r="U652" s="216"/>
      <c r="V652" s="216"/>
      <c r="W652" s="216"/>
      <c r="X652" s="216"/>
      <c r="Y652" s="216"/>
      <c r="Z652" s="216"/>
      <c r="AA652" s="217"/>
      <c r="AB652" s="218"/>
      <c r="AC652" s="219"/>
      <c r="AD652" s="220"/>
      <c r="AE652" s="220"/>
      <c r="AF652" s="120"/>
      <c r="AG652" s="217"/>
      <c r="AH652" s="217"/>
      <c r="AI652" s="251"/>
      <c r="AJ652" s="220"/>
      <c r="AK652" s="220"/>
      <c r="AL652" s="222"/>
      <c r="AM652" s="217"/>
      <c r="AN652" s="217"/>
      <c r="AO652" s="221"/>
      <c r="AP652" s="220"/>
      <c r="AQ652" s="220"/>
      <c r="AR652" s="245"/>
      <c r="AS652" s="245"/>
      <c r="AT652" s="117"/>
      <c r="AU652" s="117"/>
    </row>
    <row r="653" spans="1:47" ht="12.75" customHeight="1">
      <c r="A653" s="118"/>
      <c r="B653" s="76"/>
      <c r="C653" s="76"/>
      <c r="D653" s="216"/>
      <c r="E653" s="117"/>
      <c r="F653" s="117"/>
      <c r="G653" s="117"/>
      <c r="H653" s="117"/>
      <c r="I653" s="117"/>
      <c r="J653" s="117"/>
      <c r="K653" s="117"/>
      <c r="L653" s="119"/>
      <c r="M653" s="120"/>
      <c r="N653" s="118"/>
      <c r="O653" s="117"/>
      <c r="P653" s="117"/>
      <c r="Q653" s="216"/>
      <c r="R653" s="117"/>
      <c r="S653" s="117"/>
      <c r="T653" s="117"/>
      <c r="U653" s="216"/>
      <c r="V653" s="216"/>
      <c r="W653" s="216"/>
      <c r="X653" s="216"/>
      <c r="Y653" s="216"/>
      <c r="Z653" s="216"/>
      <c r="AA653" s="217"/>
      <c r="AB653" s="218"/>
      <c r="AC653" s="219"/>
      <c r="AD653" s="220"/>
      <c r="AE653" s="220"/>
      <c r="AF653" s="120"/>
      <c r="AG653" s="217"/>
      <c r="AH653" s="217"/>
      <c r="AI653" s="251"/>
      <c r="AJ653" s="220"/>
      <c r="AK653" s="220"/>
      <c r="AL653" s="222"/>
      <c r="AM653" s="217"/>
      <c r="AN653" s="217"/>
      <c r="AO653" s="221"/>
      <c r="AP653" s="220"/>
      <c r="AQ653" s="220"/>
      <c r="AR653" s="245"/>
      <c r="AS653" s="245"/>
      <c r="AT653" s="117"/>
      <c r="AU653" s="117"/>
    </row>
    <row r="654" spans="1:47" ht="12.75" customHeight="1">
      <c r="A654" s="118"/>
      <c r="B654" s="76"/>
      <c r="C654" s="76"/>
      <c r="D654" s="216"/>
      <c r="E654" s="117"/>
      <c r="F654" s="117"/>
      <c r="G654" s="117"/>
      <c r="H654" s="117"/>
      <c r="I654" s="117"/>
      <c r="J654" s="117"/>
      <c r="K654" s="117"/>
      <c r="L654" s="119"/>
      <c r="M654" s="120"/>
      <c r="N654" s="118"/>
      <c r="O654" s="117"/>
      <c r="P654" s="117"/>
      <c r="Q654" s="216"/>
      <c r="R654" s="117"/>
      <c r="S654" s="117"/>
      <c r="T654" s="117"/>
      <c r="U654" s="216"/>
      <c r="V654" s="216"/>
      <c r="W654" s="216"/>
      <c r="X654" s="216"/>
      <c r="Y654" s="216"/>
      <c r="Z654" s="216"/>
      <c r="AA654" s="217"/>
      <c r="AB654" s="218"/>
      <c r="AC654" s="219"/>
      <c r="AD654" s="220"/>
      <c r="AE654" s="220"/>
      <c r="AF654" s="120"/>
      <c r="AG654" s="217"/>
      <c r="AH654" s="217"/>
      <c r="AI654" s="251"/>
      <c r="AJ654" s="220"/>
      <c r="AK654" s="220"/>
      <c r="AL654" s="222"/>
      <c r="AM654" s="217"/>
      <c r="AN654" s="217"/>
      <c r="AO654" s="221"/>
      <c r="AP654" s="220"/>
      <c r="AQ654" s="220"/>
      <c r="AR654" s="245"/>
      <c r="AS654" s="245"/>
      <c r="AT654" s="117"/>
      <c r="AU654" s="117"/>
    </row>
    <row r="655" spans="1:47" ht="12.75" customHeight="1">
      <c r="A655" s="118"/>
      <c r="B655" s="76"/>
      <c r="C655" s="76"/>
      <c r="D655" s="216"/>
      <c r="E655" s="117"/>
      <c r="F655" s="117"/>
      <c r="G655" s="117"/>
      <c r="H655" s="117"/>
      <c r="I655" s="117"/>
      <c r="J655" s="117"/>
      <c r="K655" s="117"/>
      <c r="L655" s="119"/>
      <c r="M655" s="120"/>
      <c r="N655" s="118"/>
      <c r="O655" s="117"/>
      <c r="P655" s="117"/>
      <c r="Q655" s="216"/>
      <c r="R655" s="117"/>
      <c r="S655" s="117"/>
      <c r="T655" s="117"/>
      <c r="U655" s="216"/>
      <c r="V655" s="216"/>
      <c r="W655" s="216"/>
      <c r="X655" s="216"/>
      <c r="Y655" s="216"/>
      <c r="Z655" s="216"/>
      <c r="AA655" s="217"/>
      <c r="AB655" s="218"/>
      <c r="AC655" s="219"/>
      <c r="AD655" s="220"/>
      <c r="AE655" s="220"/>
      <c r="AF655" s="120"/>
      <c r="AG655" s="217"/>
      <c r="AH655" s="217"/>
      <c r="AI655" s="251"/>
      <c r="AJ655" s="220"/>
      <c r="AK655" s="220"/>
      <c r="AL655" s="222"/>
      <c r="AM655" s="217"/>
      <c r="AN655" s="217"/>
      <c r="AO655" s="221"/>
      <c r="AP655" s="220"/>
      <c r="AQ655" s="220"/>
      <c r="AR655" s="245"/>
      <c r="AS655" s="245"/>
      <c r="AT655" s="117"/>
      <c r="AU655" s="117"/>
    </row>
    <row r="656" spans="1:47" ht="12.75" customHeight="1">
      <c r="A656" s="118"/>
      <c r="B656" s="76"/>
      <c r="C656" s="76"/>
      <c r="D656" s="216"/>
      <c r="E656" s="117"/>
      <c r="F656" s="117"/>
      <c r="G656" s="117"/>
      <c r="H656" s="117"/>
      <c r="I656" s="117"/>
      <c r="J656" s="117"/>
      <c r="K656" s="117"/>
      <c r="L656" s="119"/>
      <c r="M656" s="120"/>
      <c r="N656" s="118"/>
      <c r="O656" s="117"/>
      <c r="P656" s="117"/>
      <c r="Q656" s="216"/>
      <c r="R656" s="117"/>
      <c r="S656" s="117"/>
      <c r="T656" s="117"/>
      <c r="U656" s="216"/>
      <c r="V656" s="216"/>
      <c r="W656" s="216"/>
      <c r="X656" s="216"/>
      <c r="Y656" s="216"/>
      <c r="Z656" s="216"/>
      <c r="AA656" s="217"/>
      <c r="AB656" s="218"/>
      <c r="AC656" s="219"/>
      <c r="AD656" s="220"/>
      <c r="AE656" s="220"/>
      <c r="AF656" s="120"/>
      <c r="AG656" s="217"/>
      <c r="AH656" s="217"/>
      <c r="AI656" s="251"/>
      <c r="AJ656" s="220"/>
      <c r="AK656" s="220"/>
      <c r="AL656" s="222"/>
      <c r="AM656" s="217"/>
      <c r="AN656" s="217"/>
      <c r="AO656" s="221"/>
      <c r="AP656" s="220"/>
      <c r="AQ656" s="220"/>
      <c r="AR656" s="245"/>
      <c r="AS656" s="245"/>
      <c r="AT656" s="117"/>
      <c r="AU656" s="117"/>
    </row>
    <row r="657" spans="1:47" ht="12.75" customHeight="1">
      <c r="A657" s="118"/>
      <c r="B657" s="76"/>
      <c r="C657" s="76"/>
      <c r="D657" s="216"/>
      <c r="E657" s="117"/>
      <c r="F657" s="117"/>
      <c r="G657" s="117"/>
      <c r="H657" s="117"/>
      <c r="I657" s="117"/>
      <c r="J657" s="117"/>
      <c r="K657" s="117"/>
      <c r="L657" s="119"/>
      <c r="M657" s="120"/>
      <c r="N657" s="118"/>
      <c r="O657" s="117"/>
      <c r="P657" s="117"/>
      <c r="Q657" s="216"/>
      <c r="R657" s="117"/>
      <c r="S657" s="117"/>
      <c r="T657" s="117"/>
      <c r="U657" s="216"/>
      <c r="V657" s="216"/>
      <c r="W657" s="216"/>
      <c r="X657" s="216"/>
      <c r="Y657" s="216"/>
      <c r="Z657" s="216"/>
      <c r="AA657" s="217"/>
      <c r="AB657" s="218"/>
      <c r="AC657" s="219"/>
      <c r="AD657" s="220"/>
      <c r="AE657" s="220"/>
      <c r="AF657" s="120"/>
      <c r="AG657" s="217"/>
      <c r="AH657" s="217"/>
      <c r="AI657" s="251"/>
      <c r="AJ657" s="220"/>
      <c r="AK657" s="220"/>
      <c r="AL657" s="222"/>
      <c r="AM657" s="217"/>
      <c r="AN657" s="217"/>
      <c r="AO657" s="221"/>
      <c r="AP657" s="220"/>
      <c r="AQ657" s="220"/>
      <c r="AR657" s="245"/>
      <c r="AS657" s="245"/>
      <c r="AT657" s="117"/>
      <c r="AU657" s="117"/>
    </row>
    <row r="658" spans="1:47" ht="12.75" customHeight="1">
      <c r="A658" s="118"/>
      <c r="B658" s="76"/>
      <c r="C658" s="76"/>
      <c r="D658" s="216"/>
      <c r="E658" s="117"/>
      <c r="F658" s="117"/>
      <c r="G658" s="117"/>
      <c r="H658" s="117"/>
      <c r="I658" s="117"/>
      <c r="J658" s="117"/>
      <c r="K658" s="117"/>
      <c r="L658" s="119"/>
      <c r="M658" s="120"/>
      <c r="N658" s="118"/>
      <c r="O658" s="117"/>
      <c r="P658" s="117"/>
      <c r="Q658" s="216"/>
      <c r="R658" s="117"/>
      <c r="S658" s="117"/>
      <c r="T658" s="117"/>
      <c r="U658" s="216"/>
      <c r="V658" s="216"/>
      <c r="W658" s="216"/>
      <c r="X658" s="216"/>
      <c r="Y658" s="216"/>
      <c r="Z658" s="216"/>
      <c r="AA658" s="217"/>
      <c r="AB658" s="218"/>
      <c r="AC658" s="219"/>
      <c r="AD658" s="220"/>
      <c r="AE658" s="220"/>
      <c r="AF658" s="120"/>
      <c r="AG658" s="217"/>
      <c r="AH658" s="217"/>
      <c r="AI658" s="251"/>
      <c r="AJ658" s="220"/>
      <c r="AK658" s="220"/>
      <c r="AL658" s="222"/>
      <c r="AM658" s="217"/>
      <c r="AN658" s="217"/>
      <c r="AO658" s="221"/>
      <c r="AP658" s="220"/>
      <c r="AQ658" s="220"/>
      <c r="AR658" s="245"/>
      <c r="AS658" s="245"/>
      <c r="AT658" s="117"/>
      <c r="AU658" s="117"/>
    </row>
    <row r="659" spans="1:47" ht="12.75" customHeight="1">
      <c r="A659" s="118"/>
      <c r="B659" s="76"/>
      <c r="C659" s="76"/>
      <c r="D659" s="216"/>
      <c r="E659" s="117"/>
      <c r="F659" s="117"/>
      <c r="G659" s="117"/>
      <c r="H659" s="117"/>
      <c r="I659" s="117"/>
      <c r="J659" s="117"/>
      <c r="K659" s="117"/>
      <c r="L659" s="119"/>
      <c r="M659" s="120"/>
      <c r="N659" s="118"/>
      <c r="O659" s="117"/>
      <c r="P659" s="117"/>
      <c r="Q659" s="216"/>
      <c r="R659" s="117"/>
      <c r="S659" s="117"/>
      <c r="T659" s="117"/>
      <c r="U659" s="216"/>
      <c r="V659" s="216"/>
      <c r="W659" s="216"/>
      <c r="X659" s="216"/>
      <c r="Y659" s="216"/>
      <c r="Z659" s="216"/>
      <c r="AA659" s="217"/>
      <c r="AB659" s="218"/>
      <c r="AC659" s="219"/>
      <c r="AD659" s="220"/>
      <c r="AE659" s="220"/>
      <c r="AF659" s="120"/>
      <c r="AG659" s="217"/>
      <c r="AH659" s="217"/>
      <c r="AI659" s="251"/>
      <c r="AJ659" s="220"/>
      <c r="AK659" s="220"/>
      <c r="AL659" s="222"/>
      <c r="AM659" s="217"/>
      <c r="AN659" s="217"/>
      <c r="AO659" s="221"/>
      <c r="AP659" s="220"/>
      <c r="AQ659" s="220"/>
      <c r="AR659" s="245"/>
      <c r="AS659" s="245"/>
      <c r="AT659" s="117"/>
      <c r="AU659" s="117"/>
    </row>
    <row r="660" spans="1:47" ht="12.75" customHeight="1">
      <c r="A660" s="118"/>
      <c r="B660" s="76"/>
      <c r="C660" s="76"/>
      <c r="D660" s="216"/>
      <c r="E660" s="117"/>
      <c r="F660" s="117"/>
      <c r="G660" s="117"/>
      <c r="H660" s="117"/>
      <c r="I660" s="117"/>
      <c r="J660" s="117"/>
      <c r="K660" s="117"/>
      <c r="L660" s="119"/>
      <c r="M660" s="120"/>
      <c r="N660" s="118"/>
      <c r="O660" s="117"/>
      <c r="P660" s="117"/>
      <c r="Q660" s="216"/>
      <c r="R660" s="117"/>
      <c r="S660" s="117"/>
      <c r="T660" s="117"/>
      <c r="U660" s="216"/>
      <c r="V660" s="216"/>
      <c r="W660" s="216"/>
      <c r="X660" s="216"/>
      <c r="Y660" s="216"/>
      <c r="Z660" s="216"/>
      <c r="AA660" s="217"/>
      <c r="AB660" s="218"/>
      <c r="AC660" s="219"/>
      <c r="AD660" s="220"/>
      <c r="AE660" s="220"/>
      <c r="AF660" s="120"/>
      <c r="AG660" s="217"/>
      <c r="AH660" s="217"/>
      <c r="AI660" s="251"/>
      <c r="AJ660" s="220"/>
      <c r="AK660" s="220"/>
      <c r="AL660" s="222"/>
      <c r="AM660" s="217"/>
      <c r="AN660" s="217"/>
      <c r="AO660" s="221"/>
      <c r="AP660" s="220"/>
      <c r="AQ660" s="220"/>
      <c r="AR660" s="245"/>
      <c r="AS660" s="245"/>
      <c r="AT660" s="117"/>
      <c r="AU660" s="117"/>
    </row>
    <row r="661" spans="1:47" ht="12.75" customHeight="1">
      <c r="A661" s="118"/>
      <c r="B661" s="76"/>
      <c r="C661" s="76"/>
      <c r="D661" s="216"/>
      <c r="E661" s="117"/>
      <c r="F661" s="117"/>
      <c r="G661" s="117"/>
      <c r="H661" s="117"/>
      <c r="I661" s="117"/>
      <c r="J661" s="117"/>
      <c r="K661" s="117"/>
      <c r="L661" s="119"/>
      <c r="M661" s="120"/>
      <c r="N661" s="118"/>
      <c r="O661" s="117"/>
      <c r="P661" s="117"/>
      <c r="Q661" s="216"/>
      <c r="R661" s="117"/>
      <c r="S661" s="117"/>
      <c r="T661" s="117"/>
      <c r="U661" s="216"/>
      <c r="V661" s="216"/>
      <c r="W661" s="216"/>
      <c r="X661" s="216"/>
      <c r="Y661" s="216"/>
      <c r="Z661" s="216"/>
      <c r="AA661" s="217"/>
      <c r="AB661" s="218"/>
      <c r="AC661" s="219"/>
      <c r="AD661" s="220"/>
      <c r="AE661" s="220"/>
      <c r="AF661" s="120"/>
      <c r="AG661" s="217"/>
      <c r="AH661" s="217"/>
      <c r="AI661" s="251"/>
      <c r="AJ661" s="220"/>
      <c r="AK661" s="220"/>
      <c r="AL661" s="222"/>
      <c r="AM661" s="217"/>
      <c r="AN661" s="217"/>
      <c r="AO661" s="221"/>
      <c r="AP661" s="220"/>
      <c r="AQ661" s="220"/>
      <c r="AR661" s="245"/>
      <c r="AS661" s="245"/>
      <c r="AT661" s="117"/>
      <c r="AU661" s="117"/>
    </row>
    <row r="662" spans="1:47" ht="12.75" customHeight="1">
      <c r="A662" s="118"/>
      <c r="B662" s="76"/>
      <c r="C662" s="76"/>
      <c r="D662" s="216"/>
      <c r="E662" s="117"/>
      <c r="F662" s="117"/>
      <c r="G662" s="117"/>
      <c r="H662" s="117"/>
      <c r="I662" s="117"/>
      <c r="J662" s="117"/>
      <c r="K662" s="117"/>
      <c r="L662" s="119"/>
      <c r="M662" s="120"/>
      <c r="N662" s="118"/>
      <c r="O662" s="117"/>
      <c r="P662" s="117"/>
      <c r="Q662" s="216"/>
      <c r="R662" s="117"/>
      <c r="S662" s="117"/>
      <c r="T662" s="117"/>
      <c r="U662" s="216"/>
      <c r="V662" s="216"/>
      <c r="W662" s="216"/>
      <c r="X662" s="216"/>
      <c r="Y662" s="216"/>
      <c r="Z662" s="216"/>
      <c r="AA662" s="217"/>
      <c r="AB662" s="218"/>
      <c r="AC662" s="219"/>
      <c r="AD662" s="220"/>
      <c r="AE662" s="220"/>
      <c r="AF662" s="120"/>
      <c r="AG662" s="217"/>
      <c r="AH662" s="217"/>
      <c r="AI662" s="251"/>
      <c r="AJ662" s="220"/>
      <c r="AK662" s="220"/>
      <c r="AL662" s="222"/>
      <c r="AM662" s="217"/>
      <c r="AN662" s="217"/>
      <c r="AO662" s="221"/>
      <c r="AP662" s="220"/>
      <c r="AQ662" s="220"/>
      <c r="AR662" s="245"/>
      <c r="AS662" s="245"/>
      <c r="AT662" s="117"/>
      <c r="AU662" s="117"/>
    </row>
    <row r="663" spans="1:47" ht="12.75" customHeight="1">
      <c r="A663" s="118"/>
      <c r="B663" s="76"/>
      <c r="C663" s="76"/>
      <c r="D663" s="216"/>
      <c r="E663" s="117"/>
      <c r="F663" s="117"/>
      <c r="G663" s="117"/>
      <c r="H663" s="117"/>
      <c r="I663" s="117"/>
      <c r="J663" s="117"/>
      <c r="K663" s="117"/>
      <c r="L663" s="119"/>
      <c r="M663" s="120"/>
      <c r="N663" s="118"/>
      <c r="O663" s="117"/>
      <c r="P663" s="117"/>
      <c r="Q663" s="216"/>
      <c r="R663" s="117"/>
      <c r="S663" s="117"/>
      <c r="T663" s="117"/>
      <c r="U663" s="216"/>
      <c r="V663" s="216"/>
      <c r="W663" s="216"/>
      <c r="X663" s="216"/>
      <c r="Y663" s="216"/>
      <c r="Z663" s="216"/>
      <c r="AA663" s="217"/>
      <c r="AB663" s="218"/>
      <c r="AC663" s="219"/>
      <c r="AD663" s="220"/>
      <c r="AE663" s="220"/>
      <c r="AF663" s="120"/>
      <c r="AG663" s="217"/>
      <c r="AH663" s="217"/>
      <c r="AI663" s="251"/>
      <c r="AJ663" s="220"/>
      <c r="AK663" s="220"/>
      <c r="AL663" s="222"/>
      <c r="AM663" s="217"/>
      <c r="AN663" s="217"/>
      <c r="AO663" s="221"/>
      <c r="AP663" s="220"/>
      <c r="AQ663" s="220"/>
      <c r="AR663" s="245"/>
      <c r="AS663" s="245"/>
      <c r="AT663" s="117"/>
      <c r="AU663" s="117"/>
    </row>
    <row r="664" spans="1:47" ht="12.75" customHeight="1">
      <c r="A664" s="118"/>
      <c r="B664" s="76"/>
      <c r="C664" s="76"/>
      <c r="D664" s="216"/>
      <c r="E664" s="117"/>
      <c r="F664" s="117"/>
      <c r="G664" s="117"/>
      <c r="H664" s="117"/>
      <c r="I664" s="117"/>
      <c r="J664" s="117"/>
      <c r="K664" s="117"/>
      <c r="L664" s="119"/>
      <c r="M664" s="120"/>
      <c r="N664" s="118"/>
      <c r="O664" s="117"/>
      <c r="P664" s="117"/>
      <c r="Q664" s="216"/>
      <c r="R664" s="117"/>
      <c r="S664" s="117"/>
      <c r="T664" s="117"/>
      <c r="U664" s="216"/>
      <c r="V664" s="216"/>
      <c r="W664" s="216"/>
      <c r="X664" s="216"/>
      <c r="Y664" s="216"/>
      <c r="Z664" s="216"/>
      <c r="AA664" s="217"/>
      <c r="AB664" s="218"/>
      <c r="AC664" s="219"/>
      <c r="AD664" s="220"/>
      <c r="AE664" s="220"/>
      <c r="AF664" s="120"/>
      <c r="AG664" s="217"/>
      <c r="AH664" s="217"/>
      <c r="AI664" s="251"/>
      <c r="AJ664" s="220"/>
      <c r="AK664" s="220"/>
      <c r="AL664" s="222"/>
      <c r="AM664" s="217"/>
      <c r="AN664" s="217"/>
      <c r="AO664" s="221"/>
      <c r="AP664" s="220"/>
      <c r="AQ664" s="220"/>
      <c r="AR664" s="245"/>
      <c r="AS664" s="245"/>
      <c r="AT664" s="117"/>
      <c r="AU664" s="117"/>
    </row>
    <row r="665" spans="1:47" ht="12.75" customHeight="1">
      <c r="A665" s="118"/>
      <c r="B665" s="76"/>
      <c r="C665" s="76"/>
      <c r="D665" s="216"/>
      <c r="E665" s="117"/>
      <c r="F665" s="117"/>
      <c r="G665" s="117"/>
      <c r="H665" s="117"/>
      <c r="I665" s="117"/>
      <c r="J665" s="117"/>
      <c r="K665" s="117"/>
      <c r="L665" s="119"/>
      <c r="M665" s="120"/>
      <c r="N665" s="118"/>
      <c r="O665" s="117"/>
      <c r="P665" s="117"/>
      <c r="Q665" s="216"/>
      <c r="R665" s="117"/>
      <c r="S665" s="117"/>
      <c r="T665" s="117"/>
      <c r="U665" s="216"/>
      <c r="V665" s="216"/>
      <c r="W665" s="216"/>
      <c r="X665" s="216"/>
      <c r="Y665" s="216"/>
      <c r="Z665" s="216"/>
      <c r="AA665" s="217"/>
      <c r="AB665" s="218"/>
      <c r="AC665" s="219"/>
      <c r="AD665" s="220"/>
      <c r="AE665" s="220"/>
      <c r="AF665" s="120"/>
      <c r="AG665" s="217"/>
      <c r="AH665" s="217"/>
      <c r="AI665" s="251"/>
      <c r="AJ665" s="220"/>
      <c r="AK665" s="220"/>
      <c r="AL665" s="222"/>
      <c r="AM665" s="217"/>
      <c r="AN665" s="217"/>
      <c r="AO665" s="221"/>
      <c r="AP665" s="220"/>
      <c r="AQ665" s="220"/>
      <c r="AR665" s="245"/>
      <c r="AS665" s="245"/>
      <c r="AT665" s="117"/>
      <c r="AU665" s="117"/>
    </row>
    <row r="666" spans="1:47" ht="12.75" customHeight="1">
      <c r="A666" s="118"/>
      <c r="B666" s="76"/>
      <c r="C666" s="76"/>
      <c r="D666" s="216"/>
      <c r="E666" s="117"/>
      <c r="F666" s="117"/>
      <c r="G666" s="117"/>
      <c r="H666" s="117"/>
      <c r="I666" s="117"/>
      <c r="J666" s="117"/>
      <c r="K666" s="117"/>
      <c r="L666" s="119"/>
      <c r="M666" s="120"/>
      <c r="N666" s="118"/>
      <c r="O666" s="117"/>
      <c r="P666" s="117"/>
      <c r="Q666" s="216"/>
      <c r="R666" s="117"/>
      <c r="S666" s="117"/>
      <c r="T666" s="117"/>
      <c r="U666" s="216"/>
      <c r="V666" s="216"/>
      <c r="W666" s="216"/>
      <c r="X666" s="216"/>
      <c r="Y666" s="216"/>
      <c r="Z666" s="216"/>
      <c r="AA666" s="217"/>
      <c r="AB666" s="218"/>
      <c r="AC666" s="219"/>
      <c r="AD666" s="220"/>
      <c r="AE666" s="220"/>
      <c r="AF666" s="120"/>
      <c r="AG666" s="217"/>
      <c r="AH666" s="217"/>
      <c r="AI666" s="251"/>
      <c r="AJ666" s="220"/>
      <c r="AK666" s="220"/>
      <c r="AL666" s="222"/>
      <c r="AM666" s="217"/>
      <c r="AN666" s="217"/>
      <c r="AO666" s="221"/>
      <c r="AP666" s="220"/>
      <c r="AQ666" s="220"/>
      <c r="AR666" s="245"/>
      <c r="AS666" s="245"/>
      <c r="AT666" s="117"/>
      <c r="AU666" s="117"/>
    </row>
    <row r="667" spans="1:47" ht="12.75" customHeight="1">
      <c r="A667" s="118"/>
      <c r="B667" s="76"/>
      <c r="C667" s="76"/>
      <c r="D667" s="216"/>
      <c r="E667" s="117"/>
      <c r="F667" s="117"/>
      <c r="G667" s="117"/>
      <c r="H667" s="117"/>
      <c r="I667" s="117"/>
      <c r="J667" s="117"/>
      <c r="K667" s="117"/>
      <c r="L667" s="119"/>
      <c r="M667" s="120"/>
      <c r="N667" s="118"/>
      <c r="O667" s="117"/>
      <c r="P667" s="117"/>
      <c r="Q667" s="216"/>
      <c r="R667" s="117"/>
      <c r="S667" s="117"/>
      <c r="T667" s="117"/>
      <c r="U667" s="216"/>
      <c r="V667" s="216"/>
      <c r="W667" s="216"/>
      <c r="X667" s="216"/>
      <c r="Y667" s="216"/>
      <c r="Z667" s="216"/>
      <c r="AA667" s="217"/>
      <c r="AB667" s="218"/>
      <c r="AC667" s="219"/>
      <c r="AD667" s="220"/>
      <c r="AE667" s="220"/>
      <c r="AF667" s="120"/>
      <c r="AG667" s="217"/>
      <c r="AH667" s="217"/>
      <c r="AI667" s="251"/>
      <c r="AJ667" s="220"/>
      <c r="AK667" s="220"/>
      <c r="AL667" s="222"/>
      <c r="AM667" s="217"/>
      <c r="AN667" s="217"/>
      <c r="AO667" s="221"/>
      <c r="AP667" s="220"/>
      <c r="AQ667" s="220"/>
      <c r="AR667" s="245"/>
      <c r="AS667" s="245"/>
      <c r="AT667" s="117"/>
      <c r="AU667" s="117"/>
    </row>
    <row r="668" spans="1:47" ht="12.75" customHeight="1">
      <c r="A668" s="118"/>
      <c r="B668" s="76"/>
      <c r="C668" s="76"/>
      <c r="D668" s="216"/>
      <c r="E668" s="117"/>
      <c r="F668" s="117"/>
      <c r="G668" s="117"/>
      <c r="H668" s="117"/>
      <c r="I668" s="117"/>
      <c r="J668" s="117"/>
      <c r="K668" s="117"/>
      <c r="L668" s="119"/>
      <c r="M668" s="120"/>
      <c r="N668" s="118"/>
      <c r="O668" s="117"/>
      <c r="P668" s="117"/>
      <c r="Q668" s="216"/>
      <c r="R668" s="117"/>
      <c r="S668" s="117"/>
      <c r="T668" s="117"/>
      <c r="U668" s="216"/>
      <c r="V668" s="216"/>
      <c r="W668" s="216"/>
      <c r="X668" s="216"/>
      <c r="Y668" s="216"/>
      <c r="Z668" s="216"/>
      <c r="AA668" s="217"/>
      <c r="AB668" s="218"/>
      <c r="AC668" s="219"/>
      <c r="AD668" s="220"/>
      <c r="AE668" s="220"/>
      <c r="AF668" s="120"/>
      <c r="AG668" s="217"/>
      <c r="AH668" s="217"/>
      <c r="AI668" s="251"/>
      <c r="AJ668" s="220"/>
      <c r="AK668" s="220"/>
      <c r="AL668" s="222"/>
      <c r="AM668" s="217"/>
      <c r="AN668" s="217"/>
      <c r="AO668" s="221"/>
      <c r="AP668" s="220"/>
      <c r="AQ668" s="220"/>
      <c r="AR668" s="245"/>
      <c r="AS668" s="245"/>
      <c r="AT668" s="117"/>
      <c r="AU668" s="117"/>
    </row>
    <row r="669" spans="1:47" ht="12.75" customHeight="1">
      <c r="A669" s="118"/>
      <c r="B669" s="76"/>
      <c r="C669" s="76"/>
      <c r="D669" s="216"/>
      <c r="E669" s="117"/>
      <c r="F669" s="117"/>
      <c r="G669" s="117"/>
      <c r="H669" s="117"/>
      <c r="I669" s="117"/>
      <c r="J669" s="117"/>
      <c r="K669" s="117"/>
      <c r="L669" s="119"/>
      <c r="M669" s="120"/>
      <c r="N669" s="118"/>
      <c r="O669" s="117"/>
      <c r="P669" s="117"/>
      <c r="Q669" s="216"/>
      <c r="R669" s="117"/>
      <c r="S669" s="117"/>
      <c r="T669" s="117"/>
      <c r="U669" s="216"/>
      <c r="V669" s="216"/>
      <c r="W669" s="216"/>
      <c r="X669" s="216"/>
      <c r="Y669" s="216"/>
      <c r="Z669" s="216"/>
      <c r="AA669" s="217"/>
      <c r="AB669" s="218"/>
      <c r="AC669" s="219"/>
      <c r="AD669" s="220"/>
      <c r="AE669" s="220"/>
      <c r="AF669" s="120"/>
      <c r="AG669" s="217"/>
      <c r="AH669" s="217"/>
      <c r="AI669" s="251"/>
      <c r="AJ669" s="220"/>
      <c r="AK669" s="220"/>
      <c r="AL669" s="222"/>
      <c r="AM669" s="217"/>
      <c r="AN669" s="217"/>
      <c r="AO669" s="221"/>
      <c r="AP669" s="220"/>
      <c r="AQ669" s="220"/>
      <c r="AR669" s="245"/>
      <c r="AS669" s="245"/>
      <c r="AT669" s="117"/>
      <c r="AU669" s="117"/>
    </row>
    <row r="670" spans="1:47" ht="12.75" customHeight="1">
      <c r="A670" s="118"/>
      <c r="B670" s="76"/>
      <c r="C670" s="76"/>
      <c r="D670" s="216"/>
      <c r="E670" s="117"/>
      <c r="F670" s="117"/>
      <c r="G670" s="117"/>
      <c r="H670" s="117"/>
      <c r="I670" s="117"/>
      <c r="J670" s="117"/>
      <c r="K670" s="117"/>
      <c r="L670" s="119"/>
      <c r="M670" s="120"/>
      <c r="N670" s="118"/>
      <c r="O670" s="117"/>
      <c r="P670" s="117"/>
      <c r="Q670" s="216"/>
      <c r="R670" s="117"/>
      <c r="S670" s="117"/>
      <c r="T670" s="117"/>
      <c r="U670" s="216"/>
      <c r="V670" s="216"/>
      <c r="W670" s="216"/>
      <c r="X670" s="216"/>
      <c r="Y670" s="216"/>
      <c r="Z670" s="216"/>
      <c r="AA670" s="217"/>
      <c r="AB670" s="218"/>
      <c r="AC670" s="219"/>
      <c r="AD670" s="220"/>
      <c r="AE670" s="220"/>
      <c r="AF670" s="120"/>
      <c r="AG670" s="217"/>
      <c r="AH670" s="217"/>
      <c r="AI670" s="251"/>
      <c r="AJ670" s="220"/>
      <c r="AK670" s="220"/>
      <c r="AL670" s="222"/>
      <c r="AM670" s="217"/>
      <c r="AN670" s="217"/>
      <c r="AO670" s="221"/>
      <c r="AP670" s="220"/>
      <c r="AQ670" s="220"/>
      <c r="AR670" s="245"/>
      <c r="AS670" s="245"/>
      <c r="AT670" s="117"/>
      <c r="AU670" s="117"/>
    </row>
    <row r="671" spans="1:47" ht="12.75" customHeight="1">
      <c r="A671" s="118"/>
      <c r="B671" s="76"/>
      <c r="C671" s="76"/>
      <c r="D671" s="216"/>
      <c r="E671" s="117"/>
      <c r="F671" s="117"/>
      <c r="G671" s="117"/>
      <c r="H671" s="117"/>
      <c r="I671" s="117"/>
      <c r="J671" s="117"/>
      <c r="K671" s="117"/>
      <c r="L671" s="119"/>
      <c r="M671" s="120"/>
      <c r="N671" s="118"/>
      <c r="O671" s="117"/>
      <c r="P671" s="117"/>
      <c r="Q671" s="216"/>
      <c r="R671" s="117"/>
      <c r="S671" s="117"/>
      <c r="T671" s="117"/>
      <c r="U671" s="216"/>
      <c r="V671" s="216"/>
      <c r="W671" s="216"/>
      <c r="X671" s="216"/>
      <c r="Y671" s="216"/>
      <c r="Z671" s="216"/>
      <c r="AA671" s="217"/>
      <c r="AB671" s="218"/>
      <c r="AC671" s="219"/>
      <c r="AD671" s="220"/>
      <c r="AE671" s="220"/>
      <c r="AF671" s="120"/>
      <c r="AG671" s="217"/>
      <c r="AH671" s="217"/>
      <c r="AI671" s="251"/>
      <c r="AJ671" s="220"/>
      <c r="AK671" s="220"/>
      <c r="AL671" s="222"/>
      <c r="AM671" s="217"/>
      <c r="AN671" s="217"/>
      <c r="AO671" s="221"/>
      <c r="AP671" s="220"/>
      <c r="AQ671" s="220"/>
      <c r="AR671" s="245"/>
      <c r="AS671" s="245"/>
      <c r="AT671" s="117"/>
      <c r="AU671" s="117"/>
    </row>
    <row r="672" spans="1:47" ht="12.75" customHeight="1">
      <c r="A672" s="118"/>
      <c r="B672" s="76"/>
      <c r="C672" s="76"/>
      <c r="D672" s="216"/>
      <c r="E672" s="117"/>
      <c r="F672" s="117"/>
      <c r="G672" s="117"/>
      <c r="H672" s="117"/>
      <c r="I672" s="117"/>
      <c r="J672" s="117"/>
      <c r="K672" s="117"/>
      <c r="L672" s="119"/>
      <c r="M672" s="120"/>
      <c r="N672" s="118"/>
      <c r="O672" s="117"/>
      <c r="P672" s="117"/>
      <c r="Q672" s="216"/>
      <c r="R672" s="117"/>
      <c r="S672" s="117"/>
      <c r="T672" s="117"/>
      <c r="U672" s="216"/>
      <c r="V672" s="216"/>
      <c r="W672" s="216"/>
      <c r="X672" s="216"/>
      <c r="Y672" s="216"/>
      <c r="Z672" s="216"/>
      <c r="AA672" s="217"/>
      <c r="AB672" s="218"/>
      <c r="AC672" s="219"/>
      <c r="AD672" s="220"/>
      <c r="AE672" s="220"/>
      <c r="AF672" s="120"/>
      <c r="AG672" s="217"/>
      <c r="AH672" s="217"/>
      <c r="AI672" s="251"/>
      <c r="AJ672" s="220"/>
      <c r="AK672" s="220"/>
      <c r="AL672" s="222"/>
      <c r="AM672" s="217"/>
      <c r="AN672" s="217"/>
      <c r="AO672" s="221"/>
      <c r="AP672" s="220"/>
      <c r="AQ672" s="220"/>
      <c r="AR672" s="245"/>
      <c r="AS672" s="245"/>
      <c r="AT672" s="117"/>
      <c r="AU672" s="117"/>
    </row>
    <row r="673" spans="1:47" ht="12.75" customHeight="1">
      <c r="A673" s="118"/>
      <c r="B673" s="76"/>
      <c r="C673" s="76"/>
      <c r="D673" s="216"/>
      <c r="E673" s="117"/>
      <c r="F673" s="117"/>
      <c r="G673" s="117"/>
      <c r="H673" s="117"/>
      <c r="I673" s="117"/>
      <c r="J673" s="117"/>
      <c r="K673" s="117"/>
      <c r="L673" s="119"/>
      <c r="M673" s="120"/>
      <c r="N673" s="118"/>
      <c r="O673" s="117"/>
      <c r="P673" s="117"/>
      <c r="Q673" s="216"/>
      <c r="R673" s="117"/>
      <c r="S673" s="117"/>
      <c r="T673" s="117"/>
      <c r="U673" s="216"/>
      <c r="V673" s="216"/>
      <c r="W673" s="216"/>
      <c r="X673" s="216"/>
      <c r="Y673" s="216"/>
      <c r="Z673" s="216"/>
      <c r="AA673" s="217"/>
      <c r="AB673" s="218"/>
      <c r="AC673" s="219"/>
      <c r="AD673" s="220"/>
      <c r="AE673" s="220"/>
      <c r="AF673" s="120"/>
      <c r="AG673" s="217"/>
      <c r="AH673" s="217"/>
      <c r="AI673" s="251"/>
      <c r="AJ673" s="220"/>
      <c r="AK673" s="220"/>
      <c r="AL673" s="222"/>
      <c r="AM673" s="217"/>
      <c r="AN673" s="217"/>
      <c r="AO673" s="221"/>
      <c r="AP673" s="220"/>
      <c r="AQ673" s="220"/>
      <c r="AR673" s="245"/>
      <c r="AS673" s="245"/>
      <c r="AT673" s="117"/>
      <c r="AU673" s="117"/>
    </row>
    <row r="674" spans="1:47" ht="12.75" customHeight="1">
      <c r="A674" s="118"/>
      <c r="B674" s="76"/>
      <c r="C674" s="76"/>
      <c r="D674" s="216"/>
      <c r="E674" s="117"/>
      <c r="F674" s="117"/>
      <c r="G674" s="117"/>
      <c r="H674" s="117"/>
      <c r="I674" s="117"/>
      <c r="J674" s="117"/>
      <c r="K674" s="117"/>
      <c r="L674" s="119"/>
      <c r="M674" s="120"/>
      <c r="N674" s="118"/>
      <c r="O674" s="117"/>
      <c r="P674" s="117"/>
      <c r="Q674" s="216"/>
      <c r="R674" s="117"/>
      <c r="S674" s="117"/>
      <c r="T674" s="117"/>
      <c r="U674" s="216"/>
      <c r="V674" s="216"/>
      <c r="W674" s="216"/>
      <c r="X674" s="216"/>
      <c r="Y674" s="216"/>
      <c r="Z674" s="216"/>
      <c r="AA674" s="217"/>
      <c r="AB674" s="218"/>
      <c r="AC674" s="219"/>
      <c r="AD674" s="220"/>
      <c r="AE674" s="220"/>
      <c r="AF674" s="120"/>
      <c r="AG674" s="217"/>
      <c r="AH674" s="217"/>
      <c r="AI674" s="251"/>
      <c r="AJ674" s="220"/>
      <c r="AK674" s="220"/>
      <c r="AL674" s="222"/>
      <c r="AM674" s="217"/>
      <c r="AN674" s="217"/>
      <c r="AO674" s="221"/>
      <c r="AP674" s="220"/>
      <c r="AQ674" s="220"/>
      <c r="AR674" s="245"/>
      <c r="AS674" s="245"/>
      <c r="AT674" s="117"/>
      <c r="AU674" s="117"/>
    </row>
    <row r="675" spans="1:47" ht="12.75" customHeight="1">
      <c r="A675" s="118"/>
      <c r="B675" s="76"/>
      <c r="C675" s="76"/>
      <c r="D675" s="216"/>
      <c r="E675" s="117"/>
      <c r="F675" s="117"/>
      <c r="G675" s="117"/>
      <c r="H675" s="117"/>
      <c r="I675" s="117"/>
      <c r="J675" s="117"/>
      <c r="K675" s="117"/>
      <c r="L675" s="119"/>
      <c r="M675" s="120"/>
      <c r="N675" s="118"/>
      <c r="O675" s="117"/>
      <c r="P675" s="117"/>
      <c r="Q675" s="216"/>
      <c r="R675" s="117"/>
      <c r="S675" s="117"/>
      <c r="T675" s="117"/>
      <c r="U675" s="216"/>
      <c r="V675" s="216"/>
      <c r="W675" s="216"/>
      <c r="X675" s="216"/>
      <c r="Y675" s="216"/>
      <c r="Z675" s="216"/>
      <c r="AA675" s="217"/>
      <c r="AB675" s="218"/>
      <c r="AC675" s="219"/>
      <c r="AD675" s="220"/>
      <c r="AE675" s="220"/>
      <c r="AF675" s="120"/>
      <c r="AG675" s="217"/>
      <c r="AH675" s="217"/>
      <c r="AI675" s="251"/>
      <c r="AJ675" s="220"/>
      <c r="AK675" s="220"/>
      <c r="AL675" s="222"/>
      <c r="AM675" s="217"/>
      <c r="AN675" s="217"/>
      <c r="AO675" s="221"/>
      <c r="AP675" s="220"/>
      <c r="AQ675" s="220"/>
      <c r="AR675" s="245"/>
      <c r="AS675" s="245"/>
      <c r="AT675" s="117"/>
      <c r="AU675" s="117"/>
    </row>
    <row r="676" spans="1:47" ht="12.75" customHeight="1">
      <c r="A676" s="118"/>
      <c r="B676" s="76"/>
      <c r="C676" s="76"/>
      <c r="D676" s="216"/>
      <c r="E676" s="117"/>
      <c r="F676" s="117"/>
      <c r="G676" s="117"/>
      <c r="H676" s="117"/>
      <c r="I676" s="117"/>
      <c r="J676" s="117"/>
      <c r="K676" s="117"/>
      <c r="L676" s="119"/>
      <c r="M676" s="120"/>
      <c r="N676" s="118"/>
      <c r="O676" s="117"/>
      <c r="P676" s="117"/>
      <c r="Q676" s="216"/>
      <c r="R676" s="117"/>
      <c r="S676" s="117"/>
      <c r="T676" s="117"/>
      <c r="U676" s="216"/>
      <c r="V676" s="216"/>
      <c r="W676" s="216"/>
      <c r="X676" s="216"/>
      <c r="Y676" s="216"/>
      <c r="Z676" s="216"/>
      <c r="AA676" s="217"/>
      <c r="AB676" s="218"/>
      <c r="AC676" s="219"/>
      <c r="AD676" s="220"/>
      <c r="AE676" s="220"/>
      <c r="AF676" s="120"/>
      <c r="AG676" s="217"/>
      <c r="AH676" s="217"/>
      <c r="AI676" s="251"/>
      <c r="AJ676" s="220"/>
      <c r="AK676" s="220"/>
      <c r="AL676" s="222"/>
      <c r="AM676" s="217"/>
      <c r="AN676" s="217"/>
      <c r="AO676" s="221"/>
      <c r="AP676" s="220"/>
      <c r="AQ676" s="220"/>
      <c r="AR676" s="245"/>
      <c r="AS676" s="245"/>
      <c r="AT676" s="117"/>
      <c r="AU676" s="117"/>
    </row>
    <row r="677" spans="1:47" ht="12.75" customHeight="1">
      <c r="A677" s="118"/>
      <c r="B677" s="76"/>
      <c r="C677" s="76"/>
      <c r="D677" s="216"/>
      <c r="E677" s="117"/>
      <c r="F677" s="117"/>
      <c r="G677" s="117"/>
      <c r="H677" s="117"/>
      <c r="I677" s="117"/>
      <c r="J677" s="117"/>
      <c r="K677" s="117"/>
      <c r="L677" s="119"/>
      <c r="M677" s="120"/>
      <c r="N677" s="118"/>
      <c r="O677" s="117"/>
      <c r="P677" s="117"/>
      <c r="Q677" s="216"/>
      <c r="R677" s="117"/>
      <c r="S677" s="117"/>
      <c r="T677" s="117"/>
      <c r="U677" s="216"/>
      <c r="V677" s="216"/>
      <c r="W677" s="216"/>
      <c r="X677" s="216"/>
      <c r="Y677" s="216"/>
      <c r="Z677" s="216"/>
      <c r="AA677" s="217"/>
      <c r="AB677" s="218"/>
      <c r="AC677" s="219"/>
      <c r="AD677" s="220"/>
      <c r="AE677" s="220"/>
      <c r="AF677" s="120"/>
      <c r="AG677" s="217"/>
      <c r="AH677" s="217"/>
      <c r="AI677" s="251"/>
      <c r="AJ677" s="220"/>
      <c r="AK677" s="220"/>
      <c r="AL677" s="222"/>
      <c r="AM677" s="217"/>
      <c r="AN677" s="217"/>
      <c r="AO677" s="221"/>
      <c r="AP677" s="220"/>
      <c r="AQ677" s="220"/>
      <c r="AR677" s="245"/>
      <c r="AS677" s="245"/>
      <c r="AT677" s="117"/>
      <c r="AU677" s="117"/>
    </row>
    <row r="678" spans="1:47" ht="12.75" customHeight="1">
      <c r="A678" s="118"/>
      <c r="B678" s="76"/>
      <c r="C678" s="76"/>
      <c r="D678" s="216"/>
      <c r="E678" s="117"/>
      <c r="F678" s="117"/>
      <c r="G678" s="117"/>
      <c r="H678" s="117"/>
      <c r="I678" s="117"/>
      <c r="J678" s="117"/>
      <c r="K678" s="117"/>
      <c r="L678" s="119"/>
      <c r="M678" s="120"/>
      <c r="N678" s="118"/>
      <c r="O678" s="117"/>
      <c r="P678" s="117"/>
      <c r="Q678" s="216"/>
      <c r="R678" s="117"/>
      <c r="S678" s="117"/>
      <c r="T678" s="117"/>
      <c r="U678" s="216"/>
      <c r="V678" s="216"/>
      <c r="W678" s="216"/>
      <c r="X678" s="216"/>
      <c r="Y678" s="216"/>
      <c r="Z678" s="216"/>
      <c r="AA678" s="217"/>
      <c r="AB678" s="218"/>
      <c r="AC678" s="219"/>
      <c r="AD678" s="220"/>
      <c r="AE678" s="220"/>
      <c r="AF678" s="120"/>
      <c r="AG678" s="217"/>
      <c r="AH678" s="217"/>
      <c r="AI678" s="251"/>
      <c r="AJ678" s="220"/>
      <c r="AK678" s="220"/>
      <c r="AL678" s="222"/>
      <c r="AM678" s="217"/>
      <c r="AN678" s="217"/>
      <c r="AO678" s="221"/>
      <c r="AP678" s="220"/>
      <c r="AQ678" s="220"/>
      <c r="AR678" s="245"/>
      <c r="AS678" s="245"/>
      <c r="AT678" s="117"/>
      <c r="AU678" s="117"/>
    </row>
    <row r="679" spans="1:47" ht="12.75" customHeight="1">
      <c r="A679" s="118"/>
      <c r="B679" s="76"/>
      <c r="C679" s="76"/>
      <c r="D679" s="216"/>
      <c r="E679" s="117"/>
      <c r="F679" s="117"/>
      <c r="G679" s="117"/>
      <c r="H679" s="117"/>
      <c r="I679" s="117"/>
      <c r="J679" s="117"/>
      <c r="K679" s="117"/>
      <c r="L679" s="119"/>
      <c r="M679" s="120"/>
      <c r="N679" s="118"/>
      <c r="O679" s="117"/>
      <c r="P679" s="117"/>
      <c r="Q679" s="216"/>
      <c r="R679" s="117"/>
      <c r="S679" s="117"/>
      <c r="T679" s="117"/>
      <c r="U679" s="216"/>
      <c r="V679" s="216"/>
      <c r="W679" s="216"/>
      <c r="X679" s="216"/>
      <c r="Y679" s="216"/>
      <c r="Z679" s="216"/>
      <c r="AA679" s="217"/>
      <c r="AB679" s="218"/>
      <c r="AC679" s="219"/>
      <c r="AD679" s="220"/>
      <c r="AE679" s="220"/>
      <c r="AF679" s="120"/>
      <c r="AG679" s="217"/>
      <c r="AH679" s="217"/>
      <c r="AI679" s="251"/>
      <c r="AJ679" s="220"/>
      <c r="AK679" s="220"/>
      <c r="AL679" s="222"/>
      <c r="AM679" s="217"/>
      <c r="AN679" s="217"/>
      <c r="AO679" s="221"/>
      <c r="AP679" s="220"/>
      <c r="AQ679" s="220"/>
      <c r="AR679" s="245"/>
      <c r="AS679" s="245"/>
      <c r="AT679" s="117"/>
      <c r="AU679" s="117"/>
    </row>
    <row r="680" spans="1:47" ht="12.75" customHeight="1">
      <c r="A680" s="118"/>
      <c r="B680" s="76"/>
      <c r="C680" s="76"/>
      <c r="D680" s="216"/>
      <c r="E680" s="117"/>
      <c r="F680" s="117"/>
      <c r="G680" s="117"/>
      <c r="H680" s="117"/>
      <c r="I680" s="117"/>
      <c r="J680" s="117"/>
      <c r="K680" s="117"/>
      <c r="L680" s="119"/>
      <c r="M680" s="120"/>
      <c r="N680" s="118"/>
      <c r="O680" s="117"/>
      <c r="P680" s="117"/>
      <c r="Q680" s="216"/>
      <c r="R680" s="117"/>
      <c r="S680" s="117"/>
      <c r="T680" s="117"/>
      <c r="U680" s="216"/>
      <c r="V680" s="216"/>
      <c r="W680" s="216"/>
      <c r="X680" s="216"/>
      <c r="Y680" s="216"/>
      <c r="Z680" s="216"/>
      <c r="AA680" s="217"/>
      <c r="AB680" s="218"/>
      <c r="AC680" s="219"/>
      <c r="AD680" s="220"/>
      <c r="AE680" s="220"/>
      <c r="AF680" s="120"/>
      <c r="AG680" s="217"/>
      <c r="AH680" s="217"/>
      <c r="AI680" s="251"/>
      <c r="AJ680" s="220"/>
      <c r="AK680" s="220"/>
      <c r="AL680" s="222"/>
      <c r="AM680" s="217"/>
      <c r="AN680" s="217"/>
      <c r="AO680" s="221"/>
      <c r="AP680" s="220"/>
      <c r="AQ680" s="220"/>
      <c r="AR680" s="245"/>
      <c r="AS680" s="245"/>
      <c r="AT680" s="117"/>
      <c r="AU680" s="117"/>
    </row>
    <row r="681" spans="1:47" ht="12.75" customHeight="1">
      <c r="A681" s="118"/>
      <c r="B681" s="76"/>
      <c r="C681" s="76"/>
      <c r="D681" s="216"/>
      <c r="E681" s="117"/>
      <c r="F681" s="117"/>
      <c r="G681" s="117"/>
      <c r="H681" s="117"/>
      <c r="I681" s="117"/>
      <c r="J681" s="117"/>
      <c r="K681" s="117"/>
      <c r="L681" s="119"/>
      <c r="M681" s="120"/>
      <c r="N681" s="118"/>
      <c r="O681" s="117"/>
      <c r="P681" s="117"/>
      <c r="Q681" s="216"/>
      <c r="R681" s="117"/>
      <c r="S681" s="117"/>
      <c r="T681" s="117"/>
      <c r="U681" s="216"/>
      <c r="V681" s="216"/>
      <c r="W681" s="216"/>
      <c r="X681" s="216"/>
      <c r="Y681" s="216"/>
      <c r="Z681" s="216"/>
      <c r="AA681" s="217"/>
      <c r="AB681" s="218"/>
      <c r="AC681" s="219"/>
      <c r="AD681" s="220"/>
      <c r="AE681" s="220"/>
      <c r="AF681" s="120"/>
      <c r="AG681" s="217"/>
      <c r="AH681" s="217"/>
      <c r="AI681" s="251"/>
      <c r="AJ681" s="220"/>
      <c r="AK681" s="220"/>
      <c r="AL681" s="222"/>
      <c r="AM681" s="217"/>
      <c r="AN681" s="217"/>
      <c r="AO681" s="221"/>
      <c r="AP681" s="220"/>
      <c r="AQ681" s="220"/>
      <c r="AR681" s="245"/>
      <c r="AS681" s="245"/>
      <c r="AT681" s="117"/>
      <c r="AU681" s="117"/>
    </row>
    <row r="682" spans="1:47" ht="12.75" customHeight="1">
      <c r="A682" s="118"/>
      <c r="B682" s="76"/>
      <c r="C682" s="76"/>
      <c r="D682" s="216"/>
      <c r="E682" s="117"/>
      <c r="F682" s="117"/>
      <c r="G682" s="117"/>
      <c r="H682" s="117"/>
      <c r="I682" s="117"/>
      <c r="J682" s="117"/>
      <c r="K682" s="117"/>
      <c r="L682" s="119"/>
      <c r="M682" s="120"/>
      <c r="N682" s="118"/>
      <c r="O682" s="117"/>
      <c r="P682" s="117"/>
      <c r="Q682" s="216"/>
      <c r="R682" s="117"/>
      <c r="S682" s="117"/>
      <c r="T682" s="117"/>
      <c r="U682" s="216"/>
      <c r="V682" s="216"/>
      <c r="W682" s="216"/>
      <c r="X682" s="216"/>
      <c r="Y682" s="216"/>
      <c r="Z682" s="216"/>
      <c r="AA682" s="217"/>
      <c r="AB682" s="218"/>
      <c r="AC682" s="219"/>
      <c r="AD682" s="220"/>
      <c r="AE682" s="220"/>
      <c r="AF682" s="120"/>
      <c r="AG682" s="217"/>
      <c r="AH682" s="217"/>
      <c r="AI682" s="251"/>
      <c r="AJ682" s="220"/>
      <c r="AK682" s="220"/>
      <c r="AL682" s="222"/>
      <c r="AM682" s="217"/>
      <c r="AN682" s="217"/>
      <c r="AO682" s="221"/>
      <c r="AP682" s="220"/>
      <c r="AQ682" s="220"/>
      <c r="AR682" s="245"/>
      <c r="AS682" s="245"/>
      <c r="AT682" s="117"/>
      <c r="AU682" s="117"/>
    </row>
    <row r="683" spans="1:47" ht="12.75" customHeight="1">
      <c r="A683" s="118"/>
      <c r="B683" s="76"/>
      <c r="C683" s="76"/>
      <c r="D683" s="216"/>
      <c r="E683" s="117"/>
      <c r="F683" s="117"/>
      <c r="G683" s="117"/>
      <c r="H683" s="117"/>
      <c r="I683" s="117"/>
      <c r="J683" s="117"/>
      <c r="K683" s="117"/>
      <c r="L683" s="119"/>
      <c r="M683" s="120"/>
      <c r="N683" s="118"/>
      <c r="O683" s="117"/>
      <c r="P683" s="117"/>
      <c r="Q683" s="216"/>
      <c r="R683" s="117"/>
      <c r="S683" s="117"/>
      <c r="T683" s="117"/>
      <c r="U683" s="216"/>
      <c r="V683" s="216"/>
      <c r="W683" s="216"/>
      <c r="X683" s="216"/>
      <c r="Y683" s="216"/>
      <c r="Z683" s="216"/>
      <c r="AA683" s="217"/>
      <c r="AB683" s="218"/>
      <c r="AC683" s="219"/>
      <c r="AD683" s="220"/>
      <c r="AE683" s="220"/>
      <c r="AF683" s="120"/>
      <c r="AG683" s="217"/>
      <c r="AH683" s="217"/>
      <c r="AI683" s="251"/>
      <c r="AJ683" s="220"/>
      <c r="AK683" s="220"/>
      <c r="AL683" s="222"/>
      <c r="AM683" s="217"/>
      <c r="AN683" s="217"/>
      <c r="AO683" s="221"/>
      <c r="AP683" s="220"/>
      <c r="AQ683" s="220"/>
      <c r="AR683" s="245"/>
      <c r="AS683" s="245"/>
      <c r="AT683" s="117"/>
      <c r="AU683" s="117"/>
    </row>
    <row r="684" spans="1:47" ht="12.75" customHeight="1">
      <c r="A684" s="118"/>
      <c r="B684" s="76"/>
      <c r="C684" s="76"/>
      <c r="D684" s="216"/>
      <c r="E684" s="117"/>
      <c r="F684" s="117"/>
      <c r="G684" s="117"/>
      <c r="H684" s="117"/>
      <c r="I684" s="117"/>
      <c r="J684" s="117"/>
      <c r="K684" s="117"/>
      <c r="L684" s="119"/>
      <c r="M684" s="120"/>
      <c r="N684" s="118"/>
      <c r="O684" s="117"/>
      <c r="P684" s="117"/>
      <c r="Q684" s="216"/>
      <c r="R684" s="117"/>
      <c r="S684" s="117"/>
      <c r="T684" s="117"/>
      <c r="U684" s="216"/>
      <c r="V684" s="216"/>
      <c r="W684" s="216"/>
      <c r="X684" s="216"/>
      <c r="Y684" s="216"/>
      <c r="Z684" s="216"/>
      <c r="AA684" s="217"/>
      <c r="AB684" s="218"/>
      <c r="AC684" s="219"/>
      <c r="AD684" s="220"/>
      <c r="AE684" s="220"/>
      <c r="AF684" s="120"/>
      <c r="AG684" s="217"/>
      <c r="AH684" s="217"/>
      <c r="AI684" s="251"/>
      <c r="AJ684" s="220"/>
      <c r="AK684" s="220"/>
      <c r="AL684" s="222"/>
      <c r="AM684" s="217"/>
      <c r="AN684" s="217"/>
      <c r="AO684" s="221"/>
      <c r="AP684" s="220"/>
      <c r="AQ684" s="220"/>
      <c r="AR684" s="245"/>
      <c r="AS684" s="245"/>
      <c r="AT684" s="117"/>
      <c r="AU684" s="117"/>
    </row>
    <row r="685" spans="1:47" ht="12.75" customHeight="1">
      <c r="A685" s="118"/>
      <c r="B685" s="76"/>
      <c r="C685" s="76"/>
      <c r="D685" s="216"/>
      <c r="E685" s="117"/>
      <c r="F685" s="117"/>
      <c r="G685" s="117"/>
      <c r="H685" s="117"/>
      <c r="I685" s="117"/>
      <c r="J685" s="117"/>
      <c r="K685" s="117"/>
      <c r="L685" s="119"/>
      <c r="M685" s="120"/>
      <c r="N685" s="118"/>
      <c r="O685" s="117"/>
      <c r="P685" s="117"/>
      <c r="Q685" s="216"/>
      <c r="R685" s="117"/>
      <c r="S685" s="117"/>
      <c r="T685" s="117"/>
      <c r="U685" s="216"/>
      <c r="V685" s="216"/>
      <c r="W685" s="216"/>
      <c r="X685" s="216"/>
      <c r="Y685" s="216"/>
      <c r="Z685" s="216"/>
      <c r="AA685" s="217"/>
      <c r="AB685" s="218"/>
      <c r="AC685" s="219"/>
      <c r="AD685" s="220"/>
      <c r="AE685" s="220"/>
      <c r="AF685" s="120"/>
      <c r="AG685" s="217"/>
      <c r="AH685" s="217"/>
      <c r="AI685" s="251"/>
      <c r="AJ685" s="220"/>
      <c r="AK685" s="220"/>
      <c r="AL685" s="222"/>
      <c r="AM685" s="217"/>
      <c r="AN685" s="217"/>
      <c r="AO685" s="221"/>
      <c r="AP685" s="220"/>
      <c r="AQ685" s="220"/>
      <c r="AR685" s="245"/>
      <c r="AS685" s="245"/>
      <c r="AT685" s="117"/>
      <c r="AU685" s="117"/>
    </row>
    <row r="686" spans="1:47" ht="12.75" customHeight="1">
      <c r="A686" s="118"/>
      <c r="B686" s="76"/>
      <c r="C686" s="76"/>
      <c r="D686" s="216"/>
      <c r="E686" s="117"/>
      <c r="F686" s="117"/>
      <c r="G686" s="117"/>
      <c r="H686" s="117"/>
      <c r="I686" s="117"/>
      <c r="J686" s="117"/>
      <c r="K686" s="117"/>
      <c r="L686" s="119"/>
      <c r="M686" s="120"/>
      <c r="N686" s="118"/>
      <c r="O686" s="117"/>
      <c r="P686" s="117"/>
      <c r="Q686" s="216"/>
      <c r="R686" s="117"/>
      <c r="S686" s="117"/>
      <c r="T686" s="117"/>
      <c r="U686" s="216"/>
      <c r="V686" s="216"/>
      <c r="W686" s="216"/>
      <c r="X686" s="216"/>
      <c r="Y686" s="216"/>
      <c r="Z686" s="216"/>
      <c r="AA686" s="217"/>
      <c r="AB686" s="218"/>
      <c r="AC686" s="219"/>
      <c r="AD686" s="220"/>
      <c r="AE686" s="220"/>
      <c r="AF686" s="120"/>
      <c r="AG686" s="217"/>
      <c r="AH686" s="217"/>
      <c r="AI686" s="251"/>
      <c r="AJ686" s="220"/>
      <c r="AK686" s="220"/>
      <c r="AL686" s="222"/>
      <c r="AM686" s="217"/>
      <c r="AN686" s="217"/>
      <c r="AO686" s="221"/>
      <c r="AP686" s="220"/>
      <c r="AQ686" s="220"/>
      <c r="AR686" s="245"/>
      <c r="AS686" s="245"/>
      <c r="AT686" s="117"/>
      <c r="AU686" s="117"/>
    </row>
    <row r="687" spans="1:47" ht="12.75" customHeight="1">
      <c r="A687" s="118"/>
      <c r="B687" s="76"/>
      <c r="C687" s="76"/>
      <c r="D687" s="216"/>
      <c r="E687" s="117"/>
      <c r="F687" s="117"/>
      <c r="G687" s="117"/>
      <c r="H687" s="117"/>
      <c r="I687" s="117"/>
      <c r="J687" s="117"/>
      <c r="K687" s="117"/>
      <c r="L687" s="119"/>
      <c r="M687" s="120"/>
      <c r="N687" s="118"/>
      <c r="O687" s="117"/>
      <c r="P687" s="117"/>
      <c r="Q687" s="216"/>
      <c r="R687" s="117"/>
      <c r="S687" s="117"/>
      <c r="T687" s="117"/>
      <c r="U687" s="216"/>
      <c r="V687" s="216"/>
      <c r="W687" s="216"/>
      <c r="X687" s="216"/>
      <c r="Y687" s="216"/>
      <c r="Z687" s="216"/>
      <c r="AA687" s="217"/>
      <c r="AB687" s="218"/>
      <c r="AC687" s="219"/>
      <c r="AD687" s="220"/>
      <c r="AE687" s="220"/>
      <c r="AF687" s="120"/>
      <c r="AG687" s="217"/>
      <c r="AH687" s="217"/>
      <c r="AI687" s="251"/>
      <c r="AJ687" s="220"/>
      <c r="AK687" s="220"/>
      <c r="AL687" s="222"/>
      <c r="AM687" s="217"/>
      <c r="AN687" s="217"/>
      <c r="AO687" s="221"/>
      <c r="AP687" s="220"/>
      <c r="AQ687" s="220"/>
      <c r="AR687" s="245"/>
      <c r="AS687" s="245"/>
      <c r="AT687" s="117"/>
      <c r="AU687" s="117"/>
    </row>
    <row r="688" spans="1:47" ht="12.75" customHeight="1">
      <c r="A688" s="118"/>
      <c r="B688" s="76"/>
      <c r="C688" s="76"/>
      <c r="D688" s="216"/>
      <c r="E688" s="117"/>
      <c r="F688" s="117"/>
      <c r="G688" s="117"/>
      <c r="H688" s="117"/>
      <c r="I688" s="117"/>
      <c r="J688" s="117"/>
      <c r="K688" s="117"/>
      <c r="L688" s="119"/>
      <c r="M688" s="120"/>
      <c r="N688" s="118"/>
      <c r="O688" s="117"/>
      <c r="P688" s="117"/>
      <c r="Q688" s="216"/>
      <c r="R688" s="117"/>
      <c r="S688" s="117"/>
      <c r="T688" s="117"/>
      <c r="U688" s="216"/>
      <c r="V688" s="216"/>
      <c r="W688" s="216"/>
      <c r="X688" s="216"/>
      <c r="Y688" s="216"/>
      <c r="Z688" s="216"/>
      <c r="AA688" s="217"/>
      <c r="AB688" s="218"/>
      <c r="AC688" s="219"/>
      <c r="AD688" s="220"/>
      <c r="AE688" s="220"/>
      <c r="AF688" s="120"/>
      <c r="AG688" s="217"/>
      <c r="AH688" s="217"/>
      <c r="AI688" s="251"/>
      <c r="AJ688" s="220"/>
      <c r="AK688" s="220"/>
      <c r="AL688" s="222"/>
      <c r="AM688" s="217"/>
      <c r="AN688" s="217"/>
      <c r="AO688" s="221"/>
      <c r="AP688" s="220"/>
      <c r="AQ688" s="220"/>
      <c r="AR688" s="245"/>
      <c r="AS688" s="245"/>
      <c r="AT688" s="117"/>
      <c r="AU688" s="117"/>
    </row>
    <row r="689" spans="1:47" ht="12.75" customHeight="1">
      <c r="A689" s="118"/>
      <c r="B689" s="76"/>
      <c r="C689" s="76"/>
      <c r="D689" s="216"/>
      <c r="E689" s="117"/>
      <c r="F689" s="117"/>
      <c r="G689" s="117"/>
      <c r="H689" s="117"/>
      <c r="I689" s="117"/>
      <c r="J689" s="117"/>
      <c r="K689" s="117"/>
      <c r="L689" s="119"/>
      <c r="M689" s="120"/>
      <c r="N689" s="118"/>
      <c r="O689" s="117"/>
      <c r="P689" s="117"/>
      <c r="Q689" s="216"/>
      <c r="R689" s="117"/>
      <c r="S689" s="117"/>
      <c r="T689" s="117"/>
      <c r="U689" s="216"/>
      <c r="V689" s="216"/>
      <c r="W689" s="216"/>
      <c r="X689" s="216"/>
      <c r="Y689" s="216"/>
      <c r="Z689" s="216"/>
      <c r="AA689" s="217"/>
      <c r="AB689" s="218"/>
      <c r="AC689" s="219"/>
      <c r="AD689" s="220"/>
      <c r="AE689" s="220"/>
      <c r="AF689" s="120"/>
      <c r="AG689" s="217"/>
      <c r="AH689" s="217"/>
      <c r="AI689" s="251"/>
      <c r="AJ689" s="220"/>
      <c r="AK689" s="220"/>
      <c r="AL689" s="222"/>
      <c r="AM689" s="217"/>
      <c r="AN689" s="217"/>
      <c r="AO689" s="221"/>
      <c r="AP689" s="220"/>
      <c r="AQ689" s="220"/>
      <c r="AR689" s="245"/>
      <c r="AS689" s="245"/>
      <c r="AT689" s="117"/>
      <c r="AU689" s="117"/>
    </row>
    <row r="690" spans="1:47" ht="12.75" customHeight="1">
      <c r="A690" s="118"/>
      <c r="B690" s="76"/>
      <c r="C690" s="76"/>
      <c r="D690" s="216"/>
      <c r="E690" s="117"/>
      <c r="F690" s="117"/>
      <c r="G690" s="117"/>
      <c r="H690" s="117"/>
      <c r="I690" s="117"/>
      <c r="J690" s="117"/>
      <c r="K690" s="117"/>
      <c r="L690" s="119"/>
      <c r="M690" s="120"/>
      <c r="N690" s="118"/>
      <c r="O690" s="117"/>
      <c r="P690" s="117"/>
      <c r="Q690" s="216"/>
      <c r="R690" s="117"/>
      <c r="S690" s="117"/>
      <c r="T690" s="117"/>
      <c r="U690" s="216"/>
      <c r="V690" s="216"/>
      <c r="W690" s="216"/>
      <c r="X690" s="216"/>
      <c r="Y690" s="216"/>
      <c r="Z690" s="216"/>
      <c r="AA690" s="217"/>
      <c r="AB690" s="218"/>
      <c r="AC690" s="219"/>
      <c r="AD690" s="220"/>
      <c r="AE690" s="220"/>
      <c r="AF690" s="120"/>
      <c r="AG690" s="217"/>
      <c r="AH690" s="217"/>
      <c r="AI690" s="251"/>
      <c r="AJ690" s="220"/>
      <c r="AK690" s="220"/>
      <c r="AL690" s="222"/>
      <c r="AM690" s="217"/>
      <c r="AN690" s="217"/>
      <c r="AO690" s="221"/>
      <c r="AP690" s="220"/>
      <c r="AQ690" s="220"/>
      <c r="AR690" s="245"/>
      <c r="AS690" s="245"/>
      <c r="AT690" s="117"/>
      <c r="AU690" s="117"/>
    </row>
    <row r="691" spans="1:47" ht="12.75" customHeight="1">
      <c r="A691" s="118"/>
      <c r="B691" s="76"/>
      <c r="C691" s="76"/>
      <c r="D691" s="216"/>
      <c r="E691" s="117"/>
      <c r="F691" s="117"/>
      <c r="G691" s="117"/>
      <c r="H691" s="117"/>
      <c r="I691" s="117"/>
      <c r="J691" s="117"/>
      <c r="K691" s="117"/>
      <c r="L691" s="119"/>
      <c r="M691" s="120"/>
      <c r="N691" s="118"/>
      <c r="O691" s="117"/>
      <c r="P691" s="117"/>
      <c r="Q691" s="216"/>
      <c r="R691" s="117"/>
      <c r="S691" s="117"/>
      <c r="T691" s="117"/>
      <c r="U691" s="216"/>
      <c r="V691" s="216"/>
      <c r="W691" s="216"/>
      <c r="X691" s="216"/>
      <c r="Y691" s="216"/>
      <c r="Z691" s="216"/>
      <c r="AA691" s="217"/>
      <c r="AB691" s="218"/>
      <c r="AC691" s="219"/>
      <c r="AD691" s="220"/>
      <c r="AE691" s="220"/>
      <c r="AF691" s="120"/>
      <c r="AG691" s="217"/>
      <c r="AH691" s="217"/>
      <c r="AI691" s="251"/>
      <c r="AJ691" s="220"/>
      <c r="AK691" s="220"/>
      <c r="AL691" s="222"/>
      <c r="AM691" s="217"/>
      <c r="AN691" s="217"/>
      <c r="AO691" s="221"/>
      <c r="AP691" s="220"/>
      <c r="AQ691" s="220"/>
      <c r="AR691" s="245"/>
      <c r="AS691" s="245"/>
      <c r="AT691" s="117"/>
      <c r="AU691" s="117"/>
    </row>
    <row r="692" spans="1:47" ht="12.75" customHeight="1">
      <c r="A692" s="118"/>
      <c r="B692" s="76"/>
      <c r="C692" s="76"/>
      <c r="D692" s="216"/>
      <c r="E692" s="117"/>
      <c r="F692" s="117"/>
      <c r="G692" s="117"/>
      <c r="H692" s="117"/>
      <c r="I692" s="117"/>
      <c r="J692" s="117"/>
      <c r="K692" s="117"/>
      <c r="L692" s="119"/>
      <c r="M692" s="120"/>
      <c r="N692" s="118"/>
      <c r="O692" s="117"/>
      <c r="P692" s="117"/>
      <c r="Q692" s="216"/>
      <c r="R692" s="117"/>
      <c r="S692" s="117"/>
      <c r="T692" s="117"/>
      <c r="U692" s="216"/>
      <c r="V692" s="216"/>
      <c r="W692" s="216"/>
      <c r="X692" s="216"/>
      <c r="Y692" s="216"/>
      <c r="Z692" s="216"/>
      <c r="AA692" s="217"/>
      <c r="AB692" s="218"/>
      <c r="AC692" s="219"/>
      <c r="AD692" s="220"/>
      <c r="AE692" s="220"/>
      <c r="AF692" s="120"/>
      <c r="AG692" s="217"/>
      <c r="AH692" s="217"/>
      <c r="AI692" s="251"/>
      <c r="AJ692" s="220"/>
      <c r="AK692" s="220"/>
      <c r="AL692" s="222"/>
      <c r="AM692" s="217"/>
      <c r="AN692" s="217"/>
      <c r="AO692" s="221"/>
      <c r="AP692" s="220"/>
      <c r="AQ692" s="220"/>
      <c r="AR692" s="245"/>
      <c r="AS692" s="245"/>
      <c r="AT692" s="117"/>
      <c r="AU692" s="117"/>
    </row>
    <row r="693" spans="1:47" ht="12.75" customHeight="1">
      <c r="A693" s="118"/>
      <c r="B693" s="76"/>
      <c r="C693" s="76"/>
      <c r="D693" s="216"/>
      <c r="E693" s="117"/>
      <c r="F693" s="117"/>
      <c r="G693" s="117"/>
      <c r="H693" s="117"/>
      <c r="I693" s="117"/>
      <c r="J693" s="117"/>
      <c r="K693" s="117"/>
      <c r="L693" s="119"/>
      <c r="M693" s="120"/>
      <c r="N693" s="118"/>
      <c r="O693" s="117"/>
      <c r="P693" s="117"/>
      <c r="Q693" s="216"/>
      <c r="R693" s="117"/>
      <c r="S693" s="117"/>
      <c r="T693" s="117"/>
      <c r="U693" s="216"/>
      <c r="V693" s="216"/>
      <c r="W693" s="216"/>
      <c r="X693" s="216"/>
      <c r="Y693" s="216"/>
      <c r="Z693" s="216"/>
      <c r="AA693" s="217"/>
      <c r="AB693" s="218"/>
      <c r="AC693" s="219"/>
      <c r="AD693" s="220"/>
      <c r="AE693" s="220"/>
      <c r="AF693" s="120"/>
      <c r="AG693" s="217"/>
      <c r="AH693" s="217"/>
      <c r="AI693" s="251"/>
      <c r="AJ693" s="220"/>
      <c r="AK693" s="220"/>
      <c r="AL693" s="222"/>
      <c r="AM693" s="217"/>
      <c r="AN693" s="217"/>
      <c r="AO693" s="221"/>
      <c r="AP693" s="220"/>
      <c r="AQ693" s="220"/>
      <c r="AR693" s="245"/>
      <c r="AS693" s="245"/>
      <c r="AT693" s="117"/>
      <c r="AU693" s="117"/>
    </row>
    <row r="694" spans="1:47" ht="12.75" customHeight="1">
      <c r="A694" s="118"/>
      <c r="B694" s="76"/>
      <c r="C694" s="76"/>
      <c r="D694" s="216"/>
      <c r="E694" s="117"/>
      <c r="F694" s="117"/>
      <c r="G694" s="117"/>
      <c r="H694" s="117"/>
      <c r="I694" s="117"/>
      <c r="J694" s="117"/>
      <c r="K694" s="117"/>
      <c r="L694" s="119"/>
      <c r="M694" s="120"/>
      <c r="N694" s="118"/>
      <c r="O694" s="117"/>
      <c r="P694" s="117"/>
      <c r="Q694" s="216"/>
      <c r="R694" s="117"/>
      <c r="S694" s="117"/>
      <c r="T694" s="117"/>
      <c r="U694" s="216"/>
      <c r="V694" s="216"/>
      <c r="W694" s="216"/>
      <c r="X694" s="216"/>
      <c r="Y694" s="216"/>
      <c r="Z694" s="216"/>
      <c r="AA694" s="217"/>
      <c r="AB694" s="218"/>
      <c r="AC694" s="219"/>
      <c r="AD694" s="220"/>
      <c r="AE694" s="220"/>
      <c r="AF694" s="120"/>
      <c r="AG694" s="217"/>
      <c r="AH694" s="217"/>
      <c r="AI694" s="251"/>
      <c r="AJ694" s="220"/>
      <c r="AK694" s="220"/>
      <c r="AL694" s="222"/>
      <c r="AM694" s="217"/>
      <c r="AN694" s="217"/>
      <c r="AO694" s="221"/>
      <c r="AP694" s="220"/>
      <c r="AQ694" s="220"/>
      <c r="AR694" s="245"/>
      <c r="AS694" s="245"/>
      <c r="AT694" s="117"/>
      <c r="AU694" s="117"/>
    </row>
    <row r="695" spans="1:47" ht="12.75" customHeight="1">
      <c r="A695" s="118"/>
      <c r="B695" s="76"/>
      <c r="C695" s="76"/>
      <c r="D695" s="216"/>
      <c r="E695" s="117"/>
      <c r="F695" s="117"/>
      <c r="G695" s="117"/>
      <c r="H695" s="117"/>
      <c r="I695" s="117"/>
      <c r="J695" s="117"/>
      <c r="K695" s="117"/>
      <c r="L695" s="119"/>
      <c r="M695" s="120"/>
      <c r="N695" s="118"/>
      <c r="O695" s="117"/>
      <c r="P695" s="117"/>
      <c r="Q695" s="216"/>
      <c r="R695" s="117"/>
      <c r="S695" s="117"/>
      <c r="T695" s="117"/>
      <c r="U695" s="216"/>
      <c r="V695" s="216"/>
      <c r="W695" s="216"/>
      <c r="X695" s="216"/>
      <c r="Y695" s="216"/>
      <c r="Z695" s="216"/>
      <c r="AA695" s="217"/>
      <c r="AB695" s="218"/>
      <c r="AC695" s="219"/>
      <c r="AD695" s="220"/>
      <c r="AE695" s="220"/>
      <c r="AF695" s="120"/>
      <c r="AG695" s="217"/>
      <c r="AH695" s="217"/>
      <c r="AI695" s="251"/>
      <c r="AJ695" s="220"/>
      <c r="AK695" s="220"/>
      <c r="AL695" s="222"/>
      <c r="AM695" s="217"/>
      <c r="AN695" s="217"/>
      <c r="AO695" s="221"/>
      <c r="AP695" s="220"/>
      <c r="AQ695" s="220"/>
      <c r="AR695" s="245"/>
      <c r="AS695" s="245"/>
      <c r="AT695" s="117"/>
      <c r="AU695" s="117"/>
    </row>
    <row r="696" spans="1:47" ht="12.75" customHeight="1">
      <c r="A696" s="118"/>
      <c r="B696" s="76"/>
      <c r="C696" s="76"/>
      <c r="D696" s="216"/>
      <c r="E696" s="117"/>
      <c r="F696" s="117"/>
      <c r="G696" s="117"/>
      <c r="H696" s="117"/>
      <c r="I696" s="117"/>
      <c r="J696" s="117"/>
      <c r="K696" s="117"/>
      <c r="L696" s="119"/>
      <c r="M696" s="120"/>
      <c r="N696" s="118"/>
      <c r="O696" s="117"/>
      <c r="P696" s="117"/>
      <c r="Q696" s="216"/>
      <c r="R696" s="117"/>
      <c r="S696" s="117"/>
      <c r="T696" s="117"/>
      <c r="U696" s="216"/>
      <c r="V696" s="216"/>
      <c r="W696" s="216"/>
      <c r="X696" s="216"/>
      <c r="Y696" s="216"/>
      <c r="Z696" s="216"/>
      <c r="AA696" s="217"/>
      <c r="AB696" s="218"/>
      <c r="AC696" s="219"/>
      <c r="AD696" s="220"/>
      <c r="AE696" s="220"/>
      <c r="AF696" s="120"/>
      <c r="AG696" s="217"/>
      <c r="AH696" s="217"/>
      <c r="AI696" s="251"/>
      <c r="AJ696" s="220"/>
      <c r="AK696" s="220"/>
      <c r="AL696" s="222"/>
      <c r="AM696" s="217"/>
      <c r="AN696" s="217"/>
      <c r="AO696" s="221"/>
      <c r="AP696" s="220"/>
      <c r="AQ696" s="220"/>
      <c r="AR696" s="245"/>
      <c r="AS696" s="245"/>
      <c r="AT696" s="117"/>
      <c r="AU696" s="117"/>
    </row>
    <row r="697" spans="1:47" ht="12.75" customHeight="1">
      <c r="A697" s="118"/>
      <c r="B697" s="76"/>
      <c r="C697" s="76"/>
      <c r="D697" s="216"/>
      <c r="E697" s="117"/>
      <c r="F697" s="117"/>
      <c r="G697" s="117"/>
      <c r="H697" s="117"/>
      <c r="I697" s="117"/>
      <c r="J697" s="117"/>
      <c r="K697" s="117"/>
      <c r="L697" s="119"/>
      <c r="M697" s="120"/>
      <c r="N697" s="118"/>
      <c r="O697" s="117"/>
      <c r="P697" s="117"/>
      <c r="Q697" s="216"/>
      <c r="R697" s="117"/>
      <c r="S697" s="117"/>
      <c r="T697" s="117"/>
      <c r="U697" s="216"/>
      <c r="V697" s="216"/>
      <c r="W697" s="216"/>
      <c r="X697" s="216"/>
      <c r="Y697" s="216"/>
      <c r="Z697" s="216"/>
      <c r="AA697" s="217"/>
      <c r="AB697" s="218"/>
      <c r="AC697" s="219"/>
      <c r="AD697" s="220"/>
      <c r="AE697" s="220"/>
      <c r="AF697" s="120"/>
      <c r="AG697" s="217"/>
      <c r="AH697" s="217"/>
      <c r="AI697" s="251"/>
      <c r="AJ697" s="220"/>
      <c r="AK697" s="220"/>
      <c r="AL697" s="222"/>
      <c r="AM697" s="217"/>
      <c r="AN697" s="217"/>
      <c r="AO697" s="221"/>
      <c r="AP697" s="220"/>
      <c r="AQ697" s="220"/>
      <c r="AR697" s="245"/>
      <c r="AS697" s="245"/>
      <c r="AT697" s="117"/>
      <c r="AU697" s="117"/>
    </row>
    <row r="698" spans="1:47" ht="12.75" customHeight="1">
      <c r="A698" s="118"/>
      <c r="B698" s="76"/>
      <c r="C698" s="76"/>
      <c r="D698" s="216"/>
      <c r="E698" s="117"/>
      <c r="F698" s="117"/>
      <c r="G698" s="117"/>
      <c r="H698" s="117"/>
      <c r="I698" s="117"/>
      <c r="J698" s="117"/>
      <c r="K698" s="117"/>
      <c r="L698" s="119"/>
      <c r="M698" s="120"/>
      <c r="N698" s="118"/>
      <c r="O698" s="117"/>
      <c r="P698" s="117"/>
      <c r="Q698" s="216"/>
      <c r="R698" s="117"/>
      <c r="S698" s="117"/>
      <c r="T698" s="117"/>
      <c r="U698" s="216"/>
      <c r="V698" s="216"/>
      <c r="W698" s="216"/>
      <c r="X698" s="216"/>
      <c r="Y698" s="216"/>
      <c r="Z698" s="216"/>
      <c r="AA698" s="217"/>
      <c r="AB698" s="218"/>
      <c r="AC698" s="219"/>
      <c r="AD698" s="220"/>
      <c r="AE698" s="220"/>
      <c r="AF698" s="120"/>
      <c r="AG698" s="217"/>
      <c r="AH698" s="217"/>
      <c r="AI698" s="251"/>
      <c r="AJ698" s="220"/>
      <c r="AK698" s="220"/>
      <c r="AL698" s="222"/>
      <c r="AM698" s="217"/>
      <c r="AN698" s="217"/>
      <c r="AO698" s="221"/>
      <c r="AP698" s="220"/>
      <c r="AQ698" s="220"/>
      <c r="AR698" s="245"/>
      <c r="AS698" s="245"/>
      <c r="AT698" s="117"/>
      <c r="AU698" s="117"/>
    </row>
    <row r="699" spans="1:47" ht="12.75" customHeight="1">
      <c r="A699" s="118"/>
      <c r="B699" s="76"/>
      <c r="C699" s="76"/>
      <c r="D699" s="216"/>
      <c r="E699" s="117"/>
      <c r="F699" s="117"/>
      <c r="G699" s="117"/>
      <c r="H699" s="117"/>
      <c r="I699" s="117"/>
      <c r="J699" s="117"/>
      <c r="K699" s="117"/>
      <c r="L699" s="119"/>
      <c r="M699" s="120"/>
      <c r="N699" s="118"/>
      <c r="O699" s="117"/>
      <c r="P699" s="117"/>
      <c r="Q699" s="216"/>
      <c r="R699" s="117"/>
      <c r="S699" s="117"/>
      <c r="T699" s="117"/>
      <c r="U699" s="216"/>
      <c r="V699" s="216"/>
      <c r="W699" s="216"/>
      <c r="X699" s="216"/>
      <c r="Y699" s="216"/>
      <c r="Z699" s="216"/>
      <c r="AA699" s="217"/>
      <c r="AB699" s="218"/>
      <c r="AC699" s="219"/>
      <c r="AD699" s="220"/>
      <c r="AE699" s="220"/>
      <c r="AF699" s="120"/>
      <c r="AG699" s="217"/>
      <c r="AH699" s="217"/>
      <c r="AI699" s="251"/>
      <c r="AJ699" s="220"/>
      <c r="AK699" s="220"/>
      <c r="AL699" s="222"/>
      <c r="AM699" s="217"/>
      <c r="AN699" s="217"/>
      <c r="AO699" s="221"/>
      <c r="AP699" s="220"/>
      <c r="AQ699" s="220"/>
      <c r="AR699" s="245"/>
      <c r="AS699" s="245"/>
      <c r="AT699" s="117"/>
      <c r="AU699" s="117"/>
    </row>
    <row r="700" spans="1:47" ht="12.75" customHeight="1">
      <c r="A700" s="118"/>
      <c r="B700" s="76"/>
      <c r="C700" s="76"/>
      <c r="D700" s="216"/>
      <c r="E700" s="117"/>
      <c r="F700" s="117"/>
      <c r="G700" s="117"/>
      <c r="H700" s="117"/>
      <c r="I700" s="117"/>
      <c r="J700" s="117"/>
      <c r="K700" s="117"/>
      <c r="L700" s="119"/>
      <c r="M700" s="120"/>
      <c r="N700" s="118"/>
      <c r="O700" s="117"/>
      <c r="P700" s="117"/>
      <c r="Q700" s="216"/>
      <c r="R700" s="117"/>
      <c r="S700" s="117"/>
      <c r="T700" s="117"/>
      <c r="U700" s="216"/>
      <c r="V700" s="216"/>
      <c r="W700" s="216"/>
      <c r="X700" s="216"/>
      <c r="Y700" s="216"/>
      <c r="Z700" s="216"/>
      <c r="AA700" s="217"/>
      <c r="AB700" s="218"/>
      <c r="AC700" s="219"/>
      <c r="AD700" s="220"/>
      <c r="AE700" s="220"/>
      <c r="AF700" s="120"/>
      <c r="AG700" s="217"/>
      <c r="AH700" s="217"/>
      <c r="AI700" s="251"/>
      <c r="AJ700" s="220"/>
      <c r="AK700" s="220"/>
      <c r="AL700" s="222"/>
      <c r="AM700" s="217"/>
      <c r="AN700" s="217"/>
      <c r="AO700" s="221"/>
      <c r="AP700" s="220"/>
      <c r="AQ700" s="220"/>
      <c r="AR700" s="245"/>
      <c r="AS700" s="245"/>
      <c r="AT700" s="117"/>
      <c r="AU700" s="117"/>
    </row>
    <row r="701" spans="1:47" ht="12.75" customHeight="1">
      <c r="A701" s="118"/>
      <c r="B701" s="76"/>
      <c r="C701" s="76"/>
      <c r="D701" s="216"/>
      <c r="E701" s="117"/>
      <c r="F701" s="117"/>
      <c r="G701" s="117"/>
      <c r="H701" s="117"/>
      <c r="I701" s="117"/>
      <c r="J701" s="117"/>
      <c r="K701" s="117"/>
      <c r="L701" s="119"/>
      <c r="M701" s="120"/>
      <c r="N701" s="118"/>
      <c r="O701" s="117"/>
      <c r="P701" s="117"/>
      <c r="Q701" s="216"/>
      <c r="R701" s="117"/>
      <c r="S701" s="117"/>
      <c r="T701" s="117"/>
      <c r="U701" s="216"/>
      <c r="V701" s="216"/>
      <c r="W701" s="216"/>
      <c r="X701" s="216"/>
      <c r="Y701" s="216"/>
      <c r="Z701" s="216"/>
      <c r="AA701" s="217"/>
      <c r="AB701" s="218"/>
      <c r="AC701" s="219"/>
      <c r="AD701" s="220"/>
      <c r="AE701" s="220"/>
      <c r="AF701" s="120"/>
      <c r="AG701" s="217"/>
      <c r="AH701" s="217"/>
      <c r="AI701" s="251"/>
      <c r="AJ701" s="220"/>
      <c r="AK701" s="220"/>
      <c r="AL701" s="222"/>
      <c r="AM701" s="217"/>
      <c r="AN701" s="217"/>
      <c r="AO701" s="221"/>
      <c r="AP701" s="220"/>
      <c r="AQ701" s="220"/>
      <c r="AR701" s="245"/>
      <c r="AS701" s="245"/>
      <c r="AT701" s="117"/>
      <c r="AU701" s="117"/>
    </row>
    <row r="702" spans="1:47" ht="12.75" customHeight="1">
      <c r="A702" s="118"/>
      <c r="B702" s="76"/>
      <c r="C702" s="76"/>
      <c r="D702" s="216"/>
      <c r="E702" s="117"/>
      <c r="F702" s="117"/>
      <c r="G702" s="117"/>
      <c r="H702" s="117"/>
      <c r="I702" s="117"/>
      <c r="J702" s="117"/>
      <c r="K702" s="117"/>
      <c r="L702" s="119"/>
      <c r="M702" s="120"/>
      <c r="N702" s="118"/>
      <c r="O702" s="117"/>
      <c r="P702" s="117"/>
      <c r="Q702" s="216"/>
      <c r="R702" s="117"/>
      <c r="S702" s="117"/>
      <c r="T702" s="117"/>
      <c r="U702" s="216"/>
      <c r="V702" s="216"/>
      <c r="W702" s="216"/>
      <c r="X702" s="216"/>
      <c r="Y702" s="216"/>
      <c r="Z702" s="216"/>
      <c r="AA702" s="217"/>
      <c r="AB702" s="218"/>
      <c r="AC702" s="219"/>
      <c r="AD702" s="220"/>
      <c r="AE702" s="220"/>
      <c r="AF702" s="120"/>
      <c r="AG702" s="217"/>
      <c r="AH702" s="217"/>
      <c r="AI702" s="251"/>
      <c r="AJ702" s="220"/>
      <c r="AK702" s="220"/>
      <c r="AL702" s="222"/>
      <c r="AM702" s="217"/>
      <c r="AN702" s="217"/>
      <c r="AO702" s="221"/>
      <c r="AP702" s="220"/>
      <c r="AQ702" s="220"/>
      <c r="AR702" s="245"/>
      <c r="AS702" s="245"/>
      <c r="AT702" s="117"/>
      <c r="AU702" s="117"/>
    </row>
    <row r="703" spans="1:47" ht="12.75" customHeight="1">
      <c r="A703" s="118"/>
      <c r="B703" s="76"/>
      <c r="C703" s="76"/>
      <c r="D703" s="216"/>
      <c r="E703" s="117"/>
      <c r="F703" s="117"/>
      <c r="G703" s="117"/>
      <c r="H703" s="117"/>
      <c r="I703" s="117"/>
      <c r="J703" s="117"/>
      <c r="K703" s="117"/>
      <c r="L703" s="119"/>
      <c r="M703" s="120"/>
      <c r="N703" s="118"/>
      <c r="O703" s="117"/>
      <c r="P703" s="117"/>
      <c r="Q703" s="216"/>
      <c r="R703" s="117"/>
      <c r="S703" s="117"/>
      <c r="T703" s="117"/>
      <c r="U703" s="216"/>
      <c r="V703" s="216"/>
      <c r="W703" s="216"/>
      <c r="X703" s="216"/>
      <c r="Y703" s="216"/>
      <c r="Z703" s="216"/>
      <c r="AA703" s="217"/>
      <c r="AB703" s="218"/>
      <c r="AC703" s="219"/>
      <c r="AD703" s="220"/>
      <c r="AE703" s="220"/>
      <c r="AF703" s="120"/>
      <c r="AG703" s="217"/>
      <c r="AH703" s="217"/>
      <c r="AI703" s="251"/>
      <c r="AJ703" s="220"/>
      <c r="AK703" s="220"/>
      <c r="AL703" s="222"/>
      <c r="AM703" s="217"/>
      <c r="AN703" s="217"/>
      <c r="AO703" s="221"/>
      <c r="AP703" s="220"/>
      <c r="AQ703" s="220"/>
      <c r="AR703" s="245"/>
      <c r="AS703" s="245"/>
      <c r="AT703" s="117"/>
      <c r="AU703" s="117"/>
    </row>
    <row r="704" spans="1:47" ht="12.75" customHeight="1">
      <c r="A704" s="118"/>
      <c r="B704" s="76"/>
      <c r="C704" s="76"/>
      <c r="D704" s="216"/>
      <c r="E704" s="117"/>
      <c r="F704" s="117"/>
      <c r="G704" s="117"/>
      <c r="H704" s="117"/>
      <c r="I704" s="117"/>
      <c r="J704" s="117"/>
      <c r="K704" s="117"/>
      <c r="L704" s="119"/>
      <c r="M704" s="120"/>
      <c r="N704" s="118"/>
      <c r="O704" s="117"/>
      <c r="P704" s="117"/>
      <c r="Q704" s="216"/>
      <c r="R704" s="117"/>
      <c r="S704" s="117"/>
      <c r="T704" s="117"/>
      <c r="U704" s="216"/>
      <c r="V704" s="216"/>
      <c r="W704" s="216"/>
      <c r="X704" s="216"/>
      <c r="Y704" s="216"/>
      <c r="Z704" s="216"/>
      <c r="AA704" s="217"/>
      <c r="AB704" s="218"/>
      <c r="AC704" s="219"/>
      <c r="AD704" s="220"/>
      <c r="AE704" s="220"/>
      <c r="AF704" s="120"/>
      <c r="AG704" s="217"/>
      <c r="AH704" s="217"/>
      <c r="AI704" s="251"/>
      <c r="AJ704" s="220"/>
      <c r="AK704" s="220"/>
      <c r="AL704" s="222"/>
      <c r="AM704" s="217"/>
      <c r="AN704" s="217"/>
      <c r="AO704" s="221"/>
      <c r="AP704" s="220"/>
      <c r="AQ704" s="220"/>
      <c r="AR704" s="245"/>
      <c r="AS704" s="245"/>
      <c r="AT704" s="117"/>
      <c r="AU704" s="117"/>
    </row>
    <row r="705" spans="1:47" ht="12.75" customHeight="1">
      <c r="A705" s="118"/>
      <c r="B705" s="76"/>
      <c r="C705" s="76"/>
      <c r="D705" s="216"/>
      <c r="E705" s="117"/>
      <c r="F705" s="117"/>
      <c r="G705" s="117"/>
      <c r="H705" s="117"/>
      <c r="I705" s="117"/>
      <c r="J705" s="117"/>
      <c r="K705" s="117"/>
      <c r="L705" s="119"/>
      <c r="M705" s="120"/>
      <c r="N705" s="118"/>
      <c r="O705" s="117"/>
      <c r="P705" s="117"/>
      <c r="Q705" s="216"/>
      <c r="R705" s="117"/>
      <c r="S705" s="117"/>
      <c r="T705" s="117"/>
      <c r="U705" s="216"/>
      <c r="V705" s="216"/>
      <c r="W705" s="216"/>
      <c r="X705" s="216"/>
      <c r="Y705" s="216"/>
      <c r="Z705" s="216"/>
      <c r="AA705" s="217"/>
      <c r="AB705" s="218"/>
      <c r="AC705" s="219"/>
      <c r="AD705" s="220"/>
      <c r="AE705" s="220"/>
      <c r="AF705" s="120"/>
      <c r="AG705" s="217"/>
      <c r="AH705" s="217"/>
      <c r="AI705" s="251"/>
      <c r="AJ705" s="220"/>
      <c r="AK705" s="220"/>
      <c r="AL705" s="222"/>
      <c r="AM705" s="217"/>
      <c r="AN705" s="217"/>
      <c r="AO705" s="221"/>
      <c r="AP705" s="220"/>
      <c r="AQ705" s="220"/>
      <c r="AR705" s="245"/>
      <c r="AS705" s="245"/>
      <c r="AT705" s="117"/>
      <c r="AU705" s="117"/>
    </row>
    <row r="706" spans="1:47" ht="12.75" customHeight="1">
      <c r="A706" s="118"/>
      <c r="B706" s="76"/>
      <c r="C706" s="76"/>
      <c r="D706" s="216"/>
      <c r="E706" s="117"/>
      <c r="F706" s="117"/>
      <c r="G706" s="117"/>
      <c r="H706" s="117"/>
      <c r="I706" s="117"/>
      <c r="J706" s="117"/>
      <c r="K706" s="117"/>
      <c r="L706" s="119"/>
      <c r="M706" s="120"/>
      <c r="N706" s="118"/>
      <c r="O706" s="117"/>
      <c r="P706" s="117"/>
      <c r="Q706" s="216"/>
      <c r="R706" s="117"/>
      <c r="S706" s="117"/>
      <c r="T706" s="117"/>
      <c r="U706" s="216"/>
      <c r="V706" s="216"/>
      <c r="W706" s="216"/>
      <c r="X706" s="216"/>
      <c r="Y706" s="216"/>
      <c r="Z706" s="216"/>
      <c r="AA706" s="217"/>
      <c r="AB706" s="218"/>
      <c r="AC706" s="219"/>
      <c r="AD706" s="220"/>
      <c r="AE706" s="220"/>
      <c r="AF706" s="120"/>
      <c r="AG706" s="217"/>
      <c r="AH706" s="217"/>
      <c r="AI706" s="251"/>
      <c r="AJ706" s="220"/>
      <c r="AK706" s="220"/>
      <c r="AL706" s="222"/>
      <c r="AM706" s="217"/>
      <c r="AN706" s="217"/>
      <c r="AO706" s="221"/>
      <c r="AP706" s="220"/>
      <c r="AQ706" s="220"/>
      <c r="AR706" s="245"/>
      <c r="AS706" s="245"/>
      <c r="AT706" s="117"/>
      <c r="AU706" s="117"/>
    </row>
    <row r="707" spans="1:47" ht="12.75" customHeight="1">
      <c r="A707" s="118"/>
      <c r="B707" s="76"/>
      <c r="C707" s="76"/>
      <c r="D707" s="216"/>
      <c r="E707" s="117"/>
      <c r="F707" s="117"/>
      <c r="G707" s="117"/>
      <c r="H707" s="117"/>
      <c r="I707" s="117"/>
      <c r="J707" s="117"/>
      <c r="K707" s="117"/>
      <c r="L707" s="119"/>
      <c r="M707" s="120"/>
      <c r="N707" s="118"/>
      <c r="O707" s="117"/>
      <c r="P707" s="117"/>
      <c r="Q707" s="216"/>
      <c r="R707" s="117"/>
      <c r="S707" s="117"/>
      <c r="T707" s="117"/>
      <c r="U707" s="216"/>
      <c r="V707" s="216"/>
      <c r="W707" s="216"/>
      <c r="X707" s="216"/>
      <c r="Y707" s="216"/>
      <c r="Z707" s="216"/>
      <c r="AA707" s="217"/>
      <c r="AB707" s="218"/>
      <c r="AC707" s="219"/>
      <c r="AD707" s="220"/>
      <c r="AE707" s="220"/>
      <c r="AF707" s="120"/>
      <c r="AG707" s="217"/>
      <c r="AH707" s="217"/>
      <c r="AI707" s="251"/>
      <c r="AJ707" s="220"/>
      <c r="AK707" s="220"/>
      <c r="AL707" s="222"/>
      <c r="AM707" s="217"/>
      <c r="AN707" s="217"/>
      <c r="AO707" s="221"/>
      <c r="AP707" s="220"/>
      <c r="AQ707" s="220"/>
      <c r="AR707" s="245"/>
      <c r="AS707" s="245"/>
      <c r="AT707" s="117"/>
      <c r="AU707" s="117"/>
    </row>
    <row r="708" spans="1:47" ht="12.75" customHeight="1">
      <c r="A708" s="118"/>
      <c r="B708" s="76"/>
      <c r="C708" s="76"/>
      <c r="D708" s="216"/>
      <c r="E708" s="117"/>
      <c r="F708" s="117"/>
      <c r="G708" s="117"/>
      <c r="H708" s="117"/>
      <c r="I708" s="117"/>
      <c r="J708" s="117"/>
      <c r="K708" s="117"/>
      <c r="L708" s="119"/>
      <c r="M708" s="120"/>
      <c r="N708" s="118"/>
      <c r="O708" s="117"/>
      <c r="P708" s="117"/>
      <c r="Q708" s="216"/>
      <c r="R708" s="117"/>
      <c r="S708" s="117"/>
      <c r="T708" s="117"/>
      <c r="U708" s="216"/>
      <c r="V708" s="216"/>
      <c r="W708" s="216"/>
      <c r="X708" s="216"/>
      <c r="Y708" s="216"/>
      <c r="Z708" s="216"/>
      <c r="AA708" s="217"/>
      <c r="AB708" s="218"/>
      <c r="AC708" s="219"/>
      <c r="AD708" s="220"/>
      <c r="AE708" s="220"/>
      <c r="AF708" s="120"/>
      <c r="AG708" s="217"/>
      <c r="AH708" s="217"/>
      <c r="AI708" s="251"/>
      <c r="AJ708" s="220"/>
      <c r="AK708" s="220"/>
      <c r="AL708" s="222"/>
      <c r="AM708" s="217"/>
      <c r="AN708" s="217"/>
      <c r="AO708" s="221"/>
      <c r="AP708" s="220"/>
      <c r="AQ708" s="220"/>
      <c r="AR708" s="245"/>
      <c r="AS708" s="245"/>
      <c r="AT708" s="117"/>
      <c r="AU708" s="117"/>
    </row>
    <row r="709" spans="1:47" ht="12.75" customHeight="1">
      <c r="A709" s="118"/>
      <c r="B709" s="76"/>
      <c r="C709" s="76"/>
      <c r="D709" s="216"/>
      <c r="E709" s="117"/>
      <c r="F709" s="117"/>
      <c r="G709" s="117"/>
      <c r="H709" s="117"/>
      <c r="I709" s="117"/>
      <c r="J709" s="117"/>
      <c r="K709" s="117"/>
      <c r="L709" s="119"/>
      <c r="M709" s="120"/>
      <c r="N709" s="118"/>
      <c r="O709" s="117"/>
      <c r="P709" s="117"/>
      <c r="Q709" s="216"/>
      <c r="R709" s="117"/>
      <c r="S709" s="117"/>
      <c r="T709" s="117"/>
      <c r="U709" s="216"/>
      <c r="V709" s="216"/>
      <c r="W709" s="216"/>
      <c r="X709" s="216"/>
      <c r="Y709" s="216"/>
      <c r="Z709" s="216"/>
      <c r="AA709" s="217"/>
      <c r="AB709" s="218"/>
      <c r="AC709" s="219"/>
      <c r="AD709" s="220"/>
      <c r="AE709" s="220"/>
      <c r="AF709" s="120"/>
      <c r="AG709" s="217"/>
      <c r="AH709" s="217"/>
      <c r="AI709" s="251"/>
      <c r="AJ709" s="220"/>
      <c r="AK709" s="220"/>
      <c r="AL709" s="222"/>
      <c r="AM709" s="217"/>
      <c r="AN709" s="217"/>
      <c r="AO709" s="221"/>
      <c r="AP709" s="220"/>
      <c r="AQ709" s="220"/>
      <c r="AR709" s="245"/>
      <c r="AS709" s="245"/>
      <c r="AT709" s="117"/>
      <c r="AU709" s="117"/>
    </row>
    <row r="710" spans="1:47" ht="12.75" customHeight="1">
      <c r="A710" s="118"/>
      <c r="B710" s="76"/>
      <c r="C710" s="76"/>
      <c r="D710" s="216"/>
      <c r="E710" s="117"/>
      <c r="F710" s="117"/>
      <c r="G710" s="117"/>
      <c r="H710" s="117"/>
      <c r="I710" s="117"/>
      <c r="J710" s="117"/>
      <c r="K710" s="117"/>
      <c r="L710" s="119"/>
      <c r="M710" s="120"/>
      <c r="N710" s="118"/>
      <c r="O710" s="117"/>
      <c r="P710" s="117"/>
      <c r="Q710" s="216"/>
      <c r="R710" s="117"/>
      <c r="S710" s="117"/>
      <c r="T710" s="117"/>
      <c r="U710" s="216"/>
      <c r="V710" s="216"/>
      <c r="W710" s="216"/>
      <c r="X710" s="216"/>
      <c r="Y710" s="216"/>
      <c r="Z710" s="216"/>
      <c r="AA710" s="217"/>
      <c r="AB710" s="218"/>
      <c r="AC710" s="219"/>
      <c r="AD710" s="220"/>
      <c r="AE710" s="220"/>
      <c r="AF710" s="120"/>
      <c r="AG710" s="217"/>
      <c r="AH710" s="217"/>
      <c r="AI710" s="251"/>
      <c r="AJ710" s="220"/>
      <c r="AK710" s="220"/>
      <c r="AL710" s="222"/>
      <c r="AM710" s="217"/>
      <c r="AN710" s="217"/>
      <c r="AO710" s="221"/>
      <c r="AP710" s="220"/>
      <c r="AQ710" s="220"/>
      <c r="AR710" s="245"/>
      <c r="AS710" s="245"/>
      <c r="AT710" s="117"/>
      <c r="AU710" s="117"/>
    </row>
    <row r="711" spans="1:47" ht="12.75" customHeight="1">
      <c r="A711" s="118"/>
      <c r="B711" s="76"/>
      <c r="C711" s="76"/>
      <c r="D711" s="216"/>
      <c r="E711" s="117"/>
      <c r="F711" s="117"/>
      <c r="G711" s="117"/>
      <c r="H711" s="117"/>
      <c r="I711" s="117"/>
      <c r="J711" s="117"/>
      <c r="K711" s="117"/>
      <c r="L711" s="119"/>
      <c r="M711" s="120"/>
      <c r="N711" s="118"/>
      <c r="O711" s="117"/>
      <c r="P711" s="117"/>
      <c r="Q711" s="216"/>
      <c r="R711" s="117"/>
      <c r="S711" s="117"/>
      <c r="T711" s="117"/>
      <c r="U711" s="216"/>
      <c r="V711" s="216"/>
      <c r="W711" s="216"/>
      <c r="X711" s="216"/>
      <c r="Y711" s="216"/>
      <c r="Z711" s="216"/>
      <c r="AA711" s="217"/>
      <c r="AB711" s="218"/>
      <c r="AC711" s="219"/>
      <c r="AD711" s="220"/>
      <c r="AE711" s="220"/>
      <c r="AF711" s="120"/>
      <c r="AG711" s="217"/>
      <c r="AH711" s="217"/>
      <c r="AI711" s="251"/>
      <c r="AJ711" s="220"/>
      <c r="AK711" s="220"/>
      <c r="AL711" s="222"/>
      <c r="AM711" s="217"/>
      <c r="AN711" s="217"/>
      <c r="AO711" s="221"/>
      <c r="AP711" s="220"/>
      <c r="AQ711" s="220"/>
      <c r="AR711" s="245"/>
      <c r="AS711" s="245"/>
      <c r="AT711" s="117"/>
      <c r="AU711" s="117"/>
    </row>
    <row r="712" spans="1:47" ht="12.75" customHeight="1">
      <c r="A712" s="118"/>
      <c r="B712" s="76"/>
      <c r="C712" s="76"/>
      <c r="D712" s="216"/>
      <c r="E712" s="117"/>
      <c r="F712" s="117"/>
      <c r="G712" s="117"/>
      <c r="H712" s="117"/>
      <c r="I712" s="117"/>
      <c r="J712" s="117"/>
      <c r="K712" s="117"/>
      <c r="L712" s="119"/>
      <c r="M712" s="120"/>
      <c r="N712" s="118"/>
      <c r="O712" s="117"/>
      <c r="P712" s="117"/>
      <c r="Q712" s="216"/>
      <c r="R712" s="117"/>
      <c r="S712" s="117"/>
      <c r="T712" s="117"/>
      <c r="U712" s="216"/>
      <c r="V712" s="216"/>
      <c r="W712" s="216"/>
      <c r="X712" s="216"/>
      <c r="Y712" s="216"/>
      <c r="Z712" s="216"/>
      <c r="AA712" s="217"/>
      <c r="AB712" s="218"/>
      <c r="AC712" s="219"/>
      <c r="AD712" s="220"/>
      <c r="AE712" s="220"/>
      <c r="AF712" s="120"/>
      <c r="AG712" s="217"/>
      <c r="AH712" s="217"/>
      <c r="AI712" s="251"/>
      <c r="AJ712" s="220"/>
      <c r="AK712" s="220"/>
      <c r="AL712" s="222"/>
      <c r="AM712" s="217"/>
      <c r="AN712" s="217"/>
      <c r="AO712" s="221"/>
      <c r="AP712" s="220"/>
      <c r="AQ712" s="220"/>
      <c r="AR712" s="245"/>
      <c r="AS712" s="245"/>
      <c r="AT712" s="117"/>
      <c r="AU712" s="117"/>
    </row>
    <row r="713" spans="1:47" ht="12.75" customHeight="1">
      <c r="A713" s="118"/>
      <c r="B713" s="76"/>
      <c r="C713" s="76"/>
      <c r="D713" s="216"/>
      <c r="E713" s="117"/>
      <c r="F713" s="117"/>
      <c r="G713" s="117"/>
      <c r="H713" s="117"/>
      <c r="I713" s="117"/>
      <c r="J713" s="117"/>
      <c r="K713" s="117"/>
      <c r="L713" s="119"/>
      <c r="M713" s="120"/>
      <c r="N713" s="118"/>
      <c r="O713" s="117"/>
      <c r="P713" s="117"/>
      <c r="Q713" s="216"/>
      <c r="R713" s="117"/>
      <c r="S713" s="117"/>
      <c r="T713" s="117"/>
      <c r="U713" s="216"/>
      <c r="V713" s="216"/>
      <c r="W713" s="216"/>
      <c r="X713" s="216"/>
      <c r="Y713" s="216"/>
      <c r="Z713" s="216"/>
      <c r="AA713" s="217"/>
      <c r="AB713" s="218"/>
      <c r="AC713" s="219"/>
      <c r="AD713" s="220"/>
      <c r="AE713" s="220"/>
      <c r="AF713" s="120"/>
      <c r="AG713" s="217"/>
      <c r="AH713" s="217"/>
      <c r="AI713" s="251"/>
      <c r="AJ713" s="220"/>
      <c r="AK713" s="220"/>
      <c r="AL713" s="222"/>
      <c r="AM713" s="217"/>
      <c r="AN713" s="217"/>
      <c r="AO713" s="221"/>
      <c r="AP713" s="220"/>
      <c r="AQ713" s="220"/>
      <c r="AR713" s="245"/>
      <c r="AS713" s="245"/>
      <c r="AT713" s="117"/>
      <c r="AU713" s="117"/>
    </row>
    <row r="714" spans="1:47" ht="12.75" customHeight="1">
      <c r="A714" s="118"/>
      <c r="B714" s="76"/>
      <c r="C714" s="76"/>
      <c r="D714" s="216"/>
      <c r="E714" s="117"/>
      <c r="F714" s="117"/>
      <c r="G714" s="117"/>
      <c r="H714" s="117"/>
      <c r="I714" s="117"/>
      <c r="J714" s="117"/>
      <c r="K714" s="117"/>
      <c r="L714" s="119"/>
      <c r="M714" s="120"/>
      <c r="N714" s="118"/>
      <c r="O714" s="117"/>
      <c r="P714" s="117"/>
      <c r="Q714" s="216"/>
      <c r="R714" s="117"/>
      <c r="S714" s="117"/>
      <c r="T714" s="117"/>
      <c r="U714" s="216"/>
      <c r="V714" s="216"/>
      <c r="W714" s="216"/>
      <c r="X714" s="216"/>
      <c r="Y714" s="216"/>
      <c r="Z714" s="216"/>
      <c r="AA714" s="217"/>
      <c r="AB714" s="218"/>
      <c r="AC714" s="219"/>
      <c r="AD714" s="220"/>
      <c r="AE714" s="220"/>
      <c r="AF714" s="120"/>
      <c r="AG714" s="217"/>
      <c r="AH714" s="217"/>
      <c r="AI714" s="251"/>
      <c r="AJ714" s="220"/>
      <c r="AK714" s="220"/>
      <c r="AL714" s="222"/>
      <c r="AM714" s="217"/>
      <c r="AN714" s="217"/>
      <c r="AO714" s="221"/>
      <c r="AP714" s="220"/>
      <c r="AQ714" s="220"/>
      <c r="AR714" s="245"/>
      <c r="AS714" s="245"/>
      <c r="AT714" s="117"/>
      <c r="AU714" s="117"/>
    </row>
    <row r="715" spans="1:47" ht="12.75" customHeight="1">
      <c r="A715" s="118"/>
      <c r="B715" s="76"/>
      <c r="C715" s="76"/>
      <c r="D715" s="216"/>
      <c r="E715" s="117"/>
      <c r="F715" s="117"/>
      <c r="G715" s="117"/>
      <c r="H715" s="117"/>
      <c r="I715" s="117"/>
      <c r="J715" s="117"/>
      <c r="K715" s="117"/>
      <c r="L715" s="119"/>
      <c r="M715" s="120"/>
      <c r="N715" s="118"/>
      <c r="O715" s="117"/>
      <c r="P715" s="117"/>
      <c r="Q715" s="216"/>
      <c r="R715" s="117"/>
      <c r="S715" s="117"/>
      <c r="T715" s="117"/>
      <c r="U715" s="216"/>
      <c r="V715" s="216"/>
      <c r="W715" s="216"/>
      <c r="X715" s="216"/>
      <c r="Y715" s="216"/>
      <c r="Z715" s="216"/>
      <c r="AA715" s="217"/>
      <c r="AB715" s="218"/>
      <c r="AC715" s="219"/>
      <c r="AD715" s="220"/>
      <c r="AE715" s="220"/>
      <c r="AF715" s="120"/>
      <c r="AG715" s="217"/>
      <c r="AH715" s="217"/>
      <c r="AI715" s="251"/>
      <c r="AJ715" s="220"/>
      <c r="AK715" s="220"/>
      <c r="AL715" s="222"/>
      <c r="AM715" s="217"/>
      <c r="AN715" s="217"/>
      <c r="AO715" s="221"/>
      <c r="AP715" s="220"/>
      <c r="AQ715" s="220"/>
      <c r="AR715" s="245"/>
      <c r="AS715" s="245"/>
      <c r="AT715" s="117"/>
      <c r="AU715" s="117"/>
    </row>
    <row r="716" spans="1:47" ht="12.75" customHeight="1">
      <c r="A716" s="118"/>
      <c r="B716" s="76"/>
      <c r="C716" s="76"/>
      <c r="D716" s="216"/>
      <c r="E716" s="117"/>
      <c r="F716" s="117"/>
      <c r="G716" s="117"/>
      <c r="H716" s="117"/>
      <c r="I716" s="117"/>
      <c r="J716" s="117"/>
      <c r="K716" s="117"/>
      <c r="L716" s="119"/>
      <c r="M716" s="120"/>
      <c r="N716" s="118"/>
      <c r="O716" s="117"/>
      <c r="P716" s="117"/>
      <c r="Q716" s="216"/>
      <c r="R716" s="117"/>
      <c r="S716" s="117"/>
      <c r="T716" s="117"/>
      <c r="U716" s="216"/>
      <c r="V716" s="216"/>
      <c r="W716" s="216"/>
      <c r="X716" s="216"/>
      <c r="Y716" s="216"/>
      <c r="Z716" s="216"/>
      <c r="AA716" s="217"/>
      <c r="AB716" s="218"/>
      <c r="AC716" s="219"/>
      <c r="AD716" s="220"/>
      <c r="AE716" s="220"/>
      <c r="AF716" s="120"/>
      <c r="AG716" s="217"/>
      <c r="AH716" s="217"/>
      <c r="AI716" s="251"/>
      <c r="AJ716" s="220"/>
      <c r="AK716" s="220"/>
      <c r="AL716" s="222"/>
      <c r="AM716" s="217"/>
      <c r="AN716" s="217"/>
      <c r="AO716" s="221"/>
      <c r="AP716" s="220"/>
      <c r="AQ716" s="220"/>
      <c r="AR716" s="245"/>
      <c r="AS716" s="245"/>
      <c r="AT716" s="117"/>
      <c r="AU716" s="117"/>
    </row>
    <row r="717" spans="1:47" ht="12.75" customHeight="1">
      <c r="A717" s="118"/>
      <c r="B717" s="76"/>
      <c r="C717" s="76"/>
      <c r="D717" s="216"/>
      <c r="E717" s="117"/>
      <c r="F717" s="117"/>
      <c r="G717" s="117"/>
      <c r="H717" s="117"/>
      <c r="I717" s="117"/>
      <c r="J717" s="117"/>
      <c r="K717" s="117"/>
      <c r="L717" s="119"/>
      <c r="M717" s="120"/>
      <c r="N717" s="118"/>
      <c r="O717" s="117"/>
      <c r="P717" s="117"/>
      <c r="Q717" s="216"/>
      <c r="R717" s="117"/>
      <c r="S717" s="117"/>
      <c r="T717" s="117"/>
      <c r="U717" s="216"/>
      <c r="V717" s="216"/>
      <c r="W717" s="216"/>
      <c r="X717" s="216"/>
      <c r="Y717" s="216"/>
      <c r="Z717" s="216"/>
      <c r="AA717" s="217"/>
      <c r="AB717" s="218"/>
      <c r="AC717" s="219"/>
      <c r="AD717" s="220"/>
      <c r="AE717" s="220"/>
      <c r="AF717" s="120"/>
      <c r="AG717" s="217"/>
      <c r="AH717" s="217"/>
      <c r="AI717" s="251"/>
      <c r="AJ717" s="220"/>
      <c r="AK717" s="220"/>
      <c r="AL717" s="222"/>
      <c r="AM717" s="217"/>
      <c r="AN717" s="217"/>
      <c r="AO717" s="221"/>
      <c r="AP717" s="220"/>
      <c r="AQ717" s="220"/>
      <c r="AR717" s="245"/>
      <c r="AS717" s="245"/>
      <c r="AT717" s="117"/>
      <c r="AU717" s="117"/>
    </row>
    <row r="718" spans="1:47" ht="12.75" customHeight="1">
      <c r="A718" s="118"/>
      <c r="B718" s="76"/>
      <c r="C718" s="76"/>
      <c r="D718" s="216"/>
      <c r="E718" s="117"/>
      <c r="F718" s="117"/>
      <c r="G718" s="117"/>
      <c r="H718" s="117"/>
      <c r="I718" s="117"/>
      <c r="J718" s="117"/>
      <c r="K718" s="117"/>
      <c r="L718" s="119"/>
      <c r="M718" s="120"/>
      <c r="N718" s="118"/>
      <c r="O718" s="117"/>
      <c r="P718" s="117"/>
      <c r="Q718" s="216"/>
      <c r="R718" s="117"/>
      <c r="S718" s="117"/>
      <c r="T718" s="117"/>
      <c r="U718" s="216"/>
      <c r="V718" s="216"/>
      <c r="W718" s="216"/>
      <c r="X718" s="216"/>
      <c r="Y718" s="216"/>
      <c r="Z718" s="216"/>
      <c r="AA718" s="217"/>
      <c r="AB718" s="218"/>
      <c r="AC718" s="219"/>
      <c r="AD718" s="220"/>
      <c r="AE718" s="220"/>
      <c r="AF718" s="120"/>
      <c r="AG718" s="217"/>
      <c r="AH718" s="217"/>
      <c r="AI718" s="251"/>
      <c r="AJ718" s="220"/>
      <c r="AK718" s="220"/>
      <c r="AL718" s="222"/>
      <c r="AM718" s="217"/>
      <c r="AN718" s="217"/>
      <c r="AO718" s="221"/>
      <c r="AP718" s="220"/>
      <c r="AQ718" s="220"/>
      <c r="AR718" s="245"/>
      <c r="AS718" s="245"/>
      <c r="AT718" s="117"/>
      <c r="AU718" s="117"/>
    </row>
    <row r="719" spans="1:47" ht="12.75" customHeight="1">
      <c r="A719" s="118"/>
      <c r="B719" s="76"/>
      <c r="C719" s="76"/>
      <c r="D719" s="216"/>
      <c r="E719" s="117"/>
      <c r="F719" s="117"/>
      <c r="G719" s="117"/>
      <c r="H719" s="117"/>
      <c r="I719" s="117"/>
      <c r="J719" s="117"/>
      <c r="K719" s="117"/>
      <c r="L719" s="119"/>
      <c r="M719" s="120"/>
      <c r="N719" s="118"/>
      <c r="O719" s="117"/>
      <c r="P719" s="117"/>
      <c r="Q719" s="216"/>
      <c r="R719" s="117"/>
      <c r="S719" s="117"/>
      <c r="T719" s="117"/>
      <c r="U719" s="216"/>
      <c r="V719" s="216"/>
      <c r="W719" s="216"/>
      <c r="X719" s="216"/>
      <c r="Y719" s="216"/>
      <c r="Z719" s="216"/>
      <c r="AA719" s="217"/>
      <c r="AB719" s="218"/>
      <c r="AC719" s="219"/>
      <c r="AD719" s="220"/>
      <c r="AE719" s="220"/>
      <c r="AF719" s="120"/>
      <c r="AG719" s="217"/>
      <c r="AH719" s="217"/>
      <c r="AI719" s="251"/>
      <c r="AJ719" s="220"/>
      <c r="AK719" s="220"/>
      <c r="AL719" s="222"/>
      <c r="AM719" s="217"/>
      <c r="AN719" s="217"/>
      <c r="AO719" s="221"/>
      <c r="AP719" s="220"/>
      <c r="AQ719" s="220"/>
      <c r="AR719" s="245"/>
      <c r="AS719" s="245"/>
      <c r="AT719" s="117"/>
      <c r="AU719" s="117"/>
    </row>
    <row r="720" spans="1:47" ht="12.75" customHeight="1">
      <c r="A720" s="118"/>
      <c r="B720" s="76"/>
      <c r="C720" s="76"/>
      <c r="D720" s="216"/>
      <c r="E720" s="117"/>
      <c r="F720" s="117"/>
      <c r="G720" s="117"/>
      <c r="H720" s="117"/>
      <c r="I720" s="117"/>
      <c r="J720" s="117"/>
      <c r="K720" s="117"/>
      <c r="L720" s="119"/>
      <c r="M720" s="120"/>
      <c r="N720" s="118"/>
      <c r="O720" s="117"/>
      <c r="P720" s="117"/>
      <c r="Q720" s="216"/>
      <c r="R720" s="117"/>
      <c r="S720" s="117"/>
      <c r="T720" s="117"/>
      <c r="U720" s="216"/>
      <c r="V720" s="216"/>
      <c r="W720" s="216"/>
      <c r="X720" s="216"/>
      <c r="Y720" s="216"/>
      <c r="Z720" s="216"/>
      <c r="AA720" s="217"/>
      <c r="AB720" s="218"/>
      <c r="AC720" s="219"/>
      <c r="AD720" s="220"/>
      <c r="AE720" s="220"/>
      <c r="AF720" s="120"/>
      <c r="AG720" s="217"/>
      <c r="AH720" s="217"/>
      <c r="AI720" s="251"/>
      <c r="AJ720" s="220"/>
      <c r="AK720" s="220"/>
      <c r="AL720" s="222"/>
      <c r="AM720" s="217"/>
      <c r="AN720" s="217"/>
      <c r="AO720" s="221"/>
      <c r="AP720" s="220"/>
      <c r="AQ720" s="220"/>
      <c r="AR720" s="245"/>
      <c r="AS720" s="245"/>
      <c r="AT720" s="117"/>
      <c r="AU720" s="117"/>
    </row>
    <row r="721" spans="1:47" ht="12.75" customHeight="1">
      <c r="A721" s="118"/>
      <c r="B721" s="76"/>
      <c r="C721" s="76"/>
      <c r="D721" s="216"/>
      <c r="E721" s="117"/>
      <c r="F721" s="117"/>
      <c r="G721" s="117"/>
      <c r="H721" s="117"/>
      <c r="I721" s="117"/>
      <c r="J721" s="117"/>
      <c r="K721" s="117"/>
      <c r="L721" s="119"/>
      <c r="M721" s="120"/>
      <c r="N721" s="118"/>
      <c r="O721" s="117"/>
      <c r="P721" s="117"/>
      <c r="Q721" s="216"/>
      <c r="R721" s="117"/>
      <c r="S721" s="117"/>
      <c r="T721" s="117"/>
      <c r="U721" s="216"/>
      <c r="V721" s="216"/>
      <c r="W721" s="216"/>
      <c r="X721" s="216"/>
      <c r="Y721" s="216"/>
      <c r="Z721" s="216"/>
      <c r="AA721" s="217"/>
      <c r="AB721" s="218"/>
      <c r="AC721" s="219"/>
      <c r="AD721" s="220"/>
      <c r="AE721" s="220"/>
      <c r="AF721" s="120"/>
      <c r="AG721" s="217"/>
      <c r="AH721" s="217"/>
      <c r="AI721" s="251"/>
      <c r="AJ721" s="220"/>
      <c r="AK721" s="220"/>
      <c r="AL721" s="222"/>
      <c r="AM721" s="217"/>
      <c r="AN721" s="217"/>
      <c r="AO721" s="221"/>
      <c r="AP721" s="220"/>
      <c r="AQ721" s="220"/>
      <c r="AR721" s="245"/>
      <c r="AS721" s="245"/>
      <c r="AT721" s="117"/>
      <c r="AU721" s="117"/>
    </row>
    <row r="722" spans="1:47" ht="12.75" customHeight="1">
      <c r="A722" s="118"/>
      <c r="B722" s="76"/>
      <c r="C722" s="76"/>
      <c r="D722" s="216"/>
      <c r="E722" s="117"/>
      <c r="F722" s="117"/>
      <c r="G722" s="117"/>
      <c r="H722" s="117"/>
      <c r="I722" s="117"/>
      <c r="J722" s="117"/>
      <c r="K722" s="117"/>
      <c r="L722" s="119"/>
      <c r="M722" s="120"/>
      <c r="N722" s="118"/>
      <c r="O722" s="117"/>
      <c r="P722" s="117"/>
      <c r="Q722" s="216"/>
      <c r="R722" s="117"/>
      <c r="S722" s="117"/>
      <c r="T722" s="117"/>
      <c r="U722" s="216"/>
      <c r="V722" s="216"/>
      <c r="W722" s="216"/>
      <c r="X722" s="216"/>
      <c r="Y722" s="216"/>
      <c r="Z722" s="216"/>
      <c r="AA722" s="217"/>
      <c r="AB722" s="218"/>
      <c r="AC722" s="219"/>
      <c r="AD722" s="220"/>
      <c r="AE722" s="220"/>
      <c r="AF722" s="120"/>
      <c r="AG722" s="217"/>
      <c r="AH722" s="217"/>
      <c r="AI722" s="251"/>
      <c r="AJ722" s="220"/>
      <c r="AK722" s="220"/>
      <c r="AL722" s="222"/>
      <c r="AM722" s="217"/>
      <c r="AN722" s="217"/>
      <c r="AO722" s="221"/>
      <c r="AP722" s="220"/>
      <c r="AQ722" s="220"/>
      <c r="AR722" s="245"/>
      <c r="AS722" s="245"/>
      <c r="AT722" s="117"/>
      <c r="AU722" s="117"/>
    </row>
    <row r="723" spans="1:47" ht="12.75" customHeight="1">
      <c r="A723" s="118"/>
      <c r="B723" s="76"/>
      <c r="C723" s="76"/>
      <c r="D723" s="216"/>
      <c r="E723" s="117"/>
      <c r="F723" s="117"/>
      <c r="G723" s="117"/>
      <c r="H723" s="117"/>
      <c r="I723" s="117"/>
      <c r="J723" s="117"/>
      <c r="K723" s="117"/>
      <c r="L723" s="119"/>
      <c r="M723" s="120"/>
      <c r="N723" s="118"/>
      <c r="O723" s="117"/>
      <c r="P723" s="117"/>
      <c r="Q723" s="216"/>
      <c r="R723" s="117"/>
      <c r="S723" s="117"/>
      <c r="T723" s="117"/>
      <c r="U723" s="216"/>
      <c r="V723" s="216"/>
      <c r="W723" s="216"/>
      <c r="X723" s="216"/>
      <c r="Y723" s="216"/>
      <c r="Z723" s="216"/>
      <c r="AA723" s="217"/>
      <c r="AB723" s="218"/>
      <c r="AC723" s="219"/>
      <c r="AD723" s="220"/>
      <c r="AE723" s="220"/>
      <c r="AF723" s="120"/>
      <c r="AG723" s="217"/>
      <c r="AH723" s="217"/>
      <c r="AI723" s="251"/>
      <c r="AJ723" s="220"/>
      <c r="AK723" s="220"/>
      <c r="AL723" s="222"/>
      <c r="AM723" s="217"/>
      <c r="AN723" s="217"/>
      <c r="AO723" s="221"/>
      <c r="AP723" s="220"/>
      <c r="AQ723" s="220"/>
      <c r="AR723" s="245"/>
      <c r="AS723" s="245"/>
      <c r="AT723" s="117"/>
      <c r="AU723" s="117"/>
    </row>
    <row r="724" spans="1:47" ht="12.75" customHeight="1">
      <c r="A724" s="118"/>
      <c r="B724" s="76"/>
      <c r="C724" s="76"/>
      <c r="D724" s="216"/>
      <c r="E724" s="117"/>
      <c r="F724" s="117"/>
      <c r="G724" s="117"/>
      <c r="H724" s="117"/>
      <c r="I724" s="117"/>
      <c r="J724" s="117"/>
      <c r="K724" s="117"/>
      <c r="L724" s="119"/>
      <c r="M724" s="120"/>
      <c r="N724" s="118"/>
      <c r="O724" s="117"/>
      <c r="P724" s="117"/>
      <c r="Q724" s="216"/>
      <c r="R724" s="117"/>
      <c r="S724" s="117"/>
      <c r="T724" s="117"/>
      <c r="U724" s="216"/>
      <c r="V724" s="216"/>
      <c r="W724" s="216"/>
      <c r="X724" s="216"/>
      <c r="Y724" s="216"/>
      <c r="Z724" s="216"/>
      <c r="AA724" s="217"/>
      <c r="AB724" s="218"/>
      <c r="AC724" s="219"/>
      <c r="AD724" s="220"/>
      <c r="AE724" s="220"/>
      <c r="AF724" s="120"/>
      <c r="AG724" s="217"/>
      <c r="AH724" s="217"/>
      <c r="AI724" s="251"/>
      <c r="AJ724" s="220"/>
      <c r="AK724" s="220"/>
      <c r="AL724" s="222"/>
      <c r="AM724" s="217"/>
      <c r="AN724" s="217"/>
      <c r="AO724" s="221"/>
      <c r="AP724" s="220"/>
      <c r="AQ724" s="220"/>
      <c r="AR724" s="245"/>
      <c r="AS724" s="245"/>
      <c r="AT724" s="117"/>
      <c r="AU724" s="117"/>
    </row>
    <row r="725" spans="1:47" ht="12.75" customHeight="1">
      <c r="A725" s="118"/>
      <c r="B725" s="76"/>
      <c r="C725" s="76"/>
      <c r="D725" s="216"/>
      <c r="E725" s="117"/>
      <c r="F725" s="117"/>
      <c r="G725" s="117"/>
      <c r="H725" s="117"/>
      <c r="I725" s="117"/>
      <c r="J725" s="117"/>
      <c r="K725" s="117"/>
      <c r="L725" s="119"/>
      <c r="M725" s="120"/>
      <c r="N725" s="118"/>
      <c r="O725" s="117"/>
      <c r="P725" s="117"/>
      <c r="Q725" s="216"/>
      <c r="R725" s="117"/>
      <c r="S725" s="117"/>
      <c r="T725" s="117"/>
      <c r="U725" s="216"/>
      <c r="V725" s="216"/>
      <c r="W725" s="216"/>
      <c r="X725" s="216"/>
      <c r="Y725" s="216"/>
      <c r="Z725" s="216"/>
      <c r="AA725" s="217"/>
      <c r="AB725" s="218"/>
      <c r="AC725" s="219"/>
      <c r="AD725" s="220"/>
      <c r="AE725" s="220"/>
      <c r="AF725" s="120"/>
      <c r="AG725" s="217"/>
      <c r="AH725" s="217"/>
      <c r="AI725" s="251"/>
      <c r="AJ725" s="220"/>
      <c r="AK725" s="220"/>
      <c r="AL725" s="222"/>
      <c r="AM725" s="217"/>
      <c r="AN725" s="217"/>
      <c r="AO725" s="221"/>
      <c r="AP725" s="220"/>
      <c r="AQ725" s="220"/>
      <c r="AR725" s="245"/>
      <c r="AS725" s="245"/>
      <c r="AT725" s="117"/>
      <c r="AU725" s="117"/>
    </row>
    <row r="726" spans="1:47" ht="12.75" customHeight="1">
      <c r="A726" s="118"/>
      <c r="B726" s="76"/>
      <c r="C726" s="76"/>
      <c r="D726" s="216"/>
      <c r="E726" s="117"/>
      <c r="F726" s="117"/>
      <c r="G726" s="117"/>
      <c r="H726" s="117"/>
      <c r="I726" s="117"/>
      <c r="J726" s="117"/>
      <c r="K726" s="117"/>
      <c r="L726" s="119"/>
      <c r="M726" s="120"/>
      <c r="N726" s="118"/>
      <c r="O726" s="117"/>
      <c r="P726" s="117"/>
      <c r="Q726" s="216"/>
      <c r="R726" s="117"/>
      <c r="S726" s="117"/>
      <c r="T726" s="117"/>
      <c r="U726" s="216"/>
      <c r="V726" s="216"/>
      <c r="W726" s="216"/>
      <c r="X726" s="216"/>
      <c r="Y726" s="216"/>
      <c r="Z726" s="216"/>
      <c r="AA726" s="217"/>
      <c r="AB726" s="218"/>
      <c r="AC726" s="219"/>
      <c r="AD726" s="220"/>
      <c r="AE726" s="220"/>
      <c r="AF726" s="120"/>
      <c r="AG726" s="217"/>
      <c r="AH726" s="217"/>
      <c r="AI726" s="251"/>
      <c r="AJ726" s="220"/>
      <c r="AK726" s="220"/>
      <c r="AL726" s="222"/>
      <c r="AM726" s="217"/>
      <c r="AN726" s="217"/>
      <c r="AO726" s="221"/>
      <c r="AP726" s="220"/>
      <c r="AQ726" s="220"/>
      <c r="AR726" s="245"/>
      <c r="AS726" s="245"/>
      <c r="AT726" s="117"/>
      <c r="AU726" s="117"/>
    </row>
    <row r="727" spans="1:47" ht="12.75" customHeight="1">
      <c r="A727" s="118"/>
      <c r="B727" s="76"/>
      <c r="C727" s="76"/>
      <c r="D727" s="216"/>
      <c r="E727" s="117"/>
      <c r="F727" s="117"/>
      <c r="G727" s="117"/>
      <c r="H727" s="117"/>
      <c r="I727" s="117"/>
      <c r="J727" s="117"/>
      <c r="K727" s="117"/>
      <c r="L727" s="119"/>
      <c r="M727" s="120"/>
      <c r="N727" s="118"/>
      <c r="O727" s="117"/>
      <c r="P727" s="117"/>
      <c r="Q727" s="216"/>
      <c r="R727" s="117"/>
      <c r="S727" s="117"/>
      <c r="T727" s="117"/>
      <c r="U727" s="216"/>
      <c r="V727" s="216"/>
      <c r="W727" s="216"/>
      <c r="X727" s="216"/>
      <c r="Y727" s="216"/>
      <c r="Z727" s="216"/>
      <c r="AA727" s="217"/>
      <c r="AB727" s="218"/>
      <c r="AC727" s="219"/>
      <c r="AD727" s="220"/>
      <c r="AE727" s="220"/>
      <c r="AF727" s="120"/>
      <c r="AG727" s="217"/>
      <c r="AH727" s="217"/>
      <c r="AI727" s="251"/>
      <c r="AJ727" s="220"/>
      <c r="AK727" s="220"/>
      <c r="AL727" s="222"/>
      <c r="AM727" s="217"/>
      <c r="AN727" s="217"/>
      <c r="AO727" s="221"/>
      <c r="AP727" s="220"/>
      <c r="AQ727" s="220"/>
      <c r="AR727" s="245"/>
      <c r="AS727" s="245"/>
      <c r="AT727" s="117"/>
      <c r="AU727" s="117"/>
    </row>
    <row r="728" spans="1:47" ht="12.75" customHeight="1">
      <c r="A728" s="118"/>
      <c r="B728" s="76"/>
      <c r="C728" s="76"/>
      <c r="D728" s="216"/>
      <c r="E728" s="117"/>
      <c r="F728" s="117"/>
      <c r="G728" s="117"/>
      <c r="H728" s="117"/>
      <c r="I728" s="117"/>
      <c r="J728" s="117"/>
      <c r="K728" s="117"/>
      <c r="L728" s="119"/>
      <c r="M728" s="120"/>
      <c r="N728" s="118"/>
      <c r="O728" s="117"/>
      <c r="P728" s="117"/>
      <c r="Q728" s="216"/>
      <c r="R728" s="117"/>
      <c r="S728" s="117"/>
      <c r="T728" s="117"/>
      <c r="U728" s="216"/>
      <c r="V728" s="216"/>
      <c r="W728" s="216"/>
      <c r="X728" s="216"/>
      <c r="Y728" s="216"/>
      <c r="Z728" s="216"/>
      <c r="AA728" s="217"/>
      <c r="AB728" s="218"/>
      <c r="AC728" s="219"/>
      <c r="AD728" s="220"/>
      <c r="AE728" s="220"/>
      <c r="AF728" s="120"/>
      <c r="AG728" s="217"/>
      <c r="AH728" s="217"/>
      <c r="AI728" s="251"/>
      <c r="AJ728" s="220"/>
      <c r="AK728" s="220"/>
      <c r="AL728" s="222"/>
      <c r="AM728" s="217"/>
      <c r="AN728" s="217"/>
      <c r="AO728" s="221"/>
      <c r="AP728" s="220"/>
      <c r="AQ728" s="220"/>
      <c r="AR728" s="245"/>
      <c r="AS728" s="245"/>
      <c r="AT728" s="117"/>
      <c r="AU728" s="117"/>
    </row>
    <row r="729" spans="1:47" ht="12.75" customHeight="1">
      <c r="A729" s="118"/>
      <c r="B729" s="76"/>
      <c r="C729" s="76"/>
      <c r="D729" s="216"/>
      <c r="E729" s="117"/>
      <c r="F729" s="117"/>
      <c r="G729" s="117"/>
      <c r="H729" s="117"/>
      <c r="I729" s="117"/>
      <c r="J729" s="117"/>
      <c r="K729" s="117"/>
      <c r="L729" s="119"/>
      <c r="M729" s="120"/>
      <c r="N729" s="118"/>
      <c r="O729" s="117"/>
      <c r="P729" s="117"/>
      <c r="Q729" s="216"/>
      <c r="R729" s="117"/>
      <c r="S729" s="117"/>
      <c r="T729" s="117"/>
      <c r="U729" s="216"/>
      <c r="V729" s="216"/>
      <c r="W729" s="216"/>
      <c r="X729" s="216"/>
      <c r="Y729" s="216"/>
      <c r="Z729" s="216"/>
      <c r="AA729" s="217"/>
      <c r="AB729" s="218"/>
      <c r="AC729" s="219"/>
      <c r="AD729" s="220"/>
      <c r="AE729" s="220"/>
      <c r="AF729" s="120"/>
      <c r="AG729" s="217"/>
      <c r="AH729" s="217"/>
      <c r="AI729" s="251"/>
      <c r="AJ729" s="220"/>
      <c r="AK729" s="220"/>
      <c r="AL729" s="222"/>
      <c r="AM729" s="217"/>
      <c r="AN729" s="217"/>
      <c r="AO729" s="221"/>
      <c r="AP729" s="220"/>
      <c r="AQ729" s="220"/>
      <c r="AR729" s="245"/>
      <c r="AS729" s="245"/>
      <c r="AT729" s="117"/>
      <c r="AU729" s="117"/>
    </row>
    <row r="730" spans="1:47" ht="12.75" customHeight="1">
      <c r="A730" s="118"/>
      <c r="B730" s="76"/>
      <c r="C730" s="76"/>
      <c r="D730" s="216"/>
      <c r="E730" s="117"/>
      <c r="F730" s="117"/>
      <c r="G730" s="117"/>
      <c r="H730" s="117"/>
      <c r="I730" s="117"/>
      <c r="J730" s="117"/>
      <c r="K730" s="117"/>
      <c r="L730" s="119"/>
      <c r="M730" s="120"/>
      <c r="N730" s="118"/>
      <c r="O730" s="117"/>
      <c r="P730" s="117"/>
      <c r="Q730" s="216"/>
      <c r="R730" s="117"/>
      <c r="S730" s="117"/>
      <c r="T730" s="117"/>
      <c r="U730" s="216"/>
      <c r="V730" s="216"/>
      <c r="W730" s="216"/>
      <c r="X730" s="216"/>
      <c r="Y730" s="216"/>
      <c r="Z730" s="216"/>
      <c r="AA730" s="217"/>
      <c r="AB730" s="218"/>
      <c r="AC730" s="219"/>
      <c r="AD730" s="220"/>
      <c r="AE730" s="220"/>
      <c r="AF730" s="120"/>
      <c r="AG730" s="217"/>
      <c r="AH730" s="217"/>
      <c r="AI730" s="251"/>
      <c r="AJ730" s="220"/>
      <c r="AK730" s="220"/>
      <c r="AL730" s="222"/>
      <c r="AM730" s="217"/>
      <c r="AN730" s="217"/>
      <c r="AO730" s="221"/>
      <c r="AP730" s="220"/>
      <c r="AQ730" s="220"/>
      <c r="AR730" s="245"/>
      <c r="AS730" s="245"/>
      <c r="AT730" s="117"/>
      <c r="AU730" s="117"/>
    </row>
    <row r="731" spans="1:47" ht="12.75" customHeight="1">
      <c r="A731" s="118"/>
      <c r="B731" s="76"/>
      <c r="C731" s="76"/>
      <c r="D731" s="216"/>
      <c r="E731" s="117"/>
      <c r="F731" s="117"/>
      <c r="G731" s="117"/>
      <c r="H731" s="117"/>
      <c r="I731" s="117"/>
      <c r="J731" s="117"/>
      <c r="K731" s="117"/>
      <c r="L731" s="119"/>
      <c r="M731" s="120"/>
      <c r="N731" s="118"/>
      <c r="O731" s="117"/>
      <c r="P731" s="117"/>
      <c r="Q731" s="216"/>
      <c r="R731" s="117"/>
      <c r="S731" s="117"/>
      <c r="T731" s="117"/>
      <c r="U731" s="216"/>
      <c r="V731" s="216"/>
      <c r="W731" s="216"/>
      <c r="X731" s="216"/>
      <c r="Y731" s="216"/>
      <c r="Z731" s="216"/>
      <c r="AA731" s="217"/>
      <c r="AB731" s="218"/>
      <c r="AC731" s="219"/>
      <c r="AD731" s="220"/>
      <c r="AE731" s="220"/>
      <c r="AF731" s="120"/>
      <c r="AG731" s="217"/>
      <c r="AH731" s="217"/>
      <c r="AI731" s="251"/>
      <c r="AJ731" s="220"/>
      <c r="AK731" s="220"/>
      <c r="AL731" s="222"/>
      <c r="AM731" s="217"/>
      <c r="AN731" s="217"/>
      <c r="AO731" s="221"/>
      <c r="AP731" s="220"/>
      <c r="AQ731" s="220"/>
      <c r="AR731" s="245"/>
      <c r="AS731" s="245"/>
      <c r="AT731" s="117"/>
      <c r="AU731" s="117"/>
    </row>
    <row r="732" spans="1:47" ht="12.75" customHeight="1">
      <c r="A732" s="118"/>
      <c r="B732" s="76"/>
      <c r="C732" s="76"/>
      <c r="D732" s="216"/>
      <c r="E732" s="117"/>
      <c r="F732" s="117"/>
      <c r="G732" s="117"/>
      <c r="H732" s="117"/>
      <c r="I732" s="117"/>
      <c r="J732" s="117"/>
      <c r="K732" s="117"/>
      <c r="L732" s="119"/>
      <c r="M732" s="120"/>
      <c r="N732" s="118"/>
      <c r="O732" s="117"/>
      <c r="P732" s="117"/>
      <c r="Q732" s="216"/>
      <c r="R732" s="117"/>
      <c r="S732" s="117"/>
      <c r="T732" s="117"/>
      <c r="U732" s="216"/>
      <c r="V732" s="216"/>
      <c r="W732" s="216"/>
      <c r="X732" s="216"/>
      <c r="Y732" s="216"/>
      <c r="Z732" s="216"/>
      <c r="AA732" s="217"/>
      <c r="AB732" s="218"/>
      <c r="AC732" s="219"/>
      <c r="AD732" s="220"/>
      <c r="AE732" s="220"/>
      <c r="AF732" s="120"/>
      <c r="AG732" s="217"/>
      <c r="AH732" s="217"/>
      <c r="AI732" s="251"/>
      <c r="AJ732" s="220"/>
      <c r="AK732" s="220"/>
      <c r="AL732" s="222"/>
      <c r="AM732" s="217"/>
      <c r="AN732" s="217"/>
      <c r="AO732" s="221"/>
      <c r="AP732" s="220"/>
      <c r="AQ732" s="220"/>
      <c r="AR732" s="245"/>
      <c r="AS732" s="245"/>
      <c r="AT732" s="117"/>
      <c r="AU732" s="117"/>
    </row>
    <row r="733" spans="1:47" ht="12.75" customHeight="1">
      <c r="A733" s="118"/>
      <c r="B733" s="76"/>
      <c r="C733" s="76"/>
      <c r="D733" s="216"/>
      <c r="E733" s="117"/>
      <c r="F733" s="117"/>
      <c r="G733" s="117"/>
      <c r="H733" s="117"/>
      <c r="I733" s="117"/>
      <c r="J733" s="117"/>
      <c r="K733" s="117"/>
      <c r="L733" s="119"/>
      <c r="M733" s="120"/>
      <c r="N733" s="118"/>
      <c r="O733" s="117"/>
      <c r="P733" s="117"/>
      <c r="Q733" s="216"/>
      <c r="R733" s="117"/>
      <c r="S733" s="117"/>
      <c r="T733" s="117"/>
      <c r="U733" s="216"/>
      <c r="V733" s="216"/>
      <c r="W733" s="216"/>
      <c r="X733" s="216"/>
      <c r="Y733" s="216"/>
      <c r="Z733" s="216"/>
      <c r="AA733" s="217"/>
      <c r="AB733" s="218"/>
      <c r="AC733" s="219"/>
      <c r="AD733" s="220"/>
      <c r="AE733" s="220"/>
      <c r="AF733" s="120"/>
      <c r="AG733" s="217"/>
      <c r="AH733" s="217"/>
      <c r="AI733" s="251"/>
      <c r="AJ733" s="220"/>
      <c r="AK733" s="220"/>
      <c r="AL733" s="222"/>
      <c r="AM733" s="217"/>
      <c r="AN733" s="217"/>
      <c r="AO733" s="221"/>
      <c r="AP733" s="220"/>
      <c r="AQ733" s="220"/>
      <c r="AR733" s="245"/>
      <c r="AS733" s="245"/>
      <c r="AT733" s="117"/>
      <c r="AU733" s="117"/>
    </row>
    <row r="734" spans="1:47" ht="12.75" customHeight="1">
      <c r="A734" s="118"/>
      <c r="B734" s="76"/>
      <c r="C734" s="76"/>
      <c r="D734" s="216"/>
      <c r="E734" s="117"/>
      <c r="F734" s="117"/>
      <c r="G734" s="117"/>
      <c r="H734" s="117"/>
      <c r="I734" s="117"/>
      <c r="J734" s="117"/>
      <c r="K734" s="117"/>
      <c r="L734" s="119"/>
      <c r="M734" s="120"/>
      <c r="N734" s="118"/>
      <c r="O734" s="117"/>
      <c r="P734" s="117"/>
      <c r="Q734" s="216"/>
      <c r="R734" s="117"/>
      <c r="S734" s="117"/>
      <c r="T734" s="117"/>
      <c r="U734" s="216"/>
      <c r="V734" s="216"/>
      <c r="W734" s="216"/>
      <c r="X734" s="216"/>
      <c r="Y734" s="216"/>
      <c r="Z734" s="216"/>
      <c r="AA734" s="217"/>
      <c r="AB734" s="218"/>
      <c r="AC734" s="219"/>
      <c r="AD734" s="220"/>
      <c r="AE734" s="220"/>
      <c r="AF734" s="120"/>
      <c r="AG734" s="217"/>
      <c r="AH734" s="217"/>
      <c r="AI734" s="251"/>
      <c r="AJ734" s="220"/>
      <c r="AK734" s="220"/>
      <c r="AL734" s="222"/>
      <c r="AM734" s="217"/>
      <c r="AN734" s="217"/>
      <c r="AO734" s="221"/>
      <c r="AP734" s="220"/>
      <c r="AQ734" s="220"/>
      <c r="AR734" s="245"/>
      <c r="AS734" s="245"/>
      <c r="AT734" s="117"/>
      <c r="AU734" s="117"/>
    </row>
    <row r="735" spans="1:47" ht="12.75" customHeight="1">
      <c r="A735" s="118"/>
      <c r="B735" s="76"/>
      <c r="C735" s="76"/>
      <c r="D735" s="216"/>
      <c r="E735" s="117"/>
      <c r="F735" s="117"/>
      <c r="G735" s="117"/>
      <c r="H735" s="117"/>
      <c r="I735" s="117"/>
      <c r="J735" s="117"/>
      <c r="K735" s="117"/>
      <c r="L735" s="119"/>
      <c r="M735" s="120"/>
      <c r="N735" s="118"/>
      <c r="O735" s="117"/>
      <c r="P735" s="117"/>
      <c r="Q735" s="216"/>
      <c r="R735" s="117"/>
      <c r="S735" s="117"/>
      <c r="T735" s="117"/>
      <c r="U735" s="216"/>
      <c r="V735" s="216"/>
      <c r="W735" s="216"/>
      <c r="X735" s="216"/>
      <c r="Y735" s="216"/>
      <c r="Z735" s="216"/>
      <c r="AA735" s="217"/>
      <c r="AB735" s="218"/>
      <c r="AC735" s="219"/>
      <c r="AD735" s="220"/>
      <c r="AE735" s="220"/>
      <c r="AF735" s="120"/>
      <c r="AG735" s="217"/>
      <c r="AH735" s="217"/>
      <c r="AI735" s="251"/>
      <c r="AJ735" s="220"/>
      <c r="AK735" s="220"/>
      <c r="AL735" s="222"/>
      <c r="AM735" s="217"/>
      <c r="AN735" s="217"/>
      <c r="AO735" s="221"/>
      <c r="AP735" s="220"/>
      <c r="AQ735" s="220"/>
      <c r="AR735" s="245"/>
      <c r="AS735" s="245"/>
      <c r="AT735" s="117"/>
      <c r="AU735" s="117"/>
    </row>
    <row r="736" spans="1:47" ht="12.75" customHeight="1">
      <c r="A736" s="118"/>
      <c r="B736" s="76"/>
      <c r="C736" s="76"/>
      <c r="D736" s="216"/>
      <c r="E736" s="117"/>
      <c r="F736" s="117"/>
      <c r="G736" s="117"/>
      <c r="H736" s="117"/>
      <c r="I736" s="117"/>
      <c r="J736" s="117"/>
      <c r="K736" s="117"/>
      <c r="L736" s="119"/>
      <c r="M736" s="120"/>
      <c r="N736" s="118"/>
      <c r="O736" s="117"/>
      <c r="P736" s="117"/>
      <c r="Q736" s="216"/>
      <c r="R736" s="117"/>
      <c r="S736" s="117"/>
      <c r="T736" s="117"/>
      <c r="U736" s="216"/>
      <c r="V736" s="216"/>
      <c r="W736" s="216"/>
      <c r="X736" s="216"/>
      <c r="Y736" s="216"/>
      <c r="Z736" s="216"/>
      <c r="AA736" s="217"/>
      <c r="AB736" s="218"/>
      <c r="AC736" s="219"/>
      <c r="AD736" s="220"/>
      <c r="AE736" s="220"/>
      <c r="AF736" s="120"/>
      <c r="AG736" s="217"/>
      <c r="AH736" s="217"/>
      <c r="AI736" s="251"/>
      <c r="AJ736" s="220"/>
      <c r="AK736" s="220"/>
      <c r="AL736" s="222"/>
      <c r="AM736" s="217"/>
      <c r="AN736" s="217"/>
      <c r="AO736" s="221"/>
      <c r="AP736" s="220"/>
      <c r="AQ736" s="220"/>
      <c r="AR736" s="245"/>
      <c r="AS736" s="245"/>
      <c r="AT736" s="117"/>
      <c r="AU736" s="117"/>
    </row>
    <row r="737" spans="1:47" ht="12.75" customHeight="1">
      <c r="A737" s="118"/>
      <c r="B737" s="76"/>
      <c r="C737" s="76"/>
      <c r="D737" s="216"/>
      <c r="E737" s="117"/>
      <c r="F737" s="117"/>
      <c r="G737" s="117"/>
      <c r="H737" s="117"/>
      <c r="I737" s="117"/>
      <c r="J737" s="117"/>
      <c r="K737" s="117"/>
      <c r="L737" s="119"/>
      <c r="M737" s="120"/>
      <c r="N737" s="118"/>
      <c r="O737" s="117"/>
      <c r="P737" s="117"/>
      <c r="Q737" s="216"/>
      <c r="R737" s="117"/>
      <c r="S737" s="117"/>
      <c r="T737" s="117"/>
      <c r="U737" s="216"/>
      <c r="V737" s="216"/>
      <c r="W737" s="216"/>
      <c r="X737" s="216"/>
      <c r="Y737" s="216"/>
      <c r="Z737" s="216"/>
      <c r="AA737" s="217"/>
      <c r="AB737" s="218"/>
      <c r="AC737" s="219"/>
      <c r="AD737" s="220"/>
      <c r="AE737" s="220"/>
      <c r="AF737" s="120"/>
      <c r="AG737" s="217"/>
      <c r="AH737" s="217"/>
      <c r="AI737" s="251"/>
      <c r="AJ737" s="220"/>
      <c r="AK737" s="220"/>
      <c r="AL737" s="222"/>
      <c r="AM737" s="217"/>
      <c r="AN737" s="217"/>
      <c r="AO737" s="221"/>
      <c r="AP737" s="220"/>
      <c r="AQ737" s="220"/>
      <c r="AR737" s="245"/>
      <c r="AS737" s="245"/>
      <c r="AT737" s="117"/>
      <c r="AU737" s="117"/>
    </row>
    <row r="738" spans="1:47" ht="12.75" customHeight="1">
      <c r="A738" s="118"/>
      <c r="B738" s="76"/>
      <c r="C738" s="76"/>
      <c r="D738" s="216"/>
      <c r="E738" s="117"/>
      <c r="F738" s="117"/>
      <c r="G738" s="117"/>
      <c r="H738" s="117"/>
      <c r="I738" s="117"/>
      <c r="J738" s="117"/>
      <c r="K738" s="117"/>
      <c r="L738" s="119"/>
      <c r="M738" s="120"/>
      <c r="N738" s="118"/>
      <c r="O738" s="117"/>
      <c r="P738" s="117"/>
      <c r="Q738" s="216"/>
      <c r="R738" s="117"/>
      <c r="S738" s="117"/>
      <c r="T738" s="117"/>
      <c r="U738" s="216"/>
      <c r="V738" s="216"/>
      <c r="W738" s="216"/>
      <c r="X738" s="216"/>
      <c r="Y738" s="216"/>
      <c r="Z738" s="216"/>
      <c r="AA738" s="217"/>
      <c r="AB738" s="218"/>
      <c r="AC738" s="219"/>
      <c r="AD738" s="220"/>
      <c r="AE738" s="220"/>
      <c r="AF738" s="120"/>
      <c r="AG738" s="217"/>
      <c r="AH738" s="217"/>
      <c r="AI738" s="251"/>
      <c r="AJ738" s="220"/>
      <c r="AK738" s="220"/>
      <c r="AL738" s="222"/>
      <c r="AM738" s="217"/>
      <c r="AN738" s="217"/>
      <c r="AO738" s="221"/>
      <c r="AP738" s="220"/>
      <c r="AQ738" s="220"/>
      <c r="AR738" s="245"/>
      <c r="AS738" s="245"/>
      <c r="AT738" s="117"/>
      <c r="AU738" s="117"/>
    </row>
    <row r="739" spans="1:47" ht="12.75" customHeight="1">
      <c r="A739" s="118"/>
      <c r="B739" s="76"/>
      <c r="C739" s="76"/>
      <c r="D739" s="216"/>
      <c r="E739" s="117"/>
      <c r="F739" s="117"/>
      <c r="G739" s="117"/>
      <c r="H739" s="117"/>
      <c r="I739" s="117"/>
      <c r="J739" s="117"/>
      <c r="K739" s="117"/>
      <c r="L739" s="119"/>
      <c r="M739" s="120"/>
      <c r="N739" s="118"/>
      <c r="O739" s="117"/>
      <c r="P739" s="117"/>
      <c r="Q739" s="216"/>
      <c r="R739" s="117"/>
      <c r="S739" s="117"/>
      <c r="T739" s="117"/>
      <c r="U739" s="216"/>
      <c r="V739" s="216"/>
      <c r="W739" s="216"/>
      <c r="X739" s="216"/>
      <c r="Y739" s="216"/>
      <c r="Z739" s="216"/>
      <c r="AA739" s="217"/>
      <c r="AB739" s="218"/>
      <c r="AC739" s="219"/>
      <c r="AD739" s="220"/>
      <c r="AE739" s="220"/>
      <c r="AF739" s="120"/>
      <c r="AG739" s="217"/>
      <c r="AH739" s="217"/>
      <c r="AI739" s="251"/>
      <c r="AJ739" s="220"/>
      <c r="AK739" s="220"/>
      <c r="AL739" s="222"/>
      <c r="AM739" s="217"/>
      <c r="AN739" s="217"/>
      <c r="AO739" s="221"/>
      <c r="AP739" s="220"/>
      <c r="AQ739" s="220"/>
      <c r="AR739" s="245"/>
      <c r="AS739" s="245"/>
      <c r="AT739" s="117"/>
      <c r="AU739" s="117"/>
    </row>
    <row r="740" spans="1:47" ht="12.75" customHeight="1">
      <c r="A740" s="118"/>
      <c r="B740" s="76"/>
      <c r="C740" s="76"/>
      <c r="D740" s="216"/>
      <c r="E740" s="117"/>
      <c r="F740" s="117"/>
      <c r="G740" s="117"/>
      <c r="H740" s="117"/>
      <c r="I740" s="117"/>
      <c r="J740" s="117"/>
      <c r="K740" s="117"/>
      <c r="L740" s="119"/>
      <c r="M740" s="120"/>
      <c r="N740" s="118"/>
      <c r="O740" s="117"/>
      <c r="P740" s="117"/>
      <c r="Q740" s="216"/>
      <c r="R740" s="117"/>
      <c r="S740" s="117"/>
      <c r="T740" s="117"/>
      <c r="U740" s="216"/>
      <c r="V740" s="216"/>
      <c r="W740" s="216"/>
      <c r="X740" s="216"/>
      <c r="Y740" s="216"/>
      <c r="Z740" s="216"/>
      <c r="AA740" s="217"/>
      <c r="AB740" s="218"/>
      <c r="AC740" s="219"/>
      <c r="AD740" s="220"/>
      <c r="AE740" s="220"/>
      <c r="AF740" s="120"/>
      <c r="AG740" s="217"/>
      <c r="AH740" s="217"/>
      <c r="AI740" s="251"/>
      <c r="AJ740" s="220"/>
      <c r="AK740" s="220"/>
      <c r="AL740" s="222"/>
      <c r="AM740" s="217"/>
      <c r="AN740" s="217"/>
      <c r="AO740" s="221"/>
      <c r="AP740" s="220"/>
      <c r="AQ740" s="220"/>
      <c r="AR740" s="245"/>
      <c r="AS740" s="245"/>
      <c r="AT740" s="117"/>
      <c r="AU740" s="117"/>
    </row>
    <row r="741" spans="1:47" ht="12.75" customHeight="1">
      <c r="A741" s="118"/>
      <c r="B741" s="76"/>
      <c r="C741" s="76"/>
      <c r="D741" s="216"/>
      <c r="E741" s="117"/>
      <c r="F741" s="117"/>
      <c r="G741" s="117"/>
      <c r="H741" s="117"/>
      <c r="I741" s="117"/>
      <c r="J741" s="117"/>
      <c r="K741" s="117"/>
      <c r="L741" s="119"/>
      <c r="M741" s="120"/>
      <c r="N741" s="118"/>
      <c r="O741" s="117"/>
      <c r="P741" s="117"/>
      <c r="Q741" s="216"/>
      <c r="R741" s="117"/>
      <c r="S741" s="117"/>
      <c r="T741" s="117"/>
      <c r="U741" s="216"/>
      <c r="V741" s="216"/>
      <c r="W741" s="216"/>
      <c r="X741" s="216"/>
      <c r="Y741" s="216"/>
      <c r="Z741" s="216"/>
      <c r="AA741" s="217"/>
      <c r="AB741" s="218"/>
      <c r="AC741" s="219"/>
      <c r="AD741" s="220"/>
      <c r="AE741" s="220"/>
      <c r="AF741" s="120"/>
      <c r="AG741" s="217"/>
      <c r="AH741" s="217"/>
      <c r="AI741" s="251"/>
      <c r="AJ741" s="220"/>
      <c r="AK741" s="220"/>
      <c r="AL741" s="222"/>
      <c r="AM741" s="217"/>
      <c r="AN741" s="217"/>
      <c r="AO741" s="221"/>
      <c r="AP741" s="220"/>
      <c r="AQ741" s="220"/>
      <c r="AR741" s="245"/>
      <c r="AS741" s="245"/>
      <c r="AT741" s="117"/>
      <c r="AU741" s="117"/>
    </row>
    <row r="742" spans="1:47" ht="12.75" customHeight="1">
      <c r="A742" s="118"/>
      <c r="B742" s="76"/>
      <c r="C742" s="76"/>
      <c r="D742" s="216"/>
      <c r="E742" s="117"/>
      <c r="F742" s="117"/>
      <c r="G742" s="117"/>
      <c r="H742" s="117"/>
      <c r="I742" s="117"/>
      <c r="J742" s="117"/>
      <c r="K742" s="117"/>
      <c r="L742" s="119"/>
      <c r="M742" s="120"/>
      <c r="N742" s="118"/>
      <c r="O742" s="117"/>
      <c r="P742" s="117"/>
      <c r="Q742" s="216"/>
      <c r="R742" s="117"/>
      <c r="S742" s="117"/>
      <c r="T742" s="117"/>
      <c r="U742" s="216"/>
      <c r="V742" s="216"/>
      <c r="W742" s="216"/>
      <c r="X742" s="216"/>
      <c r="Y742" s="216"/>
      <c r="Z742" s="216"/>
      <c r="AA742" s="217"/>
      <c r="AB742" s="218"/>
      <c r="AC742" s="219"/>
      <c r="AD742" s="220"/>
      <c r="AE742" s="220"/>
      <c r="AF742" s="120"/>
      <c r="AG742" s="217"/>
      <c r="AH742" s="217"/>
      <c r="AI742" s="251"/>
      <c r="AJ742" s="220"/>
      <c r="AK742" s="220"/>
      <c r="AL742" s="222"/>
      <c r="AM742" s="217"/>
      <c r="AN742" s="217"/>
      <c r="AO742" s="221"/>
      <c r="AP742" s="220"/>
      <c r="AQ742" s="220"/>
      <c r="AR742" s="245"/>
      <c r="AS742" s="245"/>
      <c r="AT742" s="117"/>
      <c r="AU742" s="117"/>
    </row>
    <row r="743" spans="1:47" ht="12.75" customHeight="1">
      <c r="A743" s="118"/>
      <c r="B743" s="76"/>
      <c r="C743" s="76"/>
      <c r="D743" s="216"/>
      <c r="E743" s="117"/>
      <c r="F743" s="117"/>
      <c r="G743" s="117"/>
      <c r="H743" s="117"/>
      <c r="I743" s="117"/>
      <c r="J743" s="117"/>
      <c r="K743" s="117"/>
      <c r="L743" s="119"/>
      <c r="M743" s="120"/>
      <c r="N743" s="118"/>
      <c r="O743" s="117"/>
      <c r="P743" s="117"/>
      <c r="Q743" s="216"/>
      <c r="R743" s="117"/>
      <c r="S743" s="117"/>
      <c r="T743" s="117"/>
      <c r="U743" s="216"/>
      <c r="V743" s="216"/>
      <c r="W743" s="216"/>
      <c r="X743" s="216"/>
      <c r="Y743" s="216"/>
      <c r="Z743" s="216"/>
      <c r="AA743" s="217"/>
      <c r="AB743" s="218"/>
      <c r="AC743" s="219"/>
      <c r="AD743" s="220"/>
      <c r="AE743" s="220"/>
      <c r="AF743" s="120"/>
      <c r="AG743" s="217"/>
      <c r="AH743" s="217"/>
      <c r="AI743" s="251"/>
      <c r="AJ743" s="220"/>
      <c r="AK743" s="220"/>
      <c r="AL743" s="222"/>
      <c r="AM743" s="217"/>
      <c r="AN743" s="217"/>
      <c r="AO743" s="221"/>
      <c r="AP743" s="220"/>
      <c r="AQ743" s="220"/>
      <c r="AR743" s="245"/>
      <c r="AS743" s="245"/>
      <c r="AT743" s="117"/>
      <c r="AU743" s="117"/>
    </row>
    <row r="744" spans="1:47" ht="12.75" customHeight="1">
      <c r="A744" s="118"/>
      <c r="B744" s="76"/>
      <c r="C744" s="76"/>
      <c r="D744" s="216"/>
      <c r="E744" s="117"/>
      <c r="F744" s="117"/>
      <c r="G744" s="117"/>
      <c r="H744" s="117"/>
      <c r="I744" s="117"/>
      <c r="J744" s="117"/>
      <c r="K744" s="117"/>
      <c r="L744" s="119"/>
      <c r="M744" s="120"/>
      <c r="N744" s="118"/>
      <c r="O744" s="117"/>
      <c r="P744" s="117"/>
      <c r="Q744" s="216"/>
      <c r="R744" s="117"/>
      <c r="S744" s="117"/>
      <c r="T744" s="117"/>
      <c r="U744" s="216"/>
      <c r="V744" s="216"/>
      <c r="W744" s="216"/>
      <c r="X744" s="216"/>
      <c r="Y744" s="216"/>
      <c r="Z744" s="216"/>
      <c r="AA744" s="217"/>
      <c r="AB744" s="218"/>
      <c r="AC744" s="219"/>
      <c r="AD744" s="220"/>
      <c r="AE744" s="220"/>
      <c r="AF744" s="120"/>
      <c r="AG744" s="217"/>
      <c r="AH744" s="217"/>
      <c r="AI744" s="251"/>
      <c r="AJ744" s="220"/>
      <c r="AK744" s="220"/>
      <c r="AL744" s="222"/>
      <c r="AM744" s="217"/>
      <c r="AN744" s="217"/>
      <c r="AO744" s="221"/>
      <c r="AP744" s="220"/>
      <c r="AQ744" s="220"/>
      <c r="AR744" s="245"/>
      <c r="AS744" s="245"/>
      <c r="AT744" s="117"/>
      <c r="AU744" s="117"/>
    </row>
    <row r="745" spans="1:47" ht="12.75" customHeight="1">
      <c r="A745" s="118"/>
      <c r="B745" s="76"/>
      <c r="C745" s="76"/>
      <c r="D745" s="216"/>
      <c r="E745" s="117"/>
      <c r="F745" s="117"/>
      <c r="G745" s="117"/>
      <c r="H745" s="117"/>
      <c r="I745" s="117"/>
      <c r="J745" s="117"/>
      <c r="K745" s="117"/>
      <c r="L745" s="119"/>
      <c r="M745" s="120"/>
      <c r="N745" s="118"/>
      <c r="O745" s="117"/>
      <c r="P745" s="117"/>
      <c r="Q745" s="216"/>
      <c r="R745" s="117"/>
      <c r="S745" s="117"/>
      <c r="T745" s="117"/>
      <c r="U745" s="216"/>
      <c r="V745" s="216"/>
      <c r="W745" s="216"/>
      <c r="X745" s="216"/>
      <c r="Y745" s="216"/>
      <c r="Z745" s="216"/>
      <c r="AA745" s="217"/>
      <c r="AB745" s="218"/>
      <c r="AC745" s="219"/>
      <c r="AD745" s="220"/>
      <c r="AE745" s="220"/>
      <c r="AF745" s="120"/>
      <c r="AG745" s="217"/>
      <c r="AH745" s="217"/>
      <c r="AI745" s="251"/>
      <c r="AJ745" s="220"/>
      <c r="AK745" s="220"/>
      <c r="AL745" s="222"/>
      <c r="AM745" s="217"/>
      <c r="AN745" s="217"/>
      <c r="AO745" s="221"/>
      <c r="AP745" s="220"/>
      <c r="AQ745" s="220"/>
      <c r="AR745" s="245"/>
      <c r="AS745" s="245"/>
      <c r="AT745" s="117"/>
      <c r="AU745" s="117"/>
    </row>
    <row r="746" spans="1:47" ht="12.75" customHeight="1">
      <c r="A746" s="118"/>
      <c r="B746" s="76"/>
      <c r="C746" s="76"/>
      <c r="D746" s="216"/>
      <c r="E746" s="117"/>
      <c r="F746" s="117"/>
      <c r="G746" s="117"/>
      <c r="H746" s="117"/>
      <c r="I746" s="117"/>
      <c r="J746" s="117"/>
      <c r="K746" s="117"/>
      <c r="L746" s="119"/>
      <c r="M746" s="120"/>
      <c r="N746" s="118"/>
      <c r="O746" s="117"/>
      <c r="P746" s="117"/>
      <c r="Q746" s="216"/>
      <c r="R746" s="117"/>
      <c r="S746" s="117"/>
      <c r="T746" s="117"/>
      <c r="U746" s="216"/>
      <c r="V746" s="216"/>
      <c r="W746" s="216"/>
      <c r="X746" s="216"/>
      <c r="Y746" s="216"/>
      <c r="Z746" s="216"/>
      <c r="AA746" s="217"/>
      <c r="AB746" s="218"/>
      <c r="AC746" s="219"/>
      <c r="AD746" s="220"/>
      <c r="AE746" s="220"/>
      <c r="AF746" s="120"/>
      <c r="AG746" s="217"/>
      <c r="AH746" s="217"/>
      <c r="AI746" s="251"/>
      <c r="AJ746" s="220"/>
      <c r="AK746" s="220"/>
      <c r="AL746" s="222"/>
      <c r="AM746" s="217"/>
      <c r="AN746" s="217"/>
      <c r="AO746" s="221"/>
      <c r="AP746" s="220"/>
      <c r="AQ746" s="220"/>
      <c r="AR746" s="245"/>
      <c r="AS746" s="245"/>
      <c r="AT746" s="117"/>
      <c r="AU746" s="117"/>
    </row>
    <row r="747" spans="1:47" ht="12.75" customHeight="1">
      <c r="A747" s="118"/>
      <c r="B747" s="76"/>
      <c r="C747" s="76"/>
      <c r="D747" s="216"/>
      <c r="E747" s="117"/>
      <c r="F747" s="117"/>
      <c r="G747" s="117"/>
      <c r="H747" s="117"/>
      <c r="I747" s="117"/>
      <c r="J747" s="117"/>
      <c r="K747" s="117"/>
      <c r="L747" s="119"/>
      <c r="M747" s="120"/>
      <c r="N747" s="118"/>
      <c r="O747" s="117"/>
      <c r="P747" s="117"/>
      <c r="Q747" s="216"/>
      <c r="R747" s="117"/>
      <c r="S747" s="117"/>
      <c r="T747" s="117"/>
      <c r="U747" s="216"/>
      <c r="V747" s="216"/>
      <c r="W747" s="216"/>
      <c r="X747" s="216"/>
      <c r="Y747" s="216"/>
      <c r="Z747" s="216"/>
      <c r="AA747" s="217"/>
      <c r="AB747" s="218"/>
      <c r="AC747" s="219"/>
      <c r="AD747" s="220"/>
      <c r="AE747" s="220"/>
      <c r="AF747" s="120"/>
      <c r="AG747" s="217"/>
      <c r="AH747" s="217"/>
      <c r="AI747" s="251"/>
      <c r="AJ747" s="220"/>
      <c r="AK747" s="220"/>
      <c r="AL747" s="222"/>
      <c r="AM747" s="217"/>
      <c r="AN747" s="217"/>
      <c r="AO747" s="221"/>
      <c r="AP747" s="220"/>
      <c r="AQ747" s="220"/>
      <c r="AR747" s="245"/>
      <c r="AS747" s="245"/>
      <c r="AT747" s="117"/>
      <c r="AU747" s="117"/>
    </row>
    <row r="748" spans="1:47" ht="12.75" customHeight="1">
      <c r="A748" s="118"/>
      <c r="B748" s="76"/>
      <c r="C748" s="76"/>
      <c r="D748" s="216"/>
      <c r="E748" s="117"/>
      <c r="F748" s="117"/>
      <c r="G748" s="117"/>
      <c r="H748" s="117"/>
      <c r="I748" s="117"/>
      <c r="J748" s="117"/>
      <c r="K748" s="117"/>
      <c r="L748" s="119"/>
      <c r="M748" s="120"/>
      <c r="N748" s="118"/>
      <c r="O748" s="117"/>
      <c r="P748" s="117"/>
      <c r="Q748" s="216"/>
      <c r="R748" s="117"/>
      <c r="S748" s="117"/>
      <c r="T748" s="117"/>
      <c r="U748" s="216"/>
      <c r="V748" s="216"/>
      <c r="W748" s="216"/>
      <c r="X748" s="216"/>
      <c r="Y748" s="216"/>
      <c r="Z748" s="216"/>
      <c r="AA748" s="217"/>
      <c r="AB748" s="218"/>
      <c r="AC748" s="219"/>
      <c r="AD748" s="220"/>
      <c r="AE748" s="220"/>
      <c r="AF748" s="120"/>
      <c r="AG748" s="217"/>
      <c r="AH748" s="217"/>
      <c r="AI748" s="251"/>
      <c r="AJ748" s="220"/>
      <c r="AK748" s="220"/>
      <c r="AL748" s="222"/>
      <c r="AM748" s="217"/>
      <c r="AN748" s="217"/>
      <c r="AO748" s="221"/>
      <c r="AP748" s="220"/>
      <c r="AQ748" s="220"/>
      <c r="AR748" s="245"/>
      <c r="AS748" s="245"/>
      <c r="AT748" s="117"/>
      <c r="AU748" s="117"/>
    </row>
    <row r="749" spans="1:47" ht="12.75" customHeight="1">
      <c r="A749" s="118"/>
      <c r="B749" s="76"/>
      <c r="C749" s="76"/>
      <c r="D749" s="216"/>
      <c r="E749" s="117"/>
      <c r="F749" s="117"/>
      <c r="G749" s="117"/>
      <c r="H749" s="117"/>
      <c r="I749" s="117"/>
      <c r="J749" s="117"/>
      <c r="K749" s="117"/>
      <c r="L749" s="119"/>
      <c r="M749" s="120"/>
      <c r="N749" s="118"/>
      <c r="O749" s="117"/>
      <c r="P749" s="117"/>
      <c r="Q749" s="216"/>
      <c r="R749" s="117"/>
      <c r="S749" s="117"/>
      <c r="T749" s="117"/>
      <c r="U749" s="216"/>
      <c r="V749" s="216"/>
      <c r="W749" s="216"/>
      <c r="X749" s="216"/>
      <c r="Y749" s="216"/>
      <c r="Z749" s="216"/>
      <c r="AA749" s="217"/>
      <c r="AB749" s="218"/>
      <c r="AC749" s="219"/>
      <c r="AD749" s="220"/>
      <c r="AE749" s="220"/>
      <c r="AF749" s="120"/>
      <c r="AG749" s="217"/>
      <c r="AH749" s="217"/>
      <c r="AI749" s="251"/>
      <c r="AJ749" s="220"/>
      <c r="AK749" s="220"/>
      <c r="AL749" s="222"/>
      <c r="AM749" s="217"/>
      <c r="AN749" s="217"/>
      <c r="AO749" s="221"/>
      <c r="AP749" s="220"/>
      <c r="AQ749" s="220"/>
      <c r="AR749" s="245"/>
      <c r="AS749" s="245"/>
      <c r="AT749" s="117"/>
      <c r="AU749" s="117"/>
    </row>
    <row r="750" spans="1:47" ht="12.75" customHeight="1">
      <c r="A750" s="118"/>
      <c r="B750" s="76"/>
      <c r="C750" s="76"/>
      <c r="D750" s="216"/>
      <c r="E750" s="117"/>
      <c r="F750" s="117"/>
      <c r="G750" s="117"/>
      <c r="H750" s="117"/>
      <c r="I750" s="117"/>
      <c r="J750" s="117"/>
      <c r="K750" s="117"/>
      <c r="L750" s="119"/>
      <c r="M750" s="120"/>
      <c r="N750" s="118"/>
      <c r="O750" s="117"/>
      <c r="P750" s="117"/>
      <c r="Q750" s="216"/>
      <c r="R750" s="117"/>
      <c r="S750" s="117"/>
      <c r="T750" s="117"/>
      <c r="U750" s="216"/>
      <c r="V750" s="216"/>
      <c r="W750" s="216"/>
      <c r="X750" s="216"/>
      <c r="Y750" s="216"/>
      <c r="Z750" s="216"/>
      <c r="AA750" s="217"/>
      <c r="AB750" s="218"/>
      <c r="AC750" s="219"/>
      <c r="AD750" s="220"/>
      <c r="AE750" s="220"/>
      <c r="AF750" s="120"/>
      <c r="AG750" s="217"/>
      <c r="AH750" s="217"/>
      <c r="AI750" s="251"/>
      <c r="AJ750" s="220"/>
      <c r="AK750" s="220"/>
      <c r="AL750" s="222"/>
      <c r="AM750" s="217"/>
      <c r="AN750" s="217"/>
      <c r="AO750" s="221"/>
      <c r="AP750" s="220"/>
      <c r="AQ750" s="220"/>
      <c r="AR750" s="245"/>
      <c r="AS750" s="245"/>
      <c r="AT750" s="117"/>
      <c r="AU750" s="117"/>
    </row>
    <row r="751" spans="1:47" ht="12.75" customHeight="1">
      <c r="A751" s="118"/>
      <c r="B751" s="76"/>
      <c r="C751" s="76"/>
      <c r="D751" s="216"/>
      <c r="E751" s="117"/>
      <c r="F751" s="117"/>
      <c r="G751" s="117"/>
      <c r="H751" s="117"/>
      <c r="I751" s="117"/>
      <c r="J751" s="117"/>
      <c r="K751" s="117"/>
      <c r="L751" s="119"/>
      <c r="M751" s="120"/>
      <c r="N751" s="118"/>
      <c r="O751" s="117"/>
      <c r="P751" s="117"/>
      <c r="Q751" s="216"/>
      <c r="R751" s="117"/>
      <c r="S751" s="117"/>
      <c r="T751" s="117"/>
      <c r="U751" s="216"/>
      <c r="V751" s="216"/>
      <c r="W751" s="216"/>
      <c r="X751" s="216"/>
      <c r="Y751" s="216"/>
      <c r="Z751" s="216"/>
      <c r="AA751" s="217"/>
      <c r="AB751" s="218"/>
      <c r="AC751" s="219"/>
      <c r="AD751" s="220"/>
      <c r="AE751" s="220"/>
      <c r="AF751" s="120"/>
      <c r="AG751" s="217"/>
      <c r="AH751" s="217"/>
      <c r="AI751" s="251"/>
      <c r="AJ751" s="220"/>
      <c r="AK751" s="220"/>
      <c r="AL751" s="222"/>
      <c r="AM751" s="217"/>
      <c r="AN751" s="217"/>
      <c r="AO751" s="221"/>
      <c r="AP751" s="220"/>
      <c r="AQ751" s="220"/>
      <c r="AR751" s="245"/>
      <c r="AS751" s="245"/>
      <c r="AT751" s="117"/>
      <c r="AU751" s="117"/>
    </row>
    <row r="752" spans="1:47" ht="12.75" customHeight="1">
      <c r="A752" s="118"/>
      <c r="B752" s="76"/>
      <c r="C752" s="76"/>
      <c r="D752" s="216"/>
      <c r="E752" s="117"/>
      <c r="F752" s="117"/>
      <c r="G752" s="117"/>
      <c r="H752" s="117"/>
      <c r="I752" s="117"/>
      <c r="J752" s="117"/>
      <c r="K752" s="117"/>
      <c r="L752" s="119"/>
      <c r="M752" s="120"/>
      <c r="N752" s="118"/>
      <c r="O752" s="117"/>
      <c r="P752" s="117"/>
      <c r="Q752" s="216"/>
      <c r="R752" s="117"/>
      <c r="S752" s="117"/>
      <c r="T752" s="117"/>
      <c r="U752" s="216"/>
      <c r="V752" s="216"/>
      <c r="W752" s="216"/>
      <c r="X752" s="216"/>
      <c r="Y752" s="216"/>
      <c r="Z752" s="216"/>
      <c r="AA752" s="217"/>
      <c r="AB752" s="218"/>
      <c r="AC752" s="219"/>
      <c r="AD752" s="220"/>
      <c r="AE752" s="220"/>
      <c r="AF752" s="120"/>
      <c r="AG752" s="217"/>
      <c r="AH752" s="217"/>
      <c r="AI752" s="251"/>
      <c r="AJ752" s="220"/>
      <c r="AK752" s="220"/>
      <c r="AL752" s="222"/>
      <c r="AM752" s="217"/>
      <c r="AN752" s="217"/>
      <c r="AO752" s="221"/>
      <c r="AP752" s="220"/>
      <c r="AQ752" s="220"/>
      <c r="AR752" s="245"/>
      <c r="AS752" s="245"/>
      <c r="AT752" s="117"/>
      <c r="AU752" s="117"/>
    </row>
    <row r="753" spans="1:47" ht="12.75" customHeight="1">
      <c r="A753" s="118"/>
      <c r="B753" s="76"/>
      <c r="C753" s="76"/>
      <c r="D753" s="216"/>
      <c r="E753" s="117"/>
      <c r="F753" s="117"/>
      <c r="G753" s="117"/>
      <c r="H753" s="117"/>
      <c r="I753" s="117"/>
      <c r="J753" s="117"/>
      <c r="K753" s="117"/>
      <c r="L753" s="119"/>
      <c r="M753" s="120"/>
      <c r="N753" s="118"/>
      <c r="O753" s="117"/>
      <c r="P753" s="117"/>
      <c r="Q753" s="216"/>
      <c r="R753" s="117"/>
      <c r="S753" s="117"/>
      <c r="T753" s="117"/>
      <c r="U753" s="216"/>
      <c r="V753" s="216"/>
      <c r="W753" s="216"/>
      <c r="X753" s="216"/>
      <c r="Y753" s="216"/>
      <c r="Z753" s="216"/>
      <c r="AA753" s="217"/>
      <c r="AB753" s="218"/>
      <c r="AC753" s="219"/>
      <c r="AD753" s="220"/>
      <c r="AE753" s="220"/>
      <c r="AF753" s="120"/>
      <c r="AG753" s="217"/>
      <c r="AH753" s="217"/>
      <c r="AI753" s="251"/>
      <c r="AJ753" s="220"/>
      <c r="AK753" s="220"/>
      <c r="AL753" s="222"/>
      <c r="AM753" s="217"/>
      <c r="AN753" s="217"/>
      <c r="AO753" s="221"/>
      <c r="AP753" s="220"/>
      <c r="AQ753" s="220"/>
      <c r="AR753" s="245"/>
      <c r="AS753" s="245"/>
      <c r="AT753" s="117"/>
      <c r="AU753" s="117"/>
    </row>
    <row r="754" spans="1:47" ht="12.75" customHeight="1">
      <c r="A754" s="118"/>
      <c r="B754" s="76"/>
      <c r="C754" s="76"/>
      <c r="D754" s="216"/>
      <c r="E754" s="117"/>
      <c r="F754" s="117"/>
      <c r="G754" s="117"/>
      <c r="H754" s="117"/>
      <c r="I754" s="117"/>
      <c r="J754" s="117"/>
      <c r="K754" s="117"/>
      <c r="L754" s="119"/>
      <c r="M754" s="120"/>
      <c r="N754" s="118"/>
      <c r="O754" s="117"/>
      <c r="P754" s="117"/>
      <c r="Q754" s="216"/>
      <c r="R754" s="117"/>
      <c r="S754" s="117"/>
      <c r="T754" s="117"/>
      <c r="U754" s="216"/>
      <c r="V754" s="216"/>
      <c r="W754" s="216"/>
      <c r="X754" s="216"/>
      <c r="Y754" s="216"/>
      <c r="Z754" s="216"/>
      <c r="AA754" s="217"/>
      <c r="AB754" s="218"/>
      <c r="AC754" s="219"/>
      <c r="AD754" s="220"/>
      <c r="AE754" s="220"/>
      <c r="AF754" s="120"/>
      <c r="AG754" s="217"/>
      <c r="AH754" s="217"/>
      <c r="AI754" s="251"/>
      <c r="AJ754" s="220"/>
      <c r="AK754" s="220"/>
      <c r="AL754" s="222"/>
      <c r="AM754" s="217"/>
      <c r="AN754" s="217"/>
      <c r="AO754" s="221"/>
      <c r="AP754" s="220"/>
      <c r="AQ754" s="220"/>
      <c r="AR754" s="245"/>
      <c r="AS754" s="245"/>
      <c r="AT754" s="117"/>
      <c r="AU754" s="117"/>
    </row>
    <row r="755" spans="1:47" ht="12.75" customHeight="1">
      <c r="A755" s="118"/>
      <c r="B755" s="76"/>
      <c r="C755" s="76"/>
      <c r="D755" s="216"/>
      <c r="E755" s="117"/>
      <c r="F755" s="117"/>
      <c r="G755" s="117"/>
      <c r="H755" s="117"/>
      <c r="I755" s="117"/>
      <c r="J755" s="117"/>
      <c r="K755" s="117"/>
      <c r="L755" s="119"/>
      <c r="M755" s="120"/>
      <c r="N755" s="118"/>
      <c r="O755" s="117"/>
      <c r="P755" s="117"/>
      <c r="Q755" s="216"/>
      <c r="R755" s="117"/>
      <c r="S755" s="117"/>
      <c r="T755" s="117"/>
      <c r="U755" s="216"/>
      <c r="V755" s="216"/>
      <c r="W755" s="216"/>
      <c r="X755" s="216"/>
      <c r="Y755" s="216"/>
      <c r="Z755" s="216"/>
      <c r="AA755" s="217"/>
      <c r="AB755" s="218"/>
      <c r="AC755" s="219"/>
      <c r="AD755" s="220"/>
      <c r="AE755" s="220"/>
      <c r="AF755" s="120"/>
      <c r="AG755" s="217"/>
      <c r="AH755" s="217"/>
      <c r="AI755" s="251"/>
      <c r="AJ755" s="220"/>
      <c r="AK755" s="220"/>
      <c r="AL755" s="222"/>
      <c r="AM755" s="217"/>
      <c r="AN755" s="217"/>
      <c r="AO755" s="221"/>
      <c r="AP755" s="220"/>
      <c r="AQ755" s="220"/>
      <c r="AR755" s="245"/>
      <c r="AS755" s="245"/>
      <c r="AT755" s="117"/>
      <c r="AU755" s="117"/>
    </row>
    <row r="756" spans="1:47" ht="12.75" customHeight="1">
      <c r="A756" s="118"/>
      <c r="B756" s="76"/>
      <c r="C756" s="76"/>
      <c r="D756" s="216"/>
      <c r="E756" s="117"/>
      <c r="F756" s="117"/>
      <c r="G756" s="117"/>
      <c r="H756" s="117"/>
      <c r="I756" s="117"/>
      <c r="J756" s="117"/>
      <c r="K756" s="117"/>
      <c r="L756" s="119"/>
      <c r="M756" s="120"/>
      <c r="N756" s="118"/>
      <c r="O756" s="117"/>
      <c r="P756" s="117"/>
      <c r="Q756" s="216"/>
      <c r="R756" s="117"/>
      <c r="S756" s="117"/>
      <c r="T756" s="117"/>
      <c r="U756" s="216"/>
      <c r="V756" s="216"/>
      <c r="W756" s="216"/>
      <c r="X756" s="216"/>
      <c r="Y756" s="216"/>
      <c r="Z756" s="216"/>
      <c r="AA756" s="217"/>
      <c r="AB756" s="218"/>
      <c r="AC756" s="219"/>
      <c r="AD756" s="220"/>
      <c r="AE756" s="220"/>
      <c r="AF756" s="120"/>
      <c r="AG756" s="217"/>
      <c r="AH756" s="217"/>
      <c r="AI756" s="251"/>
      <c r="AJ756" s="220"/>
      <c r="AK756" s="220"/>
      <c r="AL756" s="222"/>
      <c r="AM756" s="217"/>
      <c r="AN756" s="217"/>
      <c r="AO756" s="221"/>
      <c r="AP756" s="220"/>
      <c r="AQ756" s="220"/>
      <c r="AR756" s="245"/>
      <c r="AS756" s="245"/>
      <c r="AT756" s="117"/>
      <c r="AU756" s="117"/>
    </row>
    <row r="757" spans="1:47" ht="12.75" customHeight="1">
      <c r="A757" s="118"/>
      <c r="B757" s="76"/>
      <c r="C757" s="76"/>
      <c r="D757" s="216"/>
      <c r="E757" s="117"/>
      <c r="F757" s="117"/>
      <c r="G757" s="117"/>
      <c r="H757" s="117"/>
      <c r="I757" s="117"/>
      <c r="J757" s="117"/>
      <c r="K757" s="117"/>
      <c r="L757" s="119"/>
      <c r="M757" s="120"/>
      <c r="N757" s="118"/>
      <c r="O757" s="117"/>
      <c r="P757" s="117"/>
      <c r="Q757" s="216"/>
      <c r="R757" s="117"/>
      <c r="S757" s="117"/>
      <c r="T757" s="117"/>
      <c r="U757" s="216"/>
      <c r="V757" s="216"/>
      <c r="W757" s="216"/>
      <c r="X757" s="216"/>
      <c r="Y757" s="216"/>
      <c r="Z757" s="216"/>
      <c r="AA757" s="217"/>
      <c r="AB757" s="218"/>
      <c r="AC757" s="219"/>
      <c r="AD757" s="220"/>
      <c r="AE757" s="220"/>
      <c r="AF757" s="120"/>
      <c r="AG757" s="217"/>
      <c r="AH757" s="217"/>
      <c r="AI757" s="251"/>
      <c r="AJ757" s="220"/>
      <c r="AK757" s="220"/>
      <c r="AL757" s="222"/>
      <c r="AM757" s="217"/>
      <c r="AN757" s="217"/>
      <c r="AO757" s="221"/>
      <c r="AP757" s="220"/>
      <c r="AQ757" s="220"/>
      <c r="AR757" s="245"/>
      <c r="AS757" s="245"/>
      <c r="AT757" s="117"/>
      <c r="AU757" s="117"/>
    </row>
    <row r="758" spans="1:47" ht="12.75" customHeight="1">
      <c r="A758" s="118"/>
      <c r="B758" s="76"/>
      <c r="C758" s="76"/>
      <c r="D758" s="216"/>
      <c r="E758" s="117"/>
      <c r="F758" s="117"/>
      <c r="G758" s="117"/>
      <c r="H758" s="117"/>
      <c r="I758" s="117"/>
      <c r="J758" s="117"/>
      <c r="K758" s="117"/>
      <c r="L758" s="119"/>
      <c r="M758" s="120"/>
      <c r="N758" s="118"/>
      <c r="O758" s="117"/>
      <c r="P758" s="117"/>
      <c r="Q758" s="216"/>
      <c r="R758" s="117"/>
      <c r="S758" s="117"/>
      <c r="T758" s="117"/>
      <c r="U758" s="216"/>
      <c r="V758" s="216"/>
      <c r="W758" s="216"/>
      <c r="X758" s="216"/>
      <c r="Y758" s="216"/>
      <c r="Z758" s="216"/>
      <c r="AA758" s="217"/>
      <c r="AB758" s="218"/>
      <c r="AC758" s="219"/>
      <c r="AD758" s="220"/>
      <c r="AE758" s="220"/>
      <c r="AF758" s="120"/>
      <c r="AG758" s="217"/>
      <c r="AH758" s="217"/>
      <c r="AI758" s="251"/>
      <c r="AJ758" s="220"/>
      <c r="AK758" s="220"/>
      <c r="AL758" s="222"/>
      <c r="AM758" s="217"/>
      <c r="AN758" s="217"/>
      <c r="AO758" s="221"/>
      <c r="AP758" s="220"/>
      <c r="AQ758" s="220"/>
      <c r="AR758" s="245"/>
      <c r="AS758" s="245"/>
      <c r="AT758" s="117"/>
      <c r="AU758" s="117"/>
    </row>
    <row r="759" spans="1:47" ht="12.75" customHeight="1">
      <c r="A759" s="118"/>
      <c r="B759" s="76"/>
      <c r="C759" s="76"/>
      <c r="D759" s="216"/>
      <c r="E759" s="117"/>
      <c r="F759" s="117"/>
      <c r="G759" s="117"/>
      <c r="H759" s="117"/>
      <c r="I759" s="117"/>
      <c r="J759" s="117"/>
      <c r="K759" s="117"/>
      <c r="L759" s="119"/>
      <c r="M759" s="120"/>
      <c r="N759" s="118"/>
      <c r="O759" s="117"/>
      <c r="P759" s="117"/>
      <c r="Q759" s="216"/>
      <c r="R759" s="117"/>
      <c r="S759" s="117"/>
      <c r="T759" s="117"/>
      <c r="U759" s="216"/>
      <c r="V759" s="216"/>
      <c r="W759" s="216"/>
      <c r="X759" s="216"/>
      <c r="Y759" s="216"/>
      <c r="Z759" s="216"/>
      <c r="AA759" s="217"/>
      <c r="AB759" s="218"/>
      <c r="AC759" s="219"/>
      <c r="AD759" s="220"/>
      <c r="AE759" s="220"/>
      <c r="AF759" s="120"/>
      <c r="AG759" s="217"/>
      <c r="AH759" s="217"/>
      <c r="AI759" s="251"/>
      <c r="AJ759" s="220"/>
      <c r="AK759" s="220"/>
      <c r="AL759" s="222"/>
      <c r="AM759" s="217"/>
      <c r="AN759" s="217"/>
      <c r="AO759" s="221"/>
      <c r="AP759" s="220"/>
      <c r="AQ759" s="220"/>
      <c r="AR759" s="245"/>
      <c r="AS759" s="245"/>
      <c r="AT759" s="117"/>
      <c r="AU759" s="117"/>
    </row>
    <row r="760" spans="1:47" ht="12.75" customHeight="1">
      <c r="A760" s="118"/>
      <c r="B760" s="76"/>
      <c r="C760" s="76"/>
      <c r="D760" s="216"/>
      <c r="E760" s="117"/>
      <c r="F760" s="117"/>
      <c r="G760" s="117"/>
      <c r="H760" s="117"/>
      <c r="I760" s="117"/>
      <c r="J760" s="117"/>
      <c r="K760" s="117"/>
      <c r="L760" s="119"/>
      <c r="M760" s="120"/>
      <c r="N760" s="118"/>
      <c r="O760" s="117"/>
      <c r="P760" s="117"/>
      <c r="Q760" s="216"/>
      <c r="R760" s="117"/>
      <c r="S760" s="117"/>
      <c r="T760" s="117"/>
      <c r="U760" s="216"/>
      <c r="V760" s="216"/>
      <c r="W760" s="216"/>
      <c r="X760" s="216"/>
      <c r="Y760" s="216"/>
      <c r="Z760" s="216"/>
      <c r="AA760" s="217"/>
      <c r="AB760" s="218"/>
      <c r="AC760" s="219"/>
      <c r="AD760" s="220"/>
      <c r="AE760" s="220"/>
      <c r="AF760" s="120"/>
      <c r="AG760" s="217"/>
      <c r="AH760" s="217"/>
      <c r="AI760" s="251"/>
      <c r="AJ760" s="220"/>
      <c r="AK760" s="220"/>
      <c r="AL760" s="222"/>
      <c r="AM760" s="217"/>
      <c r="AN760" s="217"/>
      <c r="AO760" s="221"/>
      <c r="AP760" s="220"/>
      <c r="AQ760" s="220"/>
      <c r="AR760" s="245"/>
      <c r="AS760" s="245"/>
      <c r="AT760" s="117"/>
      <c r="AU760" s="117"/>
    </row>
    <row r="761" spans="1:47" ht="12.75" customHeight="1">
      <c r="A761" s="118"/>
      <c r="B761" s="76"/>
      <c r="C761" s="76"/>
      <c r="D761" s="216"/>
      <c r="E761" s="117"/>
      <c r="F761" s="117"/>
      <c r="G761" s="117"/>
      <c r="H761" s="117"/>
      <c r="I761" s="117"/>
      <c r="J761" s="117"/>
      <c r="K761" s="117"/>
      <c r="L761" s="119"/>
      <c r="M761" s="120"/>
      <c r="N761" s="118"/>
      <c r="O761" s="117"/>
      <c r="P761" s="117"/>
      <c r="Q761" s="216"/>
      <c r="R761" s="117"/>
      <c r="S761" s="117"/>
      <c r="T761" s="117"/>
      <c r="U761" s="216"/>
      <c r="V761" s="216"/>
      <c r="W761" s="216"/>
      <c r="X761" s="216"/>
      <c r="Y761" s="216"/>
      <c r="Z761" s="216"/>
      <c r="AA761" s="217"/>
      <c r="AB761" s="218"/>
      <c r="AC761" s="219"/>
      <c r="AD761" s="220"/>
      <c r="AE761" s="220"/>
      <c r="AF761" s="120"/>
      <c r="AG761" s="217"/>
      <c r="AH761" s="217"/>
      <c r="AI761" s="251"/>
      <c r="AJ761" s="220"/>
      <c r="AK761" s="220"/>
      <c r="AL761" s="222"/>
      <c r="AM761" s="217"/>
      <c r="AN761" s="217"/>
      <c r="AO761" s="221"/>
      <c r="AP761" s="220"/>
      <c r="AQ761" s="220"/>
      <c r="AR761" s="245"/>
      <c r="AS761" s="245"/>
      <c r="AT761" s="117"/>
      <c r="AU761" s="117"/>
    </row>
    <row r="762" spans="1:47" ht="12.75" customHeight="1">
      <c r="A762" s="118"/>
      <c r="B762" s="76"/>
      <c r="C762" s="76"/>
      <c r="D762" s="216"/>
      <c r="E762" s="117"/>
      <c r="F762" s="117"/>
      <c r="G762" s="117"/>
      <c r="H762" s="117"/>
      <c r="I762" s="117"/>
      <c r="J762" s="117"/>
      <c r="K762" s="117"/>
      <c r="L762" s="119"/>
      <c r="M762" s="120"/>
      <c r="N762" s="118"/>
      <c r="O762" s="117"/>
      <c r="P762" s="117"/>
      <c r="Q762" s="216"/>
      <c r="R762" s="117"/>
      <c r="S762" s="117"/>
      <c r="T762" s="117"/>
      <c r="U762" s="216"/>
      <c r="V762" s="216"/>
      <c r="W762" s="216"/>
      <c r="X762" s="216"/>
      <c r="Y762" s="216"/>
      <c r="Z762" s="216"/>
      <c r="AA762" s="217"/>
      <c r="AB762" s="218"/>
      <c r="AC762" s="219"/>
      <c r="AD762" s="220"/>
      <c r="AE762" s="220"/>
      <c r="AF762" s="120"/>
      <c r="AG762" s="217"/>
      <c r="AH762" s="217"/>
      <c r="AI762" s="251"/>
      <c r="AJ762" s="220"/>
      <c r="AK762" s="220"/>
      <c r="AL762" s="222"/>
      <c r="AM762" s="217"/>
      <c r="AN762" s="217"/>
      <c r="AO762" s="221"/>
      <c r="AP762" s="220"/>
      <c r="AQ762" s="220"/>
      <c r="AR762" s="245"/>
      <c r="AS762" s="245"/>
      <c r="AT762" s="117"/>
      <c r="AU762" s="117"/>
    </row>
    <row r="763" spans="1:47" ht="12.75" customHeight="1">
      <c r="A763" s="118"/>
      <c r="B763" s="76"/>
      <c r="C763" s="76"/>
      <c r="D763" s="216"/>
      <c r="E763" s="117"/>
      <c r="F763" s="117"/>
      <c r="G763" s="117"/>
      <c r="H763" s="117"/>
      <c r="I763" s="117"/>
      <c r="J763" s="117"/>
      <c r="K763" s="117"/>
      <c r="L763" s="119"/>
      <c r="M763" s="120"/>
      <c r="N763" s="118"/>
      <c r="O763" s="117"/>
      <c r="P763" s="117"/>
      <c r="Q763" s="216"/>
      <c r="R763" s="117"/>
      <c r="S763" s="117"/>
      <c r="T763" s="117"/>
      <c r="U763" s="216"/>
      <c r="V763" s="216"/>
      <c r="W763" s="216"/>
      <c r="X763" s="216"/>
      <c r="Y763" s="216"/>
      <c r="Z763" s="216"/>
      <c r="AA763" s="217"/>
      <c r="AB763" s="218"/>
      <c r="AC763" s="219"/>
      <c r="AD763" s="220"/>
      <c r="AE763" s="220"/>
      <c r="AF763" s="120"/>
      <c r="AG763" s="217"/>
      <c r="AH763" s="217"/>
      <c r="AI763" s="251"/>
      <c r="AJ763" s="220"/>
      <c r="AK763" s="220"/>
      <c r="AL763" s="222"/>
      <c r="AM763" s="217"/>
      <c r="AN763" s="217"/>
      <c r="AO763" s="221"/>
      <c r="AP763" s="220"/>
      <c r="AQ763" s="220"/>
      <c r="AR763" s="245"/>
      <c r="AS763" s="245"/>
      <c r="AT763" s="117"/>
      <c r="AU763" s="117"/>
    </row>
    <row r="764" spans="1:47" ht="12.75" customHeight="1">
      <c r="A764" s="118"/>
      <c r="B764" s="76"/>
      <c r="C764" s="76"/>
      <c r="D764" s="216"/>
      <c r="E764" s="117"/>
      <c r="F764" s="117"/>
      <c r="G764" s="117"/>
      <c r="H764" s="117"/>
      <c r="I764" s="117"/>
      <c r="J764" s="117"/>
      <c r="K764" s="117"/>
      <c r="L764" s="119"/>
      <c r="M764" s="120"/>
      <c r="N764" s="118"/>
      <c r="O764" s="117"/>
      <c r="P764" s="117"/>
      <c r="Q764" s="216"/>
      <c r="R764" s="117"/>
      <c r="S764" s="117"/>
      <c r="T764" s="117"/>
      <c r="U764" s="216"/>
      <c r="V764" s="216"/>
      <c r="W764" s="216"/>
      <c r="X764" s="216"/>
      <c r="Y764" s="216"/>
      <c r="Z764" s="216"/>
      <c r="AA764" s="217"/>
      <c r="AB764" s="218"/>
      <c r="AC764" s="219"/>
      <c r="AD764" s="220"/>
      <c r="AE764" s="220"/>
      <c r="AF764" s="120"/>
      <c r="AG764" s="217"/>
      <c r="AH764" s="217"/>
      <c r="AI764" s="251"/>
      <c r="AJ764" s="220"/>
      <c r="AK764" s="220"/>
      <c r="AL764" s="222"/>
      <c r="AM764" s="217"/>
      <c r="AN764" s="217"/>
      <c r="AO764" s="221"/>
      <c r="AP764" s="220"/>
      <c r="AQ764" s="220"/>
      <c r="AR764" s="245"/>
      <c r="AS764" s="245"/>
      <c r="AT764" s="117"/>
      <c r="AU764" s="117"/>
    </row>
    <row r="765" spans="1:47" ht="12.75" customHeight="1">
      <c r="A765" s="118"/>
      <c r="B765" s="76"/>
      <c r="C765" s="76"/>
      <c r="D765" s="216"/>
      <c r="E765" s="117"/>
      <c r="F765" s="117"/>
      <c r="G765" s="117"/>
      <c r="H765" s="117"/>
      <c r="I765" s="117"/>
      <c r="J765" s="117"/>
      <c r="K765" s="117"/>
      <c r="L765" s="119"/>
      <c r="M765" s="120"/>
      <c r="N765" s="118"/>
      <c r="O765" s="117"/>
      <c r="P765" s="117"/>
      <c r="Q765" s="216"/>
      <c r="R765" s="117"/>
      <c r="S765" s="117"/>
      <c r="T765" s="117"/>
      <c r="U765" s="216"/>
      <c r="V765" s="216"/>
      <c r="W765" s="216"/>
      <c r="X765" s="216"/>
      <c r="Y765" s="216"/>
      <c r="Z765" s="216"/>
      <c r="AA765" s="217"/>
      <c r="AB765" s="218"/>
      <c r="AC765" s="219"/>
      <c r="AD765" s="220"/>
      <c r="AE765" s="220"/>
      <c r="AF765" s="120"/>
      <c r="AG765" s="217"/>
      <c r="AH765" s="217"/>
      <c r="AI765" s="251"/>
      <c r="AJ765" s="220"/>
      <c r="AK765" s="220"/>
      <c r="AL765" s="222"/>
      <c r="AM765" s="217"/>
      <c r="AN765" s="217"/>
      <c r="AO765" s="221"/>
      <c r="AP765" s="220"/>
      <c r="AQ765" s="220"/>
      <c r="AR765" s="245"/>
      <c r="AS765" s="245"/>
      <c r="AT765" s="117"/>
      <c r="AU765" s="117"/>
    </row>
    <row r="766" spans="1:47" ht="12.75" customHeight="1">
      <c r="A766" s="118"/>
      <c r="B766" s="76"/>
      <c r="C766" s="76"/>
      <c r="D766" s="216"/>
      <c r="E766" s="117"/>
      <c r="F766" s="117"/>
      <c r="G766" s="117"/>
      <c r="H766" s="117"/>
      <c r="I766" s="117"/>
      <c r="J766" s="117"/>
      <c r="K766" s="117"/>
      <c r="L766" s="119"/>
      <c r="M766" s="120"/>
      <c r="N766" s="118"/>
      <c r="O766" s="117"/>
      <c r="P766" s="117"/>
      <c r="Q766" s="216"/>
      <c r="R766" s="117"/>
      <c r="S766" s="117"/>
      <c r="T766" s="117"/>
      <c r="U766" s="216"/>
      <c r="V766" s="216"/>
      <c r="W766" s="216"/>
      <c r="X766" s="216"/>
      <c r="Y766" s="216"/>
      <c r="Z766" s="216"/>
      <c r="AA766" s="217"/>
      <c r="AB766" s="218"/>
      <c r="AC766" s="219"/>
      <c r="AD766" s="220"/>
      <c r="AE766" s="220"/>
      <c r="AF766" s="120"/>
      <c r="AG766" s="217"/>
      <c r="AH766" s="217"/>
      <c r="AI766" s="251"/>
      <c r="AJ766" s="220"/>
      <c r="AK766" s="220"/>
      <c r="AL766" s="222"/>
      <c r="AM766" s="217"/>
      <c r="AN766" s="217"/>
      <c r="AO766" s="221"/>
      <c r="AP766" s="220"/>
      <c r="AQ766" s="220"/>
      <c r="AR766" s="245"/>
      <c r="AS766" s="245"/>
      <c r="AT766" s="117"/>
      <c r="AU766" s="117"/>
    </row>
    <row r="767" spans="1:47" ht="12.75" customHeight="1">
      <c r="A767" s="118"/>
      <c r="B767" s="76"/>
      <c r="C767" s="76"/>
      <c r="D767" s="216"/>
      <c r="E767" s="117"/>
      <c r="F767" s="117"/>
      <c r="G767" s="117"/>
      <c r="H767" s="117"/>
      <c r="I767" s="117"/>
      <c r="J767" s="117"/>
      <c r="K767" s="117"/>
      <c r="L767" s="119"/>
      <c r="M767" s="120"/>
      <c r="N767" s="118"/>
      <c r="O767" s="117"/>
      <c r="P767" s="117"/>
      <c r="Q767" s="216"/>
      <c r="R767" s="117"/>
      <c r="S767" s="117"/>
      <c r="T767" s="117"/>
      <c r="U767" s="216"/>
      <c r="V767" s="216"/>
      <c r="W767" s="216"/>
      <c r="X767" s="216"/>
      <c r="Y767" s="216"/>
      <c r="Z767" s="216"/>
      <c r="AA767" s="217"/>
      <c r="AB767" s="218"/>
      <c r="AC767" s="219"/>
      <c r="AD767" s="220"/>
      <c r="AE767" s="220"/>
      <c r="AF767" s="120"/>
      <c r="AG767" s="217"/>
      <c r="AH767" s="217"/>
      <c r="AI767" s="251"/>
      <c r="AJ767" s="220"/>
      <c r="AK767" s="220"/>
      <c r="AL767" s="222"/>
      <c r="AM767" s="217"/>
      <c r="AN767" s="217"/>
      <c r="AO767" s="221"/>
      <c r="AP767" s="220"/>
      <c r="AQ767" s="220"/>
      <c r="AR767" s="245"/>
      <c r="AS767" s="245"/>
      <c r="AT767" s="117"/>
      <c r="AU767" s="117"/>
    </row>
    <row r="768" spans="1:47" ht="12.75" customHeight="1">
      <c r="A768" s="118"/>
      <c r="B768" s="76"/>
      <c r="C768" s="76"/>
      <c r="D768" s="216"/>
      <c r="E768" s="117"/>
      <c r="F768" s="117"/>
      <c r="G768" s="117"/>
      <c r="H768" s="117"/>
      <c r="I768" s="117"/>
      <c r="J768" s="117"/>
      <c r="K768" s="117"/>
      <c r="L768" s="119"/>
      <c r="M768" s="120"/>
      <c r="N768" s="118"/>
      <c r="O768" s="117"/>
      <c r="P768" s="117"/>
      <c r="Q768" s="216"/>
      <c r="R768" s="117"/>
      <c r="S768" s="117"/>
      <c r="T768" s="117"/>
      <c r="U768" s="216"/>
      <c r="V768" s="216"/>
      <c r="W768" s="216"/>
      <c r="X768" s="216"/>
      <c r="Y768" s="216"/>
      <c r="Z768" s="216"/>
      <c r="AA768" s="217"/>
      <c r="AB768" s="218"/>
      <c r="AC768" s="219"/>
      <c r="AD768" s="220"/>
      <c r="AE768" s="220"/>
      <c r="AF768" s="120"/>
      <c r="AG768" s="217"/>
      <c r="AH768" s="217"/>
      <c r="AI768" s="251"/>
      <c r="AJ768" s="220"/>
      <c r="AK768" s="220"/>
      <c r="AL768" s="222"/>
      <c r="AM768" s="217"/>
      <c r="AN768" s="217"/>
      <c r="AO768" s="221"/>
      <c r="AP768" s="220"/>
      <c r="AQ768" s="220"/>
      <c r="AR768" s="245"/>
      <c r="AS768" s="245"/>
      <c r="AT768" s="117"/>
      <c r="AU768" s="117"/>
    </row>
    <row r="769" spans="1:47" ht="12.75" customHeight="1">
      <c r="A769" s="118"/>
      <c r="B769" s="76"/>
      <c r="C769" s="76"/>
      <c r="D769" s="216"/>
      <c r="E769" s="117"/>
      <c r="F769" s="117"/>
      <c r="G769" s="117"/>
      <c r="H769" s="117"/>
      <c r="I769" s="117"/>
      <c r="J769" s="117"/>
      <c r="K769" s="117"/>
      <c r="L769" s="119"/>
      <c r="M769" s="120"/>
      <c r="N769" s="118"/>
      <c r="O769" s="117"/>
      <c r="P769" s="117"/>
      <c r="Q769" s="216"/>
      <c r="R769" s="117"/>
      <c r="S769" s="117"/>
      <c r="T769" s="117"/>
      <c r="U769" s="216"/>
      <c r="V769" s="216"/>
      <c r="W769" s="216"/>
      <c r="X769" s="216"/>
      <c r="Y769" s="216"/>
      <c r="Z769" s="216"/>
      <c r="AA769" s="217"/>
      <c r="AB769" s="218"/>
      <c r="AC769" s="219"/>
      <c r="AD769" s="220"/>
      <c r="AE769" s="220"/>
      <c r="AF769" s="120"/>
      <c r="AG769" s="217"/>
      <c r="AH769" s="217"/>
      <c r="AI769" s="251"/>
      <c r="AJ769" s="220"/>
      <c r="AK769" s="220"/>
      <c r="AL769" s="222"/>
      <c r="AM769" s="217"/>
      <c r="AN769" s="217"/>
      <c r="AO769" s="221"/>
      <c r="AP769" s="220"/>
      <c r="AQ769" s="220"/>
      <c r="AR769" s="245"/>
      <c r="AS769" s="245"/>
      <c r="AT769" s="117"/>
      <c r="AU769" s="117"/>
    </row>
    <row r="770" spans="1:47" ht="12.75" customHeight="1">
      <c r="A770" s="118"/>
      <c r="B770" s="76"/>
      <c r="C770" s="76"/>
      <c r="D770" s="216"/>
      <c r="E770" s="117"/>
      <c r="F770" s="117"/>
      <c r="G770" s="117"/>
      <c r="H770" s="117"/>
      <c r="I770" s="117"/>
      <c r="J770" s="117"/>
      <c r="K770" s="117"/>
      <c r="L770" s="119"/>
      <c r="M770" s="120"/>
      <c r="N770" s="118"/>
      <c r="O770" s="117"/>
      <c r="P770" s="117"/>
      <c r="Q770" s="216"/>
      <c r="R770" s="117"/>
      <c r="S770" s="117"/>
      <c r="T770" s="117"/>
      <c r="U770" s="216"/>
      <c r="V770" s="216"/>
      <c r="W770" s="216"/>
      <c r="X770" s="216"/>
      <c r="Y770" s="216"/>
      <c r="Z770" s="216"/>
      <c r="AA770" s="217"/>
      <c r="AB770" s="218"/>
      <c r="AC770" s="219"/>
      <c r="AD770" s="220"/>
      <c r="AE770" s="220"/>
      <c r="AF770" s="120"/>
      <c r="AG770" s="217"/>
      <c r="AH770" s="217"/>
      <c r="AI770" s="251"/>
      <c r="AJ770" s="220"/>
      <c r="AK770" s="220"/>
      <c r="AL770" s="222"/>
      <c r="AM770" s="217"/>
      <c r="AN770" s="217"/>
      <c r="AO770" s="221"/>
      <c r="AP770" s="220"/>
      <c r="AQ770" s="220"/>
      <c r="AR770" s="245"/>
      <c r="AS770" s="245"/>
      <c r="AT770" s="117"/>
      <c r="AU770" s="117"/>
    </row>
    <row r="771" spans="1:47" ht="12.75" customHeight="1">
      <c r="A771" s="118"/>
      <c r="B771" s="76"/>
      <c r="C771" s="76"/>
      <c r="D771" s="216"/>
      <c r="E771" s="117"/>
      <c r="F771" s="117"/>
      <c r="G771" s="117"/>
      <c r="H771" s="117"/>
      <c r="I771" s="117"/>
      <c r="J771" s="117"/>
      <c r="K771" s="117"/>
      <c r="L771" s="119"/>
      <c r="M771" s="120"/>
      <c r="N771" s="118"/>
      <c r="O771" s="117"/>
      <c r="P771" s="117"/>
      <c r="Q771" s="216"/>
      <c r="R771" s="117"/>
      <c r="S771" s="117"/>
      <c r="T771" s="117"/>
      <c r="U771" s="216"/>
      <c r="V771" s="216"/>
      <c r="W771" s="216"/>
      <c r="X771" s="216"/>
      <c r="Y771" s="216"/>
      <c r="Z771" s="216"/>
      <c r="AA771" s="217"/>
      <c r="AB771" s="218"/>
      <c r="AC771" s="219"/>
      <c r="AD771" s="220"/>
      <c r="AE771" s="220"/>
      <c r="AF771" s="120"/>
      <c r="AG771" s="217"/>
      <c r="AH771" s="217"/>
      <c r="AI771" s="251"/>
      <c r="AJ771" s="220"/>
      <c r="AK771" s="220"/>
      <c r="AL771" s="222"/>
      <c r="AM771" s="217"/>
      <c r="AN771" s="217"/>
      <c r="AO771" s="221"/>
      <c r="AP771" s="220"/>
      <c r="AQ771" s="220"/>
      <c r="AR771" s="245"/>
      <c r="AS771" s="245"/>
      <c r="AT771" s="117"/>
      <c r="AU771" s="117"/>
    </row>
    <row r="772" spans="1:47" ht="12.75" customHeight="1">
      <c r="A772" s="118"/>
      <c r="B772" s="76"/>
      <c r="C772" s="76"/>
      <c r="D772" s="216"/>
      <c r="E772" s="117"/>
      <c r="F772" s="117"/>
      <c r="G772" s="117"/>
      <c r="H772" s="117"/>
      <c r="I772" s="117"/>
      <c r="J772" s="117"/>
      <c r="K772" s="117"/>
      <c r="L772" s="119"/>
      <c r="M772" s="120"/>
      <c r="N772" s="118"/>
      <c r="O772" s="117"/>
      <c r="P772" s="117"/>
      <c r="Q772" s="216"/>
      <c r="R772" s="117"/>
      <c r="S772" s="117"/>
      <c r="T772" s="117"/>
      <c r="U772" s="216"/>
      <c r="V772" s="216"/>
      <c r="W772" s="216"/>
      <c r="X772" s="216"/>
      <c r="Y772" s="216"/>
      <c r="Z772" s="216"/>
      <c r="AA772" s="217"/>
      <c r="AB772" s="218"/>
      <c r="AC772" s="219"/>
      <c r="AD772" s="220"/>
      <c r="AE772" s="220"/>
      <c r="AF772" s="120"/>
      <c r="AG772" s="217"/>
      <c r="AH772" s="217"/>
      <c r="AI772" s="251"/>
      <c r="AJ772" s="220"/>
      <c r="AK772" s="220"/>
      <c r="AL772" s="222"/>
      <c r="AM772" s="217"/>
      <c r="AN772" s="217"/>
      <c r="AO772" s="221"/>
      <c r="AP772" s="220"/>
      <c r="AQ772" s="220"/>
      <c r="AR772" s="245"/>
      <c r="AS772" s="245"/>
      <c r="AT772" s="117"/>
      <c r="AU772" s="117"/>
    </row>
    <row r="773" spans="1:47" ht="12.75" customHeight="1">
      <c r="A773" s="118"/>
      <c r="B773" s="76"/>
      <c r="C773" s="76"/>
      <c r="D773" s="216"/>
      <c r="E773" s="117"/>
      <c r="F773" s="117"/>
      <c r="G773" s="117"/>
      <c r="H773" s="117"/>
      <c r="I773" s="117"/>
      <c r="J773" s="117"/>
      <c r="K773" s="117"/>
      <c r="L773" s="119"/>
      <c r="M773" s="120"/>
      <c r="N773" s="118"/>
      <c r="O773" s="117"/>
      <c r="P773" s="117"/>
      <c r="Q773" s="216"/>
      <c r="R773" s="117"/>
      <c r="S773" s="117"/>
      <c r="T773" s="117"/>
      <c r="U773" s="216"/>
      <c r="V773" s="216"/>
      <c r="W773" s="216"/>
      <c r="X773" s="216"/>
      <c r="Y773" s="216"/>
      <c r="Z773" s="216"/>
      <c r="AA773" s="217"/>
      <c r="AB773" s="218"/>
      <c r="AC773" s="219"/>
      <c r="AD773" s="220"/>
      <c r="AE773" s="220"/>
      <c r="AF773" s="120"/>
      <c r="AG773" s="217"/>
      <c r="AH773" s="217"/>
      <c r="AI773" s="251"/>
      <c r="AJ773" s="220"/>
      <c r="AK773" s="220"/>
      <c r="AL773" s="222"/>
      <c r="AM773" s="217"/>
      <c r="AN773" s="217"/>
      <c r="AO773" s="221"/>
      <c r="AP773" s="220"/>
      <c r="AQ773" s="220"/>
      <c r="AR773" s="245"/>
      <c r="AS773" s="245"/>
      <c r="AT773" s="117"/>
      <c r="AU773" s="117"/>
    </row>
    <row r="774" spans="1:47" ht="12.75" customHeight="1">
      <c r="A774" s="118"/>
      <c r="B774" s="76"/>
      <c r="C774" s="76"/>
      <c r="D774" s="216"/>
      <c r="E774" s="117"/>
      <c r="F774" s="117"/>
      <c r="G774" s="117"/>
      <c r="H774" s="117"/>
      <c r="I774" s="117"/>
      <c r="J774" s="117"/>
      <c r="K774" s="117"/>
      <c r="L774" s="119"/>
      <c r="M774" s="120"/>
      <c r="N774" s="118"/>
      <c r="O774" s="117"/>
      <c r="P774" s="117"/>
      <c r="Q774" s="216"/>
      <c r="R774" s="117"/>
      <c r="S774" s="117"/>
      <c r="T774" s="117"/>
      <c r="U774" s="216"/>
      <c r="V774" s="216"/>
      <c r="W774" s="216"/>
      <c r="X774" s="216"/>
      <c r="Y774" s="216"/>
      <c r="Z774" s="216"/>
      <c r="AA774" s="217"/>
      <c r="AB774" s="218"/>
      <c r="AC774" s="219"/>
      <c r="AD774" s="220"/>
      <c r="AE774" s="220"/>
      <c r="AF774" s="120"/>
      <c r="AG774" s="217"/>
      <c r="AH774" s="217"/>
      <c r="AI774" s="251"/>
      <c r="AJ774" s="220"/>
      <c r="AK774" s="220"/>
      <c r="AL774" s="222"/>
      <c r="AM774" s="217"/>
      <c r="AN774" s="217"/>
      <c r="AO774" s="221"/>
      <c r="AP774" s="220"/>
      <c r="AQ774" s="220"/>
      <c r="AR774" s="245"/>
      <c r="AS774" s="245"/>
      <c r="AT774" s="117"/>
      <c r="AU774" s="117"/>
    </row>
    <row r="775" spans="1:47" ht="12.75" customHeight="1">
      <c r="A775" s="118"/>
      <c r="B775" s="76"/>
      <c r="C775" s="76"/>
      <c r="D775" s="216"/>
      <c r="E775" s="117"/>
      <c r="F775" s="117"/>
      <c r="G775" s="117"/>
      <c r="H775" s="117"/>
      <c r="I775" s="117"/>
      <c r="J775" s="117"/>
      <c r="K775" s="117"/>
      <c r="L775" s="119"/>
      <c r="M775" s="120"/>
      <c r="N775" s="118"/>
      <c r="O775" s="117"/>
      <c r="P775" s="117"/>
      <c r="Q775" s="216"/>
      <c r="R775" s="117"/>
      <c r="S775" s="117"/>
      <c r="T775" s="117"/>
      <c r="U775" s="216"/>
      <c r="V775" s="216"/>
      <c r="W775" s="216"/>
      <c r="X775" s="216"/>
      <c r="Y775" s="216"/>
      <c r="Z775" s="216"/>
      <c r="AA775" s="217"/>
      <c r="AB775" s="218"/>
      <c r="AC775" s="219"/>
      <c r="AD775" s="220"/>
      <c r="AE775" s="220"/>
      <c r="AF775" s="120"/>
      <c r="AG775" s="217"/>
      <c r="AH775" s="217"/>
      <c r="AI775" s="251"/>
      <c r="AJ775" s="220"/>
      <c r="AK775" s="220"/>
      <c r="AL775" s="222"/>
      <c r="AM775" s="217"/>
      <c r="AN775" s="217"/>
      <c r="AO775" s="221"/>
      <c r="AP775" s="220"/>
      <c r="AQ775" s="220"/>
      <c r="AR775" s="245"/>
      <c r="AS775" s="245"/>
      <c r="AT775" s="117"/>
      <c r="AU775" s="117"/>
    </row>
    <row r="776" spans="1:47" ht="12.75" customHeight="1">
      <c r="A776" s="118"/>
      <c r="B776" s="76"/>
      <c r="C776" s="76"/>
      <c r="D776" s="216"/>
      <c r="E776" s="117"/>
      <c r="F776" s="117"/>
      <c r="G776" s="117"/>
      <c r="H776" s="117"/>
      <c r="I776" s="117"/>
      <c r="J776" s="117"/>
      <c r="K776" s="117"/>
      <c r="L776" s="119"/>
      <c r="M776" s="120"/>
      <c r="N776" s="118"/>
      <c r="O776" s="117"/>
      <c r="P776" s="117"/>
      <c r="Q776" s="216"/>
      <c r="R776" s="117"/>
      <c r="S776" s="117"/>
      <c r="T776" s="117"/>
      <c r="U776" s="216"/>
      <c r="V776" s="216"/>
      <c r="W776" s="216"/>
      <c r="X776" s="216"/>
      <c r="Y776" s="216"/>
      <c r="Z776" s="216"/>
      <c r="AA776" s="217"/>
      <c r="AB776" s="218"/>
      <c r="AC776" s="219"/>
      <c r="AD776" s="220"/>
      <c r="AE776" s="220"/>
      <c r="AF776" s="120"/>
      <c r="AG776" s="217"/>
      <c r="AH776" s="217"/>
      <c r="AI776" s="251"/>
      <c r="AJ776" s="220"/>
      <c r="AK776" s="220"/>
      <c r="AL776" s="222"/>
      <c r="AM776" s="217"/>
      <c r="AN776" s="217"/>
      <c r="AO776" s="221"/>
      <c r="AP776" s="220"/>
      <c r="AQ776" s="220"/>
      <c r="AR776" s="245"/>
      <c r="AS776" s="245"/>
      <c r="AT776" s="117"/>
      <c r="AU776" s="117"/>
    </row>
    <row r="777" spans="1:47" ht="12.75" customHeight="1">
      <c r="A777" s="118"/>
      <c r="B777" s="76"/>
      <c r="C777" s="76"/>
      <c r="D777" s="216"/>
      <c r="E777" s="117"/>
      <c r="F777" s="117"/>
      <c r="G777" s="117"/>
      <c r="H777" s="117"/>
      <c r="I777" s="117"/>
      <c r="J777" s="117"/>
      <c r="K777" s="117"/>
      <c r="L777" s="119"/>
      <c r="M777" s="120"/>
      <c r="N777" s="118"/>
      <c r="O777" s="117"/>
      <c r="P777" s="117"/>
      <c r="Q777" s="216"/>
      <c r="R777" s="117"/>
      <c r="S777" s="117"/>
      <c r="T777" s="117"/>
      <c r="U777" s="216"/>
      <c r="V777" s="216"/>
      <c r="W777" s="216"/>
      <c r="X777" s="216"/>
      <c r="Y777" s="216"/>
      <c r="Z777" s="216"/>
      <c r="AA777" s="217"/>
      <c r="AB777" s="218"/>
      <c r="AC777" s="219"/>
      <c r="AD777" s="220"/>
      <c r="AE777" s="220"/>
      <c r="AF777" s="120"/>
      <c r="AG777" s="217"/>
      <c r="AH777" s="217"/>
      <c r="AI777" s="251"/>
      <c r="AJ777" s="220"/>
      <c r="AK777" s="220"/>
      <c r="AL777" s="222"/>
      <c r="AM777" s="217"/>
      <c r="AN777" s="217"/>
      <c r="AO777" s="221"/>
      <c r="AP777" s="220"/>
      <c r="AQ777" s="220"/>
      <c r="AR777" s="245"/>
      <c r="AS777" s="245"/>
      <c r="AT777" s="117"/>
      <c r="AU777" s="117"/>
    </row>
    <row r="778" spans="1:47" ht="12.75" customHeight="1">
      <c r="A778" s="118"/>
      <c r="B778" s="76"/>
      <c r="C778" s="76"/>
      <c r="D778" s="216"/>
      <c r="E778" s="117"/>
      <c r="F778" s="117"/>
      <c r="G778" s="117"/>
      <c r="H778" s="117"/>
      <c r="I778" s="117"/>
      <c r="J778" s="117"/>
      <c r="K778" s="117"/>
      <c r="L778" s="119"/>
      <c r="M778" s="120"/>
      <c r="N778" s="118"/>
      <c r="O778" s="117"/>
      <c r="P778" s="117"/>
      <c r="Q778" s="216"/>
      <c r="R778" s="117"/>
      <c r="S778" s="117"/>
      <c r="T778" s="117"/>
      <c r="U778" s="216"/>
      <c r="V778" s="216"/>
      <c r="W778" s="216"/>
      <c r="X778" s="216"/>
      <c r="Y778" s="216"/>
      <c r="Z778" s="216"/>
      <c r="AA778" s="217"/>
      <c r="AB778" s="218"/>
      <c r="AC778" s="219"/>
      <c r="AD778" s="220"/>
      <c r="AE778" s="220"/>
      <c r="AF778" s="120"/>
      <c r="AG778" s="217"/>
      <c r="AH778" s="217"/>
      <c r="AI778" s="251"/>
      <c r="AJ778" s="220"/>
      <c r="AK778" s="220"/>
      <c r="AL778" s="222"/>
      <c r="AM778" s="217"/>
      <c r="AN778" s="217"/>
      <c r="AO778" s="221"/>
      <c r="AP778" s="220"/>
      <c r="AQ778" s="220"/>
      <c r="AR778" s="245"/>
      <c r="AS778" s="245"/>
      <c r="AT778" s="117"/>
      <c r="AU778" s="117"/>
    </row>
    <row r="779" spans="1:47" ht="12.75" customHeight="1">
      <c r="A779" s="118"/>
      <c r="B779" s="76"/>
      <c r="C779" s="76"/>
      <c r="D779" s="216"/>
      <c r="E779" s="117"/>
      <c r="F779" s="117"/>
      <c r="G779" s="117"/>
      <c r="H779" s="117"/>
      <c r="I779" s="117"/>
      <c r="J779" s="117"/>
      <c r="K779" s="117"/>
      <c r="L779" s="119"/>
      <c r="M779" s="120"/>
      <c r="N779" s="118"/>
      <c r="O779" s="117"/>
      <c r="P779" s="117"/>
      <c r="Q779" s="216"/>
      <c r="R779" s="117"/>
      <c r="S779" s="117"/>
      <c r="T779" s="117"/>
      <c r="U779" s="216"/>
      <c r="V779" s="216"/>
      <c r="W779" s="216"/>
      <c r="X779" s="216"/>
      <c r="Y779" s="216"/>
      <c r="Z779" s="216"/>
      <c r="AA779" s="217"/>
      <c r="AB779" s="218"/>
      <c r="AC779" s="219"/>
      <c r="AD779" s="220"/>
      <c r="AE779" s="220"/>
      <c r="AF779" s="120"/>
      <c r="AG779" s="217"/>
      <c r="AH779" s="217"/>
      <c r="AI779" s="251"/>
      <c r="AJ779" s="220"/>
      <c r="AK779" s="220"/>
      <c r="AL779" s="222"/>
      <c r="AM779" s="217"/>
      <c r="AN779" s="217"/>
      <c r="AO779" s="221"/>
      <c r="AP779" s="220"/>
      <c r="AQ779" s="220"/>
      <c r="AR779" s="245"/>
      <c r="AS779" s="245"/>
      <c r="AT779" s="117"/>
      <c r="AU779" s="117"/>
    </row>
    <row r="780" spans="1:47" ht="12.75" customHeight="1">
      <c r="A780" s="118"/>
      <c r="B780" s="76"/>
      <c r="C780" s="76"/>
      <c r="D780" s="216"/>
      <c r="E780" s="117"/>
      <c r="F780" s="117"/>
      <c r="G780" s="117"/>
      <c r="H780" s="117"/>
      <c r="I780" s="117"/>
      <c r="J780" s="117"/>
      <c r="K780" s="117"/>
      <c r="L780" s="119"/>
      <c r="M780" s="120"/>
      <c r="N780" s="118"/>
      <c r="O780" s="117"/>
      <c r="P780" s="117"/>
      <c r="Q780" s="216"/>
      <c r="R780" s="117"/>
      <c r="S780" s="117"/>
      <c r="T780" s="117"/>
      <c r="U780" s="216"/>
      <c r="V780" s="216"/>
      <c r="W780" s="216"/>
      <c r="X780" s="216"/>
      <c r="Y780" s="216"/>
      <c r="Z780" s="216"/>
      <c r="AA780" s="217"/>
      <c r="AB780" s="218"/>
      <c r="AC780" s="219"/>
      <c r="AD780" s="220"/>
      <c r="AE780" s="220"/>
      <c r="AF780" s="120"/>
      <c r="AG780" s="217"/>
      <c r="AH780" s="217"/>
      <c r="AI780" s="251"/>
      <c r="AJ780" s="220"/>
      <c r="AK780" s="220"/>
      <c r="AL780" s="222"/>
      <c r="AM780" s="217"/>
      <c r="AN780" s="217"/>
      <c r="AO780" s="221"/>
      <c r="AP780" s="220"/>
      <c r="AQ780" s="220"/>
      <c r="AR780" s="245"/>
      <c r="AS780" s="245"/>
      <c r="AT780" s="117"/>
      <c r="AU780" s="117"/>
    </row>
    <row r="781" spans="1:47" ht="12.75" customHeight="1">
      <c r="A781" s="118"/>
      <c r="B781" s="76"/>
      <c r="C781" s="76"/>
      <c r="D781" s="216"/>
      <c r="E781" s="117"/>
      <c r="F781" s="117"/>
      <c r="G781" s="117"/>
      <c r="H781" s="117"/>
      <c r="I781" s="117"/>
      <c r="J781" s="117"/>
      <c r="K781" s="117"/>
      <c r="L781" s="119"/>
      <c r="M781" s="120"/>
      <c r="N781" s="118"/>
      <c r="O781" s="117"/>
      <c r="P781" s="117"/>
      <c r="Q781" s="216"/>
      <c r="R781" s="117"/>
      <c r="S781" s="117"/>
      <c r="T781" s="117"/>
      <c r="U781" s="216"/>
      <c r="V781" s="216"/>
      <c r="W781" s="216"/>
      <c r="X781" s="216"/>
      <c r="Y781" s="216"/>
      <c r="Z781" s="216"/>
      <c r="AA781" s="217"/>
      <c r="AB781" s="218"/>
      <c r="AC781" s="219"/>
      <c r="AD781" s="220"/>
      <c r="AE781" s="220"/>
      <c r="AF781" s="120"/>
      <c r="AG781" s="217"/>
      <c r="AH781" s="217"/>
      <c r="AI781" s="251"/>
      <c r="AJ781" s="220"/>
      <c r="AK781" s="220"/>
      <c r="AL781" s="222"/>
      <c r="AM781" s="217"/>
      <c r="AN781" s="217"/>
      <c r="AO781" s="221"/>
      <c r="AP781" s="220"/>
      <c r="AQ781" s="220"/>
      <c r="AR781" s="245"/>
      <c r="AS781" s="245"/>
      <c r="AT781" s="117"/>
      <c r="AU781" s="117"/>
    </row>
    <row r="782" spans="1:47" ht="12.75" customHeight="1">
      <c r="A782" s="118"/>
      <c r="B782" s="76"/>
      <c r="C782" s="76"/>
      <c r="D782" s="216"/>
      <c r="E782" s="117"/>
      <c r="F782" s="117"/>
      <c r="G782" s="117"/>
      <c r="H782" s="117"/>
      <c r="I782" s="117"/>
      <c r="J782" s="117"/>
      <c r="K782" s="117"/>
      <c r="L782" s="119"/>
      <c r="M782" s="120"/>
      <c r="N782" s="118"/>
      <c r="O782" s="117"/>
      <c r="P782" s="117"/>
      <c r="Q782" s="216"/>
      <c r="R782" s="117"/>
      <c r="S782" s="117"/>
      <c r="T782" s="117"/>
      <c r="U782" s="216"/>
      <c r="V782" s="216"/>
      <c r="W782" s="216"/>
      <c r="X782" s="216"/>
      <c r="Y782" s="216"/>
      <c r="Z782" s="216"/>
      <c r="AA782" s="217"/>
      <c r="AB782" s="218"/>
      <c r="AC782" s="219"/>
      <c r="AD782" s="220"/>
      <c r="AE782" s="220"/>
      <c r="AF782" s="120"/>
      <c r="AG782" s="217"/>
      <c r="AH782" s="217"/>
      <c r="AI782" s="251"/>
      <c r="AJ782" s="220"/>
      <c r="AK782" s="220"/>
      <c r="AL782" s="222"/>
      <c r="AM782" s="217"/>
      <c r="AN782" s="217"/>
      <c r="AO782" s="221"/>
      <c r="AP782" s="220"/>
      <c r="AQ782" s="220"/>
      <c r="AR782" s="245"/>
      <c r="AS782" s="245"/>
      <c r="AT782" s="117"/>
      <c r="AU782" s="117"/>
    </row>
    <row r="783" spans="1:47" ht="12.75" customHeight="1">
      <c r="A783" s="118"/>
      <c r="B783" s="76"/>
      <c r="C783" s="76"/>
      <c r="D783" s="216"/>
      <c r="E783" s="117"/>
      <c r="F783" s="117"/>
      <c r="G783" s="117"/>
      <c r="H783" s="117"/>
      <c r="I783" s="117"/>
      <c r="J783" s="117"/>
      <c r="K783" s="117"/>
      <c r="L783" s="119"/>
      <c r="M783" s="120"/>
      <c r="N783" s="118"/>
      <c r="O783" s="117"/>
      <c r="P783" s="117"/>
      <c r="Q783" s="216"/>
      <c r="R783" s="117"/>
      <c r="S783" s="117"/>
      <c r="T783" s="117"/>
      <c r="U783" s="216"/>
      <c r="V783" s="216"/>
      <c r="W783" s="216"/>
      <c r="X783" s="216"/>
      <c r="Y783" s="216"/>
      <c r="Z783" s="216"/>
      <c r="AA783" s="217"/>
      <c r="AB783" s="218"/>
      <c r="AC783" s="219"/>
      <c r="AD783" s="220"/>
      <c r="AE783" s="220"/>
      <c r="AF783" s="120"/>
      <c r="AG783" s="217"/>
      <c r="AH783" s="217"/>
      <c r="AI783" s="251"/>
      <c r="AJ783" s="220"/>
      <c r="AK783" s="220"/>
      <c r="AL783" s="222"/>
      <c r="AM783" s="217"/>
      <c r="AN783" s="217"/>
      <c r="AO783" s="221"/>
      <c r="AP783" s="220"/>
      <c r="AQ783" s="220"/>
      <c r="AR783" s="245"/>
      <c r="AS783" s="245"/>
      <c r="AT783" s="117"/>
      <c r="AU783" s="117"/>
    </row>
    <row r="784" spans="1:47" ht="12.75" customHeight="1">
      <c r="A784" s="118"/>
      <c r="B784" s="76"/>
      <c r="C784" s="76"/>
      <c r="D784" s="216"/>
      <c r="E784" s="117"/>
      <c r="F784" s="117"/>
      <c r="G784" s="117"/>
      <c r="H784" s="117"/>
      <c r="I784" s="117"/>
      <c r="J784" s="117"/>
      <c r="K784" s="117"/>
      <c r="L784" s="119"/>
      <c r="M784" s="120"/>
      <c r="N784" s="118"/>
      <c r="O784" s="117"/>
      <c r="P784" s="117"/>
      <c r="Q784" s="216"/>
      <c r="R784" s="117"/>
      <c r="S784" s="117"/>
      <c r="T784" s="117"/>
      <c r="U784" s="216"/>
      <c r="V784" s="216"/>
      <c r="W784" s="216"/>
      <c r="X784" s="216"/>
      <c r="Y784" s="216"/>
      <c r="Z784" s="216"/>
      <c r="AA784" s="217"/>
      <c r="AB784" s="218"/>
      <c r="AC784" s="219"/>
      <c r="AD784" s="220"/>
      <c r="AE784" s="220"/>
      <c r="AF784" s="120"/>
      <c r="AG784" s="217"/>
      <c r="AH784" s="217"/>
      <c r="AI784" s="251"/>
      <c r="AJ784" s="220"/>
      <c r="AK784" s="220"/>
      <c r="AL784" s="222"/>
      <c r="AM784" s="217"/>
      <c r="AN784" s="217"/>
      <c r="AO784" s="221"/>
      <c r="AP784" s="220"/>
      <c r="AQ784" s="220"/>
      <c r="AR784" s="245"/>
      <c r="AS784" s="245"/>
      <c r="AT784" s="117"/>
      <c r="AU784" s="117"/>
    </row>
    <row r="785" spans="1:47" ht="12.75" customHeight="1">
      <c r="A785" s="118"/>
      <c r="B785" s="76"/>
      <c r="C785" s="76"/>
      <c r="D785" s="216"/>
      <c r="E785" s="117"/>
      <c r="F785" s="117"/>
      <c r="G785" s="117"/>
      <c r="H785" s="117"/>
      <c r="I785" s="117"/>
      <c r="J785" s="117"/>
      <c r="K785" s="117"/>
      <c r="L785" s="119"/>
      <c r="M785" s="120"/>
      <c r="N785" s="118"/>
      <c r="O785" s="117"/>
      <c r="P785" s="117"/>
      <c r="Q785" s="216"/>
      <c r="R785" s="117"/>
      <c r="S785" s="117"/>
      <c r="T785" s="117"/>
      <c r="U785" s="216"/>
      <c r="V785" s="216"/>
      <c r="W785" s="216"/>
      <c r="X785" s="216"/>
      <c r="Y785" s="216"/>
      <c r="Z785" s="216"/>
      <c r="AA785" s="217"/>
      <c r="AB785" s="218"/>
      <c r="AC785" s="219"/>
      <c r="AD785" s="220"/>
      <c r="AE785" s="220"/>
      <c r="AF785" s="120"/>
      <c r="AG785" s="217"/>
      <c r="AH785" s="217"/>
      <c r="AI785" s="251"/>
      <c r="AJ785" s="220"/>
      <c r="AK785" s="220"/>
      <c r="AL785" s="222"/>
      <c r="AM785" s="217"/>
      <c r="AN785" s="217"/>
      <c r="AO785" s="221"/>
      <c r="AP785" s="220"/>
      <c r="AQ785" s="220"/>
      <c r="AR785" s="245"/>
      <c r="AS785" s="245"/>
      <c r="AT785" s="117"/>
      <c r="AU785" s="117"/>
    </row>
    <row r="786" spans="1:47" ht="12.75" customHeight="1">
      <c r="A786" s="118"/>
      <c r="B786" s="76"/>
      <c r="C786" s="76"/>
      <c r="D786" s="216"/>
      <c r="E786" s="117"/>
      <c r="F786" s="117"/>
      <c r="G786" s="117"/>
      <c r="H786" s="117"/>
      <c r="I786" s="117"/>
      <c r="J786" s="117"/>
      <c r="K786" s="117"/>
      <c r="L786" s="119"/>
      <c r="M786" s="120"/>
      <c r="N786" s="118"/>
      <c r="O786" s="117"/>
      <c r="P786" s="117"/>
      <c r="Q786" s="216"/>
      <c r="R786" s="117"/>
      <c r="S786" s="117"/>
      <c r="T786" s="117"/>
      <c r="U786" s="216"/>
      <c r="V786" s="216"/>
      <c r="W786" s="216"/>
      <c r="X786" s="216"/>
      <c r="Y786" s="216"/>
      <c r="Z786" s="216"/>
      <c r="AA786" s="217"/>
      <c r="AB786" s="218"/>
      <c r="AC786" s="219"/>
      <c r="AD786" s="220"/>
      <c r="AE786" s="220"/>
      <c r="AF786" s="120"/>
      <c r="AG786" s="217"/>
      <c r="AH786" s="217"/>
      <c r="AI786" s="251"/>
      <c r="AJ786" s="220"/>
      <c r="AK786" s="220"/>
      <c r="AL786" s="222"/>
      <c r="AM786" s="217"/>
      <c r="AN786" s="217"/>
      <c r="AO786" s="221"/>
      <c r="AP786" s="220"/>
      <c r="AQ786" s="220"/>
      <c r="AR786" s="245"/>
      <c r="AS786" s="245"/>
      <c r="AT786" s="117"/>
      <c r="AU786" s="117"/>
    </row>
    <row r="787" spans="1:47" ht="12.75" customHeight="1">
      <c r="A787" s="118"/>
      <c r="B787" s="76"/>
      <c r="C787" s="76"/>
      <c r="D787" s="216"/>
      <c r="E787" s="117"/>
      <c r="F787" s="117"/>
      <c r="G787" s="117"/>
      <c r="H787" s="117"/>
      <c r="I787" s="117"/>
      <c r="J787" s="117"/>
      <c r="K787" s="117"/>
      <c r="L787" s="119"/>
      <c r="M787" s="120"/>
      <c r="N787" s="118"/>
      <c r="O787" s="117"/>
      <c r="P787" s="117"/>
      <c r="Q787" s="216"/>
      <c r="R787" s="117"/>
      <c r="S787" s="117"/>
      <c r="T787" s="117"/>
      <c r="U787" s="216"/>
      <c r="V787" s="216"/>
      <c r="W787" s="216"/>
      <c r="X787" s="216"/>
      <c r="Y787" s="216"/>
      <c r="Z787" s="216"/>
      <c r="AA787" s="217"/>
      <c r="AB787" s="218"/>
      <c r="AC787" s="219"/>
      <c r="AD787" s="220"/>
      <c r="AE787" s="220"/>
      <c r="AF787" s="120"/>
      <c r="AG787" s="217"/>
      <c r="AH787" s="217"/>
      <c r="AI787" s="251"/>
      <c r="AJ787" s="220"/>
      <c r="AK787" s="220"/>
      <c r="AL787" s="222"/>
      <c r="AM787" s="217"/>
      <c r="AN787" s="217"/>
      <c r="AO787" s="221"/>
      <c r="AP787" s="220"/>
      <c r="AQ787" s="220"/>
      <c r="AR787" s="245"/>
      <c r="AS787" s="245"/>
      <c r="AT787" s="117"/>
      <c r="AU787" s="117"/>
    </row>
    <row r="788" spans="1:47" ht="12.75" customHeight="1">
      <c r="A788" s="118"/>
      <c r="B788" s="76"/>
      <c r="C788" s="76"/>
      <c r="D788" s="216"/>
      <c r="E788" s="117"/>
      <c r="F788" s="117"/>
      <c r="G788" s="117"/>
      <c r="H788" s="117"/>
      <c r="I788" s="117"/>
      <c r="J788" s="117"/>
      <c r="K788" s="117"/>
      <c r="L788" s="119"/>
      <c r="M788" s="120"/>
      <c r="N788" s="118"/>
      <c r="O788" s="117"/>
      <c r="P788" s="117"/>
      <c r="Q788" s="216"/>
      <c r="R788" s="117"/>
      <c r="S788" s="117"/>
      <c r="T788" s="117"/>
      <c r="U788" s="216"/>
      <c r="V788" s="216"/>
      <c r="W788" s="216"/>
      <c r="X788" s="216"/>
      <c r="Y788" s="216"/>
      <c r="Z788" s="216"/>
      <c r="AA788" s="217"/>
      <c r="AB788" s="218"/>
      <c r="AC788" s="219"/>
      <c r="AD788" s="220"/>
      <c r="AE788" s="220"/>
      <c r="AF788" s="120"/>
      <c r="AG788" s="217"/>
      <c r="AH788" s="217"/>
      <c r="AI788" s="251"/>
      <c r="AJ788" s="220"/>
      <c r="AK788" s="220"/>
      <c r="AL788" s="222"/>
      <c r="AM788" s="217"/>
      <c r="AN788" s="217"/>
      <c r="AO788" s="221"/>
      <c r="AP788" s="220"/>
      <c r="AQ788" s="220"/>
      <c r="AR788" s="245"/>
      <c r="AS788" s="245"/>
      <c r="AT788" s="117"/>
      <c r="AU788" s="117"/>
    </row>
    <row r="789" spans="1:47" ht="12.75" customHeight="1">
      <c r="A789" s="118"/>
      <c r="B789" s="76"/>
      <c r="C789" s="76"/>
      <c r="D789" s="216"/>
      <c r="E789" s="117"/>
      <c r="F789" s="117"/>
      <c r="G789" s="117"/>
      <c r="H789" s="117"/>
      <c r="I789" s="117"/>
      <c r="J789" s="117"/>
      <c r="K789" s="117"/>
      <c r="L789" s="119"/>
      <c r="M789" s="120"/>
      <c r="N789" s="118"/>
      <c r="O789" s="117"/>
      <c r="P789" s="117"/>
      <c r="Q789" s="216"/>
      <c r="R789" s="117"/>
      <c r="S789" s="117"/>
      <c r="T789" s="117"/>
      <c r="U789" s="216"/>
      <c r="V789" s="216"/>
      <c r="W789" s="216"/>
      <c r="X789" s="216"/>
      <c r="Y789" s="216"/>
      <c r="Z789" s="216"/>
      <c r="AA789" s="217"/>
      <c r="AB789" s="218"/>
      <c r="AC789" s="219"/>
      <c r="AD789" s="220"/>
      <c r="AE789" s="220"/>
      <c r="AF789" s="120"/>
      <c r="AG789" s="217"/>
      <c r="AH789" s="217"/>
      <c r="AI789" s="251"/>
      <c r="AJ789" s="220"/>
      <c r="AK789" s="220"/>
      <c r="AL789" s="222"/>
      <c r="AM789" s="217"/>
      <c r="AN789" s="217"/>
      <c r="AO789" s="221"/>
      <c r="AP789" s="220"/>
      <c r="AQ789" s="220"/>
      <c r="AR789" s="245"/>
      <c r="AS789" s="245"/>
      <c r="AT789" s="117"/>
      <c r="AU789" s="117"/>
    </row>
    <row r="790" spans="1:47" ht="12.75" customHeight="1">
      <c r="A790" s="118"/>
      <c r="B790" s="76"/>
      <c r="C790" s="76"/>
      <c r="D790" s="216"/>
      <c r="E790" s="117"/>
      <c r="F790" s="117"/>
      <c r="G790" s="117"/>
      <c r="H790" s="117"/>
      <c r="I790" s="117"/>
      <c r="J790" s="117"/>
      <c r="K790" s="117"/>
      <c r="L790" s="119"/>
      <c r="M790" s="120"/>
      <c r="N790" s="118"/>
      <c r="O790" s="117"/>
      <c r="P790" s="117"/>
      <c r="Q790" s="216"/>
      <c r="R790" s="117"/>
      <c r="S790" s="117"/>
      <c r="T790" s="117"/>
      <c r="U790" s="216"/>
      <c r="V790" s="216"/>
      <c r="W790" s="216"/>
      <c r="X790" s="216"/>
      <c r="Y790" s="216"/>
      <c r="Z790" s="216"/>
      <c r="AA790" s="217"/>
      <c r="AB790" s="218"/>
      <c r="AC790" s="219"/>
      <c r="AD790" s="220"/>
      <c r="AE790" s="220"/>
      <c r="AF790" s="120"/>
      <c r="AG790" s="217"/>
      <c r="AH790" s="217"/>
      <c r="AI790" s="251"/>
      <c r="AJ790" s="220"/>
      <c r="AK790" s="220"/>
      <c r="AL790" s="222"/>
      <c r="AM790" s="217"/>
      <c r="AN790" s="217"/>
      <c r="AO790" s="221"/>
      <c r="AP790" s="220"/>
      <c r="AQ790" s="220"/>
      <c r="AR790" s="245"/>
      <c r="AS790" s="245"/>
      <c r="AT790" s="117"/>
      <c r="AU790" s="117"/>
    </row>
    <row r="791" spans="1:47" ht="12.75" customHeight="1">
      <c r="A791" s="118"/>
      <c r="B791" s="76"/>
      <c r="C791" s="76"/>
      <c r="D791" s="216"/>
      <c r="E791" s="117"/>
      <c r="F791" s="117"/>
      <c r="G791" s="117"/>
      <c r="H791" s="117"/>
      <c r="I791" s="117"/>
      <c r="J791" s="117"/>
      <c r="K791" s="117"/>
      <c r="L791" s="119"/>
      <c r="M791" s="120"/>
      <c r="N791" s="118"/>
      <c r="O791" s="117"/>
      <c r="P791" s="117"/>
      <c r="Q791" s="216"/>
      <c r="R791" s="117"/>
      <c r="S791" s="117"/>
      <c r="T791" s="117"/>
      <c r="U791" s="216"/>
      <c r="V791" s="216"/>
      <c r="W791" s="216"/>
      <c r="X791" s="216"/>
      <c r="Y791" s="216"/>
      <c r="Z791" s="216"/>
      <c r="AA791" s="217"/>
      <c r="AB791" s="218"/>
      <c r="AC791" s="219"/>
      <c r="AD791" s="220"/>
      <c r="AE791" s="220"/>
      <c r="AF791" s="120"/>
      <c r="AG791" s="217"/>
      <c r="AH791" s="217"/>
      <c r="AI791" s="251"/>
      <c r="AJ791" s="220"/>
      <c r="AK791" s="220"/>
      <c r="AL791" s="222"/>
      <c r="AM791" s="217"/>
      <c r="AN791" s="217"/>
      <c r="AO791" s="221"/>
      <c r="AP791" s="220"/>
      <c r="AQ791" s="220"/>
      <c r="AR791" s="245"/>
      <c r="AS791" s="245"/>
      <c r="AT791" s="117"/>
      <c r="AU791" s="117"/>
    </row>
    <row r="792" spans="1:47" ht="12.75" customHeight="1">
      <c r="A792" s="118"/>
      <c r="B792" s="76"/>
      <c r="C792" s="76"/>
      <c r="D792" s="216"/>
      <c r="E792" s="117"/>
      <c r="F792" s="117"/>
      <c r="G792" s="117"/>
      <c r="H792" s="117"/>
      <c r="I792" s="117"/>
      <c r="J792" s="117"/>
      <c r="K792" s="117"/>
      <c r="L792" s="119"/>
      <c r="M792" s="120"/>
      <c r="N792" s="118"/>
      <c r="O792" s="117"/>
      <c r="P792" s="117"/>
      <c r="Q792" s="216"/>
      <c r="R792" s="117"/>
      <c r="S792" s="117"/>
      <c r="T792" s="117"/>
      <c r="U792" s="216"/>
      <c r="V792" s="216"/>
      <c r="W792" s="216"/>
      <c r="X792" s="216"/>
      <c r="Y792" s="216"/>
      <c r="Z792" s="216"/>
      <c r="AA792" s="217"/>
      <c r="AB792" s="218"/>
      <c r="AC792" s="219"/>
      <c r="AD792" s="220"/>
      <c r="AE792" s="220"/>
      <c r="AF792" s="120"/>
      <c r="AG792" s="217"/>
      <c r="AH792" s="217"/>
      <c r="AI792" s="251"/>
      <c r="AJ792" s="220"/>
      <c r="AK792" s="220"/>
      <c r="AL792" s="222"/>
      <c r="AM792" s="217"/>
      <c r="AN792" s="217"/>
      <c r="AO792" s="221"/>
      <c r="AP792" s="220"/>
      <c r="AQ792" s="220"/>
      <c r="AR792" s="245"/>
      <c r="AS792" s="245"/>
      <c r="AT792" s="117"/>
      <c r="AU792" s="117"/>
    </row>
    <row r="793" spans="1:47" ht="12.75" customHeight="1">
      <c r="A793" s="118"/>
      <c r="B793" s="76"/>
      <c r="C793" s="76"/>
      <c r="D793" s="216"/>
      <c r="E793" s="117"/>
      <c r="F793" s="117"/>
      <c r="G793" s="117"/>
      <c r="H793" s="117"/>
      <c r="I793" s="117"/>
      <c r="J793" s="117"/>
      <c r="K793" s="117"/>
      <c r="L793" s="119"/>
      <c r="M793" s="120"/>
      <c r="N793" s="118"/>
      <c r="O793" s="117"/>
      <c r="P793" s="117"/>
      <c r="Q793" s="216"/>
      <c r="R793" s="117"/>
      <c r="S793" s="117"/>
      <c r="T793" s="117"/>
      <c r="U793" s="216"/>
      <c r="V793" s="216"/>
      <c r="W793" s="216"/>
      <c r="X793" s="216"/>
      <c r="Y793" s="216"/>
      <c r="Z793" s="216"/>
      <c r="AA793" s="217"/>
      <c r="AB793" s="218"/>
      <c r="AC793" s="219"/>
      <c r="AD793" s="220"/>
      <c r="AE793" s="220"/>
      <c r="AF793" s="120"/>
      <c r="AG793" s="217"/>
      <c r="AH793" s="217"/>
      <c r="AI793" s="251"/>
      <c r="AJ793" s="220"/>
      <c r="AK793" s="220"/>
      <c r="AL793" s="222"/>
      <c r="AM793" s="217"/>
      <c r="AN793" s="217"/>
      <c r="AO793" s="221"/>
      <c r="AP793" s="220"/>
      <c r="AQ793" s="220"/>
      <c r="AR793" s="245"/>
      <c r="AS793" s="245"/>
      <c r="AT793" s="117"/>
      <c r="AU793" s="117"/>
    </row>
    <row r="794" spans="1:47" ht="12.75" customHeight="1">
      <c r="A794" s="118"/>
      <c r="B794" s="76"/>
      <c r="C794" s="76"/>
      <c r="D794" s="216"/>
      <c r="E794" s="117"/>
      <c r="F794" s="117"/>
      <c r="G794" s="117"/>
      <c r="H794" s="117"/>
      <c r="I794" s="117"/>
      <c r="J794" s="117"/>
      <c r="K794" s="117"/>
      <c r="L794" s="119"/>
      <c r="M794" s="120"/>
      <c r="N794" s="118"/>
      <c r="O794" s="117"/>
      <c r="P794" s="117"/>
      <c r="Q794" s="216"/>
      <c r="R794" s="117"/>
      <c r="S794" s="117"/>
      <c r="T794" s="117"/>
      <c r="U794" s="216"/>
      <c r="V794" s="216"/>
      <c r="W794" s="216"/>
      <c r="X794" s="216"/>
      <c r="Y794" s="216"/>
      <c r="Z794" s="216"/>
      <c r="AA794" s="217"/>
      <c r="AB794" s="218"/>
      <c r="AC794" s="219"/>
      <c r="AD794" s="220"/>
      <c r="AE794" s="220"/>
      <c r="AF794" s="120"/>
      <c r="AG794" s="217"/>
      <c r="AH794" s="217"/>
      <c r="AI794" s="251"/>
      <c r="AJ794" s="220"/>
      <c r="AK794" s="220"/>
      <c r="AL794" s="222"/>
      <c r="AM794" s="217"/>
      <c r="AN794" s="217"/>
      <c r="AO794" s="221"/>
      <c r="AP794" s="220"/>
      <c r="AQ794" s="220"/>
      <c r="AR794" s="245"/>
      <c r="AS794" s="245"/>
      <c r="AT794" s="117"/>
      <c r="AU794" s="117"/>
    </row>
    <row r="795" spans="1:47" ht="12.75" customHeight="1">
      <c r="A795" s="118"/>
      <c r="B795" s="76"/>
      <c r="C795" s="76"/>
      <c r="D795" s="216"/>
      <c r="E795" s="117"/>
      <c r="F795" s="117"/>
      <c r="G795" s="117"/>
      <c r="H795" s="117"/>
      <c r="I795" s="117"/>
      <c r="J795" s="117"/>
      <c r="K795" s="117"/>
      <c r="L795" s="119"/>
      <c r="M795" s="120"/>
      <c r="N795" s="118"/>
      <c r="O795" s="117"/>
      <c r="P795" s="117"/>
      <c r="Q795" s="216"/>
      <c r="R795" s="117"/>
      <c r="S795" s="117"/>
      <c r="T795" s="117"/>
      <c r="U795" s="216"/>
      <c r="V795" s="216"/>
      <c r="W795" s="216"/>
      <c r="X795" s="216"/>
      <c r="Y795" s="216"/>
      <c r="Z795" s="216"/>
      <c r="AA795" s="217"/>
      <c r="AB795" s="218"/>
      <c r="AC795" s="219"/>
      <c r="AD795" s="220"/>
      <c r="AE795" s="220"/>
      <c r="AF795" s="120"/>
      <c r="AG795" s="217"/>
      <c r="AH795" s="217"/>
      <c r="AI795" s="251"/>
      <c r="AJ795" s="220"/>
      <c r="AK795" s="220"/>
      <c r="AL795" s="222"/>
      <c r="AM795" s="217"/>
      <c r="AN795" s="217"/>
      <c r="AO795" s="221"/>
      <c r="AP795" s="220"/>
      <c r="AQ795" s="220"/>
      <c r="AR795" s="245"/>
      <c r="AS795" s="245"/>
      <c r="AT795" s="117"/>
      <c r="AU795" s="117"/>
    </row>
    <row r="796" spans="1:47" ht="12.75" customHeight="1">
      <c r="A796" s="118"/>
      <c r="B796" s="76"/>
      <c r="C796" s="76"/>
      <c r="D796" s="216"/>
      <c r="E796" s="117"/>
      <c r="F796" s="117"/>
      <c r="G796" s="117"/>
      <c r="H796" s="117"/>
      <c r="I796" s="117"/>
      <c r="J796" s="117"/>
      <c r="K796" s="117"/>
      <c r="L796" s="119"/>
      <c r="M796" s="120"/>
      <c r="N796" s="118"/>
      <c r="O796" s="117"/>
      <c r="P796" s="117"/>
      <c r="Q796" s="216"/>
      <c r="R796" s="117"/>
      <c r="S796" s="117"/>
      <c r="T796" s="117"/>
      <c r="U796" s="216"/>
      <c r="V796" s="216"/>
      <c r="W796" s="216"/>
      <c r="X796" s="216"/>
      <c r="Y796" s="216"/>
      <c r="Z796" s="216"/>
      <c r="AA796" s="217"/>
      <c r="AB796" s="218"/>
      <c r="AC796" s="219"/>
      <c r="AD796" s="220"/>
      <c r="AE796" s="220"/>
      <c r="AF796" s="120"/>
      <c r="AG796" s="217"/>
      <c r="AH796" s="217"/>
      <c r="AI796" s="251"/>
      <c r="AJ796" s="220"/>
      <c r="AK796" s="220"/>
      <c r="AL796" s="222"/>
      <c r="AM796" s="217"/>
      <c r="AN796" s="217"/>
      <c r="AO796" s="221"/>
      <c r="AP796" s="220"/>
      <c r="AQ796" s="220"/>
      <c r="AR796" s="245"/>
      <c r="AS796" s="245"/>
      <c r="AT796" s="117"/>
      <c r="AU796" s="117"/>
    </row>
    <row r="797" spans="1:47" ht="12.75" customHeight="1">
      <c r="A797" s="118"/>
      <c r="B797" s="76"/>
      <c r="C797" s="76"/>
      <c r="D797" s="216"/>
      <c r="E797" s="117"/>
      <c r="F797" s="117"/>
      <c r="G797" s="117"/>
      <c r="H797" s="117"/>
      <c r="I797" s="117"/>
      <c r="J797" s="117"/>
      <c r="K797" s="117"/>
      <c r="L797" s="119"/>
      <c r="M797" s="120"/>
      <c r="N797" s="118"/>
      <c r="O797" s="117"/>
      <c r="P797" s="117"/>
      <c r="Q797" s="216"/>
      <c r="R797" s="117"/>
      <c r="S797" s="117"/>
      <c r="T797" s="117"/>
      <c r="U797" s="216"/>
      <c r="V797" s="216"/>
      <c r="W797" s="216"/>
      <c r="X797" s="216"/>
      <c r="Y797" s="216"/>
      <c r="Z797" s="216"/>
      <c r="AA797" s="217"/>
      <c r="AB797" s="218"/>
      <c r="AC797" s="219"/>
      <c r="AD797" s="220"/>
      <c r="AE797" s="220"/>
      <c r="AF797" s="120"/>
      <c r="AG797" s="217"/>
      <c r="AH797" s="217"/>
      <c r="AI797" s="251"/>
      <c r="AJ797" s="220"/>
      <c r="AK797" s="220"/>
      <c r="AL797" s="222"/>
      <c r="AM797" s="217"/>
      <c r="AN797" s="217"/>
      <c r="AO797" s="221"/>
      <c r="AP797" s="220"/>
      <c r="AQ797" s="220"/>
      <c r="AR797" s="245"/>
      <c r="AS797" s="245"/>
      <c r="AT797" s="117"/>
      <c r="AU797" s="117"/>
    </row>
    <row r="798" spans="1:47" ht="12.75" customHeight="1">
      <c r="A798" s="118"/>
      <c r="B798" s="76"/>
      <c r="C798" s="76"/>
      <c r="D798" s="216"/>
      <c r="E798" s="117"/>
      <c r="F798" s="117"/>
      <c r="G798" s="117"/>
      <c r="H798" s="117"/>
      <c r="I798" s="117"/>
      <c r="J798" s="117"/>
      <c r="K798" s="117"/>
      <c r="L798" s="119"/>
      <c r="M798" s="120"/>
      <c r="N798" s="118"/>
      <c r="O798" s="117"/>
      <c r="P798" s="117"/>
      <c r="Q798" s="216"/>
      <c r="R798" s="117"/>
      <c r="S798" s="117"/>
      <c r="T798" s="117"/>
      <c r="U798" s="216"/>
      <c r="V798" s="216"/>
      <c r="W798" s="216"/>
      <c r="X798" s="216"/>
      <c r="Y798" s="216"/>
      <c r="Z798" s="216"/>
      <c r="AA798" s="217"/>
      <c r="AB798" s="218"/>
      <c r="AC798" s="219"/>
      <c r="AD798" s="220"/>
      <c r="AE798" s="220"/>
      <c r="AF798" s="120"/>
      <c r="AG798" s="217"/>
      <c r="AH798" s="217"/>
      <c r="AI798" s="251"/>
      <c r="AJ798" s="220"/>
      <c r="AK798" s="220"/>
      <c r="AL798" s="222"/>
      <c r="AM798" s="217"/>
      <c r="AN798" s="217"/>
      <c r="AO798" s="221"/>
      <c r="AP798" s="220"/>
      <c r="AQ798" s="220"/>
      <c r="AR798" s="245"/>
      <c r="AS798" s="245"/>
      <c r="AT798" s="117"/>
      <c r="AU798" s="117"/>
    </row>
    <row r="799" spans="1:47" ht="12.75" customHeight="1">
      <c r="A799" s="118"/>
      <c r="B799" s="76"/>
      <c r="C799" s="76"/>
      <c r="D799" s="216"/>
      <c r="E799" s="117"/>
      <c r="F799" s="117"/>
      <c r="G799" s="117"/>
      <c r="H799" s="117"/>
      <c r="I799" s="117"/>
      <c r="J799" s="117"/>
      <c r="K799" s="117"/>
      <c r="L799" s="119"/>
      <c r="M799" s="120"/>
      <c r="N799" s="118"/>
      <c r="O799" s="117"/>
      <c r="P799" s="117"/>
      <c r="Q799" s="216"/>
      <c r="R799" s="117"/>
      <c r="S799" s="117"/>
      <c r="T799" s="117"/>
      <c r="U799" s="216"/>
      <c r="V799" s="216"/>
      <c r="W799" s="216"/>
      <c r="X799" s="216"/>
      <c r="Y799" s="216"/>
      <c r="Z799" s="216"/>
      <c r="AA799" s="217"/>
      <c r="AB799" s="218"/>
      <c r="AC799" s="219"/>
      <c r="AD799" s="220"/>
      <c r="AE799" s="220"/>
      <c r="AF799" s="120"/>
      <c r="AG799" s="217"/>
      <c r="AH799" s="217"/>
      <c r="AI799" s="251"/>
      <c r="AJ799" s="220"/>
      <c r="AK799" s="220"/>
      <c r="AL799" s="222"/>
      <c r="AM799" s="217"/>
      <c r="AN799" s="217"/>
      <c r="AO799" s="221"/>
      <c r="AP799" s="220"/>
      <c r="AQ799" s="220"/>
      <c r="AR799" s="245"/>
      <c r="AS799" s="245"/>
      <c r="AT799" s="117"/>
      <c r="AU799" s="117"/>
    </row>
    <row r="800" spans="1:47" ht="12.75" customHeight="1">
      <c r="A800" s="118"/>
      <c r="B800" s="76"/>
      <c r="C800" s="76"/>
      <c r="D800" s="216"/>
      <c r="E800" s="117"/>
      <c r="F800" s="117"/>
      <c r="G800" s="117"/>
      <c r="H800" s="117"/>
      <c r="I800" s="117"/>
      <c r="J800" s="117"/>
      <c r="K800" s="117"/>
      <c r="L800" s="119"/>
      <c r="M800" s="120"/>
      <c r="N800" s="118"/>
      <c r="O800" s="117"/>
      <c r="P800" s="117"/>
      <c r="Q800" s="216"/>
      <c r="R800" s="117"/>
      <c r="S800" s="117"/>
      <c r="T800" s="117"/>
      <c r="U800" s="216"/>
      <c r="V800" s="216"/>
      <c r="W800" s="216"/>
      <c r="X800" s="216"/>
      <c r="Y800" s="216"/>
      <c r="Z800" s="216"/>
      <c r="AA800" s="217"/>
      <c r="AB800" s="218"/>
      <c r="AC800" s="219"/>
      <c r="AD800" s="220"/>
      <c r="AE800" s="220"/>
      <c r="AF800" s="120"/>
      <c r="AG800" s="217"/>
      <c r="AH800" s="217"/>
      <c r="AI800" s="251"/>
      <c r="AJ800" s="220"/>
      <c r="AK800" s="220"/>
      <c r="AL800" s="222"/>
      <c r="AM800" s="217"/>
      <c r="AN800" s="217"/>
      <c r="AO800" s="221"/>
      <c r="AP800" s="220"/>
      <c r="AQ800" s="220"/>
      <c r="AR800" s="245"/>
      <c r="AS800" s="245"/>
      <c r="AT800" s="117"/>
      <c r="AU800" s="117"/>
    </row>
    <row r="801" spans="1:47" ht="12.75" customHeight="1">
      <c r="A801" s="118"/>
      <c r="B801" s="76"/>
      <c r="C801" s="76"/>
      <c r="D801" s="216"/>
      <c r="E801" s="117"/>
      <c r="F801" s="117"/>
      <c r="G801" s="117"/>
      <c r="H801" s="117"/>
      <c r="I801" s="117"/>
      <c r="J801" s="117"/>
      <c r="K801" s="117"/>
      <c r="L801" s="119"/>
      <c r="M801" s="120"/>
      <c r="N801" s="118"/>
      <c r="O801" s="117"/>
      <c r="P801" s="117"/>
      <c r="Q801" s="216"/>
      <c r="R801" s="117"/>
      <c r="S801" s="117"/>
      <c r="T801" s="117"/>
      <c r="U801" s="216"/>
      <c r="V801" s="216"/>
      <c r="W801" s="216"/>
      <c r="X801" s="216"/>
      <c r="Y801" s="216"/>
      <c r="Z801" s="216"/>
      <c r="AA801" s="217"/>
      <c r="AB801" s="218"/>
      <c r="AC801" s="219"/>
      <c r="AD801" s="220"/>
      <c r="AE801" s="220"/>
      <c r="AF801" s="120"/>
      <c r="AG801" s="217"/>
      <c r="AH801" s="217"/>
      <c r="AI801" s="251"/>
      <c r="AJ801" s="220"/>
      <c r="AK801" s="220"/>
      <c r="AL801" s="222"/>
      <c r="AM801" s="217"/>
      <c r="AN801" s="217"/>
      <c r="AO801" s="221"/>
      <c r="AP801" s="220"/>
      <c r="AQ801" s="220"/>
      <c r="AR801" s="245"/>
      <c r="AS801" s="245"/>
      <c r="AT801" s="117"/>
      <c r="AU801" s="117"/>
    </row>
    <row r="802" spans="1:47" ht="12.75" customHeight="1">
      <c r="A802" s="118"/>
      <c r="B802" s="76"/>
      <c r="C802" s="76"/>
      <c r="D802" s="216"/>
      <c r="E802" s="117"/>
      <c r="F802" s="117"/>
      <c r="G802" s="117"/>
      <c r="H802" s="117"/>
      <c r="I802" s="117"/>
      <c r="J802" s="117"/>
      <c r="K802" s="117"/>
      <c r="L802" s="119"/>
      <c r="M802" s="120"/>
      <c r="N802" s="118"/>
      <c r="O802" s="117"/>
      <c r="P802" s="117"/>
      <c r="Q802" s="216"/>
      <c r="R802" s="117"/>
      <c r="S802" s="117"/>
      <c r="T802" s="117"/>
      <c r="U802" s="216"/>
      <c r="V802" s="216"/>
      <c r="W802" s="216"/>
      <c r="X802" s="216"/>
      <c r="Y802" s="216"/>
      <c r="Z802" s="216"/>
      <c r="AA802" s="217"/>
      <c r="AB802" s="218"/>
      <c r="AC802" s="219"/>
      <c r="AD802" s="220"/>
      <c r="AE802" s="220"/>
      <c r="AF802" s="120"/>
      <c r="AG802" s="217"/>
      <c r="AH802" s="217"/>
      <c r="AI802" s="251"/>
      <c r="AJ802" s="220"/>
      <c r="AK802" s="220"/>
      <c r="AL802" s="222"/>
      <c r="AM802" s="217"/>
      <c r="AN802" s="217"/>
      <c r="AO802" s="221"/>
      <c r="AP802" s="220"/>
      <c r="AQ802" s="220"/>
      <c r="AR802" s="245"/>
      <c r="AS802" s="245"/>
      <c r="AT802" s="117"/>
      <c r="AU802" s="117"/>
    </row>
    <row r="803" spans="1:47" ht="12.75" customHeight="1">
      <c r="A803" s="118"/>
      <c r="B803" s="76"/>
      <c r="C803" s="76"/>
      <c r="D803" s="216"/>
      <c r="E803" s="117"/>
      <c r="F803" s="117"/>
      <c r="G803" s="117"/>
      <c r="H803" s="117"/>
      <c r="I803" s="117"/>
      <c r="J803" s="117"/>
      <c r="K803" s="117"/>
      <c r="L803" s="119"/>
      <c r="M803" s="120"/>
      <c r="N803" s="118"/>
      <c r="O803" s="117"/>
      <c r="P803" s="117"/>
      <c r="Q803" s="216"/>
      <c r="R803" s="117"/>
      <c r="S803" s="117"/>
      <c r="T803" s="117"/>
      <c r="U803" s="216"/>
      <c r="V803" s="216"/>
      <c r="W803" s="216"/>
      <c r="X803" s="216"/>
      <c r="Y803" s="216"/>
      <c r="Z803" s="216"/>
      <c r="AA803" s="217"/>
      <c r="AB803" s="218"/>
      <c r="AC803" s="219"/>
      <c r="AD803" s="220"/>
      <c r="AE803" s="220"/>
      <c r="AF803" s="120"/>
      <c r="AG803" s="217"/>
      <c r="AH803" s="217"/>
      <c r="AI803" s="251"/>
      <c r="AJ803" s="220"/>
      <c r="AK803" s="220"/>
      <c r="AL803" s="222"/>
      <c r="AM803" s="217"/>
      <c r="AN803" s="217"/>
      <c r="AO803" s="221"/>
      <c r="AP803" s="220"/>
      <c r="AQ803" s="220"/>
      <c r="AR803" s="245"/>
      <c r="AS803" s="245"/>
      <c r="AT803" s="117"/>
      <c r="AU803" s="117"/>
    </row>
    <row r="804" spans="1:47" ht="12.75" customHeight="1">
      <c r="A804" s="118"/>
      <c r="B804" s="76"/>
      <c r="C804" s="76"/>
      <c r="D804" s="216"/>
      <c r="E804" s="117"/>
      <c r="F804" s="117"/>
      <c r="G804" s="117"/>
      <c r="H804" s="117"/>
      <c r="I804" s="117"/>
      <c r="J804" s="117"/>
      <c r="K804" s="117"/>
      <c r="L804" s="119"/>
      <c r="M804" s="120"/>
      <c r="N804" s="118"/>
      <c r="O804" s="117"/>
      <c r="P804" s="117"/>
      <c r="Q804" s="216"/>
      <c r="R804" s="117"/>
      <c r="S804" s="117"/>
      <c r="T804" s="117"/>
      <c r="U804" s="216"/>
      <c r="V804" s="216"/>
      <c r="W804" s="216"/>
      <c r="X804" s="216"/>
      <c r="Y804" s="216"/>
      <c r="Z804" s="216"/>
      <c r="AA804" s="217"/>
      <c r="AB804" s="218"/>
      <c r="AC804" s="219"/>
      <c r="AD804" s="220"/>
      <c r="AE804" s="220"/>
      <c r="AF804" s="120"/>
      <c r="AG804" s="217"/>
      <c r="AH804" s="217"/>
      <c r="AI804" s="251"/>
      <c r="AJ804" s="220"/>
      <c r="AK804" s="220"/>
      <c r="AL804" s="222"/>
      <c r="AM804" s="217"/>
      <c r="AN804" s="217"/>
      <c r="AO804" s="221"/>
      <c r="AP804" s="220"/>
      <c r="AQ804" s="220"/>
      <c r="AR804" s="245"/>
      <c r="AS804" s="245"/>
      <c r="AT804" s="117"/>
      <c r="AU804" s="117"/>
    </row>
    <row r="805" spans="1:47" ht="12.75" customHeight="1">
      <c r="A805" s="118"/>
      <c r="B805" s="76"/>
      <c r="C805" s="76"/>
      <c r="D805" s="216"/>
      <c r="E805" s="117"/>
      <c r="F805" s="117"/>
      <c r="G805" s="117"/>
      <c r="H805" s="117"/>
      <c r="I805" s="117"/>
      <c r="J805" s="117"/>
      <c r="K805" s="117"/>
      <c r="L805" s="119"/>
      <c r="M805" s="120"/>
      <c r="N805" s="118"/>
      <c r="O805" s="117"/>
      <c r="P805" s="117"/>
      <c r="Q805" s="216"/>
      <c r="R805" s="117"/>
      <c r="S805" s="117"/>
      <c r="T805" s="117"/>
      <c r="U805" s="216"/>
      <c r="V805" s="216"/>
      <c r="W805" s="216"/>
      <c r="X805" s="216"/>
      <c r="Y805" s="216"/>
      <c r="Z805" s="216"/>
      <c r="AA805" s="217"/>
      <c r="AB805" s="218"/>
      <c r="AC805" s="219"/>
      <c r="AD805" s="220"/>
      <c r="AE805" s="220"/>
      <c r="AF805" s="120"/>
      <c r="AG805" s="217"/>
      <c r="AH805" s="217"/>
      <c r="AI805" s="251"/>
      <c r="AJ805" s="220"/>
      <c r="AK805" s="220"/>
      <c r="AL805" s="222"/>
      <c r="AM805" s="217"/>
      <c r="AN805" s="217"/>
      <c r="AO805" s="221"/>
      <c r="AP805" s="220"/>
      <c r="AQ805" s="220"/>
      <c r="AR805" s="245"/>
      <c r="AS805" s="245"/>
      <c r="AT805" s="117"/>
      <c r="AU805" s="117"/>
    </row>
    <row r="806" spans="1:47" ht="12.75" customHeight="1">
      <c r="A806" s="118"/>
      <c r="B806" s="76"/>
      <c r="C806" s="76"/>
      <c r="D806" s="216"/>
      <c r="E806" s="117"/>
      <c r="F806" s="117"/>
      <c r="G806" s="117"/>
      <c r="H806" s="117"/>
      <c r="I806" s="117"/>
      <c r="J806" s="117"/>
      <c r="K806" s="117"/>
      <c r="L806" s="119"/>
      <c r="M806" s="120"/>
      <c r="N806" s="118"/>
      <c r="O806" s="117"/>
      <c r="P806" s="117"/>
      <c r="Q806" s="216"/>
      <c r="R806" s="117"/>
      <c r="S806" s="117"/>
      <c r="T806" s="117"/>
      <c r="U806" s="216"/>
      <c r="V806" s="216"/>
      <c r="W806" s="216"/>
      <c r="X806" s="216"/>
      <c r="Y806" s="216"/>
      <c r="Z806" s="216"/>
      <c r="AA806" s="217"/>
      <c r="AB806" s="218"/>
      <c r="AC806" s="219"/>
      <c r="AD806" s="220"/>
      <c r="AE806" s="220"/>
      <c r="AF806" s="120"/>
      <c r="AG806" s="217"/>
      <c r="AH806" s="217"/>
      <c r="AI806" s="251"/>
      <c r="AJ806" s="220"/>
      <c r="AK806" s="220"/>
      <c r="AL806" s="222"/>
      <c r="AM806" s="217"/>
      <c r="AN806" s="217"/>
      <c r="AO806" s="221"/>
      <c r="AP806" s="220"/>
      <c r="AQ806" s="220"/>
      <c r="AR806" s="245"/>
      <c r="AS806" s="245"/>
      <c r="AT806" s="117"/>
      <c r="AU806" s="117"/>
    </row>
    <row r="807" spans="1:47" ht="12.75" customHeight="1">
      <c r="A807" s="118"/>
      <c r="B807" s="76"/>
      <c r="C807" s="76"/>
      <c r="D807" s="216"/>
      <c r="E807" s="117"/>
      <c r="F807" s="117"/>
      <c r="G807" s="117"/>
      <c r="H807" s="117"/>
      <c r="I807" s="117"/>
      <c r="J807" s="117"/>
      <c r="K807" s="117"/>
      <c r="L807" s="119"/>
      <c r="M807" s="120"/>
      <c r="N807" s="118"/>
      <c r="O807" s="117"/>
      <c r="P807" s="117"/>
      <c r="Q807" s="216"/>
      <c r="R807" s="117"/>
      <c r="S807" s="117"/>
      <c r="T807" s="117"/>
      <c r="U807" s="216"/>
      <c r="V807" s="216"/>
      <c r="W807" s="216"/>
      <c r="X807" s="216"/>
      <c r="Y807" s="216"/>
      <c r="Z807" s="216"/>
      <c r="AA807" s="217"/>
      <c r="AB807" s="218"/>
      <c r="AC807" s="219"/>
      <c r="AD807" s="220"/>
      <c r="AE807" s="220"/>
      <c r="AF807" s="120"/>
      <c r="AG807" s="217"/>
      <c r="AH807" s="217"/>
      <c r="AI807" s="251"/>
      <c r="AJ807" s="220"/>
      <c r="AK807" s="220"/>
      <c r="AL807" s="222"/>
      <c r="AM807" s="217"/>
      <c r="AN807" s="217"/>
      <c r="AO807" s="221"/>
      <c r="AP807" s="220"/>
      <c r="AQ807" s="220"/>
      <c r="AR807" s="245"/>
      <c r="AS807" s="245"/>
      <c r="AT807" s="117"/>
      <c r="AU807" s="117"/>
    </row>
    <row r="808" spans="1:47" ht="12.75" customHeight="1">
      <c r="A808" s="118"/>
      <c r="B808" s="76"/>
      <c r="C808" s="76"/>
      <c r="D808" s="216"/>
      <c r="E808" s="117"/>
      <c r="F808" s="117"/>
      <c r="G808" s="117"/>
      <c r="H808" s="117"/>
      <c r="I808" s="117"/>
      <c r="J808" s="117"/>
      <c r="K808" s="117"/>
      <c r="L808" s="119"/>
      <c r="M808" s="120"/>
      <c r="N808" s="118"/>
      <c r="O808" s="117"/>
      <c r="P808" s="117"/>
      <c r="Q808" s="216"/>
      <c r="R808" s="117"/>
      <c r="S808" s="117"/>
      <c r="T808" s="117"/>
      <c r="U808" s="216"/>
      <c r="V808" s="216"/>
      <c r="W808" s="216"/>
      <c r="X808" s="216"/>
      <c r="Y808" s="216"/>
      <c r="Z808" s="216"/>
      <c r="AA808" s="217"/>
      <c r="AB808" s="218"/>
      <c r="AC808" s="219"/>
      <c r="AD808" s="220"/>
      <c r="AE808" s="220"/>
      <c r="AF808" s="120"/>
      <c r="AG808" s="217"/>
      <c r="AH808" s="217"/>
      <c r="AI808" s="251"/>
      <c r="AJ808" s="220"/>
      <c r="AK808" s="220"/>
      <c r="AL808" s="222"/>
      <c r="AM808" s="217"/>
      <c r="AN808" s="217"/>
      <c r="AO808" s="221"/>
      <c r="AP808" s="220"/>
      <c r="AQ808" s="220"/>
      <c r="AR808" s="245"/>
      <c r="AS808" s="245"/>
      <c r="AT808" s="117"/>
      <c r="AU808" s="117"/>
    </row>
    <row r="809" spans="1:47" ht="12.75" customHeight="1">
      <c r="A809" s="118"/>
      <c r="B809" s="76"/>
      <c r="C809" s="76"/>
      <c r="D809" s="216"/>
      <c r="E809" s="117"/>
      <c r="F809" s="117"/>
      <c r="G809" s="117"/>
      <c r="H809" s="117"/>
      <c r="I809" s="117"/>
      <c r="J809" s="117"/>
      <c r="K809" s="117"/>
      <c r="L809" s="119"/>
      <c r="M809" s="120"/>
      <c r="N809" s="118"/>
      <c r="O809" s="117"/>
      <c r="P809" s="117"/>
      <c r="Q809" s="216"/>
      <c r="R809" s="117"/>
      <c r="S809" s="117"/>
      <c r="T809" s="117"/>
      <c r="U809" s="216"/>
      <c r="V809" s="216"/>
      <c r="W809" s="216"/>
      <c r="X809" s="216"/>
      <c r="Y809" s="216"/>
      <c r="Z809" s="216"/>
      <c r="AA809" s="217"/>
      <c r="AB809" s="218"/>
      <c r="AC809" s="219"/>
      <c r="AD809" s="220"/>
      <c r="AE809" s="220"/>
      <c r="AF809" s="120"/>
      <c r="AG809" s="217"/>
      <c r="AH809" s="217"/>
      <c r="AI809" s="251"/>
      <c r="AJ809" s="220"/>
      <c r="AK809" s="220"/>
      <c r="AL809" s="222"/>
      <c r="AM809" s="217"/>
      <c r="AN809" s="217"/>
      <c r="AO809" s="221"/>
      <c r="AP809" s="220"/>
      <c r="AQ809" s="220"/>
      <c r="AR809" s="245"/>
      <c r="AS809" s="245"/>
      <c r="AT809" s="117"/>
      <c r="AU809" s="117"/>
    </row>
    <row r="810" spans="1:47" ht="12.75" customHeight="1">
      <c r="A810" s="118"/>
      <c r="B810" s="76"/>
      <c r="C810" s="76"/>
      <c r="D810" s="216"/>
      <c r="E810" s="117"/>
      <c r="F810" s="117"/>
      <c r="G810" s="117"/>
      <c r="H810" s="117"/>
      <c r="I810" s="117"/>
      <c r="J810" s="117"/>
      <c r="K810" s="117"/>
      <c r="L810" s="119"/>
      <c r="M810" s="120"/>
      <c r="N810" s="118"/>
      <c r="O810" s="117"/>
      <c r="P810" s="117"/>
      <c r="Q810" s="216"/>
      <c r="R810" s="117"/>
      <c r="S810" s="117"/>
      <c r="T810" s="117"/>
      <c r="U810" s="216"/>
      <c r="V810" s="216"/>
      <c r="W810" s="216"/>
      <c r="X810" s="216"/>
      <c r="Y810" s="216"/>
      <c r="Z810" s="216"/>
      <c r="AA810" s="217"/>
      <c r="AB810" s="218"/>
      <c r="AC810" s="219"/>
      <c r="AD810" s="220"/>
      <c r="AE810" s="220"/>
      <c r="AF810" s="120"/>
      <c r="AG810" s="217"/>
      <c r="AH810" s="217"/>
      <c r="AI810" s="251"/>
      <c r="AJ810" s="220"/>
      <c r="AK810" s="220"/>
      <c r="AL810" s="222"/>
      <c r="AM810" s="217"/>
      <c r="AN810" s="217"/>
      <c r="AO810" s="221"/>
      <c r="AP810" s="220"/>
      <c r="AQ810" s="220"/>
      <c r="AR810" s="245"/>
      <c r="AS810" s="245"/>
      <c r="AT810" s="117"/>
      <c r="AU810" s="117"/>
    </row>
    <row r="811" spans="1:47" ht="12.75" customHeight="1">
      <c r="A811" s="118"/>
      <c r="B811" s="76"/>
      <c r="C811" s="76"/>
      <c r="D811" s="216"/>
      <c r="E811" s="117"/>
      <c r="F811" s="117"/>
      <c r="G811" s="117"/>
      <c r="H811" s="117"/>
      <c r="I811" s="117"/>
      <c r="J811" s="117"/>
      <c r="K811" s="117"/>
      <c r="L811" s="119"/>
      <c r="M811" s="120"/>
      <c r="N811" s="118"/>
      <c r="O811" s="117"/>
      <c r="P811" s="117"/>
      <c r="Q811" s="216"/>
      <c r="R811" s="117"/>
      <c r="S811" s="117"/>
      <c r="T811" s="117"/>
      <c r="U811" s="216"/>
      <c r="V811" s="216"/>
      <c r="W811" s="216"/>
      <c r="X811" s="216"/>
      <c r="Y811" s="216"/>
      <c r="Z811" s="216"/>
      <c r="AA811" s="217"/>
      <c r="AB811" s="218"/>
      <c r="AC811" s="219"/>
      <c r="AD811" s="220"/>
      <c r="AE811" s="220"/>
      <c r="AF811" s="120"/>
      <c r="AG811" s="217"/>
      <c r="AH811" s="217"/>
      <c r="AI811" s="251"/>
      <c r="AJ811" s="220"/>
      <c r="AK811" s="220"/>
      <c r="AL811" s="222"/>
      <c r="AM811" s="217"/>
      <c r="AN811" s="217"/>
      <c r="AO811" s="221"/>
      <c r="AP811" s="220"/>
      <c r="AQ811" s="220"/>
      <c r="AR811" s="245"/>
      <c r="AS811" s="245"/>
      <c r="AT811" s="117"/>
      <c r="AU811" s="117"/>
    </row>
    <row r="812" spans="1:47" ht="12.75" customHeight="1">
      <c r="A812" s="118"/>
      <c r="B812" s="76"/>
      <c r="C812" s="76"/>
      <c r="D812" s="216"/>
      <c r="E812" s="117"/>
      <c r="F812" s="117"/>
      <c r="G812" s="117"/>
      <c r="H812" s="117"/>
      <c r="I812" s="117"/>
      <c r="J812" s="117"/>
      <c r="K812" s="117"/>
      <c r="L812" s="119"/>
      <c r="M812" s="120"/>
      <c r="N812" s="118"/>
      <c r="O812" s="117"/>
      <c r="P812" s="117"/>
      <c r="Q812" s="216"/>
      <c r="R812" s="117"/>
      <c r="S812" s="117"/>
      <c r="T812" s="117"/>
      <c r="U812" s="216"/>
      <c r="V812" s="216"/>
      <c r="W812" s="216"/>
      <c r="X812" s="216"/>
      <c r="Y812" s="216"/>
      <c r="Z812" s="216"/>
      <c r="AA812" s="217"/>
      <c r="AB812" s="218"/>
      <c r="AC812" s="219"/>
      <c r="AD812" s="220"/>
      <c r="AE812" s="220"/>
      <c r="AF812" s="120"/>
      <c r="AG812" s="217"/>
      <c r="AH812" s="217"/>
      <c r="AI812" s="251"/>
      <c r="AJ812" s="220"/>
      <c r="AK812" s="220"/>
      <c r="AL812" s="222"/>
      <c r="AM812" s="217"/>
      <c r="AN812" s="217"/>
      <c r="AO812" s="221"/>
      <c r="AP812" s="220"/>
      <c r="AQ812" s="220"/>
      <c r="AR812" s="245"/>
      <c r="AS812" s="245"/>
      <c r="AT812" s="117"/>
      <c r="AU812" s="117"/>
    </row>
    <row r="813" spans="1:47" ht="12.75" customHeight="1">
      <c r="A813" s="118"/>
      <c r="B813" s="76"/>
      <c r="C813" s="76"/>
      <c r="D813" s="216"/>
      <c r="E813" s="117"/>
      <c r="F813" s="117"/>
      <c r="G813" s="117"/>
      <c r="H813" s="117"/>
      <c r="I813" s="117"/>
      <c r="J813" s="117"/>
      <c r="K813" s="117"/>
      <c r="L813" s="119"/>
      <c r="M813" s="120"/>
      <c r="N813" s="118"/>
      <c r="O813" s="117"/>
      <c r="P813" s="117"/>
      <c r="Q813" s="216"/>
      <c r="R813" s="117"/>
      <c r="S813" s="117"/>
      <c r="T813" s="117"/>
      <c r="U813" s="216"/>
      <c r="V813" s="216"/>
      <c r="W813" s="216"/>
      <c r="X813" s="216"/>
      <c r="Y813" s="216"/>
      <c r="Z813" s="216"/>
      <c r="AA813" s="217"/>
      <c r="AB813" s="218"/>
      <c r="AC813" s="219"/>
      <c r="AD813" s="220"/>
      <c r="AE813" s="220"/>
      <c r="AF813" s="120"/>
      <c r="AG813" s="217"/>
      <c r="AH813" s="217"/>
      <c r="AI813" s="251"/>
      <c r="AJ813" s="220"/>
      <c r="AK813" s="220"/>
      <c r="AL813" s="222"/>
      <c r="AM813" s="217"/>
      <c r="AN813" s="217"/>
      <c r="AO813" s="221"/>
      <c r="AP813" s="220"/>
      <c r="AQ813" s="220"/>
      <c r="AR813" s="245"/>
      <c r="AS813" s="245"/>
      <c r="AT813" s="117"/>
      <c r="AU813" s="117"/>
    </row>
    <row r="814" spans="1:47" ht="12.75" customHeight="1">
      <c r="A814" s="118"/>
      <c r="B814" s="76"/>
      <c r="C814" s="76"/>
      <c r="D814" s="216"/>
      <c r="E814" s="117"/>
      <c r="F814" s="117"/>
      <c r="G814" s="117"/>
      <c r="H814" s="117"/>
      <c r="I814" s="117"/>
      <c r="J814" s="117"/>
      <c r="K814" s="117"/>
      <c r="L814" s="119"/>
      <c r="M814" s="120"/>
      <c r="N814" s="118"/>
      <c r="O814" s="117"/>
      <c r="P814" s="117"/>
      <c r="Q814" s="216"/>
      <c r="R814" s="117"/>
      <c r="S814" s="117"/>
      <c r="T814" s="117"/>
      <c r="U814" s="216"/>
      <c r="V814" s="216"/>
      <c r="W814" s="216"/>
      <c r="X814" s="216"/>
      <c r="Y814" s="216"/>
      <c r="Z814" s="216"/>
      <c r="AA814" s="217"/>
      <c r="AB814" s="218"/>
      <c r="AC814" s="219"/>
      <c r="AD814" s="220"/>
      <c r="AE814" s="220"/>
      <c r="AF814" s="120"/>
      <c r="AG814" s="217"/>
      <c r="AH814" s="217"/>
      <c r="AI814" s="251"/>
      <c r="AJ814" s="220"/>
      <c r="AK814" s="220"/>
      <c r="AL814" s="222"/>
      <c r="AM814" s="217"/>
      <c r="AN814" s="217"/>
      <c r="AO814" s="221"/>
      <c r="AP814" s="220"/>
      <c r="AQ814" s="220"/>
      <c r="AR814" s="245"/>
      <c r="AS814" s="245"/>
      <c r="AT814" s="117"/>
      <c r="AU814" s="117"/>
    </row>
    <row r="815" spans="1:47" ht="12.75" customHeight="1">
      <c r="A815" s="118"/>
      <c r="B815" s="76"/>
      <c r="C815" s="76"/>
      <c r="D815" s="216"/>
      <c r="E815" s="117"/>
      <c r="F815" s="117"/>
      <c r="G815" s="117"/>
      <c r="H815" s="117"/>
      <c r="I815" s="117"/>
      <c r="J815" s="117"/>
      <c r="K815" s="117"/>
      <c r="L815" s="119"/>
      <c r="M815" s="120"/>
      <c r="N815" s="118"/>
      <c r="O815" s="117"/>
      <c r="P815" s="117"/>
      <c r="Q815" s="216"/>
      <c r="R815" s="117"/>
      <c r="S815" s="117"/>
      <c r="T815" s="117"/>
      <c r="U815" s="216"/>
      <c r="V815" s="216"/>
      <c r="W815" s="216"/>
      <c r="X815" s="216"/>
      <c r="Y815" s="216"/>
      <c r="Z815" s="216"/>
      <c r="AA815" s="217"/>
      <c r="AB815" s="218"/>
      <c r="AC815" s="219"/>
      <c r="AD815" s="220"/>
      <c r="AE815" s="220"/>
      <c r="AF815" s="120"/>
      <c r="AG815" s="217"/>
      <c r="AH815" s="217"/>
      <c r="AI815" s="251"/>
      <c r="AJ815" s="220"/>
      <c r="AK815" s="220"/>
      <c r="AL815" s="222"/>
      <c r="AM815" s="217"/>
      <c r="AN815" s="217"/>
      <c r="AO815" s="221"/>
      <c r="AP815" s="220"/>
      <c r="AQ815" s="220"/>
      <c r="AR815" s="245"/>
      <c r="AS815" s="245"/>
      <c r="AT815" s="117"/>
      <c r="AU815" s="117"/>
    </row>
    <row r="816" spans="1:47" ht="12.75" customHeight="1">
      <c r="A816" s="118"/>
      <c r="B816" s="76"/>
      <c r="C816" s="76"/>
      <c r="D816" s="216"/>
      <c r="E816" s="117"/>
      <c r="F816" s="117"/>
      <c r="G816" s="117"/>
      <c r="H816" s="117"/>
      <c r="I816" s="117"/>
      <c r="J816" s="117"/>
      <c r="K816" s="117"/>
      <c r="L816" s="119"/>
      <c r="M816" s="120"/>
      <c r="N816" s="118"/>
      <c r="O816" s="117"/>
      <c r="P816" s="117"/>
      <c r="Q816" s="216"/>
      <c r="R816" s="117"/>
      <c r="S816" s="117"/>
      <c r="T816" s="117"/>
      <c r="U816" s="216"/>
      <c r="V816" s="216"/>
      <c r="W816" s="216"/>
      <c r="X816" s="216"/>
      <c r="Y816" s="216"/>
      <c r="Z816" s="216"/>
      <c r="AA816" s="217"/>
      <c r="AB816" s="218"/>
      <c r="AC816" s="219"/>
      <c r="AD816" s="220"/>
      <c r="AE816" s="220"/>
      <c r="AF816" s="120"/>
      <c r="AG816" s="217"/>
      <c r="AH816" s="217"/>
      <c r="AI816" s="251"/>
      <c r="AJ816" s="220"/>
      <c r="AK816" s="220"/>
      <c r="AL816" s="222"/>
      <c r="AM816" s="217"/>
      <c r="AN816" s="217"/>
      <c r="AO816" s="221"/>
      <c r="AP816" s="220"/>
      <c r="AQ816" s="220"/>
      <c r="AR816" s="245"/>
      <c r="AS816" s="245"/>
      <c r="AT816" s="117"/>
      <c r="AU816" s="117"/>
    </row>
    <row r="817" spans="1:47" ht="12.75" customHeight="1">
      <c r="A817" s="118"/>
      <c r="B817" s="76"/>
      <c r="C817" s="76"/>
      <c r="D817" s="216"/>
      <c r="E817" s="117"/>
      <c r="F817" s="117"/>
      <c r="G817" s="117"/>
      <c r="H817" s="117"/>
      <c r="I817" s="117"/>
      <c r="J817" s="117"/>
      <c r="K817" s="117"/>
      <c r="L817" s="119"/>
      <c r="M817" s="120"/>
      <c r="N817" s="118"/>
      <c r="O817" s="117"/>
      <c r="P817" s="117"/>
      <c r="Q817" s="216"/>
      <c r="R817" s="117"/>
      <c r="S817" s="117"/>
      <c r="T817" s="117"/>
      <c r="U817" s="216"/>
      <c r="V817" s="216"/>
      <c r="W817" s="216"/>
      <c r="X817" s="216"/>
      <c r="Y817" s="216"/>
      <c r="Z817" s="216"/>
      <c r="AA817" s="217"/>
      <c r="AB817" s="218"/>
      <c r="AC817" s="219"/>
      <c r="AD817" s="220"/>
      <c r="AE817" s="220"/>
      <c r="AF817" s="120"/>
      <c r="AG817" s="217"/>
      <c r="AH817" s="217"/>
      <c r="AI817" s="251"/>
      <c r="AJ817" s="220"/>
      <c r="AK817" s="220"/>
      <c r="AL817" s="222"/>
      <c r="AM817" s="217"/>
      <c r="AN817" s="217"/>
      <c r="AO817" s="221"/>
      <c r="AP817" s="220"/>
      <c r="AQ817" s="220"/>
      <c r="AR817" s="245"/>
      <c r="AS817" s="245"/>
      <c r="AT817" s="117"/>
      <c r="AU817" s="117"/>
    </row>
    <row r="818" spans="1:47" ht="12.75" customHeight="1">
      <c r="A818" s="118"/>
      <c r="B818" s="76"/>
      <c r="C818" s="76"/>
      <c r="D818" s="216"/>
      <c r="E818" s="117"/>
      <c r="F818" s="117"/>
      <c r="G818" s="117"/>
      <c r="H818" s="117"/>
      <c r="I818" s="117"/>
      <c r="J818" s="117"/>
      <c r="K818" s="117"/>
      <c r="L818" s="119"/>
      <c r="M818" s="120"/>
      <c r="N818" s="118"/>
      <c r="O818" s="117"/>
      <c r="P818" s="117"/>
      <c r="Q818" s="216"/>
      <c r="R818" s="117"/>
      <c r="S818" s="117"/>
      <c r="T818" s="117"/>
      <c r="U818" s="216"/>
      <c r="V818" s="216"/>
      <c r="W818" s="216"/>
      <c r="X818" s="216"/>
      <c r="Y818" s="216"/>
      <c r="Z818" s="216"/>
      <c r="AA818" s="217"/>
      <c r="AB818" s="218"/>
      <c r="AC818" s="219"/>
      <c r="AD818" s="220"/>
      <c r="AE818" s="220"/>
      <c r="AF818" s="120"/>
      <c r="AG818" s="217"/>
      <c r="AH818" s="217"/>
      <c r="AI818" s="251"/>
      <c r="AJ818" s="220"/>
      <c r="AK818" s="220"/>
      <c r="AL818" s="222"/>
      <c r="AM818" s="217"/>
      <c r="AN818" s="217"/>
      <c r="AO818" s="221"/>
      <c r="AP818" s="220"/>
      <c r="AQ818" s="220"/>
      <c r="AR818" s="245"/>
      <c r="AS818" s="245"/>
      <c r="AT818" s="117"/>
      <c r="AU818" s="117"/>
    </row>
    <row r="819" spans="1:47" ht="12.75" customHeight="1">
      <c r="A819" s="118"/>
      <c r="B819" s="76"/>
      <c r="C819" s="76"/>
      <c r="D819" s="216"/>
      <c r="E819" s="117"/>
      <c r="F819" s="117"/>
      <c r="G819" s="117"/>
      <c r="H819" s="117"/>
      <c r="I819" s="117"/>
      <c r="J819" s="117"/>
      <c r="K819" s="117"/>
      <c r="L819" s="119"/>
      <c r="M819" s="120"/>
      <c r="N819" s="118"/>
      <c r="O819" s="117"/>
      <c r="P819" s="117"/>
      <c r="Q819" s="216"/>
      <c r="R819" s="117"/>
      <c r="S819" s="117"/>
      <c r="T819" s="117"/>
      <c r="U819" s="216"/>
      <c r="V819" s="216"/>
      <c r="W819" s="216"/>
      <c r="X819" s="216"/>
      <c r="Y819" s="216"/>
      <c r="Z819" s="216"/>
      <c r="AA819" s="217"/>
      <c r="AB819" s="218"/>
      <c r="AC819" s="219"/>
      <c r="AD819" s="220"/>
      <c r="AE819" s="220"/>
      <c r="AF819" s="120"/>
      <c r="AG819" s="217"/>
      <c r="AH819" s="217"/>
      <c r="AI819" s="251"/>
      <c r="AJ819" s="220"/>
      <c r="AK819" s="220"/>
      <c r="AL819" s="222"/>
      <c r="AM819" s="217"/>
      <c r="AN819" s="217"/>
      <c r="AO819" s="221"/>
      <c r="AP819" s="220"/>
      <c r="AQ819" s="220"/>
      <c r="AR819" s="245"/>
      <c r="AS819" s="245"/>
      <c r="AT819" s="117"/>
      <c r="AU819" s="117"/>
    </row>
    <row r="820" spans="1:47" ht="12.75" customHeight="1">
      <c r="A820" s="118"/>
      <c r="B820" s="76"/>
      <c r="C820" s="76"/>
      <c r="D820" s="216"/>
      <c r="E820" s="117"/>
      <c r="F820" s="117"/>
      <c r="G820" s="117"/>
      <c r="H820" s="117"/>
      <c r="I820" s="117"/>
      <c r="J820" s="117"/>
      <c r="K820" s="117"/>
      <c r="L820" s="119"/>
      <c r="M820" s="120"/>
      <c r="N820" s="118"/>
      <c r="O820" s="117"/>
      <c r="P820" s="117"/>
      <c r="Q820" s="216"/>
      <c r="R820" s="117"/>
      <c r="S820" s="117"/>
      <c r="T820" s="117"/>
      <c r="U820" s="216"/>
      <c r="V820" s="216"/>
      <c r="W820" s="216"/>
      <c r="X820" s="216"/>
      <c r="Y820" s="216"/>
      <c r="Z820" s="216"/>
      <c r="AA820" s="217"/>
      <c r="AB820" s="218"/>
      <c r="AC820" s="219"/>
      <c r="AD820" s="220"/>
      <c r="AE820" s="220"/>
      <c r="AF820" s="120"/>
      <c r="AG820" s="217"/>
      <c r="AH820" s="217"/>
      <c r="AI820" s="251"/>
      <c r="AJ820" s="220"/>
      <c r="AK820" s="220"/>
      <c r="AL820" s="222"/>
      <c r="AM820" s="217"/>
      <c r="AN820" s="217"/>
      <c r="AO820" s="221"/>
      <c r="AP820" s="220"/>
      <c r="AQ820" s="220"/>
      <c r="AR820" s="245"/>
      <c r="AS820" s="245"/>
      <c r="AT820" s="117"/>
      <c r="AU820" s="117"/>
    </row>
    <row r="821" spans="1:47" ht="12.75" customHeight="1">
      <c r="A821" s="118"/>
      <c r="B821" s="76"/>
      <c r="C821" s="76"/>
      <c r="D821" s="216"/>
      <c r="E821" s="117"/>
      <c r="F821" s="117"/>
      <c r="G821" s="117"/>
      <c r="H821" s="117"/>
      <c r="I821" s="117"/>
      <c r="J821" s="117"/>
      <c r="K821" s="117"/>
      <c r="L821" s="119"/>
      <c r="M821" s="120"/>
      <c r="N821" s="118"/>
      <c r="O821" s="117"/>
      <c r="P821" s="117"/>
      <c r="Q821" s="216"/>
      <c r="R821" s="117"/>
      <c r="S821" s="117"/>
      <c r="T821" s="117"/>
      <c r="U821" s="216"/>
      <c r="V821" s="216"/>
      <c r="W821" s="216"/>
      <c r="X821" s="216"/>
      <c r="Y821" s="216"/>
      <c r="Z821" s="216"/>
      <c r="AA821" s="217"/>
      <c r="AB821" s="218"/>
      <c r="AC821" s="219"/>
      <c r="AD821" s="220"/>
      <c r="AE821" s="220"/>
      <c r="AF821" s="120"/>
      <c r="AG821" s="217"/>
      <c r="AH821" s="217"/>
      <c r="AI821" s="251"/>
      <c r="AJ821" s="220"/>
      <c r="AK821" s="220"/>
      <c r="AL821" s="222"/>
      <c r="AM821" s="217"/>
      <c r="AN821" s="217"/>
      <c r="AO821" s="221"/>
      <c r="AP821" s="220"/>
      <c r="AQ821" s="220"/>
      <c r="AR821" s="245"/>
      <c r="AS821" s="245"/>
      <c r="AT821" s="117"/>
      <c r="AU821" s="117"/>
    </row>
    <row r="822" spans="1:47" ht="12.75" customHeight="1">
      <c r="A822" s="118"/>
      <c r="B822" s="76"/>
      <c r="C822" s="76"/>
      <c r="D822" s="216"/>
      <c r="E822" s="117"/>
      <c r="F822" s="117"/>
      <c r="G822" s="117"/>
      <c r="H822" s="117"/>
      <c r="I822" s="117"/>
      <c r="J822" s="117"/>
      <c r="K822" s="117"/>
      <c r="L822" s="119"/>
      <c r="M822" s="120"/>
      <c r="N822" s="118"/>
      <c r="O822" s="117"/>
      <c r="P822" s="117"/>
      <c r="Q822" s="216"/>
      <c r="R822" s="117"/>
      <c r="S822" s="117"/>
      <c r="T822" s="117"/>
      <c r="U822" s="216"/>
      <c r="V822" s="216"/>
      <c r="W822" s="216"/>
      <c r="X822" s="216"/>
      <c r="Y822" s="216"/>
      <c r="Z822" s="216"/>
      <c r="AA822" s="217"/>
      <c r="AB822" s="218"/>
      <c r="AC822" s="219"/>
      <c r="AD822" s="220"/>
      <c r="AE822" s="220"/>
      <c r="AF822" s="120"/>
      <c r="AG822" s="217"/>
      <c r="AH822" s="217"/>
      <c r="AI822" s="251"/>
      <c r="AJ822" s="220"/>
      <c r="AK822" s="220"/>
      <c r="AL822" s="222"/>
      <c r="AM822" s="217"/>
      <c r="AN822" s="217"/>
      <c r="AO822" s="221"/>
      <c r="AP822" s="220"/>
      <c r="AQ822" s="220"/>
      <c r="AR822" s="245"/>
      <c r="AS822" s="245"/>
      <c r="AT822" s="117"/>
      <c r="AU822" s="117"/>
    </row>
    <row r="823" spans="1:47" ht="12.75" customHeight="1">
      <c r="A823" s="118"/>
      <c r="B823" s="76"/>
      <c r="C823" s="76"/>
      <c r="D823" s="216"/>
      <c r="E823" s="117"/>
      <c r="F823" s="117"/>
      <c r="G823" s="117"/>
      <c r="H823" s="117"/>
      <c r="I823" s="117"/>
      <c r="J823" s="117"/>
      <c r="K823" s="117"/>
      <c r="L823" s="119"/>
      <c r="M823" s="120"/>
      <c r="N823" s="118"/>
      <c r="O823" s="117"/>
      <c r="P823" s="117"/>
      <c r="Q823" s="216"/>
      <c r="R823" s="117"/>
      <c r="S823" s="117"/>
      <c r="T823" s="117"/>
      <c r="U823" s="216"/>
      <c r="V823" s="216"/>
      <c r="W823" s="216"/>
      <c r="X823" s="216"/>
      <c r="Y823" s="216"/>
      <c r="Z823" s="216"/>
      <c r="AA823" s="217"/>
      <c r="AB823" s="218"/>
      <c r="AC823" s="219"/>
      <c r="AD823" s="220"/>
      <c r="AE823" s="220"/>
      <c r="AF823" s="120"/>
      <c r="AG823" s="217"/>
      <c r="AH823" s="217"/>
      <c r="AI823" s="251"/>
      <c r="AJ823" s="220"/>
      <c r="AK823" s="220"/>
      <c r="AL823" s="222"/>
      <c r="AM823" s="217"/>
      <c r="AN823" s="217"/>
      <c r="AO823" s="221"/>
      <c r="AP823" s="220"/>
      <c r="AQ823" s="220"/>
      <c r="AR823" s="245"/>
      <c r="AS823" s="245"/>
      <c r="AT823" s="117"/>
      <c r="AU823" s="117"/>
    </row>
    <row r="824" spans="1:47" ht="12.75" customHeight="1">
      <c r="A824" s="118"/>
      <c r="B824" s="76"/>
      <c r="C824" s="76"/>
      <c r="D824" s="216"/>
      <c r="E824" s="117"/>
      <c r="F824" s="117"/>
      <c r="G824" s="117"/>
      <c r="H824" s="117"/>
      <c r="I824" s="117"/>
      <c r="J824" s="117"/>
      <c r="K824" s="117"/>
      <c r="L824" s="119"/>
      <c r="M824" s="120"/>
      <c r="N824" s="118"/>
      <c r="O824" s="117"/>
      <c r="P824" s="117"/>
      <c r="Q824" s="216"/>
      <c r="R824" s="117"/>
      <c r="S824" s="117"/>
      <c r="T824" s="117"/>
      <c r="U824" s="216"/>
      <c r="V824" s="216"/>
      <c r="W824" s="216"/>
      <c r="X824" s="216"/>
      <c r="Y824" s="216"/>
      <c r="Z824" s="216"/>
      <c r="AA824" s="217"/>
      <c r="AB824" s="218"/>
      <c r="AC824" s="219"/>
      <c r="AD824" s="220"/>
      <c r="AE824" s="220"/>
      <c r="AF824" s="120"/>
      <c r="AG824" s="217"/>
      <c r="AH824" s="217"/>
      <c r="AI824" s="251"/>
      <c r="AJ824" s="220"/>
      <c r="AK824" s="220"/>
      <c r="AL824" s="222"/>
      <c r="AM824" s="217"/>
      <c r="AN824" s="217"/>
      <c r="AO824" s="221"/>
      <c r="AP824" s="220"/>
      <c r="AQ824" s="220"/>
      <c r="AR824" s="245"/>
      <c r="AS824" s="245"/>
      <c r="AT824" s="117"/>
      <c r="AU824" s="117"/>
    </row>
    <row r="825" spans="1:47" ht="12.75" customHeight="1">
      <c r="A825" s="118"/>
      <c r="B825" s="76"/>
      <c r="C825" s="76"/>
      <c r="D825" s="216"/>
      <c r="E825" s="117"/>
      <c r="F825" s="117"/>
      <c r="G825" s="117"/>
      <c r="H825" s="117"/>
      <c r="I825" s="117"/>
      <c r="J825" s="117"/>
      <c r="K825" s="117"/>
      <c r="L825" s="119"/>
      <c r="M825" s="120"/>
      <c r="N825" s="118"/>
      <c r="O825" s="117"/>
      <c r="P825" s="117"/>
      <c r="Q825" s="216"/>
      <c r="R825" s="117"/>
      <c r="S825" s="117"/>
      <c r="T825" s="117"/>
      <c r="U825" s="216"/>
      <c r="V825" s="216"/>
      <c r="W825" s="216"/>
      <c r="X825" s="216"/>
      <c r="Y825" s="216"/>
      <c r="Z825" s="216"/>
      <c r="AA825" s="217"/>
      <c r="AB825" s="218"/>
      <c r="AC825" s="219"/>
      <c r="AD825" s="220"/>
      <c r="AE825" s="220"/>
      <c r="AF825" s="120"/>
      <c r="AG825" s="217"/>
      <c r="AH825" s="217"/>
      <c r="AI825" s="251"/>
      <c r="AJ825" s="220"/>
      <c r="AK825" s="220"/>
      <c r="AL825" s="222"/>
      <c r="AM825" s="217"/>
      <c r="AN825" s="217"/>
      <c r="AO825" s="221"/>
      <c r="AP825" s="220"/>
      <c r="AQ825" s="220"/>
      <c r="AR825" s="245"/>
      <c r="AS825" s="245"/>
      <c r="AT825" s="117"/>
      <c r="AU825" s="117"/>
    </row>
    <row r="826" spans="1:47" ht="12.75" customHeight="1">
      <c r="A826" s="118"/>
      <c r="B826" s="76"/>
      <c r="C826" s="76"/>
      <c r="D826" s="216"/>
      <c r="E826" s="117"/>
      <c r="F826" s="117"/>
      <c r="G826" s="117"/>
      <c r="H826" s="117"/>
      <c r="I826" s="117"/>
      <c r="J826" s="117"/>
      <c r="K826" s="117"/>
      <c r="L826" s="119"/>
      <c r="M826" s="120"/>
      <c r="N826" s="118"/>
      <c r="O826" s="117"/>
      <c r="P826" s="117"/>
      <c r="Q826" s="216"/>
      <c r="R826" s="117"/>
      <c r="S826" s="117"/>
      <c r="T826" s="117"/>
      <c r="U826" s="216"/>
      <c r="V826" s="216"/>
      <c r="W826" s="216"/>
      <c r="X826" s="216"/>
      <c r="Y826" s="216"/>
      <c r="Z826" s="216"/>
      <c r="AA826" s="217"/>
      <c r="AB826" s="218"/>
      <c r="AC826" s="219"/>
      <c r="AD826" s="220"/>
      <c r="AE826" s="220"/>
      <c r="AF826" s="120"/>
      <c r="AG826" s="217"/>
      <c r="AH826" s="217"/>
      <c r="AI826" s="251"/>
      <c r="AJ826" s="220"/>
      <c r="AK826" s="220"/>
      <c r="AL826" s="222"/>
      <c r="AM826" s="217"/>
      <c r="AN826" s="217"/>
      <c r="AO826" s="221"/>
      <c r="AP826" s="220"/>
      <c r="AQ826" s="220"/>
      <c r="AR826" s="245"/>
      <c r="AS826" s="245"/>
      <c r="AT826" s="117"/>
      <c r="AU826" s="117"/>
    </row>
    <row r="827" spans="1:47" ht="12.75" customHeight="1">
      <c r="A827" s="118"/>
      <c r="B827" s="76"/>
      <c r="C827" s="76"/>
      <c r="D827" s="216"/>
      <c r="E827" s="117"/>
      <c r="F827" s="117"/>
      <c r="G827" s="117"/>
      <c r="H827" s="117"/>
      <c r="I827" s="117"/>
      <c r="J827" s="117"/>
      <c r="K827" s="117"/>
      <c r="L827" s="119"/>
      <c r="M827" s="120"/>
      <c r="N827" s="118"/>
      <c r="O827" s="117"/>
      <c r="P827" s="117"/>
      <c r="Q827" s="216"/>
      <c r="R827" s="117"/>
      <c r="S827" s="117"/>
      <c r="T827" s="117"/>
      <c r="U827" s="216"/>
      <c r="V827" s="216"/>
      <c r="W827" s="216"/>
      <c r="X827" s="216"/>
      <c r="Y827" s="216"/>
      <c r="Z827" s="216"/>
      <c r="AA827" s="217"/>
      <c r="AB827" s="218"/>
      <c r="AC827" s="219"/>
      <c r="AD827" s="220"/>
      <c r="AE827" s="220"/>
      <c r="AF827" s="120"/>
      <c r="AG827" s="217"/>
      <c r="AH827" s="217"/>
      <c r="AI827" s="251"/>
      <c r="AJ827" s="220"/>
      <c r="AK827" s="220"/>
      <c r="AL827" s="222"/>
      <c r="AM827" s="217"/>
      <c r="AN827" s="217"/>
      <c r="AO827" s="221"/>
      <c r="AP827" s="220"/>
      <c r="AQ827" s="220"/>
      <c r="AR827" s="245"/>
      <c r="AS827" s="245"/>
      <c r="AT827" s="117"/>
      <c r="AU827" s="117"/>
    </row>
    <row r="828" spans="1:47" ht="12.75" customHeight="1">
      <c r="A828" s="118"/>
      <c r="B828" s="76"/>
      <c r="C828" s="76"/>
      <c r="D828" s="216"/>
      <c r="E828" s="117"/>
      <c r="F828" s="117"/>
      <c r="G828" s="117"/>
      <c r="H828" s="117"/>
      <c r="I828" s="117"/>
      <c r="J828" s="117"/>
      <c r="K828" s="117"/>
      <c r="L828" s="119"/>
      <c r="M828" s="120"/>
      <c r="N828" s="118"/>
      <c r="O828" s="117"/>
      <c r="P828" s="117"/>
      <c r="Q828" s="216"/>
      <c r="R828" s="117"/>
      <c r="S828" s="117"/>
      <c r="T828" s="117"/>
      <c r="U828" s="216"/>
      <c r="V828" s="216"/>
      <c r="W828" s="216"/>
      <c r="X828" s="216"/>
      <c r="Y828" s="216"/>
      <c r="Z828" s="216"/>
      <c r="AA828" s="217"/>
      <c r="AB828" s="218"/>
      <c r="AC828" s="219"/>
      <c r="AD828" s="220"/>
      <c r="AE828" s="220"/>
      <c r="AF828" s="120"/>
      <c r="AG828" s="217"/>
      <c r="AH828" s="217"/>
      <c r="AI828" s="251"/>
      <c r="AJ828" s="220"/>
      <c r="AK828" s="220"/>
      <c r="AL828" s="222"/>
      <c r="AM828" s="217"/>
      <c r="AN828" s="217"/>
      <c r="AO828" s="221"/>
      <c r="AP828" s="220"/>
      <c r="AQ828" s="220"/>
      <c r="AR828" s="245"/>
      <c r="AS828" s="245"/>
      <c r="AT828" s="117"/>
      <c r="AU828" s="117"/>
    </row>
    <row r="829" spans="1:47" ht="12.75" customHeight="1">
      <c r="A829" s="118"/>
      <c r="B829" s="76"/>
      <c r="C829" s="76"/>
      <c r="D829" s="216"/>
      <c r="E829" s="117"/>
      <c r="F829" s="117"/>
      <c r="G829" s="117"/>
      <c r="H829" s="117"/>
      <c r="I829" s="117"/>
      <c r="J829" s="117"/>
      <c r="K829" s="117"/>
      <c r="L829" s="119"/>
      <c r="M829" s="120"/>
      <c r="N829" s="118"/>
      <c r="O829" s="117"/>
      <c r="P829" s="117"/>
      <c r="Q829" s="216"/>
      <c r="R829" s="117"/>
      <c r="S829" s="117"/>
      <c r="T829" s="117"/>
      <c r="U829" s="216"/>
      <c r="V829" s="216"/>
      <c r="W829" s="216"/>
      <c r="X829" s="216"/>
      <c r="Y829" s="216"/>
      <c r="Z829" s="216"/>
      <c r="AA829" s="217"/>
      <c r="AB829" s="218"/>
      <c r="AC829" s="219"/>
      <c r="AD829" s="220"/>
      <c r="AE829" s="220"/>
      <c r="AF829" s="120"/>
      <c r="AG829" s="217"/>
      <c r="AH829" s="217"/>
      <c r="AI829" s="251"/>
      <c r="AJ829" s="220"/>
      <c r="AK829" s="220"/>
      <c r="AL829" s="222"/>
      <c r="AM829" s="217"/>
      <c r="AN829" s="217"/>
      <c r="AO829" s="221"/>
      <c r="AP829" s="220"/>
      <c r="AQ829" s="220"/>
      <c r="AR829" s="245"/>
      <c r="AS829" s="245"/>
      <c r="AT829" s="117"/>
      <c r="AU829" s="117"/>
    </row>
    <row r="830" spans="1:47" ht="12.75" customHeight="1">
      <c r="A830" s="118"/>
      <c r="B830" s="76"/>
      <c r="C830" s="76"/>
      <c r="D830" s="216"/>
      <c r="E830" s="117"/>
      <c r="F830" s="117"/>
      <c r="G830" s="117"/>
      <c r="H830" s="117"/>
      <c r="I830" s="117"/>
      <c r="J830" s="117"/>
      <c r="K830" s="117"/>
      <c r="L830" s="119"/>
      <c r="M830" s="120"/>
      <c r="N830" s="118"/>
      <c r="O830" s="117"/>
      <c r="P830" s="117"/>
      <c r="Q830" s="216"/>
      <c r="R830" s="117"/>
      <c r="S830" s="117"/>
      <c r="T830" s="117"/>
      <c r="U830" s="216"/>
      <c r="V830" s="216"/>
      <c r="W830" s="216"/>
      <c r="X830" s="216"/>
      <c r="Y830" s="216"/>
      <c r="Z830" s="216"/>
      <c r="AA830" s="217"/>
      <c r="AB830" s="218"/>
      <c r="AC830" s="219"/>
      <c r="AD830" s="220"/>
      <c r="AE830" s="220"/>
      <c r="AF830" s="120"/>
      <c r="AG830" s="217"/>
      <c r="AH830" s="217"/>
      <c r="AI830" s="251"/>
      <c r="AJ830" s="220"/>
      <c r="AK830" s="220"/>
      <c r="AL830" s="222"/>
      <c r="AM830" s="217"/>
      <c r="AN830" s="217"/>
      <c r="AO830" s="221"/>
      <c r="AP830" s="220"/>
      <c r="AQ830" s="220"/>
      <c r="AR830" s="245"/>
      <c r="AS830" s="245"/>
      <c r="AT830" s="117"/>
      <c r="AU830" s="117"/>
    </row>
    <row r="831" spans="1:47" ht="12.75" customHeight="1">
      <c r="A831" s="118"/>
      <c r="B831" s="76"/>
      <c r="C831" s="76"/>
      <c r="D831" s="216"/>
      <c r="E831" s="117"/>
      <c r="F831" s="117"/>
      <c r="G831" s="117"/>
      <c r="H831" s="117"/>
      <c r="I831" s="117"/>
      <c r="J831" s="117"/>
      <c r="K831" s="117"/>
      <c r="L831" s="119"/>
      <c r="M831" s="120"/>
      <c r="N831" s="118"/>
      <c r="O831" s="117"/>
      <c r="P831" s="117"/>
      <c r="Q831" s="216"/>
      <c r="R831" s="117"/>
      <c r="S831" s="117"/>
      <c r="T831" s="117"/>
      <c r="U831" s="216"/>
      <c r="V831" s="216"/>
      <c r="W831" s="216"/>
      <c r="X831" s="216"/>
      <c r="Y831" s="216"/>
      <c r="Z831" s="216"/>
      <c r="AA831" s="217"/>
      <c r="AB831" s="218"/>
      <c r="AC831" s="219"/>
      <c r="AD831" s="220"/>
      <c r="AE831" s="220"/>
      <c r="AF831" s="120"/>
      <c r="AG831" s="217"/>
      <c r="AH831" s="217"/>
      <c r="AI831" s="251"/>
      <c r="AJ831" s="220"/>
      <c r="AK831" s="220"/>
      <c r="AL831" s="222"/>
      <c r="AM831" s="217"/>
      <c r="AN831" s="217"/>
      <c r="AO831" s="221"/>
      <c r="AP831" s="220"/>
      <c r="AQ831" s="220"/>
      <c r="AR831" s="245"/>
      <c r="AS831" s="245"/>
      <c r="AT831" s="117"/>
      <c r="AU831" s="117"/>
    </row>
    <row r="832" spans="1:47" ht="12.75" customHeight="1">
      <c r="A832" s="118"/>
      <c r="B832" s="76"/>
      <c r="C832" s="76"/>
      <c r="D832" s="216"/>
      <c r="E832" s="117"/>
      <c r="F832" s="117"/>
      <c r="G832" s="117"/>
      <c r="H832" s="117"/>
      <c r="I832" s="117"/>
      <c r="J832" s="117"/>
      <c r="K832" s="117"/>
      <c r="L832" s="119"/>
      <c r="M832" s="120"/>
      <c r="N832" s="118"/>
      <c r="O832" s="117"/>
      <c r="P832" s="117"/>
      <c r="Q832" s="216"/>
      <c r="R832" s="117"/>
      <c r="S832" s="117"/>
      <c r="T832" s="117"/>
      <c r="U832" s="216"/>
      <c r="V832" s="216"/>
      <c r="W832" s="216"/>
      <c r="X832" s="216"/>
      <c r="Y832" s="216"/>
      <c r="Z832" s="216"/>
      <c r="AA832" s="217"/>
      <c r="AB832" s="218"/>
      <c r="AC832" s="219"/>
      <c r="AD832" s="220"/>
      <c r="AE832" s="220"/>
      <c r="AF832" s="120"/>
      <c r="AG832" s="217"/>
      <c r="AH832" s="217"/>
      <c r="AI832" s="251"/>
      <c r="AJ832" s="220"/>
      <c r="AK832" s="220"/>
      <c r="AL832" s="222"/>
      <c r="AM832" s="217"/>
      <c r="AN832" s="217"/>
      <c r="AO832" s="221"/>
      <c r="AP832" s="220"/>
      <c r="AQ832" s="220"/>
      <c r="AR832" s="245"/>
      <c r="AS832" s="245"/>
      <c r="AT832" s="117"/>
      <c r="AU832" s="117"/>
    </row>
    <row r="833" spans="1:47" ht="12.75" customHeight="1">
      <c r="A833" s="118"/>
      <c r="B833" s="76"/>
      <c r="C833" s="76"/>
      <c r="D833" s="216"/>
      <c r="E833" s="117"/>
      <c r="F833" s="117"/>
      <c r="G833" s="117"/>
      <c r="H833" s="117"/>
      <c r="I833" s="117"/>
      <c r="J833" s="117"/>
      <c r="K833" s="117"/>
      <c r="L833" s="119"/>
      <c r="M833" s="120"/>
      <c r="N833" s="118"/>
      <c r="O833" s="117"/>
      <c r="P833" s="117"/>
      <c r="Q833" s="216"/>
      <c r="R833" s="117"/>
      <c r="S833" s="117"/>
      <c r="T833" s="117"/>
      <c r="U833" s="216"/>
      <c r="V833" s="216"/>
      <c r="W833" s="216"/>
      <c r="X833" s="216"/>
      <c r="Y833" s="216"/>
      <c r="Z833" s="216"/>
      <c r="AA833" s="217"/>
      <c r="AB833" s="218"/>
      <c r="AC833" s="219"/>
      <c r="AD833" s="220"/>
      <c r="AE833" s="220"/>
      <c r="AF833" s="120"/>
      <c r="AG833" s="217"/>
      <c r="AH833" s="217"/>
      <c r="AI833" s="251"/>
      <c r="AJ833" s="220"/>
      <c r="AK833" s="220"/>
      <c r="AL833" s="222"/>
      <c r="AM833" s="217"/>
      <c r="AN833" s="217"/>
      <c r="AO833" s="221"/>
      <c r="AP833" s="220"/>
      <c r="AQ833" s="220"/>
      <c r="AR833" s="245"/>
      <c r="AS833" s="245"/>
      <c r="AT833" s="117"/>
      <c r="AU833" s="117"/>
    </row>
    <row r="834" spans="1:47" ht="12.75" customHeight="1">
      <c r="A834" s="118"/>
      <c r="B834" s="76"/>
      <c r="C834" s="76"/>
      <c r="D834" s="216"/>
      <c r="E834" s="117"/>
      <c r="F834" s="117"/>
      <c r="G834" s="117"/>
      <c r="H834" s="117"/>
      <c r="I834" s="117"/>
      <c r="J834" s="117"/>
      <c r="K834" s="117"/>
      <c r="L834" s="119"/>
      <c r="M834" s="120"/>
      <c r="N834" s="118"/>
      <c r="O834" s="117"/>
      <c r="P834" s="117"/>
      <c r="Q834" s="216"/>
      <c r="R834" s="117"/>
      <c r="S834" s="117"/>
      <c r="T834" s="117"/>
      <c r="U834" s="216"/>
      <c r="V834" s="216"/>
      <c r="W834" s="216"/>
      <c r="X834" s="216"/>
      <c r="Y834" s="216"/>
      <c r="Z834" s="216"/>
      <c r="AA834" s="217"/>
      <c r="AB834" s="218"/>
      <c r="AC834" s="219"/>
      <c r="AD834" s="220"/>
      <c r="AE834" s="220"/>
      <c r="AF834" s="120"/>
      <c r="AG834" s="217"/>
      <c r="AH834" s="217"/>
      <c r="AI834" s="251"/>
      <c r="AJ834" s="220"/>
      <c r="AK834" s="220"/>
      <c r="AL834" s="222"/>
      <c r="AM834" s="217"/>
      <c r="AN834" s="217"/>
      <c r="AO834" s="221"/>
      <c r="AP834" s="220"/>
      <c r="AQ834" s="220"/>
      <c r="AR834" s="245"/>
      <c r="AS834" s="245"/>
      <c r="AT834" s="117"/>
      <c r="AU834" s="117"/>
    </row>
    <row r="835" spans="1:47" ht="12.75" customHeight="1">
      <c r="A835" s="118"/>
      <c r="B835" s="76"/>
      <c r="C835" s="76"/>
      <c r="D835" s="216"/>
      <c r="E835" s="117"/>
      <c r="F835" s="117"/>
      <c r="G835" s="117"/>
      <c r="H835" s="117"/>
      <c r="I835" s="117"/>
      <c r="J835" s="117"/>
      <c r="K835" s="117"/>
      <c r="L835" s="119"/>
      <c r="M835" s="120"/>
      <c r="N835" s="118"/>
      <c r="O835" s="117"/>
      <c r="P835" s="117"/>
      <c r="Q835" s="216"/>
      <c r="R835" s="117"/>
      <c r="S835" s="117"/>
      <c r="T835" s="117"/>
      <c r="U835" s="216"/>
      <c r="V835" s="216"/>
      <c r="W835" s="216"/>
      <c r="X835" s="216"/>
      <c r="Y835" s="216"/>
      <c r="Z835" s="216"/>
      <c r="AA835" s="217"/>
      <c r="AB835" s="218"/>
      <c r="AC835" s="219"/>
      <c r="AD835" s="220"/>
      <c r="AE835" s="220"/>
      <c r="AF835" s="120"/>
      <c r="AG835" s="217"/>
      <c r="AH835" s="217"/>
      <c r="AI835" s="251"/>
      <c r="AJ835" s="220"/>
      <c r="AK835" s="220"/>
      <c r="AL835" s="222"/>
      <c r="AM835" s="217"/>
      <c r="AN835" s="217"/>
      <c r="AO835" s="221"/>
      <c r="AP835" s="220"/>
      <c r="AQ835" s="220"/>
      <c r="AR835" s="245"/>
      <c r="AS835" s="245"/>
      <c r="AT835" s="117"/>
      <c r="AU835" s="117"/>
    </row>
    <row r="836" spans="1:47" ht="12.75" customHeight="1">
      <c r="A836" s="118"/>
      <c r="B836" s="76"/>
      <c r="C836" s="76"/>
      <c r="D836" s="216"/>
      <c r="E836" s="117"/>
      <c r="F836" s="117"/>
      <c r="G836" s="117"/>
      <c r="H836" s="117"/>
      <c r="I836" s="117"/>
      <c r="J836" s="117"/>
      <c r="K836" s="117"/>
      <c r="L836" s="119"/>
      <c r="M836" s="120"/>
      <c r="N836" s="118"/>
      <c r="O836" s="117"/>
      <c r="P836" s="117"/>
      <c r="Q836" s="216"/>
      <c r="R836" s="117"/>
      <c r="S836" s="117"/>
      <c r="T836" s="117"/>
      <c r="U836" s="216"/>
      <c r="V836" s="216"/>
      <c r="W836" s="216"/>
      <c r="X836" s="216"/>
      <c r="Y836" s="216"/>
      <c r="Z836" s="216"/>
      <c r="AA836" s="217"/>
      <c r="AB836" s="218"/>
      <c r="AC836" s="219"/>
      <c r="AD836" s="220"/>
      <c r="AE836" s="220"/>
      <c r="AF836" s="120"/>
      <c r="AG836" s="217"/>
      <c r="AH836" s="217"/>
      <c r="AI836" s="251"/>
      <c r="AJ836" s="220"/>
      <c r="AK836" s="220"/>
      <c r="AL836" s="222"/>
      <c r="AM836" s="217"/>
      <c r="AN836" s="217"/>
      <c r="AO836" s="221"/>
      <c r="AP836" s="220"/>
      <c r="AQ836" s="220"/>
      <c r="AR836" s="245"/>
      <c r="AS836" s="245"/>
      <c r="AT836" s="117"/>
      <c r="AU836" s="117"/>
    </row>
    <row r="837" spans="1:47" ht="12.75" customHeight="1">
      <c r="A837" s="118"/>
      <c r="B837" s="76"/>
      <c r="C837" s="76"/>
      <c r="D837" s="216"/>
      <c r="E837" s="117"/>
      <c r="F837" s="117"/>
      <c r="G837" s="117"/>
      <c r="H837" s="117"/>
      <c r="I837" s="117"/>
      <c r="J837" s="117"/>
      <c r="K837" s="117"/>
      <c r="L837" s="119"/>
      <c r="M837" s="120"/>
      <c r="N837" s="118"/>
      <c r="O837" s="117"/>
      <c r="P837" s="117"/>
      <c r="Q837" s="216"/>
      <c r="R837" s="117"/>
      <c r="S837" s="117"/>
      <c r="T837" s="117"/>
      <c r="U837" s="216"/>
      <c r="V837" s="216"/>
      <c r="W837" s="216"/>
      <c r="X837" s="216"/>
      <c r="Y837" s="216"/>
      <c r="Z837" s="216"/>
      <c r="AA837" s="217"/>
      <c r="AB837" s="218"/>
      <c r="AC837" s="219"/>
      <c r="AD837" s="220"/>
      <c r="AE837" s="220"/>
      <c r="AF837" s="120"/>
      <c r="AG837" s="217"/>
      <c r="AH837" s="217"/>
      <c r="AI837" s="251"/>
      <c r="AJ837" s="220"/>
      <c r="AK837" s="220"/>
      <c r="AL837" s="222"/>
      <c r="AM837" s="217"/>
      <c r="AN837" s="217"/>
      <c r="AO837" s="221"/>
      <c r="AP837" s="220"/>
      <c r="AQ837" s="220"/>
      <c r="AR837" s="245"/>
      <c r="AS837" s="245"/>
      <c r="AT837" s="117"/>
      <c r="AU837" s="117"/>
    </row>
    <row r="838" spans="1:47" ht="12.75" customHeight="1">
      <c r="A838" s="118"/>
      <c r="B838" s="76"/>
      <c r="C838" s="76"/>
      <c r="D838" s="216"/>
      <c r="E838" s="117"/>
      <c r="F838" s="117"/>
      <c r="G838" s="117"/>
      <c r="H838" s="117"/>
      <c r="I838" s="117"/>
      <c r="J838" s="117"/>
      <c r="K838" s="117"/>
      <c r="L838" s="119"/>
      <c r="M838" s="120"/>
      <c r="N838" s="118"/>
      <c r="O838" s="117"/>
      <c r="P838" s="117"/>
      <c r="Q838" s="216"/>
      <c r="R838" s="117"/>
      <c r="S838" s="117"/>
      <c r="T838" s="117"/>
      <c r="U838" s="216"/>
      <c r="V838" s="216"/>
      <c r="W838" s="216"/>
      <c r="X838" s="216"/>
      <c r="Y838" s="216"/>
      <c r="Z838" s="216"/>
      <c r="AA838" s="217"/>
      <c r="AB838" s="218"/>
      <c r="AC838" s="219"/>
      <c r="AD838" s="220"/>
      <c r="AE838" s="220"/>
      <c r="AF838" s="120"/>
      <c r="AG838" s="217"/>
      <c r="AH838" s="217"/>
      <c r="AI838" s="251"/>
      <c r="AJ838" s="220"/>
      <c r="AK838" s="220"/>
      <c r="AL838" s="222"/>
      <c r="AM838" s="217"/>
      <c r="AN838" s="217"/>
      <c r="AO838" s="221"/>
      <c r="AP838" s="220"/>
      <c r="AQ838" s="220"/>
      <c r="AR838" s="245"/>
      <c r="AS838" s="245"/>
      <c r="AT838" s="117"/>
      <c r="AU838" s="117"/>
    </row>
    <row r="839" spans="1:47" ht="12.75" customHeight="1">
      <c r="A839" s="118"/>
      <c r="B839" s="76"/>
      <c r="C839" s="76"/>
      <c r="D839" s="216"/>
      <c r="E839" s="117"/>
      <c r="F839" s="117"/>
      <c r="G839" s="117"/>
      <c r="H839" s="117"/>
      <c r="I839" s="117"/>
      <c r="J839" s="117"/>
      <c r="K839" s="117"/>
      <c r="L839" s="119"/>
      <c r="M839" s="120"/>
      <c r="N839" s="118"/>
      <c r="O839" s="117"/>
      <c r="P839" s="117"/>
      <c r="Q839" s="216"/>
      <c r="R839" s="117"/>
      <c r="S839" s="117"/>
      <c r="T839" s="117"/>
      <c r="U839" s="216"/>
      <c r="V839" s="216"/>
      <c r="W839" s="216"/>
      <c r="X839" s="216"/>
      <c r="Y839" s="216"/>
      <c r="Z839" s="216"/>
      <c r="AA839" s="217"/>
      <c r="AB839" s="218"/>
      <c r="AC839" s="219"/>
      <c r="AD839" s="220"/>
      <c r="AE839" s="220"/>
      <c r="AF839" s="120"/>
      <c r="AG839" s="217"/>
      <c r="AH839" s="217"/>
      <c r="AI839" s="251"/>
      <c r="AJ839" s="220"/>
      <c r="AK839" s="220"/>
      <c r="AL839" s="222"/>
      <c r="AM839" s="217"/>
      <c r="AN839" s="217"/>
      <c r="AO839" s="221"/>
      <c r="AP839" s="220"/>
      <c r="AQ839" s="220"/>
      <c r="AR839" s="245"/>
      <c r="AS839" s="245"/>
      <c r="AT839" s="117"/>
      <c r="AU839" s="117"/>
    </row>
    <row r="840" spans="1:47" ht="12.75" customHeight="1">
      <c r="A840" s="118"/>
      <c r="B840" s="76"/>
      <c r="C840" s="76"/>
      <c r="D840" s="216"/>
      <c r="E840" s="117"/>
      <c r="F840" s="117"/>
      <c r="G840" s="117"/>
      <c r="H840" s="117"/>
      <c r="I840" s="117"/>
      <c r="J840" s="117"/>
      <c r="K840" s="117"/>
      <c r="L840" s="119"/>
      <c r="M840" s="120"/>
      <c r="N840" s="118"/>
      <c r="O840" s="117"/>
      <c r="P840" s="117"/>
      <c r="Q840" s="216"/>
      <c r="R840" s="117"/>
      <c r="S840" s="117"/>
      <c r="T840" s="117"/>
      <c r="U840" s="216"/>
      <c r="V840" s="216"/>
      <c r="W840" s="216"/>
      <c r="X840" s="216"/>
      <c r="Y840" s="216"/>
      <c r="Z840" s="216"/>
      <c r="AA840" s="217"/>
      <c r="AB840" s="218"/>
      <c r="AC840" s="219"/>
      <c r="AD840" s="220"/>
      <c r="AE840" s="220"/>
      <c r="AF840" s="120"/>
      <c r="AG840" s="217"/>
      <c r="AH840" s="217"/>
      <c r="AI840" s="251"/>
      <c r="AJ840" s="220"/>
      <c r="AK840" s="220"/>
      <c r="AL840" s="222"/>
      <c r="AM840" s="217"/>
      <c r="AN840" s="217"/>
      <c r="AO840" s="221"/>
      <c r="AP840" s="220"/>
      <c r="AQ840" s="220"/>
      <c r="AR840" s="245"/>
      <c r="AS840" s="245"/>
      <c r="AT840" s="117"/>
      <c r="AU840" s="117"/>
    </row>
    <row r="841" spans="1:47" ht="12.75" customHeight="1">
      <c r="A841" s="118"/>
      <c r="B841" s="76"/>
      <c r="C841" s="76"/>
      <c r="D841" s="216"/>
      <c r="E841" s="117"/>
      <c r="F841" s="117"/>
      <c r="G841" s="117"/>
      <c r="H841" s="117"/>
      <c r="I841" s="117"/>
      <c r="J841" s="117"/>
      <c r="K841" s="117"/>
      <c r="L841" s="119"/>
      <c r="M841" s="120"/>
      <c r="N841" s="118"/>
      <c r="O841" s="117"/>
      <c r="P841" s="117"/>
      <c r="Q841" s="216"/>
      <c r="R841" s="117"/>
      <c r="S841" s="117"/>
      <c r="T841" s="117"/>
      <c r="U841" s="216"/>
      <c r="V841" s="216"/>
      <c r="W841" s="216"/>
      <c r="X841" s="216"/>
      <c r="Y841" s="216"/>
      <c r="Z841" s="216"/>
      <c r="AA841" s="217"/>
      <c r="AB841" s="218"/>
      <c r="AC841" s="219"/>
      <c r="AD841" s="220"/>
      <c r="AE841" s="220"/>
      <c r="AF841" s="120"/>
      <c r="AG841" s="217"/>
      <c r="AH841" s="217"/>
      <c r="AI841" s="251"/>
      <c r="AJ841" s="220"/>
      <c r="AK841" s="220"/>
      <c r="AL841" s="222"/>
      <c r="AM841" s="217"/>
      <c r="AN841" s="217"/>
      <c r="AO841" s="221"/>
      <c r="AP841" s="220"/>
      <c r="AQ841" s="220"/>
      <c r="AR841" s="245"/>
      <c r="AS841" s="245"/>
      <c r="AT841" s="117"/>
      <c r="AU841" s="117"/>
    </row>
    <row r="842" spans="1:47" ht="12.75" customHeight="1">
      <c r="A842" s="118"/>
      <c r="B842" s="76"/>
      <c r="C842" s="76"/>
      <c r="D842" s="216"/>
      <c r="E842" s="117"/>
      <c r="F842" s="117"/>
      <c r="G842" s="117"/>
      <c r="H842" s="117"/>
      <c r="I842" s="117"/>
      <c r="J842" s="117"/>
      <c r="K842" s="117"/>
      <c r="L842" s="119"/>
      <c r="M842" s="120"/>
      <c r="N842" s="118"/>
      <c r="O842" s="117"/>
      <c r="P842" s="117"/>
      <c r="Q842" s="216"/>
      <c r="R842" s="117"/>
      <c r="S842" s="117"/>
      <c r="T842" s="117"/>
      <c r="U842" s="216"/>
      <c r="V842" s="216"/>
      <c r="W842" s="216"/>
      <c r="X842" s="216"/>
      <c r="Y842" s="216"/>
      <c r="Z842" s="216"/>
      <c r="AA842" s="217"/>
      <c r="AB842" s="218"/>
      <c r="AC842" s="219"/>
      <c r="AD842" s="220"/>
      <c r="AE842" s="220"/>
      <c r="AF842" s="120"/>
      <c r="AG842" s="217"/>
      <c r="AH842" s="217"/>
      <c r="AI842" s="251"/>
      <c r="AJ842" s="220"/>
      <c r="AK842" s="220"/>
      <c r="AL842" s="222"/>
      <c r="AM842" s="217"/>
      <c r="AN842" s="217"/>
      <c r="AO842" s="221"/>
      <c r="AP842" s="220"/>
      <c r="AQ842" s="220"/>
      <c r="AR842" s="245"/>
      <c r="AS842" s="245"/>
      <c r="AT842" s="117"/>
      <c r="AU842" s="117"/>
    </row>
    <row r="843" spans="1:47" ht="12.75" customHeight="1">
      <c r="A843" s="118"/>
      <c r="B843" s="76"/>
      <c r="C843" s="76"/>
      <c r="D843" s="216"/>
      <c r="E843" s="117"/>
      <c r="F843" s="117"/>
      <c r="G843" s="117"/>
      <c r="H843" s="117"/>
      <c r="I843" s="117"/>
      <c r="J843" s="117"/>
      <c r="K843" s="117"/>
      <c r="L843" s="119"/>
      <c r="M843" s="120"/>
      <c r="N843" s="118"/>
      <c r="O843" s="117"/>
      <c r="P843" s="117"/>
      <c r="Q843" s="216"/>
      <c r="R843" s="117"/>
      <c r="S843" s="117"/>
      <c r="T843" s="117"/>
      <c r="U843" s="216"/>
      <c r="V843" s="216"/>
      <c r="W843" s="216"/>
      <c r="X843" s="216"/>
      <c r="Y843" s="216"/>
      <c r="Z843" s="216"/>
      <c r="AA843" s="217"/>
      <c r="AB843" s="218"/>
      <c r="AC843" s="219"/>
      <c r="AD843" s="220"/>
      <c r="AE843" s="220"/>
      <c r="AF843" s="120"/>
      <c r="AG843" s="217"/>
      <c r="AH843" s="217"/>
      <c r="AI843" s="251"/>
      <c r="AJ843" s="220"/>
      <c r="AK843" s="220"/>
      <c r="AL843" s="222"/>
      <c r="AM843" s="217"/>
      <c r="AN843" s="217"/>
      <c r="AO843" s="221"/>
      <c r="AP843" s="220"/>
      <c r="AQ843" s="220"/>
      <c r="AR843" s="245"/>
      <c r="AS843" s="245"/>
      <c r="AT843" s="117"/>
      <c r="AU843" s="117"/>
    </row>
    <row r="844" spans="1:47" ht="12.75" customHeight="1">
      <c r="A844" s="118"/>
      <c r="B844" s="76"/>
      <c r="C844" s="76"/>
      <c r="D844" s="216"/>
      <c r="E844" s="117"/>
      <c r="F844" s="117"/>
      <c r="G844" s="117"/>
      <c r="H844" s="117"/>
      <c r="I844" s="117"/>
      <c r="J844" s="117"/>
      <c r="K844" s="117"/>
      <c r="L844" s="119"/>
      <c r="M844" s="120"/>
      <c r="N844" s="118"/>
      <c r="O844" s="117"/>
      <c r="P844" s="117"/>
      <c r="Q844" s="216"/>
      <c r="R844" s="117"/>
      <c r="S844" s="117"/>
      <c r="T844" s="117"/>
      <c r="U844" s="216"/>
      <c r="V844" s="216"/>
      <c r="W844" s="216"/>
      <c r="X844" s="216"/>
      <c r="Y844" s="216"/>
      <c r="Z844" s="216"/>
      <c r="AA844" s="217"/>
      <c r="AB844" s="218"/>
      <c r="AC844" s="219"/>
      <c r="AD844" s="220"/>
      <c r="AE844" s="220"/>
      <c r="AF844" s="120"/>
      <c r="AG844" s="217"/>
      <c r="AH844" s="217"/>
      <c r="AI844" s="251"/>
      <c r="AJ844" s="220"/>
      <c r="AK844" s="220"/>
      <c r="AL844" s="222"/>
      <c r="AM844" s="217"/>
      <c r="AN844" s="217"/>
      <c r="AO844" s="221"/>
      <c r="AP844" s="220"/>
      <c r="AQ844" s="220"/>
      <c r="AR844" s="245"/>
      <c r="AS844" s="245"/>
      <c r="AT844" s="117"/>
      <c r="AU844" s="117"/>
    </row>
    <row r="845" spans="1:47" ht="12.75" customHeight="1">
      <c r="A845" s="118"/>
      <c r="B845" s="76"/>
      <c r="C845" s="76"/>
      <c r="D845" s="216"/>
      <c r="E845" s="117"/>
      <c r="F845" s="117"/>
      <c r="G845" s="117"/>
      <c r="H845" s="117"/>
      <c r="I845" s="117"/>
      <c r="J845" s="117"/>
      <c r="K845" s="117"/>
      <c r="L845" s="119"/>
      <c r="M845" s="120"/>
      <c r="N845" s="118"/>
      <c r="O845" s="117"/>
      <c r="P845" s="117"/>
      <c r="Q845" s="216"/>
      <c r="R845" s="117"/>
      <c r="S845" s="117"/>
      <c r="T845" s="117"/>
      <c r="U845" s="216"/>
      <c r="V845" s="216"/>
      <c r="W845" s="216"/>
      <c r="X845" s="216"/>
      <c r="Y845" s="216"/>
      <c r="Z845" s="216"/>
      <c r="AA845" s="217"/>
      <c r="AB845" s="218"/>
      <c r="AC845" s="219"/>
      <c r="AD845" s="220"/>
      <c r="AE845" s="220"/>
      <c r="AF845" s="120"/>
      <c r="AG845" s="217"/>
      <c r="AH845" s="217"/>
      <c r="AI845" s="251"/>
      <c r="AJ845" s="220"/>
      <c r="AK845" s="220"/>
      <c r="AL845" s="222"/>
      <c r="AM845" s="217"/>
      <c r="AN845" s="217"/>
      <c r="AO845" s="221"/>
      <c r="AP845" s="220"/>
      <c r="AQ845" s="220"/>
      <c r="AR845" s="245"/>
      <c r="AS845" s="245"/>
      <c r="AT845" s="117"/>
      <c r="AU845" s="117"/>
    </row>
    <row r="846" spans="1:47" ht="12.75" customHeight="1">
      <c r="A846" s="118"/>
      <c r="B846" s="76"/>
      <c r="C846" s="76"/>
      <c r="D846" s="216"/>
      <c r="E846" s="117"/>
      <c r="F846" s="117"/>
      <c r="G846" s="117"/>
      <c r="H846" s="117"/>
      <c r="I846" s="117"/>
      <c r="J846" s="117"/>
      <c r="K846" s="117"/>
      <c r="L846" s="119"/>
      <c r="M846" s="120"/>
      <c r="N846" s="118"/>
      <c r="O846" s="117"/>
      <c r="P846" s="117"/>
      <c r="Q846" s="216"/>
      <c r="R846" s="117"/>
      <c r="S846" s="117"/>
      <c r="T846" s="117"/>
      <c r="U846" s="216"/>
      <c r="V846" s="216"/>
      <c r="W846" s="216"/>
      <c r="X846" s="216"/>
      <c r="Y846" s="216"/>
      <c r="Z846" s="216"/>
      <c r="AA846" s="217"/>
      <c r="AB846" s="218"/>
      <c r="AC846" s="219"/>
      <c r="AD846" s="220"/>
      <c r="AE846" s="220"/>
      <c r="AF846" s="120"/>
      <c r="AG846" s="217"/>
      <c r="AH846" s="217"/>
      <c r="AI846" s="251"/>
      <c r="AJ846" s="220"/>
      <c r="AK846" s="220"/>
      <c r="AL846" s="222"/>
      <c r="AM846" s="217"/>
      <c r="AN846" s="217"/>
      <c r="AO846" s="221"/>
      <c r="AP846" s="220"/>
      <c r="AQ846" s="220"/>
      <c r="AR846" s="245"/>
      <c r="AS846" s="245"/>
      <c r="AT846" s="117"/>
      <c r="AU846" s="117"/>
    </row>
    <row r="847" spans="1:47" ht="12.75" customHeight="1">
      <c r="A847" s="118"/>
      <c r="B847" s="76"/>
      <c r="C847" s="76"/>
      <c r="D847" s="216"/>
      <c r="E847" s="117"/>
      <c r="F847" s="117"/>
      <c r="G847" s="117"/>
      <c r="H847" s="117"/>
      <c r="I847" s="117"/>
      <c r="J847" s="117"/>
      <c r="K847" s="117"/>
      <c r="L847" s="119"/>
      <c r="M847" s="120"/>
      <c r="N847" s="118"/>
      <c r="O847" s="117"/>
      <c r="P847" s="117"/>
      <c r="Q847" s="216"/>
      <c r="R847" s="117"/>
      <c r="S847" s="117"/>
      <c r="T847" s="117"/>
      <c r="U847" s="216"/>
      <c r="V847" s="216"/>
      <c r="W847" s="216"/>
      <c r="X847" s="216"/>
      <c r="Y847" s="216"/>
      <c r="Z847" s="216"/>
      <c r="AA847" s="217"/>
      <c r="AB847" s="218"/>
      <c r="AC847" s="219"/>
      <c r="AD847" s="220"/>
      <c r="AE847" s="220"/>
      <c r="AF847" s="120"/>
      <c r="AG847" s="217"/>
      <c r="AH847" s="217"/>
      <c r="AI847" s="251"/>
      <c r="AJ847" s="220"/>
      <c r="AK847" s="220"/>
      <c r="AL847" s="222"/>
      <c r="AM847" s="217"/>
      <c r="AN847" s="217"/>
      <c r="AO847" s="221"/>
      <c r="AP847" s="220"/>
      <c r="AQ847" s="220"/>
      <c r="AR847" s="245"/>
      <c r="AS847" s="245"/>
      <c r="AT847" s="117"/>
      <c r="AU847" s="117"/>
    </row>
    <row r="848" spans="1:47" ht="12.75" customHeight="1">
      <c r="A848" s="118"/>
      <c r="B848" s="76"/>
      <c r="C848" s="76"/>
      <c r="D848" s="216"/>
      <c r="E848" s="117"/>
      <c r="F848" s="117"/>
      <c r="G848" s="117"/>
      <c r="H848" s="117"/>
      <c r="I848" s="117"/>
      <c r="J848" s="117"/>
      <c r="K848" s="117"/>
      <c r="L848" s="119"/>
      <c r="M848" s="120"/>
      <c r="N848" s="118"/>
      <c r="O848" s="117"/>
      <c r="P848" s="117"/>
      <c r="Q848" s="216"/>
      <c r="R848" s="117"/>
      <c r="S848" s="117"/>
      <c r="T848" s="117"/>
      <c r="U848" s="216"/>
      <c r="V848" s="216"/>
      <c r="W848" s="216"/>
      <c r="X848" s="216"/>
      <c r="Y848" s="216"/>
      <c r="Z848" s="216"/>
      <c r="AA848" s="217"/>
      <c r="AB848" s="218"/>
      <c r="AC848" s="219"/>
      <c r="AD848" s="220"/>
      <c r="AE848" s="220"/>
      <c r="AF848" s="120"/>
      <c r="AG848" s="217"/>
      <c r="AH848" s="217"/>
      <c r="AI848" s="251"/>
      <c r="AJ848" s="220"/>
      <c r="AK848" s="220"/>
      <c r="AL848" s="222"/>
      <c r="AM848" s="217"/>
      <c r="AN848" s="217"/>
      <c r="AO848" s="221"/>
      <c r="AP848" s="220"/>
      <c r="AQ848" s="220"/>
      <c r="AR848" s="245"/>
      <c r="AS848" s="245"/>
      <c r="AT848" s="117"/>
      <c r="AU848" s="117"/>
    </row>
    <row r="849" spans="1:47" ht="12.75" customHeight="1">
      <c r="A849" s="118"/>
      <c r="B849" s="76"/>
      <c r="C849" s="76"/>
      <c r="D849" s="216"/>
      <c r="E849" s="117"/>
      <c r="F849" s="117"/>
      <c r="G849" s="117"/>
      <c r="H849" s="117"/>
      <c r="I849" s="117"/>
      <c r="J849" s="117"/>
      <c r="K849" s="117"/>
      <c r="L849" s="119"/>
      <c r="M849" s="120"/>
      <c r="N849" s="118"/>
      <c r="O849" s="117"/>
      <c r="P849" s="117"/>
      <c r="Q849" s="216"/>
      <c r="R849" s="117"/>
      <c r="S849" s="117"/>
      <c r="T849" s="117"/>
      <c r="U849" s="216"/>
      <c r="V849" s="216"/>
      <c r="W849" s="216"/>
      <c r="X849" s="216"/>
      <c r="Y849" s="216"/>
      <c r="Z849" s="216"/>
      <c r="AA849" s="217"/>
      <c r="AB849" s="218"/>
      <c r="AC849" s="219"/>
      <c r="AD849" s="220"/>
      <c r="AE849" s="220"/>
      <c r="AF849" s="120"/>
      <c r="AG849" s="217"/>
      <c r="AH849" s="217"/>
      <c r="AI849" s="251"/>
      <c r="AJ849" s="220"/>
      <c r="AK849" s="220"/>
      <c r="AL849" s="222"/>
      <c r="AM849" s="217"/>
      <c r="AN849" s="217"/>
      <c r="AO849" s="221"/>
      <c r="AP849" s="220"/>
      <c r="AQ849" s="220"/>
      <c r="AR849" s="245"/>
      <c r="AS849" s="245"/>
      <c r="AT849" s="117"/>
      <c r="AU849" s="117"/>
    </row>
    <row r="850" spans="1:47" ht="12.75" customHeight="1">
      <c r="A850" s="118"/>
      <c r="B850" s="76"/>
      <c r="C850" s="76"/>
      <c r="D850" s="216"/>
      <c r="E850" s="117"/>
      <c r="F850" s="117"/>
      <c r="G850" s="117"/>
      <c r="H850" s="117"/>
      <c r="I850" s="117"/>
      <c r="J850" s="117"/>
      <c r="K850" s="117"/>
      <c r="L850" s="119"/>
      <c r="M850" s="120"/>
      <c r="N850" s="118"/>
      <c r="O850" s="117"/>
      <c r="P850" s="117"/>
      <c r="Q850" s="216"/>
      <c r="R850" s="117"/>
      <c r="S850" s="117"/>
      <c r="T850" s="117"/>
      <c r="U850" s="216"/>
      <c r="V850" s="216"/>
      <c r="W850" s="216"/>
      <c r="X850" s="216"/>
      <c r="Y850" s="216"/>
      <c r="Z850" s="216"/>
      <c r="AA850" s="217"/>
      <c r="AB850" s="218"/>
      <c r="AC850" s="219"/>
      <c r="AD850" s="220"/>
      <c r="AE850" s="220"/>
      <c r="AF850" s="120"/>
      <c r="AG850" s="217"/>
      <c r="AH850" s="217"/>
      <c r="AI850" s="251"/>
      <c r="AJ850" s="220"/>
      <c r="AK850" s="220"/>
      <c r="AL850" s="222"/>
      <c r="AM850" s="217"/>
      <c r="AN850" s="217"/>
      <c r="AO850" s="221"/>
      <c r="AP850" s="220"/>
      <c r="AQ850" s="220"/>
      <c r="AR850" s="245"/>
      <c r="AS850" s="245"/>
      <c r="AT850" s="117"/>
      <c r="AU850" s="117"/>
    </row>
    <row r="851" spans="1:47" ht="12.75" customHeight="1">
      <c r="A851" s="118"/>
      <c r="B851" s="76"/>
      <c r="C851" s="76"/>
      <c r="D851" s="216"/>
      <c r="E851" s="117"/>
      <c r="F851" s="117"/>
      <c r="G851" s="117"/>
      <c r="H851" s="117"/>
      <c r="I851" s="117"/>
      <c r="J851" s="117"/>
      <c r="K851" s="117"/>
      <c r="L851" s="119"/>
      <c r="M851" s="120"/>
      <c r="N851" s="118"/>
      <c r="O851" s="117"/>
      <c r="P851" s="117"/>
      <c r="Q851" s="216"/>
      <c r="R851" s="117"/>
      <c r="S851" s="117"/>
      <c r="T851" s="117"/>
      <c r="U851" s="216"/>
      <c r="V851" s="216"/>
      <c r="W851" s="216"/>
      <c r="X851" s="216"/>
      <c r="Y851" s="216"/>
      <c r="Z851" s="216"/>
      <c r="AA851" s="217"/>
      <c r="AB851" s="218"/>
      <c r="AC851" s="219"/>
      <c r="AD851" s="220"/>
      <c r="AE851" s="220"/>
      <c r="AF851" s="120"/>
      <c r="AG851" s="217"/>
      <c r="AH851" s="217"/>
      <c r="AI851" s="251"/>
      <c r="AJ851" s="220"/>
      <c r="AK851" s="220"/>
      <c r="AL851" s="222"/>
      <c r="AM851" s="217"/>
      <c r="AN851" s="217"/>
      <c r="AO851" s="221"/>
      <c r="AP851" s="220"/>
      <c r="AQ851" s="220"/>
      <c r="AR851" s="245"/>
      <c r="AS851" s="245"/>
      <c r="AT851" s="117"/>
      <c r="AU851" s="117"/>
    </row>
    <row r="852" spans="1:47" ht="12.75" customHeight="1">
      <c r="A852" s="118"/>
      <c r="B852" s="76"/>
      <c r="C852" s="76"/>
      <c r="D852" s="216"/>
      <c r="E852" s="117"/>
      <c r="F852" s="117"/>
      <c r="G852" s="117"/>
      <c r="H852" s="117"/>
      <c r="I852" s="117"/>
      <c r="J852" s="117"/>
      <c r="K852" s="117"/>
      <c r="L852" s="119"/>
      <c r="M852" s="120"/>
      <c r="N852" s="118"/>
      <c r="O852" s="117"/>
      <c r="P852" s="117"/>
      <c r="Q852" s="216"/>
      <c r="R852" s="117"/>
      <c r="S852" s="117"/>
      <c r="T852" s="117"/>
      <c r="U852" s="216"/>
      <c r="V852" s="216"/>
      <c r="W852" s="216"/>
      <c r="X852" s="216"/>
      <c r="Y852" s="216"/>
      <c r="Z852" s="216"/>
      <c r="AA852" s="217"/>
      <c r="AB852" s="218"/>
      <c r="AC852" s="219"/>
      <c r="AD852" s="220"/>
      <c r="AE852" s="220"/>
      <c r="AF852" s="120"/>
      <c r="AG852" s="217"/>
      <c r="AH852" s="217"/>
      <c r="AI852" s="251"/>
      <c r="AJ852" s="220"/>
      <c r="AK852" s="220"/>
      <c r="AL852" s="222"/>
      <c r="AM852" s="217"/>
      <c r="AN852" s="217"/>
      <c r="AO852" s="221"/>
      <c r="AP852" s="220"/>
      <c r="AQ852" s="220"/>
      <c r="AR852" s="245"/>
      <c r="AS852" s="245"/>
      <c r="AT852" s="117"/>
      <c r="AU852" s="117"/>
    </row>
    <row r="853" spans="1:47" ht="12.75" customHeight="1">
      <c r="A853" s="118"/>
      <c r="B853" s="76"/>
      <c r="C853" s="76"/>
      <c r="D853" s="216"/>
      <c r="E853" s="117"/>
      <c r="F853" s="117"/>
      <c r="G853" s="117"/>
      <c r="H853" s="117"/>
      <c r="I853" s="117"/>
      <c r="J853" s="117"/>
      <c r="K853" s="117"/>
      <c r="L853" s="119"/>
      <c r="M853" s="120"/>
      <c r="N853" s="118"/>
      <c r="O853" s="117"/>
      <c r="P853" s="117"/>
      <c r="Q853" s="216"/>
      <c r="R853" s="117"/>
      <c r="S853" s="117"/>
      <c r="T853" s="117"/>
      <c r="U853" s="216"/>
      <c r="V853" s="216"/>
      <c r="W853" s="216"/>
      <c r="X853" s="216"/>
      <c r="Y853" s="216"/>
      <c r="Z853" s="216"/>
      <c r="AA853" s="217"/>
      <c r="AB853" s="218"/>
      <c r="AC853" s="219"/>
      <c r="AD853" s="220"/>
      <c r="AE853" s="220"/>
      <c r="AF853" s="120"/>
      <c r="AG853" s="217"/>
      <c r="AH853" s="217"/>
      <c r="AI853" s="251"/>
      <c r="AJ853" s="220"/>
      <c r="AK853" s="220"/>
      <c r="AL853" s="222"/>
      <c r="AM853" s="217"/>
      <c r="AN853" s="217"/>
      <c r="AO853" s="221"/>
      <c r="AP853" s="220"/>
      <c r="AQ853" s="220"/>
      <c r="AR853" s="245"/>
      <c r="AS853" s="245"/>
      <c r="AT853" s="117"/>
      <c r="AU853" s="117"/>
    </row>
    <row r="854" spans="1:47" ht="12.75" customHeight="1">
      <c r="A854" s="118"/>
      <c r="B854" s="76"/>
      <c r="C854" s="76"/>
      <c r="D854" s="216"/>
      <c r="E854" s="117"/>
      <c r="F854" s="117"/>
      <c r="G854" s="117"/>
      <c r="H854" s="117"/>
      <c r="I854" s="117"/>
      <c r="J854" s="117"/>
      <c r="K854" s="117"/>
      <c r="L854" s="119"/>
      <c r="M854" s="120"/>
      <c r="N854" s="118"/>
      <c r="O854" s="117"/>
      <c r="P854" s="117"/>
      <c r="Q854" s="216"/>
      <c r="R854" s="117"/>
      <c r="S854" s="117"/>
      <c r="T854" s="117"/>
      <c r="U854" s="216"/>
      <c r="V854" s="216"/>
      <c r="W854" s="216"/>
      <c r="X854" s="216"/>
      <c r="Y854" s="216"/>
      <c r="Z854" s="216"/>
      <c r="AA854" s="217"/>
      <c r="AB854" s="218"/>
      <c r="AC854" s="219"/>
      <c r="AD854" s="220"/>
      <c r="AE854" s="220"/>
      <c r="AF854" s="120"/>
      <c r="AG854" s="217"/>
      <c r="AH854" s="217"/>
      <c r="AI854" s="251"/>
      <c r="AJ854" s="220"/>
      <c r="AK854" s="220"/>
      <c r="AL854" s="222"/>
      <c r="AM854" s="217"/>
      <c r="AN854" s="217"/>
      <c r="AO854" s="221"/>
      <c r="AP854" s="220"/>
      <c r="AQ854" s="220"/>
      <c r="AR854" s="245"/>
      <c r="AS854" s="245"/>
      <c r="AT854" s="117"/>
      <c r="AU854" s="117"/>
    </row>
    <row r="855" spans="1:47" ht="12.75" customHeight="1">
      <c r="A855" s="118"/>
      <c r="B855" s="76"/>
      <c r="C855" s="76"/>
      <c r="D855" s="216"/>
      <c r="E855" s="117"/>
      <c r="F855" s="117"/>
      <c r="G855" s="117"/>
      <c r="H855" s="117"/>
      <c r="I855" s="117"/>
      <c r="J855" s="117"/>
      <c r="K855" s="117"/>
      <c r="L855" s="119"/>
      <c r="M855" s="120"/>
      <c r="N855" s="118"/>
      <c r="O855" s="117"/>
      <c r="P855" s="117"/>
      <c r="Q855" s="216"/>
      <c r="R855" s="117"/>
      <c r="S855" s="117"/>
      <c r="T855" s="117"/>
      <c r="U855" s="216"/>
      <c r="V855" s="216"/>
      <c r="W855" s="216"/>
      <c r="X855" s="216"/>
      <c r="Y855" s="216"/>
      <c r="Z855" s="216"/>
      <c r="AA855" s="217"/>
      <c r="AB855" s="218"/>
      <c r="AC855" s="219"/>
      <c r="AD855" s="220"/>
      <c r="AE855" s="220"/>
      <c r="AF855" s="120"/>
      <c r="AG855" s="217"/>
      <c r="AH855" s="217"/>
      <c r="AI855" s="251"/>
      <c r="AJ855" s="220"/>
      <c r="AK855" s="220"/>
      <c r="AL855" s="222"/>
      <c r="AM855" s="217"/>
      <c r="AN855" s="217"/>
      <c r="AO855" s="221"/>
      <c r="AP855" s="220"/>
      <c r="AQ855" s="220"/>
      <c r="AR855" s="245"/>
      <c r="AS855" s="245"/>
      <c r="AT855" s="117"/>
      <c r="AU855" s="117"/>
    </row>
    <row r="856" spans="1:47" ht="12.75" customHeight="1">
      <c r="A856" s="118"/>
      <c r="B856" s="76"/>
      <c r="C856" s="76"/>
      <c r="D856" s="216"/>
      <c r="E856" s="117"/>
      <c r="F856" s="117"/>
      <c r="G856" s="117"/>
      <c r="H856" s="117"/>
      <c r="I856" s="117"/>
      <c r="J856" s="117"/>
      <c r="K856" s="117"/>
      <c r="L856" s="119"/>
      <c r="M856" s="120"/>
      <c r="N856" s="118"/>
      <c r="O856" s="117"/>
      <c r="P856" s="117"/>
      <c r="Q856" s="216"/>
      <c r="R856" s="117"/>
      <c r="S856" s="117"/>
      <c r="T856" s="117"/>
      <c r="U856" s="216"/>
      <c r="V856" s="216"/>
      <c r="W856" s="216"/>
      <c r="X856" s="216"/>
      <c r="Y856" s="216"/>
      <c r="Z856" s="216"/>
      <c r="AA856" s="217"/>
      <c r="AB856" s="218"/>
      <c r="AC856" s="219"/>
      <c r="AD856" s="220"/>
      <c r="AE856" s="220"/>
      <c r="AF856" s="120"/>
      <c r="AG856" s="217"/>
      <c r="AH856" s="217"/>
      <c r="AI856" s="251"/>
      <c r="AJ856" s="220"/>
      <c r="AK856" s="220"/>
      <c r="AL856" s="222"/>
      <c r="AM856" s="217"/>
      <c r="AN856" s="217"/>
      <c r="AO856" s="221"/>
      <c r="AP856" s="220"/>
      <c r="AQ856" s="220"/>
      <c r="AR856" s="245"/>
      <c r="AS856" s="245"/>
      <c r="AT856" s="117"/>
      <c r="AU856" s="117"/>
    </row>
    <row r="857" spans="1:47" ht="12.75" customHeight="1">
      <c r="A857" s="118"/>
      <c r="B857" s="76"/>
      <c r="C857" s="76"/>
      <c r="D857" s="216"/>
      <c r="E857" s="117"/>
      <c r="F857" s="117"/>
      <c r="G857" s="117"/>
      <c r="H857" s="117"/>
      <c r="I857" s="117"/>
      <c r="J857" s="117"/>
      <c r="K857" s="117"/>
      <c r="L857" s="119"/>
      <c r="M857" s="120"/>
      <c r="N857" s="118"/>
      <c r="O857" s="117"/>
      <c r="P857" s="117"/>
      <c r="Q857" s="216"/>
      <c r="R857" s="117"/>
      <c r="S857" s="117"/>
      <c r="T857" s="117"/>
      <c r="U857" s="216"/>
      <c r="V857" s="216"/>
      <c r="W857" s="216"/>
      <c r="X857" s="216"/>
      <c r="Y857" s="216"/>
      <c r="Z857" s="216"/>
      <c r="AA857" s="217"/>
      <c r="AB857" s="218"/>
      <c r="AC857" s="219"/>
      <c r="AD857" s="220"/>
      <c r="AE857" s="220"/>
      <c r="AF857" s="120"/>
      <c r="AG857" s="217"/>
      <c r="AH857" s="217"/>
      <c r="AI857" s="251"/>
      <c r="AJ857" s="220"/>
      <c r="AK857" s="220"/>
      <c r="AL857" s="222"/>
      <c r="AM857" s="217"/>
      <c r="AN857" s="217"/>
      <c r="AO857" s="221"/>
      <c r="AP857" s="220"/>
      <c r="AQ857" s="220"/>
      <c r="AR857" s="245"/>
      <c r="AS857" s="245"/>
      <c r="AT857" s="117"/>
      <c r="AU857" s="117"/>
    </row>
    <row r="858" spans="1:47" ht="12.75" customHeight="1">
      <c r="A858" s="118"/>
      <c r="B858" s="76"/>
      <c r="C858" s="76"/>
      <c r="D858" s="216"/>
      <c r="E858" s="117"/>
      <c r="F858" s="117"/>
      <c r="G858" s="117"/>
      <c r="H858" s="117"/>
      <c r="I858" s="117"/>
      <c r="J858" s="117"/>
      <c r="K858" s="117"/>
      <c r="L858" s="119"/>
      <c r="M858" s="120"/>
      <c r="N858" s="118"/>
      <c r="O858" s="117"/>
      <c r="P858" s="117"/>
      <c r="Q858" s="216"/>
      <c r="R858" s="117"/>
      <c r="S858" s="117"/>
      <c r="T858" s="117"/>
      <c r="U858" s="216"/>
      <c r="V858" s="216"/>
      <c r="W858" s="216"/>
      <c r="X858" s="216"/>
      <c r="Y858" s="216"/>
      <c r="Z858" s="216"/>
      <c r="AA858" s="217"/>
      <c r="AB858" s="218"/>
      <c r="AC858" s="219"/>
      <c r="AD858" s="220"/>
      <c r="AE858" s="220"/>
      <c r="AF858" s="120"/>
      <c r="AG858" s="217"/>
      <c r="AH858" s="217"/>
      <c r="AI858" s="251"/>
      <c r="AJ858" s="220"/>
      <c r="AK858" s="220"/>
      <c r="AL858" s="222"/>
      <c r="AM858" s="217"/>
      <c r="AN858" s="217"/>
      <c r="AO858" s="221"/>
      <c r="AP858" s="220"/>
      <c r="AQ858" s="220"/>
      <c r="AR858" s="245"/>
      <c r="AS858" s="245"/>
      <c r="AT858" s="117"/>
      <c r="AU858" s="117"/>
    </row>
    <row r="859" spans="1:47" ht="12.75" customHeight="1">
      <c r="A859" s="118"/>
      <c r="B859" s="76"/>
      <c r="C859" s="76"/>
      <c r="D859" s="216"/>
      <c r="E859" s="117"/>
      <c r="F859" s="117"/>
      <c r="G859" s="117"/>
      <c r="H859" s="117"/>
      <c r="I859" s="117"/>
      <c r="J859" s="117"/>
      <c r="K859" s="117"/>
      <c r="L859" s="119"/>
      <c r="M859" s="120"/>
      <c r="N859" s="118"/>
      <c r="O859" s="117"/>
      <c r="P859" s="117"/>
      <c r="Q859" s="216"/>
      <c r="R859" s="117"/>
      <c r="S859" s="117"/>
      <c r="T859" s="117"/>
      <c r="U859" s="216"/>
      <c r="V859" s="216"/>
      <c r="W859" s="216"/>
      <c r="X859" s="216"/>
      <c r="Y859" s="216"/>
      <c r="Z859" s="216"/>
      <c r="AA859" s="217"/>
      <c r="AB859" s="218"/>
      <c r="AC859" s="219"/>
      <c r="AD859" s="220"/>
      <c r="AE859" s="220"/>
      <c r="AF859" s="120"/>
      <c r="AG859" s="217"/>
      <c r="AH859" s="217"/>
      <c r="AI859" s="251"/>
      <c r="AJ859" s="220"/>
      <c r="AK859" s="220"/>
      <c r="AL859" s="222"/>
      <c r="AM859" s="217"/>
      <c r="AN859" s="217"/>
      <c r="AO859" s="221"/>
      <c r="AP859" s="220"/>
      <c r="AQ859" s="220"/>
      <c r="AR859" s="245"/>
      <c r="AS859" s="245"/>
      <c r="AT859" s="117"/>
      <c r="AU859" s="117"/>
    </row>
    <row r="860" spans="1:47" ht="12.75" customHeight="1">
      <c r="A860" s="118"/>
      <c r="B860" s="76"/>
      <c r="C860" s="76"/>
      <c r="D860" s="216"/>
      <c r="E860" s="117"/>
      <c r="F860" s="117"/>
      <c r="G860" s="117"/>
      <c r="H860" s="117"/>
      <c r="I860" s="117"/>
      <c r="J860" s="117"/>
      <c r="K860" s="117"/>
      <c r="L860" s="119"/>
      <c r="M860" s="120"/>
      <c r="N860" s="118"/>
      <c r="O860" s="117"/>
      <c r="P860" s="117"/>
      <c r="Q860" s="216"/>
      <c r="R860" s="117"/>
      <c r="S860" s="117"/>
      <c r="T860" s="117"/>
      <c r="U860" s="216"/>
      <c r="V860" s="216"/>
      <c r="W860" s="216"/>
      <c r="X860" s="216"/>
      <c r="Y860" s="216"/>
      <c r="Z860" s="216"/>
      <c r="AA860" s="217"/>
      <c r="AB860" s="218"/>
      <c r="AC860" s="219"/>
      <c r="AD860" s="220"/>
      <c r="AE860" s="220"/>
      <c r="AF860" s="120"/>
      <c r="AG860" s="217"/>
      <c r="AH860" s="217"/>
      <c r="AI860" s="251"/>
      <c r="AJ860" s="220"/>
      <c r="AK860" s="220"/>
      <c r="AL860" s="222"/>
      <c r="AM860" s="217"/>
      <c r="AN860" s="217"/>
      <c r="AO860" s="221"/>
      <c r="AP860" s="220"/>
      <c r="AQ860" s="220"/>
      <c r="AR860" s="245"/>
      <c r="AS860" s="245"/>
      <c r="AT860" s="117"/>
      <c r="AU860" s="117"/>
    </row>
    <row r="861" spans="1:47" ht="12.75" customHeight="1">
      <c r="A861" s="118"/>
      <c r="B861" s="76"/>
      <c r="C861" s="76"/>
      <c r="D861" s="216"/>
      <c r="E861" s="117"/>
      <c r="F861" s="117"/>
      <c r="G861" s="117"/>
      <c r="H861" s="117"/>
      <c r="I861" s="117"/>
      <c r="J861" s="117"/>
      <c r="K861" s="117"/>
      <c r="L861" s="119"/>
      <c r="M861" s="120"/>
      <c r="N861" s="118"/>
      <c r="O861" s="117"/>
      <c r="P861" s="117"/>
      <c r="Q861" s="216"/>
      <c r="R861" s="117"/>
      <c r="S861" s="117"/>
      <c r="T861" s="117"/>
      <c r="U861" s="216"/>
      <c r="V861" s="216"/>
      <c r="W861" s="216"/>
      <c r="X861" s="216"/>
      <c r="Y861" s="216"/>
      <c r="Z861" s="216"/>
      <c r="AA861" s="217"/>
      <c r="AB861" s="218"/>
      <c r="AC861" s="219"/>
      <c r="AD861" s="220"/>
      <c r="AE861" s="220"/>
      <c r="AF861" s="120"/>
      <c r="AG861" s="217"/>
      <c r="AH861" s="217"/>
      <c r="AI861" s="251"/>
      <c r="AJ861" s="220"/>
      <c r="AK861" s="220"/>
      <c r="AL861" s="222"/>
      <c r="AM861" s="217"/>
      <c r="AN861" s="217"/>
      <c r="AO861" s="221"/>
      <c r="AP861" s="220"/>
      <c r="AQ861" s="220"/>
      <c r="AR861" s="245"/>
      <c r="AS861" s="245"/>
      <c r="AT861" s="117"/>
      <c r="AU861" s="117"/>
    </row>
    <row r="862" spans="1:47" ht="12.75" customHeight="1">
      <c r="A862" s="118"/>
      <c r="B862" s="76"/>
      <c r="C862" s="76"/>
      <c r="D862" s="216"/>
      <c r="E862" s="117"/>
      <c r="F862" s="117"/>
      <c r="G862" s="117"/>
      <c r="H862" s="117"/>
      <c r="I862" s="117"/>
      <c r="J862" s="117"/>
      <c r="K862" s="117"/>
      <c r="L862" s="119"/>
      <c r="M862" s="120"/>
      <c r="N862" s="118"/>
      <c r="O862" s="117"/>
      <c r="P862" s="117"/>
      <c r="Q862" s="216"/>
      <c r="R862" s="117"/>
      <c r="S862" s="117"/>
      <c r="T862" s="117"/>
      <c r="U862" s="216"/>
      <c r="V862" s="216"/>
      <c r="W862" s="216"/>
      <c r="X862" s="216"/>
      <c r="Y862" s="216"/>
      <c r="Z862" s="216"/>
      <c r="AA862" s="217"/>
      <c r="AB862" s="218"/>
      <c r="AC862" s="219"/>
      <c r="AD862" s="220"/>
      <c r="AE862" s="220"/>
      <c r="AF862" s="120"/>
      <c r="AG862" s="217"/>
      <c r="AH862" s="217"/>
      <c r="AI862" s="251"/>
      <c r="AJ862" s="220"/>
      <c r="AK862" s="220"/>
      <c r="AL862" s="222"/>
      <c r="AM862" s="217"/>
      <c r="AN862" s="217"/>
      <c r="AO862" s="221"/>
      <c r="AP862" s="220"/>
      <c r="AQ862" s="220"/>
      <c r="AR862" s="245"/>
      <c r="AS862" s="245"/>
      <c r="AT862" s="117"/>
      <c r="AU862" s="117"/>
    </row>
    <row r="863" spans="1:47" ht="12.75" customHeight="1">
      <c r="A863" s="118"/>
      <c r="B863" s="76"/>
      <c r="C863" s="76"/>
      <c r="D863" s="216"/>
      <c r="E863" s="117"/>
      <c r="F863" s="117"/>
      <c r="G863" s="117"/>
      <c r="H863" s="117"/>
      <c r="I863" s="117"/>
      <c r="J863" s="117"/>
      <c r="K863" s="117"/>
      <c r="L863" s="119"/>
      <c r="M863" s="120"/>
      <c r="N863" s="118"/>
      <c r="O863" s="117"/>
      <c r="P863" s="117"/>
      <c r="Q863" s="216"/>
      <c r="R863" s="117"/>
      <c r="S863" s="117"/>
      <c r="T863" s="117"/>
      <c r="U863" s="216"/>
      <c r="V863" s="216"/>
      <c r="W863" s="216"/>
      <c r="X863" s="216"/>
      <c r="Y863" s="216"/>
      <c r="Z863" s="216"/>
      <c r="AA863" s="217"/>
      <c r="AB863" s="218"/>
      <c r="AC863" s="219"/>
      <c r="AD863" s="220"/>
      <c r="AE863" s="220"/>
      <c r="AF863" s="120"/>
      <c r="AG863" s="217"/>
      <c r="AH863" s="217"/>
      <c r="AI863" s="251"/>
      <c r="AJ863" s="220"/>
      <c r="AK863" s="220"/>
      <c r="AL863" s="222"/>
      <c r="AM863" s="217"/>
      <c r="AN863" s="217"/>
      <c r="AO863" s="221"/>
      <c r="AP863" s="220"/>
      <c r="AQ863" s="220"/>
      <c r="AR863" s="245"/>
      <c r="AS863" s="245"/>
      <c r="AT863" s="117"/>
      <c r="AU863" s="117"/>
    </row>
    <row r="864" spans="1:47" ht="12.75" customHeight="1">
      <c r="A864" s="118"/>
      <c r="B864" s="76"/>
      <c r="C864" s="76"/>
      <c r="D864" s="216"/>
      <c r="E864" s="117"/>
      <c r="F864" s="117"/>
      <c r="G864" s="117"/>
      <c r="H864" s="117"/>
      <c r="I864" s="117"/>
      <c r="J864" s="117"/>
      <c r="K864" s="117"/>
      <c r="L864" s="119"/>
      <c r="M864" s="120"/>
      <c r="N864" s="118"/>
      <c r="O864" s="117"/>
      <c r="P864" s="117"/>
      <c r="Q864" s="216"/>
      <c r="R864" s="117"/>
      <c r="S864" s="117"/>
      <c r="T864" s="117"/>
      <c r="U864" s="216"/>
      <c r="V864" s="216"/>
      <c r="W864" s="216"/>
      <c r="X864" s="216"/>
      <c r="Y864" s="216"/>
      <c r="Z864" s="216"/>
      <c r="AA864" s="217"/>
      <c r="AB864" s="218"/>
      <c r="AC864" s="219"/>
      <c r="AD864" s="220"/>
      <c r="AE864" s="220"/>
      <c r="AF864" s="120"/>
      <c r="AG864" s="217"/>
      <c r="AH864" s="217"/>
      <c r="AI864" s="251"/>
      <c r="AJ864" s="220"/>
      <c r="AK864" s="220"/>
      <c r="AL864" s="222"/>
      <c r="AM864" s="217"/>
      <c r="AN864" s="217"/>
      <c r="AO864" s="221"/>
      <c r="AP864" s="220"/>
      <c r="AQ864" s="220"/>
      <c r="AR864" s="245"/>
      <c r="AS864" s="245"/>
      <c r="AT864" s="117"/>
      <c r="AU864" s="117"/>
    </row>
    <row r="865" spans="1:47" ht="12.75" customHeight="1">
      <c r="A865" s="118"/>
      <c r="B865" s="76"/>
      <c r="C865" s="76"/>
      <c r="D865" s="216"/>
      <c r="E865" s="117"/>
      <c r="F865" s="117"/>
      <c r="G865" s="117"/>
      <c r="H865" s="117"/>
      <c r="I865" s="117"/>
      <c r="J865" s="117"/>
      <c r="K865" s="117"/>
      <c r="L865" s="119"/>
      <c r="M865" s="120"/>
      <c r="N865" s="118"/>
      <c r="O865" s="117"/>
      <c r="P865" s="117"/>
      <c r="Q865" s="216"/>
      <c r="R865" s="117"/>
      <c r="S865" s="117"/>
      <c r="T865" s="117"/>
      <c r="U865" s="216"/>
      <c r="V865" s="216"/>
      <c r="W865" s="216"/>
      <c r="X865" s="216"/>
      <c r="Y865" s="216"/>
      <c r="Z865" s="216"/>
      <c r="AA865" s="217"/>
      <c r="AB865" s="218"/>
      <c r="AC865" s="219"/>
      <c r="AD865" s="220"/>
      <c r="AE865" s="220"/>
      <c r="AF865" s="120"/>
      <c r="AG865" s="217"/>
      <c r="AH865" s="217"/>
      <c r="AI865" s="251"/>
      <c r="AJ865" s="220"/>
      <c r="AK865" s="220"/>
      <c r="AL865" s="222"/>
      <c r="AM865" s="217"/>
      <c r="AN865" s="217"/>
      <c r="AO865" s="221"/>
      <c r="AP865" s="220"/>
      <c r="AQ865" s="220"/>
      <c r="AR865" s="245"/>
      <c r="AS865" s="245"/>
      <c r="AT865" s="117"/>
      <c r="AU865" s="117"/>
    </row>
    <row r="866" spans="1:47" ht="12.75" customHeight="1">
      <c r="A866" s="118"/>
      <c r="B866" s="76"/>
      <c r="C866" s="76"/>
      <c r="D866" s="216"/>
      <c r="E866" s="117"/>
      <c r="F866" s="117"/>
      <c r="G866" s="117"/>
      <c r="H866" s="117"/>
      <c r="I866" s="117"/>
      <c r="J866" s="117"/>
      <c r="K866" s="117"/>
      <c r="L866" s="119"/>
      <c r="M866" s="120"/>
      <c r="N866" s="118"/>
      <c r="O866" s="117"/>
      <c r="P866" s="117"/>
      <c r="Q866" s="216"/>
      <c r="R866" s="117"/>
      <c r="S866" s="117"/>
      <c r="T866" s="117"/>
      <c r="U866" s="216"/>
      <c r="V866" s="216"/>
      <c r="W866" s="216"/>
      <c r="X866" s="216"/>
      <c r="Y866" s="216"/>
      <c r="Z866" s="216"/>
      <c r="AA866" s="217"/>
      <c r="AB866" s="218"/>
      <c r="AC866" s="219"/>
      <c r="AD866" s="220"/>
      <c r="AE866" s="220"/>
      <c r="AF866" s="120"/>
      <c r="AG866" s="217"/>
      <c r="AH866" s="217"/>
      <c r="AI866" s="251"/>
      <c r="AJ866" s="220"/>
      <c r="AK866" s="220"/>
      <c r="AL866" s="222"/>
      <c r="AM866" s="217"/>
      <c r="AN866" s="217"/>
      <c r="AO866" s="221"/>
      <c r="AP866" s="220"/>
      <c r="AQ866" s="220"/>
      <c r="AR866" s="245"/>
      <c r="AS866" s="245"/>
      <c r="AT866" s="117"/>
      <c r="AU866" s="117"/>
    </row>
    <row r="867" spans="1:47" ht="12.75" customHeight="1">
      <c r="A867" s="118"/>
      <c r="B867" s="76"/>
      <c r="C867" s="76"/>
      <c r="D867" s="216"/>
      <c r="E867" s="117"/>
      <c r="F867" s="117"/>
      <c r="G867" s="117"/>
      <c r="H867" s="117"/>
      <c r="I867" s="117"/>
      <c r="J867" s="117"/>
      <c r="K867" s="117"/>
      <c r="L867" s="119"/>
      <c r="M867" s="120"/>
      <c r="N867" s="118"/>
      <c r="O867" s="117"/>
      <c r="P867" s="117"/>
      <c r="Q867" s="216"/>
      <c r="R867" s="117"/>
      <c r="S867" s="117"/>
      <c r="T867" s="117"/>
      <c r="U867" s="216"/>
      <c r="V867" s="216"/>
      <c r="W867" s="216"/>
      <c r="X867" s="216"/>
      <c r="Y867" s="216"/>
      <c r="Z867" s="216"/>
      <c r="AA867" s="217"/>
      <c r="AB867" s="218"/>
      <c r="AC867" s="219"/>
      <c r="AD867" s="220"/>
      <c r="AE867" s="220"/>
      <c r="AF867" s="120"/>
      <c r="AG867" s="217"/>
      <c r="AH867" s="217"/>
      <c r="AI867" s="251"/>
      <c r="AJ867" s="220"/>
      <c r="AK867" s="220"/>
      <c r="AL867" s="222"/>
      <c r="AM867" s="217"/>
      <c r="AN867" s="217"/>
      <c r="AO867" s="221"/>
      <c r="AP867" s="220"/>
      <c r="AQ867" s="220"/>
      <c r="AR867" s="245"/>
      <c r="AS867" s="245"/>
      <c r="AT867" s="117"/>
      <c r="AU867" s="117"/>
    </row>
    <row r="868" spans="1:47" ht="12.75" customHeight="1">
      <c r="A868" s="118"/>
      <c r="B868" s="76"/>
      <c r="C868" s="76"/>
      <c r="D868" s="216"/>
      <c r="E868" s="117"/>
      <c r="F868" s="117"/>
      <c r="G868" s="117"/>
      <c r="H868" s="117"/>
      <c r="I868" s="117"/>
      <c r="J868" s="117"/>
      <c r="K868" s="117"/>
      <c r="L868" s="119"/>
      <c r="M868" s="120"/>
      <c r="N868" s="118"/>
      <c r="O868" s="117"/>
      <c r="P868" s="117"/>
      <c r="Q868" s="216"/>
      <c r="R868" s="117"/>
      <c r="S868" s="117"/>
      <c r="T868" s="117"/>
      <c r="U868" s="216"/>
      <c r="V868" s="216"/>
      <c r="W868" s="216"/>
      <c r="X868" s="216"/>
      <c r="Y868" s="216"/>
      <c r="Z868" s="216"/>
      <c r="AA868" s="217"/>
      <c r="AB868" s="218"/>
      <c r="AC868" s="219"/>
      <c r="AD868" s="220"/>
      <c r="AE868" s="220"/>
      <c r="AF868" s="120"/>
      <c r="AG868" s="217"/>
      <c r="AH868" s="217"/>
      <c r="AI868" s="251"/>
      <c r="AJ868" s="220"/>
      <c r="AK868" s="220"/>
      <c r="AL868" s="222"/>
      <c r="AM868" s="217"/>
      <c r="AN868" s="217"/>
      <c r="AO868" s="221"/>
      <c r="AP868" s="220"/>
      <c r="AQ868" s="220"/>
      <c r="AR868" s="245"/>
      <c r="AS868" s="245"/>
      <c r="AT868" s="117"/>
      <c r="AU868" s="117"/>
    </row>
    <row r="869" spans="1:47" ht="12.75" customHeight="1">
      <c r="A869" s="118"/>
      <c r="B869" s="76"/>
      <c r="C869" s="76"/>
      <c r="D869" s="216"/>
      <c r="E869" s="117"/>
      <c r="F869" s="117"/>
      <c r="G869" s="117"/>
      <c r="H869" s="117"/>
      <c r="I869" s="117"/>
      <c r="J869" s="117"/>
      <c r="K869" s="117"/>
      <c r="L869" s="119"/>
      <c r="M869" s="120"/>
      <c r="N869" s="118"/>
      <c r="O869" s="117"/>
      <c r="P869" s="117"/>
      <c r="Q869" s="216"/>
      <c r="R869" s="117"/>
      <c r="S869" s="117"/>
      <c r="T869" s="117"/>
      <c r="U869" s="216"/>
      <c r="V869" s="216"/>
      <c r="W869" s="216"/>
      <c r="X869" s="216"/>
      <c r="Y869" s="216"/>
      <c r="Z869" s="216"/>
      <c r="AA869" s="217"/>
      <c r="AB869" s="218"/>
      <c r="AC869" s="219"/>
      <c r="AD869" s="220"/>
      <c r="AE869" s="220"/>
      <c r="AF869" s="120"/>
      <c r="AG869" s="217"/>
      <c r="AH869" s="217"/>
      <c r="AI869" s="251"/>
      <c r="AJ869" s="220"/>
      <c r="AK869" s="220"/>
      <c r="AL869" s="222"/>
      <c r="AM869" s="217"/>
      <c r="AN869" s="217"/>
      <c r="AO869" s="221"/>
      <c r="AP869" s="220"/>
      <c r="AQ869" s="220"/>
      <c r="AR869" s="245"/>
      <c r="AS869" s="245"/>
      <c r="AT869" s="117"/>
      <c r="AU869" s="117"/>
    </row>
    <row r="870" spans="1:47" ht="12.75" customHeight="1">
      <c r="A870" s="118"/>
      <c r="B870" s="76"/>
      <c r="C870" s="76"/>
      <c r="D870" s="216"/>
      <c r="E870" s="117"/>
      <c r="F870" s="117"/>
      <c r="G870" s="117"/>
      <c r="H870" s="117"/>
      <c r="I870" s="117"/>
      <c r="J870" s="117"/>
      <c r="K870" s="117"/>
      <c r="L870" s="119"/>
      <c r="M870" s="120"/>
      <c r="N870" s="118"/>
      <c r="O870" s="117"/>
      <c r="P870" s="117"/>
      <c r="Q870" s="216"/>
      <c r="R870" s="117"/>
      <c r="S870" s="117"/>
      <c r="T870" s="117"/>
      <c r="U870" s="216"/>
      <c r="V870" s="216"/>
      <c r="W870" s="216"/>
      <c r="X870" s="216"/>
      <c r="Y870" s="216"/>
      <c r="Z870" s="216"/>
      <c r="AA870" s="217"/>
      <c r="AB870" s="218"/>
      <c r="AC870" s="219"/>
      <c r="AD870" s="220"/>
      <c r="AE870" s="220"/>
      <c r="AF870" s="120"/>
      <c r="AG870" s="217"/>
      <c r="AH870" s="217"/>
      <c r="AI870" s="251"/>
      <c r="AJ870" s="220"/>
      <c r="AK870" s="220"/>
      <c r="AL870" s="222"/>
      <c r="AM870" s="217"/>
      <c r="AN870" s="217"/>
      <c r="AO870" s="221"/>
      <c r="AP870" s="220"/>
      <c r="AQ870" s="220"/>
      <c r="AR870" s="245"/>
      <c r="AS870" s="245"/>
      <c r="AT870" s="117"/>
      <c r="AU870" s="117"/>
    </row>
    <row r="871" spans="1:47" ht="12.75" customHeight="1">
      <c r="A871" s="118"/>
      <c r="B871" s="76"/>
      <c r="C871" s="76"/>
      <c r="D871" s="216"/>
      <c r="E871" s="117"/>
      <c r="F871" s="117"/>
      <c r="G871" s="117"/>
      <c r="H871" s="117"/>
      <c r="I871" s="117"/>
      <c r="J871" s="117"/>
      <c r="K871" s="117"/>
      <c r="L871" s="119"/>
      <c r="M871" s="120"/>
      <c r="N871" s="118"/>
      <c r="O871" s="117"/>
      <c r="P871" s="117"/>
      <c r="Q871" s="216"/>
      <c r="R871" s="117"/>
      <c r="S871" s="117"/>
      <c r="T871" s="117"/>
      <c r="U871" s="216"/>
      <c r="V871" s="216"/>
      <c r="W871" s="216"/>
      <c r="X871" s="216"/>
      <c r="Y871" s="216"/>
      <c r="Z871" s="216"/>
      <c r="AA871" s="217"/>
      <c r="AB871" s="218"/>
      <c r="AC871" s="219"/>
      <c r="AD871" s="220"/>
      <c r="AE871" s="220"/>
      <c r="AF871" s="120"/>
      <c r="AG871" s="217"/>
      <c r="AH871" s="217"/>
      <c r="AI871" s="251"/>
      <c r="AJ871" s="220"/>
      <c r="AK871" s="220"/>
      <c r="AL871" s="222"/>
      <c r="AM871" s="217"/>
      <c r="AN871" s="217"/>
      <c r="AO871" s="221"/>
      <c r="AP871" s="220"/>
      <c r="AQ871" s="220"/>
      <c r="AR871" s="245"/>
      <c r="AS871" s="245"/>
      <c r="AT871" s="117"/>
      <c r="AU871" s="117"/>
    </row>
    <row r="872" spans="1:47" ht="12.75" customHeight="1">
      <c r="A872" s="118"/>
      <c r="B872" s="76"/>
      <c r="C872" s="76"/>
      <c r="D872" s="216"/>
      <c r="E872" s="117"/>
      <c r="F872" s="117"/>
      <c r="G872" s="117"/>
      <c r="H872" s="117"/>
      <c r="I872" s="117"/>
      <c r="J872" s="117"/>
      <c r="K872" s="117"/>
      <c r="L872" s="119"/>
      <c r="M872" s="120"/>
      <c r="N872" s="118"/>
      <c r="O872" s="117"/>
      <c r="P872" s="117"/>
      <c r="Q872" s="216"/>
      <c r="R872" s="117"/>
      <c r="S872" s="117"/>
      <c r="T872" s="117"/>
      <c r="U872" s="216"/>
      <c r="V872" s="216"/>
      <c r="W872" s="216"/>
      <c r="X872" s="216"/>
      <c r="Y872" s="216"/>
      <c r="Z872" s="216"/>
      <c r="AA872" s="217"/>
      <c r="AB872" s="218"/>
      <c r="AC872" s="219"/>
      <c r="AD872" s="220"/>
      <c r="AE872" s="220"/>
      <c r="AF872" s="120"/>
      <c r="AG872" s="217"/>
      <c r="AH872" s="217"/>
      <c r="AI872" s="251"/>
      <c r="AJ872" s="220"/>
      <c r="AK872" s="220"/>
      <c r="AL872" s="222"/>
      <c r="AM872" s="217"/>
      <c r="AN872" s="217"/>
      <c r="AO872" s="221"/>
      <c r="AP872" s="220"/>
      <c r="AQ872" s="220"/>
      <c r="AR872" s="245"/>
      <c r="AS872" s="245"/>
      <c r="AT872" s="117"/>
      <c r="AU872" s="117"/>
    </row>
    <row r="873" spans="1:47" ht="12.75" customHeight="1">
      <c r="A873" s="118"/>
      <c r="B873" s="76"/>
      <c r="C873" s="76"/>
      <c r="D873" s="216"/>
      <c r="E873" s="117"/>
      <c r="F873" s="117"/>
      <c r="G873" s="117"/>
      <c r="H873" s="117"/>
      <c r="I873" s="117"/>
      <c r="J873" s="117"/>
      <c r="K873" s="117"/>
      <c r="L873" s="119"/>
      <c r="M873" s="120"/>
      <c r="N873" s="118"/>
      <c r="O873" s="117"/>
      <c r="P873" s="117"/>
      <c r="Q873" s="216"/>
      <c r="R873" s="117"/>
      <c r="S873" s="117"/>
      <c r="T873" s="117"/>
      <c r="U873" s="216"/>
      <c r="V873" s="216"/>
      <c r="W873" s="216"/>
      <c r="X873" s="216"/>
      <c r="Y873" s="216"/>
      <c r="Z873" s="216"/>
      <c r="AA873" s="217"/>
      <c r="AB873" s="218"/>
      <c r="AC873" s="219"/>
      <c r="AD873" s="220"/>
      <c r="AE873" s="220"/>
      <c r="AF873" s="120"/>
      <c r="AG873" s="217"/>
      <c r="AH873" s="217"/>
      <c r="AI873" s="251"/>
      <c r="AJ873" s="220"/>
      <c r="AK873" s="220"/>
      <c r="AL873" s="222"/>
      <c r="AM873" s="217"/>
      <c r="AN873" s="217"/>
      <c r="AO873" s="221"/>
      <c r="AP873" s="220"/>
      <c r="AQ873" s="220"/>
      <c r="AR873" s="245"/>
      <c r="AS873" s="245"/>
      <c r="AT873" s="117"/>
      <c r="AU873" s="117"/>
    </row>
    <row r="874" spans="1:47" ht="12.75" customHeight="1">
      <c r="A874" s="118"/>
      <c r="B874" s="76"/>
      <c r="C874" s="76"/>
      <c r="D874" s="216"/>
      <c r="E874" s="117"/>
      <c r="F874" s="117"/>
      <c r="G874" s="117"/>
      <c r="H874" s="117"/>
      <c r="I874" s="117"/>
      <c r="J874" s="117"/>
      <c r="K874" s="117"/>
      <c r="L874" s="119"/>
      <c r="M874" s="120"/>
      <c r="N874" s="118"/>
      <c r="O874" s="117"/>
      <c r="P874" s="117"/>
      <c r="Q874" s="216"/>
      <c r="R874" s="117"/>
      <c r="S874" s="117"/>
      <c r="T874" s="117"/>
      <c r="U874" s="216"/>
      <c r="V874" s="216"/>
      <c r="W874" s="216"/>
      <c r="X874" s="216"/>
      <c r="Y874" s="216"/>
      <c r="Z874" s="216"/>
      <c r="AA874" s="217"/>
      <c r="AB874" s="218"/>
      <c r="AC874" s="219"/>
      <c r="AD874" s="220"/>
      <c r="AE874" s="220"/>
      <c r="AF874" s="120"/>
      <c r="AG874" s="217"/>
      <c r="AH874" s="217"/>
      <c r="AI874" s="251"/>
      <c r="AJ874" s="220"/>
      <c r="AK874" s="220"/>
      <c r="AL874" s="222"/>
      <c r="AM874" s="217"/>
      <c r="AN874" s="217"/>
      <c r="AO874" s="221"/>
      <c r="AP874" s="220"/>
      <c r="AQ874" s="220"/>
      <c r="AR874" s="245"/>
      <c r="AS874" s="245"/>
      <c r="AT874" s="117"/>
      <c r="AU874" s="117"/>
    </row>
    <row r="875" spans="1:47" ht="12.75" customHeight="1">
      <c r="A875" s="118"/>
      <c r="B875" s="76"/>
      <c r="C875" s="76"/>
      <c r="D875" s="216"/>
      <c r="E875" s="117"/>
      <c r="F875" s="117"/>
      <c r="G875" s="117"/>
      <c r="H875" s="117"/>
      <c r="I875" s="117"/>
      <c r="J875" s="117"/>
      <c r="K875" s="117"/>
      <c r="L875" s="119"/>
      <c r="M875" s="120"/>
      <c r="N875" s="118"/>
      <c r="O875" s="117"/>
      <c r="P875" s="117"/>
      <c r="Q875" s="216"/>
      <c r="R875" s="117"/>
      <c r="S875" s="117"/>
      <c r="T875" s="117"/>
      <c r="U875" s="216"/>
      <c r="V875" s="216"/>
      <c r="W875" s="216"/>
      <c r="X875" s="216"/>
      <c r="Y875" s="216"/>
      <c r="Z875" s="216"/>
      <c r="AA875" s="217"/>
      <c r="AB875" s="218"/>
      <c r="AC875" s="219"/>
      <c r="AD875" s="220"/>
      <c r="AE875" s="220"/>
      <c r="AF875" s="120"/>
      <c r="AG875" s="217"/>
      <c r="AH875" s="217"/>
      <c r="AI875" s="251"/>
      <c r="AJ875" s="220"/>
      <c r="AK875" s="220"/>
      <c r="AL875" s="222"/>
      <c r="AM875" s="217"/>
      <c r="AN875" s="217"/>
      <c r="AO875" s="221"/>
      <c r="AP875" s="220"/>
      <c r="AQ875" s="220"/>
      <c r="AR875" s="245"/>
      <c r="AS875" s="245"/>
      <c r="AT875" s="117"/>
      <c r="AU875" s="117"/>
    </row>
    <row r="876" spans="1:47" ht="12.75" customHeight="1">
      <c r="A876" s="118"/>
      <c r="B876" s="76"/>
      <c r="C876" s="76"/>
      <c r="D876" s="216"/>
      <c r="E876" s="117"/>
      <c r="F876" s="117"/>
      <c r="G876" s="117"/>
      <c r="H876" s="117"/>
      <c r="I876" s="117"/>
      <c r="J876" s="117"/>
      <c r="K876" s="117"/>
      <c r="L876" s="119"/>
      <c r="M876" s="120"/>
      <c r="N876" s="118"/>
      <c r="O876" s="117"/>
      <c r="P876" s="117"/>
      <c r="Q876" s="216"/>
      <c r="R876" s="117"/>
      <c r="S876" s="117"/>
      <c r="T876" s="117"/>
      <c r="U876" s="216"/>
      <c r="V876" s="216"/>
      <c r="W876" s="216"/>
      <c r="X876" s="216"/>
      <c r="Y876" s="216"/>
      <c r="Z876" s="216"/>
      <c r="AA876" s="217"/>
      <c r="AB876" s="218"/>
      <c r="AC876" s="219"/>
      <c r="AD876" s="220"/>
      <c r="AE876" s="220"/>
      <c r="AF876" s="120"/>
      <c r="AG876" s="217"/>
      <c r="AH876" s="217"/>
      <c r="AI876" s="251"/>
      <c r="AJ876" s="220"/>
      <c r="AK876" s="220"/>
      <c r="AL876" s="222"/>
      <c r="AM876" s="217"/>
      <c r="AN876" s="217"/>
      <c r="AO876" s="221"/>
      <c r="AP876" s="220"/>
      <c r="AQ876" s="220"/>
      <c r="AR876" s="245"/>
      <c r="AS876" s="245"/>
      <c r="AT876" s="117"/>
      <c r="AU876" s="117"/>
    </row>
    <row r="877" spans="1:47" ht="12.75" customHeight="1">
      <c r="A877" s="118"/>
      <c r="B877" s="76"/>
      <c r="C877" s="76"/>
      <c r="D877" s="216"/>
      <c r="E877" s="117"/>
      <c r="F877" s="117"/>
      <c r="G877" s="117"/>
      <c r="H877" s="117"/>
      <c r="I877" s="117"/>
      <c r="J877" s="117"/>
      <c r="K877" s="117"/>
      <c r="L877" s="119"/>
      <c r="M877" s="120"/>
      <c r="N877" s="118"/>
      <c r="O877" s="117"/>
      <c r="P877" s="117"/>
      <c r="Q877" s="216"/>
      <c r="R877" s="117"/>
      <c r="S877" s="117"/>
      <c r="T877" s="117"/>
      <c r="U877" s="216"/>
      <c r="V877" s="216"/>
      <c r="W877" s="216"/>
      <c r="X877" s="216"/>
      <c r="Y877" s="216"/>
      <c r="Z877" s="216"/>
      <c r="AA877" s="217"/>
      <c r="AB877" s="218"/>
      <c r="AC877" s="219"/>
      <c r="AD877" s="220"/>
      <c r="AE877" s="220"/>
      <c r="AF877" s="120"/>
      <c r="AG877" s="217"/>
      <c r="AH877" s="217"/>
      <c r="AI877" s="251"/>
      <c r="AJ877" s="220"/>
      <c r="AK877" s="220"/>
      <c r="AL877" s="222"/>
      <c r="AM877" s="217"/>
      <c r="AN877" s="217"/>
      <c r="AO877" s="221"/>
      <c r="AP877" s="220"/>
      <c r="AQ877" s="220"/>
      <c r="AR877" s="245"/>
      <c r="AS877" s="245"/>
      <c r="AT877" s="117"/>
      <c r="AU877" s="117"/>
    </row>
    <row r="878" spans="1:47" ht="12.75" customHeight="1">
      <c r="A878" s="118"/>
      <c r="B878" s="76"/>
      <c r="C878" s="76"/>
      <c r="D878" s="216"/>
      <c r="E878" s="117"/>
      <c r="F878" s="117"/>
      <c r="G878" s="117"/>
      <c r="H878" s="117"/>
      <c r="I878" s="117"/>
      <c r="J878" s="117"/>
      <c r="K878" s="117"/>
      <c r="L878" s="119"/>
      <c r="M878" s="120"/>
      <c r="N878" s="118"/>
      <c r="O878" s="117"/>
      <c r="P878" s="117"/>
      <c r="Q878" s="216"/>
      <c r="R878" s="117"/>
      <c r="S878" s="117"/>
      <c r="T878" s="117"/>
      <c r="U878" s="216"/>
      <c r="V878" s="216"/>
      <c r="W878" s="216"/>
      <c r="X878" s="216"/>
      <c r="Y878" s="216"/>
      <c r="Z878" s="216"/>
      <c r="AA878" s="217"/>
      <c r="AB878" s="218"/>
      <c r="AC878" s="219"/>
      <c r="AD878" s="220"/>
      <c r="AE878" s="220"/>
      <c r="AF878" s="120"/>
      <c r="AG878" s="217"/>
      <c r="AH878" s="217"/>
      <c r="AI878" s="251"/>
      <c r="AJ878" s="220"/>
      <c r="AK878" s="220"/>
      <c r="AL878" s="222"/>
      <c r="AM878" s="217"/>
      <c r="AN878" s="217"/>
      <c r="AO878" s="221"/>
      <c r="AP878" s="220"/>
      <c r="AQ878" s="220"/>
      <c r="AR878" s="245"/>
      <c r="AS878" s="245"/>
      <c r="AT878" s="117"/>
      <c r="AU878" s="117"/>
    </row>
    <row r="879" spans="1:47" ht="12.75" customHeight="1">
      <c r="A879" s="118"/>
      <c r="B879" s="76"/>
      <c r="C879" s="76"/>
      <c r="D879" s="216"/>
      <c r="E879" s="117"/>
      <c r="F879" s="117"/>
      <c r="G879" s="117"/>
      <c r="H879" s="117"/>
      <c r="I879" s="117"/>
      <c r="J879" s="117"/>
      <c r="K879" s="117"/>
      <c r="L879" s="119"/>
      <c r="M879" s="120"/>
      <c r="N879" s="118"/>
      <c r="O879" s="117"/>
      <c r="P879" s="117"/>
      <c r="Q879" s="216"/>
      <c r="R879" s="117"/>
      <c r="S879" s="117"/>
      <c r="T879" s="117"/>
      <c r="U879" s="216"/>
      <c r="V879" s="216"/>
      <c r="W879" s="216"/>
      <c r="X879" s="216"/>
      <c r="Y879" s="216"/>
      <c r="Z879" s="216"/>
      <c r="AA879" s="217"/>
      <c r="AB879" s="218"/>
      <c r="AC879" s="219"/>
      <c r="AD879" s="220"/>
      <c r="AE879" s="220"/>
      <c r="AF879" s="120"/>
      <c r="AG879" s="217"/>
      <c r="AH879" s="217"/>
      <c r="AI879" s="251"/>
      <c r="AJ879" s="220"/>
      <c r="AK879" s="220"/>
      <c r="AL879" s="222"/>
      <c r="AM879" s="217"/>
      <c r="AN879" s="217"/>
      <c r="AO879" s="221"/>
      <c r="AP879" s="220"/>
      <c r="AQ879" s="220"/>
      <c r="AR879" s="245"/>
      <c r="AS879" s="245"/>
      <c r="AT879" s="117"/>
      <c r="AU879" s="117"/>
    </row>
    <row r="880" spans="1:47" ht="12.75" customHeight="1">
      <c r="A880" s="118"/>
      <c r="B880" s="76"/>
      <c r="C880" s="76"/>
      <c r="D880" s="216"/>
      <c r="E880" s="117"/>
      <c r="F880" s="117"/>
      <c r="G880" s="117"/>
      <c r="H880" s="117"/>
      <c r="I880" s="117"/>
      <c r="J880" s="117"/>
      <c r="K880" s="117"/>
      <c r="L880" s="119"/>
      <c r="M880" s="120"/>
      <c r="N880" s="118"/>
      <c r="O880" s="117"/>
      <c r="P880" s="117"/>
      <c r="Q880" s="216"/>
      <c r="R880" s="117"/>
      <c r="S880" s="117"/>
      <c r="T880" s="117"/>
      <c r="U880" s="216"/>
      <c r="V880" s="216"/>
      <c r="W880" s="216"/>
      <c r="X880" s="216"/>
      <c r="Y880" s="216"/>
      <c r="Z880" s="216"/>
      <c r="AA880" s="217"/>
      <c r="AB880" s="218"/>
      <c r="AC880" s="219"/>
      <c r="AD880" s="220"/>
      <c r="AE880" s="220"/>
      <c r="AF880" s="120"/>
      <c r="AG880" s="217"/>
      <c r="AH880" s="217"/>
      <c r="AI880" s="251"/>
      <c r="AJ880" s="220"/>
      <c r="AK880" s="220"/>
      <c r="AL880" s="222"/>
      <c r="AM880" s="217"/>
      <c r="AN880" s="217"/>
      <c r="AO880" s="221"/>
      <c r="AP880" s="220"/>
      <c r="AQ880" s="220"/>
      <c r="AR880" s="245"/>
      <c r="AS880" s="245"/>
      <c r="AT880" s="117"/>
      <c r="AU880" s="117"/>
    </row>
    <row r="881" spans="1:47" ht="12.75" customHeight="1">
      <c r="A881" s="118"/>
      <c r="B881" s="76"/>
      <c r="C881" s="76"/>
      <c r="D881" s="216"/>
      <c r="E881" s="117"/>
      <c r="F881" s="117"/>
      <c r="G881" s="117"/>
      <c r="H881" s="117"/>
      <c r="I881" s="117"/>
      <c r="J881" s="117"/>
      <c r="K881" s="117"/>
      <c r="L881" s="119"/>
      <c r="M881" s="120"/>
      <c r="N881" s="118"/>
      <c r="O881" s="117"/>
      <c r="P881" s="117"/>
      <c r="Q881" s="216"/>
      <c r="R881" s="117"/>
      <c r="S881" s="117"/>
      <c r="T881" s="117"/>
      <c r="U881" s="216"/>
      <c r="V881" s="216"/>
      <c r="W881" s="216"/>
      <c r="X881" s="216"/>
      <c r="Y881" s="216"/>
      <c r="Z881" s="216"/>
      <c r="AA881" s="217"/>
      <c r="AB881" s="218"/>
      <c r="AC881" s="219"/>
      <c r="AD881" s="220"/>
      <c r="AE881" s="220"/>
      <c r="AF881" s="120"/>
      <c r="AG881" s="217"/>
      <c r="AH881" s="217"/>
      <c r="AI881" s="251"/>
      <c r="AJ881" s="220"/>
      <c r="AK881" s="220"/>
      <c r="AL881" s="222"/>
      <c r="AM881" s="217"/>
      <c r="AN881" s="217"/>
      <c r="AO881" s="221"/>
      <c r="AP881" s="220"/>
      <c r="AQ881" s="220"/>
      <c r="AR881" s="245"/>
      <c r="AS881" s="245"/>
      <c r="AT881" s="117"/>
      <c r="AU881" s="117"/>
    </row>
    <row r="882" spans="1:47" ht="12.75" customHeight="1">
      <c r="A882" s="118"/>
      <c r="B882" s="76"/>
      <c r="C882" s="76"/>
      <c r="D882" s="216"/>
      <c r="E882" s="117"/>
      <c r="F882" s="117"/>
      <c r="G882" s="117"/>
      <c r="H882" s="117"/>
      <c r="I882" s="117"/>
      <c r="J882" s="117"/>
      <c r="K882" s="117"/>
      <c r="L882" s="119"/>
      <c r="M882" s="120"/>
      <c r="N882" s="118"/>
      <c r="O882" s="117"/>
      <c r="P882" s="117"/>
      <c r="Q882" s="216"/>
      <c r="R882" s="117"/>
      <c r="S882" s="117"/>
      <c r="T882" s="117"/>
      <c r="U882" s="216"/>
      <c r="V882" s="216"/>
      <c r="W882" s="216"/>
      <c r="X882" s="216"/>
      <c r="Y882" s="216"/>
      <c r="Z882" s="216"/>
      <c r="AA882" s="217"/>
      <c r="AB882" s="218"/>
      <c r="AC882" s="219"/>
      <c r="AD882" s="220"/>
      <c r="AE882" s="220"/>
      <c r="AF882" s="120"/>
      <c r="AG882" s="217"/>
      <c r="AH882" s="217"/>
      <c r="AI882" s="251"/>
      <c r="AJ882" s="220"/>
      <c r="AK882" s="220"/>
      <c r="AL882" s="222"/>
      <c r="AM882" s="217"/>
      <c r="AN882" s="217"/>
      <c r="AO882" s="221"/>
      <c r="AP882" s="220"/>
      <c r="AQ882" s="220"/>
      <c r="AR882" s="245"/>
      <c r="AS882" s="245"/>
      <c r="AT882" s="117"/>
      <c r="AU882" s="117"/>
    </row>
    <row r="883" spans="1:47" ht="12.75" customHeight="1">
      <c r="A883" s="118"/>
      <c r="B883" s="76"/>
      <c r="C883" s="76"/>
      <c r="D883" s="216"/>
      <c r="E883" s="117"/>
      <c r="F883" s="117"/>
      <c r="G883" s="117"/>
      <c r="H883" s="117"/>
      <c r="I883" s="117"/>
      <c r="J883" s="117"/>
      <c r="K883" s="117"/>
      <c r="L883" s="119"/>
      <c r="M883" s="120"/>
      <c r="N883" s="118"/>
      <c r="O883" s="117"/>
      <c r="P883" s="117"/>
      <c r="Q883" s="216"/>
      <c r="R883" s="117"/>
      <c r="S883" s="117"/>
      <c r="T883" s="117"/>
      <c r="U883" s="216"/>
      <c r="V883" s="216"/>
      <c r="W883" s="216"/>
      <c r="X883" s="216"/>
      <c r="Y883" s="216"/>
      <c r="Z883" s="216"/>
      <c r="AA883" s="217"/>
      <c r="AB883" s="218"/>
      <c r="AC883" s="219"/>
      <c r="AD883" s="220"/>
      <c r="AE883" s="220"/>
      <c r="AF883" s="120"/>
      <c r="AG883" s="217"/>
      <c r="AH883" s="217"/>
      <c r="AI883" s="251"/>
      <c r="AJ883" s="220"/>
      <c r="AK883" s="220"/>
      <c r="AL883" s="222"/>
      <c r="AM883" s="217"/>
      <c r="AN883" s="217"/>
      <c r="AO883" s="221"/>
      <c r="AP883" s="220"/>
      <c r="AQ883" s="220"/>
      <c r="AR883" s="245"/>
      <c r="AS883" s="245"/>
      <c r="AT883" s="117"/>
      <c r="AU883" s="117"/>
    </row>
    <row r="884" spans="1:47" ht="12.75" customHeight="1">
      <c r="A884" s="118"/>
      <c r="B884" s="76"/>
      <c r="C884" s="76"/>
      <c r="D884" s="216"/>
      <c r="E884" s="117"/>
      <c r="F884" s="117"/>
      <c r="G884" s="117"/>
      <c r="H884" s="117"/>
      <c r="I884" s="117"/>
      <c r="J884" s="117"/>
      <c r="K884" s="117"/>
      <c r="L884" s="119"/>
      <c r="M884" s="120"/>
      <c r="N884" s="118"/>
      <c r="O884" s="117"/>
      <c r="P884" s="117"/>
      <c r="Q884" s="216"/>
      <c r="R884" s="117"/>
      <c r="S884" s="117"/>
      <c r="T884" s="117"/>
      <c r="U884" s="216"/>
      <c r="V884" s="216"/>
      <c r="W884" s="216"/>
      <c r="X884" s="216"/>
      <c r="Y884" s="216"/>
      <c r="Z884" s="216"/>
      <c r="AA884" s="217"/>
      <c r="AB884" s="218"/>
      <c r="AC884" s="219"/>
      <c r="AD884" s="220"/>
      <c r="AE884" s="220"/>
      <c r="AF884" s="120"/>
      <c r="AG884" s="217"/>
      <c r="AH884" s="217"/>
      <c r="AI884" s="251"/>
      <c r="AJ884" s="220"/>
      <c r="AK884" s="220"/>
      <c r="AL884" s="222"/>
      <c r="AM884" s="217"/>
      <c r="AN884" s="217"/>
      <c r="AO884" s="221"/>
      <c r="AP884" s="220"/>
      <c r="AQ884" s="220"/>
      <c r="AR884" s="245"/>
      <c r="AS884" s="245"/>
      <c r="AT884" s="117"/>
      <c r="AU884" s="117"/>
    </row>
    <row r="885" spans="1:47" ht="12.75" customHeight="1">
      <c r="A885" s="118"/>
      <c r="B885" s="76"/>
      <c r="C885" s="76"/>
      <c r="D885" s="216"/>
      <c r="E885" s="117"/>
      <c r="F885" s="117"/>
      <c r="G885" s="117"/>
      <c r="H885" s="117"/>
      <c r="I885" s="117"/>
      <c r="J885" s="117"/>
      <c r="K885" s="117"/>
      <c r="L885" s="119"/>
      <c r="M885" s="120"/>
      <c r="N885" s="118"/>
      <c r="O885" s="117"/>
      <c r="P885" s="117"/>
      <c r="Q885" s="216"/>
      <c r="R885" s="117"/>
      <c r="S885" s="117"/>
      <c r="T885" s="117"/>
      <c r="U885" s="216"/>
      <c r="V885" s="216"/>
      <c r="W885" s="216"/>
      <c r="X885" s="216"/>
      <c r="Y885" s="216"/>
      <c r="Z885" s="216"/>
      <c r="AA885" s="217"/>
      <c r="AB885" s="218"/>
      <c r="AC885" s="219"/>
      <c r="AD885" s="220"/>
      <c r="AE885" s="220"/>
      <c r="AF885" s="120"/>
      <c r="AG885" s="217"/>
      <c r="AH885" s="217"/>
      <c r="AI885" s="251"/>
      <c r="AJ885" s="220"/>
      <c r="AK885" s="220"/>
      <c r="AL885" s="222"/>
      <c r="AM885" s="217"/>
      <c r="AN885" s="217"/>
      <c r="AO885" s="221"/>
      <c r="AP885" s="220"/>
      <c r="AQ885" s="220"/>
      <c r="AR885" s="245"/>
      <c r="AS885" s="245"/>
      <c r="AT885" s="117"/>
      <c r="AU885" s="117"/>
    </row>
    <row r="886" spans="1:47" ht="12.75" customHeight="1">
      <c r="A886" s="118"/>
      <c r="B886" s="76"/>
      <c r="C886" s="76"/>
      <c r="D886" s="216"/>
      <c r="E886" s="117"/>
      <c r="F886" s="117"/>
      <c r="G886" s="117"/>
      <c r="H886" s="117"/>
      <c r="I886" s="117"/>
      <c r="J886" s="117"/>
      <c r="K886" s="117"/>
      <c r="L886" s="119"/>
      <c r="M886" s="120"/>
      <c r="N886" s="118"/>
      <c r="O886" s="117"/>
      <c r="P886" s="117"/>
      <c r="Q886" s="216"/>
      <c r="R886" s="117"/>
      <c r="S886" s="117"/>
      <c r="T886" s="117"/>
      <c r="U886" s="216"/>
      <c r="V886" s="216"/>
      <c r="W886" s="216"/>
      <c r="X886" s="216"/>
      <c r="Y886" s="216"/>
      <c r="Z886" s="216"/>
      <c r="AA886" s="217"/>
      <c r="AB886" s="218"/>
      <c r="AC886" s="219"/>
      <c r="AD886" s="220"/>
      <c r="AE886" s="220"/>
      <c r="AF886" s="120"/>
      <c r="AG886" s="217"/>
      <c r="AH886" s="217"/>
      <c r="AI886" s="251"/>
      <c r="AJ886" s="220"/>
      <c r="AK886" s="220"/>
      <c r="AL886" s="222"/>
      <c r="AM886" s="217"/>
      <c r="AN886" s="217"/>
      <c r="AO886" s="221"/>
      <c r="AP886" s="220"/>
      <c r="AQ886" s="220"/>
      <c r="AR886" s="245"/>
      <c r="AS886" s="245"/>
      <c r="AT886" s="117"/>
      <c r="AU886" s="117"/>
    </row>
    <row r="887" spans="1:47" ht="12.75" customHeight="1">
      <c r="A887" s="118"/>
      <c r="B887" s="76"/>
      <c r="C887" s="76"/>
      <c r="D887" s="216"/>
      <c r="E887" s="117"/>
      <c r="F887" s="117"/>
      <c r="G887" s="117"/>
      <c r="H887" s="117"/>
      <c r="I887" s="117"/>
      <c r="J887" s="117"/>
      <c r="K887" s="117"/>
      <c r="L887" s="119"/>
      <c r="M887" s="120"/>
      <c r="N887" s="118"/>
      <c r="O887" s="117"/>
      <c r="P887" s="117"/>
      <c r="Q887" s="216"/>
      <c r="R887" s="117"/>
      <c r="S887" s="117"/>
      <c r="T887" s="117"/>
      <c r="U887" s="216"/>
      <c r="V887" s="216"/>
      <c r="W887" s="216"/>
      <c r="X887" s="216"/>
      <c r="Y887" s="216"/>
      <c r="Z887" s="216"/>
      <c r="AA887" s="217"/>
      <c r="AB887" s="218"/>
      <c r="AC887" s="219"/>
      <c r="AD887" s="220"/>
      <c r="AE887" s="220"/>
      <c r="AF887" s="120"/>
      <c r="AG887" s="217"/>
      <c r="AH887" s="217"/>
      <c r="AI887" s="251"/>
      <c r="AJ887" s="220"/>
      <c r="AK887" s="220"/>
      <c r="AL887" s="222"/>
      <c r="AM887" s="217"/>
      <c r="AN887" s="217"/>
      <c r="AO887" s="221"/>
      <c r="AP887" s="220"/>
      <c r="AQ887" s="220"/>
      <c r="AR887" s="245"/>
      <c r="AS887" s="245"/>
      <c r="AT887" s="117"/>
      <c r="AU887" s="117"/>
    </row>
    <row r="888" spans="1:47" ht="12.75" customHeight="1">
      <c r="A888" s="118"/>
      <c r="B888" s="76"/>
      <c r="C888" s="76"/>
      <c r="D888" s="216"/>
      <c r="E888" s="117"/>
      <c r="F888" s="117"/>
      <c r="G888" s="117"/>
      <c r="H888" s="117"/>
      <c r="I888" s="117"/>
      <c r="J888" s="117"/>
      <c r="K888" s="117"/>
      <c r="L888" s="119"/>
      <c r="M888" s="120"/>
      <c r="N888" s="118"/>
      <c r="O888" s="117"/>
      <c r="P888" s="117"/>
      <c r="Q888" s="216"/>
      <c r="R888" s="117"/>
      <c r="S888" s="117"/>
      <c r="T888" s="117"/>
      <c r="U888" s="216"/>
      <c r="V888" s="216"/>
      <c r="W888" s="216"/>
      <c r="X888" s="216"/>
      <c r="Y888" s="216"/>
      <c r="Z888" s="216"/>
      <c r="AA888" s="217"/>
      <c r="AB888" s="218"/>
      <c r="AC888" s="219"/>
      <c r="AD888" s="220"/>
      <c r="AE888" s="220"/>
      <c r="AF888" s="120"/>
      <c r="AG888" s="217"/>
      <c r="AH888" s="217"/>
      <c r="AI888" s="251"/>
      <c r="AJ888" s="220"/>
      <c r="AK888" s="220"/>
      <c r="AL888" s="222"/>
      <c r="AM888" s="217"/>
      <c r="AN888" s="217"/>
      <c r="AO888" s="221"/>
      <c r="AP888" s="220"/>
      <c r="AQ888" s="220"/>
      <c r="AR888" s="245"/>
      <c r="AS888" s="245"/>
      <c r="AT888" s="117"/>
      <c r="AU888" s="117"/>
    </row>
    <row r="889" spans="1:47" ht="12.75" customHeight="1">
      <c r="A889" s="118"/>
      <c r="B889" s="76"/>
      <c r="C889" s="76"/>
      <c r="D889" s="216"/>
      <c r="E889" s="117"/>
      <c r="F889" s="117"/>
      <c r="G889" s="117"/>
      <c r="H889" s="117"/>
      <c r="I889" s="117"/>
      <c r="J889" s="117"/>
      <c r="K889" s="117"/>
      <c r="L889" s="119"/>
      <c r="M889" s="120"/>
      <c r="N889" s="118"/>
      <c r="O889" s="117"/>
      <c r="P889" s="117"/>
      <c r="Q889" s="216"/>
      <c r="R889" s="117"/>
      <c r="S889" s="117"/>
      <c r="T889" s="117"/>
      <c r="U889" s="216"/>
      <c r="V889" s="216"/>
      <c r="W889" s="216"/>
      <c r="X889" s="216"/>
      <c r="Y889" s="216"/>
      <c r="Z889" s="216"/>
      <c r="AA889" s="217"/>
      <c r="AB889" s="218"/>
      <c r="AC889" s="219"/>
      <c r="AD889" s="220"/>
      <c r="AE889" s="220"/>
      <c r="AF889" s="120"/>
      <c r="AG889" s="217"/>
      <c r="AH889" s="217"/>
      <c r="AI889" s="251"/>
      <c r="AJ889" s="220"/>
      <c r="AK889" s="220"/>
      <c r="AL889" s="222"/>
      <c r="AM889" s="217"/>
      <c r="AN889" s="217"/>
      <c r="AO889" s="221"/>
      <c r="AP889" s="220"/>
      <c r="AQ889" s="220"/>
      <c r="AR889" s="245"/>
      <c r="AS889" s="245"/>
      <c r="AT889" s="117"/>
      <c r="AU889" s="117"/>
    </row>
    <row r="890" spans="1:47" ht="12.75" customHeight="1">
      <c r="A890" s="118"/>
      <c r="B890" s="76"/>
      <c r="C890" s="76"/>
      <c r="D890" s="216"/>
      <c r="E890" s="117"/>
      <c r="F890" s="117"/>
      <c r="G890" s="117"/>
      <c r="H890" s="117"/>
      <c r="I890" s="117"/>
      <c r="J890" s="117"/>
      <c r="K890" s="117"/>
      <c r="L890" s="119"/>
      <c r="M890" s="120"/>
      <c r="N890" s="118"/>
      <c r="O890" s="117"/>
      <c r="P890" s="117"/>
      <c r="Q890" s="216"/>
      <c r="R890" s="117"/>
      <c r="S890" s="117"/>
      <c r="T890" s="117"/>
      <c r="U890" s="216"/>
      <c r="V890" s="216"/>
      <c r="W890" s="216"/>
      <c r="X890" s="216"/>
      <c r="Y890" s="216"/>
      <c r="Z890" s="216"/>
      <c r="AA890" s="217"/>
      <c r="AB890" s="218"/>
      <c r="AC890" s="219"/>
      <c r="AD890" s="220"/>
      <c r="AE890" s="220"/>
      <c r="AF890" s="120"/>
      <c r="AG890" s="217"/>
      <c r="AH890" s="217"/>
      <c r="AI890" s="251"/>
      <c r="AJ890" s="220"/>
      <c r="AK890" s="220"/>
      <c r="AL890" s="222"/>
      <c r="AM890" s="217"/>
      <c r="AN890" s="217"/>
      <c r="AO890" s="221"/>
      <c r="AP890" s="220"/>
      <c r="AQ890" s="220"/>
      <c r="AR890" s="245"/>
      <c r="AS890" s="245"/>
      <c r="AT890" s="117"/>
      <c r="AU890" s="117"/>
    </row>
    <row r="891" spans="1:47" ht="12.75" customHeight="1">
      <c r="A891" s="118"/>
      <c r="B891" s="76"/>
      <c r="C891" s="76"/>
      <c r="D891" s="216"/>
      <c r="E891" s="117"/>
      <c r="F891" s="117"/>
      <c r="G891" s="117"/>
      <c r="H891" s="117"/>
      <c r="I891" s="117"/>
      <c r="J891" s="117"/>
      <c r="K891" s="117"/>
      <c r="L891" s="119"/>
      <c r="M891" s="120"/>
      <c r="N891" s="118"/>
      <c r="O891" s="117"/>
      <c r="P891" s="117"/>
      <c r="Q891" s="216"/>
      <c r="R891" s="117"/>
      <c r="S891" s="117"/>
      <c r="T891" s="117"/>
      <c r="U891" s="216"/>
      <c r="V891" s="216"/>
      <c r="W891" s="216"/>
      <c r="X891" s="216"/>
      <c r="Y891" s="216"/>
      <c r="Z891" s="216"/>
      <c r="AA891" s="217"/>
      <c r="AB891" s="218"/>
      <c r="AC891" s="219"/>
      <c r="AD891" s="220"/>
      <c r="AE891" s="220"/>
      <c r="AF891" s="120"/>
      <c r="AG891" s="217"/>
      <c r="AH891" s="217"/>
      <c r="AI891" s="251"/>
      <c r="AJ891" s="220"/>
      <c r="AK891" s="220"/>
      <c r="AL891" s="222"/>
      <c r="AM891" s="217"/>
      <c r="AN891" s="217"/>
      <c r="AO891" s="221"/>
      <c r="AP891" s="220"/>
      <c r="AQ891" s="220"/>
      <c r="AR891" s="245"/>
      <c r="AS891" s="245"/>
      <c r="AT891" s="117"/>
      <c r="AU891" s="117"/>
    </row>
    <row r="892" spans="1:47" ht="12.75" customHeight="1">
      <c r="A892" s="118"/>
      <c r="B892" s="76"/>
      <c r="C892" s="76"/>
      <c r="D892" s="216"/>
      <c r="E892" s="117"/>
      <c r="F892" s="117"/>
      <c r="G892" s="117"/>
      <c r="H892" s="117"/>
      <c r="I892" s="117"/>
      <c r="J892" s="117"/>
      <c r="K892" s="117"/>
      <c r="L892" s="119"/>
      <c r="M892" s="120"/>
      <c r="N892" s="118"/>
      <c r="O892" s="117"/>
      <c r="P892" s="117"/>
      <c r="Q892" s="216"/>
      <c r="R892" s="117"/>
      <c r="S892" s="117"/>
      <c r="T892" s="117"/>
      <c r="U892" s="216"/>
      <c r="V892" s="216"/>
      <c r="W892" s="216"/>
      <c r="X892" s="216"/>
      <c r="Y892" s="216"/>
      <c r="Z892" s="216"/>
      <c r="AA892" s="217"/>
      <c r="AB892" s="218"/>
      <c r="AC892" s="219"/>
      <c r="AD892" s="220"/>
      <c r="AE892" s="220"/>
      <c r="AF892" s="120"/>
      <c r="AG892" s="217"/>
      <c r="AH892" s="217"/>
      <c r="AI892" s="251"/>
      <c r="AJ892" s="220"/>
      <c r="AK892" s="220"/>
      <c r="AL892" s="222"/>
      <c r="AM892" s="217"/>
      <c r="AN892" s="217"/>
      <c r="AO892" s="221"/>
      <c r="AP892" s="220"/>
      <c r="AQ892" s="220"/>
      <c r="AR892" s="245"/>
      <c r="AS892" s="245"/>
      <c r="AT892" s="117"/>
      <c r="AU892" s="117"/>
    </row>
    <row r="893" spans="1:47" ht="12.75" customHeight="1">
      <c r="A893" s="118"/>
      <c r="B893" s="76"/>
      <c r="C893" s="76"/>
      <c r="D893" s="216"/>
      <c r="E893" s="117"/>
      <c r="F893" s="117"/>
      <c r="G893" s="117"/>
      <c r="H893" s="117"/>
      <c r="I893" s="117"/>
      <c r="J893" s="117"/>
      <c r="K893" s="117"/>
      <c r="L893" s="119"/>
      <c r="M893" s="120"/>
      <c r="N893" s="118"/>
      <c r="O893" s="117"/>
      <c r="P893" s="117"/>
      <c r="Q893" s="216"/>
      <c r="R893" s="117"/>
      <c r="S893" s="117"/>
      <c r="T893" s="117"/>
      <c r="U893" s="216"/>
      <c r="V893" s="216"/>
      <c r="W893" s="216"/>
      <c r="X893" s="216"/>
      <c r="Y893" s="216"/>
      <c r="Z893" s="216"/>
      <c r="AA893" s="217"/>
      <c r="AB893" s="218"/>
      <c r="AC893" s="219"/>
      <c r="AD893" s="220"/>
      <c r="AE893" s="220"/>
      <c r="AF893" s="120"/>
      <c r="AG893" s="217"/>
      <c r="AH893" s="217"/>
      <c r="AI893" s="251"/>
      <c r="AJ893" s="220"/>
      <c r="AK893" s="220"/>
      <c r="AL893" s="222"/>
      <c r="AM893" s="217"/>
      <c r="AN893" s="217"/>
      <c r="AO893" s="221"/>
      <c r="AP893" s="220"/>
      <c r="AQ893" s="220"/>
      <c r="AR893" s="245"/>
      <c r="AS893" s="245"/>
      <c r="AT893" s="117"/>
      <c r="AU893" s="117"/>
    </row>
    <row r="894" spans="1:47" ht="12.75" customHeight="1">
      <c r="A894" s="118"/>
      <c r="B894" s="76"/>
      <c r="C894" s="76"/>
      <c r="D894" s="216"/>
      <c r="E894" s="117"/>
      <c r="F894" s="117"/>
      <c r="G894" s="117"/>
      <c r="H894" s="117"/>
      <c r="I894" s="117"/>
      <c r="J894" s="117"/>
      <c r="K894" s="117"/>
      <c r="L894" s="119"/>
      <c r="M894" s="120"/>
      <c r="N894" s="118"/>
      <c r="O894" s="117"/>
      <c r="P894" s="117"/>
      <c r="Q894" s="216"/>
      <c r="R894" s="117"/>
      <c r="S894" s="117"/>
      <c r="T894" s="117"/>
      <c r="U894" s="216"/>
      <c r="V894" s="216"/>
      <c r="W894" s="216"/>
      <c r="X894" s="216"/>
      <c r="Y894" s="216"/>
      <c r="Z894" s="216"/>
      <c r="AA894" s="217"/>
      <c r="AB894" s="218"/>
      <c r="AC894" s="219"/>
      <c r="AD894" s="220"/>
      <c r="AE894" s="220"/>
      <c r="AF894" s="120"/>
      <c r="AG894" s="217"/>
      <c r="AH894" s="217"/>
      <c r="AI894" s="251"/>
      <c r="AJ894" s="220"/>
      <c r="AK894" s="220"/>
      <c r="AL894" s="222"/>
      <c r="AM894" s="217"/>
      <c r="AN894" s="217"/>
      <c r="AO894" s="221"/>
      <c r="AP894" s="220"/>
      <c r="AQ894" s="220"/>
      <c r="AR894" s="245"/>
      <c r="AS894" s="245"/>
      <c r="AT894" s="117"/>
      <c r="AU894" s="117"/>
    </row>
    <row r="895" spans="1:47" ht="12.75" customHeight="1">
      <c r="A895" s="118"/>
      <c r="B895" s="76"/>
      <c r="C895" s="76"/>
      <c r="D895" s="216"/>
      <c r="E895" s="117"/>
      <c r="F895" s="117"/>
      <c r="G895" s="117"/>
      <c r="H895" s="117"/>
      <c r="I895" s="117"/>
      <c r="J895" s="117"/>
      <c r="K895" s="117"/>
      <c r="L895" s="119"/>
      <c r="M895" s="120"/>
      <c r="N895" s="118"/>
      <c r="O895" s="117"/>
      <c r="P895" s="117"/>
      <c r="Q895" s="216"/>
      <c r="R895" s="117"/>
      <c r="S895" s="117"/>
      <c r="T895" s="117"/>
      <c r="U895" s="216"/>
      <c r="V895" s="216"/>
      <c r="W895" s="216"/>
      <c r="X895" s="216"/>
      <c r="Y895" s="216"/>
      <c r="Z895" s="216"/>
      <c r="AA895" s="217"/>
      <c r="AB895" s="218"/>
      <c r="AC895" s="219"/>
      <c r="AD895" s="220"/>
      <c r="AE895" s="220"/>
      <c r="AF895" s="120"/>
      <c r="AG895" s="217"/>
      <c r="AH895" s="217"/>
      <c r="AI895" s="251"/>
      <c r="AJ895" s="220"/>
      <c r="AK895" s="220"/>
      <c r="AL895" s="222"/>
      <c r="AM895" s="217"/>
      <c r="AN895" s="217"/>
      <c r="AO895" s="221"/>
      <c r="AP895" s="220"/>
      <c r="AQ895" s="220"/>
      <c r="AR895" s="245"/>
      <c r="AS895" s="245"/>
      <c r="AT895" s="117"/>
      <c r="AU895" s="117"/>
    </row>
    <row r="896" spans="1:47" ht="12.75" customHeight="1">
      <c r="A896" s="118"/>
      <c r="B896" s="76"/>
      <c r="C896" s="76"/>
      <c r="D896" s="216"/>
      <c r="E896" s="117"/>
      <c r="F896" s="117"/>
      <c r="G896" s="117"/>
      <c r="H896" s="117"/>
      <c r="I896" s="117"/>
      <c r="J896" s="117"/>
      <c r="K896" s="117"/>
      <c r="L896" s="119"/>
      <c r="M896" s="120"/>
      <c r="N896" s="118"/>
      <c r="O896" s="117"/>
      <c r="P896" s="117"/>
      <c r="Q896" s="216"/>
      <c r="R896" s="117"/>
      <c r="S896" s="117"/>
      <c r="T896" s="117"/>
      <c r="U896" s="216"/>
      <c r="V896" s="216"/>
      <c r="W896" s="216"/>
      <c r="X896" s="216"/>
      <c r="Y896" s="216"/>
      <c r="Z896" s="216"/>
      <c r="AA896" s="217"/>
      <c r="AB896" s="218"/>
      <c r="AC896" s="219"/>
      <c r="AD896" s="220"/>
      <c r="AE896" s="220"/>
      <c r="AF896" s="120"/>
      <c r="AG896" s="217"/>
      <c r="AH896" s="217"/>
      <c r="AI896" s="251"/>
      <c r="AJ896" s="220"/>
      <c r="AK896" s="220"/>
      <c r="AL896" s="222"/>
      <c r="AM896" s="217"/>
      <c r="AN896" s="217"/>
      <c r="AO896" s="221"/>
      <c r="AP896" s="220"/>
      <c r="AQ896" s="220"/>
      <c r="AR896" s="245"/>
      <c r="AS896" s="245"/>
      <c r="AT896" s="117"/>
      <c r="AU896" s="117"/>
    </row>
    <row r="897" spans="1:47" ht="12.75" customHeight="1">
      <c r="A897" s="118"/>
      <c r="B897" s="76"/>
      <c r="C897" s="76"/>
      <c r="D897" s="216"/>
      <c r="E897" s="117"/>
      <c r="F897" s="117"/>
      <c r="G897" s="117"/>
      <c r="H897" s="117"/>
      <c r="I897" s="117"/>
      <c r="J897" s="117"/>
      <c r="K897" s="117"/>
      <c r="L897" s="119"/>
      <c r="M897" s="120"/>
      <c r="N897" s="118"/>
      <c r="O897" s="117"/>
      <c r="P897" s="117"/>
      <c r="Q897" s="216"/>
      <c r="R897" s="117"/>
      <c r="S897" s="117"/>
      <c r="T897" s="117"/>
      <c r="U897" s="216"/>
      <c r="V897" s="216"/>
      <c r="W897" s="216"/>
      <c r="X897" s="216"/>
      <c r="Y897" s="216"/>
      <c r="Z897" s="216"/>
      <c r="AA897" s="217"/>
      <c r="AB897" s="218"/>
      <c r="AC897" s="219"/>
      <c r="AD897" s="220"/>
      <c r="AE897" s="220"/>
      <c r="AF897" s="120"/>
      <c r="AG897" s="217"/>
      <c r="AH897" s="217"/>
      <c r="AI897" s="251"/>
      <c r="AJ897" s="220"/>
      <c r="AK897" s="220"/>
      <c r="AL897" s="222"/>
      <c r="AM897" s="217"/>
      <c r="AN897" s="217"/>
      <c r="AO897" s="221"/>
      <c r="AP897" s="220"/>
      <c r="AQ897" s="220"/>
      <c r="AR897" s="245"/>
      <c r="AS897" s="245"/>
      <c r="AT897" s="117"/>
      <c r="AU897" s="117"/>
    </row>
    <row r="898" spans="1:47" ht="12.75" customHeight="1">
      <c r="A898" s="118"/>
      <c r="B898" s="76"/>
      <c r="C898" s="76"/>
      <c r="D898" s="216"/>
      <c r="E898" s="117"/>
      <c r="F898" s="117"/>
      <c r="G898" s="117"/>
      <c r="H898" s="117"/>
      <c r="I898" s="117"/>
      <c r="J898" s="117"/>
      <c r="K898" s="117"/>
      <c r="L898" s="119"/>
      <c r="M898" s="120"/>
      <c r="N898" s="118"/>
      <c r="O898" s="117"/>
      <c r="P898" s="117"/>
      <c r="Q898" s="216"/>
      <c r="R898" s="117"/>
      <c r="S898" s="117"/>
      <c r="T898" s="117"/>
      <c r="U898" s="216"/>
      <c r="V898" s="216"/>
      <c r="W898" s="216"/>
      <c r="X898" s="216"/>
      <c r="Y898" s="216"/>
      <c r="Z898" s="216"/>
      <c r="AA898" s="217"/>
      <c r="AB898" s="218"/>
      <c r="AC898" s="219"/>
      <c r="AD898" s="220"/>
      <c r="AE898" s="220"/>
      <c r="AF898" s="120"/>
      <c r="AG898" s="217"/>
      <c r="AH898" s="217"/>
      <c r="AI898" s="251"/>
      <c r="AJ898" s="220"/>
      <c r="AK898" s="220"/>
      <c r="AL898" s="222"/>
      <c r="AM898" s="217"/>
      <c r="AN898" s="217"/>
      <c r="AO898" s="221"/>
      <c r="AP898" s="220"/>
      <c r="AQ898" s="220"/>
      <c r="AR898" s="245"/>
      <c r="AS898" s="245"/>
      <c r="AT898" s="117"/>
      <c r="AU898" s="117"/>
    </row>
    <row r="899" spans="1:47" ht="12.75" customHeight="1">
      <c r="A899" s="118"/>
      <c r="B899" s="76"/>
      <c r="C899" s="76"/>
      <c r="D899" s="216"/>
      <c r="E899" s="117"/>
      <c r="F899" s="117"/>
      <c r="G899" s="117"/>
      <c r="H899" s="117"/>
      <c r="I899" s="117"/>
      <c r="J899" s="117"/>
      <c r="K899" s="117"/>
      <c r="L899" s="119"/>
      <c r="M899" s="120"/>
      <c r="N899" s="118"/>
      <c r="O899" s="117"/>
      <c r="P899" s="117"/>
      <c r="Q899" s="216"/>
      <c r="R899" s="117"/>
      <c r="S899" s="117"/>
      <c r="T899" s="117"/>
      <c r="U899" s="216"/>
      <c r="V899" s="216"/>
      <c r="W899" s="216"/>
      <c r="X899" s="216"/>
      <c r="Y899" s="216"/>
      <c r="Z899" s="216"/>
      <c r="AA899" s="217"/>
      <c r="AB899" s="218"/>
      <c r="AC899" s="219"/>
      <c r="AD899" s="220"/>
      <c r="AE899" s="220"/>
      <c r="AF899" s="120"/>
      <c r="AG899" s="217"/>
      <c r="AH899" s="217"/>
      <c r="AI899" s="251"/>
      <c r="AJ899" s="220"/>
      <c r="AK899" s="220"/>
      <c r="AL899" s="222"/>
      <c r="AM899" s="217"/>
      <c r="AN899" s="217"/>
      <c r="AO899" s="221"/>
      <c r="AP899" s="220"/>
      <c r="AQ899" s="220"/>
      <c r="AR899" s="245"/>
      <c r="AS899" s="245"/>
      <c r="AT899" s="117"/>
      <c r="AU899" s="117"/>
    </row>
    <row r="900" spans="1:47" ht="12.75" customHeight="1">
      <c r="A900" s="118"/>
      <c r="B900" s="76"/>
      <c r="C900" s="76"/>
      <c r="D900" s="216"/>
      <c r="E900" s="117"/>
      <c r="F900" s="117"/>
      <c r="G900" s="117"/>
      <c r="H900" s="117"/>
      <c r="I900" s="117"/>
      <c r="J900" s="117"/>
      <c r="K900" s="117"/>
      <c r="L900" s="119"/>
      <c r="M900" s="120"/>
      <c r="N900" s="118"/>
      <c r="O900" s="117"/>
      <c r="P900" s="117"/>
      <c r="Q900" s="216"/>
      <c r="R900" s="117"/>
      <c r="S900" s="117"/>
      <c r="T900" s="117"/>
      <c r="U900" s="216"/>
      <c r="V900" s="216"/>
      <c r="W900" s="216"/>
      <c r="X900" s="216"/>
      <c r="Y900" s="216"/>
      <c r="Z900" s="216"/>
      <c r="AA900" s="217"/>
      <c r="AB900" s="218"/>
      <c r="AC900" s="219"/>
      <c r="AD900" s="220"/>
      <c r="AE900" s="220"/>
      <c r="AF900" s="120"/>
      <c r="AG900" s="217"/>
      <c r="AH900" s="217"/>
      <c r="AI900" s="251"/>
      <c r="AJ900" s="220"/>
      <c r="AK900" s="220"/>
      <c r="AL900" s="222"/>
      <c r="AM900" s="217"/>
      <c r="AN900" s="217"/>
      <c r="AO900" s="221"/>
      <c r="AP900" s="220"/>
      <c r="AQ900" s="220"/>
      <c r="AR900" s="245"/>
      <c r="AS900" s="245"/>
      <c r="AT900" s="117"/>
      <c r="AU900" s="117"/>
    </row>
    <row r="901" spans="1:47" ht="12.75" customHeight="1">
      <c r="A901" s="118"/>
      <c r="B901" s="76"/>
      <c r="C901" s="76"/>
      <c r="D901" s="216"/>
      <c r="E901" s="117"/>
      <c r="F901" s="117"/>
      <c r="G901" s="117"/>
      <c r="H901" s="117"/>
      <c r="I901" s="117"/>
      <c r="J901" s="117"/>
      <c r="K901" s="117"/>
      <c r="L901" s="119"/>
      <c r="M901" s="120"/>
      <c r="N901" s="118"/>
      <c r="O901" s="117"/>
      <c r="P901" s="117"/>
      <c r="Q901" s="216"/>
      <c r="R901" s="117"/>
      <c r="S901" s="117"/>
      <c r="T901" s="117"/>
      <c r="U901" s="216"/>
      <c r="V901" s="216"/>
      <c r="W901" s="216"/>
      <c r="X901" s="216"/>
      <c r="Y901" s="216"/>
      <c r="Z901" s="216"/>
      <c r="AA901" s="217"/>
      <c r="AB901" s="218"/>
      <c r="AC901" s="219"/>
      <c r="AD901" s="220"/>
      <c r="AE901" s="220"/>
      <c r="AF901" s="120"/>
      <c r="AG901" s="217"/>
      <c r="AH901" s="217"/>
      <c r="AI901" s="251"/>
      <c r="AJ901" s="220"/>
      <c r="AK901" s="220"/>
      <c r="AL901" s="222"/>
      <c r="AM901" s="217"/>
      <c r="AN901" s="217"/>
      <c r="AO901" s="221"/>
      <c r="AP901" s="220"/>
      <c r="AQ901" s="220"/>
      <c r="AR901" s="245"/>
      <c r="AS901" s="245"/>
      <c r="AT901" s="117"/>
      <c r="AU901" s="117"/>
    </row>
    <row r="902" spans="1:47" ht="12.75" customHeight="1">
      <c r="A902" s="118"/>
      <c r="B902" s="76"/>
      <c r="C902" s="76"/>
      <c r="D902" s="216"/>
      <c r="E902" s="117"/>
      <c r="F902" s="117"/>
      <c r="G902" s="117"/>
      <c r="H902" s="117"/>
      <c r="I902" s="117"/>
      <c r="J902" s="117"/>
      <c r="K902" s="117"/>
      <c r="L902" s="119"/>
      <c r="M902" s="120"/>
      <c r="N902" s="118"/>
      <c r="O902" s="117"/>
      <c r="P902" s="117"/>
      <c r="Q902" s="216"/>
      <c r="R902" s="117"/>
      <c r="S902" s="117"/>
      <c r="T902" s="117"/>
      <c r="U902" s="216"/>
      <c r="V902" s="216"/>
      <c r="W902" s="216"/>
      <c r="X902" s="216"/>
      <c r="Y902" s="216"/>
      <c r="Z902" s="216"/>
      <c r="AA902" s="217"/>
      <c r="AB902" s="218"/>
      <c r="AC902" s="219"/>
      <c r="AD902" s="220"/>
      <c r="AE902" s="220"/>
      <c r="AF902" s="120"/>
      <c r="AG902" s="217"/>
      <c r="AH902" s="217"/>
      <c r="AI902" s="251"/>
      <c r="AJ902" s="220"/>
      <c r="AK902" s="220"/>
      <c r="AL902" s="222"/>
      <c r="AM902" s="217"/>
      <c r="AN902" s="217"/>
      <c r="AO902" s="221"/>
      <c r="AP902" s="220"/>
      <c r="AQ902" s="220"/>
      <c r="AR902" s="245"/>
      <c r="AS902" s="245"/>
      <c r="AT902" s="117"/>
      <c r="AU902" s="117"/>
    </row>
    <row r="903" spans="1:47" ht="12.75" customHeight="1">
      <c r="A903" s="118"/>
      <c r="B903" s="76"/>
      <c r="C903" s="76"/>
      <c r="D903" s="216"/>
      <c r="E903" s="117"/>
      <c r="F903" s="117"/>
      <c r="G903" s="117"/>
      <c r="H903" s="117"/>
      <c r="I903" s="117"/>
      <c r="J903" s="117"/>
      <c r="K903" s="117"/>
      <c r="L903" s="119"/>
      <c r="M903" s="120"/>
      <c r="N903" s="118"/>
      <c r="O903" s="117"/>
      <c r="P903" s="117"/>
      <c r="Q903" s="216"/>
      <c r="R903" s="117"/>
      <c r="S903" s="117"/>
      <c r="T903" s="117"/>
      <c r="U903" s="216"/>
      <c r="V903" s="216"/>
      <c r="W903" s="216"/>
      <c r="X903" s="216"/>
      <c r="Y903" s="216"/>
      <c r="Z903" s="216"/>
      <c r="AA903" s="217"/>
      <c r="AB903" s="218"/>
      <c r="AC903" s="219"/>
      <c r="AD903" s="220"/>
      <c r="AE903" s="220"/>
      <c r="AF903" s="120"/>
      <c r="AG903" s="217"/>
      <c r="AH903" s="217"/>
      <c r="AI903" s="251"/>
      <c r="AJ903" s="220"/>
      <c r="AK903" s="220"/>
      <c r="AL903" s="222"/>
      <c r="AM903" s="217"/>
      <c r="AN903" s="217"/>
      <c r="AO903" s="221"/>
      <c r="AP903" s="220"/>
      <c r="AQ903" s="220"/>
      <c r="AR903" s="245"/>
      <c r="AS903" s="245"/>
      <c r="AT903" s="117"/>
      <c r="AU903" s="117"/>
    </row>
    <row r="904" spans="1:47" ht="12.75" customHeight="1">
      <c r="A904" s="118"/>
      <c r="B904" s="76"/>
      <c r="C904" s="76"/>
      <c r="D904" s="216"/>
      <c r="E904" s="117"/>
      <c r="F904" s="117"/>
      <c r="G904" s="117"/>
      <c r="H904" s="117"/>
      <c r="I904" s="117"/>
      <c r="J904" s="117"/>
      <c r="K904" s="117"/>
      <c r="L904" s="119"/>
      <c r="M904" s="120"/>
      <c r="N904" s="118"/>
      <c r="O904" s="117"/>
      <c r="P904" s="117"/>
      <c r="Q904" s="216"/>
      <c r="R904" s="117"/>
      <c r="S904" s="117"/>
      <c r="T904" s="117"/>
      <c r="U904" s="216"/>
      <c r="V904" s="216"/>
      <c r="W904" s="216"/>
      <c r="X904" s="216"/>
      <c r="Y904" s="216"/>
      <c r="Z904" s="216"/>
      <c r="AA904" s="217"/>
      <c r="AB904" s="218"/>
      <c r="AC904" s="219"/>
      <c r="AD904" s="220"/>
      <c r="AE904" s="220"/>
      <c r="AF904" s="120"/>
      <c r="AG904" s="217"/>
      <c r="AH904" s="217"/>
      <c r="AI904" s="251"/>
      <c r="AJ904" s="220"/>
      <c r="AK904" s="220"/>
      <c r="AL904" s="222"/>
      <c r="AM904" s="217"/>
      <c r="AN904" s="217"/>
      <c r="AO904" s="221"/>
      <c r="AP904" s="220"/>
      <c r="AQ904" s="220"/>
      <c r="AR904" s="245"/>
      <c r="AS904" s="245"/>
      <c r="AT904" s="117"/>
      <c r="AU904" s="117"/>
    </row>
    <row r="905" spans="1:47" ht="12.75" customHeight="1">
      <c r="A905" s="118"/>
      <c r="B905" s="76"/>
      <c r="C905" s="76"/>
      <c r="D905" s="216"/>
      <c r="E905" s="117"/>
      <c r="F905" s="117"/>
      <c r="G905" s="117"/>
      <c r="H905" s="117"/>
      <c r="I905" s="117"/>
      <c r="J905" s="117"/>
      <c r="K905" s="117"/>
      <c r="L905" s="119"/>
      <c r="M905" s="120"/>
      <c r="N905" s="118"/>
      <c r="O905" s="117"/>
      <c r="P905" s="117"/>
      <c r="Q905" s="216"/>
      <c r="R905" s="117"/>
      <c r="S905" s="117"/>
      <c r="T905" s="117"/>
      <c r="U905" s="216"/>
      <c r="V905" s="216"/>
      <c r="W905" s="216"/>
      <c r="X905" s="216"/>
      <c r="Y905" s="216"/>
      <c r="Z905" s="216"/>
      <c r="AA905" s="217"/>
      <c r="AB905" s="218"/>
      <c r="AC905" s="219"/>
      <c r="AD905" s="220"/>
      <c r="AE905" s="220"/>
      <c r="AF905" s="120"/>
      <c r="AG905" s="217"/>
      <c r="AH905" s="217"/>
      <c r="AI905" s="251"/>
      <c r="AJ905" s="220"/>
      <c r="AK905" s="220"/>
      <c r="AL905" s="222"/>
      <c r="AM905" s="217"/>
      <c r="AN905" s="217"/>
      <c r="AO905" s="221"/>
      <c r="AP905" s="220"/>
      <c r="AQ905" s="220"/>
      <c r="AR905" s="245"/>
      <c r="AS905" s="245"/>
      <c r="AT905" s="117"/>
      <c r="AU905" s="117"/>
    </row>
    <row r="906" spans="1:47" ht="12.75" customHeight="1">
      <c r="A906" s="118"/>
      <c r="B906" s="76"/>
      <c r="C906" s="76"/>
      <c r="D906" s="216"/>
      <c r="E906" s="117"/>
      <c r="F906" s="117"/>
      <c r="G906" s="117"/>
      <c r="H906" s="117"/>
      <c r="I906" s="117"/>
      <c r="J906" s="117"/>
      <c r="K906" s="117"/>
      <c r="L906" s="119"/>
      <c r="M906" s="120"/>
      <c r="N906" s="118"/>
      <c r="O906" s="117"/>
      <c r="P906" s="117"/>
      <c r="Q906" s="216"/>
      <c r="R906" s="117"/>
      <c r="S906" s="117"/>
      <c r="T906" s="117"/>
      <c r="U906" s="216"/>
      <c r="V906" s="216"/>
      <c r="W906" s="216"/>
      <c r="X906" s="216"/>
      <c r="Y906" s="216"/>
      <c r="Z906" s="216"/>
      <c r="AA906" s="217"/>
      <c r="AB906" s="218"/>
      <c r="AC906" s="219"/>
      <c r="AD906" s="220"/>
      <c r="AE906" s="220"/>
      <c r="AF906" s="120"/>
      <c r="AG906" s="217"/>
      <c r="AH906" s="217"/>
      <c r="AI906" s="251"/>
      <c r="AJ906" s="220"/>
      <c r="AK906" s="220"/>
      <c r="AL906" s="222"/>
      <c r="AM906" s="217"/>
      <c r="AN906" s="217"/>
      <c r="AO906" s="221"/>
      <c r="AP906" s="220"/>
      <c r="AQ906" s="220"/>
      <c r="AR906" s="245"/>
      <c r="AS906" s="245"/>
      <c r="AT906" s="117"/>
      <c r="AU906" s="117"/>
    </row>
    <row r="907" spans="1:47" ht="12.75" customHeight="1">
      <c r="A907" s="118"/>
      <c r="B907" s="76"/>
      <c r="C907" s="76"/>
      <c r="D907" s="216"/>
      <c r="E907" s="117"/>
      <c r="F907" s="117"/>
      <c r="G907" s="117"/>
      <c r="H907" s="117"/>
      <c r="I907" s="117"/>
      <c r="J907" s="117"/>
      <c r="K907" s="117"/>
      <c r="L907" s="119"/>
      <c r="M907" s="120"/>
      <c r="N907" s="118"/>
      <c r="O907" s="117"/>
      <c r="P907" s="117"/>
      <c r="Q907" s="216"/>
      <c r="R907" s="117"/>
      <c r="S907" s="117"/>
      <c r="T907" s="117"/>
      <c r="U907" s="216"/>
      <c r="V907" s="216"/>
      <c r="W907" s="216"/>
      <c r="X907" s="216"/>
      <c r="Y907" s="216"/>
      <c r="Z907" s="216"/>
      <c r="AA907" s="217"/>
      <c r="AB907" s="218"/>
      <c r="AC907" s="219"/>
      <c r="AD907" s="220"/>
      <c r="AE907" s="220"/>
      <c r="AF907" s="120"/>
      <c r="AG907" s="217"/>
      <c r="AH907" s="217"/>
      <c r="AI907" s="251"/>
      <c r="AJ907" s="220"/>
      <c r="AK907" s="220"/>
      <c r="AL907" s="222"/>
      <c r="AM907" s="217"/>
      <c r="AN907" s="217"/>
      <c r="AO907" s="221"/>
      <c r="AP907" s="220"/>
      <c r="AQ907" s="220"/>
      <c r="AR907" s="245"/>
      <c r="AS907" s="245"/>
      <c r="AT907" s="117"/>
      <c r="AU907" s="117"/>
    </row>
    <row r="908" spans="1:47" ht="12.75" customHeight="1">
      <c r="A908" s="118"/>
      <c r="B908" s="76"/>
      <c r="C908" s="76"/>
      <c r="D908" s="216"/>
      <c r="E908" s="117"/>
      <c r="F908" s="117"/>
      <c r="G908" s="117"/>
      <c r="H908" s="117"/>
      <c r="I908" s="117"/>
      <c r="J908" s="117"/>
      <c r="K908" s="117"/>
      <c r="L908" s="119"/>
      <c r="M908" s="120"/>
      <c r="N908" s="118"/>
      <c r="O908" s="117"/>
      <c r="P908" s="117"/>
      <c r="Q908" s="216"/>
      <c r="R908" s="117"/>
      <c r="S908" s="117"/>
      <c r="T908" s="117"/>
      <c r="U908" s="216"/>
      <c r="V908" s="216"/>
      <c r="W908" s="216"/>
      <c r="X908" s="216"/>
      <c r="Y908" s="216"/>
      <c r="Z908" s="216"/>
      <c r="AA908" s="217"/>
      <c r="AB908" s="218"/>
      <c r="AC908" s="219"/>
      <c r="AD908" s="220"/>
      <c r="AE908" s="220"/>
      <c r="AF908" s="120"/>
      <c r="AG908" s="217"/>
      <c r="AH908" s="217"/>
      <c r="AI908" s="251"/>
      <c r="AJ908" s="220"/>
      <c r="AK908" s="220"/>
      <c r="AL908" s="222"/>
      <c r="AM908" s="217"/>
      <c r="AN908" s="217"/>
      <c r="AO908" s="221"/>
      <c r="AP908" s="220"/>
      <c r="AQ908" s="220"/>
      <c r="AR908" s="245"/>
      <c r="AS908" s="245"/>
      <c r="AT908" s="117"/>
      <c r="AU908" s="117"/>
    </row>
    <row r="909" spans="1:47" ht="12.75" customHeight="1">
      <c r="A909" s="118"/>
      <c r="B909" s="76"/>
      <c r="C909" s="76"/>
      <c r="D909" s="216"/>
      <c r="E909" s="117"/>
      <c r="F909" s="117"/>
      <c r="G909" s="117"/>
      <c r="H909" s="117"/>
      <c r="I909" s="117"/>
      <c r="J909" s="117"/>
      <c r="K909" s="117"/>
      <c r="L909" s="119"/>
      <c r="M909" s="120"/>
      <c r="N909" s="118"/>
      <c r="O909" s="117"/>
      <c r="P909" s="117"/>
      <c r="Q909" s="216"/>
      <c r="R909" s="117"/>
      <c r="S909" s="117"/>
      <c r="T909" s="117"/>
      <c r="U909" s="216"/>
      <c r="V909" s="216"/>
      <c r="W909" s="216"/>
      <c r="X909" s="216"/>
      <c r="Y909" s="216"/>
      <c r="Z909" s="216"/>
      <c r="AA909" s="217"/>
      <c r="AB909" s="218"/>
      <c r="AC909" s="219"/>
      <c r="AD909" s="220"/>
      <c r="AE909" s="220"/>
      <c r="AF909" s="120"/>
      <c r="AG909" s="217"/>
      <c r="AH909" s="217"/>
      <c r="AI909" s="251"/>
      <c r="AJ909" s="220"/>
      <c r="AK909" s="220"/>
      <c r="AL909" s="222"/>
      <c r="AM909" s="217"/>
      <c r="AN909" s="217"/>
      <c r="AO909" s="221"/>
      <c r="AP909" s="220"/>
      <c r="AQ909" s="220"/>
      <c r="AR909" s="245"/>
      <c r="AS909" s="245"/>
      <c r="AT909" s="117"/>
      <c r="AU909" s="117"/>
    </row>
    <row r="910" spans="1:47" ht="12.75" customHeight="1">
      <c r="A910" s="118"/>
      <c r="B910" s="76"/>
      <c r="C910" s="76"/>
      <c r="D910" s="216"/>
      <c r="E910" s="117"/>
      <c r="F910" s="117"/>
      <c r="G910" s="117"/>
      <c r="H910" s="117"/>
      <c r="I910" s="117"/>
      <c r="J910" s="117"/>
      <c r="K910" s="117"/>
      <c r="L910" s="119"/>
      <c r="M910" s="120"/>
      <c r="N910" s="118"/>
      <c r="O910" s="117"/>
      <c r="P910" s="117"/>
      <c r="Q910" s="216"/>
      <c r="R910" s="117"/>
      <c r="S910" s="117"/>
      <c r="T910" s="117"/>
      <c r="U910" s="216"/>
      <c r="V910" s="216"/>
      <c r="W910" s="216"/>
      <c r="X910" s="216"/>
      <c r="Y910" s="216"/>
      <c r="Z910" s="216"/>
      <c r="AA910" s="217"/>
      <c r="AB910" s="218"/>
      <c r="AC910" s="219"/>
      <c r="AD910" s="220"/>
      <c r="AE910" s="220"/>
      <c r="AF910" s="120"/>
      <c r="AG910" s="217"/>
      <c r="AH910" s="217"/>
      <c r="AI910" s="251"/>
      <c r="AJ910" s="220"/>
      <c r="AK910" s="220"/>
      <c r="AL910" s="222"/>
      <c r="AM910" s="217"/>
      <c r="AN910" s="217"/>
      <c r="AO910" s="221"/>
      <c r="AP910" s="220"/>
      <c r="AQ910" s="220"/>
      <c r="AR910" s="245"/>
      <c r="AS910" s="245"/>
      <c r="AT910" s="117"/>
      <c r="AU910" s="117"/>
    </row>
    <row r="911" spans="1:47" ht="12.75" customHeight="1">
      <c r="A911" s="118"/>
      <c r="B911" s="76"/>
      <c r="C911" s="76"/>
      <c r="D911" s="216"/>
      <c r="E911" s="117"/>
      <c r="F911" s="117"/>
      <c r="G911" s="117"/>
      <c r="H911" s="117"/>
      <c r="I911" s="117"/>
      <c r="J911" s="117"/>
      <c r="K911" s="117"/>
      <c r="L911" s="119"/>
      <c r="M911" s="120"/>
      <c r="N911" s="118"/>
      <c r="O911" s="117"/>
      <c r="P911" s="117"/>
      <c r="Q911" s="216"/>
      <c r="R911" s="117"/>
      <c r="S911" s="117"/>
      <c r="T911" s="117"/>
      <c r="U911" s="216"/>
      <c r="V911" s="216"/>
      <c r="W911" s="216"/>
      <c r="X911" s="216"/>
      <c r="Y911" s="216"/>
      <c r="Z911" s="216"/>
      <c r="AA911" s="217"/>
      <c r="AB911" s="218"/>
      <c r="AC911" s="219"/>
      <c r="AD911" s="220"/>
      <c r="AE911" s="220"/>
      <c r="AF911" s="120"/>
      <c r="AG911" s="217"/>
      <c r="AH911" s="217"/>
      <c r="AI911" s="251"/>
      <c r="AJ911" s="220"/>
      <c r="AK911" s="220"/>
      <c r="AL911" s="222"/>
      <c r="AM911" s="217"/>
      <c r="AN911" s="217"/>
      <c r="AO911" s="221"/>
      <c r="AP911" s="220"/>
      <c r="AQ911" s="220"/>
      <c r="AR911" s="245"/>
      <c r="AS911" s="245"/>
      <c r="AT911" s="117"/>
      <c r="AU911" s="117"/>
    </row>
    <row r="912" spans="1:47" ht="12.75" customHeight="1">
      <c r="A912" s="118"/>
      <c r="B912" s="76"/>
      <c r="C912" s="76"/>
      <c r="D912" s="216"/>
      <c r="E912" s="117"/>
      <c r="F912" s="117"/>
      <c r="G912" s="117"/>
      <c r="H912" s="117"/>
      <c r="I912" s="117"/>
      <c r="J912" s="117"/>
      <c r="K912" s="117"/>
      <c r="L912" s="119"/>
      <c r="M912" s="120"/>
      <c r="N912" s="118"/>
      <c r="O912" s="117"/>
      <c r="P912" s="117"/>
      <c r="Q912" s="216"/>
      <c r="R912" s="117"/>
      <c r="S912" s="117"/>
      <c r="T912" s="117"/>
      <c r="U912" s="216"/>
      <c r="V912" s="216"/>
      <c r="W912" s="216"/>
      <c r="X912" s="216"/>
      <c r="Y912" s="216"/>
      <c r="Z912" s="216"/>
      <c r="AA912" s="217"/>
      <c r="AB912" s="218"/>
      <c r="AC912" s="219"/>
      <c r="AD912" s="220"/>
      <c r="AE912" s="220"/>
      <c r="AF912" s="120"/>
      <c r="AG912" s="217"/>
      <c r="AH912" s="217"/>
      <c r="AI912" s="251"/>
      <c r="AJ912" s="220"/>
      <c r="AK912" s="220"/>
      <c r="AL912" s="222"/>
      <c r="AM912" s="217"/>
      <c r="AN912" s="217"/>
      <c r="AO912" s="221"/>
      <c r="AP912" s="220"/>
      <c r="AQ912" s="220"/>
      <c r="AR912" s="245"/>
      <c r="AS912" s="245"/>
      <c r="AT912" s="117"/>
      <c r="AU912" s="117"/>
    </row>
    <row r="913" spans="1:47" ht="12.75" customHeight="1">
      <c r="A913" s="118"/>
      <c r="B913" s="76"/>
      <c r="C913" s="76"/>
      <c r="D913" s="216"/>
      <c r="E913" s="117"/>
      <c r="F913" s="117"/>
      <c r="G913" s="117"/>
      <c r="H913" s="117"/>
      <c r="I913" s="117"/>
      <c r="J913" s="117"/>
      <c r="K913" s="117"/>
      <c r="L913" s="119"/>
      <c r="M913" s="120"/>
      <c r="N913" s="118"/>
      <c r="O913" s="117"/>
      <c r="P913" s="117"/>
      <c r="Q913" s="216"/>
      <c r="R913" s="117"/>
      <c r="S913" s="117"/>
      <c r="T913" s="117"/>
      <c r="U913" s="216"/>
      <c r="V913" s="216"/>
      <c r="W913" s="216"/>
      <c r="X913" s="216"/>
      <c r="Y913" s="216"/>
      <c r="Z913" s="216"/>
      <c r="AA913" s="217"/>
      <c r="AB913" s="218"/>
      <c r="AC913" s="219"/>
      <c r="AD913" s="220"/>
      <c r="AE913" s="220"/>
      <c r="AF913" s="120"/>
      <c r="AG913" s="217"/>
      <c r="AH913" s="217"/>
      <c r="AI913" s="251"/>
      <c r="AJ913" s="220"/>
      <c r="AK913" s="220"/>
      <c r="AL913" s="222"/>
      <c r="AM913" s="217"/>
      <c r="AN913" s="217"/>
      <c r="AO913" s="221"/>
      <c r="AP913" s="220"/>
      <c r="AQ913" s="220"/>
      <c r="AR913" s="245"/>
      <c r="AS913" s="245"/>
      <c r="AT913" s="117"/>
      <c r="AU913" s="117"/>
    </row>
    <row r="914" spans="1:47" ht="12.75" customHeight="1">
      <c r="A914" s="118"/>
      <c r="B914" s="76"/>
      <c r="C914" s="76"/>
      <c r="D914" s="216"/>
      <c r="E914" s="117"/>
      <c r="F914" s="117"/>
      <c r="G914" s="117"/>
      <c r="H914" s="117"/>
      <c r="I914" s="117"/>
      <c r="J914" s="117"/>
      <c r="K914" s="117"/>
      <c r="L914" s="119"/>
      <c r="M914" s="120"/>
      <c r="N914" s="118"/>
      <c r="O914" s="117"/>
      <c r="P914" s="117"/>
      <c r="Q914" s="216"/>
      <c r="R914" s="117"/>
      <c r="S914" s="117"/>
      <c r="T914" s="117"/>
      <c r="U914" s="216"/>
      <c r="V914" s="216"/>
      <c r="W914" s="216"/>
      <c r="X914" s="216"/>
      <c r="Y914" s="216"/>
      <c r="Z914" s="216"/>
      <c r="AA914" s="217"/>
      <c r="AB914" s="218"/>
      <c r="AC914" s="219"/>
      <c r="AD914" s="220"/>
      <c r="AE914" s="220"/>
      <c r="AF914" s="120"/>
      <c r="AG914" s="217"/>
      <c r="AH914" s="217"/>
      <c r="AI914" s="251"/>
      <c r="AJ914" s="220"/>
      <c r="AK914" s="220"/>
      <c r="AL914" s="222"/>
      <c r="AM914" s="217"/>
      <c r="AN914" s="217"/>
      <c r="AO914" s="221"/>
      <c r="AP914" s="220"/>
      <c r="AQ914" s="220"/>
      <c r="AR914" s="245"/>
      <c r="AS914" s="245"/>
      <c r="AT914" s="117"/>
      <c r="AU914" s="117"/>
    </row>
    <row r="915" spans="1:47" ht="12.75" customHeight="1">
      <c r="A915" s="118"/>
      <c r="B915" s="76"/>
      <c r="C915" s="76"/>
      <c r="D915" s="216"/>
      <c r="E915" s="117"/>
      <c r="F915" s="117"/>
      <c r="G915" s="117"/>
      <c r="H915" s="117"/>
      <c r="I915" s="117"/>
      <c r="J915" s="117"/>
      <c r="K915" s="117"/>
      <c r="L915" s="119"/>
      <c r="M915" s="120"/>
      <c r="N915" s="118"/>
      <c r="O915" s="117"/>
      <c r="P915" s="117"/>
      <c r="Q915" s="216"/>
      <c r="R915" s="117"/>
      <c r="S915" s="117"/>
      <c r="T915" s="117"/>
      <c r="U915" s="216"/>
      <c r="V915" s="216"/>
      <c r="W915" s="216"/>
      <c r="X915" s="216"/>
      <c r="Y915" s="216"/>
      <c r="Z915" s="216"/>
      <c r="AA915" s="217"/>
      <c r="AB915" s="218"/>
      <c r="AC915" s="219"/>
      <c r="AD915" s="220"/>
      <c r="AE915" s="220"/>
      <c r="AF915" s="120"/>
      <c r="AG915" s="217"/>
      <c r="AH915" s="217"/>
      <c r="AI915" s="251"/>
      <c r="AJ915" s="220"/>
      <c r="AK915" s="220"/>
      <c r="AL915" s="222"/>
      <c r="AM915" s="217"/>
      <c r="AN915" s="217"/>
      <c r="AO915" s="221"/>
      <c r="AP915" s="220"/>
      <c r="AQ915" s="220"/>
      <c r="AR915" s="245"/>
      <c r="AS915" s="245"/>
      <c r="AT915" s="117"/>
      <c r="AU915" s="117"/>
    </row>
    <row r="916" spans="1:47" ht="12.75" customHeight="1">
      <c r="A916" s="118"/>
      <c r="B916" s="76"/>
      <c r="C916" s="76"/>
      <c r="D916" s="216"/>
      <c r="E916" s="117"/>
      <c r="F916" s="117"/>
      <c r="G916" s="117"/>
      <c r="H916" s="117"/>
      <c r="I916" s="117"/>
      <c r="J916" s="117"/>
      <c r="K916" s="117"/>
      <c r="L916" s="119"/>
      <c r="M916" s="120"/>
      <c r="N916" s="118"/>
      <c r="O916" s="117"/>
      <c r="P916" s="117"/>
      <c r="Q916" s="216"/>
      <c r="R916" s="117"/>
      <c r="S916" s="117"/>
      <c r="T916" s="117"/>
      <c r="U916" s="216"/>
      <c r="V916" s="216"/>
      <c r="W916" s="216"/>
      <c r="X916" s="216"/>
      <c r="Y916" s="216"/>
      <c r="Z916" s="216"/>
      <c r="AA916" s="217"/>
      <c r="AB916" s="218"/>
      <c r="AC916" s="219"/>
      <c r="AD916" s="220"/>
      <c r="AE916" s="220"/>
      <c r="AF916" s="120"/>
      <c r="AG916" s="217"/>
      <c r="AH916" s="217"/>
      <c r="AI916" s="251"/>
      <c r="AJ916" s="220"/>
      <c r="AK916" s="220"/>
      <c r="AL916" s="222"/>
      <c r="AM916" s="217"/>
      <c r="AN916" s="217"/>
      <c r="AO916" s="221"/>
      <c r="AP916" s="220"/>
      <c r="AQ916" s="220"/>
      <c r="AR916" s="245"/>
      <c r="AS916" s="245"/>
      <c r="AT916" s="117"/>
      <c r="AU916" s="117"/>
    </row>
    <row r="917" spans="1:47" ht="12.75" customHeight="1">
      <c r="A917" s="118"/>
      <c r="B917" s="76"/>
      <c r="C917" s="76"/>
      <c r="D917" s="216"/>
      <c r="E917" s="117"/>
      <c r="F917" s="117"/>
      <c r="G917" s="117"/>
      <c r="H917" s="117"/>
      <c r="I917" s="117"/>
      <c r="J917" s="117"/>
      <c r="K917" s="117"/>
      <c r="L917" s="119"/>
      <c r="M917" s="120"/>
      <c r="N917" s="118"/>
      <c r="O917" s="117"/>
      <c r="P917" s="117"/>
      <c r="Q917" s="216"/>
      <c r="R917" s="117"/>
      <c r="S917" s="117"/>
      <c r="T917" s="117"/>
      <c r="U917" s="216"/>
      <c r="V917" s="216"/>
      <c r="W917" s="216"/>
      <c r="X917" s="216"/>
      <c r="Y917" s="216"/>
      <c r="Z917" s="216"/>
      <c r="AA917" s="217"/>
      <c r="AB917" s="218"/>
      <c r="AC917" s="219"/>
      <c r="AD917" s="220"/>
      <c r="AE917" s="220"/>
      <c r="AF917" s="120"/>
      <c r="AG917" s="217"/>
      <c r="AH917" s="217"/>
      <c r="AI917" s="251"/>
      <c r="AJ917" s="220"/>
      <c r="AK917" s="220"/>
      <c r="AL917" s="222"/>
      <c r="AM917" s="217"/>
      <c r="AN917" s="217"/>
      <c r="AO917" s="221"/>
      <c r="AP917" s="220"/>
      <c r="AQ917" s="220"/>
      <c r="AR917" s="245"/>
      <c r="AS917" s="245"/>
      <c r="AT917" s="117"/>
      <c r="AU917" s="117"/>
    </row>
    <row r="918" spans="1:47" ht="12.75" customHeight="1">
      <c r="A918" s="118"/>
      <c r="B918" s="76"/>
      <c r="C918" s="76"/>
      <c r="D918" s="216"/>
      <c r="E918" s="117"/>
      <c r="F918" s="117"/>
      <c r="G918" s="117"/>
      <c r="H918" s="117"/>
      <c r="I918" s="117"/>
      <c r="J918" s="117"/>
      <c r="K918" s="117"/>
      <c r="L918" s="119"/>
      <c r="M918" s="120"/>
      <c r="N918" s="118"/>
      <c r="O918" s="117"/>
      <c r="P918" s="117"/>
      <c r="Q918" s="216"/>
      <c r="R918" s="117"/>
      <c r="S918" s="117"/>
      <c r="T918" s="117"/>
      <c r="U918" s="216"/>
      <c r="V918" s="216"/>
      <c r="W918" s="216"/>
      <c r="X918" s="216"/>
      <c r="Y918" s="216"/>
      <c r="Z918" s="216"/>
      <c r="AA918" s="217"/>
      <c r="AB918" s="218"/>
      <c r="AC918" s="219"/>
      <c r="AD918" s="220"/>
      <c r="AE918" s="220"/>
      <c r="AF918" s="120"/>
      <c r="AG918" s="217"/>
      <c r="AH918" s="217"/>
      <c r="AI918" s="251"/>
      <c r="AJ918" s="220"/>
      <c r="AK918" s="220"/>
      <c r="AL918" s="222"/>
      <c r="AM918" s="217"/>
      <c r="AN918" s="217"/>
      <c r="AO918" s="221"/>
      <c r="AP918" s="220"/>
      <c r="AQ918" s="220"/>
      <c r="AR918" s="245"/>
      <c r="AS918" s="245"/>
      <c r="AT918" s="117"/>
      <c r="AU918" s="117"/>
    </row>
    <row r="919" spans="1:47" ht="12.75" customHeight="1">
      <c r="A919" s="118"/>
      <c r="B919" s="76"/>
      <c r="C919" s="76"/>
      <c r="D919" s="216"/>
      <c r="E919" s="117"/>
      <c r="F919" s="117"/>
      <c r="G919" s="117"/>
      <c r="H919" s="117"/>
      <c r="I919" s="117"/>
      <c r="J919" s="117"/>
      <c r="K919" s="117"/>
      <c r="L919" s="119"/>
      <c r="M919" s="120"/>
      <c r="N919" s="118"/>
      <c r="O919" s="117"/>
      <c r="P919" s="117"/>
      <c r="Q919" s="216"/>
      <c r="R919" s="117"/>
      <c r="S919" s="117"/>
      <c r="T919" s="117"/>
      <c r="U919" s="216"/>
      <c r="V919" s="216"/>
      <c r="W919" s="216"/>
      <c r="X919" s="216"/>
      <c r="Y919" s="216"/>
      <c r="Z919" s="216"/>
      <c r="AA919" s="217"/>
      <c r="AB919" s="218"/>
      <c r="AC919" s="219"/>
      <c r="AD919" s="220"/>
      <c r="AE919" s="220"/>
      <c r="AF919" s="120"/>
      <c r="AG919" s="217"/>
      <c r="AH919" s="217"/>
      <c r="AI919" s="251"/>
      <c r="AJ919" s="220"/>
      <c r="AK919" s="220"/>
      <c r="AL919" s="222"/>
      <c r="AM919" s="217"/>
      <c r="AN919" s="217"/>
      <c r="AO919" s="221"/>
      <c r="AP919" s="220"/>
      <c r="AQ919" s="220"/>
      <c r="AR919" s="245"/>
      <c r="AS919" s="245"/>
      <c r="AT919" s="117"/>
      <c r="AU919" s="117"/>
    </row>
    <row r="920" spans="1:47" ht="12.75" customHeight="1">
      <c r="A920" s="118"/>
      <c r="B920" s="76"/>
      <c r="C920" s="76"/>
      <c r="D920" s="216"/>
      <c r="E920" s="117"/>
      <c r="F920" s="117"/>
      <c r="G920" s="117"/>
      <c r="H920" s="117"/>
      <c r="I920" s="117"/>
      <c r="J920" s="117"/>
      <c r="K920" s="117"/>
      <c r="L920" s="119"/>
      <c r="M920" s="120"/>
      <c r="N920" s="118"/>
      <c r="O920" s="117"/>
      <c r="P920" s="117"/>
      <c r="Q920" s="216"/>
      <c r="R920" s="117"/>
      <c r="S920" s="117"/>
      <c r="T920" s="117"/>
      <c r="U920" s="216"/>
      <c r="V920" s="216"/>
      <c r="W920" s="216"/>
      <c r="X920" s="216"/>
      <c r="Y920" s="216"/>
      <c r="Z920" s="216"/>
      <c r="AA920" s="217"/>
      <c r="AB920" s="218"/>
      <c r="AC920" s="219"/>
      <c r="AD920" s="220"/>
      <c r="AE920" s="220"/>
      <c r="AF920" s="120"/>
      <c r="AG920" s="217"/>
      <c r="AH920" s="217"/>
      <c r="AI920" s="251"/>
      <c r="AJ920" s="220"/>
      <c r="AK920" s="220"/>
      <c r="AL920" s="222"/>
      <c r="AM920" s="217"/>
      <c r="AN920" s="217"/>
      <c r="AO920" s="221"/>
      <c r="AP920" s="220"/>
      <c r="AQ920" s="220"/>
      <c r="AR920" s="245"/>
      <c r="AS920" s="245"/>
      <c r="AT920" s="117"/>
      <c r="AU920" s="117"/>
    </row>
    <row r="921" spans="1:47" ht="12.75" customHeight="1">
      <c r="A921" s="118"/>
      <c r="B921" s="76"/>
      <c r="C921" s="76"/>
      <c r="D921" s="216"/>
      <c r="E921" s="117"/>
      <c r="F921" s="117"/>
      <c r="G921" s="117"/>
      <c r="H921" s="117"/>
      <c r="I921" s="117"/>
      <c r="J921" s="117"/>
      <c r="K921" s="117"/>
      <c r="L921" s="119"/>
      <c r="M921" s="120"/>
      <c r="N921" s="118"/>
      <c r="O921" s="117"/>
      <c r="P921" s="117"/>
      <c r="Q921" s="216"/>
      <c r="R921" s="117"/>
      <c r="S921" s="117"/>
      <c r="T921" s="117"/>
      <c r="U921" s="216"/>
      <c r="V921" s="216"/>
      <c r="W921" s="216"/>
      <c r="X921" s="216"/>
      <c r="Y921" s="216"/>
      <c r="Z921" s="216"/>
      <c r="AA921" s="217"/>
      <c r="AB921" s="218"/>
      <c r="AC921" s="219"/>
      <c r="AD921" s="220"/>
      <c r="AE921" s="220"/>
      <c r="AF921" s="120"/>
      <c r="AG921" s="217"/>
      <c r="AH921" s="217"/>
      <c r="AI921" s="251"/>
      <c r="AJ921" s="220"/>
      <c r="AK921" s="220"/>
      <c r="AL921" s="222"/>
      <c r="AM921" s="217"/>
      <c r="AN921" s="217"/>
      <c r="AO921" s="221"/>
      <c r="AP921" s="220"/>
      <c r="AQ921" s="220"/>
      <c r="AR921" s="245"/>
      <c r="AS921" s="245"/>
      <c r="AT921" s="117"/>
      <c r="AU921" s="117"/>
    </row>
    <row r="922" spans="1:47" ht="12.75" customHeight="1">
      <c r="A922" s="118"/>
      <c r="B922" s="76"/>
      <c r="C922" s="76"/>
      <c r="D922" s="216"/>
      <c r="E922" s="117"/>
      <c r="F922" s="117"/>
      <c r="G922" s="117"/>
      <c r="H922" s="117"/>
      <c r="I922" s="117"/>
      <c r="J922" s="117"/>
      <c r="K922" s="117"/>
      <c r="L922" s="119"/>
      <c r="M922" s="120"/>
      <c r="N922" s="118"/>
      <c r="O922" s="117"/>
      <c r="P922" s="117"/>
      <c r="Q922" s="216"/>
      <c r="R922" s="117"/>
      <c r="S922" s="117"/>
      <c r="T922" s="117"/>
      <c r="U922" s="216"/>
      <c r="V922" s="216"/>
      <c r="W922" s="216"/>
      <c r="X922" s="216"/>
      <c r="Y922" s="216"/>
      <c r="Z922" s="216"/>
      <c r="AA922" s="217"/>
      <c r="AB922" s="218"/>
      <c r="AC922" s="219"/>
      <c r="AD922" s="220"/>
      <c r="AE922" s="220"/>
      <c r="AF922" s="120"/>
      <c r="AG922" s="217"/>
      <c r="AH922" s="217"/>
      <c r="AI922" s="251"/>
      <c r="AJ922" s="220"/>
      <c r="AK922" s="220"/>
      <c r="AL922" s="222"/>
      <c r="AM922" s="217"/>
      <c r="AN922" s="217"/>
      <c r="AO922" s="221"/>
      <c r="AP922" s="220"/>
      <c r="AQ922" s="220"/>
      <c r="AR922" s="245"/>
      <c r="AS922" s="245"/>
      <c r="AT922" s="117"/>
      <c r="AU922" s="117"/>
    </row>
    <row r="923" spans="1:47" ht="12.75" customHeight="1">
      <c r="A923" s="118"/>
      <c r="B923" s="76"/>
      <c r="C923" s="76"/>
      <c r="D923" s="216"/>
      <c r="E923" s="117"/>
      <c r="F923" s="117"/>
      <c r="G923" s="117"/>
      <c r="H923" s="117"/>
      <c r="I923" s="117"/>
      <c r="J923" s="117"/>
      <c r="K923" s="117"/>
      <c r="L923" s="119"/>
      <c r="M923" s="120"/>
      <c r="N923" s="118"/>
      <c r="O923" s="117"/>
      <c r="P923" s="117"/>
      <c r="Q923" s="216"/>
      <c r="R923" s="117"/>
      <c r="S923" s="117"/>
      <c r="T923" s="117"/>
      <c r="U923" s="216"/>
      <c r="V923" s="216"/>
      <c r="W923" s="216"/>
      <c r="X923" s="216"/>
      <c r="Y923" s="216"/>
      <c r="Z923" s="216"/>
      <c r="AA923" s="217"/>
      <c r="AB923" s="218"/>
      <c r="AC923" s="219"/>
      <c r="AD923" s="220"/>
      <c r="AE923" s="220"/>
      <c r="AF923" s="120"/>
      <c r="AG923" s="217"/>
      <c r="AH923" s="217"/>
      <c r="AI923" s="251"/>
      <c r="AJ923" s="220"/>
      <c r="AK923" s="220"/>
      <c r="AL923" s="222"/>
      <c r="AM923" s="217"/>
      <c r="AN923" s="217"/>
      <c r="AO923" s="221"/>
      <c r="AP923" s="220"/>
      <c r="AQ923" s="220"/>
      <c r="AR923" s="245"/>
      <c r="AS923" s="245"/>
      <c r="AT923" s="117"/>
      <c r="AU923" s="117"/>
    </row>
    <row r="924" spans="1:47" ht="12.75" customHeight="1">
      <c r="A924" s="118"/>
      <c r="B924" s="76"/>
      <c r="C924" s="76"/>
      <c r="D924" s="216"/>
      <c r="E924" s="117"/>
      <c r="F924" s="117"/>
      <c r="G924" s="117"/>
      <c r="H924" s="117"/>
      <c r="I924" s="117"/>
      <c r="J924" s="117"/>
      <c r="K924" s="117"/>
      <c r="L924" s="119"/>
      <c r="M924" s="120"/>
      <c r="N924" s="118"/>
      <c r="O924" s="117"/>
      <c r="P924" s="117"/>
      <c r="Q924" s="216"/>
      <c r="R924" s="117"/>
      <c r="S924" s="117"/>
      <c r="T924" s="117"/>
      <c r="U924" s="216"/>
      <c r="V924" s="216"/>
      <c r="W924" s="216"/>
      <c r="X924" s="216"/>
      <c r="Y924" s="216"/>
      <c r="Z924" s="216"/>
      <c r="AA924" s="217"/>
      <c r="AB924" s="218"/>
      <c r="AC924" s="219"/>
      <c r="AD924" s="220"/>
      <c r="AE924" s="220"/>
      <c r="AF924" s="120"/>
      <c r="AG924" s="217"/>
      <c r="AH924" s="217"/>
      <c r="AI924" s="251"/>
      <c r="AJ924" s="220"/>
      <c r="AK924" s="220"/>
      <c r="AL924" s="222"/>
      <c r="AM924" s="217"/>
      <c r="AN924" s="217"/>
      <c r="AO924" s="221"/>
      <c r="AP924" s="220"/>
      <c r="AQ924" s="220"/>
      <c r="AR924" s="245"/>
      <c r="AS924" s="245"/>
      <c r="AT924" s="117"/>
      <c r="AU924" s="117"/>
    </row>
    <row r="925" spans="1:47" ht="12.75" customHeight="1">
      <c r="A925" s="118"/>
      <c r="B925" s="76"/>
      <c r="C925" s="76"/>
      <c r="D925" s="216"/>
      <c r="E925" s="117"/>
      <c r="F925" s="117"/>
      <c r="G925" s="117"/>
      <c r="H925" s="117"/>
      <c r="I925" s="117"/>
      <c r="J925" s="117"/>
      <c r="K925" s="117"/>
      <c r="L925" s="119"/>
      <c r="M925" s="120"/>
      <c r="N925" s="118"/>
      <c r="O925" s="117"/>
      <c r="P925" s="117"/>
      <c r="Q925" s="216"/>
      <c r="R925" s="117"/>
      <c r="S925" s="117"/>
      <c r="T925" s="117"/>
      <c r="U925" s="216"/>
      <c r="V925" s="216"/>
      <c r="W925" s="216"/>
      <c r="X925" s="216"/>
      <c r="Y925" s="216"/>
      <c r="Z925" s="216"/>
      <c r="AA925" s="217"/>
      <c r="AB925" s="218"/>
      <c r="AC925" s="219"/>
      <c r="AD925" s="220"/>
      <c r="AE925" s="220"/>
      <c r="AF925" s="120"/>
      <c r="AG925" s="217"/>
      <c r="AH925" s="217"/>
      <c r="AI925" s="251"/>
      <c r="AJ925" s="220"/>
      <c r="AK925" s="220"/>
      <c r="AL925" s="222"/>
      <c r="AM925" s="217"/>
      <c r="AN925" s="217"/>
      <c r="AO925" s="221"/>
      <c r="AP925" s="220"/>
      <c r="AQ925" s="220"/>
      <c r="AR925" s="245"/>
      <c r="AS925" s="245"/>
      <c r="AT925" s="117"/>
      <c r="AU925" s="117"/>
    </row>
    <row r="926" spans="1:47" ht="12.75" customHeight="1">
      <c r="A926" s="118"/>
      <c r="B926" s="76"/>
      <c r="C926" s="76"/>
      <c r="D926" s="216"/>
      <c r="E926" s="117"/>
      <c r="F926" s="117"/>
      <c r="G926" s="117"/>
      <c r="H926" s="117"/>
      <c r="I926" s="117"/>
      <c r="J926" s="117"/>
      <c r="K926" s="117"/>
      <c r="L926" s="119"/>
      <c r="M926" s="120"/>
      <c r="N926" s="118"/>
      <c r="O926" s="117"/>
      <c r="P926" s="117"/>
      <c r="Q926" s="216"/>
      <c r="R926" s="117"/>
      <c r="S926" s="117"/>
      <c r="T926" s="117"/>
      <c r="U926" s="216"/>
      <c r="V926" s="216"/>
      <c r="W926" s="216"/>
      <c r="X926" s="216"/>
      <c r="Y926" s="216"/>
      <c r="Z926" s="216"/>
      <c r="AA926" s="217"/>
      <c r="AB926" s="218"/>
      <c r="AC926" s="219"/>
      <c r="AD926" s="220"/>
      <c r="AE926" s="220"/>
      <c r="AF926" s="120"/>
      <c r="AG926" s="217"/>
      <c r="AH926" s="217"/>
      <c r="AI926" s="251"/>
      <c r="AJ926" s="220"/>
      <c r="AK926" s="220"/>
      <c r="AL926" s="222"/>
      <c r="AM926" s="217"/>
      <c r="AN926" s="217"/>
      <c r="AO926" s="221"/>
      <c r="AP926" s="220"/>
      <c r="AQ926" s="220"/>
      <c r="AR926" s="245"/>
      <c r="AS926" s="245"/>
      <c r="AT926" s="117"/>
      <c r="AU926" s="117"/>
    </row>
    <row r="927" spans="1:47" ht="12.75" customHeight="1">
      <c r="A927" s="118"/>
      <c r="B927" s="76"/>
      <c r="C927" s="76"/>
      <c r="D927" s="216"/>
      <c r="E927" s="117"/>
      <c r="F927" s="117"/>
      <c r="G927" s="117"/>
      <c r="H927" s="117"/>
      <c r="I927" s="117"/>
      <c r="J927" s="117"/>
      <c r="K927" s="117"/>
      <c r="L927" s="119"/>
      <c r="M927" s="120"/>
      <c r="N927" s="118"/>
      <c r="O927" s="117"/>
      <c r="P927" s="117"/>
      <c r="Q927" s="216"/>
      <c r="R927" s="117"/>
      <c r="S927" s="117"/>
      <c r="T927" s="117"/>
      <c r="U927" s="216"/>
      <c r="V927" s="216"/>
      <c r="W927" s="216"/>
      <c r="X927" s="216"/>
      <c r="Y927" s="216"/>
      <c r="Z927" s="216"/>
      <c r="AA927" s="217"/>
      <c r="AB927" s="218"/>
      <c r="AC927" s="219"/>
      <c r="AD927" s="220"/>
      <c r="AE927" s="220"/>
      <c r="AF927" s="120"/>
      <c r="AG927" s="217"/>
      <c r="AH927" s="217"/>
      <c r="AI927" s="251"/>
      <c r="AJ927" s="220"/>
      <c r="AK927" s="220"/>
      <c r="AL927" s="222"/>
      <c r="AM927" s="217"/>
      <c r="AN927" s="217"/>
      <c r="AO927" s="221"/>
      <c r="AP927" s="220"/>
      <c r="AQ927" s="220"/>
      <c r="AR927" s="245"/>
      <c r="AS927" s="245"/>
      <c r="AT927" s="117"/>
      <c r="AU927" s="117"/>
    </row>
    <row r="928" spans="1:47" ht="12.75" customHeight="1">
      <c r="A928" s="118"/>
      <c r="B928" s="76"/>
      <c r="C928" s="76"/>
      <c r="D928" s="216"/>
      <c r="E928" s="117"/>
      <c r="F928" s="117"/>
      <c r="G928" s="117"/>
      <c r="H928" s="117"/>
      <c r="I928" s="117"/>
      <c r="J928" s="117"/>
      <c r="K928" s="117"/>
      <c r="L928" s="119"/>
      <c r="M928" s="120"/>
      <c r="N928" s="118"/>
      <c r="O928" s="117"/>
      <c r="P928" s="117"/>
      <c r="Q928" s="216"/>
      <c r="R928" s="117"/>
      <c r="S928" s="117"/>
      <c r="T928" s="117"/>
      <c r="U928" s="216"/>
      <c r="V928" s="216"/>
      <c r="W928" s="216"/>
      <c r="X928" s="216"/>
      <c r="Y928" s="216"/>
      <c r="Z928" s="216"/>
      <c r="AA928" s="217"/>
      <c r="AB928" s="218"/>
      <c r="AC928" s="219"/>
      <c r="AD928" s="220"/>
      <c r="AE928" s="220"/>
      <c r="AF928" s="120"/>
      <c r="AG928" s="217"/>
      <c r="AH928" s="217"/>
      <c r="AI928" s="251"/>
      <c r="AJ928" s="220"/>
      <c r="AK928" s="220"/>
      <c r="AL928" s="222"/>
      <c r="AM928" s="217"/>
      <c r="AN928" s="217"/>
      <c r="AO928" s="221"/>
      <c r="AP928" s="220"/>
      <c r="AQ928" s="220"/>
      <c r="AR928" s="245"/>
      <c r="AS928" s="245"/>
      <c r="AT928" s="117"/>
      <c r="AU928" s="117"/>
    </row>
    <row r="929" spans="1:47" ht="12.75" customHeight="1">
      <c r="A929" s="118"/>
      <c r="B929" s="76"/>
      <c r="C929" s="76"/>
      <c r="D929" s="216"/>
      <c r="E929" s="117"/>
      <c r="F929" s="117"/>
      <c r="G929" s="117"/>
      <c r="H929" s="117"/>
      <c r="I929" s="117"/>
      <c r="J929" s="117"/>
      <c r="K929" s="117"/>
      <c r="L929" s="119"/>
      <c r="M929" s="120"/>
      <c r="N929" s="118"/>
      <c r="O929" s="117"/>
      <c r="P929" s="117"/>
      <c r="Q929" s="216"/>
      <c r="R929" s="117"/>
      <c r="S929" s="117"/>
      <c r="T929" s="117"/>
      <c r="U929" s="216"/>
      <c r="V929" s="216"/>
      <c r="W929" s="216"/>
      <c r="X929" s="216"/>
      <c r="Y929" s="216"/>
      <c r="Z929" s="216"/>
      <c r="AA929" s="217"/>
      <c r="AB929" s="218"/>
      <c r="AC929" s="219"/>
      <c r="AD929" s="220"/>
      <c r="AE929" s="220"/>
      <c r="AF929" s="120"/>
      <c r="AG929" s="217"/>
      <c r="AH929" s="217"/>
      <c r="AI929" s="251"/>
      <c r="AJ929" s="220"/>
      <c r="AK929" s="220"/>
      <c r="AL929" s="222"/>
      <c r="AM929" s="217"/>
      <c r="AN929" s="217"/>
      <c r="AO929" s="221"/>
      <c r="AP929" s="220"/>
      <c r="AQ929" s="220"/>
      <c r="AR929" s="245"/>
      <c r="AS929" s="245"/>
      <c r="AT929" s="117"/>
      <c r="AU929" s="117"/>
    </row>
    <row r="930" spans="1:47" ht="12.75" customHeight="1">
      <c r="A930" s="118"/>
      <c r="B930" s="76"/>
      <c r="C930" s="76"/>
      <c r="D930" s="216"/>
      <c r="E930" s="117"/>
      <c r="F930" s="117"/>
      <c r="G930" s="117"/>
      <c r="H930" s="117"/>
      <c r="I930" s="117"/>
      <c r="J930" s="117"/>
      <c r="K930" s="117"/>
      <c r="L930" s="119"/>
      <c r="M930" s="120"/>
      <c r="N930" s="118"/>
      <c r="O930" s="117"/>
      <c r="P930" s="117"/>
      <c r="Q930" s="216"/>
      <c r="R930" s="117"/>
      <c r="S930" s="117"/>
      <c r="T930" s="117"/>
      <c r="U930" s="216"/>
      <c r="V930" s="216"/>
      <c r="W930" s="216"/>
      <c r="X930" s="216"/>
      <c r="Y930" s="216"/>
      <c r="Z930" s="216"/>
      <c r="AA930" s="217"/>
      <c r="AB930" s="218"/>
      <c r="AC930" s="219"/>
      <c r="AD930" s="220"/>
      <c r="AE930" s="220"/>
      <c r="AF930" s="120"/>
      <c r="AG930" s="217"/>
      <c r="AH930" s="217"/>
      <c r="AI930" s="251"/>
      <c r="AJ930" s="220"/>
      <c r="AK930" s="220"/>
      <c r="AL930" s="222"/>
      <c r="AM930" s="217"/>
      <c r="AN930" s="217"/>
      <c r="AO930" s="221"/>
      <c r="AP930" s="220"/>
      <c r="AQ930" s="220"/>
      <c r="AR930" s="245"/>
      <c r="AS930" s="245"/>
      <c r="AT930" s="117"/>
      <c r="AU930" s="117"/>
    </row>
    <row r="931" spans="1:47" ht="12.75" customHeight="1">
      <c r="A931" s="118"/>
      <c r="B931" s="76"/>
      <c r="C931" s="76"/>
      <c r="D931" s="216"/>
      <c r="E931" s="117"/>
      <c r="F931" s="117"/>
      <c r="G931" s="117"/>
      <c r="H931" s="117"/>
      <c r="I931" s="117"/>
      <c r="J931" s="117"/>
      <c r="K931" s="117"/>
      <c r="L931" s="119"/>
      <c r="M931" s="120"/>
      <c r="N931" s="118"/>
      <c r="O931" s="117"/>
      <c r="P931" s="117"/>
      <c r="Q931" s="216"/>
      <c r="R931" s="117"/>
      <c r="S931" s="117"/>
      <c r="T931" s="117"/>
      <c r="U931" s="216"/>
      <c r="V931" s="216"/>
      <c r="W931" s="216"/>
      <c r="X931" s="216"/>
      <c r="Y931" s="216"/>
      <c r="Z931" s="216"/>
      <c r="AA931" s="217"/>
      <c r="AB931" s="218"/>
      <c r="AC931" s="219"/>
      <c r="AD931" s="220"/>
      <c r="AE931" s="220"/>
      <c r="AF931" s="120"/>
      <c r="AG931" s="217"/>
      <c r="AH931" s="217"/>
      <c r="AI931" s="251"/>
      <c r="AJ931" s="220"/>
      <c r="AK931" s="220"/>
      <c r="AL931" s="222"/>
      <c r="AM931" s="217"/>
      <c r="AN931" s="217"/>
      <c r="AO931" s="221"/>
      <c r="AP931" s="220"/>
      <c r="AQ931" s="220"/>
      <c r="AR931" s="245"/>
      <c r="AS931" s="245"/>
      <c r="AT931" s="117"/>
      <c r="AU931" s="117"/>
    </row>
    <row r="932" spans="1:47" ht="12.75" customHeight="1">
      <c r="A932" s="118"/>
      <c r="B932" s="76"/>
      <c r="C932" s="76"/>
      <c r="D932" s="216"/>
      <c r="E932" s="117"/>
      <c r="F932" s="117"/>
      <c r="G932" s="117"/>
      <c r="H932" s="117"/>
      <c r="I932" s="117"/>
      <c r="J932" s="117"/>
      <c r="K932" s="117"/>
      <c r="L932" s="119"/>
      <c r="M932" s="120"/>
      <c r="N932" s="118"/>
      <c r="O932" s="117"/>
      <c r="P932" s="117"/>
      <c r="Q932" s="216"/>
      <c r="R932" s="117"/>
      <c r="S932" s="117"/>
      <c r="T932" s="117"/>
      <c r="U932" s="216"/>
      <c r="V932" s="216"/>
      <c r="W932" s="216"/>
      <c r="X932" s="216"/>
      <c r="Y932" s="216"/>
      <c r="Z932" s="216"/>
      <c r="AA932" s="217"/>
      <c r="AB932" s="218"/>
      <c r="AC932" s="219"/>
      <c r="AD932" s="220"/>
      <c r="AE932" s="220"/>
      <c r="AF932" s="120"/>
      <c r="AG932" s="217"/>
      <c r="AH932" s="217"/>
      <c r="AI932" s="251"/>
      <c r="AJ932" s="220"/>
      <c r="AK932" s="220"/>
      <c r="AL932" s="222"/>
      <c r="AM932" s="217"/>
      <c r="AN932" s="217"/>
      <c r="AO932" s="221"/>
      <c r="AP932" s="220"/>
      <c r="AQ932" s="220"/>
      <c r="AR932" s="245"/>
      <c r="AS932" s="245"/>
      <c r="AT932" s="117"/>
      <c r="AU932" s="117"/>
    </row>
    <row r="933" spans="1:47" ht="12.75" customHeight="1">
      <c r="A933" s="118"/>
      <c r="B933" s="76"/>
      <c r="C933" s="76"/>
      <c r="D933" s="216"/>
      <c r="E933" s="117"/>
      <c r="F933" s="117"/>
      <c r="G933" s="117"/>
      <c r="H933" s="117"/>
      <c r="I933" s="117"/>
      <c r="J933" s="117"/>
      <c r="K933" s="117"/>
      <c r="L933" s="119"/>
      <c r="M933" s="120"/>
      <c r="N933" s="118"/>
      <c r="O933" s="117"/>
      <c r="P933" s="117"/>
      <c r="Q933" s="216"/>
      <c r="R933" s="117"/>
      <c r="S933" s="117"/>
      <c r="T933" s="117"/>
      <c r="U933" s="216"/>
      <c r="V933" s="216"/>
      <c r="W933" s="216"/>
      <c r="X933" s="216"/>
      <c r="Y933" s="216"/>
      <c r="Z933" s="216"/>
      <c r="AA933" s="217"/>
      <c r="AB933" s="218"/>
      <c r="AC933" s="219"/>
      <c r="AD933" s="220"/>
      <c r="AE933" s="220"/>
      <c r="AF933" s="120"/>
      <c r="AG933" s="217"/>
      <c r="AH933" s="217"/>
      <c r="AI933" s="251"/>
      <c r="AJ933" s="220"/>
      <c r="AK933" s="220"/>
      <c r="AL933" s="222"/>
      <c r="AM933" s="217"/>
      <c r="AN933" s="217"/>
      <c r="AO933" s="221"/>
      <c r="AP933" s="220"/>
      <c r="AQ933" s="220"/>
      <c r="AR933" s="245"/>
      <c r="AS933" s="245"/>
      <c r="AT933" s="117"/>
      <c r="AU933" s="117"/>
    </row>
    <row r="934" spans="1:47" ht="12.75" customHeight="1">
      <c r="A934" s="118"/>
      <c r="B934" s="76"/>
      <c r="C934" s="76"/>
      <c r="D934" s="216"/>
      <c r="E934" s="117"/>
      <c r="F934" s="117"/>
      <c r="G934" s="117"/>
      <c r="H934" s="117"/>
      <c r="I934" s="117"/>
      <c r="J934" s="117"/>
      <c r="K934" s="117"/>
      <c r="L934" s="119"/>
      <c r="M934" s="120"/>
      <c r="N934" s="118"/>
      <c r="O934" s="117"/>
      <c r="P934" s="117"/>
      <c r="Q934" s="216"/>
      <c r="R934" s="117"/>
      <c r="S934" s="117"/>
      <c r="T934" s="117"/>
      <c r="U934" s="216"/>
      <c r="V934" s="216"/>
      <c r="W934" s="216"/>
      <c r="X934" s="216"/>
      <c r="Y934" s="216"/>
      <c r="Z934" s="216"/>
      <c r="AA934" s="217"/>
      <c r="AB934" s="218"/>
      <c r="AC934" s="219"/>
      <c r="AD934" s="220"/>
      <c r="AE934" s="220"/>
      <c r="AF934" s="120"/>
      <c r="AG934" s="217"/>
      <c r="AH934" s="217"/>
      <c r="AI934" s="251"/>
      <c r="AJ934" s="220"/>
      <c r="AK934" s="220"/>
      <c r="AL934" s="222"/>
      <c r="AM934" s="217"/>
      <c r="AN934" s="217"/>
      <c r="AO934" s="221"/>
      <c r="AP934" s="220"/>
      <c r="AQ934" s="220"/>
      <c r="AR934" s="245"/>
      <c r="AS934" s="245"/>
      <c r="AT934" s="117"/>
      <c r="AU934" s="117"/>
    </row>
    <row r="935" spans="1:47" ht="12.75" customHeight="1">
      <c r="A935" s="118"/>
      <c r="B935" s="76"/>
      <c r="C935" s="76"/>
      <c r="D935" s="216"/>
      <c r="E935" s="117"/>
      <c r="F935" s="117"/>
      <c r="G935" s="117"/>
      <c r="H935" s="117"/>
      <c r="I935" s="117"/>
      <c r="J935" s="117"/>
      <c r="K935" s="117"/>
      <c r="L935" s="119"/>
      <c r="M935" s="120"/>
      <c r="N935" s="118"/>
      <c r="O935" s="117"/>
      <c r="P935" s="117"/>
      <c r="Q935" s="216"/>
      <c r="R935" s="117"/>
      <c r="S935" s="117"/>
      <c r="T935" s="117"/>
      <c r="U935" s="216"/>
      <c r="V935" s="216"/>
      <c r="W935" s="216"/>
      <c r="X935" s="216"/>
      <c r="Y935" s="216"/>
      <c r="Z935" s="216"/>
      <c r="AA935" s="217"/>
      <c r="AB935" s="218"/>
      <c r="AC935" s="219"/>
      <c r="AD935" s="220"/>
      <c r="AE935" s="220"/>
      <c r="AF935" s="120"/>
      <c r="AG935" s="217"/>
      <c r="AH935" s="217"/>
      <c r="AI935" s="251"/>
      <c r="AJ935" s="220"/>
      <c r="AK935" s="220"/>
      <c r="AL935" s="222"/>
      <c r="AM935" s="217"/>
      <c r="AN935" s="217"/>
      <c r="AO935" s="221"/>
      <c r="AP935" s="220"/>
      <c r="AQ935" s="220"/>
      <c r="AR935" s="245"/>
      <c r="AS935" s="245"/>
      <c r="AT935" s="117"/>
      <c r="AU935" s="117"/>
    </row>
    <row r="936" spans="1:47" ht="12.75" customHeight="1">
      <c r="A936" s="118"/>
      <c r="B936" s="76"/>
      <c r="C936" s="76"/>
      <c r="D936" s="216"/>
      <c r="E936" s="117"/>
      <c r="F936" s="117"/>
      <c r="G936" s="117"/>
      <c r="H936" s="117"/>
      <c r="I936" s="117"/>
      <c r="J936" s="117"/>
      <c r="K936" s="117"/>
      <c r="L936" s="119"/>
      <c r="M936" s="120"/>
      <c r="N936" s="118"/>
      <c r="O936" s="117"/>
      <c r="P936" s="117"/>
      <c r="Q936" s="216"/>
      <c r="R936" s="117"/>
      <c r="S936" s="117"/>
      <c r="T936" s="117"/>
      <c r="U936" s="216"/>
      <c r="V936" s="216"/>
      <c r="W936" s="216"/>
      <c r="X936" s="216"/>
      <c r="Y936" s="216"/>
      <c r="Z936" s="216"/>
      <c r="AA936" s="217"/>
      <c r="AB936" s="218"/>
      <c r="AC936" s="219"/>
      <c r="AD936" s="220"/>
      <c r="AE936" s="220"/>
      <c r="AF936" s="120"/>
      <c r="AG936" s="217"/>
      <c r="AH936" s="217"/>
      <c r="AI936" s="251"/>
      <c r="AJ936" s="220"/>
      <c r="AK936" s="220"/>
      <c r="AL936" s="222"/>
      <c r="AM936" s="217"/>
      <c r="AN936" s="217"/>
      <c r="AO936" s="221"/>
      <c r="AP936" s="220"/>
      <c r="AQ936" s="220"/>
      <c r="AR936" s="245"/>
      <c r="AS936" s="245"/>
      <c r="AT936" s="117"/>
      <c r="AU936" s="117"/>
    </row>
    <row r="937" spans="1:47" ht="12.75" customHeight="1">
      <c r="A937" s="118"/>
      <c r="B937" s="76"/>
      <c r="C937" s="76"/>
      <c r="D937" s="216"/>
      <c r="E937" s="117"/>
      <c r="F937" s="117"/>
      <c r="G937" s="117"/>
      <c r="H937" s="117"/>
      <c r="I937" s="117"/>
      <c r="J937" s="117"/>
      <c r="K937" s="117"/>
      <c r="L937" s="119"/>
      <c r="M937" s="120"/>
      <c r="N937" s="118"/>
      <c r="O937" s="117"/>
      <c r="P937" s="117"/>
      <c r="Q937" s="216"/>
      <c r="R937" s="117"/>
      <c r="S937" s="117"/>
      <c r="T937" s="117"/>
      <c r="U937" s="216"/>
      <c r="V937" s="216"/>
      <c r="W937" s="216"/>
      <c r="X937" s="216"/>
      <c r="Y937" s="216"/>
      <c r="Z937" s="216"/>
      <c r="AA937" s="217"/>
      <c r="AB937" s="218"/>
      <c r="AC937" s="219"/>
      <c r="AD937" s="220"/>
      <c r="AE937" s="220"/>
      <c r="AF937" s="120"/>
      <c r="AG937" s="217"/>
      <c r="AH937" s="217"/>
      <c r="AI937" s="251"/>
      <c r="AJ937" s="220"/>
      <c r="AK937" s="220"/>
      <c r="AL937" s="222"/>
      <c r="AM937" s="217"/>
      <c r="AN937" s="217"/>
      <c r="AO937" s="221"/>
      <c r="AP937" s="220"/>
      <c r="AQ937" s="220"/>
      <c r="AR937" s="245"/>
      <c r="AS937" s="245"/>
      <c r="AT937" s="117"/>
      <c r="AU937" s="117"/>
    </row>
    <row r="938" spans="1:47" ht="12.75" customHeight="1">
      <c r="A938" s="118"/>
      <c r="B938" s="76"/>
      <c r="C938" s="76"/>
      <c r="D938" s="216"/>
      <c r="E938" s="117"/>
      <c r="F938" s="117"/>
      <c r="G938" s="117"/>
      <c r="H938" s="117"/>
      <c r="I938" s="117"/>
      <c r="J938" s="117"/>
      <c r="K938" s="117"/>
      <c r="L938" s="119"/>
      <c r="M938" s="120"/>
      <c r="N938" s="118"/>
      <c r="O938" s="117"/>
      <c r="P938" s="117"/>
      <c r="Q938" s="216"/>
      <c r="R938" s="117"/>
      <c r="S938" s="117"/>
      <c r="T938" s="117"/>
      <c r="U938" s="216"/>
      <c r="V938" s="216"/>
      <c r="W938" s="216"/>
      <c r="X938" s="216"/>
      <c r="Y938" s="216"/>
      <c r="Z938" s="216"/>
      <c r="AA938" s="217"/>
      <c r="AB938" s="218"/>
      <c r="AC938" s="219"/>
      <c r="AD938" s="220"/>
      <c r="AE938" s="220"/>
      <c r="AF938" s="120"/>
      <c r="AG938" s="217"/>
      <c r="AH938" s="217"/>
      <c r="AI938" s="251"/>
      <c r="AJ938" s="220"/>
      <c r="AK938" s="220"/>
      <c r="AL938" s="222"/>
      <c r="AM938" s="217"/>
      <c r="AN938" s="217"/>
      <c r="AO938" s="221"/>
      <c r="AP938" s="220"/>
      <c r="AQ938" s="220"/>
      <c r="AR938" s="245"/>
      <c r="AS938" s="245"/>
      <c r="AT938" s="117"/>
      <c r="AU938" s="117"/>
    </row>
    <row r="939" spans="1:47" ht="12.75" customHeight="1">
      <c r="A939" s="118"/>
      <c r="B939" s="76"/>
      <c r="C939" s="76"/>
      <c r="D939" s="216"/>
      <c r="E939" s="117"/>
      <c r="F939" s="117"/>
      <c r="G939" s="117"/>
      <c r="H939" s="117"/>
      <c r="I939" s="117"/>
      <c r="J939" s="117"/>
      <c r="K939" s="117"/>
      <c r="L939" s="119"/>
      <c r="M939" s="120"/>
      <c r="N939" s="118"/>
      <c r="O939" s="117"/>
      <c r="P939" s="117"/>
      <c r="Q939" s="216"/>
      <c r="R939" s="117"/>
      <c r="S939" s="117"/>
      <c r="T939" s="117"/>
      <c r="U939" s="216"/>
      <c r="V939" s="216"/>
      <c r="W939" s="216"/>
      <c r="X939" s="216"/>
      <c r="Y939" s="216"/>
      <c r="Z939" s="216"/>
      <c r="AA939" s="217"/>
      <c r="AB939" s="218"/>
      <c r="AC939" s="219"/>
      <c r="AD939" s="220"/>
      <c r="AE939" s="220"/>
      <c r="AF939" s="120"/>
      <c r="AG939" s="217"/>
      <c r="AH939" s="217"/>
      <c r="AI939" s="251"/>
      <c r="AJ939" s="220"/>
      <c r="AK939" s="220"/>
      <c r="AL939" s="222"/>
      <c r="AM939" s="217"/>
      <c r="AN939" s="217"/>
      <c r="AO939" s="221"/>
      <c r="AP939" s="220"/>
      <c r="AQ939" s="220"/>
      <c r="AR939" s="245"/>
      <c r="AS939" s="245"/>
      <c r="AT939" s="117"/>
      <c r="AU939" s="117"/>
    </row>
    <row r="940" spans="1:47" ht="12.75" customHeight="1">
      <c r="A940" s="118"/>
      <c r="B940" s="76"/>
      <c r="C940" s="76"/>
      <c r="D940" s="216"/>
      <c r="E940" s="117"/>
      <c r="F940" s="117"/>
      <c r="G940" s="117"/>
      <c r="H940" s="117"/>
      <c r="I940" s="117"/>
      <c r="J940" s="117"/>
      <c r="K940" s="117"/>
      <c r="L940" s="119"/>
      <c r="M940" s="120"/>
      <c r="N940" s="118"/>
      <c r="O940" s="117"/>
      <c r="P940" s="117"/>
      <c r="Q940" s="216"/>
      <c r="R940" s="117"/>
      <c r="S940" s="117"/>
      <c r="T940" s="117"/>
      <c r="U940" s="216"/>
      <c r="V940" s="216"/>
      <c r="W940" s="216"/>
      <c r="X940" s="216"/>
      <c r="Y940" s="216"/>
      <c r="Z940" s="216"/>
      <c r="AA940" s="217"/>
      <c r="AB940" s="218"/>
      <c r="AC940" s="219"/>
      <c r="AD940" s="220"/>
      <c r="AE940" s="220"/>
      <c r="AF940" s="120"/>
      <c r="AG940" s="217"/>
      <c r="AH940" s="217"/>
      <c r="AI940" s="251"/>
      <c r="AJ940" s="220"/>
      <c r="AK940" s="220"/>
      <c r="AL940" s="222"/>
      <c r="AM940" s="217"/>
      <c r="AN940" s="217"/>
      <c r="AO940" s="221"/>
      <c r="AP940" s="220"/>
      <c r="AQ940" s="220"/>
      <c r="AR940" s="245"/>
      <c r="AS940" s="245"/>
      <c r="AT940" s="117"/>
      <c r="AU940" s="117"/>
    </row>
    <row r="941" spans="1:47" ht="12.75" customHeight="1">
      <c r="A941" s="118"/>
      <c r="B941" s="76"/>
      <c r="C941" s="76"/>
      <c r="D941" s="216"/>
      <c r="E941" s="117"/>
      <c r="F941" s="117"/>
      <c r="G941" s="117"/>
      <c r="H941" s="117"/>
      <c r="I941" s="117"/>
      <c r="J941" s="117"/>
      <c r="K941" s="117"/>
      <c r="L941" s="119"/>
      <c r="M941" s="120"/>
      <c r="N941" s="118"/>
      <c r="O941" s="117"/>
      <c r="P941" s="117"/>
      <c r="Q941" s="216"/>
      <c r="R941" s="117"/>
      <c r="S941" s="117"/>
      <c r="T941" s="117"/>
      <c r="U941" s="216"/>
      <c r="V941" s="216"/>
      <c r="W941" s="216"/>
      <c r="X941" s="216"/>
      <c r="Y941" s="216"/>
      <c r="Z941" s="216"/>
      <c r="AA941" s="217"/>
      <c r="AB941" s="218"/>
      <c r="AC941" s="219"/>
      <c r="AD941" s="220"/>
      <c r="AE941" s="220"/>
      <c r="AF941" s="120"/>
      <c r="AG941" s="217"/>
      <c r="AH941" s="217"/>
      <c r="AI941" s="251"/>
      <c r="AJ941" s="220"/>
      <c r="AK941" s="220"/>
      <c r="AL941" s="222"/>
      <c r="AM941" s="217"/>
      <c r="AN941" s="217"/>
      <c r="AO941" s="221"/>
      <c r="AP941" s="220"/>
      <c r="AQ941" s="220"/>
      <c r="AR941" s="245"/>
      <c r="AS941" s="245"/>
      <c r="AT941" s="117"/>
      <c r="AU941" s="117"/>
    </row>
    <row r="942" spans="1:47" ht="12.75" customHeight="1">
      <c r="A942" s="118"/>
      <c r="B942" s="76"/>
      <c r="C942" s="76"/>
      <c r="D942" s="216"/>
      <c r="E942" s="117"/>
      <c r="F942" s="117"/>
      <c r="G942" s="117"/>
      <c r="H942" s="117"/>
      <c r="I942" s="117"/>
      <c r="J942" s="117"/>
      <c r="K942" s="117"/>
      <c r="L942" s="119"/>
      <c r="M942" s="120"/>
      <c r="N942" s="118"/>
      <c r="O942" s="117"/>
      <c r="P942" s="117"/>
      <c r="Q942" s="216"/>
      <c r="R942" s="117"/>
      <c r="S942" s="117"/>
      <c r="T942" s="117"/>
      <c r="U942" s="216"/>
      <c r="V942" s="216"/>
      <c r="W942" s="216"/>
      <c r="X942" s="216"/>
      <c r="Y942" s="216"/>
      <c r="Z942" s="216"/>
      <c r="AA942" s="217"/>
      <c r="AB942" s="218"/>
      <c r="AC942" s="219"/>
      <c r="AD942" s="220"/>
      <c r="AE942" s="220"/>
      <c r="AF942" s="120"/>
      <c r="AG942" s="217"/>
      <c r="AH942" s="217"/>
      <c r="AI942" s="251"/>
      <c r="AJ942" s="220"/>
      <c r="AK942" s="220"/>
      <c r="AL942" s="222"/>
      <c r="AM942" s="217"/>
      <c r="AN942" s="217"/>
      <c r="AO942" s="221"/>
      <c r="AP942" s="220"/>
      <c r="AQ942" s="220"/>
      <c r="AR942" s="245"/>
      <c r="AS942" s="245"/>
      <c r="AT942" s="117"/>
      <c r="AU942" s="117"/>
    </row>
    <row r="943" spans="1:47" ht="12.75" customHeight="1">
      <c r="A943" s="118"/>
      <c r="B943" s="76"/>
      <c r="C943" s="76"/>
      <c r="D943" s="216"/>
      <c r="E943" s="117"/>
      <c r="F943" s="117"/>
      <c r="G943" s="117"/>
      <c r="H943" s="117"/>
      <c r="I943" s="117"/>
      <c r="J943" s="117"/>
      <c r="K943" s="117"/>
      <c r="L943" s="119"/>
      <c r="M943" s="120"/>
      <c r="N943" s="118"/>
      <c r="O943" s="117"/>
      <c r="P943" s="117"/>
      <c r="Q943" s="216"/>
      <c r="R943" s="117"/>
      <c r="S943" s="117"/>
      <c r="T943" s="117"/>
      <c r="U943" s="216"/>
      <c r="V943" s="216"/>
      <c r="W943" s="216"/>
      <c r="X943" s="216"/>
      <c r="Y943" s="216"/>
      <c r="Z943" s="216"/>
      <c r="AA943" s="217"/>
      <c r="AB943" s="218"/>
      <c r="AC943" s="219"/>
      <c r="AD943" s="220"/>
      <c r="AE943" s="220"/>
      <c r="AF943" s="120"/>
      <c r="AG943" s="217"/>
      <c r="AH943" s="217"/>
      <c r="AI943" s="251"/>
      <c r="AJ943" s="220"/>
      <c r="AK943" s="220"/>
      <c r="AL943" s="222"/>
      <c r="AM943" s="217"/>
      <c r="AN943" s="217"/>
      <c r="AO943" s="221"/>
      <c r="AP943" s="220"/>
      <c r="AQ943" s="220"/>
      <c r="AR943" s="245"/>
      <c r="AS943" s="245"/>
      <c r="AT943" s="117"/>
      <c r="AU943" s="117"/>
    </row>
    <row r="944" spans="1:47" ht="12.75" customHeight="1">
      <c r="A944" s="118"/>
      <c r="B944" s="76"/>
      <c r="C944" s="76"/>
      <c r="D944" s="216"/>
      <c r="E944" s="117"/>
      <c r="F944" s="117"/>
      <c r="G944" s="117"/>
      <c r="H944" s="117"/>
      <c r="I944" s="117"/>
      <c r="J944" s="117"/>
      <c r="K944" s="117"/>
      <c r="L944" s="119"/>
      <c r="M944" s="120"/>
      <c r="N944" s="118"/>
      <c r="O944" s="117"/>
      <c r="P944" s="117"/>
      <c r="Q944" s="216"/>
      <c r="R944" s="117"/>
      <c r="S944" s="117"/>
      <c r="T944" s="117"/>
      <c r="U944" s="216"/>
      <c r="V944" s="216"/>
      <c r="W944" s="216"/>
      <c r="X944" s="216"/>
      <c r="Y944" s="216"/>
      <c r="Z944" s="216"/>
      <c r="AA944" s="217"/>
      <c r="AB944" s="218"/>
      <c r="AC944" s="219"/>
      <c r="AD944" s="220"/>
      <c r="AE944" s="220"/>
      <c r="AF944" s="120"/>
      <c r="AG944" s="217"/>
      <c r="AH944" s="217"/>
      <c r="AI944" s="251"/>
      <c r="AJ944" s="220"/>
      <c r="AK944" s="220"/>
      <c r="AL944" s="222"/>
      <c r="AM944" s="217"/>
      <c r="AN944" s="217"/>
      <c r="AO944" s="221"/>
      <c r="AP944" s="220"/>
      <c r="AQ944" s="220"/>
      <c r="AR944" s="245"/>
      <c r="AS944" s="245"/>
      <c r="AT944" s="117"/>
      <c r="AU944" s="117"/>
    </row>
    <row r="945" spans="1:47" ht="12.75" customHeight="1">
      <c r="A945" s="118"/>
      <c r="B945" s="76"/>
      <c r="C945" s="76"/>
      <c r="D945" s="216"/>
      <c r="E945" s="117"/>
      <c r="F945" s="117"/>
      <c r="G945" s="117"/>
      <c r="H945" s="117"/>
      <c r="I945" s="117"/>
      <c r="J945" s="117"/>
      <c r="K945" s="117"/>
      <c r="L945" s="119"/>
      <c r="M945" s="120"/>
      <c r="N945" s="118"/>
      <c r="O945" s="117"/>
      <c r="P945" s="117"/>
      <c r="Q945" s="216"/>
      <c r="R945" s="117"/>
      <c r="S945" s="117"/>
      <c r="T945" s="117"/>
      <c r="U945" s="216"/>
      <c r="V945" s="216"/>
      <c r="W945" s="216"/>
      <c r="X945" s="216"/>
      <c r="Y945" s="216"/>
      <c r="Z945" s="216"/>
      <c r="AA945" s="217"/>
      <c r="AB945" s="218"/>
      <c r="AC945" s="219"/>
      <c r="AD945" s="220"/>
      <c r="AE945" s="220"/>
      <c r="AF945" s="120"/>
      <c r="AG945" s="217"/>
      <c r="AH945" s="217"/>
      <c r="AI945" s="251"/>
      <c r="AJ945" s="220"/>
      <c r="AK945" s="220"/>
      <c r="AL945" s="222"/>
      <c r="AM945" s="217"/>
      <c r="AN945" s="217"/>
      <c r="AO945" s="221"/>
      <c r="AP945" s="220"/>
      <c r="AQ945" s="220"/>
      <c r="AR945" s="245"/>
      <c r="AS945" s="245"/>
      <c r="AT945" s="117"/>
      <c r="AU945" s="117"/>
    </row>
    <row r="946" spans="1:47" ht="12.75" customHeight="1">
      <c r="A946" s="118"/>
      <c r="B946" s="76"/>
      <c r="C946" s="76"/>
      <c r="D946" s="216"/>
      <c r="E946" s="117"/>
      <c r="F946" s="117"/>
      <c r="G946" s="117"/>
      <c r="H946" s="117"/>
      <c r="I946" s="117"/>
      <c r="J946" s="117"/>
      <c r="K946" s="117"/>
      <c r="L946" s="119"/>
      <c r="M946" s="120"/>
      <c r="N946" s="118"/>
      <c r="O946" s="117"/>
      <c r="P946" s="117"/>
      <c r="Q946" s="216"/>
      <c r="R946" s="117"/>
      <c r="S946" s="117"/>
      <c r="T946" s="117"/>
      <c r="U946" s="216"/>
      <c r="V946" s="216"/>
      <c r="W946" s="216"/>
      <c r="X946" s="216"/>
      <c r="Y946" s="216"/>
      <c r="Z946" s="216"/>
      <c r="AA946" s="217"/>
      <c r="AB946" s="218"/>
      <c r="AC946" s="219"/>
      <c r="AD946" s="220"/>
      <c r="AE946" s="220"/>
      <c r="AF946" s="120"/>
      <c r="AG946" s="217"/>
      <c r="AH946" s="217"/>
      <c r="AI946" s="251"/>
      <c r="AJ946" s="220"/>
      <c r="AK946" s="220"/>
      <c r="AL946" s="222"/>
      <c r="AM946" s="217"/>
      <c r="AN946" s="217"/>
      <c r="AO946" s="221"/>
      <c r="AP946" s="220"/>
      <c r="AQ946" s="220"/>
      <c r="AR946" s="245"/>
      <c r="AS946" s="245"/>
      <c r="AT946" s="117"/>
      <c r="AU946" s="117"/>
    </row>
    <row r="947" spans="1:47" ht="12.75" customHeight="1">
      <c r="A947" s="118"/>
      <c r="B947" s="76"/>
      <c r="C947" s="76"/>
      <c r="D947" s="216"/>
      <c r="E947" s="117"/>
      <c r="F947" s="117"/>
      <c r="G947" s="117"/>
      <c r="H947" s="117"/>
      <c r="I947" s="117"/>
      <c r="J947" s="117"/>
      <c r="K947" s="117"/>
      <c r="L947" s="119"/>
      <c r="M947" s="120"/>
      <c r="N947" s="118"/>
      <c r="O947" s="117"/>
      <c r="P947" s="117"/>
      <c r="Q947" s="216"/>
      <c r="R947" s="117"/>
      <c r="S947" s="117"/>
      <c r="T947" s="117"/>
      <c r="U947" s="216"/>
      <c r="V947" s="216"/>
      <c r="W947" s="216"/>
      <c r="X947" s="216"/>
      <c r="Y947" s="216"/>
      <c r="Z947" s="216"/>
      <c r="AA947" s="217"/>
      <c r="AB947" s="218"/>
      <c r="AC947" s="219"/>
      <c r="AD947" s="220"/>
      <c r="AE947" s="220"/>
      <c r="AF947" s="120"/>
      <c r="AG947" s="217"/>
      <c r="AH947" s="217"/>
      <c r="AI947" s="251"/>
      <c r="AJ947" s="220"/>
      <c r="AK947" s="220"/>
      <c r="AL947" s="222"/>
      <c r="AM947" s="217"/>
      <c r="AN947" s="217"/>
      <c r="AO947" s="221"/>
      <c r="AP947" s="220"/>
      <c r="AQ947" s="220"/>
      <c r="AR947" s="245"/>
      <c r="AS947" s="245"/>
      <c r="AT947" s="117"/>
      <c r="AU947" s="117"/>
    </row>
    <row r="948" spans="1:47" ht="12.75" customHeight="1">
      <c r="A948" s="118"/>
      <c r="B948" s="76"/>
      <c r="C948" s="76"/>
      <c r="D948" s="216"/>
      <c r="E948" s="117"/>
      <c r="F948" s="117"/>
      <c r="G948" s="117"/>
      <c r="H948" s="117"/>
      <c r="I948" s="117"/>
      <c r="J948" s="117"/>
      <c r="K948" s="117"/>
      <c r="L948" s="119"/>
      <c r="M948" s="120"/>
      <c r="N948" s="118"/>
      <c r="O948" s="117"/>
      <c r="P948" s="117"/>
      <c r="Q948" s="216"/>
      <c r="R948" s="117"/>
      <c r="S948" s="117"/>
      <c r="T948" s="117"/>
      <c r="U948" s="216"/>
      <c r="V948" s="216"/>
      <c r="W948" s="216"/>
      <c r="X948" s="216"/>
      <c r="Y948" s="216"/>
      <c r="Z948" s="216"/>
      <c r="AA948" s="217"/>
      <c r="AB948" s="218"/>
      <c r="AC948" s="219"/>
      <c r="AD948" s="220"/>
      <c r="AE948" s="220"/>
      <c r="AF948" s="120"/>
      <c r="AG948" s="217"/>
      <c r="AH948" s="217"/>
      <c r="AI948" s="251"/>
      <c r="AJ948" s="220"/>
      <c r="AK948" s="220"/>
      <c r="AL948" s="222"/>
      <c r="AM948" s="217"/>
      <c r="AN948" s="217"/>
      <c r="AO948" s="221"/>
      <c r="AP948" s="220"/>
      <c r="AQ948" s="220"/>
      <c r="AR948" s="245"/>
      <c r="AS948" s="245"/>
      <c r="AT948" s="117"/>
      <c r="AU948" s="117"/>
    </row>
    <row r="949" spans="1:47" ht="12.75" customHeight="1">
      <c r="A949" s="118"/>
      <c r="B949" s="76"/>
      <c r="C949" s="76"/>
      <c r="D949" s="216"/>
      <c r="E949" s="117"/>
      <c r="F949" s="117"/>
      <c r="G949" s="117"/>
      <c r="H949" s="117"/>
      <c r="I949" s="117"/>
      <c r="J949" s="117"/>
      <c r="K949" s="117"/>
      <c r="L949" s="119"/>
      <c r="M949" s="120"/>
      <c r="N949" s="118"/>
      <c r="O949" s="117"/>
      <c r="P949" s="117"/>
      <c r="Q949" s="216"/>
      <c r="R949" s="117"/>
      <c r="S949" s="117"/>
      <c r="T949" s="117"/>
      <c r="U949" s="216"/>
      <c r="V949" s="216"/>
      <c r="W949" s="216"/>
      <c r="X949" s="216"/>
      <c r="Y949" s="216"/>
      <c r="Z949" s="216"/>
      <c r="AA949" s="217"/>
      <c r="AB949" s="218"/>
      <c r="AC949" s="219"/>
      <c r="AD949" s="220"/>
      <c r="AE949" s="220"/>
      <c r="AF949" s="120"/>
      <c r="AG949" s="217"/>
      <c r="AH949" s="217"/>
      <c r="AI949" s="251"/>
      <c r="AJ949" s="220"/>
      <c r="AK949" s="220"/>
      <c r="AL949" s="222"/>
      <c r="AM949" s="217"/>
      <c r="AN949" s="217"/>
      <c r="AO949" s="221"/>
      <c r="AP949" s="220"/>
      <c r="AQ949" s="220"/>
      <c r="AR949" s="245"/>
      <c r="AS949" s="245"/>
      <c r="AT949" s="117"/>
      <c r="AU949" s="117"/>
    </row>
    <row r="950" spans="1:47" ht="12.75" customHeight="1">
      <c r="A950" s="118"/>
      <c r="B950" s="76"/>
      <c r="C950" s="76"/>
      <c r="D950" s="216"/>
      <c r="E950" s="117"/>
      <c r="F950" s="117"/>
      <c r="G950" s="117"/>
      <c r="H950" s="117"/>
      <c r="I950" s="117"/>
      <c r="J950" s="117"/>
      <c r="K950" s="117"/>
      <c r="L950" s="119"/>
      <c r="M950" s="120"/>
      <c r="N950" s="118"/>
      <c r="O950" s="117"/>
      <c r="P950" s="117"/>
      <c r="Q950" s="216"/>
      <c r="R950" s="117"/>
      <c r="S950" s="117"/>
      <c r="T950" s="117"/>
      <c r="U950" s="216"/>
      <c r="V950" s="216"/>
      <c r="W950" s="216"/>
      <c r="X950" s="216"/>
      <c r="Y950" s="216"/>
      <c r="Z950" s="216"/>
      <c r="AA950" s="217"/>
      <c r="AB950" s="218"/>
      <c r="AC950" s="219"/>
      <c r="AD950" s="220"/>
      <c r="AE950" s="220"/>
      <c r="AF950" s="120"/>
      <c r="AG950" s="217"/>
      <c r="AH950" s="217"/>
      <c r="AI950" s="251"/>
      <c r="AJ950" s="220"/>
      <c r="AK950" s="220"/>
      <c r="AL950" s="222"/>
      <c r="AM950" s="217"/>
      <c r="AN950" s="217"/>
      <c r="AO950" s="221"/>
      <c r="AP950" s="220"/>
      <c r="AQ950" s="220"/>
      <c r="AR950" s="245"/>
      <c r="AS950" s="245"/>
      <c r="AT950" s="117"/>
      <c r="AU950" s="117"/>
    </row>
    <row r="951" spans="1:47" ht="12.75" customHeight="1">
      <c r="A951" s="118"/>
      <c r="B951" s="76"/>
      <c r="C951" s="76"/>
      <c r="D951" s="216"/>
      <c r="E951" s="117"/>
      <c r="F951" s="117"/>
      <c r="G951" s="117"/>
      <c r="H951" s="117"/>
      <c r="I951" s="117"/>
      <c r="J951" s="117"/>
      <c r="K951" s="117"/>
      <c r="L951" s="119"/>
      <c r="M951" s="120"/>
      <c r="N951" s="118"/>
      <c r="O951" s="117"/>
      <c r="P951" s="117"/>
      <c r="Q951" s="216"/>
      <c r="R951" s="117"/>
      <c r="S951" s="117"/>
      <c r="T951" s="117"/>
      <c r="U951" s="216"/>
      <c r="V951" s="216"/>
      <c r="W951" s="216"/>
      <c r="X951" s="216"/>
      <c r="Y951" s="216"/>
      <c r="Z951" s="216"/>
      <c r="AA951" s="217"/>
      <c r="AB951" s="218"/>
      <c r="AC951" s="219"/>
      <c r="AD951" s="220"/>
      <c r="AE951" s="220"/>
      <c r="AF951" s="120"/>
      <c r="AG951" s="217"/>
      <c r="AH951" s="217"/>
      <c r="AI951" s="251"/>
      <c r="AJ951" s="220"/>
      <c r="AK951" s="220"/>
      <c r="AL951" s="222"/>
      <c r="AM951" s="217"/>
      <c r="AN951" s="217"/>
      <c r="AO951" s="221"/>
      <c r="AP951" s="220"/>
      <c r="AQ951" s="220"/>
      <c r="AR951" s="245"/>
      <c r="AS951" s="245"/>
      <c r="AT951" s="117"/>
      <c r="AU951" s="117"/>
    </row>
    <row r="952" spans="1:47" ht="12.75" customHeight="1">
      <c r="A952" s="118"/>
      <c r="B952" s="76"/>
      <c r="C952" s="76"/>
      <c r="D952" s="216"/>
      <c r="E952" s="117"/>
      <c r="F952" s="117"/>
      <c r="G952" s="117"/>
      <c r="H952" s="117"/>
      <c r="I952" s="117"/>
      <c r="J952" s="117"/>
      <c r="K952" s="117"/>
      <c r="L952" s="119"/>
      <c r="M952" s="120"/>
      <c r="N952" s="118"/>
      <c r="O952" s="117"/>
      <c r="P952" s="117"/>
      <c r="Q952" s="216"/>
      <c r="R952" s="117"/>
      <c r="S952" s="117"/>
      <c r="T952" s="117"/>
      <c r="U952" s="216"/>
      <c r="V952" s="216"/>
      <c r="W952" s="216"/>
      <c r="X952" s="216"/>
      <c r="Y952" s="216"/>
      <c r="Z952" s="216"/>
      <c r="AA952" s="217"/>
      <c r="AB952" s="218"/>
      <c r="AC952" s="219"/>
      <c r="AD952" s="220"/>
      <c r="AE952" s="220"/>
      <c r="AF952" s="120"/>
      <c r="AG952" s="217"/>
      <c r="AH952" s="217"/>
      <c r="AI952" s="251"/>
      <c r="AJ952" s="220"/>
      <c r="AK952" s="220"/>
      <c r="AL952" s="222"/>
      <c r="AM952" s="217"/>
      <c r="AN952" s="217"/>
      <c r="AO952" s="221"/>
      <c r="AP952" s="220"/>
      <c r="AQ952" s="220"/>
      <c r="AR952" s="245"/>
      <c r="AS952" s="245"/>
      <c r="AT952" s="117"/>
      <c r="AU952" s="117"/>
    </row>
    <row r="953" spans="1:47" ht="12.75" customHeight="1">
      <c r="A953" s="118"/>
      <c r="B953" s="76"/>
      <c r="C953" s="76"/>
      <c r="D953" s="216"/>
      <c r="E953" s="117"/>
      <c r="F953" s="117"/>
      <c r="G953" s="117"/>
      <c r="H953" s="117"/>
      <c r="I953" s="117"/>
      <c r="J953" s="117"/>
      <c r="K953" s="117"/>
      <c r="L953" s="119"/>
      <c r="M953" s="120"/>
      <c r="N953" s="118"/>
      <c r="O953" s="117"/>
      <c r="P953" s="117"/>
      <c r="Q953" s="216"/>
      <c r="R953" s="117"/>
      <c r="S953" s="117"/>
      <c r="T953" s="117"/>
      <c r="U953" s="216"/>
      <c r="V953" s="216"/>
      <c r="W953" s="216"/>
      <c r="X953" s="216"/>
      <c r="Y953" s="216"/>
      <c r="Z953" s="216"/>
      <c r="AA953" s="217"/>
      <c r="AB953" s="218"/>
      <c r="AC953" s="219"/>
      <c r="AD953" s="220"/>
      <c r="AE953" s="220"/>
      <c r="AF953" s="120"/>
      <c r="AG953" s="217"/>
      <c r="AH953" s="217"/>
      <c r="AI953" s="251"/>
      <c r="AJ953" s="220"/>
      <c r="AK953" s="220"/>
      <c r="AL953" s="222"/>
      <c r="AM953" s="217"/>
      <c r="AN953" s="217"/>
      <c r="AO953" s="221"/>
      <c r="AP953" s="220"/>
      <c r="AQ953" s="220"/>
      <c r="AR953" s="245"/>
      <c r="AS953" s="245"/>
      <c r="AT953" s="117"/>
      <c r="AU953" s="117"/>
    </row>
    <row r="954" spans="1:47" ht="12.75" customHeight="1">
      <c r="A954" s="118"/>
      <c r="B954" s="76"/>
      <c r="C954" s="76"/>
      <c r="D954" s="216"/>
      <c r="E954" s="117"/>
      <c r="F954" s="117"/>
      <c r="G954" s="117"/>
      <c r="H954" s="117"/>
      <c r="I954" s="117"/>
      <c r="J954" s="117"/>
      <c r="K954" s="117"/>
      <c r="L954" s="119"/>
      <c r="M954" s="120"/>
      <c r="N954" s="118"/>
      <c r="O954" s="117"/>
      <c r="P954" s="117"/>
      <c r="Q954" s="216"/>
      <c r="R954" s="117"/>
      <c r="S954" s="117"/>
      <c r="T954" s="117"/>
      <c r="U954" s="216"/>
      <c r="V954" s="216"/>
      <c r="W954" s="216"/>
      <c r="X954" s="216"/>
      <c r="Y954" s="216"/>
      <c r="Z954" s="216"/>
      <c r="AA954" s="217"/>
      <c r="AB954" s="218"/>
      <c r="AC954" s="219"/>
      <c r="AD954" s="220"/>
      <c r="AE954" s="220"/>
      <c r="AF954" s="120"/>
      <c r="AG954" s="217"/>
      <c r="AH954" s="217"/>
      <c r="AI954" s="251"/>
      <c r="AJ954" s="220"/>
      <c r="AK954" s="220"/>
      <c r="AL954" s="222"/>
      <c r="AM954" s="217"/>
      <c r="AN954" s="217"/>
      <c r="AO954" s="221"/>
      <c r="AP954" s="220"/>
      <c r="AQ954" s="220"/>
      <c r="AR954" s="245"/>
      <c r="AS954" s="245"/>
      <c r="AT954" s="117"/>
      <c r="AU954" s="117"/>
    </row>
    <row r="955" spans="1:47" ht="12.75" customHeight="1">
      <c r="A955" s="118"/>
      <c r="B955" s="76"/>
      <c r="C955" s="76"/>
      <c r="D955" s="216"/>
      <c r="E955" s="117"/>
      <c r="F955" s="117"/>
      <c r="G955" s="117"/>
      <c r="H955" s="117"/>
      <c r="I955" s="117"/>
      <c r="J955" s="117"/>
      <c r="K955" s="117"/>
      <c r="L955" s="119"/>
      <c r="M955" s="120"/>
      <c r="N955" s="118"/>
      <c r="O955" s="117"/>
      <c r="P955" s="117"/>
      <c r="Q955" s="216"/>
      <c r="R955" s="117"/>
      <c r="S955" s="117"/>
      <c r="T955" s="117"/>
      <c r="U955" s="216"/>
      <c r="V955" s="216"/>
      <c r="W955" s="216"/>
      <c r="X955" s="216"/>
      <c r="Y955" s="216"/>
      <c r="Z955" s="216"/>
      <c r="AA955" s="217"/>
      <c r="AB955" s="218"/>
      <c r="AC955" s="219"/>
      <c r="AD955" s="220"/>
      <c r="AE955" s="220"/>
      <c r="AF955" s="120"/>
      <c r="AG955" s="217"/>
      <c r="AH955" s="217"/>
      <c r="AI955" s="251"/>
      <c r="AJ955" s="220"/>
      <c r="AK955" s="220"/>
      <c r="AL955" s="222"/>
      <c r="AM955" s="217"/>
      <c r="AN955" s="217"/>
      <c r="AO955" s="221"/>
      <c r="AP955" s="220"/>
      <c r="AQ955" s="220"/>
      <c r="AR955" s="245"/>
      <c r="AS955" s="245"/>
      <c r="AT955" s="117"/>
      <c r="AU955" s="117"/>
    </row>
    <row r="956" spans="1:47" ht="12.75" customHeight="1">
      <c r="A956" s="118"/>
      <c r="B956" s="76"/>
      <c r="C956" s="76"/>
      <c r="D956" s="216"/>
      <c r="E956" s="117"/>
      <c r="F956" s="117"/>
      <c r="G956" s="117"/>
      <c r="H956" s="117"/>
      <c r="I956" s="117"/>
      <c r="J956" s="117"/>
      <c r="K956" s="117"/>
      <c r="L956" s="119"/>
      <c r="M956" s="120"/>
      <c r="N956" s="118"/>
      <c r="O956" s="117"/>
      <c r="P956" s="117"/>
      <c r="Q956" s="216"/>
      <c r="R956" s="117"/>
      <c r="S956" s="117"/>
      <c r="T956" s="117"/>
      <c r="U956" s="216"/>
      <c r="V956" s="216"/>
      <c r="W956" s="216"/>
      <c r="X956" s="216"/>
      <c r="Y956" s="216"/>
      <c r="Z956" s="216"/>
      <c r="AA956" s="217"/>
      <c r="AB956" s="218"/>
      <c r="AC956" s="219"/>
      <c r="AD956" s="220"/>
      <c r="AE956" s="220"/>
      <c r="AF956" s="120"/>
      <c r="AG956" s="217"/>
      <c r="AH956" s="217"/>
      <c r="AI956" s="251"/>
      <c r="AJ956" s="220"/>
      <c r="AK956" s="220"/>
      <c r="AL956" s="222"/>
      <c r="AM956" s="217"/>
      <c r="AN956" s="217"/>
      <c r="AO956" s="221"/>
      <c r="AP956" s="220"/>
      <c r="AQ956" s="220"/>
      <c r="AR956" s="245"/>
      <c r="AS956" s="245"/>
      <c r="AT956" s="117"/>
      <c r="AU956" s="117"/>
    </row>
    <row r="957" spans="1:47" ht="12.75" customHeight="1">
      <c r="A957" s="118"/>
      <c r="B957" s="76"/>
      <c r="C957" s="76"/>
      <c r="D957" s="216"/>
      <c r="E957" s="117"/>
      <c r="F957" s="117"/>
      <c r="G957" s="117"/>
      <c r="H957" s="117"/>
      <c r="I957" s="117"/>
      <c r="J957" s="117"/>
      <c r="K957" s="117"/>
      <c r="L957" s="119"/>
      <c r="M957" s="120"/>
      <c r="N957" s="118"/>
      <c r="O957" s="117"/>
      <c r="P957" s="117"/>
      <c r="Q957" s="216"/>
      <c r="R957" s="117"/>
      <c r="S957" s="117"/>
      <c r="T957" s="117"/>
      <c r="U957" s="216"/>
      <c r="V957" s="216"/>
      <c r="W957" s="216"/>
      <c r="X957" s="216"/>
      <c r="Y957" s="216"/>
      <c r="Z957" s="216"/>
      <c r="AA957" s="217"/>
      <c r="AB957" s="218"/>
      <c r="AC957" s="219"/>
      <c r="AD957" s="220"/>
      <c r="AE957" s="220"/>
      <c r="AF957" s="120"/>
      <c r="AG957" s="217"/>
      <c r="AH957" s="217"/>
      <c r="AI957" s="251"/>
      <c r="AJ957" s="220"/>
      <c r="AK957" s="220"/>
      <c r="AL957" s="222"/>
      <c r="AM957" s="217"/>
      <c r="AN957" s="217"/>
      <c r="AO957" s="221"/>
      <c r="AP957" s="220"/>
      <c r="AQ957" s="220"/>
      <c r="AR957" s="245"/>
      <c r="AS957" s="245"/>
      <c r="AT957" s="117"/>
      <c r="AU957" s="117"/>
    </row>
    <row r="958" spans="1:47" ht="12.75" customHeight="1">
      <c r="A958" s="118"/>
      <c r="B958" s="76"/>
      <c r="C958" s="76"/>
      <c r="D958" s="216"/>
      <c r="E958" s="117"/>
      <c r="F958" s="117"/>
      <c r="G958" s="117"/>
      <c r="H958" s="117"/>
      <c r="I958" s="117"/>
      <c r="J958" s="117"/>
      <c r="K958" s="117"/>
      <c r="L958" s="119"/>
      <c r="M958" s="120"/>
      <c r="N958" s="118"/>
      <c r="O958" s="117"/>
      <c r="P958" s="117"/>
      <c r="Q958" s="216"/>
      <c r="R958" s="117"/>
      <c r="S958" s="117"/>
      <c r="T958" s="117"/>
      <c r="U958" s="216"/>
      <c r="V958" s="216"/>
      <c r="W958" s="216"/>
      <c r="X958" s="216"/>
      <c r="Y958" s="216"/>
      <c r="Z958" s="216"/>
      <c r="AA958" s="217"/>
      <c r="AB958" s="218"/>
      <c r="AC958" s="219"/>
      <c r="AD958" s="220"/>
      <c r="AE958" s="220"/>
      <c r="AF958" s="120"/>
      <c r="AG958" s="217"/>
      <c r="AH958" s="217"/>
      <c r="AI958" s="251"/>
      <c r="AJ958" s="220"/>
      <c r="AK958" s="220"/>
      <c r="AL958" s="222"/>
      <c r="AM958" s="217"/>
      <c r="AN958" s="217"/>
      <c r="AO958" s="221"/>
      <c r="AP958" s="220"/>
      <c r="AQ958" s="220"/>
      <c r="AR958" s="245"/>
      <c r="AS958" s="245"/>
      <c r="AT958" s="117"/>
      <c r="AU958" s="117"/>
    </row>
    <row r="959" spans="1:47" ht="12.75" customHeight="1">
      <c r="A959" s="118"/>
      <c r="B959" s="76"/>
      <c r="C959" s="76"/>
      <c r="D959" s="216"/>
      <c r="E959" s="117"/>
      <c r="F959" s="117"/>
      <c r="G959" s="117"/>
      <c r="H959" s="117"/>
      <c r="I959" s="117"/>
      <c r="J959" s="117"/>
      <c r="K959" s="117"/>
      <c r="L959" s="119"/>
      <c r="M959" s="120"/>
      <c r="N959" s="118"/>
      <c r="O959" s="117"/>
      <c r="P959" s="117"/>
      <c r="Q959" s="216"/>
      <c r="R959" s="117"/>
      <c r="S959" s="117"/>
      <c r="T959" s="117"/>
      <c r="U959" s="216"/>
      <c r="V959" s="216"/>
      <c r="W959" s="216"/>
      <c r="X959" s="216"/>
      <c r="Y959" s="216"/>
      <c r="Z959" s="216"/>
      <c r="AA959" s="217"/>
      <c r="AB959" s="218"/>
      <c r="AC959" s="219"/>
      <c r="AD959" s="220"/>
      <c r="AE959" s="220"/>
      <c r="AF959" s="120"/>
      <c r="AG959" s="217"/>
      <c r="AH959" s="217"/>
      <c r="AI959" s="251"/>
      <c r="AJ959" s="220"/>
      <c r="AK959" s="220"/>
      <c r="AL959" s="222"/>
      <c r="AM959" s="217"/>
      <c r="AN959" s="217"/>
      <c r="AO959" s="221"/>
      <c r="AP959" s="220"/>
      <c r="AQ959" s="220"/>
      <c r="AR959" s="245"/>
      <c r="AS959" s="245"/>
      <c r="AT959" s="117"/>
      <c r="AU959" s="117"/>
    </row>
    <row r="960" spans="1:47" ht="12.75" customHeight="1">
      <c r="A960" s="118"/>
      <c r="B960" s="76"/>
      <c r="C960" s="76"/>
      <c r="D960" s="216"/>
      <c r="E960" s="117"/>
      <c r="F960" s="117"/>
      <c r="G960" s="117"/>
      <c r="H960" s="117"/>
      <c r="I960" s="117"/>
      <c r="J960" s="117"/>
      <c r="K960" s="117"/>
      <c r="L960" s="119"/>
      <c r="M960" s="120"/>
      <c r="N960" s="118"/>
      <c r="O960" s="117"/>
      <c r="P960" s="117"/>
      <c r="Q960" s="216"/>
      <c r="R960" s="117"/>
      <c r="S960" s="117"/>
      <c r="T960" s="117"/>
      <c r="U960" s="216"/>
      <c r="V960" s="216"/>
      <c r="W960" s="216"/>
      <c r="X960" s="216"/>
      <c r="Y960" s="216"/>
      <c r="Z960" s="216"/>
      <c r="AA960" s="217"/>
      <c r="AB960" s="218"/>
      <c r="AC960" s="219"/>
      <c r="AD960" s="220"/>
      <c r="AE960" s="220"/>
      <c r="AF960" s="120"/>
      <c r="AG960" s="217"/>
      <c r="AH960" s="217"/>
      <c r="AI960" s="251"/>
      <c r="AJ960" s="220"/>
      <c r="AK960" s="220"/>
      <c r="AL960" s="222"/>
      <c r="AM960" s="217"/>
      <c r="AN960" s="217"/>
      <c r="AO960" s="221"/>
      <c r="AP960" s="220"/>
      <c r="AQ960" s="220"/>
      <c r="AR960" s="245"/>
      <c r="AS960" s="245"/>
      <c r="AT960" s="117"/>
      <c r="AU960" s="117"/>
    </row>
    <row r="961" spans="1:47" ht="12.75" customHeight="1">
      <c r="A961" s="118"/>
      <c r="B961" s="76"/>
      <c r="C961" s="76"/>
      <c r="D961" s="216"/>
      <c r="E961" s="117"/>
      <c r="F961" s="117"/>
      <c r="G961" s="117"/>
      <c r="H961" s="117"/>
      <c r="I961" s="117"/>
      <c r="J961" s="117"/>
      <c r="K961" s="117"/>
      <c r="L961" s="119"/>
      <c r="M961" s="120"/>
      <c r="N961" s="118"/>
      <c r="O961" s="117"/>
      <c r="P961" s="117"/>
      <c r="Q961" s="216"/>
      <c r="R961" s="117"/>
      <c r="S961" s="117"/>
      <c r="T961" s="117"/>
      <c r="U961" s="216"/>
      <c r="V961" s="216"/>
      <c r="W961" s="216"/>
      <c r="X961" s="216"/>
      <c r="Y961" s="216"/>
      <c r="Z961" s="216"/>
      <c r="AA961" s="217"/>
      <c r="AB961" s="218"/>
      <c r="AC961" s="219"/>
      <c r="AD961" s="220"/>
      <c r="AE961" s="220"/>
      <c r="AF961" s="120"/>
      <c r="AG961" s="217"/>
      <c r="AH961" s="217"/>
      <c r="AI961" s="251"/>
      <c r="AJ961" s="220"/>
      <c r="AK961" s="220"/>
      <c r="AL961" s="222"/>
      <c r="AM961" s="217"/>
      <c r="AN961" s="217"/>
      <c r="AO961" s="221"/>
      <c r="AP961" s="220"/>
      <c r="AQ961" s="220"/>
      <c r="AR961" s="245"/>
      <c r="AS961" s="245"/>
      <c r="AT961" s="117"/>
      <c r="AU961" s="117"/>
    </row>
    <row r="962" spans="1:47" ht="12.75" customHeight="1">
      <c r="A962" s="118"/>
      <c r="B962" s="76"/>
      <c r="C962" s="76"/>
      <c r="D962" s="216"/>
      <c r="E962" s="117"/>
      <c r="F962" s="117"/>
      <c r="G962" s="117"/>
      <c r="H962" s="117"/>
      <c r="I962" s="117"/>
      <c r="J962" s="117"/>
      <c r="K962" s="117"/>
      <c r="L962" s="119"/>
      <c r="M962" s="120"/>
      <c r="N962" s="118"/>
      <c r="O962" s="117"/>
      <c r="P962" s="117"/>
      <c r="Q962" s="216"/>
      <c r="R962" s="117"/>
      <c r="S962" s="117"/>
      <c r="T962" s="117"/>
      <c r="U962" s="216"/>
      <c r="V962" s="216"/>
      <c r="W962" s="216"/>
      <c r="X962" s="216"/>
      <c r="Y962" s="216"/>
      <c r="Z962" s="216"/>
      <c r="AA962" s="217"/>
      <c r="AB962" s="218"/>
      <c r="AC962" s="219"/>
      <c r="AD962" s="220"/>
      <c r="AE962" s="220"/>
      <c r="AF962" s="120"/>
      <c r="AG962" s="217"/>
      <c r="AH962" s="217"/>
      <c r="AI962" s="251"/>
      <c r="AJ962" s="220"/>
      <c r="AK962" s="220"/>
      <c r="AL962" s="222"/>
      <c r="AM962" s="217"/>
      <c r="AN962" s="217"/>
      <c r="AO962" s="221"/>
      <c r="AP962" s="220"/>
      <c r="AQ962" s="220"/>
      <c r="AR962" s="245"/>
      <c r="AS962" s="245"/>
      <c r="AT962" s="117"/>
      <c r="AU962" s="117"/>
    </row>
    <row r="963" spans="1:47" ht="12.75" customHeight="1">
      <c r="A963" s="118"/>
      <c r="B963" s="76"/>
      <c r="C963" s="76"/>
      <c r="D963" s="216"/>
      <c r="E963" s="117"/>
      <c r="F963" s="117"/>
      <c r="G963" s="117"/>
      <c r="H963" s="117"/>
      <c r="I963" s="117"/>
      <c r="J963" s="117"/>
      <c r="K963" s="117"/>
      <c r="L963" s="119"/>
      <c r="M963" s="120"/>
      <c r="N963" s="118"/>
      <c r="O963" s="117"/>
      <c r="P963" s="117"/>
      <c r="Q963" s="216"/>
      <c r="R963" s="117"/>
      <c r="S963" s="117"/>
      <c r="T963" s="117"/>
      <c r="U963" s="216"/>
      <c r="V963" s="216"/>
      <c r="W963" s="216"/>
      <c r="X963" s="216"/>
      <c r="Y963" s="216"/>
      <c r="Z963" s="216"/>
      <c r="AA963" s="217"/>
      <c r="AB963" s="218"/>
      <c r="AC963" s="219"/>
      <c r="AD963" s="220"/>
      <c r="AE963" s="220"/>
      <c r="AF963" s="120"/>
      <c r="AG963" s="217"/>
      <c r="AH963" s="217"/>
      <c r="AI963" s="251"/>
      <c r="AJ963" s="220"/>
      <c r="AK963" s="220"/>
      <c r="AL963" s="222"/>
      <c r="AM963" s="217"/>
      <c r="AN963" s="217"/>
      <c r="AO963" s="221"/>
      <c r="AP963" s="220"/>
      <c r="AQ963" s="220"/>
      <c r="AR963" s="245"/>
      <c r="AS963" s="245"/>
      <c r="AT963" s="117"/>
      <c r="AU963" s="117"/>
    </row>
    <row r="964" spans="1:47" ht="12.75" customHeight="1">
      <c r="A964" s="118"/>
      <c r="B964" s="76"/>
      <c r="C964" s="76"/>
      <c r="D964" s="216"/>
      <c r="E964" s="117"/>
      <c r="F964" s="117"/>
      <c r="G964" s="117"/>
      <c r="H964" s="117"/>
      <c r="I964" s="117"/>
      <c r="J964" s="117"/>
      <c r="K964" s="117"/>
      <c r="L964" s="119"/>
      <c r="M964" s="120"/>
      <c r="N964" s="118"/>
      <c r="O964" s="117"/>
      <c r="P964" s="117"/>
      <c r="Q964" s="216"/>
      <c r="R964" s="117"/>
      <c r="S964" s="117"/>
      <c r="T964" s="117"/>
      <c r="U964" s="216"/>
      <c r="V964" s="216"/>
      <c r="W964" s="216"/>
      <c r="X964" s="216"/>
      <c r="Y964" s="216"/>
      <c r="Z964" s="216"/>
      <c r="AA964" s="217"/>
      <c r="AB964" s="218"/>
      <c r="AC964" s="219"/>
      <c r="AD964" s="220"/>
      <c r="AE964" s="220"/>
      <c r="AF964" s="120"/>
      <c r="AG964" s="217"/>
      <c r="AH964" s="217"/>
      <c r="AI964" s="251"/>
      <c r="AJ964" s="220"/>
      <c r="AK964" s="220"/>
      <c r="AL964" s="222"/>
      <c r="AM964" s="217"/>
      <c r="AN964" s="217"/>
      <c r="AO964" s="221"/>
      <c r="AP964" s="220"/>
      <c r="AQ964" s="220"/>
      <c r="AR964" s="245"/>
      <c r="AS964" s="245"/>
      <c r="AT964" s="117"/>
      <c r="AU964" s="117"/>
    </row>
    <row r="965" spans="1:47" ht="12.75" customHeight="1">
      <c r="A965" s="118"/>
      <c r="B965" s="76"/>
      <c r="C965" s="76"/>
      <c r="D965" s="216"/>
      <c r="E965" s="117"/>
      <c r="F965" s="117"/>
      <c r="G965" s="117"/>
      <c r="H965" s="117"/>
      <c r="I965" s="117"/>
      <c r="J965" s="117"/>
      <c r="K965" s="117"/>
      <c r="L965" s="119"/>
      <c r="M965" s="120"/>
      <c r="N965" s="118"/>
      <c r="O965" s="117"/>
      <c r="P965" s="117"/>
      <c r="Q965" s="216"/>
      <c r="R965" s="117"/>
      <c r="S965" s="117"/>
      <c r="T965" s="117"/>
      <c r="U965" s="216"/>
      <c r="V965" s="216"/>
      <c r="W965" s="216"/>
      <c r="X965" s="216"/>
      <c r="Y965" s="216"/>
      <c r="Z965" s="216"/>
      <c r="AA965" s="217"/>
      <c r="AB965" s="218"/>
      <c r="AC965" s="219"/>
      <c r="AD965" s="220"/>
      <c r="AE965" s="220"/>
      <c r="AF965" s="120"/>
      <c r="AG965" s="217"/>
      <c r="AH965" s="217"/>
      <c r="AI965" s="251"/>
      <c r="AJ965" s="220"/>
      <c r="AK965" s="220"/>
      <c r="AL965" s="222"/>
      <c r="AM965" s="217"/>
      <c r="AN965" s="217"/>
      <c r="AO965" s="221"/>
      <c r="AP965" s="220"/>
      <c r="AQ965" s="220"/>
      <c r="AR965" s="245"/>
      <c r="AS965" s="245"/>
      <c r="AT965" s="117"/>
      <c r="AU965" s="117"/>
    </row>
    <row r="966" spans="1:47" ht="12.75" customHeight="1">
      <c r="A966" s="118"/>
      <c r="B966" s="76"/>
      <c r="C966" s="76"/>
      <c r="D966" s="216"/>
      <c r="E966" s="117"/>
      <c r="F966" s="117"/>
      <c r="G966" s="117"/>
      <c r="H966" s="117"/>
      <c r="I966" s="117"/>
      <c r="J966" s="117"/>
      <c r="K966" s="117"/>
      <c r="L966" s="119"/>
      <c r="M966" s="120"/>
      <c r="N966" s="118"/>
      <c r="O966" s="117"/>
      <c r="P966" s="117"/>
      <c r="Q966" s="216"/>
      <c r="R966" s="117"/>
      <c r="S966" s="117"/>
      <c r="T966" s="117"/>
      <c r="U966" s="216"/>
      <c r="V966" s="216"/>
      <c r="W966" s="216"/>
      <c r="X966" s="216"/>
      <c r="Y966" s="216"/>
      <c r="Z966" s="216"/>
      <c r="AA966" s="217"/>
      <c r="AB966" s="218"/>
      <c r="AC966" s="219"/>
      <c r="AD966" s="220"/>
      <c r="AE966" s="220"/>
      <c r="AF966" s="120"/>
      <c r="AG966" s="217"/>
      <c r="AH966" s="217"/>
      <c r="AI966" s="251"/>
      <c r="AJ966" s="220"/>
      <c r="AK966" s="220"/>
      <c r="AL966" s="222"/>
      <c r="AM966" s="217"/>
      <c r="AN966" s="217"/>
      <c r="AO966" s="221"/>
      <c r="AP966" s="220"/>
      <c r="AQ966" s="220"/>
      <c r="AR966" s="245"/>
      <c r="AS966" s="245"/>
      <c r="AT966" s="117"/>
      <c r="AU966" s="117"/>
    </row>
    <row r="967" spans="1:47" ht="12.75" customHeight="1">
      <c r="A967" s="118"/>
      <c r="B967" s="76"/>
      <c r="C967" s="76"/>
      <c r="D967" s="216"/>
      <c r="E967" s="117"/>
      <c r="F967" s="117"/>
      <c r="G967" s="117"/>
      <c r="H967" s="117"/>
      <c r="I967" s="117"/>
      <c r="J967" s="117"/>
      <c r="K967" s="117"/>
      <c r="L967" s="119"/>
      <c r="M967" s="120"/>
      <c r="N967" s="118"/>
      <c r="O967" s="117"/>
      <c r="P967" s="117"/>
      <c r="Q967" s="216"/>
      <c r="R967" s="117"/>
      <c r="S967" s="117"/>
      <c r="T967" s="117"/>
      <c r="U967" s="216"/>
      <c r="V967" s="216"/>
      <c r="W967" s="216"/>
      <c r="X967" s="216"/>
      <c r="Y967" s="216"/>
      <c r="Z967" s="216"/>
      <c r="AA967" s="217"/>
      <c r="AB967" s="218"/>
      <c r="AC967" s="219"/>
      <c r="AD967" s="220"/>
      <c r="AE967" s="220"/>
      <c r="AF967" s="120"/>
      <c r="AG967" s="217"/>
      <c r="AH967" s="217"/>
      <c r="AI967" s="251"/>
      <c r="AJ967" s="220"/>
      <c r="AK967" s="220"/>
      <c r="AL967" s="222"/>
      <c r="AM967" s="217"/>
      <c r="AN967" s="217"/>
      <c r="AO967" s="221"/>
      <c r="AP967" s="220"/>
      <c r="AQ967" s="220"/>
      <c r="AR967" s="245"/>
      <c r="AS967" s="245"/>
      <c r="AT967" s="117"/>
      <c r="AU967" s="117"/>
    </row>
    <row r="968" spans="1:47" ht="12.75" customHeight="1">
      <c r="A968" s="118"/>
      <c r="B968" s="76"/>
      <c r="C968" s="76"/>
      <c r="D968" s="216"/>
      <c r="E968" s="117"/>
      <c r="F968" s="117"/>
      <c r="G968" s="117"/>
      <c r="H968" s="117"/>
      <c r="I968" s="117"/>
      <c r="J968" s="117"/>
      <c r="K968" s="117"/>
      <c r="L968" s="119"/>
      <c r="M968" s="120"/>
      <c r="N968" s="118"/>
      <c r="O968" s="117"/>
      <c r="P968" s="117"/>
      <c r="Q968" s="216"/>
      <c r="R968" s="117"/>
      <c r="S968" s="117"/>
      <c r="T968" s="117"/>
      <c r="U968" s="216"/>
      <c r="V968" s="216"/>
      <c r="W968" s="216"/>
      <c r="X968" s="216"/>
      <c r="Y968" s="216"/>
      <c r="Z968" s="216"/>
      <c r="AA968" s="217"/>
      <c r="AB968" s="218"/>
      <c r="AC968" s="219"/>
      <c r="AD968" s="220"/>
      <c r="AE968" s="220"/>
      <c r="AF968" s="120"/>
      <c r="AG968" s="217"/>
      <c r="AH968" s="217"/>
      <c r="AI968" s="251"/>
      <c r="AJ968" s="220"/>
      <c r="AK968" s="220"/>
      <c r="AL968" s="222"/>
      <c r="AM968" s="217"/>
      <c r="AN968" s="217"/>
      <c r="AO968" s="221"/>
      <c r="AP968" s="220"/>
      <c r="AQ968" s="220"/>
      <c r="AR968" s="245"/>
      <c r="AS968" s="245"/>
      <c r="AT968" s="117"/>
      <c r="AU968" s="117"/>
    </row>
    <row r="969" spans="1:47" ht="12.75" customHeight="1">
      <c r="A969" s="118"/>
      <c r="B969" s="76"/>
      <c r="C969" s="76"/>
      <c r="D969" s="216"/>
      <c r="E969" s="117"/>
      <c r="F969" s="117"/>
      <c r="G969" s="117"/>
      <c r="H969" s="117"/>
      <c r="I969" s="117"/>
      <c r="J969" s="117"/>
      <c r="K969" s="117"/>
      <c r="L969" s="119"/>
      <c r="M969" s="120"/>
      <c r="N969" s="118"/>
      <c r="O969" s="117"/>
      <c r="P969" s="117"/>
      <c r="Q969" s="216"/>
      <c r="R969" s="117"/>
      <c r="S969" s="117"/>
      <c r="T969" s="117"/>
      <c r="U969" s="216"/>
      <c r="V969" s="216"/>
      <c r="W969" s="216"/>
      <c r="X969" s="216"/>
      <c r="Y969" s="216"/>
      <c r="Z969" s="216"/>
      <c r="AA969" s="217"/>
      <c r="AB969" s="218"/>
      <c r="AC969" s="219"/>
      <c r="AD969" s="220"/>
      <c r="AE969" s="220"/>
      <c r="AF969" s="120"/>
      <c r="AG969" s="217"/>
      <c r="AH969" s="217"/>
      <c r="AI969" s="251"/>
      <c r="AJ969" s="220"/>
      <c r="AK969" s="220"/>
      <c r="AL969" s="222"/>
      <c r="AM969" s="217"/>
      <c r="AN969" s="217"/>
      <c r="AO969" s="221"/>
      <c r="AP969" s="220"/>
      <c r="AQ969" s="220"/>
      <c r="AR969" s="245"/>
      <c r="AS969" s="245"/>
      <c r="AT969" s="117"/>
      <c r="AU969" s="117"/>
    </row>
    <row r="970" spans="1:47" ht="12.75" customHeight="1">
      <c r="A970" s="118"/>
      <c r="B970" s="76"/>
      <c r="C970" s="76"/>
      <c r="D970" s="216"/>
      <c r="E970" s="117"/>
      <c r="F970" s="117"/>
      <c r="G970" s="117"/>
      <c r="H970" s="117"/>
      <c r="I970" s="117"/>
      <c r="J970" s="117"/>
      <c r="K970" s="117"/>
      <c r="L970" s="119"/>
      <c r="M970" s="120"/>
      <c r="N970" s="118"/>
      <c r="O970" s="117"/>
      <c r="P970" s="117"/>
      <c r="Q970" s="216"/>
      <c r="R970" s="117"/>
      <c r="S970" s="117"/>
      <c r="T970" s="117"/>
      <c r="U970" s="216"/>
      <c r="V970" s="216"/>
      <c r="W970" s="216"/>
      <c r="X970" s="216"/>
      <c r="Y970" s="216"/>
      <c r="Z970" s="216"/>
      <c r="AA970" s="217"/>
      <c r="AB970" s="218"/>
      <c r="AC970" s="219"/>
      <c r="AD970" s="220"/>
      <c r="AE970" s="220"/>
      <c r="AF970" s="120"/>
      <c r="AG970" s="217"/>
      <c r="AH970" s="217"/>
      <c r="AI970" s="251"/>
      <c r="AJ970" s="220"/>
      <c r="AK970" s="220"/>
      <c r="AL970" s="222"/>
      <c r="AM970" s="217"/>
      <c r="AN970" s="217"/>
      <c r="AO970" s="221"/>
      <c r="AP970" s="220"/>
      <c r="AQ970" s="220"/>
      <c r="AR970" s="245"/>
      <c r="AS970" s="245"/>
      <c r="AT970" s="117"/>
      <c r="AU970" s="117"/>
    </row>
    <row r="971" spans="1:47" ht="12.75" customHeight="1">
      <c r="A971" s="118"/>
      <c r="B971" s="76"/>
      <c r="C971" s="76"/>
      <c r="D971" s="216"/>
      <c r="E971" s="117"/>
      <c r="F971" s="117"/>
      <c r="G971" s="117"/>
      <c r="H971" s="117"/>
      <c r="I971" s="117"/>
      <c r="J971" s="117"/>
      <c r="K971" s="117"/>
      <c r="L971" s="119"/>
      <c r="M971" s="120"/>
      <c r="N971" s="118"/>
      <c r="O971" s="117"/>
      <c r="P971" s="117"/>
      <c r="Q971" s="216"/>
      <c r="R971" s="117"/>
      <c r="S971" s="117"/>
      <c r="T971" s="117"/>
      <c r="U971" s="216"/>
      <c r="V971" s="216"/>
      <c r="W971" s="216"/>
      <c r="X971" s="216"/>
      <c r="Y971" s="216"/>
      <c r="Z971" s="216"/>
      <c r="AA971" s="217"/>
      <c r="AB971" s="218"/>
      <c r="AC971" s="219"/>
      <c r="AD971" s="220"/>
      <c r="AE971" s="220"/>
      <c r="AF971" s="120"/>
      <c r="AG971" s="217"/>
      <c r="AH971" s="217"/>
      <c r="AI971" s="251"/>
      <c r="AJ971" s="220"/>
      <c r="AK971" s="220"/>
      <c r="AL971" s="222"/>
      <c r="AM971" s="217"/>
      <c r="AN971" s="217"/>
      <c r="AO971" s="221"/>
      <c r="AP971" s="220"/>
      <c r="AQ971" s="220"/>
      <c r="AR971" s="245"/>
      <c r="AS971" s="245"/>
      <c r="AT971" s="117"/>
      <c r="AU971" s="117"/>
    </row>
    <row r="972" spans="1:47" ht="12.75" customHeight="1">
      <c r="A972" s="118"/>
      <c r="B972" s="76"/>
      <c r="C972" s="76"/>
      <c r="D972" s="216"/>
      <c r="E972" s="117"/>
      <c r="F972" s="117"/>
      <c r="G972" s="117"/>
      <c r="H972" s="117"/>
      <c r="I972" s="117"/>
      <c r="J972" s="117"/>
      <c r="K972" s="117"/>
      <c r="L972" s="119"/>
      <c r="M972" s="120"/>
      <c r="N972" s="118"/>
      <c r="O972" s="117"/>
      <c r="P972" s="117"/>
      <c r="Q972" s="216"/>
      <c r="R972" s="117"/>
      <c r="S972" s="117"/>
      <c r="T972" s="117"/>
      <c r="U972" s="216"/>
      <c r="V972" s="216"/>
      <c r="W972" s="216"/>
      <c r="X972" s="216"/>
      <c r="Y972" s="216"/>
      <c r="Z972" s="216"/>
      <c r="AA972" s="217"/>
      <c r="AB972" s="218"/>
      <c r="AC972" s="219"/>
      <c r="AD972" s="220"/>
      <c r="AE972" s="220"/>
      <c r="AF972" s="120"/>
      <c r="AG972" s="217"/>
      <c r="AH972" s="217"/>
      <c r="AI972" s="251"/>
      <c r="AJ972" s="220"/>
      <c r="AK972" s="220"/>
      <c r="AL972" s="222"/>
      <c r="AM972" s="217"/>
      <c r="AN972" s="217"/>
      <c r="AO972" s="221"/>
      <c r="AP972" s="220"/>
      <c r="AQ972" s="220"/>
      <c r="AR972" s="245"/>
      <c r="AS972" s="245"/>
      <c r="AT972" s="117"/>
      <c r="AU972" s="117"/>
    </row>
    <row r="973" spans="1:47" ht="12.75" customHeight="1">
      <c r="A973" s="118"/>
      <c r="B973" s="76"/>
      <c r="C973" s="76"/>
      <c r="D973" s="216"/>
      <c r="E973" s="117"/>
      <c r="F973" s="117"/>
      <c r="G973" s="117"/>
      <c r="H973" s="117"/>
      <c r="I973" s="117"/>
      <c r="J973" s="117"/>
      <c r="K973" s="117"/>
      <c r="L973" s="119"/>
      <c r="M973" s="120"/>
      <c r="N973" s="118"/>
      <c r="O973" s="117"/>
      <c r="P973" s="117"/>
      <c r="Q973" s="216"/>
      <c r="R973" s="117"/>
      <c r="S973" s="117"/>
      <c r="T973" s="117"/>
      <c r="U973" s="216"/>
      <c r="V973" s="216"/>
      <c r="W973" s="216"/>
      <c r="X973" s="216"/>
      <c r="Y973" s="216"/>
      <c r="Z973" s="216"/>
      <c r="AA973" s="217"/>
      <c r="AB973" s="218"/>
      <c r="AC973" s="219"/>
      <c r="AD973" s="220"/>
      <c r="AE973" s="220"/>
      <c r="AF973" s="120"/>
      <c r="AG973" s="217"/>
      <c r="AH973" s="217"/>
      <c r="AI973" s="251"/>
      <c r="AJ973" s="220"/>
      <c r="AK973" s="220"/>
      <c r="AL973" s="222"/>
      <c r="AM973" s="217"/>
      <c r="AN973" s="217"/>
      <c r="AO973" s="221"/>
      <c r="AP973" s="220"/>
      <c r="AQ973" s="220"/>
      <c r="AR973" s="245"/>
      <c r="AS973" s="245"/>
      <c r="AT973" s="117"/>
      <c r="AU973" s="117"/>
    </row>
    <row r="974" spans="1:47" ht="12.75" customHeight="1">
      <c r="A974" s="118"/>
      <c r="B974" s="76"/>
      <c r="C974" s="76"/>
      <c r="D974" s="216"/>
      <c r="E974" s="117"/>
      <c r="F974" s="117"/>
      <c r="G974" s="117"/>
      <c r="H974" s="117"/>
      <c r="I974" s="117"/>
      <c r="J974" s="117"/>
      <c r="K974" s="117"/>
      <c r="L974" s="119"/>
      <c r="M974" s="120"/>
      <c r="N974" s="118"/>
      <c r="O974" s="117"/>
      <c r="P974" s="117"/>
      <c r="Q974" s="216"/>
      <c r="R974" s="117"/>
      <c r="S974" s="117"/>
      <c r="T974" s="117"/>
      <c r="U974" s="216"/>
      <c r="V974" s="216"/>
      <c r="W974" s="216"/>
      <c r="X974" s="216"/>
      <c r="Y974" s="216"/>
      <c r="Z974" s="216"/>
      <c r="AA974" s="217"/>
      <c r="AB974" s="218"/>
      <c r="AC974" s="219"/>
      <c r="AD974" s="220"/>
      <c r="AE974" s="220"/>
      <c r="AF974" s="120"/>
      <c r="AG974" s="217"/>
      <c r="AH974" s="217"/>
      <c r="AI974" s="251"/>
      <c r="AJ974" s="220"/>
      <c r="AK974" s="220"/>
      <c r="AL974" s="222"/>
      <c r="AM974" s="217"/>
      <c r="AN974" s="217"/>
      <c r="AO974" s="221"/>
      <c r="AP974" s="220"/>
      <c r="AQ974" s="220"/>
      <c r="AR974" s="245"/>
      <c r="AS974" s="245"/>
      <c r="AT974" s="117"/>
      <c r="AU974" s="117"/>
    </row>
    <row r="975" spans="1:47" ht="12.75" customHeight="1">
      <c r="A975" s="118"/>
      <c r="B975" s="76"/>
      <c r="C975" s="76"/>
      <c r="D975" s="216"/>
      <c r="E975" s="117"/>
      <c r="F975" s="117"/>
      <c r="G975" s="117"/>
      <c r="H975" s="117"/>
      <c r="I975" s="117"/>
      <c r="J975" s="117"/>
      <c r="K975" s="117"/>
      <c r="L975" s="119"/>
      <c r="M975" s="120"/>
      <c r="N975" s="118"/>
      <c r="O975" s="117"/>
      <c r="P975" s="117"/>
      <c r="Q975" s="216"/>
      <c r="R975" s="117"/>
      <c r="S975" s="117"/>
      <c r="T975" s="117"/>
      <c r="U975" s="216"/>
      <c r="V975" s="216"/>
      <c r="W975" s="216"/>
      <c r="X975" s="216"/>
      <c r="Y975" s="216"/>
      <c r="Z975" s="216"/>
      <c r="AA975" s="217"/>
      <c r="AB975" s="218"/>
      <c r="AC975" s="219"/>
      <c r="AD975" s="220"/>
      <c r="AE975" s="220"/>
      <c r="AF975" s="120"/>
      <c r="AG975" s="217"/>
      <c r="AH975" s="217"/>
      <c r="AI975" s="251"/>
      <c r="AJ975" s="220"/>
      <c r="AK975" s="220"/>
      <c r="AL975" s="222"/>
      <c r="AM975" s="217"/>
      <c r="AN975" s="217"/>
      <c r="AO975" s="221"/>
      <c r="AP975" s="220"/>
      <c r="AQ975" s="220"/>
      <c r="AR975" s="245"/>
      <c r="AS975" s="245"/>
      <c r="AT975" s="117"/>
      <c r="AU975" s="117"/>
    </row>
    <row r="976" spans="1:47" ht="12.75" customHeight="1">
      <c r="A976" s="118"/>
      <c r="B976" s="76"/>
      <c r="C976" s="76"/>
      <c r="D976" s="216"/>
      <c r="E976" s="117"/>
      <c r="F976" s="117"/>
      <c r="G976" s="117"/>
      <c r="H976" s="117"/>
      <c r="I976" s="117"/>
      <c r="J976" s="117"/>
      <c r="K976" s="117"/>
      <c r="L976" s="119"/>
      <c r="M976" s="120"/>
      <c r="N976" s="118"/>
      <c r="O976" s="117"/>
      <c r="P976" s="117"/>
      <c r="Q976" s="216"/>
      <c r="R976" s="117"/>
      <c r="S976" s="117"/>
      <c r="T976" s="117"/>
      <c r="U976" s="216"/>
      <c r="V976" s="216"/>
      <c r="W976" s="216"/>
      <c r="X976" s="216"/>
      <c r="Y976" s="216"/>
      <c r="Z976" s="216"/>
      <c r="AA976" s="217"/>
      <c r="AB976" s="218"/>
      <c r="AC976" s="219"/>
      <c r="AD976" s="220"/>
      <c r="AE976" s="220"/>
      <c r="AF976" s="120"/>
      <c r="AG976" s="217"/>
      <c r="AH976" s="217"/>
      <c r="AI976" s="251"/>
      <c r="AJ976" s="220"/>
      <c r="AK976" s="220"/>
      <c r="AL976" s="222"/>
      <c r="AM976" s="217"/>
      <c r="AN976" s="217"/>
      <c r="AO976" s="221"/>
      <c r="AP976" s="220"/>
      <c r="AQ976" s="220"/>
      <c r="AR976" s="245"/>
      <c r="AS976" s="245"/>
      <c r="AT976" s="117"/>
      <c r="AU976" s="117"/>
    </row>
    <row r="977" spans="1:47" ht="12.75" customHeight="1">
      <c r="A977" s="118"/>
      <c r="B977" s="76"/>
      <c r="C977" s="76"/>
      <c r="D977" s="216"/>
      <c r="E977" s="117"/>
      <c r="F977" s="117"/>
      <c r="G977" s="117"/>
      <c r="H977" s="117"/>
      <c r="I977" s="117"/>
      <c r="J977" s="117"/>
      <c r="K977" s="117"/>
      <c r="L977" s="119"/>
      <c r="M977" s="120"/>
      <c r="N977" s="118"/>
      <c r="O977" s="117"/>
      <c r="P977" s="117"/>
      <c r="Q977" s="216"/>
      <c r="R977" s="117"/>
      <c r="S977" s="117"/>
      <c r="T977" s="117"/>
      <c r="U977" s="216"/>
      <c r="V977" s="216"/>
      <c r="W977" s="216"/>
      <c r="X977" s="216"/>
      <c r="Y977" s="216"/>
      <c r="Z977" s="216"/>
      <c r="AA977" s="217"/>
      <c r="AB977" s="218"/>
      <c r="AC977" s="219"/>
      <c r="AD977" s="220"/>
      <c r="AE977" s="220"/>
      <c r="AF977" s="120"/>
      <c r="AG977" s="217"/>
      <c r="AH977" s="217"/>
      <c r="AI977" s="251"/>
      <c r="AJ977" s="220"/>
      <c r="AK977" s="220"/>
      <c r="AL977" s="222"/>
      <c r="AM977" s="217"/>
      <c r="AN977" s="217"/>
      <c r="AO977" s="221"/>
      <c r="AP977" s="220"/>
      <c r="AQ977" s="220"/>
      <c r="AR977" s="245"/>
      <c r="AS977" s="245"/>
      <c r="AT977" s="117"/>
      <c r="AU977" s="117"/>
    </row>
    <row r="978" spans="1:47" ht="12.75" customHeight="1">
      <c r="A978" s="118"/>
      <c r="B978" s="76"/>
      <c r="C978" s="76"/>
      <c r="D978" s="216"/>
      <c r="E978" s="117"/>
      <c r="F978" s="117"/>
      <c r="G978" s="117"/>
      <c r="H978" s="117"/>
      <c r="I978" s="117"/>
      <c r="J978" s="117"/>
      <c r="K978" s="117"/>
      <c r="L978" s="119"/>
      <c r="M978" s="120"/>
      <c r="N978" s="118"/>
      <c r="O978" s="117"/>
      <c r="P978" s="117"/>
      <c r="Q978" s="216"/>
      <c r="R978" s="117"/>
      <c r="S978" s="117"/>
      <c r="T978" s="117"/>
      <c r="U978" s="216"/>
      <c r="V978" s="216"/>
      <c r="W978" s="216"/>
      <c r="X978" s="216"/>
      <c r="Y978" s="216"/>
      <c r="Z978" s="216"/>
      <c r="AA978" s="217"/>
      <c r="AB978" s="218"/>
      <c r="AC978" s="219"/>
      <c r="AD978" s="220"/>
      <c r="AE978" s="220"/>
      <c r="AF978" s="120"/>
      <c r="AG978" s="217"/>
      <c r="AH978" s="217"/>
      <c r="AI978" s="251"/>
      <c r="AJ978" s="220"/>
      <c r="AK978" s="220"/>
      <c r="AL978" s="222"/>
      <c r="AM978" s="217"/>
      <c r="AN978" s="217"/>
      <c r="AO978" s="221"/>
      <c r="AP978" s="220"/>
      <c r="AQ978" s="220"/>
      <c r="AR978" s="245"/>
      <c r="AS978" s="245"/>
      <c r="AT978" s="117"/>
      <c r="AU978" s="117"/>
    </row>
    <row r="979" spans="1:47" ht="12.75" customHeight="1">
      <c r="A979" s="118"/>
      <c r="B979" s="76"/>
      <c r="C979" s="76"/>
      <c r="D979" s="216"/>
      <c r="E979" s="117"/>
      <c r="F979" s="117"/>
      <c r="G979" s="117"/>
      <c r="H979" s="117"/>
      <c r="I979" s="117"/>
      <c r="J979" s="117"/>
      <c r="K979" s="117"/>
      <c r="L979" s="119"/>
      <c r="M979" s="120"/>
      <c r="N979" s="118"/>
      <c r="O979" s="117"/>
      <c r="P979" s="117"/>
      <c r="Q979" s="216"/>
      <c r="R979" s="117"/>
      <c r="S979" s="117"/>
      <c r="T979" s="117"/>
      <c r="U979" s="216"/>
      <c r="V979" s="216"/>
      <c r="W979" s="216"/>
      <c r="X979" s="216"/>
      <c r="Y979" s="216"/>
      <c r="Z979" s="216"/>
      <c r="AA979" s="217"/>
      <c r="AB979" s="218"/>
      <c r="AC979" s="219"/>
      <c r="AD979" s="220"/>
      <c r="AE979" s="220"/>
      <c r="AF979" s="120"/>
      <c r="AG979" s="217"/>
      <c r="AH979" s="217"/>
      <c r="AI979" s="251"/>
      <c r="AJ979" s="220"/>
      <c r="AK979" s="220"/>
      <c r="AL979" s="222"/>
      <c r="AM979" s="217"/>
      <c r="AN979" s="217"/>
      <c r="AO979" s="221"/>
      <c r="AP979" s="220"/>
      <c r="AQ979" s="220"/>
      <c r="AR979" s="245"/>
      <c r="AS979" s="245"/>
      <c r="AT979" s="117"/>
      <c r="AU979" s="117"/>
    </row>
    <row r="980" spans="1:47" ht="12.75" customHeight="1">
      <c r="A980" s="118"/>
      <c r="B980" s="76"/>
      <c r="C980" s="76"/>
      <c r="D980" s="216"/>
      <c r="E980" s="117"/>
      <c r="F980" s="117"/>
      <c r="G980" s="117"/>
      <c r="H980" s="117"/>
      <c r="I980" s="117"/>
      <c r="J980" s="117"/>
      <c r="K980" s="117"/>
      <c r="L980" s="119"/>
      <c r="M980" s="120"/>
      <c r="N980" s="118"/>
      <c r="O980" s="117"/>
      <c r="P980" s="117"/>
      <c r="Q980" s="216"/>
      <c r="R980" s="117"/>
      <c r="S980" s="117"/>
      <c r="T980" s="117"/>
      <c r="U980" s="216"/>
      <c r="V980" s="216"/>
      <c r="W980" s="216"/>
      <c r="X980" s="216"/>
      <c r="Y980" s="216"/>
      <c r="Z980" s="216"/>
      <c r="AA980" s="217"/>
      <c r="AB980" s="218"/>
      <c r="AC980" s="219"/>
      <c r="AD980" s="220"/>
      <c r="AE980" s="220"/>
      <c r="AF980" s="120"/>
      <c r="AG980" s="217"/>
      <c r="AH980" s="217"/>
      <c r="AI980" s="251"/>
      <c r="AJ980" s="220"/>
      <c r="AK980" s="220"/>
      <c r="AL980" s="222"/>
      <c r="AM980" s="217"/>
      <c r="AN980" s="217"/>
      <c r="AO980" s="221"/>
      <c r="AP980" s="220"/>
      <c r="AQ980" s="220"/>
      <c r="AR980" s="245"/>
      <c r="AS980" s="245"/>
      <c r="AT980" s="117"/>
      <c r="AU980" s="117"/>
    </row>
    <row r="981" spans="1:47" ht="12.75" customHeight="1">
      <c r="A981" s="118"/>
      <c r="B981" s="76"/>
      <c r="C981" s="76"/>
      <c r="D981" s="216"/>
      <c r="E981" s="117"/>
      <c r="F981" s="117"/>
      <c r="G981" s="117"/>
      <c r="H981" s="117"/>
      <c r="I981" s="117"/>
      <c r="J981" s="117"/>
      <c r="K981" s="117"/>
      <c r="L981" s="119"/>
      <c r="M981" s="120"/>
      <c r="N981" s="118"/>
      <c r="O981" s="117"/>
      <c r="P981" s="117"/>
      <c r="Q981" s="216"/>
      <c r="R981" s="117"/>
      <c r="S981" s="117"/>
      <c r="T981" s="117"/>
      <c r="U981" s="216"/>
      <c r="V981" s="216"/>
      <c r="W981" s="216"/>
      <c r="X981" s="216"/>
      <c r="Y981" s="216"/>
      <c r="Z981" s="216"/>
      <c r="AA981" s="217"/>
      <c r="AB981" s="218"/>
      <c r="AC981" s="219"/>
      <c r="AD981" s="220"/>
      <c r="AE981" s="220"/>
      <c r="AF981" s="120"/>
      <c r="AG981" s="217"/>
      <c r="AH981" s="217"/>
      <c r="AI981" s="251"/>
      <c r="AJ981" s="220"/>
      <c r="AK981" s="220"/>
      <c r="AL981" s="222"/>
      <c r="AM981" s="217"/>
      <c r="AN981" s="217"/>
      <c r="AO981" s="221"/>
      <c r="AP981" s="220"/>
      <c r="AQ981" s="220"/>
      <c r="AR981" s="245"/>
      <c r="AS981" s="245"/>
      <c r="AT981" s="117"/>
      <c r="AU981" s="117"/>
    </row>
    <row r="982" spans="1:47" ht="12.75" customHeight="1">
      <c r="A982" s="118"/>
      <c r="B982" s="76"/>
      <c r="C982" s="76"/>
      <c r="D982" s="216"/>
      <c r="E982" s="117"/>
      <c r="F982" s="117"/>
      <c r="G982" s="117"/>
      <c r="H982" s="117"/>
      <c r="I982" s="117"/>
      <c r="J982" s="117"/>
      <c r="K982" s="117"/>
      <c r="L982" s="119"/>
      <c r="M982" s="120"/>
      <c r="N982" s="118"/>
      <c r="O982" s="117"/>
      <c r="P982" s="117"/>
      <c r="Q982" s="216"/>
      <c r="R982" s="117"/>
      <c r="S982" s="117"/>
      <c r="T982" s="117"/>
      <c r="U982" s="216"/>
      <c r="V982" s="216"/>
      <c r="W982" s="216"/>
      <c r="X982" s="216"/>
      <c r="Y982" s="216"/>
      <c r="Z982" s="216"/>
      <c r="AA982" s="217"/>
      <c r="AB982" s="218"/>
      <c r="AC982" s="219"/>
      <c r="AD982" s="220"/>
      <c r="AE982" s="220"/>
      <c r="AF982" s="120"/>
      <c r="AG982" s="217"/>
      <c r="AH982" s="217"/>
      <c r="AI982" s="251"/>
      <c r="AJ982" s="220"/>
      <c r="AK982" s="220"/>
      <c r="AL982" s="222"/>
      <c r="AM982" s="217"/>
      <c r="AN982" s="217"/>
      <c r="AO982" s="221"/>
      <c r="AP982" s="220"/>
      <c r="AQ982" s="220"/>
      <c r="AR982" s="245"/>
      <c r="AS982" s="245"/>
      <c r="AT982" s="117"/>
      <c r="AU982" s="117"/>
    </row>
    <row r="983" spans="1:47" ht="12.75" customHeight="1">
      <c r="A983" s="118"/>
      <c r="B983" s="76"/>
      <c r="C983" s="76"/>
      <c r="D983" s="216"/>
      <c r="E983" s="117"/>
      <c r="F983" s="117"/>
      <c r="G983" s="117"/>
      <c r="H983" s="117"/>
      <c r="I983" s="117"/>
      <c r="J983" s="117"/>
      <c r="K983" s="117"/>
      <c r="L983" s="119"/>
      <c r="M983" s="120"/>
      <c r="N983" s="118"/>
      <c r="O983" s="117"/>
      <c r="P983" s="117"/>
      <c r="Q983" s="216"/>
      <c r="R983" s="117"/>
      <c r="S983" s="117"/>
      <c r="T983" s="117"/>
      <c r="U983" s="216"/>
      <c r="V983" s="216"/>
      <c r="W983" s="216"/>
      <c r="X983" s="216"/>
      <c r="Y983" s="216"/>
      <c r="Z983" s="216"/>
      <c r="AA983" s="217"/>
      <c r="AB983" s="218"/>
      <c r="AC983" s="219"/>
      <c r="AD983" s="220"/>
      <c r="AE983" s="220"/>
      <c r="AF983" s="120"/>
      <c r="AG983" s="217"/>
      <c r="AH983" s="217"/>
      <c r="AI983" s="251"/>
      <c r="AJ983" s="220"/>
      <c r="AK983" s="220"/>
      <c r="AL983" s="222"/>
      <c r="AM983" s="217"/>
      <c r="AN983" s="217"/>
      <c r="AO983" s="221"/>
      <c r="AP983" s="220"/>
      <c r="AQ983" s="220"/>
      <c r="AR983" s="245"/>
      <c r="AS983" s="245"/>
      <c r="AT983" s="117"/>
      <c r="AU983" s="117"/>
    </row>
    <row r="984" spans="1:47" ht="12.75" customHeight="1">
      <c r="A984" s="118"/>
      <c r="B984" s="76"/>
      <c r="C984" s="76"/>
      <c r="D984" s="216"/>
      <c r="E984" s="117"/>
      <c r="F984" s="117"/>
      <c r="G984" s="117"/>
      <c r="H984" s="117"/>
      <c r="I984" s="117"/>
      <c r="J984" s="117"/>
      <c r="K984" s="117"/>
      <c r="L984" s="119"/>
      <c r="M984" s="120"/>
      <c r="N984" s="118"/>
      <c r="O984" s="117"/>
      <c r="P984" s="117"/>
      <c r="Q984" s="216"/>
      <c r="R984" s="117"/>
      <c r="S984" s="117"/>
      <c r="T984" s="117"/>
      <c r="U984" s="216"/>
      <c r="V984" s="216"/>
      <c r="W984" s="216"/>
      <c r="X984" s="216"/>
      <c r="Y984" s="216"/>
      <c r="Z984" s="216"/>
      <c r="AA984" s="217"/>
      <c r="AB984" s="218"/>
      <c r="AC984" s="219"/>
      <c r="AD984" s="220"/>
      <c r="AE984" s="220"/>
      <c r="AF984" s="120"/>
      <c r="AG984" s="217"/>
      <c r="AH984" s="217"/>
      <c r="AI984" s="251"/>
      <c r="AJ984" s="220"/>
      <c r="AK984" s="220"/>
      <c r="AL984" s="222"/>
      <c r="AM984" s="217"/>
      <c r="AN984" s="217"/>
      <c r="AO984" s="221"/>
      <c r="AP984" s="220"/>
      <c r="AQ984" s="220"/>
      <c r="AR984" s="245"/>
      <c r="AS984" s="245"/>
      <c r="AT984" s="117"/>
      <c r="AU984" s="117"/>
    </row>
    <row r="985" spans="1:47" ht="12.75" customHeight="1">
      <c r="A985" s="118"/>
      <c r="B985" s="76"/>
      <c r="C985" s="76"/>
      <c r="D985" s="216"/>
      <c r="E985" s="117"/>
      <c r="F985" s="117"/>
      <c r="G985" s="117"/>
      <c r="H985" s="117"/>
      <c r="I985" s="117"/>
      <c r="J985" s="117"/>
      <c r="K985" s="117"/>
      <c r="L985" s="119"/>
      <c r="M985" s="120"/>
      <c r="N985" s="118"/>
      <c r="O985" s="117"/>
      <c r="P985" s="117"/>
      <c r="Q985" s="216"/>
      <c r="R985" s="117"/>
      <c r="S985" s="117"/>
      <c r="T985" s="117"/>
      <c r="U985" s="216"/>
      <c r="V985" s="216"/>
      <c r="W985" s="216"/>
      <c r="X985" s="216"/>
      <c r="Y985" s="216"/>
      <c r="Z985" s="216"/>
      <c r="AA985" s="217"/>
      <c r="AB985" s="218"/>
      <c r="AC985" s="219"/>
      <c r="AD985" s="220"/>
      <c r="AE985" s="220"/>
      <c r="AF985" s="120"/>
      <c r="AG985" s="217"/>
      <c r="AH985" s="217"/>
      <c r="AI985" s="251"/>
      <c r="AJ985" s="220"/>
      <c r="AK985" s="220"/>
      <c r="AL985" s="222"/>
      <c r="AM985" s="217"/>
      <c r="AN985" s="217"/>
      <c r="AO985" s="221"/>
      <c r="AP985" s="220"/>
      <c r="AQ985" s="220"/>
      <c r="AR985" s="245"/>
      <c r="AS985" s="245"/>
      <c r="AT985" s="117"/>
      <c r="AU985" s="117"/>
    </row>
    <row r="986" spans="1:47" ht="12.75" customHeight="1">
      <c r="A986" s="118"/>
      <c r="B986" s="76"/>
      <c r="C986" s="76"/>
      <c r="D986" s="216"/>
      <c r="E986" s="117"/>
      <c r="F986" s="117"/>
      <c r="G986" s="117"/>
      <c r="H986" s="117"/>
      <c r="I986" s="117"/>
      <c r="J986" s="117"/>
      <c r="K986" s="117"/>
      <c r="L986" s="119"/>
      <c r="M986" s="120"/>
      <c r="N986" s="118"/>
      <c r="O986" s="117"/>
      <c r="P986" s="117"/>
      <c r="Q986" s="216"/>
      <c r="R986" s="117"/>
      <c r="S986" s="117"/>
      <c r="T986" s="117"/>
      <c r="U986" s="216"/>
      <c r="V986" s="216"/>
      <c r="W986" s="216"/>
      <c r="X986" s="216"/>
      <c r="Y986" s="216"/>
      <c r="Z986" s="216"/>
      <c r="AA986" s="217"/>
      <c r="AB986" s="218"/>
      <c r="AC986" s="219"/>
      <c r="AD986" s="220"/>
      <c r="AE986" s="220"/>
      <c r="AF986" s="120"/>
      <c r="AG986" s="217"/>
      <c r="AH986" s="217"/>
      <c r="AI986" s="251"/>
      <c r="AJ986" s="220"/>
      <c r="AK986" s="220"/>
      <c r="AL986" s="222"/>
      <c r="AM986" s="217"/>
      <c r="AN986" s="217"/>
      <c r="AO986" s="221"/>
      <c r="AP986" s="220"/>
      <c r="AQ986" s="220"/>
      <c r="AR986" s="245"/>
      <c r="AS986" s="245"/>
      <c r="AT986" s="117"/>
      <c r="AU986" s="117"/>
    </row>
    <row r="987" spans="1:47" ht="12.75" customHeight="1">
      <c r="A987" s="118"/>
      <c r="B987" s="76"/>
      <c r="C987" s="76"/>
      <c r="D987" s="216"/>
      <c r="E987" s="117"/>
      <c r="F987" s="117"/>
      <c r="G987" s="117"/>
      <c r="H987" s="117"/>
      <c r="I987" s="117"/>
      <c r="J987" s="117"/>
      <c r="K987" s="117"/>
      <c r="L987" s="119"/>
      <c r="M987" s="120"/>
      <c r="N987" s="118"/>
      <c r="O987" s="117"/>
      <c r="P987" s="117"/>
      <c r="Q987" s="216"/>
      <c r="R987" s="117"/>
      <c r="S987" s="117"/>
      <c r="T987" s="117"/>
      <c r="U987" s="216"/>
      <c r="V987" s="216"/>
      <c r="W987" s="216"/>
      <c r="X987" s="216"/>
      <c r="Y987" s="216"/>
      <c r="Z987" s="216"/>
      <c r="AA987" s="217"/>
      <c r="AB987" s="218"/>
      <c r="AC987" s="219"/>
      <c r="AD987" s="220"/>
      <c r="AE987" s="220"/>
      <c r="AF987" s="120"/>
      <c r="AG987" s="217"/>
      <c r="AH987" s="217"/>
      <c r="AI987" s="251"/>
      <c r="AJ987" s="220"/>
      <c r="AK987" s="220"/>
      <c r="AL987" s="222"/>
      <c r="AM987" s="217"/>
      <c r="AN987" s="217"/>
      <c r="AO987" s="221"/>
      <c r="AP987" s="220"/>
      <c r="AQ987" s="220"/>
      <c r="AR987" s="245"/>
      <c r="AS987" s="245"/>
      <c r="AT987" s="117"/>
      <c r="AU987" s="117"/>
    </row>
    <row r="988" spans="1:47" ht="12.75" customHeight="1">
      <c r="A988" s="118"/>
      <c r="B988" s="76"/>
      <c r="C988" s="76"/>
      <c r="D988" s="216"/>
      <c r="E988" s="117"/>
      <c r="F988" s="117"/>
      <c r="G988" s="117"/>
      <c r="H988" s="117"/>
      <c r="I988" s="117"/>
      <c r="J988" s="117"/>
      <c r="K988" s="117"/>
      <c r="L988" s="119"/>
      <c r="M988" s="120"/>
      <c r="N988" s="118"/>
      <c r="O988" s="117"/>
      <c r="P988" s="117"/>
      <c r="Q988" s="216"/>
      <c r="R988" s="117"/>
      <c r="S988" s="117"/>
      <c r="T988" s="117"/>
      <c r="U988" s="216"/>
      <c r="V988" s="216"/>
      <c r="W988" s="216"/>
      <c r="X988" s="216"/>
      <c r="Y988" s="216"/>
      <c r="Z988" s="216"/>
      <c r="AA988" s="217"/>
      <c r="AB988" s="218"/>
      <c r="AC988" s="219"/>
      <c r="AD988" s="220"/>
      <c r="AE988" s="220"/>
      <c r="AF988" s="120"/>
      <c r="AG988" s="217"/>
      <c r="AH988" s="217"/>
      <c r="AI988" s="251"/>
      <c r="AJ988" s="220"/>
      <c r="AK988" s="220"/>
      <c r="AL988" s="222"/>
      <c r="AM988" s="217"/>
      <c r="AN988" s="217"/>
      <c r="AO988" s="221"/>
      <c r="AP988" s="220"/>
      <c r="AQ988" s="220"/>
      <c r="AR988" s="245"/>
      <c r="AS988" s="245"/>
      <c r="AT988" s="117"/>
      <c r="AU988" s="117"/>
    </row>
    <row r="989" spans="1:47" ht="12.75" customHeight="1">
      <c r="A989" s="118"/>
      <c r="B989" s="76"/>
      <c r="C989" s="76"/>
      <c r="D989" s="216"/>
      <c r="E989" s="117"/>
      <c r="F989" s="117"/>
      <c r="G989" s="117"/>
      <c r="H989" s="117"/>
      <c r="I989" s="117"/>
      <c r="J989" s="117"/>
      <c r="K989" s="117"/>
      <c r="L989" s="119"/>
      <c r="M989" s="120"/>
      <c r="N989" s="118"/>
      <c r="O989" s="117"/>
      <c r="P989" s="117"/>
      <c r="Q989" s="216"/>
      <c r="R989" s="117"/>
      <c r="S989" s="117"/>
      <c r="T989" s="117"/>
      <c r="U989" s="216"/>
      <c r="V989" s="216"/>
      <c r="W989" s="216"/>
      <c r="X989" s="216"/>
      <c r="Y989" s="216"/>
      <c r="Z989" s="216"/>
      <c r="AA989" s="217"/>
      <c r="AB989" s="218"/>
      <c r="AC989" s="219"/>
      <c r="AD989" s="220"/>
      <c r="AE989" s="220"/>
      <c r="AF989" s="120"/>
      <c r="AG989" s="217"/>
      <c r="AH989" s="217"/>
      <c r="AI989" s="251"/>
      <c r="AJ989" s="220"/>
      <c r="AK989" s="220"/>
      <c r="AL989" s="222"/>
      <c r="AM989" s="217"/>
      <c r="AN989" s="217"/>
      <c r="AO989" s="221"/>
      <c r="AP989" s="220"/>
      <c r="AQ989" s="220"/>
      <c r="AR989" s="245"/>
      <c r="AS989" s="245"/>
      <c r="AT989" s="117"/>
      <c r="AU989" s="117"/>
    </row>
    <row r="990" spans="1:47" ht="12.75" customHeight="1">
      <c r="A990" s="118"/>
      <c r="B990" s="76"/>
      <c r="C990" s="76"/>
      <c r="D990" s="216"/>
      <c r="E990" s="117"/>
      <c r="F990" s="117"/>
      <c r="G990" s="117"/>
      <c r="H990" s="117"/>
      <c r="I990" s="117"/>
      <c r="J990" s="117"/>
      <c r="K990" s="117"/>
      <c r="L990" s="119"/>
      <c r="M990" s="120"/>
      <c r="N990" s="118"/>
      <c r="O990" s="117"/>
      <c r="P990" s="117"/>
      <c r="Q990" s="216"/>
      <c r="R990" s="117"/>
      <c r="S990" s="117"/>
      <c r="T990" s="117"/>
      <c r="U990" s="216"/>
      <c r="V990" s="216"/>
      <c r="W990" s="216"/>
      <c r="X990" s="216"/>
      <c r="Y990" s="216"/>
      <c r="Z990" s="216"/>
      <c r="AA990" s="217"/>
      <c r="AB990" s="218"/>
      <c r="AC990" s="219"/>
      <c r="AD990" s="220"/>
      <c r="AE990" s="220"/>
      <c r="AF990" s="120"/>
      <c r="AG990" s="217"/>
      <c r="AH990" s="217"/>
      <c r="AI990" s="251"/>
      <c r="AJ990" s="220"/>
      <c r="AK990" s="220"/>
      <c r="AL990" s="222"/>
      <c r="AM990" s="217"/>
      <c r="AN990" s="217"/>
      <c r="AO990" s="221"/>
      <c r="AP990" s="220"/>
      <c r="AQ990" s="220"/>
      <c r="AR990" s="245"/>
      <c r="AS990" s="245"/>
      <c r="AT990" s="117"/>
      <c r="AU990" s="117"/>
    </row>
    <row r="991" spans="1:47" ht="12.75" customHeight="1">
      <c r="A991" s="118"/>
      <c r="B991" s="76"/>
      <c r="C991" s="76"/>
      <c r="D991" s="216"/>
      <c r="E991" s="117"/>
      <c r="F991" s="117"/>
      <c r="G991" s="117"/>
      <c r="H991" s="117"/>
      <c r="I991" s="117"/>
      <c r="J991" s="117"/>
      <c r="K991" s="117"/>
      <c r="L991" s="119"/>
      <c r="M991" s="120"/>
      <c r="N991" s="118"/>
      <c r="O991" s="117"/>
      <c r="P991" s="117"/>
      <c r="Q991" s="216"/>
      <c r="R991" s="117"/>
      <c r="S991" s="117"/>
      <c r="T991" s="117"/>
      <c r="U991" s="216"/>
      <c r="V991" s="216"/>
      <c r="W991" s="216"/>
      <c r="X991" s="216"/>
      <c r="Y991" s="216"/>
      <c r="Z991" s="216"/>
      <c r="AA991" s="217"/>
      <c r="AB991" s="218"/>
      <c r="AC991" s="219"/>
      <c r="AD991" s="220"/>
      <c r="AE991" s="220"/>
      <c r="AF991" s="120"/>
      <c r="AG991" s="217"/>
      <c r="AH991" s="217"/>
      <c r="AI991" s="251"/>
      <c r="AJ991" s="220"/>
      <c r="AK991" s="220"/>
      <c r="AL991" s="222"/>
      <c r="AM991" s="217"/>
      <c r="AN991" s="217"/>
      <c r="AO991" s="221"/>
      <c r="AP991" s="220"/>
      <c r="AQ991" s="220"/>
      <c r="AR991" s="245"/>
      <c r="AS991" s="245"/>
      <c r="AT991" s="117"/>
      <c r="AU991" s="117"/>
    </row>
    <row r="992" spans="1:47" ht="12.75" customHeight="1">
      <c r="A992" s="118"/>
      <c r="B992" s="76"/>
      <c r="C992" s="76"/>
      <c r="D992" s="216"/>
      <c r="E992" s="117"/>
      <c r="F992" s="117"/>
      <c r="G992" s="117"/>
      <c r="H992" s="117"/>
      <c r="I992" s="117"/>
      <c r="J992" s="117"/>
      <c r="K992" s="117"/>
      <c r="L992" s="119"/>
      <c r="M992" s="120"/>
      <c r="N992" s="118"/>
      <c r="O992" s="117"/>
      <c r="P992" s="117"/>
      <c r="Q992" s="216"/>
      <c r="R992" s="117"/>
      <c r="S992" s="117"/>
      <c r="T992" s="117"/>
      <c r="U992" s="216"/>
      <c r="V992" s="216"/>
      <c r="W992" s="216"/>
      <c r="X992" s="216"/>
      <c r="Y992" s="216"/>
      <c r="Z992" s="216"/>
      <c r="AA992" s="217"/>
      <c r="AB992" s="218"/>
      <c r="AC992" s="219"/>
      <c r="AD992" s="220"/>
      <c r="AE992" s="220"/>
      <c r="AF992" s="120"/>
      <c r="AG992" s="217"/>
      <c r="AH992" s="217"/>
      <c r="AI992" s="251"/>
      <c r="AJ992" s="220"/>
      <c r="AK992" s="220"/>
      <c r="AL992" s="222"/>
      <c r="AM992" s="217"/>
      <c r="AN992" s="217"/>
      <c r="AO992" s="221"/>
      <c r="AP992" s="220"/>
      <c r="AQ992" s="220"/>
      <c r="AR992" s="245"/>
      <c r="AS992" s="245"/>
      <c r="AT992" s="117"/>
      <c r="AU992" s="117"/>
    </row>
    <row r="993" spans="1:47" ht="12.75" customHeight="1">
      <c r="A993" s="118"/>
      <c r="B993" s="76"/>
      <c r="C993" s="76"/>
      <c r="D993" s="216"/>
      <c r="E993" s="117"/>
      <c r="F993" s="117"/>
      <c r="G993" s="117"/>
      <c r="H993" s="117"/>
      <c r="I993" s="117"/>
      <c r="J993" s="117"/>
      <c r="K993" s="117"/>
      <c r="L993" s="119"/>
      <c r="M993" s="120"/>
      <c r="N993" s="118"/>
      <c r="O993" s="117"/>
      <c r="P993" s="117"/>
      <c r="Q993" s="216"/>
      <c r="R993" s="117"/>
      <c r="S993" s="117"/>
      <c r="T993" s="117"/>
      <c r="U993" s="216"/>
      <c r="V993" s="216"/>
      <c r="W993" s="216"/>
      <c r="X993" s="216"/>
      <c r="Y993" s="216"/>
      <c r="Z993" s="216"/>
      <c r="AA993" s="217"/>
      <c r="AB993" s="218"/>
      <c r="AC993" s="219"/>
      <c r="AD993" s="220"/>
      <c r="AE993" s="220"/>
      <c r="AF993" s="120"/>
      <c r="AG993" s="217"/>
      <c r="AH993" s="217"/>
      <c r="AI993" s="251"/>
      <c r="AJ993" s="220"/>
      <c r="AK993" s="220"/>
      <c r="AL993" s="222"/>
      <c r="AM993" s="217"/>
      <c r="AN993" s="217"/>
      <c r="AO993" s="221"/>
      <c r="AP993" s="220"/>
      <c r="AQ993" s="220"/>
      <c r="AR993" s="245"/>
      <c r="AS993" s="245"/>
      <c r="AT993" s="117"/>
      <c r="AU993" s="117"/>
    </row>
    <row r="994" spans="1:47" ht="12.75" customHeight="1">
      <c r="A994" s="118"/>
      <c r="B994" s="76"/>
      <c r="C994" s="76"/>
      <c r="D994" s="216"/>
      <c r="E994" s="117"/>
      <c r="F994" s="117"/>
      <c r="G994" s="117"/>
      <c r="H994" s="117"/>
      <c r="I994" s="117"/>
      <c r="J994" s="117"/>
      <c r="K994" s="117"/>
      <c r="L994" s="119"/>
      <c r="M994" s="120"/>
      <c r="N994" s="118"/>
      <c r="O994" s="117"/>
      <c r="P994" s="117"/>
      <c r="Q994" s="216"/>
      <c r="R994" s="117"/>
      <c r="S994" s="117"/>
      <c r="T994" s="117"/>
      <c r="U994" s="216"/>
      <c r="V994" s="216"/>
      <c r="W994" s="216"/>
      <c r="X994" s="216"/>
      <c r="Y994" s="216"/>
      <c r="Z994" s="216"/>
      <c r="AA994" s="217"/>
      <c r="AB994" s="218"/>
      <c r="AC994" s="219"/>
      <c r="AD994" s="220"/>
      <c r="AE994" s="220"/>
      <c r="AF994" s="120"/>
      <c r="AG994" s="217"/>
      <c r="AH994" s="217"/>
      <c r="AI994" s="251"/>
      <c r="AJ994" s="220"/>
      <c r="AK994" s="220"/>
      <c r="AL994" s="222"/>
      <c r="AM994" s="217"/>
      <c r="AN994" s="217"/>
      <c r="AO994" s="221"/>
      <c r="AP994" s="220"/>
      <c r="AQ994" s="220"/>
      <c r="AR994" s="245"/>
      <c r="AS994" s="245"/>
      <c r="AT994" s="117"/>
      <c r="AU994" s="117"/>
    </row>
    <row r="995" spans="1:47" ht="12.75" customHeight="1">
      <c r="A995" s="118"/>
      <c r="B995" s="76"/>
      <c r="C995" s="76"/>
      <c r="D995" s="216"/>
      <c r="E995" s="117"/>
      <c r="F995" s="117"/>
      <c r="G995" s="117"/>
      <c r="H995" s="117"/>
      <c r="I995" s="117"/>
      <c r="J995" s="117"/>
      <c r="K995" s="117"/>
      <c r="L995" s="119"/>
      <c r="M995" s="120"/>
      <c r="N995" s="118"/>
      <c r="O995" s="117"/>
      <c r="P995" s="117"/>
      <c r="Q995" s="216"/>
      <c r="R995" s="117"/>
      <c r="S995" s="117"/>
      <c r="T995" s="117"/>
      <c r="U995" s="216"/>
      <c r="V995" s="216"/>
      <c r="W995" s="216"/>
      <c r="X995" s="216"/>
      <c r="Y995" s="216"/>
      <c r="Z995" s="216"/>
      <c r="AA995" s="217"/>
      <c r="AB995" s="218"/>
      <c r="AC995" s="219"/>
      <c r="AD995" s="220"/>
      <c r="AE995" s="220"/>
      <c r="AF995" s="120"/>
      <c r="AG995" s="217"/>
      <c r="AH995" s="217"/>
      <c r="AI995" s="251"/>
      <c r="AJ995" s="220"/>
      <c r="AK995" s="220"/>
      <c r="AL995" s="222"/>
      <c r="AM995" s="217"/>
      <c r="AN995" s="217"/>
      <c r="AO995" s="221"/>
      <c r="AP995" s="220"/>
      <c r="AQ995" s="220"/>
      <c r="AR995" s="245"/>
      <c r="AS995" s="245"/>
      <c r="AT995" s="117"/>
      <c r="AU995" s="117"/>
    </row>
    <row r="996" spans="1:47" ht="12.75" customHeight="1">
      <c r="A996" s="118"/>
      <c r="B996" s="76"/>
      <c r="C996" s="76"/>
      <c r="D996" s="216"/>
      <c r="E996" s="117"/>
      <c r="F996" s="117"/>
      <c r="G996" s="117"/>
      <c r="H996" s="117"/>
      <c r="I996" s="117"/>
      <c r="J996" s="117"/>
      <c r="K996" s="117"/>
      <c r="L996" s="119"/>
      <c r="M996" s="120"/>
      <c r="N996" s="118"/>
      <c r="O996" s="117"/>
      <c r="P996" s="117"/>
      <c r="Q996" s="216"/>
      <c r="R996" s="117"/>
      <c r="S996" s="117"/>
      <c r="T996" s="117"/>
      <c r="U996" s="216"/>
      <c r="V996" s="216"/>
      <c r="W996" s="216"/>
      <c r="X996" s="216"/>
      <c r="Y996" s="216"/>
      <c r="Z996" s="216"/>
      <c r="AA996" s="217"/>
      <c r="AB996" s="218"/>
      <c r="AC996" s="219"/>
      <c r="AD996" s="220"/>
      <c r="AE996" s="220"/>
      <c r="AF996" s="120"/>
      <c r="AG996" s="217"/>
      <c r="AH996" s="217"/>
      <c r="AI996" s="251"/>
      <c r="AJ996" s="220"/>
      <c r="AK996" s="220"/>
      <c r="AL996" s="222"/>
      <c r="AM996" s="217"/>
      <c r="AN996" s="217"/>
      <c r="AO996" s="221"/>
      <c r="AP996" s="220"/>
      <c r="AQ996" s="220"/>
      <c r="AR996" s="245"/>
      <c r="AS996" s="245"/>
      <c r="AT996" s="117"/>
      <c r="AU996" s="117"/>
    </row>
    <row r="997" spans="1:47" ht="12.75" customHeight="1">
      <c r="A997" s="118"/>
      <c r="B997" s="76"/>
      <c r="C997" s="76"/>
      <c r="D997" s="216"/>
      <c r="E997" s="117"/>
      <c r="F997" s="117"/>
      <c r="G997" s="117"/>
      <c r="H997" s="117"/>
      <c r="I997" s="117"/>
      <c r="J997" s="117"/>
      <c r="K997" s="117"/>
      <c r="L997" s="119"/>
      <c r="M997" s="120"/>
      <c r="N997" s="118"/>
      <c r="O997" s="117"/>
      <c r="P997" s="117"/>
      <c r="Q997" s="216"/>
      <c r="R997" s="117"/>
      <c r="S997" s="117"/>
      <c r="T997" s="117"/>
      <c r="U997" s="216"/>
      <c r="V997" s="216"/>
      <c r="W997" s="216"/>
      <c r="X997" s="216"/>
      <c r="Y997" s="216"/>
      <c r="Z997" s="216"/>
      <c r="AA997" s="217"/>
      <c r="AB997" s="218"/>
      <c r="AC997" s="219"/>
      <c r="AD997" s="220"/>
      <c r="AE997" s="220"/>
      <c r="AF997" s="120"/>
      <c r="AG997" s="217"/>
      <c r="AH997" s="217"/>
      <c r="AI997" s="251"/>
      <c r="AJ997" s="220"/>
      <c r="AK997" s="220"/>
      <c r="AL997" s="222"/>
      <c r="AM997" s="217"/>
      <c r="AN997" s="217"/>
      <c r="AO997" s="221"/>
      <c r="AP997" s="220"/>
      <c r="AQ997" s="220"/>
      <c r="AR997" s="245"/>
      <c r="AS997" s="245"/>
      <c r="AT997" s="117"/>
      <c r="AU997" s="117"/>
    </row>
    <row r="998" spans="1:47" ht="12.75" customHeight="1">
      <c r="A998" s="118"/>
      <c r="B998" s="76"/>
      <c r="C998" s="76"/>
      <c r="D998" s="216"/>
      <c r="E998" s="117"/>
      <c r="F998" s="117"/>
      <c r="G998" s="117"/>
      <c r="H998" s="117"/>
      <c r="I998" s="117"/>
      <c r="J998" s="117"/>
      <c r="K998" s="117"/>
      <c r="L998" s="119"/>
      <c r="M998" s="120"/>
      <c r="N998" s="118"/>
      <c r="O998" s="117"/>
      <c r="P998" s="117"/>
      <c r="Q998" s="216"/>
      <c r="R998" s="117"/>
      <c r="S998" s="117"/>
      <c r="T998" s="117"/>
      <c r="U998" s="216"/>
      <c r="V998" s="216"/>
      <c r="W998" s="216"/>
      <c r="X998" s="216"/>
      <c r="Y998" s="216"/>
      <c r="Z998" s="216"/>
      <c r="AA998" s="217"/>
      <c r="AB998" s="218"/>
      <c r="AC998" s="219"/>
      <c r="AD998" s="220"/>
      <c r="AE998" s="220"/>
      <c r="AF998" s="120"/>
      <c r="AG998" s="217"/>
      <c r="AH998" s="217"/>
      <c r="AI998" s="251"/>
      <c r="AJ998" s="220"/>
      <c r="AK998" s="220"/>
      <c r="AL998" s="222"/>
      <c r="AM998" s="217"/>
      <c r="AN998" s="217"/>
      <c r="AO998" s="221"/>
      <c r="AP998" s="220"/>
      <c r="AQ998" s="220"/>
      <c r="AR998" s="245"/>
      <c r="AS998" s="245"/>
      <c r="AT998" s="117"/>
      <c r="AU998" s="117"/>
    </row>
    <row r="999" spans="1:47" ht="12.75" customHeight="1">
      <c r="A999" s="118"/>
      <c r="B999" s="76"/>
      <c r="C999" s="76"/>
      <c r="D999" s="216"/>
      <c r="E999" s="117"/>
      <c r="F999" s="117"/>
      <c r="G999" s="117"/>
      <c r="H999" s="117"/>
      <c r="I999" s="117"/>
      <c r="J999" s="117"/>
      <c r="K999" s="117"/>
      <c r="L999" s="119"/>
      <c r="M999" s="120"/>
      <c r="N999" s="118"/>
      <c r="O999" s="117"/>
      <c r="P999" s="117"/>
      <c r="Q999" s="216"/>
      <c r="R999" s="117"/>
      <c r="S999" s="117"/>
      <c r="T999" s="117"/>
      <c r="U999" s="216"/>
      <c r="V999" s="216"/>
      <c r="W999" s="216"/>
      <c r="X999" s="216"/>
      <c r="Y999" s="216"/>
      <c r="Z999" s="216"/>
      <c r="AA999" s="217"/>
      <c r="AB999" s="218"/>
      <c r="AC999" s="219"/>
      <c r="AD999" s="220"/>
      <c r="AE999" s="220"/>
      <c r="AF999" s="120"/>
      <c r="AG999" s="217"/>
      <c r="AH999" s="217"/>
      <c r="AI999" s="251"/>
      <c r="AJ999" s="220"/>
      <c r="AK999" s="220"/>
      <c r="AL999" s="222"/>
      <c r="AM999" s="217"/>
      <c r="AN999" s="217"/>
      <c r="AO999" s="221"/>
      <c r="AP999" s="220"/>
      <c r="AQ999" s="220"/>
      <c r="AR999" s="245"/>
      <c r="AS999" s="245"/>
      <c r="AT999" s="117"/>
      <c r="AU999" s="117"/>
    </row>
    <row r="1000" spans="1:47" ht="12.75" customHeight="1">
      <c r="A1000" s="118"/>
      <c r="B1000" s="76"/>
      <c r="C1000" s="76"/>
      <c r="D1000" s="216"/>
      <c r="E1000" s="117"/>
      <c r="F1000" s="117"/>
      <c r="G1000" s="117"/>
      <c r="H1000" s="117"/>
      <c r="I1000" s="117"/>
      <c r="J1000" s="117"/>
      <c r="K1000" s="117"/>
      <c r="L1000" s="119"/>
      <c r="M1000" s="120"/>
      <c r="N1000" s="118"/>
      <c r="O1000" s="117"/>
      <c r="P1000" s="117"/>
      <c r="Q1000" s="216"/>
      <c r="R1000" s="117"/>
      <c r="S1000" s="117"/>
      <c r="T1000" s="117"/>
      <c r="U1000" s="216"/>
      <c r="V1000" s="216"/>
      <c r="W1000" s="216"/>
      <c r="X1000" s="216"/>
      <c r="Y1000" s="216"/>
      <c r="Z1000" s="216"/>
      <c r="AA1000" s="217"/>
      <c r="AB1000" s="218"/>
      <c r="AC1000" s="219"/>
      <c r="AD1000" s="220"/>
      <c r="AE1000" s="220"/>
      <c r="AF1000" s="120"/>
      <c r="AG1000" s="217"/>
      <c r="AH1000" s="217"/>
      <c r="AI1000" s="251"/>
      <c r="AJ1000" s="220"/>
      <c r="AK1000" s="220"/>
      <c r="AL1000" s="222"/>
      <c r="AM1000" s="217"/>
      <c r="AN1000" s="217"/>
      <c r="AO1000" s="221"/>
      <c r="AP1000" s="220"/>
      <c r="AQ1000" s="220"/>
      <c r="AR1000" s="245"/>
      <c r="AS1000" s="245"/>
      <c r="AT1000" s="117"/>
      <c r="AU1000" s="117"/>
    </row>
  </sheetData>
  <autoFilter ref="A1:AU285" xr:uid="{00000000-0009-0000-0000-00000E000000}"/>
  <mergeCells count="10">
    <mergeCell ref="AP1:AQ1"/>
    <mergeCell ref="AR1:AS1"/>
    <mergeCell ref="AT1:AU1"/>
    <mergeCell ref="T1:T2"/>
    <mergeCell ref="U1:W1"/>
    <mergeCell ref="AA1:AB1"/>
    <mergeCell ref="AD1:AE1"/>
    <mergeCell ref="AG1:AH1"/>
    <mergeCell ref="AJ1:AK1"/>
    <mergeCell ref="AM1:AN1"/>
  </mergeCells>
  <pageMargins left="0.7" right="0.7" top="0.75" bottom="0.75" header="0" footer="0"/>
  <pageSetup paperSize="5" scale="83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N1000"/>
  <sheetViews>
    <sheetView workbookViewId="0"/>
  </sheetViews>
  <sheetFormatPr defaultColWidth="14.42578125" defaultRowHeight="15" customHeight="1"/>
  <cols>
    <col min="1" max="1" width="8.7109375" customWidth="1"/>
    <col min="2" max="2" width="29.140625" customWidth="1"/>
    <col min="3" max="3" width="19.5703125" customWidth="1"/>
    <col min="4" max="4" width="21" customWidth="1"/>
    <col min="5" max="5" width="9.140625" customWidth="1"/>
    <col min="6" max="6" width="18" customWidth="1"/>
    <col min="7" max="7" width="26.28515625" customWidth="1"/>
    <col min="8" max="8" width="9.140625" customWidth="1"/>
    <col min="9" max="9" width="121.7109375" customWidth="1"/>
    <col min="10" max="10" width="123.28515625" customWidth="1"/>
    <col min="11" max="13" width="9.140625" customWidth="1"/>
    <col min="14" max="14" width="53.85546875" customWidth="1"/>
    <col min="15" max="15" width="55.5703125" customWidth="1"/>
    <col min="16" max="16" width="14.5703125" customWidth="1"/>
    <col min="17" max="22" width="9.140625" customWidth="1"/>
    <col min="23" max="23" width="20.42578125" customWidth="1"/>
    <col min="24" max="38" width="9.140625" customWidth="1"/>
    <col min="39" max="40" width="8.7109375" customWidth="1"/>
  </cols>
  <sheetData>
    <row r="1" spans="1:40" ht="16.5">
      <c r="A1" s="267">
        <v>1</v>
      </c>
      <c r="B1" s="267" t="s">
        <v>2472</v>
      </c>
      <c r="C1" s="268" t="s">
        <v>2473</v>
      </c>
      <c r="D1" s="269" t="s">
        <v>29</v>
      </c>
      <c r="E1" s="269" t="s">
        <v>1239</v>
      </c>
      <c r="F1" s="270" t="s">
        <v>2474</v>
      </c>
      <c r="G1" s="270" t="s">
        <v>2475</v>
      </c>
      <c r="H1" s="271" t="s">
        <v>2476</v>
      </c>
      <c r="I1" s="272" t="s">
        <v>2477</v>
      </c>
      <c r="J1" s="273" t="s">
        <v>2478</v>
      </c>
      <c r="K1" s="267" t="s">
        <v>2479</v>
      </c>
      <c r="L1" s="270" t="s">
        <v>2480</v>
      </c>
      <c r="M1" s="267" t="s">
        <v>2481</v>
      </c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74"/>
      <c r="AN1" s="274"/>
    </row>
    <row r="2" spans="1:40" ht="16.5">
      <c r="A2" s="267">
        <v>3</v>
      </c>
      <c r="B2" s="267" t="s">
        <v>2487</v>
      </c>
      <c r="C2" s="268" t="s">
        <v>2488</v>
      </c>
      <c r="D2" s="269" t="s">
        <v>29</v>
      </c>
      <c r="E2" s="270" t="s">
        <v>2489</v>
      </c>
      <c r="F2" s="270" t="s">
        <v>675</v>
      </c>
      <c r="G2" s="269" t="s">
        <v>2490</v>
      </c>
      <c r="H2" s="270" t="s">
        <v>2491</v>
      </c>
      <c r="I2" s="271" t="s">
        <v>2492</v>
      </c>
      <c r="J2" s="272" t="s">
        <v>2493</v>
      </c>
      <c r="K2" s="272" t="s">
        <v>2494</v>
      </c>
      <c r="L2" s="267" t="s">
        <v>2495</v>
      </c>
      <c r="M2" s="272" t="s">
        <v>2496</v>
      </c>
      <c r="N2" s="267" t="s">
        <v>2481</v>
      </c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D2" s="274"/>
      <c r="AE2" s="274"/>
      <c r="AF2" s="274"/>
      <c r="AG2" s="274"/>
      <c r="AH2" s="274"/>
      <c r="AI2" s="274"/>
      <c r="AJ2" s="274"/>
      <c r="AK2" s="274"/>
      <c r="AL2" s="274"/>
      <c r="AM2" s="274"/>
      <c r="AN2" s="274"/>
    </row>
    <row r="3" spans="1:40" ht="16.5">
      <c r="A3" s="267">
        <v>4</v>
      </c>
      <c r="B3" s="267" t="s">
        <v>2497</v>
      </c>
      <c r="C3" s="268" t="s">
        <v>2498</v>
      </c>
      <c r="D3" s="270" t="s">
        <v>29</v>
      </c>
      <c r="E3" s="270" t="s">
        <v>2489</v>
      </c>
      <c r="F3" s="270" t="s">
        <v>675</v>
      </c>
      <c r="G3" s="269" t="s">
        <v>2499</v>
      </c>
      <c r="H3" s="270" t="s">
        <v>2500</v>
      </c>
      <c r="I3" s="271" t="s">
        <v>2501</v>
      </c>
      <c r="J3" s="272" t="s">
        <v>2502</v>
      </c>
      <c r="K3" s="272" t="s">
        <v>2494</v>
      </c>
      <c r="L3" s="267" t="s">
        <v>2495</v>
      </c>
      <c r="M3" s="272" t="s">
        <v>2496</v>
      </c>
      <c r="N3" s="267" t="s">
        <v>2481</v>
      </c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4"/>
      <c r="AE3" s="274"/>
      <c r="AF3" s="274"/>
      <c r="AG3" s="274"/>
      <c r="AH3" s="274"/>
      <c r="AI3" s="274"/>
      <c r="AJ3" s="274"/>
      <c r="AK3" s="274"/>
      <c r="AL3" s="274"/>
      <c r="AM3" s="274"/>
      <c r="AN3" s="274"/>
    </row>
    <row r="4" spans="1:40" ht="16.5">
      <c r="A4" s="275">
        <v>1</v>
      </c>
      <c r="B4" s="276" t="s">
        <v>2503</v>
      </c>
      <c r="C4" s="277" t="s">
        <v>1011</v>
      </c>
      <c r="D4" s="278" t="s">
        <v>29</v>
      </c>
      <c r="E4" s="278" t="s">
        <v>2504</v>
      </c>
      <c r="F4" s="275" t="s">
        <v>995</v>
      </c>
      <c r="G4" s="275"/>
      <c r="H4" s="275" t="s">
        <v>2505</v>
      </c>
      <c r="I4" s="279" t="s">
        <v>2506</v>
      </c>
      <c r="J4" s="280" t="s">
        <v>2507</v>
      </c>
      <c r="K4" s="281" t="s">
        <v>2508</v>
      </c>
      <c r="L4" s="281">
        <v>44630</v>
      </c>
      <c r="M4" s="281">
        <v>44630</v>
      </c>
      <c r="N4" s="276" t="s">
        <v>2481</v>
      </c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  <c r="AL4" s="282"/>
      <c r="AM4" s="282"/>
      <c r="AN4" s="282"/>
    </row>
    <row r="5" spans="1:40" ht="16.5">
      <c r="A5" s="270">
        <v>2</v>
      </c>
      <c r="B5" s="267" t="s">
        <v>2509</v>
      </c>
      <c r="C5" s="268" t="s">
        <v>996</v>
      </c>
      <c r="D5" s="269" t="s">
        <v>29</v>
      </c>
      <c r="E5" s="269" t="s">
        <v>2504</v>
      </c>
      <c r="F5" s="270" t="s">
        <v>995</v>
      </c>
      <c r="G5" s="269" t="s">
        <v>2510</v>
      </c>
      <c r="H5" s="270" t="s">
        <v>2511</v>
      </c>
      <c r="I5" s="271" t="s">
        <v>2512</v>
      </c>
      <c r="J5" s="283" t="s">
        <v>2513</v>
      </c>
      <c r="K5" s="272" t="s">
        <v>2514</v>
      </c>
      <c r="L5" s="272">
        <v>44844</v>
      </c>
      <c r="M5" s="272">
        <v>44844</v>
      </c>
      <c r="N5" s="267" t="s">
        <v>2481</v>
      </c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  <c r="AA5" s="274"/>
      <c r="AB5" s="274"/>
      <c r="AC5" s="274"/>
      <c r="AD5" s="274"/>
      <c r="AE5" s="274"/>
      <c r="AF5" s="274"/>
      <c r="AG5" s="274"/>
      <c r="AH5" s="274"/>
      <c r="AI5" s="274"/>
      <c r="AJ5" s="274"/>
      <c r="AK5" s="274"/>
      <c r="AL5" s="274"/>
      <c r="AM5" s="274"/>
      <c r="AN5" s="274"/>
    </row>
    <row r="6" spans="1:40" ht="16.5">
      <c r="A6" s="284">
        <v>1</v>
      </c>
      <c r="B6" s="285" t="s">
        <v>2518</v>
      </c>
      <c r="C6" s="286" t="s">
        <v>2521</v>
      </c>
      <c r="D6" s="284" t="s">
        <v>29</v>
      </c>
      <c r="E6" s="284" t="s">
        <v>2522</v>
      </c>
      <c r="F6" s="284" t="s">
        <v>2523</v>
      </c>
      <c r="G6" s="287" t="s">
        <v>2524</v>
      </c>
      <c r="H6" s="284" t="s">
        <v>2525</v>
      </c>
      <c r="I6" s="288" t="s">
        <v>2526</v>
      </c>
      <c r="J6" s="287" t="s">
        <v>2527</v>
      </c>
      <c r="K6" s="289" t="s">
        <v>2513</v>
      </c>
      <c r="L6" s="290" t="s">
        <v>2528</v>
      </c>
      <c r="M6" s="291" t="s">
        <v>2529</v>
      </c>
      <c r="N6" s="291" t="s">
        <v>2496</v>
      </c>
      <c r="O6" s="285" t="s">
        <v>2530</v>
      </c>
      <c r="P6" s="292"/>
      <c r="Q6" s="292"/>
      <c r="R6" s="292"/>
      <c r="S6" s="292"/>
      <c r="T6" s="292"/>
      <c r="U6" s="292"/>
      <c r="V6" s="292"/>
      <c r="W6" s="292"/>
      <c r="X6" s="292"/>
      <c r="Y6" s="292"/>
      <c r="Z6" s="292"/>
      <c r="AA6" s="292"/>
      <c r="AB6" s="292"/>
      <c r="AC6" s="292"/>
      <c r="AD6" s="292"/>
      <c r="AE6" s="292"/>
      <c r="AF6" s="292"/>
      <c r="AG6" s="292"/>
      <c r="AH6" s="292"/>
      <c r="AI6" s="292"/>
      <c r="AJ6" s="292"/>
      <c r="AK6" s="292"/>
      <c r="AL6" s="292"/>
      <c r="AM6" s="292"/>
      <c r="AN6" s="292"/>
    </row>
    <row r="7" spans="1:40" ht="16.5">
      <c r="A7" s="284">
        <v>1</v>
      </c>
      <c r="B7" s="285" t="s">
        <v>2531</v>
      </c>
      <c r="C7" s="293" t="s">
        <v>2532</v>
      </c>
      <c r="D7" s="287" t="s">
        <v>29</v>
      </c>
      <c r="E7" s="287" t="s">
        <v>2533</v>
      </c>
      <c r="F7" s="284" t="s">
        <v>2534</v>
      </c>
      <c r="G7" s="287" t="s">
        <v>2535</v>
      </c>
      <c r="H7" s="284" t="s">
        <v>2536</v>
      </c>
      <c r="I7" s="288" t="s">
        <v>2537</v>
      </c>
      <c r="J7" s="287" t="s">
        <v>2538</v>
      </c>
      <c r="K7" s="294" t="s">
        <v>2539</v>
      </c>
      <c r="L7" s="291" t="s">
        <v>2540</v>
      </c>
      <c r="M7" s="285" t="s">
        <v>2541</v>
      </c>
      <c r="N7" s="290" t="s">
        <v>2542</v>
      </c>
      <c r="O7" s="285" t="s">
        <v>2481</v>
      </c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2"/>
      <c r="AF7" s="292"/>
      <c r="AG7" s="292"/>
      <c r="AH7" s="292"/>
      <c r="AI7" s="292"/>
      <c r="AJ7" s="292"/>
      <c r="AK7" s="292"/>
      <c r="AL7" s="292"/>
      <c r="AM7" s="292"/>
      <c r="AN7" s="292"/>
    </row>
    <row r="8" spans="1:40" ht="16.5">
      <c r="A8" s="284">
        <v>2</v>
      </c>
      <c r="B8" s="285" t="s">
        <v>915</v>
      </c>
      <c r="C8" s="293" t="s">
        <v>916</v>
      </c>
      <c r="D8" s="287" t="s">
        <v>29</v>
      </c>
      <c r="E8" s="287" t="s">
        <v>2533</v>
      </c>
      <c r="F8" s="284" t="s">
        <v>2534</v>
      </c>
      <c r="G8" s="287" t="s">
        <v>2544</v>
      </c>
      <c r="H8" s="284" t="s">
        <v>2545</v>
      </c>
      <c r="I8" s="288" t="s">
        <v>2546</v>
      </c>
      <c r="J8" s="287" t="s">
        <v>919</v>
      </c>
      <c r="K8" s="294" t="s">
        <v>2539</v>
      </c>
      <c r="L8" s="291" t="s">
        <v>2540</v>
      </c>
      <c r="M8" s="285" t="s">
        <v>2541</v>
      </c>
      <c r="N8" s="290" t="s">
        <v>2542</v>
      </c>
      <c r="O8" s="285" t="s">
        <v>2481</v>
      </c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2"/>
      <c r="AI8" s="292"/>
      <c r="AJ8" s="292"/>
      <c r="AK8" s="292"/>
      <c r="AL8" s="292"/>
      <c r="AM8" s="292"/>
      <c r="AN8" s="292"/>
    </row>
    <row r="9" spans="1:40" ht="16.5">
      <c r="A9" s="284">
        <v>3</v>
      </c>
      <c r="B9" s="285" t="s">
        <v>2547</v>
      </c>
      <c r="C9" s="293" t="s">
        <v>2548</v>
      </c>
      <c r="D9" s="287" t="s">
        <v>29</v>
      </c>
      <c r="E9" s="287" t="s">
        <v>2533</v>
      </c>
      <c r="F9" s="284" t="s">
        <v>2534</v>
      </c>
      <c r="G9" s="287" t="s">
        <v>2549</v>
      </c>
      <c r="H9" s="284" t="s">
        <v>2550</v>
      </c>
      <c r="I9" s="288" t="s">
        <v>2551</v>
      </c>
      <c r="J9" s="287" t="s">
        <v>2552</v>
      </c>
      <c r="K9" s="294" t="s">
        <v>2539</v>
      </c>
      <c r="L9" s="291" t="s">
        <v>2540</v>
      </c>
      <c r="M9" s="285" t="s">
        <v>2541</v>
      </c>
      <c r="N9" s="290" t="s">
        <v>2542</v>
      </c>
      <c r="O9" s="285" t="s">
        <v>2481</v>
      </c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2"/>
      <c r="AI9" s="292"/>
      <c r="AJ9" s="292"/>
      <c r="AK9" s="292"/>
      <c r="AL9" s="292"/>
      <c r="AM9" s="292"/>
      <c r="AN9" s="292"/>
    </row>
    <row r="10" spans="1:40" ht="16.5">
      <c r="A10" s="284">
        <v>1</v>
      </c>
      <c r="B10" s="285" t="s">
        <v>2553</v>
      </c>
      <c r="C10" s="286" t="s">
        <v>2554</v>
      </c>
      <c r="D10" s="287" t="s">
        <v>29</v>
      </c>
      <c r="E10" s="287" t="s">
        <v>1239</v>
      </c>
      <c r="F10" s="284" t="s">
        <v>2555</v>
      </c>
      <c r="G10" s="287" t="s">
        <v>2556</v>
      </c>
      <c r="H10" s="284" t="s">
        <v>2557</v>
      </c>
      <c r="I10" s="288" t="s">
        <v>2558</v>
      </c>
      <c r="J10" s="287" t="s">
        <v>2559</v>
      </c>
      <c r="K10" s="294" t="s">
        <v>2560</v>
      </c>
      <c r="L10" s="287" t="s">
        <v>2561</v>
      </c>
      <c r="M10" s="285" t="s">
        <v>2562</v>
      </c>
      <c r="N10" s="284" t="s">
        <v>2563</v>
      </c>
      <c r="O10" s="285" t="s">
        <v>2481</v>
      </c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2"/>
      <c r="AE10" s="292"/>
      <c r="AF10" s="292"/>
      <c r="AG10" s="292"/>
      <c r="AH10" s="292"/>
      <c r="AI10" s="292"/>
      <c r="AJ10" s="292"/>
      <c r="AK10" s="292"/>
      <c r="AL10" s="292"/>
      <c r="AM10" s="292"/>
      <c r="AN10" s="292"/>
    </row>
    <row r="11" spans="1:40" ht="16.5">
      <c r="A11" s="270">
        <v>1</v>
      </c>
      <c r="B11" s="267" t="s">
        <v>473</v>
      </c>
      <c r="C11" s="268" t="s">
        <v>2276</v>
      </c>
      <c r="D11" s="270" t="s">
        <v>29</v>
      </c>
      <c r="E11" s="270" t="s">
        <v>2568</v>
      </c>
      <c r="F11" s="270" t="s">
        <v>2569</v>
      </c>
      <c r="G11" s="269" t="s">
        <v>2571</v>
      </c>
      <c r="H11" s="270" t="s">
        <v>2572</v>
      </c>
      <c r="I11" s="271" t="s">
        <v>2573</v>
      </c>
      <c r="J11" s="269" t="s">
        <v>2574</v>
      </c>
      <c r="K11" s="272" t="s">
        <v>2575</v>
      </c>
      <c r="L11" s="272" t="s">
        <v>2576</v>
      </c>
      <c r="M11" s="267" t="s">
        <v>2577</v>
      </c>
      <c r="N11" s="272">
        <v>44876</v>
      </c>
      <c r="O11" s="267" t="s">
        <v>2481</v>
      </c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</row>
    <row r="12" spans="1:40" ht="16.5">
      <c r="A12" s="267">
        <v>168</v>
      </c>
      <c r="B12" s="267" t="s">
        <v>2578</v>
      </c>
      <c r="C12" s="268" t="s">
        <v>2579</v>
      </c>
      <c r="D12" s="269" t="s">
        <v>29</v>
      </c>
      <c r="E12" s="269" t="s">
        <v>1239</v>
      </c>
      <c r="F12" s="270" t="s">
        <v>1244</v>
      </c>
      <c r="G12" s="274"/>
      <c r="H12" s="274"/>
      <c r="I12" s="274"/>
      <c r="J12" s="274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  <c r="AA12" s="274"/>
      <c r="AB12" s="274"/>
      <c r="AC12" s="274"/>
      <c r="AD12" s="274"/>
      <c r="AE12" s="274"/>
      <c r="AF12" s="274"/>
      <c r="AG12" s="274"/>
      <c r="AH12" s="274"/>
      <c r="AI12" s="274"/>
      <c r="AJ12" s="274"/>
      <c r="AK12" s="274"/>
      <c r="AL12" s="274"/>
      <c r="AM12" s="274"/>
      <c r="AN12" s="274"/>
    </row>
    <row r="13" spans="1:40" ht="16.5">
      <c r="A13" s="284">
        <v>5</v>
      </c>
      <c r="B13" s="285" t="s">
        <v>2093</v>
      </c>
      <c r="C13" s="286" t="s">
        <v>2580</v>
      </c>
      <c r="D13" s="284" t="s">
        <v>29</v>
      </c>
      <c r="E13" s="284" t="s">
        <v>2581</v>
      </c>
      <c r="F13" s="284" t="s">
        <v>1004</v>
      </c>
      <c r="G13" s="287" t="s">
        <v>2582</v>
      </c>
      <c r="H13" s="284" t="s">
        <v>2583</v>
      </c>
      <c r="I13" s="288" t="s">
        <v>983</v>
      </c>
      <c r="J13" s="287" t="s">
        <v>2584</v>
      </c>
      <c r="K13" s="284" t="s">
        <v>2585</v>
      </c>
      <c r="L13" s="291" t="s">
        <v>2586</v>
      </c>
      <c r="M13" s="285" t="s">
        <v>2587</v>
      </c>
      <c r="N13" s="291">
        <v>44753</v>
      </c>
      <c r="O13" s="285" t="s">
        <v>2481</v>
      </c>
      <c r="P13" s="292"/>
      <c r="Q13" s="295"/>
      <c r="R13" s="295"/>
      <c r="S13" s="295" t="s">
        <v>30</v>
      </c>
      <c r="T13" s="295"/>
      <c r="U13" s="295"/>
      <c r="V13" s="292"/>
      <c r="W13" s="292"/>
      <c r="X13" s="292"/>
      <c r="Y13" s="292"/>
      <c r="Z13" s="292"/>
      <c r="AA13" s="292"/>
      <c r="AB13" s="292"/>
      <c r="AC13" s="292"/>
      <c r="AD13" s="292"/>
      <c r="AE13" s="292"/>
      <c r="AF13" s="292"/>
      <c r="AG13" s="292"/>
      <c r="AH13" s="292"/>
      <c r="AI13" s="292"/>
      <c r="AJ13" s="292"/>
      <c r="AK13" s="292"/>
      <c r="AL13" s="292"/>
      <c r="AM13" s="292"/>
      <c r="AN13" s="292"/>
    </row>
    <row r="14" spans="1:40" ht="16.5">
      <c r="A14" s="284">
        <v>6</v>
      </c>
      <c r="B14" s="285" t="s">
        <v>1158</v>
      </c>
      <c r="C14" s="286" t="s">
        <v>1159</v>
      </c>
      <c r="D14" s="284" t="s">
        <v>29</v>
      </c>
      <c r="E14" s="284" t="s">
        <v>2581</v>
      </c>
      <c r="F14" s="284" t="s">
        <v>1004</v>
      </c>
      <c r="G14" s="287" t="s">
        <v>2590</v>
      </c>
      <c r="H14" s="284" t="s">
        <v>2591</v>
      </c>
      <c r="I14" s="288" t="s">
        <v>977</v>
      </c>
      <c r="J14" s="287" t="s">
        <v>2593</v>
      </c>
      <c r="K14" s="291" t="s">
        <v>2594</v>
      </c>
      <c r="L14" s="291" t="s">
        <v>2586</v>
      </c>
      <c r="M14" s="285" t="s">
        <v>2587</v>
      </c>
      <c r="N14" s="291">
        <v>44753</v>
      </c>
      <c r="O14" s="285" t="s">
        <v>2481</v>
      </c>
      <c r="P14" s="292"/>
      <c r="Q14" s="295"/>
      <c r="R14" s="295"/>
      <c r="S14" s="295" t="s">
        <v>30</v>
      </c>
      <c r="T14" s="295"/>
      <c r="U14" s="295"/>
      <c r="V14" s="292"/>
      <c r="W14" s="292"/>
      <c r="X14" s="292"/>
      <c r="Y14" s="292"/>
      <c r="Z14" s="292"/>
      <c r="AA14" s="292"/>
      <c r="AB14" s="292"/>
      <c r="AC14" s="292"/>
      <c r="AD14" s="292"/>
      <c r="AE14" s="292"/>
      <c r="AF14" s="292"/>
      <c r="AG14" s="292"/>
      <c r="AH14" s="292"/>
      <c r="AI14" s="292"/>
      <c r="AJ14" s="292"/>
      <c r="AK14" s="292"/>
      <c r="AL14" s="292"/>
      <c r="AM14" s="292"/>
      <c r="AN14" s="292"/>
    </row>
    <row r="15" spans="1:40" ht="16.5">
      <c r="A15" s="270">
        <v>25</v>
      </c>
      <c r="B15" s="296" t="s">
        <v>1456</v>
      </c>
      <c r="C15" s="297" t="s">
        <v>1458</v>
      </c>
      <c r="D15" s="273" t="s">
        <v>2598</v>
      </c>
      <c r="E15" s="273" t="s">
        <v>1239</v>
      </c>
      <c r="F15" s="273" t="s">
        <v>1393</v>
      </c>
      <c r="G15" s="273"/>
      <c r="H15" s="273" t="s">
        <v>2599</v>
      </c>
      <c r="I15" s="298" t="s">
        <v>2600</v>
      </c>
      <c r="J15" s="299" t="s">
        <v>2601</v>
      </c>
      <c r="K15" s="273" t="s">
        <v>2602</v>
      </c>
      <c r="L15" s="273"/>
      <c r="M15" s="296" t="s">
        <v>2603</v>
      </c>
      <c r="N15" s="300" t="s">
        <v>2604</v>
      </c>
      <c r="O15" s="296" t="s">
        <v>2605</v>
      </c>
      <c r="P15" s="301"/>
      <c r="Q15" s="302"/>
      <c r="R15" s="303" t="s">
        <v>30</v>
      </c>
      <c r="S15" s="303" t="s">
        <v>30</v>
      </c>
      <c r="T15" s="303"/>
      <c r="U15" s="303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</row>
    <row r="16" spans="1:40" ht="16.5">
      <c r="A16" s="270">
        <v>1</v>
      </c>
      <c r="B16" s="267" t="s">
        <v>2611</v>
      </c>
      <c r="C16" s="268" t="s">
        <v>2612</v>
      </c>
      <c r="D16" s="270" t="s">
        <v>29</v>
      </c>
      <c r="E16" s="270" t="s">
        <v>2522</v>
      </c>
      <c r="F16" s="270" t="s">
        <v>2523</v>
      </c>
      <c r="G16" s="269" t="s">
        <v>2613</v>
      </c>
      <c r="H16" s="270" t="s">
        <v>2614</v>
      </c>
      <c r="I16" s="271" t="s">
        <v>2615</v>
      </c>
      <c r="J16" s="269" t="s">
        <v>2616</v>
      </c>
      <c r="K16" s="304" t="s">
        <v>2617</v>
      </c>
      <c r="L16" s="305" t="s">
        <v>2618</v>
      </c>
      <c r="M16" s="272" t="s">
        <v>2619</v>
      </c>
      <c r="N16" s="272" t="s">
        <v>2620</v>
      </c>
      <c r="O16" s="267" t="s">
        <v>2481</v>
      </c>
      <c r="P16" s="274"/>
      <c r="Q16" s="306" t="s">
        <v>30</v>
      </c>
      <c r="R16" s="306"/>
      <c r="S16" s="306"/>
      <c r="T16" s="306"/>
      <c r="U16" s="306"/>
      <c r="V16" s="306"/>
      <c r="W16" s="274"/>
      <c r="X16" s="274"/>
      <c r="Y16" s="274"/>
      <c r="Z16" s="274"/>
      <c r="AA16" s="274"/>
      <c r="AB16" s="274"/>
      <c r="AC16" s="274"/>
      <c r="AD16" s="274"/>
      <c r="AE16" s="274"/>
      <c r="AF16" s="274"/>
      <c r="AG16" s="274"/>
      <c r="AH16" s="274"/>
      <c r="AI16" s="274"/>
      <c r="AJ16" s="274"/>
      <c r="AK16" s="274"/>
      <c r="AL16" s="274"/>
      <c r="AM16" s="274"/>
      <c r="AN16" s="274"/>
    </row>
    <row r="17" spans="1:40" ht="16.5">
      <c r="A17" s="270">
        <v>8</v>
      </c>
      <c r="B17" s="267" t="s">
        <v>1392</v>
      </c>
      <c r="C17" s="268" t="s">
        <v>1394</v>
      </c>
      <c r="D17" s="270" t="s">
        <v>29</v>
      </c>
      <c r="E17" s="270" t="s">
        <v>1239</v>
      </c>
      <c r="F17" s="270" t="s">
        <v>1244</v>
      </c>
      <c r="G17" s="269" t="s">
        <v>2624</v>
      </c>
      <c r="H17" s="270" t="s">
        <v>2625</v>
      </c>
      <c r="I17" s="271" t="s">
        <v>2626</v>
      </c>
      <c r="J17" s="269" t="s">
        <v>2627</v>
      </c>
      <c r="K17" s="270" t="s">
        <v>2628</v>
      </c>
      <c r="L17" s="270" t="s">
        <v>2629</v>
      </c>
      <c r="M17" s="267" t="s">
        <v>2630</v>
      </c>
      <c r="N17" s="272" t="s">
        <v>2631</v>
      </c>
      <c r="O17" s="267" t="s">
        <v>2481</v>
      </c>
      <c r="P17" s="274"/>
      <c r="Q17" s="306" t="s">
        <v>30</v>
      </c>
      <c r="R17" s="306" t="s">
        <v>30</v>
      </c>
      <c r="S17" s="306" t="s">
        <v>30</v>
      </c>
      <c r="T17" s="306" t="s">
        <v>30</v>
      </c>
      <c r="U17" s="306"/>
      <c r="V17" s="306"/>
      <c r="W17" s="274"/>
      <c r="X17" s="274"/>
      <c r="Y17" s="274"/>
      <c r="Z17" s="274"/>
      <c r="AA17" s="274"/>
      <c r="AB17" s="274"/>
      <c r="AC17" s="274"/>
      <c r="AD17" s="274"/>
      <c r="AE17" s="274"/>
      <c r="AF17" s="274"/>
      <c r="AG17" s="274"/>
      <c r="AH17" s="274"/>
      <c r="AI17" s="274"/>
      <c r="AJ17" s="274"/>
      <c r="AK17" s="274"/>
      <c r="AL17" s="274"/>
      <c r="AM17" s="274"/>
      <c r="AN17" s="274"/>
    </row>
    <row r="18" spans="1:40" ht="16.5">
      <c r="A18" s="307">
        <v>2</v>
      </c>
      <c r="B18" s="308" t="s">
        <v>2633</v>
      </c>
      <c r="C18" s="309" t="s">
        <v>2634</v>
      </c>
      <c r="D18" s="310" t="s">
        <v>29</v>
      </c>
      <c r="E18" s="307" t="s">
        <v>2635</v>
      </c>
      <c r="F18" s="307" t="s">
        <v>2636</v>
      </c>
      <c r="G18" s="310" t="s">
        <v>2637</v>
      </c>
      <c r="H18" s="307" t="s">
        <v>2638</v>
      </c>
      <c r="I18" s="311" t="s">
        <v>2639</v>
      </c>
      <c r="J18" s="310" t="s">
        <v>2640</v>
      </c>
      <c r="K18" s="310" t="s">
        <v>2641</v>
      </c>
      <c r="L18" s="312" t="s">
        <v>2642</v>
      </c>
      <c r="M18" s="313">
        <v>44986</v>
      </c>
      <c r="N18" s="313">
        <v>45017</v>
      </c>
      <c r="O18" s="308" t="s">
        <v>2481</v>
      </c>
      <c r="P18" s="314"/>
      <c r="Q18" s="315" t="s">
        <v>2645</v>
      </c>
      <c r="R18" s="315" t="s">
        <v>30</v>
      </c>
      <c r="S18" s="315"/>
      <c r="T18" s="315"/>
      <c r="U18" s="315"/>
      <c r="V18" s="315"/>
      <c r="W18" s="314"/>
      <c r="X18" s="314"/>
      <c r="Y18" s="314"/>
      <c r="Z18" s="314"/>
      <c r="AA18" s="314"/>
      <c r="AB18" s="314"/>
      <c r="AC18" s="314"/>
      <c r="AD18" s="314"/>
      <c r="AE18" s="314"/>
      <c r="AF18" s="314"/>
      <c r="AG18" s="314"/>
      <c r="AH18" s="314"/>
      <c r="AI18" s="314"/>
      <c r="AJ18" s="314"/>
      <c r="AK18" s="314"/>
      <c r="AL18" s="314"/>
      <c r="AM18" s="314"/>
      <c r="AN18" s="314"/>
    </row>
    <row r="19" spans="1:40" ht="16.5">
      <c r="A19" s="307">
        <v>3</v>
      </c>
      <c r="B19" s="308" t="s">
        <v>2650</v>
      </c>
      <c r="C19" s="309" t="s">
        <v>2651</v>
      </c>
      <c r="D19" s="310" t="s">
        <v>29</v>
      </c>
      <c r="E19" s="307" t="s">
        <v>2635</v>
      </c>
      <c r="F19" s="307" t="s">
        <v>2636</v>
      </c>
      <c r="G19" s="310" t="s">
        <v>2652</v>
      </c>
      <c r="H19" s="307" t="s">
        <v>2654</v>
      </c>
      <c r="I19" s="311" t="s">
        <v>2655</v>
      </c>
      <c r="J19" s="310" t="s">
        <v>2656</v>
      </c>
      <c r="K19" s="310" t="s">
        <v>2657</v>
      </c>
      <c r="L19" s="312" t="s">
        <v>2642</v>
      </c>
      <c r="M19" s="313">
        <v>44986</v>
      </c>
      <c r="N19" s="313">
        <v>45017</v>
      </c>
      <c r="O19" s="308" t="s">
        <v>2481</v>
      </c>
      <c r="P19" s="314"/>
      <c r="Q19" s="315" t="s">
        <v>30</v>
      </c>
      <c r="R19" s="315" t="s">
        <v>30</v>
      </c>
      <c r="S19" s="315"/>
      <c r="T19" s="315"/>
      <c r="U19" s="315"/>
      <c r="V19" s="315"/>
      <c r="W19" s="314"/>
      <c r="X19" s="314"/>
      <c r="Y19" s="314"/>
      <c r="Z19" s="314"/>
      <c r="AA19" s="314"/>
      <c r="AB19" s="314"/>
      <c r="AC19" s="314"/>
      <c r="AD19" s="314"/>
      <c r="AE19" s="314"/>
      <c r="AF19" s="314"/>
      <c r="AG19" s="314"/>
      <c r="AH19" s="314"/>
      <c r="AI19" s="314"/>
      <c r="AJ19" s="314"/>
      <c r="AK19" s="314"/>
      <c r="AL19" s="314"/>
      <c r="AM19" s="314"/>
      <c r="AN19" s="314"/>
    </row>
    <row r="20" spans="1:40" ht="16.5">
      <c r="A20" s="307">
        <v>4</v>
      </c>
      <c r="B20" s="308" t="s">
        <v>2660</v>
      </c>
      <c r="C20" s="309" t="s">
        <v>2661</v>
      </c>
      <c r="D20" s="310" t="s">
        <v>29</v>
      </c>
      <c r="E20" s="307" t="s">
        <v>2635</v>
      </c>
      <c r="F20" s="307" t="s">
        <v>2636</v>
      </c>
      <c r="G20" s="310" t="s">
        <v>2662</v>
      </c>
      <c r="H20" s="307" t="s">
        <v>2663</v>
      </c>
      <c r="I20" s="311" t="s">
        <v>2664</v>
      </c>
      <c r="J20" s="310" t="s">
        <v>2665</v>
      </c>
      <c r="K20" s="310" t="s">
        <v>2641</v>
      </c>
      <c r="L20" s="312" t="s">
        <v>2642</v>
      </c>
      <c r="M20" s="313">
        <v>44986</v>
      </c>
      <c r="N20" s="313">
        <v>45017</v>
      </c>
      <c r="O20" s="308" t="s">
        <v>2481</v>
      </c>
      <c r="P20" s="314"/>
      <c r="Q20" s="315" t="s">
        <v>30</v>
      </c>
      <c r="R20" s="315" t="s">
        <v>30</v>
      </c>
      <c r="S20" s="315"/>
      <c r="T20" s="315"/>
      <c r="U20" s="315"/>
      <c r="V20" s="315"/>
      <c r="W20" s="314"/>
      <c r="X20" s="314"/>
      <c r="Y20" s="314"/>
      <c r="Z20" s="314"/>
      <c r="AA20" s="314"/>
      <c r="AB20" s="314"/>
      <c r="AC20" s="314"/>
      <c r="AD20" s="314"/>
      <c r="AE20" s="314"/>
      <c r="AF20" s="314"/>
      <c r="AG20" s="314"/>
      <c r="AH20" s="314"/>
      <c r="AI20" s="314"/>
      <c r="AJ20" s="314"/>
      <c r="AK20" s="314"/>
      <c r="AL20" s="314"/>
      <c r="AM20" s="314"/>
      <c r="AN20" s="314"/>
    </row>
    <row r="21" spans="1:40" ht="15.75" customHeight="1">
      <c r="A21" s="307">
        <v>5</v>
      </c>
      <c r="B21" s="308" t="s">
        <v>2666</v>
      </c>
      <c r="C21" s="309" t="s">
        <v>2667</v>
      </c>
      <c r="D21" s="310" t="s">
        <v>29</v>
      </c>
      <c r="E21" s="307" t="s">
        <v>2635</v>
      </c>
      <c r="F21" s="307" t="s">
        <v>2636</v>
      </c>
      <c r="G21" s="310" t="s">
        <v>2668</v>
      </c>
      <c r="H21" s="307" t="s">
        <v>2669</v>
      </c>
      <c r="I21" s="311" t="s">
        <v>2670</v>
      </c>
      <c r="J21" s="310" t="s">
        <v>2671</v>
      </c>
      <c r="K21" s="310" t="s">
        <v>2672</v>
      </c>
      <c r="L21" s="312" t="s">
        <v>2642</v>
      </c>
      <c r="M21" s="313">
        <v>44986</v>
      </c>
      <c r="N21" s="313">
        <v>45017</v>
      </c>
      <c r="O21" s="308" t="s">
        <v>2481</v>
      </c>
      <c r="P21" s="314"/>
      <c r="Q21" s="315" t="s">
        <v>30</v>
      </c>
      <c r="R21" s="315" t="s">
        <v>30</v>
      </c>
      <c r="S21" s="315"/>
      <c r="T21" s="315"/>
      <c r="U21" s="315"/>
      <c r="V21" s="315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  <c r="AM21" s="314"/>
      <c r="AN21" s="314"/>
    </row>
    <row r="22" spans="1:40" ht="15.75" customHeight="1">
      <c r="A22" s="307">
        <v>6</v>
      </c>
      <c r="B22" s="308" t="s">
        <v>2674</v>
      </c>
      <c r="C22" s="309" t="s">
        <v>2675</v>
      </c>
      <c r="D22" s="310" t="s">
        <v>29</v>
      </c>
      <c r="E22" s="307" t="s">
        <v>2635</v>
      </c>
      <c r="F22" s="307" t="s">
        <v>2636</v>
      </c>
      <c r="G22" s="310" t="s">
        <v>2676</v>
      </c>
      <c r="H22" s="307" t="s">
        <v>2677</v>
      </c>
      <c r="I22" s="311" t="s">
        <v>2679</v>
      </c>
      <c r="J22" s="310" t="s">
        <v>2680</v>
      </c>
      <c r="K22" s="310" t="s">
        <v>2681</v>
      </c>
      <c r="L22" s="312" t="s">
        <v>2642</v>
      </c>
      <c r="M22" s="313">
        <v>44986</v>
      </c>
      <c r="N22" s="313">
        <v>45017</v>
      </c>
      <c r="O22" s="308" t="s">
        <v>2481</v>
      </c>
      <c r="P22" s="314"/>
      <c r="Q22" s="315" t="s">
        <v>30</v>
      </c>
      <c r="R22" s="315" t="s">
        <v>30</v>
      </c>
      <c r="S22" s="315"/>
      <c r="T22" s="315"/>
      <c r="U22" s="315"/>
      <c r="V22" s="315"/>
      <c r="W22" s="314"/>
      <c r="X22" s="314"/>
      <c r="Y22" s="314"/>
      <c r="Z22" s="314"/>
      <c r="AA22" s="314"/>
      <c r="AB22" s="314"/>
      <c r="AC22" s="314"/>
      <c r="AD22" s="314"/>
      <c r="AE22" s="314"/>
      <c r="AF22" s="314"/>
      <c r="AG22" s="314"/>
      <c r="AH22" s="314"/>
      <c r="AI22" s="314"/>
      <c r="AJ22" s="314"/>
      <c r="AK22" s="314"/>
      <c r="AL22" s="314"/>
      <c r="AM22" s="314"/>
      <c r="AN22" s="314"/>
    </row>
    <row r="23" spans="1:40" ht="15.75" customHeight="1">
      <c r="A23" s="307">
        <v>7</v>
      </c>
      <c r="B23" s="308" t="s">
        <v>2682</v>
      </c>
      <c r="C23" s="309" t="s">
        <v>2683</v>
      </c>
      <c r="D23" s="310" t="s">
        <v>29</v>
      </c>
      <c r="E23" s="307" t="s">
        <v>2635</v>
      </c>
      <c r="F23" s="307" t="s">
        <v>2636</v>
      </c>
      <c r="G23" s="310" t="s">
        <v>2684</v>
      </c>
      <c r="H23" s="307" t="s">
        <v>2685</v>
      </c>
      <c r="I23" s="311" t="s">
        <v>2686</v>
      </c>
      <c r="J23" s="310" t="s">
        <v>2687</v>
      </c>
      <c r="K23" s="310" t="s">
        <v>2688</v>
      </c>
      <c r="L23" s="312" t="s">
        <v>2642</v>
      </c>
      <c r="M23" s="313">
        <v>44986</v>
      </c>
      <c r="N23" s="313">
        <v>45017</v>
      </c>
      <c r="O23" s="308" t="s">
        <v>2481</v>
      </c>
      <c r="P23" s="314"/>
      <c r="Q23" s="315" t="s">
        <v>30</v>
      </c>
      <c r="R23" s="315" t="s">
        <v>30</v>
      </c>
      <c r="S23" s="315"/>
      <c r="T23" s="315"/>
      <c r="U23" s="315"/>
      <c r="V23" s="315"/>
      <c r="W23" s="314"/>
      <c r="X23" s="314"/>
      <c r="Y23" s="314"/>
      <c r="Z23" s="314"/>
      <c r="AA23" s="314"/>
      <c r="AB23" s="314"/>
      <c r="AC23" s="314"/>
      <c r="AD23" s="314"/>
      <c r="AE23" s="314"/>
      <c r="AF23" s="314"/>
      <c r="AG23" s="314"/>
      <c r="AH23" s="314"/>
      <c r="AI23" s="314"/>
      <c r="AJ23" s="314"/>
      <c r="AK23" s="314"/>
      <c r="AL23" s="314"/>
      <c r="AM23" s="314"/>
      <c r="AN23" s="314"/>
    </row>
    <row r="24" spans="1:40" ht="15.75" customHeight="1">
      <c r="A24" s="307">
        <v>2</v>
      </c>
      <c r="B24" s="308" t="s">
        <v>1605</v>
      </c>
      <c r="C24" s="309" t="s">
        <v>1606</v>
      </c>
      <c r="D24" s="307" t="s">
        <v>29</v>
      </c>
      <c r="E24" s="307" t="s">
        <v>1239</v>
      </c>
      <c r="F24" s="307" t="s">
        <v>2555</v>
      </c>
      <c r="G24" s="310" t="s">
        <v>2689</v>
      </c>
      <c r="H24" s="307" t="s">
        <v>2690</v>
      </c>
      <c r="I24" s="311" t="s">
        <v>2691</v>
      </c>
      <c r="J24" s="310" t="s">
        <v>2692</v>
      </c>
      <c r="K24" s="312" t="s">
        <v>2560</v>
      </c>
      <c r="L24" s="310" t="s">
        <v>2693</v>
      </c>
      <c r="M24" s="308" t="s">
        <v>2694</v>
      </c>
      <c r="N24" s="313">
        <v>44986</v>
      </c>
      <c r="O24" s="308" t="s">
        <v>2481</v>
      </c>
      <c r="P24" s="314"/>
      <c r="Q24" s="315" t="s">
        <v>2695</v>
      </c>
      <c r="R24" s="315" t="s">
        <v>2696</v>
      </c>
      <c r="S24" s="315"/>
      <c r="T24" s="315"/>
      <c r="U24" s="315"/>
      <c r="V24" s="315"/>
      <c r="W24" s="314"/>
      <c r="X24" s="314"/>
      <c r="Y24" s="314"/>
      <c r="Z24" s="314"/>
      <c r="AA24" s="314"/>
      <c r="AB24" s="314"/>
      <c r="AC24" s="314"/>
      <c r="AD24" s="314"/>
      <c r="AE24" s="314"/>
      <c r="AF24" s="314"/>
      <c r="AG24" s="314"/>
      <c r="AH24" s="314"/>
      <c r="AI24" s="314"/>
      <c r="AJ24" s="314"/>
      <c r="AK24" s="314"/>
      <c r="AL24" s="314"/>
      <c r="AM24" s="314"/>
      <c r="AN24" s="314"/>
    </row>
    <row r="25" spans="1:40" ht="15.75" customHeight="1">
      <c r="A25" s="307">
        <v>3</v>
      </c>
      <c r="B25" s="308" t="s">
        <v>2697</v>
      </c>
      <c r="C25" s="309" t="s">
        <v>1616</v>
      </c>
      <c r="D25" s="307" t="s">
        <v>29</v>
      </c>
      <c r="E25" s="307" t="s">
        <v>1239</v>
      </c>
      <c r="F25" s="307" t="s">
        <v>2555</v>
      </c>
      <c r="G25" s="310" t="s">
        <v>2698</v>
      </c>
      <c r="H25" s="307" t="s">
        <v>2699</v>
      </c>
      <c r="I25" s="311" t="s">
        <v>1617</v>
      </c>
      <c r="J25" s="310" t="s">
        <v>2700</v>
      </c>
      <c r="K25" s="312" t="s">
        <v>2701</v>
      </c>
      <c r="L25" s="310" t="s">
        <v>2693</v>
      </c>
      <c r="M25" s="308" t="s">
        <v>2694</v>
      </c>
      <c r="N25" s="313">
        <v>44986</v>
      </c>
      <c r="O25" s="308" t="s">
        <v>2481</v>
      </c>
      <c r="P25" s="314"/>
      <c r="Q25" s="315" t="s">
        <v>30</v>
      </c>
      <c r="R25" s="315" t="s">
        <v>30</v>
      </c>
      <c r="S25" s="315"/>
      <c r="T25" s="315"/>
      <c r="U25" s="315"/>
      <c r="V25" s="315"/>
      <c r="W25" s="314"/>
      <c r="X25" s="314"/>
      <c r="Y25" s="314"/>
      <c r="Z25" s="314"/>
      <c r="AA25" s="314"/>
      <c r="AB25" s="314"/>
      <c r="AC25" s="314"/>
      <c r="AD25" s="314"/>
      <c r="AE25" s="314"/>
      <c r="AF25" s="314"/>
      <c r="AG25" s="314"/>
      <c r="AH25" s="314"/>
      <c r="AI25" s="314"/>
      <c r="AJ25" s="314"/>
      <c r="AK25" s="314"/>
      <c r="AL25" s="314"/>
      <c r="AM25" s="314"/>
      <c r="AN25" s="314"/>
    </row>
    <row r="26" spans="1:40" ht="15.75" customHeight="1">
      <c r="A26" s="307">
        <v>8</v>
      </c>
      <c r="B26" s="308" t="s">
        <v>2705</v>
      </c>
      <c r="C26" s="309" t="s">
        <v>2706</v>
      </c>
      <c r="D26" s="307" t="s">
        <v>29</v>
      </c>
      <c r="E26" s="307" t="s">
        <v>1239</v>
      </c>
      <c r="F26" s="307" t="s">
        <v>2555</v>
      </c>
      <c r="G26" s="307"/>
      <c r="H26" s="307" t="s">
        <v>2707</v>
      </c>
      <c r="I26" s="311" t="s">
        <v>2708</v>
      </c>
      <c r="J26" s="310" t="s">
        <v>2709</v>
      </c>
      <c r="K26" s="307" t="s">
        <v>2710</v>
      </c>
      <c r="L26" s="307" t="s">
        <v>2693</v>
      </c>
      <c r="M26" s="308" t="s">
        <v>2694</v>
      </c>
      <c r="N26" s="313">
        <v>44621</v>
      </c>
      <c r="O26" s="308" t="s">
        <v>2481</v>
      </c>
      <c r="P26" s="314"/>
      <c r="Q26" s="315" t="s">
        <v>2645</v>
      </c>
      <c r="R26" s="315" t="s">
        <v>2645</v>
      </c>
      <c r="S26" s="315"/>
      <c r="T26" s="315"/>
      <c r="U26" s="315"/>
      <c r="V26" s="315"/>
      <c r="W26" s="314"/>
      <c r="X26" s="314"/>
      <c r="Y26" s="314"/>
      <c r="Z26" s="314"/>
      <c r="AA26" s="314"/>
      <c r="AB26" s="314"/>
      <c r="AC26" s="314"/>
      <c r="AD26" s="314"/>
      <c r="AE26" s="314"/>
      <c r="AF26" s="314"/>
      <c r="AG26" s="314"/>
      <c r="AH26" s="314"/>
      <c r="AI26" s="314"/>
      <c r="AJ26" s="314"/>
      <c r="AK26" s="314"/>
      <c r="AL26" s="314"/>
      <c r="AM26" s="314"/>
      <c r="AN26" s="314"/>
    </row>
    <row r="27" spans="1:40" ht="15.75" customHeight="1">
      <c r="A27" s="307">
        <v>1</v>
      </c>
      <c r="B27" s="308" t="s">
        <v>2711</v>
      </c>
      <c r="C27" s="309" t="s">
        <v>2712</v>
      </c>
      <c r="D27" s="310" t="s">
        <v>29</v>
      </c>
      <c r="E27" s="310" t="s">
        <v>2713</v>
      </c>
      <c r="F27" s="307" t="s">
        <v>2714</v>
      </c>
      <c r="G27" s="310" t="s">
        <v>2715</v>
      </c>
      <c r="H27" s="307" t="s">
        <v>2716</v>
      </c>
      <c r="I27" s="311" t="s">
        <v>2717</v>
      </c>
      <c r="J27" s="310" t="s">
        <v>2718</v>
      </c>
      <c r="K27" s="312" t="s">
        <v>2719</v>
      </c>
      <c r="L27" s="312" t="s">
        <v>2720</v>
      </c>
      <c r="M27" s="307" t="s">
        <v>2721</v>
      </c>
      <c r="N27" s="318" t="s">
        <v>2722</v>
      </c>
      <c r="O27" s="308" t="s">
        <v>2481</v>
      </c>
      <c r="P27" s="314"/>
      <c r="Q27" s="315" t="s">
        <v>30</v>
      </c>
      <c r="R27" s="315" t="s">
        <v>2723</v>
      </c>
      <c r="S27" s="315"/>
      <c r="T27" s="315"/>
      <c r="U27" s="315"/>
      <c r="V27" s="315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L27" s="314"/>
      <c r="AM27" s="314"/>
      <c r="AN27" s="314"/>
    </row>
    <row r="28" spans="1:40" ht="15.75" customHeight="1">
      <c r="A28" s="307">
        <v>3</v>
      </c>
      <c r="B28" s="308" t="s">
        <v>2725</v>
      </c>
      <c r="C28" s="309" t="s">
        <v>2726</v>
      </c>
      <c r="D28" s="310" t="s">
        <v>29</v>
      </c>
      <c r="E28" s="310" t="s">
        <v>2713</v>
      </c>
      <c r="F28" s="307" t="s">
        <v>2714</v>
      </c>
      <c r="G28" s="310" t="s">
        <v>2727</v>
      </c>
      <c r="H28" s="307" t="s">
        <v>2728</v>
      </c>
      <c r="I28" s="311" t="s">
        <v>2729</v>
      </c>
      <c r="J28" s="310" t="s">
        <v>2730</v>
      </c>
      <c r="K28" s="312" t="s">
        <v>2731</v>
      </c>
      <c r="L28" s="312" t="s">
        <v>2720</v>
      </c>
      <c r="M28" s="307" t="s">
        <v>2721</v>
      </c>
      <c r="N28" s="318" t="s">
        <v>2722</v>
      </c>
      <c r="O28" s="308" t="s">
        <v>2481</v>
      </c>
      <c r="P28" s="314"/>
      <c r="Q28" s="315" t="s">
        <v>30</v>
      </c>
      <c r="R28" s="315" t="s">
        <v>30</v>
      </c>
      <c r="S28" s="315"/>
      <c r="T28" s="315"/>
      <c r="U28" s="315"/>
      <c r="V28" s="315"/>
      <c r="W28" s="314"/>
      <c r="X28" s="314"/>
      <c r="Y28" s="314"/>
      <c r="Z28" s="314"/>
      <c r="AA28" s="314"/>
      <c r="AB28" s="314"/>
      <c r="AC28" s="314"/>
      <c r="AD28" s="314"/>
      <c r="AE28" s="314"/>
      <c r="AF28" s="314"/>
      <c r="AG28" s="314"/>
      <c r="AH28" s="314"/>
      <c r="AI28" s="314"/>
      <c r="AJ28" s="314"/>
      <c r="AK28" s="314"/>
      <c r="AL28" s="314"/>
      <c r="AM28" s="314"/>
      <c r="AN28" s="314"/>
    </row>
    <row r="29" spans="1:40" ht="15.75" customHeight="1">
      <c r="A29" s="284">
        <v>1</v>
      </c>
      <c r="B29" s="285" t="s">
        <v>2732</v>
      </c>
      <c r="C29" s="286" t="s">
        <v>1222</v>
      </c>
      <c r="D29" s="287" t="s">
        <v>29</v>
      </c>
      <c r="E29" s="287" t="s">
        <v>2733</v>
      </c>
      <c r="F29" s="284" t="s">
        <v>1132</v>
      </c>
      <c r="G29" s="287" t="s">
        <v>2734</v>
      </c>
      <c r="H29" s="284" t="s">
        <v>2735</v>
      </c>
      <c r="I29" s="288" t="s">
        <v>2736</v>
      </c>
      <c r="J29" s="287" t="s">
        <v>2737</v>
      </c>
      <c r="K29" s="291" t="s">
        <v>2738</v>
      </c>
      <c r="L29" s="291" t="s">
        <v>2739</v>
      </c>
      <c r="M29" s="285" t="s">
        <v>2740</v>
      </c>
      <c r="N29" s="291" t="s">
        <v>2741</v>
      </c>
      <c r="O29" s="285" t="s">
        <v>2481</v>
      </c>
      <c r="P29" s="292"/>
      <c r="Q29" s="295" t="s">
        <v>30</v>
      </c>
      <c r="R29" s="295" t="s">
        <v>30</v>
      </c>
      <c r="S29" s="295" t="s">
        <v>30</v>
      </c>
      <c r="T29" s="295" t="s">
        <v>30</v>
      </c>
      <c r="U29" s="295"/>
      <c r="V29" s="295"/>
      <c r="W29" s="292"/>
      <c r="X29" s="292"/>
      <c r="Y29" s="292"/>
      <c r="Z29" s="292"/>
      <c r="AA29" s="292"/>
      <c r="AB29" s="292"/>
      <c r="AC29" s="292"/>
      <c r="AD29" s="292"/>
      <c r="AE29" s="292"/>
      <c r="AF29" s="292"/>
      <c r="AG29" s="292"/>
      <c r="AH29" s="292"/>
      <c r="AI29" s="292"/>
      <c r="AJ29" s="292"/>
      <c r="AK29" s="292"/>
      <c r="AL29" s="292"/>
      <c r="AM29" s="292"/>
      <c r="AN29" s="292"/>
    </row>
    <row r="30" spans="1:40" ht="15.75" customHeight="1">
      <c r="A30" s="284">
        <v>2</v>
      </c>
      <c r="B30" s="285" t="s">
        <v>2742</v>
      </c>
      <c r="C30" s="286" t="s">
        <v>2743</v>
      </c>
      <c r="D30" s="287" t="s">
        <v>29</v>
      </c>
      <c r="E30" s="287" t="s">
        <v>2733</v>
      </c>
      <c r="F30" s="284" t="s">
        <v>1132</v>
      </c>
      <c r="G30" s="287" t="s">
        <v>2744</v>
      </c>
      <c r="H30" s="284" t="s">
        <v>2745</v>
      </c>
      <c r="I30" s="288" t="s">
        <v>2746</v>
      </c>
      <c r="J30" s="287" t="s">
        <v>2747</v>
      </c>
      <c r="K30" s="291" t="s">
        <v>2738</v>
      </c>
      <c r="L30" s="291" t="s">
        <v>2739</v>
      </c>
      <c r="M30" s="285" t="s">
        <v>2740</v>
      </c>
      <c r="N30" s="291" t="s">
        <v>2741</v>
      </c>
      <c r="O30" s="285" t="s">
        <v>2481</v>
      </c>
      <c r="P30" s="292"/>
      <c r="Q30" s="295" t="s">
        <v>30</v>
      </c>
      <c r="R30" s="295" t="s">
        <v>30</v>
      </c>
      <c r="S30" s="295" t="s">
        <v>30</v>
      </c>
      <c r="T30" s="295" t="s">
        <v>30</v>
      </c>
      <c r="U30" s="295"/>
      <c r="V30" s="295"/>
      <c r="W30" s="292"/>
      <c r="X30" s="292"/>
      <c r="Y30" s="292"/>
      <c r="Z30" s="292"/>
      <c r="AA30" s="292"/>
      <c r="AB30" s="292"/>
      <c r="AC30" s="292"/>
      <c r="AD30" s="292"/>
      <c r="AE30" s="292"/>
      <c r="AF30" s="292"/>
      <c r="AG30" s="292"/>
      <c r="AH30" s="292"/>
      <c r="AI30" s="292"/>
      <c r="AJ30" s="292"/>
      <c r="AK30" s="292"/>
      <c r="AL30" s="292"/>
      <c r="AM30" s="292"/>
      <c r="AN30" s="292"/>
    </row>
    <row r="31" spans="1:40" ht="15.75" customHeight="1">
      <c r="A31" s="284">
        <v>4</v>
      </c>
      <c r="B31" s="285" t="s">
        <v>1248</v>
      </c>
      <c r="C31" s="286" t="s">
        <v>1249</v>
      </c>
      <c r="D31" s="284" t="s">
        <v>29</v>
      </c>
      <c r="E31" s="284" t="s">
        <v>2733</v>
      </c>
      <c r="F31" s="284" t="s">
        <v>1132</v>
      </c>
      <c r="G31" s="287" t="s">
        <v>2748</v>
      </c>
      <c r="H31" s="284" t="s">
        <v>2749</v>
      </c>
      <c r="I31" s="288" t="s">
        <v>2750</v>
      </c>
      <c r="J31" s="287" t="s">
        <v>2751</v>
      </c>
      <c r="K31" s="291" t="s">
        <v>2738</v>
      </c>
      <c r="L31" s="291" t="s">
        <v>2739</v>
      </c>
      <c r="M31" s="285" t="s">
        <v>2740</v>
      </c>
      <c r="N31" s="291" t="s">
        <v>2741</v>
      </c>
      <c r="O31" s="285" t="s">
        <v>2481</v>
      </c>
      <c r="P31" s="292"/>
      <c r="Q31" s="295" t="s">
        <v>30</v>
      </c>
      <c r="R31" s="295" t="s">
        <v>30</v>
      </c>
      <c r="S31" s="295" t="s">
        <v>30</v>
      </c>
      <c r="T31" s="295" t="s">
        <v>30</v>
      </c>
      <c r="U31" s="295"/>
      <c r="V31" s="295"/>
      <c r="W31" s="292"/>
      <c r="X31" s="292"/>
      <c r="Y31" s="292"/>
      <c r="Z31" s="292"/>
      <c r="AA31" s="292"/>
      <c r="AB31" s="292"/>
      <c r="AC31" s="292"/>
      <c r="AD31" s="292"/>
      <c r="AE31" s="292"/>
      <c r="AF31" s="292"/>
      <c r="AG31" s="292"/>
      <c r="AH31" s="292"/>
      <c r="AI31" s="292"/>
      <c r="AJ31" s="292"/>
      <c r="AK31" s="292"/>
      <c r="AL31" s="292"/>
      <c r="AM31" s="292"/>
      <c r="AN31" s="292"/>
    </row>
    <row r="32" spans="1:40" ht="15.75" customHeight="1">
      <c r="A32" s="284">
        <v>6</v>
      </c>
      <c r="B32" s="285" t="s">
        <v>2752</v>
      </c>
      <c r="C32" s="286" t="s">
        <v>1235</v>
      </c>
      <c r="D32" s="284" t="s">
        <v>29</v>
      </c>
      <c r="E32" s="284" t="s">
        <v>2733</v>
      </c>
      <c r="F32" s="284" t="s">
        <v>1132</v>
      </c>
      <c r="G32" s="287" t="s">
        <v>2753</v>
      </c>
      <c r="H32" s="284" t="s">
        <v>2754</v>
      </c>
      <c r="I32" s="288" t="s">
        <v>2755</v>
      </c>
      <c r="J32" s="287" t="s">
        <v>2756</v>
      </c>
      <c r="K32" s="291" t="s">
        <v>2738</v>
      </c>
      <c r="L32" s="291" t="s">
        <v>2739</v>
      </c>
      <c r="M32" s="285" t="s">
        <v>2740</v>
      </c>
      <c r="N32" s="291" t="s">
        <v>2741</v>
      </c>
      <c r="O32" s="285" t="s">
        <v>2481</v>
      </c>
      <c r="P32" s="292"/>
      <c r="Q32" s="295" t="s">
        <v>30</v>
      </c>
      <c r="R32" s="295" t="s">
        <v>30</v>
      </c>
      <c r="S32" s="295" t="s">
        <v>30</v>
      </c>
      <c r="T32" s="295" t="s">
        <v>30</v>
      </c>
      <c r="U32" s="295"/>
      <c r="V32" s="295"/>
      <c r="W32" s="292"/>
      <c r="X32" s="292"/>
      <c r="Y32" s="292"/>
      <c r="Z32" s="292"/>
      <c r="AA32" s="292"/>
      <c r="AB32" s="292"/>
      <c r="AC32" s="292"/>
      <c r="AD32" s="292"/>
      <c r="AE32" s="292"/>
      <c r="AF32" s="292"/>
      <c r="AG32" s="292"/>
      <c r="AH32" s="292"/>
      <c r="AI32" s="292"/>
      <c r="AJ32" s="292"/>
      <c r="AK32" s="292"/>
      <c r="AL32" s="292"/>
      <c r="AM32" s="292"/>
      <c r="AN32" s="292"/>
    </row>
    <row r="33" spans="1:40" ht="15.75" customHeight="1">
      <c r="A33" s="284">
        <v>7</v>
      </c>
      <c r="B33" s="285" t="s">
        <v>2757</v>
      </c>
      <c r="C33" s="286" t="s">
        <v>2758</v>
      </c>
      <c r="D33" s="284" t="s">
        <v>29</v>
      </c>
      <c r="E33" s="284" t="s">
        <v>2733</v>
      </c>
      <c r="F33" s="284" t="s">
        <v>2759</v>
      </c>
      <c r="G33" s="287" t="s">
        <v>2760</v>
      </c>
      <c r="H33" s="284" t="s">
        <v>2761</v>
      </c>
      <c r="I33" s="288" t="s">
        <v>2762</v>
      </c>
      <c r="J33" s="287" t="s">
        <v>2763</v>
      </c>
      <c r="K33" s="291" t="s">
        <v>2738</v>
      </c>
      <c r="L33" s="291" t="s">
        <v>2739</v>
      </c>
      <c r="M33" s="285" t="s">
        <v>2740</v>
      </c>
      <c r="N33" s="291" t="s">
        <v>2741</v>
      </c>
      <c r="O33" s="285" t="s">
        <v>2481</v>
      </c>
      <c r="P33" s="292"/>
      <c r="Q33" s="295" t="s">
        <v>30</v>
      </c>
      <c r="R33" s="295" t="s">
        <v>30</v>
      </c>
      <c r="S33" s="319" t="s">
        <v>30</v>
      </c>
      <c r="T33" s="295" t="s">
        <v>30</v>
      </c>
      <c r="U33" s="295"/>
      <c r="V33" s="295"/>
      <c r="W33" s="292"/>
      <c r="X33" s="292"/>
      <c r="Y33" s="292"/>
      <c r="Z33" s="292"/>
      <c r="AA33" s="292"/>
      <c r="AB33" s="292"/>
      <c r="AC33" s="292"/>
      <c r="AD33" s="292"/>
      <c r="AE33" s="292"/>
      <c r="AF33" s="292"/>
      <c r="AG33" s="292"/>
      <c r="AH33" s="292"/>
      <c r="AI33" s="292"/>
      <c r="AJ33" s="292"/>
      <c r="AK33" s="292"/>
      <c r="AL33" s="292"/>
      <c r="AM33" s="292"/>
      <c r="AN33" s="292"/>
    </row>
    <row r="34" spans="1:40" ht="15.75" customHeight="1">
      <c r="A34" s="284">
        <v>8</v>
      </c>
      <c r="B34" s="285" t="s">
        <v>2770</v>
      </c>
      <c r="C34" s="286" t="s">
        <v>2771</v>
      </c>
      <c r="D34" s="284" t="s">
        <v>29</v>
      </c>
      <c r="E34" s="284" t="s">
        <v>2733</v>
      </c>
      <c r="F34" s="284" t="s">
        <v>2759</v>
      </c>
      <c r="G34" s="287" t="s">
        <v>2772</v>
      </c>
      <c r="H34" s="284" t="s">
        <v>2773</v>
      </c>
      <c r="I34" s="288" t="s">
        <v>2762</v>
      </c>
      <c r="J34" s="287" t="s">
        <v>2774</v>
      </c>
      <c r="K34" s="291" t="s">
        <v>2738</v>
      </c>
      <c r="L34" s="291" t="s">
        <v>2739</v>
      </c>
      <c r="M34" s="285" t="s">
        <v>2740</v>
      </c>
      <c r="N34" s="291" t="s">
        <v>2741</v>
      </c>
      <c r="O34" s="285" t="s">
        <v>2481</v>
      </c>
      <c r="P34" s="292"/>
      <c r="Q34" s="295" t="s">
        <v>30</v>
      </c>
      <c r="R34" s="295" t="s">
        <v>30</v>
      </c>
      <c r="S34" s="295" t="s">
        <v>30</v>
      </c>
      <c r="T34" s="295" t="s">
        <v>30</v>
      </c>
      <c r="U34" s="295"/>
      <c r="V34" s="295"/>
      <c r="W34" s="292"/>
      <c r="X34" s="292"/>
      <c r="Y34" s="292"/>
      <c r="Z34" s="292"/>
      <c r="AA34" s="292"/>
      <c r="AB34" s="292"/>
      <c r="AC34" s="292"/>
      <c r="AD34" s="292"/>
      <c r="AE34" s="292"/>
      <c r="AF34" s="292"/>
      <c r="AG34" s="292"/>
      <c r="AH34" s="292"/>
      <c r="AI34" s="292"/>
      <c r="AJ34" s="292"/>
      <c r="AK34" s="292"/>
      <c r="AL34" s="292"/>
      <c r="AM34" s="292"/>
      <c r="AN34" s="292"/>
    </row>
    <row r="35" spans="1:40" ht="15.75" customHeight="1">
      <c r="A35" s="322">
        <v>2</v>
      </c>
      <c r="B35" s="323" t="s">
        <v>2776</v>
      </c>
      <c r="C35" s="324" t="s">
        <v>461</v>
      </c>
      <c r="D35" s="325" t="s">
        <v>29</v>
      </c>
      <c r="E35" s="325" t="s">
        <v>2777</v>
      </c>
      <c r="F35" s="322" t="s">
        <v>2778</v>
      </c>
      <c r="G35" s="325" t="s">
        <v>2779</v>
      </c>
      <c r="H35" s="322" t="s">
        <v>2780</v>
      </c>
      <c r="I35" s="326" t="s">
        <v>2781</v>
      </c>
      <c r="J35" s="325" t="s">
        <v>2782</v>
      </c>
      <c r="K35" s="327" t="s">
        <v>2783</v>
      </c>
      <c r="L35" s="328"/>
      <c r="M35" s="328" t="s">
        <v>2784</v>
      </c>
      <c r="N35" s="323" t="s">
        <v>2785</v>
      </c>
      <c r="O35" s="328">
        <v>44573</v>
      </c>
      <c r="P35" s="323" t="s">
        <v>2481</v>
      </c>
      <c r="Q35" s="329"/>
      <c r="R35" s="330" t="s">
        <v>30</v>
      </c>
      <c r="S35" s="330"/>
      <c r="T35" s="330"/>
      <c r="U35" s="330"/>
      <c r="V35" s="330"/>
      <c r="W35" s="330"/>
      <c r="X35" s="329"/>
      <c r="Y35" s="329"/>
      <c r="Z35" s="329"/>
      <c r="AA35" s="329"/>
      <c r="AB35" s="329"/>
      <c r="AC35" s="329"/>
      <c r="AD35" s="329"/>
      <c r="AE35" s="329"/>
      <c r="AF35" s="329"/>
      <c r="AG35" s="329"/>
      <c r="AH35" s="329"/>
      <c r="AI35" s="329"/>
      <c r="AJ35" s="329"/>
      <c r="AK35" s="329"/>
      <c r="AL35" s="329"/>
      <c r="AM35" s="329"/>
      <c r="AN35" s="329"/>
    </row>
    <row r="36" spans="1:40" ht="15.75" customHeight="1">
      <c r="A36" s="270">
        <v>1</v>
      </c>
      <c r="B36" s="267" t="s">
        <v>2786</v>
      </c>
      <c r="C36" s="268" t="s">
        <v>2787</v>
      </c>
      <c r="D36" s="269" t="s">
        <v>2788</v>
      </c>
      <c r="E36" s="269" t="s">
        <v>1239</v>
      </c>
      <c r="F36" s="270" t="s">
        <v>1536</v>
      </c>
      <c r="G36" s="269" t="s">
        <v>2789</v>
      </c>
      <c r="H36" s="270" t="s">
        <v>2790</v>
      </c>
      <c r="I36" s="271" t="s">
        <v>2791</v>
      </c>
      <c r="J36" s="269" t="s">
        <v>2792</v>
      </c>
      <c r="K36" s="270" t="s">
        <v>2793</v>
      </c>
      <c r="L36" s="270"/>
      <c r="M36" s="270" t="s">
        <v>2794</v>
      </c>
      <c r="N36" s="267" t="s">
        <v>2795</v>
      </c>
      <c r="O36" s="272" t="s">
        <v>2796</v>
      </c>
      <c r="P36" s="267" t="s">
        <v>2481</v>
      </c>
      <c r="Q36" s="274"/>
      <c r="R36" s="306" t="s">
        <v>30</v>
      </c>
      <c r="S36" s="306"/>
      <c r="T36" s="306"/>
      <c r="U36" s="306"/>
      <c r="V36" s="306"/>
      <c r="W36" s="306"/>
      <c r="X36" s="274"/>
      <c r="Y36" s="274"/>
      <c r="Z36" s="274"/>
      <c r="AA36" s="274"/>
      <c r="AB36" s="274"/>
      <c r="AC36" s="274"/>
      <c r="AD36" s="274"/>
      <c r="AE36" s="274"/>
      <c r="AF36" s="274"/>
      <c r="AG36" s="274"/>
      <c r="AH36" s="274"/>
      <c r="AI36" s="274"/>
      <c r="AJ36" s="274"/>
      <c r="AK36" s="274"/>
      <c r="AL36" s="274"/>
      <c r="AM36" s="274"/>
      <c r="AN36" s="274"/>
    </row>
    <row r="37" spans="1:40" ht="15.75" customHeight="1">
      <c r="A37" s="270">
        <v>2</v>
      </c>
      <c r="B37" s="267" t="s">
        <v>2797</v>
      </c>
      <c r="C37" s="268" t="s">
        <v>2798</v>
      </c>
      <c r="D37" s="269" t="s">
        <v>29</v>
      </c>
      <c r="E37" s="269" t="s">
        <v>1239</v>
      </c>
      <c r="F37" s="270" t="s">
        <v>1536</v>
      </c>
      <c r="G37" s="269" t="s">
        <v>2799</v>
      </c>
      <c r="H37" s="270" t="s">
        <v>2800</v>
      </c>
      <c r="I37" s="271" t="s">
        <v>2801</v>
      </c>
      <c r="J37" s="269" t="s">
        <v>2802</v>
      </c>
      <c r="K37" s="270" t="s">
        <v>2803</v>
      </c>
      <c r="L37" s="270"/>
      <c r="M37" s="270" t="s">
        <v>2794</v>
      </c>
      <c r="N37" s="267" t="s">
        <v>2795</v>
      </c>
      <c r="O37" s="272" t="s">
        <v>2796</v>
      </c>
      <c r="P37" s="267" t="s">
        <v>2481</v>
      </c>
      <c r="Q37" s="274"/>
      <c r="R37" s="306" t="s">
        <v>30</v>
      </c>
      <c r="S37" s="306"/>
      <c r="T37" s="306"/>
      <c r="U37" s="306"/>
      <c r="V37" s="306"/>
      <c r="W37" s="306"/>
      <c r="X37" s="274"/>
      <c r="Y37" s="274"/>
      <c r="Z37" s="274"/>
      <c r="AA37" s="274"/>
      <c r="AB37" s="274"/>
      <c r="AC37" s="274"/>
      <c r="AD37" s="274"/>
      <c r="AE37" s="274"/>
      <c r="AF37" s="274"/>
      <c r="AG37" s="274"/>
      <c r="AH37" s="274"/>
      <c r="AI37" s="274"/>
      <c r="AJ37" s="274"/>
      <c r="AK37" s="274"/>
      <c r="AL37" s="274"/>
      <c r="AM37" s="274"/>
      <c r="AN37" s="274"/>
    </row>
    <row r="38" spans="1:40" ht="15.75" customHeight="1">
      <c r="A38" s="270">
        <v>3</v>
      </c>
      <c r="B38" s="267" t="s">
        <v>2804</v>
      </c>
      <c r="C38" s="268" t="s">
        <v>1402</v>
      </c>
      <c r="D38" s="269" t="s">
        <v>29</v>
      </c>
      <c r="E38" s="269" t="s">
        <v>1239</v>
      </c>
      <c r="F38" s="270" t="s">
        <v>1244</v>
      </c>
      <c r="G38" s="269" t="s">
        <v>2805</v>
      </c>
      <c r="H38" s="270" t="s">
        <v>2806</v>
      </c>
      <c r="I38" s="271" t="s">
        <v>2807</v>
      </c>
      <c r="J38" s="269" t="s">
        <v>2808</v>
      </c>
      <c r="K38" s="270" t="s">
        <v>2809</v>
      </c>
      <c r="L38" s="270"/>
      <c r="M38" s="270" t="s">
        <v>2794</v>
      </c>
      <c r="N38" s="267" t="s">
        <v>2795</v>
      </c>
      <c r="O38" s="272" t="s">
        <v>2796</v>
      </c>
      <c r="P38" s="267" t="s">
        <v>2481</v>
      </c>
      <c r="Q38" s="274"/>
      <c r="R38" s="306" t="s">
        <v>30</v>
      </c>
      <c r="S38" s="306"/>
      <c r="T38" s="306"/>
      <c r="U38" s="306"/>
      <c r="V38" s="306"/>
      <c r="W38" s="306"/>
      <c r="X38" s="274"/>
      <c r="Y38" s="274"/>
      <c r="Z38" s="274"/>
      <c r="AA38" s="274"/>
      <c r="AB38" s="274"/>
      <c r="AC38" s="274"/>
      <c r="AD38" s="274"/>
      <c r="AE38" s="274"/>
      <c r="AF38" s="274"/>
      <c r="AG38" s="274"/>
      <c r="AH38" s="274"/>
      <c r="AI38" s="274"/>
      <c r="AJ38" s="274"/>
      <c r="AK38" s="274"/>
      <c r="AL38" s="274"/>
      <c r="AM38" s="274"/>
      <c r="AN38" s="274"/>
    </row>
    <row r="39" spans="1:40" ht="15.75" customHeight="1">
      <c r="A39" s="270">
        <v>6</v>
      </c>
      <c r="B39" s="267" t="s">
        <v>2810</v>
      </c>
      <c r="C39" s="268" t="s">
        <v>2811</v>
      </c>
      <c r="D39" s="270" t="s">
        <v>29</v>
      </c>
      <c r="E39" s="270" t="s">
        <v>1239</v>
      </c>
      <c r="F39" s="270" t="s">
        <v>1244</v>
      </c>
      <c r="G39" s="269" t="s">
        <v>2812</v>
      </c>
      <c r="H39" s="270" t="s">
        <v>2813</v>
      </c>
      <c r="I39" s="271" t="s">
        <v>2791</v>
      </c>
      <c r="J39" s="269" t="s">
        <v>2814</v>
      </c>
      <c r="K39" s="270" t="s">
        <v>2815</v>
      </c>
      <c r="L39" s="270"/>
      <c r="M39" s="270" t="s">
        <v>2794</v>
      </c>
      <c r="N39" s="267" t="s">
        <v>2795</v>
      </c>
      <c r="O39" s="272" t="s">
        <v>2796</v>
      </c>
      <c r="P39" s="267" t="s">
        <v>2481</v>
      </c>
      <c r="Q39" s="274"/>
      <c r="R39" s="306" t="s">
        <v>30</v>
      </c>
      <c r="S39" s="306"/>
      <c r="T39" s="306"/>
      <c r="U39" s="306"/>
      <c r="V39" s="306"/>
      <c r="W39" s="306"/>
      <c r="X39" s="274"/>
      <c r="Y39" s="274"/>
      <c r="Z39" s="274"/>
      <c r="AA39" s="274"/>
      <c r="AB39" s="274"/>
      <c r="AC39" s="274"/>
      <c r="AD39" s="274"/>
      <c r="AE39" s="274"/>
      <c r="AF39" s="274"/>
      <c r="AG39" s="274"/>
      <c r="AH39" s="274"/>
      <c r="AI39" s="274"/>
      <c r="AJ39" s="274"/>
      <c r="AK39" s="274"/>
      <c r="AL39" s="274"/>
      <c r="AM39" s="274"/>
      <c r="AN39" s="274"/>
    </row>
    <row r="40" spans="1:40" ht="15.75" customHeight="1">
      <c r="A40" s="284">
        <v>3</v>
      </c>
      <c r="B40" s="285" t="s">
        <v>2119</v>
      </c>
      <c r="C40" s="286" t="s">
        <v>2816</v>
      </c>
      <c r="D40" s="284" t="s">
        <v>29</v>
      </c>
      <c r="E40" s="284" t="s">
        <v>1239</v>
      </c>
      <c r="F40" s="284" t="s">
        <v>1393</v>
      </c>
      <c r="G40" s="287" t="s">
        <v>2817</v>
      </c>
      <c r="H40" s="284" t="s">
        <v>2818</v>
      </c>
      <c r="I40" s="288" t="s">
        <v>2819</v>
      </c>
      <c r="J40" s="287" t="s">
        <v>2820</v>
      </c>
      <c r="K40" s="284" t="s">
        <v>2821</v>
      </c>
      <c r="L40" s="284"/>
      <c r="M40" s="291" t="s">
        <v>2822</v>
      </c>
      <c r="N40" s="285" t="s">
        <v>2823</v>
      </c>
      <c r="O40" s="291" t="s">
        <v>2824</v>
      </c>
      <c r="P40" s="285" t="s">
        <v>2481</v>
      </c>
      <c r="Q40" s="292"/>
      <c r="R40" s="295" t="s">
        <v>30</v>
      </c>
      <c r="S40" s="295" t="s">
        <v>30</v>
      </c>
      <c r="T40" s="295" t="s">
        <v>30</v>
      </c>
      <c r="U40" s="295" t="s">
        <v>30</v>
      </c>
      <c r="V40" s="295"/>
      <c r="W40" s="295"/>
      <c r="X40" s="292"/>
      <c r="Y40" s="292"/>
      <c r="Z40" s="292"/>
      <c r="AA40" s="292"/>
      <c r="AB40" s="292"/>
      <c r="AC40" s="292"/>
      <c r="AD40" s="292"/>
      <c r="AE40" s="292"/>
      <c r="AF40" s="292"/>
      <c r="AG40" s="292"/>
      <c r="AH40" s="292"/>
      <c r="AI40" s="292"/>
      <c r="AJ40" s="292"/>
      <c r="AK40" s="292"/>
      <c r="AL40" s="292"/>
      <c r="AM40" s="292"/>
      <c r="AN40" s="292"/>
    </row>
    <row r="41" spans="1:40" ht="15.75" customHeight="1">
      <c r="A41" s="284">
        <v>1</v>
      </c>
      <c r="B41" s="285" t="s">
        <v>2039</v>
      </c>
      <c r="C41" s="286" t="s">
        <v>2340</v>
      </c>
      <c r="D41" s="287" t="s">
        <v>29</v>
      </c>
      <c r="E41" s="284" t="s">
        <v>2489</v>
      </c>
      <c r="F41" s="284" t="s">
        <v>675</v>
      </c>
      <c r="G41" s="287" t="s">
        <v>2825</v>
      </c>
      <c r="H41" s="284" t="s">
        <v>2826</v>
      </c>
      <c r="I41" s="288" t="s">
        <v>2828</v>
      </c>
      <c r="J41" s="287" t="s">
        <v>2829</v>
      </c>
      <c r="K41" s="291" t="s">
        <v>2830</v>
      </c>
      <c r="L41" s="291"/>
      <c r="M41" s="291" t="s">
        <v>2832</v>
      </c>
      <c r="N41" s="285" t="s">
        <v>2834</v>
      </c>
      <c r="O41" s="291" t="s">
        <v>2835</v>
      </c>
      <c r="P41" s="285" t="s">
        <v>2481</v>
      </c>
      <c r="Q41" s="292"/>
      <c r="R41" s="295" t="s">
        <v>30</v>
      </c>
      <c r="S41" s="295" t="s">
        <v>30</v>
      </c>
      <c r="T41" s="295" t="s">
        <v>30</v>
      </c>
      <c r="U41" s="295" t="s">
        <v>30</v>
      </c>
      <c r="V41" s="295"/>
      <c r="W41" s="295"/>
      <c r="X41" s="292"/>
      <c r="Y41" s="292"/>
      <c r="Z41" s="292"/>
      <c r="AA41" s="292"/>
      <c r="AB41" s="292"/>
      <c r="AC41" s="292"/>
      <c r="AD41" s="292"/>
      <c r="AE41" s="292"/>
      <c r="AF41" s="292"/>
      <c r="AG41" s="292"/>
      <c r="AH41" s="292"/>
      <c r="AI41" s="292"/>
      <c r="AJ41" s="292"/>
      <c r="AK41" s="292"/>
      <c r="AL41" s="292"/>
      <c r="AM41" s="292"/>
      <c r="AN41" s="292"/>
    </row>
    <row r="42" spans="1:40" ht="15.75" customHeight="1">
      <c r="A42" s="284">
        <v>3</v>
      </c>
      <c r="B42" s="285" t="s">
        <v>668</v>
      </c>
      <c r="C42" s="286" t="s">
        <v>670</v>
      </c>
      <c r="D42" s="284" t="s">
        <v>29</v>
      </c>
      <c r="E42" s="284" t="s">
        <v>2489</v>
      </c>
      <c r="F42" s="284" t="s">
        <v>675</v>
      </c>
      <c r="G42" s="287" t="s">
        <v>2841</v>
      </c>
      <c r="H42" s="284" t="s">
        <v>2842</v>
      </c>
      <c r="I42" s="288" t="s">
        <v>2843</v>
      </c>
      <c r="J42" s="287" t="s">
        <v>2844</v>
      </c>
      <c r="K42" s="291" t="s">
        <v>2846</v>
      </c>
      <c r="L42" s="291" t="s">
        <v>2832</v>
      </c>
      <c r="M42" s="291"/>
      <c r="N42" s="285" t="s">
        <v>2834</v>
      </c>
      <c r="O42" s="291" t="s">
        <v>2847</v>
      </c>
      <c r="P42" s="285" t="s">
        <v>2481</v>
      </c>
      <c r="Q42" s="292"/>
      <c r="R42" s="295" t="s">
        <v>30</v>
      </c>
      <c r="S42" s="295" t="s">
        <v>30</v>
      </c>
      <c r="T42" s="295" t="s">
        <v>30</v>
      </c>
      <c r="U42" s="295" t="s">
        <v>30</v>
      </c>
      <c r="V42" s="295"/>
      <c r="W42" s="295"/>
      <c r="X42" s="292"/>
      <c r="Y42" s="292"/>
      <c r="Z42" s="292"/>
      <c r="AA42" s="292"/>
      <c r="AB42" s="292"/>
      <c r="AC42" s="292"/>
      <c r="AD42" s="292"/>
      <c r="AE42" s="292"/>
      <c r="AF42" s="292"/>
      <c r="AG42" s="292"/>
      <c r="AH42" s="292"/>
      <c r="AI42" s="292"/>
      <c r="AJ42" s="292"/>
      <c r="AK42" s="292"/>
      <c r="AL42" s="292"/>
      <c r="AM42" s="292"/>
      <c r="AN42" s="292"/>
    </row>
    <row r="43" spans="1:40" ht="15.75" customHeight="1">
      <c r="A43" s="331">
        <v>1</v>
      </c>
      <c r="B43" s="332" t="s">
        <v>2849</v>
      </c>
      <c r="C43" s="333" t="s">
        <v>676</v>
      </c>
      <c r="D43" s="331" t="s">
        <v>29</v>
      </c>
      <c r="E43" s="331" t="s">
        <v>2489</v>
      </c>
      <c r="F43" s="331" t="s">
        <v>675</v>
      </c>
      <c r="G43" s="334" t="s">
        <v>2850</v>
      </c>
      <c r="H43" s="331" t="s">
        <v>2851</v>
      </c>
      <c r="I43" s="335" t="s">
        <v>2852</v>
      </c>
      <c r="J43" s="334" t="s">
        <v>2853</v>
      </c>
      <c r="K43" s="336" t="s">
        <v>2854</v>
      </c>
      <c r="L43" s="336" t="s">
        <v>2855</v>
      </c>
      <c r="M43" s="336"/>
      <c r="N43" s="332" t="s">
        <v>2857</v>
      </c>
      <c r="O43" s="336" t="s">
        <v>2859</v>
      </c>
      <c r="P43" s="332" t="s">
        <v>2860</v>
      </c>
      <c r="Q43" s="337"/>
      <c r="R43" s="337"/>
      <c r="S43" s="337"/>
      <c r="T43" s="337"/>
      <c r="U43" s="337"/>
      <c r="V43" s="337"/>
      <c r="W43" s="337"/>
      <c r="X43" s="337"/>
      <c r="Y43" s="337"/>
      <c r="Z43" s="337"/>
      <c r="AA43" s="337"/>
      <c r="AB43" s="337"/>
      <c r="AC43" s="337"/>
      <c r="AD43" s="337"/>
      <c r="AE43" s="337"/>
      <c r="AF43" s="337"/>
      <c r="AG43" s="337"/>
      <c r="AH43" s="337"/>
      <c r="AI43" s="337"/>
      <c r="AJ43" s="337"/>
      <c r="AK43" s="337"/>
      <c r="AL43" s="337"/>
      <c r="AM43" s="337"/>
      <c r="AN43" s="337"/>
    </row>
    <row r="44" spans="1:40" ht="15.75" customHeight="1">
      <c r="A44" s="331">
        <v>2</v>
      </c>
      <c r="B44" s="332" t="s">
        <v>2861</v>
      </c>
      <c r="C44" s="333" t="s">
        <v>2862</v>
      </c>
      <c r="D44" s="331" t="s">
        <v>29</v>
      </c>
      <c r="E44" s="331" t="s">
        <v>2489</v>
      </c>
      <c r="F44" s="331" t="s">
        <v>675</v>
      </c>
      <c r="G44" s="334" t="s">
        <v>2863</v>
      </c>
      <c r="H44" s="331" t="s">
        <v>2864</v>
      </c>
      <c r="I44" s="335" t="s">
        <v>2865</v>
      </c>
      <c r="J44" s="334" t="s">
        <v>2866</v>
      </c>
      <c r="K44" s="336" t="s">
        <v>2867</v>
      </c>
      <c r="L44" s="336" t="s">
        <v>2855</v>
      </c>
      <c r="M44" s="336"/>
      <c r="N44" s="332" t="s">
        <v>2857</v>
      </c>
      <c r="O44" s="336" t="s">
        <v>2859</v>
      </c>
      <c r="P44" s="332" t="s">
        <v>2860</v>
      </c>
      <c r="Q44" s="337"/>
      <c r="R44" s="337"/>
      <c r="S44" s="337"/>
      <c r="T44" s="337"/>
      <c r="U44" s="337"/>
      <c r="V44" s="337"/>
      <c r="W44" s="337"/>
      <c r="X44" s="337"/>
      <c r="Y44" s="337"/>
      <c r="Z44" s="337"/>
      <c r="AA44" s="337"/>
      <c r="AB44" s="337"/>
      <c r="AC44" s="337"/>
      <c r="AD44" s="337"/>
      <c r="AE44" s="337"/>
      <c r="AF44" s="337"/>
      <c r="AG44" s="337"/>
      <c r="AH44" s="337"/>
      <c r="AI44" s="337"/>
      <c r="AJ44" s="337"/>
      <c r="AK44" s="337"/>
      <c r="AL44" s="337"/>
      <c r="AM44" s="337"/>
      <c r="AN44" s="337"/>
    </row>
    <row r="45" spans="1:40" ht="15.75" customHeight="1">
      <c r="A45" s="331">
        <v>2</v>
      </c>
      <c r="B45" s="332" t="s">
        <v>2869</v>
      </c>
      <c r="C45" s="333" t="s">
        <v>2870</v>
      </c>
      <c r="D45" s="334" t="s">
        <v>29</v>
      </c>
      <c r="E45" s="334" t="s">
        <v>1239</v>
      </c>
      <c r="F45" s="331" t="s">
        <v>2555</v>
      </c>
      <c r="G45" s="334" t="s">
        <v>2871</v>
      </c>
      <c r="H45" s="331" t="s">
        <v>2873</v>
      </c>
      <c r="I45" s="335" t="s">
        <v>2874</v>
      </c>
      <c r="J45" s="334" t="s">
        <v>2875</v>
      </c>
      <c r="K45" s="338" t="s">
        <v>2681</v>
      </c>
      <c r="L45" s="336"/>
      <c r="M45" s="334" t="s">
        <v>2876</v>
      </c>
      <c r="N45" s="332" t="s">
        <v>2877</v>
      </c>
      <c r="O45" s="336">
        <v>45234</v>
      </c>
      <c r="P45" s="332" t="s">
        <v>2481</v>
      </c>
      <c r="Q45" s="337"/>
      <c r="R45" s="337"/>
      <c r="S45" s="337"/>
      <c r="T45" s="337"/>
      <c r="U45" s="337"/>
      <c r="V45" s="337"/>
      <c r="W45" s="337"/>
      <c r="X45" s="337"/>
      <c r="Y45" s="337"/>
      <c r="Z45" s="337"/>
      <c r="AA45" s="337"/>
      <c r="AB45" s="337"/>
      <c r="AC45" s="337"/>
      <c r="AD45" s="337"/>
      <c r="AE45" s="337"/>
      <c r="AF45" s="337"/>
      <c r="AG45" s="337"/>
      <c r="AH45" s="337"/>
      <c r="AI45" s="337"/>
      <c r="AJ45" s="337"/>
      <c r="AK45" s="337"/>
      <c r="AL45" s="337"/>
      <c r="AM45" s="337"/>
      <c r="AN45" s="337"/>
    </row>
    <row r="46" spans="1:40" ht="15.75" customHeight="1">
      <c r="A46" s="331">
        <v>3</v>
      </c>
      <c r="B46" s="332" t="s">
        <v>2879</v>
      </c>
      <c r="C46" s="333" t="s">
        <v>2880</v>
      </c>
      <c r="D46" s="331" t="s">
        <v>29</v>
      </c>
      <c r="E46" s="331" t="s">
        <v>1239</v>
      </c>
      <c r="F46" s="331" t="s">
        <v>2555</v>
      </c>
      <c r="G46" s="334" t="s">
        <v>2881</v>
      </c>
      <c r="H46" s="331" t="s">
        <v>2882</v>
      </c>
      <c r="I46" s="335" t="s">
        <v>2883</v>
      </c>
      <c r="J46" s="334" t="s">
        <v>2884</v>
      </c>
      <c r="K46" s="331" t="s">
        <v>2885</v>
      </c>
      <c r="L46" s="331"/>
      <c r="M46" s="334" t="s">
        <v>2876</v>
      </c>
      <c r="N46" s="332" t="s">
        <v>2877</v>
      </c>
      <c r="O46" s="336">
        <v>45234</v>
      </c>
      <c r="P46" s="332" t="s">
        <v>2481</v>
      </c>
      <c r="Q46" s="337"/>
      <c r="R46" s="337"/>
      <c r="S46" s="337"/>
      <c r="T46" s="337"/>
      <c r="U46" s="337"/>
      <c r="V46" s="337"/>
      <c r="W46" s="337"/>
      <c r="X46" s="337"/>
      <c r="Y46" s="337"/>
      <c r="Z46" s="337"/>
      <c r="AA46" s="337"/>
      <c r="AB46" s="337"/>
      <c r="AC46" s="337"/>
      <c r="AD46" s="337"/>
      <c r="AE46" s="337"/>
      <c r="AF46" s="337"/>
      <c r="AG46" s="337"/>
      <c r="AH46" s="337"/>
      <c r="AI46" s="337"/>
      <c r="AJ46" s="337"/>
      <c r="AK46" s="337"/>
      <c r="AL46" s="337"/>
      <c r="AM46" s="337"/>
      <c r="AN46" s="337"/>
    </row>
    <row r="47" spans="1:40" ht="15.75" customHeight="1">
      <c r="A47" s="331">
        <v>4</v>
      </c>
      <c r="B47" s="332" t="s">
        <v>1557</v>
      </c>
      <c r="C47" s="333" t="s">
        <v>1558</v>
      </c>
      <c r="D47" s="331" t="s">
        <v>29</v>
      </c>
      <c r="E47" s="331" t="s">
        <v>1239</v>
      </c>
      <c r="F47" s="331" t="s">
        <v>2555</v>
      </c>
      <c r="G47" s="334" t="s">
        <v>2886</v>
      </c>
      <c r="H47" s="331" t="s">
        <v>2887</v>
      </c>
      <c r="I47" s="335" t="s">
        <v>2888</v>
      </c>
      <c r="J47" s="334" t="s">
        <v>2889</v>
      </c>
      <c r="K47" s="331" t="s">
        <v>2890</v>
      </c>
      <c r="L47" s="331"/>
      <c r="M47" s="334" t="s">
        <v>2876</v>
      </c>
      <c r="N47" s="332" t="s">
        <v>2877</v>
      </c>
      <c r="O47" s="336">
        <v>45234</v>
      </c>
      <c r="P47" s="332" t="s">
        <v>2481</v>
      </c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37"/>
      <c r="AN47" s="337"/>
    </row>
    <row r="48" spans="1:40" ht="15.75" customHeight="1">
      <c r="A48" s="331">
        <v>5</v>
      </c>
      <c r="B48" s="332" t="s">
        <v>2891</v>
      </c>
      <c r="C48" s="333" t="s">
        <v>2892</v>
      </c>
      <c r="D48" s="331" t="s">
        <v>29</v>
      </c>
      <c r="E48" s="331" t="s">
        <v>1239</v>
      </c>
      <c r="F48" s="331" t="s">
        <v>2555</v>
      </c>
      <c r="G48" s="334" t="s">
        <v>2893</v>
      </c>
      <c r="H48" s="331" t="s">
        <v>2894</v>
      </c>
      <c r="I48" s="335" t="s">
        <v>2895</v>
      </c>
      <c r="J48" s="334" t="s">
        <v>2896</v>
      </c>
      <c r="K48" s="331" t="s">
        <v>2897</v>
      </c>
      <c r="L48" s="331"/>
      <c r="M48" s="334" t="s">
        <v>2876</v>
      </c>
      <c r="N48" s="332" t="s">
        <v>2877</v>
      </c>
      <c r="O48" s="336">
        <v>45234</v>
      </c>
      <c r="P48" s="332" t="s">
        <v>2481</v>
      </c>
      <c r="Q48" s="337"/>
      <c r="R48" s="337"/>
      <c r="S48" s="337"/>
      <c r="T48" s="337"/>
      <c r="U48" s="337"/>
      <c r="V48" s="337"/>
      <c r="W48" s="337"/>
      <c r="X48" s="337"/>
      <c r="Y48" s="337"/>
      <c r="Z48" s="337"/>
      <c r="AA48" s="337"/>
      <c r="AB48" s="337"/>
      <c r="AC48" s="337"/>
      <c r="AD48" s="337"/>
      <c r="AE48" s="337"/>
      <c r="AF48" s="337"/>
      <c r="AG48" s="337"/>
      <c r="AH48" s="337"/>
      <c r="AI48" s="337"/>
      <c r="AJ48" s="337"/>
      <c r="AK48" s="337"/>
      <c r="AL48" s="337"/>
      <c r="AM48" s="337"/>
      <c r="AN48" s="337"/>
    </row>
    <row r="49" spans="1:40" ht="15.75" customHeight="1">
      <c r="A49" s="331">
        <v>6</v>
      </c>
      <c r="B49" s="332" t="s">
        <v>2899</v>
      </c>
      <c r="C49" s="333" t="s">
        <v>2900</v>
      </c>
      <c r="D49" s="331" t="s">
        <v>29</v>
      </c>
      <c r="E49" s="331" t="s">
        <v>1239</v>
      </c>
      <c r="F49" s="331" t="s">
        <v>2555</v>
      </c>
      <c r="G49" s="334" t="s">
        <v>2901</v>
      </c>
      <c r="H49" s="331" t="s">
        <v>2902</v>
      </c>
      <c r="I49" s="335" t="s">
        <v>2903</v>
      </c>
      <c r="J49" s="334" t="s">
        <v>2904</v>
      </c>
      <c r="K49" s="331" t="s">
        <v>2905</v>
      </c>
      <c r="L49" s="331" t="s">
        <v>2906</v>
      </c>
      <c r="M49" s="331" t="s">
        <v>2907</v>
      </c>
      <c r="N49" s="332" t="s">
        <v>2877</v>
      </c>
      <c r="O49" s="336">
        <v>45234</v>
      </c>
      <c r="P49" s="332" t="s">
        <v>2481</v>
      </c>
      <c r="Q49" s="337"/>
      <c r="R49" s="337"/>
      <c r="S49" s="337"/>
      <c r="T49" s="337"/>
      <c r="U49" s="337"/>
      <c r="V49" s="337"/>
      <c r="W49" s="337"/>
      <c r="X49" s="337"/>
      <c r="Y49" s="337"/>
      <c r="Z49" s="337"/>
      <c r="AA49" s="337"/>
      <c r="AB49" s="337"/>
      <c r="AC49" s="337"/>
      <c r="AD49" s="337"/>
      <c r="AE49" s="337"/>
      <c r="AF49" s="337"/>
      <c r="AG49" s="337"/>
      <c r="AH49" s="337"/>
      <c r="AI49" s="337"/>
      <c r="AJ49" s="337"/>
      <c r="AK49" s="337"/>
      <c r="AL49" s="337"/>
      <c r="AM49" s="337"/>
      <c r="AN49" s="337"/>
    </row>
    <row r="50" spans="1:40" ht="15.75" customHeight="1">
      <c r="A50" s="331">
        <v>7</v>
      </c>
      <c r="B50" s="332" t="s">
        <v>2908</v>
      </c>
      <c r="C50" s="333" t="s">
        <v>2909</v>
      </c>
      <c r="D50" s="331" t="s">
        <v>29</v>
      </c>
      <c r="E50" s="331" t="s">
        <v>1239</v>
      </c>
      <c r="F50" s="331" t="s">
        <v>2555</v>
      </c>
      <c r="G50" s="339" t="s">
        <v>2910</v>
      </c>
      <c r="H50" s="331" t="s">
        <v>2911</v>
      </c>
      <c r="I50" s="335" t="s">
        <v>2912</v>
      </c>
      <c r="J50" s="334" t="s">
        <v>2913</v>
      </c>
      <c r="K50" s="331" t="s">
        <v>2914</v>
      </c>
      <c r="L50" s="331" t="s">
        <v>2915</v>
      </c>
      <c r="M50" s="331" t="s">
        <v>2916</v>
      </c>
      <c r="N50" s="332" t="s">
        <v>2917</v>
      </c>
      <c r="O50" s="336" t="s">
        <v>2918</v>
      </c>
      <c r="P50" s="332" t="s">
        <v>2481</v>
      </c>
      <c r="Q50" s="337"/>
      <c r="R50" s="337"/>
      <c r="S50" s="337"/>
      <c r="T50" s="337"/>
      <c r="U50" s="337"/>
      <c r="V50" s="337"/>
      <c r="W50" s="337"/>
      <c r="X50" s="337"/>
      <c r="Y50" s="337"/>
      <c r="Z50" s="337"/>
      <c r="AA50" s="337"/>
      <c r="AB50" s="337"/>
      <c r="AC50" s="337"/>
      <c r="AD50" s="337"/>
      <c r="AE50" s="337"/>
      <c r="AF50" s="337"/>
      <c r="AG50" s="337"/>
      <c r="AH50" s="337"/>
      <c r="AI50" s="337"/>
      <c r="AJ50" s="337"/>
      <c r="AK50" s="337"/>
      <c r="AL50" s="337"/>
      <c r="AM50" s="337"/>
      <c r="AN50" s="337"/>
    </row>
    <row r="51" spans="1:40" ht="15.75" customHeight="1">
      <c r="A51" s="331">
        <v>9</v>
      </c>
      <c r="B51" s="332" t="s">
        <v>1625</v>
      </c>
      <c r="C51" s="333" t="s">
        <v>1627</v>
      </c>
      <c r="D51" s="331" t="s">
        <v>29</v>
      </c>
      <c r="E51" s="331" t="s">
        <v>1239</v>
      </c>
      <c r="F51" s="331" t="s">
        <v>2555</v>
      </c>
      <c r="G51" s="339" t="s">
        <v>2923</v>
      </c>
      <c r="H51" s="331" t="s">
        <v>2925</v>
      </c>
      <c r="I51" s="335" t="s">
        <v>2926</v>
      </c>
      <c r="J51" s="334" t="s">
        <v>2927</v>
      </c>
      <c r="K51" s="331" t="s">
        <v>2928</v>
      </c>
      <c r="L51" s="331" t="s">
        <v>2929</v>
      </c>
      <c r="M51" s="331" t="s">
        <v>2876</v>
      </c>
      <c r="N51" s="332" t="s">
        <v>2877</v>
      </c>
      <c r="O51" s="336">
        <v>45234</v>
      </c>
      <c r="P51" s="332" t="s">
        <v>2481</v>
      </c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37"/>
      <c r="AN51" s="337"/>
    </row>
    <row r="52" spans="1:40" ht="15.75" customHeight="1">
      <c r="A52" s="270">
        <v>2</v>
      </c>
      <c r="B52" s="267" t="s">
        <v>2930</v>
      </c>
      <c r="C52" s="268" t="s">
        <v>1114</v>
      </c>
      <c r="D52" s="340" t="s">
        <v>2931</v>
      </c>
      <c r="E52" s="270" t="s">
        <v>2932</v>
      </c>
      <c r="F52" s="270" t="s">
        <v>1087</v>
      </c>
      <c r="G52" s="269" t="s">
        <v>2933</v>
      </c>
      <c r="H52" s="270" t="s">
        <v>2934</v>
      </c>
      <c r="I52" s="271" t="s">
        <v>1087</v>
      </c>
      <c r="J52" s="269" t="s">
        <v>1116</v>
      </c>
      <c r="K52" s="272" t="s">
        <v>2935</v>
      </c>
      <c r="L52" s="272"/>
      <c r="M52" s="272" t="s">
        <v>2907</v>
      </c>
      <c r="N52" s="267" t="s">
        <v>2936</v>
      </c>
      <c r="O52" s="272">
        <v>45079</v>
      </c>
      <c r="P52" s="267" t="s">
        <v>2481</v>
      </c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4"/>
      <c r="AH52" s="274"/>
      <c r="AI52" s="274"/>
      <c r="AJ52" s="274"/>
      <c r="AK52" s="274"/>
      <c r="AL52" s="274"/>
      <c r="AM52" s="274"/>
      <c r="AN52" s="274"/>
    </row>
    <row r="53" spans="1:40" ht="15.75" customHeight="1">
      <c r="A53" s="270">
        <v>2</v>
      </c>
      <c r="B53" s="267" t="s">
        <v>2937</v>
      </c>
      <c r="C53" s="268" t="s">
        <v>2938</v>
      </c>
      <c r="D53" s="270" t="s">
        <v>29</v>
      </c>
      <c r="E53" s="270" t="s">
        <v>1239</v>
      </c>
      <c r="F53" s="270" t="s">
        <v>2555</v>
      </c>
      <c r="G53" s="341" t="s">
        <v>2939</v>
      </c>
      <c r="H53" s="270" t="s">
        <v>2940</v>
      </c>
      <c r="I53" s="271" t="s">
        <v>2941</v>
      </c>
      <c r="J53" s="269" t="s">
        <v>2942</v>
      </c>
      <c r="K53" s="270" t="s">
        <v>2943</v>
      </c>
      <c r="L53" s="270" t="s">
        <v>2944</v>
      </c>
      <c r="M53" s="270" t="s">
        <v>2945</v>
      </c>
      <c r="N53" s="267" t="s">
        <v>2917</v>
      </c>
      <c r="O53" s="272" t="s">
        <v>2918</v>
      </c>
      <c r="P53" s="267" t="s">
        <v>2481</v>
      </c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  <c r="AF53" s="274"/>
      <c r="AG53" s="274"/>
      <c r="AH53" s="274"/>
      <c r="AI53" s="274"/>
      <c r="AJ53" s="274"/>
      <c r="AK53" s="274"/>
      <c r="AL53" s="274"/>
      <c r="AM53" s="274"/>
      <c r="AN53" s="274"/>
    </row>
    <row r="54" spans="1:40" ht="15.75" customHeight="1">
      <c r="A54" s="270">
        <v>3</v>
      </c>
      <c r="B54" s="267" t="s">
        <v>2946</v>
      </c>
      <c r="C54" s="268" t="s">
        <v>2947</v>
      </c>
      <c r="D54" s="270" t="s">
        <v>29</v>
      </c>
      <c r="E54" s="270" t="s">
        <v>1239</v>
      </c>
      <c r="F54" s="270" t="s">
        <v>2555</v>
      </c>
      <c r="G54" s="341" t="s">
        <v>2948</v>
      </c>
      <c r="H54" s="270" t="s">
        <v>2949</v>
      </c>
      <c r="I54" s="271" t="s">
        <v>2950</v>
      </c>
      <c r="J54" s="269" t="s">
        <v>2951</v>
      </c>
      <c r="K54" s="270" t="s">
        <v>2952</v>
      </c>
      <c r="L54" s="270" t="s">
        <v>2953</v>
      </c>
      <c r="M54" s="270" t="s">
        <v>2954</v>
      </c>
      <c r="N54" s="267" t="s">
        <v>2917</v>
      </c>
      <c r="O54" s="272" t="s">
        <v>2918</v>
      </c>
      <c r="P54" s="267" t="s">
        <v>2481</v>
      </c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  <c r="AB54" s="274"/>
      <c r="AC54" s="274"/>
      <c r="AD54" s="274"/>
      <c r="AE54" s="274"/>
      <c r="AF54" s="274"/>
      <c r="AG54" s="274"/>
      <c r="AH54" s="274"/>
      <c r="AI54" s="274"/>
      <c r="AJ54" s="274"/>
      <c r="AK54" s="274"/>
      <c r="AL54" s="274"/>
      <c r="AM54" s="274"/>
      <c r="AN54" s="274"/>
    </row>
    <row r="55" spans="1:40" ht="15.75" customHeight="1">
      <c r="A55" s="322">
        <v>1</v>
      </c>
      <c r="B55" s="323" t="s">
        <v>2955</v>
      </c>
      <c r="C55" s="324" t="s">
        <v>2956</v>
      </c>
      <c r="D55" s="325" t="s">
        <v>29</v>
      </c>
      <c r="E55" s="322" t="s">
        <v>2635</v>
      </c>
      <c r="F55" s="322" t="s">
        <v>2636</v>
      </c>
      <c r="G55" s="325" t="s">
        <v>2957</v>
      </c>
      <c r="H55" s="322" t="s">
        <v>2958</v>
      </c>
      <c r="I55" s="326" t="s">
        <v>2959</v>
      </c>
      <c r="J55" s="325" t="s">
        <v>2960</v>
      </c>
      <c r="K55" s="327" t="s">
        <v>2961</v>
      </c>
      <c r="L55" s="322"/>
      <c r="M55" s="328"/>
      <c r="N55" s="328">
        <v>44962</v>
      </c>
      <c r="O55" s="328">
        <v>45051</v>
      </c>
      <c r="P55" s="323" t="s">
        <v>2481</v>
      </c>
      <c r="Q55" s="329"/>
      <c r="R55" s="329"/>
      <c r="S55" s="329"/>
      <c r="T55" s="329"/>
      <c r="U55" s="329"/>
      <c r="V55" s="329"/>
      <c r="W55" s="329"/>
      <c r="X55" s="329"/>
      <c r="Y55" s="329"/>
      <c r="Z55" s="329"/>
      <c r="AA55" s="329"/>
      <c r="AB55" s="329"/>
      <c r="AC55" s="329"/>
      <c r="AD55" s="329"/>
      <c r="AE55" s="329"/>
      <c r="AF55" s="329"/>
      <c r="AG55" s="329"/>
      <c r="AH55" s="329"/>
      <c r="AI55" s="329"/>
      <c r="AJ55" s="329"/>
      <c r="AK55" s="329"/>
      <c r="AL55" s="329"/>
      <c r="AM55" s="329"/>
      <c r="AN55" s="329"/>
    </row>
    <row r="56" spans="1:40" ht="15.75" customHeight="1">
      <c r="A56" s="322">
        <v>2</v>
      </c>
      <c r="B56" s="323" t="s">
        <v>2962</v>
      </c>
      <c r="C56" s="324" t="s">
        <v>2963</v>
      </c>
      <c r="D56" s="325" t="s">
        <v>29</v>
      </c>
      <c r="E56" s="322" t="s">
        <v>2635</v>
      </c>
      <c r="F56" s="322" t="s">
        <v>2636</v>
      </c>
      <c r="G56" s="325" t="s">
        <v>2964</v>
      </c>
      <c r="H56" s="322" t="s">
        <v>2965</v>
      </c>
      <c r="I56" s="326" t="s">
        <v>2966</v>
      </c>
      <c r="J56" s="325" t="s">
        <v>2967</v>
      </c>
      <c r="K56" s="327" t="s">
        <v>2961</v>
      </c>
      <c r="L56" s="322"/>
      <c r="M56" s="328"/>
      <c r="N56" s="328">
        <v>44962</v>
      </c>
      <c r="O56" s="328">
        <v>45051</v>
      </c>
      <c r="P56" s="323" t="s">
        <v>2481</v>
      </c>
      <c r="Q56" s="329"/>
      <c r="R56" s="329"/>
      <c r="S56" s="329"/>
      <c r="T56" s="329"/>
      <c r="U56" s="329"/>
      <c r="V56" s="329"/>
      <c r="W56" s="329"/>
      <c r="X56" s="329"/>
      <c r="Y56" s="329"/>
      <c r="Z56" s="329"/>
      <c r="AA56" s="329"/>
      <c r="AB56" s="329"/>
      <c r="AC56" s="329"/>
      <c r="AD56" s="329"/>
      <c r="AE56" s="329"/>
      <c r="AF56" s="329"/>
      <c r="AG56" s="329"/>
      <c r="AH56" s="329"/>
      <c r="AI56" s="329"/>
      <c r="AJ56" s="329"/>
      <c r="AK56" s="329"/>
      <c r="AL56" s="329"/>
      <c r="AM56" s="329"/>
      <c r="AN56" s="329"/>
    </row>
    <row r="57" spans="1:40" ht="15.75" customHeight="1">
      <c r="A57" s="322">
        <v>5</v>
      </c>
      <c r="B57" s="323" t="s">
        <v>2971</v>
      </c>
      <c r="C57" s="324" t="s">
        <v>2972</v>
      </c>
      <c r="D57" s="322" t="s">
        <v>29</v>
      </c>
      <c r="E57" s="322" t="s">
        <v>2635</v>
      </c>
      <c r="F57" s="322" t="s">
        <v>2636</v>
      </c>
      <c r="G57" s="325" t="s">
        <v>2973</v>
      </c>
      <c r="H57" s="322" t="s">
        <v>2974</v>
      </c>
      <c r="I57" s="326" t="s">
        <v>2975</v>
      </c>
      <c r="J57" s="325" t="s">
        <v>2976</v>
      </c>
      <c r="K57" s="327" t="s">
        <v>2961</v>
      </c>
      <c r="L57" s="322"/>
      <c r="M57" s="328"/>
      <c r="N57" s="328">
        <v>44962</v>
      </c>
      <c r="O57" s="328">
        <v>45051</v>
      </c>
      <c r="P57" s="323" t="s">
        <v>2481</v>
      </c>
      <c r="Q57" s="329"/>
      <c r="R57" s="329"/>
      <c r="S57" s="329"/>
      <c r="T57" s="329"/>
      <c r="U57" s="329"/>
      <c r="V57" s="329"/>
      <c r="W57" s="329"/>
      <c r="X57" s="329"/>
      <c r="Y57" s="329"/>
      <c r="Z57" s="329"/>
      <c r="AA57" s="329"/>
      <c r="AB57" s="329"/>
      <c r="AC57" s="329"/>
      <c r="AD57" s="329"/>
      <c r="AE57" s="329"/>
      <c r="AF57" s="329"/>
      <c r="AG57" s="329"/>
      <c r="AH57" s="329"/>
      <c r="AI57" s="329"/>
      <c r="AJ57" s="329"/>
      <c r="AK57" s="329"/>
      <c r="AL57" s="329"/>
      <c r="AM57" s="329"/>
      <c r="AN57" s="329"/>
    </row>
    <row r="58" spans="1:40" ht="15.75" customHeight="1">
      <c r="A58" s="322">
        <v>6</v>
      </c>
      <c r="B58" s="323" t="s">
        <v>2977</v>
      </c>
      <c r="C58" s="324" t="s">
        <v>2978</v>
      </c>
      <c r="D58" s="322" t="s">
        <v>29</v>
      </c>
      <c r="E58" s="322" t="s">
        <v>2635</v>
      </c>
      <c r="F58" s="322" t="s">
        <v>2636</v>
      </c>
      <c r="G58" s="325" t="s">
        <v>2979</v>
      </c>
      <c r="H58" s="322" t="s">
        <v>2980</v>
      </c>
      <c r="I58" s="326" t="s">
        <v>2981</v>
      </c>
      <c r="J58" s="325" t="s">
        <v>2982</v>
      </c>
      <c r="K58" s="327" t="s">
        <v>2961</v>
      </c>
      <c r="L58" s="322"/>
      <c r="M58" s="322"/>
      <c r="N58" s="328">
        <v>44962</v>
      </c>
      <c r="O58" s="328">
        <v>45051</v>
      </c>
      <c r="P58" s="323" t="s">
        <v>2481</v>
      </c>
      <c r="Q58" s="329"/>
      <c r="R58" s="329"/>
      <c r="S58" s="329"/>
      <c r="T58" s="329"/>
      <c r="U58" s="329"/>
      <c r="V58" s="329"/>
      <c r="W58" s="329"/>
      <c r="X58" s="329"/>
      <c r="Y58" s="329"/>
      <c r="Z58" s="329"/>
      <c r="AA58" s="329"/>
      <c r="AB58" s="329"/>
      <c r="AC58" s="329"/>
      <c r="AD58" s="329"/>
      <c r="AE58" s="329"/>
      <c r="AF58" s="329"/>
      <c r="AG58" s="329"/>
      <c r="AH58" s="329"/>
      <c r="AI58" s="329"/>
      <c r="AJ58" s="329"/>
      <c r="AK58" s="329"/>
      <c r="AL58" s="329"/>
      <c r="AM58" s="329"/>
      <c r="AN58" s="329"/>
    </row>
    <row r="59" spans="1:40" ht="15.75" customHeight="1">
      <c r="A59" s="270">
        <v>2</v>
      </c>
      <c r="B59" s="342" t="s">
        <v>2985</v>
      </c>
      <c r="C59" s="268" t="s">
        <v>2988</v>
      </c>
      <c r="D59" s="270" t="s">
        <v>29</v>
      </c>
      <c r="E59" s="270" t="s">
        <v>1239</v>
      </c>
      <c r="F59" s="270" t="s">
        <v>2555</v>
      </c>
      <c r="G59" s="270"/>
      <c r="H59" s="270" t="s">
        <v>2989</v>
      </c>
      <c r="I59" s="271" t="s">
        <v>2990</v>
      </c>
      <c r="J59" s="269" t="s">
        <v>2991</v>
      </c>
      <c r="K59" s="270" t="s">
        <v>2992</v>
      </c>
      <c r="L59" s="270" t="s">
        <v>2993</v>
      </c>
      <c r="M59" s="270" t="s">
        <v>2994</v>
      </c>
      <c r="N59" s="267" t="s">
        <v>2995</v>
      </c>
      <c r="O59" s="272" t="s">
        <v>2996</v>
      </c>
      <c r="P59" s="267" t="s">
        <v>2481</v>
      </c>
      <c r="Q59" s="270" t="s">
        <v>2997</v>
      </c>
      <c r="R59" s="270" t="s">
        <v>2998</v>
      </c>
      <c r="S59" s="274"/>
      <c r="T59" s="274"/>
      <c r="U59" s="274"/>
      <c r="V59" s="274"/>
      <c r="W59" s="274"/>
      <c r="X59" s="274"/>
      <c r="Y59" s="274"/>
      <c r="Z59" s="274"/>
      <c r="AA59" s="274"/>
      <c r="AB59" s="274"/>
      <c r="AC59" s="274"/>
      <c r="AD59" s="274"/>
      <c r="AE59" s="274"/>
      <c r="AF59" s="274"/>
      <c r="AG59" s="274"/>
      <c r="AH59" s="274"/>
      <c r="AI59" s="274"/>
      <c r="AJ59" s="274"/>
      <c r="AK59" s="274"/>
      <c r="AL59" s="274"/>
      <c r="AM59" s="274"/>
      <c r="AN59" s="274"/>
    </row>
    <row r="60" spans="1:40" ht="15.75" customHeight="1">
      <c r="A60" s="343">
        <v>1</v>
      </c>
      <c r="B60" s="344" t="s">
        <v>2020</v>
      </c>
      <c r="C60" s="345" t="s">
        <v>2262</v>
      </c>
      <c r="D60" s="343" t="s">
        <v>29</v>
      </c>
      <c r="E60" s="343" t="s">
        <v>2568</v>
      </c>
      <c r="F60" s="343" t="s">
        <v>2569</v>
      </c>
      <c r="G60" s="346" t="s">
        <v>2999</v>
      </c>
      <c r="H60" s="343" t="s">
        <v>3000</v>
      </c>
      <c r="I60" s="347" t="s">
        <v>3001</v>
      </c>
      <c r="J60" s="346" t="s">
        <v>3002</v>
      </c>
      <c r="K60" s="272" t="s">
        <v>3003</v>
      </c>
      <c r="L60" s="343" t="s">
        <v>3004</v>
      </c>
      <c r="M60" s="348"/>
      <c r="N60" s="349" t="s">
        <v>3005</v>
      </c>
      <c r="O60" s="348">
        <v>45118</v>
      </c>
      <c r="P60" s="267" t="s">
        <v>3006</v>
      </c>
      <c r="Q60" s="350"/>
      <c r="R60" s="350"/>
      <c r="S60" s="350"/>
      <c r="T60" s="350"/>
      <c r="U60" s="350"/>
      <c r="V60" s="350"/>
      <c r="W60" s="350"/>
      <c r="X60" s="350"/>
      <c r="Y60" s="350"/>
      <c r="Z60" s="350"/>
      <c r="AA60" s="350"/>
      <c r="AB60" s="350"/>
      <c r="AC60" s="350"/>
      <c r="AD60" s="350"/>
      <c r="AE60" s="350"/>
      <c r="AF60" s="350"/>
      <c r="AG60" s="350"/>
      <c r="AH60" s="350"/>
      <c r="AI60" s="350"/>
      <c r="AJ60" s="350"/>
      <c r="AK60" s="350"/>
      <c r="AL60" s="350"/>
      <c r="AM60" s="350"/>
      <c r="AN60" s="350"/>
    </row>
    <row r="61" spans="1:40" ht="15.75" customHeight="1">
      <c r="A61" s="343">
        <v>3</v>
      </c>
      <c r="B61" s="342" t="s">
        <v>2104</v>
      </c>
      <c r="C61" s="268" t="s">
        <v>2919</v>
      </c>
      <c r="D61" s="270" t="s">
        <v>29</v>
      </c>
      <c r="E61" s="343" t="s">
        <v>3007</v>
      </c>
      <c r="F61" s="270" t="s">
        <v>2733</v>
      </c>
      <c r="G61" s="270" t="s">
        <v>2759</v>
      </c>
      <c r="H61" s="269" t="s">
        <v>3008</v>
      </c>
      <c r="I61" s="270" t="s">
        <v>3009</v>
      </c>
      <c r="J61" s="271" t="s">
        <v>3010</v>
      </c>
      <c r="K61" s="269" t="s">
        <v>3011</v>
      </c>
      <c r="L61" s="272" t="s">
        <v>3003</v>
      </c>
      <c r="M61" s="351" t="s">
        <v>3012</v>
      </c>
      <c r="N61" s="348"/>
      <c r="O61" s="349" t="s">
        <v>3013</v>
      </c>
      <c r="P61" s="348">
        <v>45118</v>
      </c>
      <c r="Q61" s="349" t="s">
        <v>3006</v>
      </c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4"/>
      <c r="AM61" s="274"/>
      <c r="AN61" s="274"/>
    </row>
    <row r="62" spans="1:40" ht="15.75" customHeight="1">
      <c r="A62" s="270">
        <v>6</v>
      </c>
      <c r="B62" s="352" t="s">
        <v>3014</v>
      </c>
      <c r="C62" s="268" t="s">
        <v>3015</v>
      </c>
      <c r="D62" s="270" t="s">
        <v>29</v>
      </c>
      <c r="E62" s="343" t="s">
        <v>3007</v>
      </c>
      <c r="F62" s="270" t="s">
        <v>2733</v>
      </c>
      <c r="G62" s="270" t="s">
        <v>2759</v>
      </c>
      <c r="H62" s="269" t="s">
        <v>3016</v>
      </c>
      <c r="I62" s="270" t="s">
        <v>3017</v>
      </c>
      <c r="J62" s="271" t="s">
        <v>3018</v>
      </c>
      <c r="K62" s="269" t="s">
        <v>3019</v>
      </c>
      <c r="L62" s="272" t="s">
        <v>3003</v>
      </c>
      <c r="M62" s="351" t="s">
        <v>3012</v>
      </c>
      <c r="N62" s="348"/>
      <c r="O62" s="349" t="s">
        <v>3013</v>
      </c>
      <c r="P62" s="348">
        <v>45118</v>
      </c>
      <c r="Q62" s="349" t="s">
        <v>3006</v>
      </c>
      <c r="R62" s="274"/>
      <c r="S62" s="274"/>
      <c r="T62" s="274"/>
      <c r="U62" s="274"/>
      <c r="V62" s="274"/>
      <c r="W62" s="274"/>
      <c r="X62" s="274"/>
      <c r="Y62" s="274"/>
      <c r="Z62" s="274"/>
      <c r="AA62" s="274"/>
      <c r="AB62" s="274"/>
      <c r="AC62" s="274"/>
      <c r="AD62" s="274"/>
      <c r="AE62" s="274"/>
      <c r="AF62" s="274"/>
      <c r="AG62" s="274"/>
      <c r="AH62" s="274"/>
      <c r="AI62" s="274"/>
      <c r="AJ62" s="274"/>
      <c r="AK62" s="274"/>
      <c r="AL62" s="274"/>
      <c r="AM62" s="274"/>
      <c r="AN62" s="274"/>
    </row>
    <row r="63" spans="1:40" ht="15.75" customHeight="1">
      <c r="A63" s="270">
        <v>6</v>
      </c>
      <c r="B63" s="352" t="s">
        <v>2827</v>
      </c>
      <c r="C63" s="268" t="s">
        <v>2831</v>
      </c>
      <c r="D63" s="270" t="s">
        <v>29</v>
      </c>
      <c r="E63" s="343" t="s">
        <v>1788</v>
      </c>
      <c r="F63" s="270" t="s">
        <v>2733</v>
      </c>
      <c r="G63" s="270" t="s">
        <v>1132</v>
      </c>
      <c r="H63" s="269" t="s">
        <v>3020</v>
      </c>
      <c r="I63" s="270" t="s">
        <v>3021</v>
      </c>
      <c r="J63" s="271" t="s">
        <v>3022</v>
      </c>
      <c r="K63" s="269" t="s">
        <v>3023</v>
      </c>
      <c r="L63" s="272" t="s">
        <v>3024</v>
      </c>
      <c r="M63" s="348" t="s">
        <v>3012</v>
      </c>
      <c r="N63" s="272"/>
      <c r="O63" s="349" t="s">
        <v>3013</v>
      </c>
      <c r="P63" s="348">
        <v>45118</v>
      </c>
      <c r="Q63" s="349" t="s">
        <v>3006</v>
      </c>
      <c r="R63" s="274"/>
      <c r="S63" s="274"/>
      <c r="T63" s="274"/>
      <c r="U63" s="274"/>
      <c r="V63" s="274"/>
      <c r="W63" s="274"/>
      <c r="X63" s="274"/>
      <c r="Y63" s="274"/>
      <c r="Z63" s="274"/>
      <c r="AA63" s="274"/>
      <c r="AB63" s="274"/>
      <c r="AC63" s="274"/>
      <c r="AD63" s="274"/>
      <c r="AE63" s="274"/>
      <c r="AF63" s="274"/>
      <c r="AG63" s="274"/>
      <c r="AH63" s="274"/>
      <c r="AI63" s="274"/>
      <c r="AJ63" s="274"/>
      <c r="AK63" s="274"/>
      <c r="AL63" s="274"/>
      <c r="AM63" s="274"/>
      <c r="AN63" s="274"/>
    </row>
    <row r="64" spans="1:40" ht="15.75" customHeight="1">
      <c r="A64" s="270">
        <v>1</v>
      </c>
      <c r="B64" s="342" t="s">
        <v>3025</v>
      </c>
      <c r="C64" s="268" t="s">
        <v>3026</v>
      </c>
      <c r="D64" s="270" t="s">
        <v>29</v>
      </c>
      <c r="E64" s="270" t="s">
        <v>1788</v>
      </c>
      <c r="F64" s="270" t="s">
        <v>3027</v>
      </c>
      <c r="G64" s="270" t="s">
        <v>3028</v>
      </c>
      <c r="H64" s="346" t="s">
        <v>3029</v>
      </c>
      <c r="I64" s="270" t="s">
        <v>3030</v>
      </c>
      <c r="J64" s="271" t="s">
        <v>3031</v>
      </c>
      <c r="K64" s="269" t="s">
        <v>3032</v>
      </c>
      <c r="L64" s="270" t="s">
        <v>3033</v>
      </c>
      <c r="M64" s="353" t="s">
        <v>3034</v>
      </c>
      <c r="N64" s="270"/>
      <c r="O64" s="267" t="s">
        <v>3035</v>
      </c>
      <c r="P64" s="272">
        <v>45175</v>
      </c>
      <c r="Q64" s="267" t="s">
        <v>3006</v>
      </c>
      <c r="R64" s="274"/>
      <c r="S64" s="274"/>
      <c r="T64" s="274"/>
      <c r="U64" s="274"/>
      <c r="V64" s="274"/>
      <c r="W64" s="274"/>
      <c r="X64" s="274"/>
      <c r="Y64" s="274"/>
      <c r="Z64" s="274"/>
      <c r="AA64" s="274"/>
      <c r="AB64" s="274"/>
      <c r="AC64" s="274"/>
      <c r="AD64" s="274"/>
      <c r="AE64" s="274"/>
      <c r="AF64" s="274"/>
      <c r="AG64" s="274"/>
      <c r="AH64" s="274"/>
      <c r="AI64" s="274"/>
      <c r="AJ64" s="274"/>
      <c r="AK64" s="274"/>
      <c r="AL64" s="274"/>
      <c r="AM64" s="274"/>
      <c r="AN64" s="274"/>
    </row>
    <row r="65" spans="1:40" ht="15.75" customHeight="1">
      <c r="A65" s="270">
        <f>A64+1</f>
        <v>2</v>
      </c>
      <c r="B65" s="342" t="s">
        <v>3036</v>
      </c>
      <c r="C65" s="354" t="s">
        <v>3037</v>
      </c>
      <c r="D65" s="269" t="s">
        <v>2598</v>
      </c>
      <c r="E65" s="270" t="s">
        <v>1788</v>
      </c>
      <c r="F65" s="269" t="s">
        <v>2533</v>
      </c>
      <c r="G65" s="270" t="s">
        <v>2551</v>
      </c>
      <c r="H65" s="355"/>
      <c r="I65" s="270" t="s">
        <v>3038</v>
      </c>
      <c r="J65" s="271" t="s">
        <v>3039</v>
      </c>
      <c r="K65" s="269" t="s">
        <v>3040</v>
      </c>
      <c r="L65" s="351" t="s">
        <v>3041</v>
      </c>
      <c r="M65" s="348"/>
      <c r="N65" s="272"/>
      <c r="O65" s="267" t="s">
        <v>3042</v>
      </c>
      <c r="P65" s="305">
        <v>45163</v>
      </c>
      <c r="Q65" s="267" t="s">
        <v>3043</v>
      </c>
      <c r="R65" s="350"/>
      <c r="S65" s="274"/>
      <c r="T65" s="350"/>
      <c r="U65" s="350"/>
      <c r="V65" s="350"/>
      <c r="W65" s="350"/>
      <c r="X65" s="350"/>
      <c r="Y65" s="350"/>
      <c r="Z65" s="350"/>
      <c r="AA65" s="350"/>
      <c r="AB65" s="350"/>
      <c r="AC65" s="350"/>
      <c r="AD65" s="350"/>
      <c r="AE65" s="350"/>
      <c r="AF65" s="350"/>
      <c r="AG65" s="350"/>
      <c r="AH65" s="350"/>
      <c r="AI65" s="350"/>
      <c r="AJ65" s="350"/>
      <c r="AK65" s="350"/>
      <c r="AL65" s="350"/>
      <c r="AM65" s="350"/>
      <c r="AN65" s="350"/>
    </row>
    <row r="66" spans="1:40" ht="15.75" customHeight="1">
      <c r="A66" s="270">
        <v>1</v>
      </c>
      <c r="B66" s="342" t="s">
        <v>3044</v>
      </c>
      <c r="C66" s="268" t="s">
        <v>3045</v>
      </c>
      <c r="D66" s="270" t="s">
        <v>29</v>
      </c>
      <c r="E66" s="270" t="s">
        <v>3007</v>
      </c>
      <c r="F66" s="270" t="s">
        <v>3027</v>
      </c>
      <c r="G66" s="270" t="s">
        <v>3028</v>
      </c>
      <c r="H66" s="269" t="s">
        <v>3046</v>
      </c>
      <c r="I66" s="270" t="s">
        <v>3047</v>
      </c>
      <c r="J66" s="271" t="s">
        <v>3048</v>
      </c>
      <c r="K66" s="269" t="s">
        <v>3049</v>
      </c>
      <c r="L66" s="348" t="s">
        <v>3050</v>
      </c>
      <c r="M66" s="348" t="s">
        <v>3051</v>
      </c>
      <c r="N66" s="272" t="s">
        <v>3052</v>
      </c>
      <c r="O66" s="267" t="s">
        <v>3053</v>
      </c>
      <c r="P66" s="272">
        <v>45202</v>
      </c>
      <c r="Q66" s="267" t="s">
        <v>2481</v>
      </c>
      <c r="R66" s="274"/>
      <c r="S66" s="274"/>
      <c r="T66" s="274"/>
      <c r="U66" s="274"/>
      <c r="V66" s="274"/>
      <c r="W66" s="274"/>
      <c r="X66" s="274"/>
      <c r="Y66" s="274"/>
      <c r="Z66" s="274"/>
      <c r="AA66" s="274"/>
      <c r="AB66" s="274"/>
      <c r="AC66" s="274"/>
      <c r="AD66" s="274"/>
      <c r="AE66" s="274"/>
      <c r="AF66" s="274"/>
      <c r="AG66" s="274"/>
      <c r="AH66" s="274"/>
      <c r="AI66" s="274"/>
      <c r="AJ66" s="274"/>
      <c r="AK66" s="274"/>
      <c r="AL66" s="274"/>
      <c r="AM66" s="274"/>
      <c r="AN66" s="274"/>
    </row>
    <row r="67" spans="1:40" ht="15.75" customHeight="1">
      <c r="A67" s="356">
        <f>FREELANCE!A86+1</f>
        <v>6</v>
      </c>
      <c r="B67" s="342" t="s">
        <v>1315</v>
      </c>
      <c r="C67" s="268" t="s">
        <v>1317</v>
      </c>
      <c r="D67" s="343" t="s">
        <v>2598</v>
      </c>
      <c r="E67" s="343" t="s">
        <v>1788</v>
      </c>
      <c r="F67" s="269" t="s">
        <v>3054</v>
      </c>
      <c r="G67" s="270" t="s">
        <v>1318</v>
      </c>
      <c r="H67" s="343"/>
      <c r="I67" s="343" t="s">
        <v>3055</v>
      </c>
      <c r="J67" s="347" t="s">
        <v>3056</v>
      </c>
      <c r="K67" s="346" t="s">
        <v>3057</v>
      </c>
      <c r="L67" s="357" t="s">
        <v>3058</v>
      </c>
      <c r="M67" s="343"/>
      <c r="N67" s="343"/>
      <c r="O67" s="349"/>
      <c r="P67" s="343"/>
      <c r="Q67" s="349"/>
      <c r="R67" s="350"/>
      <c r="S67" s="274"/>
      <c r="T67" s="350"/>
      <c r="U67" s="350"/>
      <c r="V67" s="350"/>
      <c r="W67" s="350"/>
      <c r="X67" s="350"/>
      <c r="Y67" s="350"/>
      <c r="Z67" s="350"/>
      <c r="AA67" s="350"/>
      <c r="AB67" s="350"/>
      <c r="AC67" s="350"/>
      <c r="AD67" s="350"/>
      <c r="AE67" s="350"/>
      <c r="AF67" s="350"/>
      <c r="AG67" s="350"/>
      <c r="AH67" s="350"/>
      <c r="AI67" s="350"/>
      <c r="AJ67" s="350"/>
      <c r="AK67" s="350"/>
      <c r="AL67" s="350"/>
      <c r="AM67" s="350"/>
      <c r="AN67" s="350"/>
    </row>
    <row r="68" spans="1:40" ht="15.75" customHeight="1">
      <c r="A68" s="343">
        <f t="shared" ref="A68:A70" si="0">A67+1</f>
        <v>7</v>
      </c>
      <c r="B68" s="344" t="s">
        <v>3059</v>
      </c>
      <c r="C68" s="358" t="s">
        <v>3060</v>
      </c>
      <c r="D68" s="346" t="s">
        <v>29</v>
      </c>
      <c r="E68" s="343" t="s">
        <v>3007</v>
      </c>
      <c r="F68" s="346" t="s">
        <v>2533</v>
      </c>
      <c r="G68" s="343" t="s">
        <v>2449</v>
      </c>
      <c r="H68" s="359"/>
      <c r="I68" s="343" t="s">
        <v>3061</v>
      </c>
      <c r="J68" s="347" t="s">
        <v>3062</v>
      </c>
      <c r="K68" s="346" t="s">
        <v>3063</v>
      </c>
      <c r="L68" s="348" t="s">
        <v>3064</v>
      </c>
      <c r="M68" s="348"/>
      <c r="N68" s="348"/>
      <c r="O68" s="349" t="s">
        <v>3065</v>
      </c>
      <c r="P68" s="360">
        <v>45229</v>
      </c>
      <c r="Q68" s="349" t="s">
        <v>2860</v>
      </c>
      <c r="R68" s="350"/>
      <c r="S68" s="350"/>
      <c r="T68" s="350"/>
      <c r="U68" s="350"/>
      <c r="V68" s="350"/>
      <c r="W68" s="350"/>
      <c r="X68" s="350"/>
      <c r="Y68" s="350"/>
      <c r="Z68" s="350"/>
      <c r="AA68" s="350"/>
      <c r="AB68" s="350"/>
      <c r="AC68" s="350"/>
      <c r="AD68" s="350"/>
      <c r="AE68" s="350"/>
      <c r="AF68" s="350"/>
      <c r="AG68" s="350"/>
      <c r="AH68" s="350"/>
      <c r="AI68" s="350"/>
      <c r="AJ68" s="350"/>
      <c r="AK68" s="350"/>
      <c r="AL68" s="350"/>
      <c r="AM68" s="350"/>
      <c r="AN68" s="350"/>
    </row>
    <row r="69" spans="1:40" ht="15.75" customHeight="1">
      <c r="A69" s="343">
        <f t="shared" si="0"/>
        <v>8</v>
      </c>
      <c r="B69" s="344" t="s">
        <v>3066</v>
      </c>
      <c r="C69" s="358" t="s">
        <v>3067</v>
      </c>
      <c r="D69" s="346" t="s">
        <v>29</v>
      </c>
      <c r="E69" s="343" t="s">
        <v>3007</v>
      </c>
      <c r="F69" s="346" t="s">
        <v>2533</v>
      </c>
      <c r="G69" s="343" t="s">
        <v>2449</v>
      </c>
      <c r="H69" s="359"/>
      <c r="I69" s="343" t="s">
        <v>3068</v>
      </c>
      <c r="J69" s="347" t="s">
        <v>3069</v>
      </c>
      <c r="K69" s="346" t="s">
        <v>3070</v>
      </c>
      <c r="L69" s="348" t="s">
        <v>3064</v>
      </c>
      <c r="M69" s="348"/>
      <c r="N69" s="348"/>
      <c r="O69" s="349" t="s">
        <v>3065</v>
      </c>
      <c r="P69" s="360">
        <v>45229</v>
      </c>
      <c r="Q69" s="349" t="s">
        <v>2860</v>
      </c>
      <c r="R69" s="350"/>
      <c r="S69" s="350"/>
      <c r="T69" s="350"/>
      <c r="U69" s="350"/>
      <c r="V69" s="350"/>
      <c r="W69" s="350"/>
      <c r="X69" s="350"/>
      <c r="Y69" s="350"/>
      <c r="Z69" s="350"/>
      <c r="AA69" s="350"/>
      <c r="AB69" s="350"/>
      <c r="AC69" s="350"/>
      <c r="AD69" s="350"/>
      <c r="AE69" s="350"/>
      <c r="AF69" s="350"/>
      <c r="AG69" s="350"/>
      <c r="AH69" s="350"/>
      <c r="AI69" s="350"/>
      <c r="AJ69" s="350"/>
      <c r="AK69" s="350"/>
      <c r="AL69" s="350"/>
      <c r="AM69" s="350"/>
      <c r="AN69" s="350"/>
    </row>
    <row r="70" spans="1:40" ht="15.75" customHeight="1">
      <c r="A70" s="343">
        <f t="shared" si="0"/>
        <v>9</v>
      </c>
      <c r="B70" s="344" t="s">
        <v>3071</v>
      </c>
      <c r="C70" s="358" t="s">
        <v>3072</v>
      </c>
      <c r="D70" s="346" t="s">
        <v>29</v>
      </c>
      <c r="E70" s="343" t="s">
        <v>3007</v>
      </c>
      <c r="F70" s="346" t="s">
        <v>2533</v>
      </c>
      <c r="G70" s="343" t="s">
        <v>3073</v>
      </c>
      <c r="H70" s="359"/>
      <c r="I70" s="343" t="s">
        <v>3074</v>
      </c>
      <c r="J70" s="347" t="s">
        <v>3075</v>
      </c>
      <c r="K70" s="346" t="s">
        <v>3076</v>
      </c>
      <c r="L70" s="348" t="s">
        <v>3077</v>
      </c>
      <c r="M70" s="348"/>
      <c r="N70" s="348"/>
      <c r="O70" s="349" t="s">
        <v>3065</v>
      </c>
      <c r="P70" s="360">
        <v>45229</v>
      </c>
      <c r="Q70" s="349" t="s">
        <v>2860</v>
      </c>
      <c r="R70" s="350"/>
      <c r="S70" s="350"/>
      <c r="T70" s="350"/>
      <c r="U70" s="350"/>
      <c r="V70" s="350"/>
      <c r="W70" s="350"/>
      <c r="X70" s="350"/>
      <c r="Y70" s="350"/>
      <c r="Z70" s="350"/>
      <c r="AA70" s="350"/>
      <c r="AB70" s="350"/>
      <c r="AC70" s="350"/>
      <c r="AD70" s="350"/>
      <c r="AE70" s="350"/>
      <c r="AF70" s="350"/>
      <c r="AG70" s="350"/>
      <c r="AH70" s="350"/>
      <c r="AI70" s="350"/>
      <c r="AJ70" s="350"/>
      <c r="AK70" s="350"/>
      <c r="AL70" s="350"/>
      <c r="AM70" s="350"/>
      <c r="AN70" s="350"/>
    </row>
    <row r="71" spans="1:40" ht="15.75" customHeight="1">
      <c r="A71" s="270">
        <v>1</v>
      </c>
      <c r="B71" s="361" t="s">
        <v>3079</v>
      </c>
      <c r="C71" s="268" t="s">
        <v>3080</v>
      </c>
      <c r="D71" s="270" t="s">
        <v>2598</v>
      </c>
      <c r="E71" s="270" t="s">
        <v>1788</v>
      </c>
      <c r="F71" s="270" t="s">
        <v>3081</v>
      </c>
      <c r="G71" s="270" t="s">
        <v>3082</v>
      </c>
      <c r="H71" s="343"/>
      <c r="I71" s="270" t="s">
        <v>3083</v>
      </c>
      <c r="J71" s="271" t="s">
        <v>3084</v>
      </c>
      <c r="K71" s="269" t="s">
        <v>3086</v>
      </c>
      <c r="L71" s="348" t="s">
        <v>3087</v>
      </c>
      <c r="M71" s="272"/>
      <c r="N71" s="272"/>
      <c r="O71" s="267"/>
      <c r="P71" s="272"/>
      <c r="Q71" s="267"/>
      <c r="R71" s="274"/>
      <c r="S71" s="274"/>
      <c r="T71" s="274"/>
      <c r="U71" s="274"/>
      <c r="V71" s="274"/>
      <c r="W71" s="274"/>
      <c r="X71" s="274"/>
      <c r="Y71" s="274"/>
      <c r="Z71" s="274"/>
      <c r="AA71" s="274"/>
      <c r="AB71" s="274"/>
      <c r="AC71" s="274"/>
      <c r="AD71" s="274"/>
      <c r="AE71" s="274"/>
      <c r="AF71" s="274"/>
      <c r="AG71" s="274"/>
      <c r="AH71" s="274"/>
      <c r="AI71" s="274"/>
      <c r="AJ71" s="274"/>
      <c r="AK71" s="274"/>
      <c r="AL71" s="274"/>
      <c r="AM71" s="274"/>
      <c r="AN71" s="274"/>
    </row>
    <row r="72" spans="1:40" ht="15.75" customHeight="1">
      <c r="A72" s="356">
        <f t="shared" ref="A72:A73" si="1">A71+1</f>
        <v>2</v>
      </c>
      <c r="B72" s="361" t="s">
        <v>1322</v>
      </c>
      <c r="C72" s="268" t="s">
        <v>1323</v>
      </c>
      <c r="D72" s="269" t="s">
        <v>29</v>
      </c>
      <c r="E72" s="269" t="s">
        <v>3007</v>
      </c>
      <c r="F72" s="269" t="s">
        <v>3054</v>
      </c>
      <c r="G72" s="270" t="s">
        <v>1318</v>
      </c>
      <c r="H72" s="346" t="s">
        <v>3091</v>
      </c>
      <c r="I72" s="343" t="s">
        <v>3092</v>
      </c>
      <c r="J72" s="347" t="s">
        <v>3093</v>
      </c>
      <c r="K72" s="346" t="s">
        <v>3094</v>
      </c>
      <c r="L72" s="343" t="s">
        <v>3095</v>
      </c>
      <c r="M72" s="348" t="s">
        <v>3096</v>
      </c>
      <c r="N72" s="343"/>
      <c r="O72" s="362" t="s">
        <v>3097</v>
      </c>
      <c r="P72" s="348">
        <v>45279</v>
      </c>
      <c r="Q72" s="267" t="s">
        <v>2860</v>
      </c>
      <c r="R72" s="363" t="s">
        <v>3100</v>
      </c>
      <c r="S72" s="274"/>
      <c r="T72" s="350"/>
      <c r="U72" s="350"/>
      <c r="V72" s="350"/>
      <c r="W72" s="350"/>
      <c r="X72" s="350"/>
      <c r="Y72" s="350"/>
      <c r="Z72" s="350"/>
      <c r="AA72" s="350"/>
      <c r="AB72" s="350"/>
      <c r="AC72" s="350"/>
      <c r="AD72" s="350"/>
      <c r="AE72" s="350"/>
      <c r="AF72" s="350"/>
      <c r="AG72" s="350"/>
      <c r="AH72" s="350"/>
      <c r="AI72" s="350"/>
      <c r="AJ72" s="350"/>
      <c r="AK72" s="350"/>
      <c r="AL72" s="350"/>
      <c r="AM72" s="350"/>
      <c r="AN72" s="350"/>
    </row>
    <row r="73" spans="1:40" ht="15.75" customHeight="1">
      <c r="A73" s="356">
        <f t="shared" si="1"/>
        <v>3</v>
      </c>
      <c r="B73" s="361" t="s">
        <v>3102</v>
      </c>
      <c r="C73" s="268" t="s">
        <v>3103</v>
      </c>
      <c r="D73" s="269" t="s">
        <v>29</v>
      </c>
      <c r="E73" s="269" t="s">
        <v>3007</v>
      </c>
      <c r="F73" s="269" t="s">
        <v>3054</v>
      </c>
      <c r="G73" s="270" t="s">
        <v>1318</v>
      </c>
      <c r="H73" s="346" t="s">
        <v>3104</v>
      </c>
      <c r="I73" s="343" t="s">
        <v>3105</v>
      </c>
      <c r="J73" s="347" t="s">
        <v>3106</v>
      </c>
      <c r="K73" s="346" t="s">
        <v>3107</v>
      </c>
      <c r="L73" s="343" t="s">
        <v>3095</v>
      </c>
      <c r="M73" s="348" t="s">
        <v>3096</v>
      </c>
      <c r="N73" s="343"/>
      <c r="O73" s="362" t="s">
        <v>3097</v>
      </c>
      <c r="P73" s="348">
        <v>45279</v>
      </c>
      <c r="Q73" s="267" t="s">
        <v>2860</v>
      </c>
      <c r="R73" s="363" t="s">
        <v>3100</v>
      </c>
      <c r="S73" s="274"/>
      <c r="T73" s="350"/>
      <c r="U73" s="350"/>
      <c r="V73" s="350"/>
      <c r="W73" s="350"/>
      <c r="X73" s="350"/>
      <c r="Y73" s="350"/>
      <c r="Z73" s="350"/>
      <c r="AA73" s="350"/>
      <c r="AB73" s="350"/>
      <c r="AC73" s="350"/>
      <c r="AD73" s="350"/>
      <c r="AE73" s="350"/>
      <c r="AF73" s="350"/>
      <c r="AG73" s="350"/>
      <c r="AH73" s="350"/>
      <c r="AI73" s="350"/>
      <c r="AJ73" s="350"/>
      <c r="AK73" s="350"/>
      <c r="AL73" s="350"/>
      <c r="AM73" s="350"/>
      <c r="AN73" s="350"/>
    </row>
    <row r="74" spans="1:40" ht="15.75" customHeight="1">
      <c r="A74" s="343">
        <v>1</v>
      </c>
      <c r="B74" s="344" t="s">
        <v>1167</v>
      </c>
      <c r="C74" s="345" t="s">
        <v>1168</v>
      </c>
      <c r="D74" s="343" t="s">
        <v>29</v>
      </c>
      <c r="E74" s="343" t="s">
        <v>3007</v>
      </c>
      <c r="F74" s="343" t="s">
        <v>2581</v>
      </c>
      <c r="G74" s="343" t="s">
        <v>1004</v>
      </c>
      <c r="H74" s="346" t="s">
        <v>3109</v>
      </c>
      <c r="I74" s="343" t="s">
        <v>3110</v>
      </c>
      <c r="J74" s="347" t="s">
        <v>3111</v>
      </c>
      <c r="K74" s="346" t="s">
        <v>3113</v>
      </c>
      <c r="L74" s="272" t="s">
        <v>3114</v>
      </c>
      <c r="M74" s="348" t="s">
        <v>3115</v>
      </c>
      <c r="N74" s="348"/>
      <c r="O74" s="349" t="s">
        <v>3116</v>
      </c>
      <c r="P74" s="348">
        <v>45279</v>
      </c>
      <c r="Q74" s="267" t="s">
        <v>2860</v>
      </c>
      <c r="R74" s="364" t="s">
        <v>3117</v>
      </c>
      <c r="S74" s="348" t="s">
        <v>3118</v>
      </c>
      <c r="T74" s="364" t="s">
        <v>3119</v>
      </c>
      <c r="U74" s="300" t="s">
        <v>3096</v>
      </c>
      <c r="V74" s="348"/>
      <c r="W74" s="350"/>
      <c r="X74" s="350"/>
      <c r="Y74" s="350"/>
      <c r="Z74" s="350"/>
      <c r="AA74" s="350"/>
      <c r="AB74" s="350"/>
      <c r="AC74" s="350"/>
      <c r="AD74" s="350"/>
      <c r="AE74" s="350"/>
      <c r="AF74" s="350"/>
      <c r="AG74" s="350"/>
      <c r="AH74" s="350"/>
      <c r="AI74" s="350"/>
      <c r="AJ74" s="350"/>
      <c r="AK74" s="350"/>
      <c r="AL74" s="350"/>
      <c r="AM74" s="350"/>
      <c r="AN74" s="350"/>
    </row>
    <row r="75" spans="1:40" ht="15.75" customHeight="1">
      <c r="A75" s="343">
        <v>2</v>
      </c>
      <c r="B75" s="344" t="s">
        <v>1140</v>
      </c>
      <c r="C75" s="345" t="s">
        <v>1141</v>
      </c>
      <c r="D75" s="343" t="s">
        <v>29</v>
      </c>
      <c r="E75" s="343" t="s">
        <v>3007</v>
      </c>
      <c r="F75" s="343" t="s">
        <v>2581</v>
      </c>
      <c r="G75" s="343" t="s">
        <v>1004</v>
      </c>
      <c r="H75" s="346" t="s">
        <v>3121</v>
      </c>
      <c r="I75" s="343" t="s">
        <v>3122</v>
      </c>
      <c r="J75" s="347" t="s">
        <v>3123</v>
      </c>
      <c r="K75" s="346" t="s">
        <v>3124</v>
      </c>
      <c r="L75" s="348" t="s">
        <v>3125</v>
      </c>
      <c r="M75" s="348" t="s">
        <v>3115</v>
      </c>
      <c r="N75" s="348"/>
      <c r="O75" s="349" t="s">
        <v>3116</v>
      </c>
      <c r="P75" s="348">
        <v>45279</v>
      </c>
      <c r="Q75" s="267" t="s">
        <v>2860</v>
      </c>
      <c r="R75" s="350"/>
      <c r="S75" s="350"/>
      <c r="T75" s="364" t="s">
        <v>3127</v>
      </c>
      <c r="U75" s="348" t="s">
        <v>3128</v>
      </c>
      <c r="V75" s="348" t="s">
        <v>3096</v>
      </c>
      <c r="W75" s="350"/>
      <c r="X75" s="350"/>
      <c r="Y75" s="350"/>
      <c r="Z75" s="350"/>
      <c r="AA75" s="350"/>
      <c r="AB75" s="350"/>
      <c r="AC75" s="350"/>
      <c r="AD75" s="350"/>
      <c r="AE75" s="350"/>
      <c r="AF75" s="350"/>
      <c r="AG75" s="350"/>
      <c r="AH75" s="350"/>
      <c r="AI75" s="350"/>
      <c r="AJ75" s="350"/>
      <c r="AK75" s="350"/>
      <c r="AL75" s="350"/>
      <c r="AM75" s="350"/>
      <c r="AN75" s="350"/>
    </row>
    <row r="76" spans="1:40" ht="15.75" customHeight="1">
      <c r="A76" s="343">
        <v>3</v>
      </c>
      <c r="B76" s="344" t="s">
        <v>1185</v>
      </c>
      <c r="C76" s="345" t="s">
        <v>1186</v>
      </c>
      <c r="D76" s="343" t="s">
        <v>29</v>
      </c>
      <c r="E76" s="343" t="s">
        <v>3007</v>
      </c>
      <c r="F76" s="343" t="s">
        <v>2581</v>
      </c>
      <c r="G76" s="343" t="s">
        <v>1004</v>
      </c>
      <c r="H76" s="346" t="s">
        <v>3129</v>
      </c>
      <c r="I76" s="343" t="s">
        <v>3130</v>
      </c>
      <c r="J76" s="347" t="s">
        <v>3131</v>
      </c>
      <c r="K76" s="346" t="s">
        <v>3132</v>
      </c>
      <c r="L76" s="364" t="s">
        <v>3133</v>
      </c>
      <c r="M76" s="348" t="s">
        <v>3115</v>
      </c>
      <c r="N76" s="348"/>
      <c r="O76" s="349" t="s">
        <v>3116</v>
      </c>
      <c r="P76" s="348">
        <v>45279</v>
      </c>
      <c r="Q76" s="267" t="s">
        <v>2860</v>
      </c>
      <c r="R76" s="350"/>
      <c r="S76" s="350"/>
      <c r="T76" s="272" t="s">
        <v>3134</v>
      </c>
      <c r="U76" s="300" t="s">
        <v>3096</v>
      </c>
      <c r="V76" s="348"/>
      <c r="W76" s="350"/>
      <c r="X76" s="350"/>
      <c r="Y76" s="350"/>
      <c r="Z76" s="350"/>
      <c r="AA76" s="350"/>
      <c r="AB76" s="350"/>
      <c r="AC76" s="350"/>
      <c r="AD76" s="350"/>
      <c r="AE76" s="350"/>
      <c r="AF76" s="350"/>
      <c r="AG76" s="350"/>
      <c r="AH76" s="350"/>
      <c r="AI76" s="350"/>
      <c r="AJ76" s="350"/>
      <c r="AK76" s="350"/>
      <c r="AL76" s="350"/>
      <c r="AM76" s="350"/>
      <c r="AN76" s="350"/>
    </row>
    <row r="77" spans="1:40" ht="15.75" customHeight="1">
      <c r="A77" s="343">
        <v>4</v>
      </c>
      <c r="B77" s="344" t="s">
        <v>1706</v>
      </c>
      <c r="C77" s="345" t="s">
        <v>1154</v>
      </c>
      <c r="D77" s="343" t="s">
        <v>29</v>
      </c>
      <c r="E77" s="366" t="s">
        <v>246</v>
      </c>
      <c r="F77" s="343" t="s">
        <v>2581</v>
      </c>
      <c r="G77" s="343" t="s">
        <v>1004</v>
      </c>
      <c r="H77" s="346" t="s">
        <v>3135</v>
      </c>
      <c r="I77" s="343" t="s">
        <v>3136</v>
      </c>
      <c r="J77" s="347" t="s">
        <v>3137</v>
      </c>
      <c r="K77" s="346" t="s">
        <v>3138</v>
      </c>
      <c r="L77" s="364" t="s">
        <v>3133</v>
      </c>
      <c r="M77" s="348" t="s">
        <v>3115</v>
      </c>
      <c r="N77" s="348"/>
      <c r="O77" s="349" t="s">
        <v>3116</v>
      </c>
      <c r="P77" s="348">
        <v>45279</v>
      </c>
      <c r="Q77" s="267" t="s">
        <v>3139</v>
      </c>
      <c r="R77" s="350"/>
      <c r="S77" s="350"/>
      <c r="T77" s="272" t="s">
        <v>3134</v>
      </c>
      <c r="U77" s="300" t="s">
        <v>3096</v>
      </c>
      <c r="V77" s="348"/>
      <c r="W77" s="350"/>
      <c r="X77" s="350"/>
      <c r="Y77" s="350"/>
      <c r="Z77" s="350"/>
      <c r="AA77" s="350"/>
      <c r="AB77" s="350"/>
      <c r="AC77" s="350"/>
      <c r="AD77" s="350"/>
      <c r="AE77" s="350"/>
      <c r="AF77" s="350"/>
      <c r="AG77" s="350"/>
      <c r="AH77" s="350"/>
      <c r="AI77" s="350"/>
      <c r="AJ77" s="350"/>
      <c r="AK77" s="350"/>
      <c r="AL77" s="350"/>
      <c r="AM77" s="350"/>
      <c r="AN77" s="350"/>
    </row>
    <row r="78" spans="1:40" ht="15.75" customHeight="1">
      <c r="A78" s="343">
        <v>5</v>
      </c>
      <c r="B78" s="342" t="s">
        <v>3140</v>
      </c>
      <c r="C78" s="268" t="s">
        <v>1179</v>
      </c>
      <c r="D78" s="269" t="s">
        <v>29</v>
      </c>
      <c r="E78" s="343" t="s">
        <v>3007</v>
      </c>
      <c r="F78" s="343" t="s">
        <v>2581</v>
      </c>
      <c r="G78" s="270" t="s">
        <v>3141</v>
      </c>
      <c r="H78" s="346" t="s">
        <v>3142</v>
      </c>
      <c r="I78" s="270" t="s">
        <v>3143</v>
      </c>
      <c r="J78" s="271" t="s">
        <v>3144</v>
      </c>
      <c r="K78" s="269" t="s">
        <v>3145</v>
      </c>
      <c r="L78" s="364" t="s">
        <v>3146</v>
      </c>
      <c r="M78" s="348" t="s">
        <v>3115</v>
      </c>
      <c r="N78" s="348"/>
      <c r="O78" s="349" t="s">
        <v>3116</v>
      </c>
      <c r="P78" s="348">
        <v>45279</v>
      </c>
      <c r="Q78" s="267" t="s">
        <v>2860</v>
      </c>
      <c r="R78" s="364" t="s">
        <v>3147</v>
      </c>
      <c r="S78" s="364" t="s">
        <v>3148</v>
      </c>
      <c r="T78" s="364" t="s">
        <v>3149</v>
      </c>
      <c r="U78" s="300" t="s">
        <v>3096</v>
      </c>
      <c r="V78" s="348"/>
      <c r="W78" s="274"/>
      <c r="X78" s="274"/>
      <c r="Y78" s="274"/>
      <c r="Z78" s="274"/>
      <c r="AA78" s="274"/>
      <c r="AB78" s="274"/>
      <c r="AC78" s="274"/>
      <c r="AD78" s="274"/>
      <c r="AE78" s="274"/>
      <c r="AF78" s="274"/>
      <c r="AG78" s="274"/>
      <c r="AH78" s="274"/>
      <c r="AI78" s="274"/>
      <c r="AJ78" s="274"/>
      <c r="AK78" s="274"/>
      <c r="AL78" s="274"/>
      <c r="AM78" s="274"/>
      <c r="AN78" s="274"/>
    </row>
    <row r="79" spans="1:40" ht="15.75" customHeight="1">
      <c r="A79" s="343">
        <v>6</v>
      </c>
      <c r="B79" s="344" t="s">
        <v>3150</v>
      </c>
      <c r="C79" s="345" t="s">
        <v>3151</v>
      </c>
      <c r="D79" s="343" t="s">
        <v>29</v>
      </c>
      <c r="E79" s="343" t="s">
        <v>3007</v>
      </c>
      <c r="F79" s="343" t="s">
        <v>2581</v>
      </c>
      <c r="G79" s="343" t="s">
        <v>1004</v>
      </c>
      <c r="H79" s="343"/>
      <c r="I79" s="343" t="s">
        <v>3152</v>
      </c>
      <c r="J79" s="347" t="s">
        <v>3153</v>
      </c>
      <c r="K79" s="346" t="s">
        <v>3154</v>
      </c>
      <c r="L79" s="364" t="s">
        <v>3155</v>
      </c>
      <c r="M79" s="348" t="s">
        <v>3115</v>
      </c>
      <c r="N79" s="348"/>
      <c r="O79" s="349" t="s">
        <v>3116</v>
      </c>
      <c r="P79" s="348">
        <v>45279</v>
      </c>
      <c r="Q79" s="267" t="s">
        <v>2860</v>
      </c>
      <c r="R79" s="350"/>
      <c r="S79" s="350"/>
      <c r="T79" s="283" t="s">
        <v>3156</v>
      </c>
      <c r="U79" s="300" t="s">
        <v>3096</v>
      </c>
      <c r="V79" s="348"/>
      <c r="W79" s="350"/>
      <c r="X79" s="350"/>
      <c r="Y79" s="350"/>
      <c r="Z79" s="350"/>
      <c r="AA79" s="350"/>
      <c r="AB79" s="350"/>
      <c r="AC79" s="350"/>
      <c r="AD79" s="350"/>
      <c r="AE79" s="350"/>
      <c r="AF79" s="350"/>
      <c r="AG79" s="350"/>
      <c r="AH79" s="350"/>
      <c r="AI79" s="350"/>
      <c r="AJ79" s="350"/>
      <c r="AK79" s="350"/>
      <c r="AL79" s="350"/>
      <c r="AM79" s="350"/>
      <c r="AN79" s="350"/>
    </row>
    <row r="80" spans="1:40" ht="15.75" customHeight="1"/>
    <row r="81" spans="1:40" ht="15.75" customHeight="1">
      <c r="A81" s="343">
        <f>A80+1</f>
        <v>1</v>
      </c>
      <c r="B81" s="344" t="s">
        <v>969</v>
      </c>
      <c r="C81" s="358" t="s">
        <v>970</v>
      </c>
      <c r="D81" s="346" t="s">
        <v>29</v>
      </c>
      <c r="E81" s="366" t="s">
        <v>3157</v>
      </c>
      <c r="F81" s="346" t="s">
        <v>2533</v>
      </c>
      <c r="G81" s="343" t="s">
        <v>2449</v>
      </c>
      <c r="H81" s="367" t="s">
        <v>3158</v>
      </c>
      <c r="I81" s="343" t="s">
        <v>3159</v>
      </c>
      <c r="J81" s="347" t="s">
        <v>3160</v>
      </c>
      <c r="K81" s="346" t="s">
        <v>972</v>
      </c>
      <c r="L81" s="348" t="s">
        <v>3161</v>
      </c>
      <c r="M81" s="272" t="s">
        <v>3162</v>
      </c>
      <c r="N81" s="348"/>
      <c r="O81" s="349" t="s">
        <v>3163</v>
      </c>
      <c r="P81" s="360">
        <v>45345</v>
      </c>
      <c r="Q81" s="267" t="s">
        <v>3139</v>
      </c>
      <c r="R81" s="348" t="s">
        <v>3164</v>
      </c>
      <c r="S81" s="300" t="s">
        <v>3096</v>
      </c>
      <c r="T81" s="350"/>
      <c r="U81" s="350"/>
      <c r="V81" s="350"/>
      <c r="W81" s="350"/>
      <c r="X81" s="350"/>
      <c r="Y81" s="350"/>
      <c r="Z81" s="350"/>
      <c r="AA81" s="350"/>
      <c r="AB81" s="350"/>
      <c r="AC81" s="350"/>
      <c r="AD81" s="350"/>
      <c r="AE81" s="350"/>
      <c r="AF81" s="350"/>
      <c r="AG81" s="350"/>
      <c r="AH81" s="350"/>
      <c r="AI81" s="350"/>
      <c r="AJ81" s="350"/>
      <c r="AK81" s="350"/>
      <c r="AL81" s="350"/>
      <c r="AM81" s="350"/>
      <c r="AN81" s="350"/>
    </row>
    <row r="82" spans="1:40" ht="15.75" customHeight="1">
      <c r="B82" s="368" t="s">
        <v>162</v>
      </c>
      <c r="C82" s="345" t="s">
        <v>171</v>
      </c>
      <c r="D82" s="269" t="s">
        <v>29</v>
      </c>
      <c r="E82" s="269" t="s">
        <v>3007</v>
      </c>
      <c r="F82" s="343" t="s">
        <v>2777</v>
      </c>
      <c r="G82" s="343" t="s">
        <v>2135</v>
      </c>
      <c r="H82" s="343"/>
      <c r="I82" s="343" t="s">
        <v>3170</v>
      </c>
      <c r="J82" s="347" t="s">
        <v>3171</v>
      </c>
      <c r="K82" s="346" t="s">
        <v>3172</v>
      </c>
      <c r="L82" s="348" t="s">
        <v>3173</v>
      </c>
      <c r="M82" s="348" t="s">
        <v>3115</v>
      </c>
      <c r="N82" s="348"/>
      <c r="O82" s="348" t="s">
        <v>3174</v>
      </c>
      <c r="P82" s="349" t="s">
        <v>3175</v>
      </c>
      <c r="Q82" s="369">
        <v>45464</v>
      </c>
      <c r="R82" s="267" t="s">
        <v>3139</v>
      </c>
      <c r="S82" s="343" t="s">
        <v>3176</v>
      </c>
      <c r="T82" s="300" t="s">
        <v>3096</v>
      </c>
      <c r="U82" s="350"/>
      <c r="V82" s="350"/>
    </row>
    <row r="83" spans="1:40" ht="15.75" customHeight="1">
      <c r="B83" s="368" t="s">
        <v>495</v>
      </c>
      <c r="C83" s="345" t="s">
        <v>497</v>
      </c>
      <c r="D83" s="269" t="s">
        <v>29</v>
      </c>
      <c r="E83" s="370" t="s">
        <v>3177</v>
      </c>
      <c r="F83" s="343" t="s">
        <v>2777</v>
      </c>
      <c r="G83" s="343" t="s">
        <v>2135</v>
      </c>
      <c r="H83" s="346" t="s">
        <v>3178</v>
      </c>
      <c r="I83" s="343" t="s">
        <v>3179</v>
      </c>
      <c r="J83" s="347" t="s">
        <v>3180</v>
      </c>
      <c r="K83" s="346" t="s">
        <v>3181</v>
      </c>
      <c r="L83" s="348" t="s">
        <v>3173</v>
      </c>
      <c r="M83" s="348" t="s">
        <v>3115</v>
      </c>
      <c r="N83" s="348"/>
      <c r="O83" s="348" t="s">
        <v>3174</v>
      </c>
      <c r="P83" s="349" t="s">
        <v>3175</v>
      </c>
      <c r="Q83" s="369">
        <v>45464</v>
      </c>
      <c r="R83" s="267" t="s">
        <v>3183</v>
      </c>
      <c r="S83" s="343" t="s">
        <v>3176</v>
      </c>
      <c r="T83" s="300" t="s">
        <v>3096</v>
      </c>
      <c r="U83" s="350"/>
      <c r="V83" s="350"/>
    </row>
    <row r="84" spans="1:40" ht="15.75" customHeight="1">
      <c r="B84" s="368" t="s">
        <v>563</v>
      </c>
      <c r="C84" s="268" t="s">
        <v>564</v>
      </c>
      <c r="D84" s="343" t="s">
        <v>29</v>
      </c>
      <c r="E84" s="270" t="s">
        <v>3007</v>
      </c>
      <c r="F84" s="343" t="s">
        <v>2568</v>
      </c>
      <c r="G84" s="343" t="s">
        <v>2569</v>
      </c>
      <c r="H84" s="346" t="s">
        <v>3184</v>
      </c>
      <c r="I84" s="270" t="s">
        <v>3185</v>
      </c>
      <c r="J84" s="271" t="s">
        <v>3186</v>
      </c>
      <c r="K84" s="269" t="s">
        <v>3187</v>
      </c>
      <c r="L84" s="270" t="s">
        <v>3188</v>
      </c>
      <c r="M84" s="348" t="s">
        <v>3115</v>
      </c>
      <c r="N84" s="272"/>
      <c r="O84" s="348" t="s">
        <v>3174</v>
      </c>
      <c r="P84" s="349" t="s">
        <v>3175</v>
      </c>
      <c r="Q84" s="369">
        <v>45464</v>
      </c>
      <c r="R84" s="267" t="s">
        <v>2860</v>
      </c>
      <c r="S84" s="272" t="s">
        <v>3189</v>
      </c>
      <c r="T84" s="300" t="s">
        <v>3096</v>
      </c>
      <c r="U84" s="274"/>
      <c r="V84" s="274"/>
    </row>
    <row r="85" spans="1:40" ht="15.75" customHeight="1">
      <c r="B85" s="368" t="s">
        <v>921</v>
      </c>
      <c r="C85" s="358" t="s">
        <v>923</v>
      </c>
      <c r="D85" s="346" t="s">
        <v>29</v>
      </c>
      <c r="E85" s="343" t="s">
        <v>3007</v>
      </c>
      <c r="F85" s="346" t="s">
        <v>2533</v>
      </c>
      <c r="G85" s="343" t="s">
        <v>922</v>
      </c>
      <c r="H85" s="367" t="s">
        <v>3190</v>
      </c>
      <c r="I85" s="343" t="s">
        <v>3191</v>
      </c>
      <c r="J85" s="347" t="s">
        <v>3192</v>
      </c>
      <c r="K85" s="346" t="s">
        <v>3193</v>
      </c>
      <c r="L85" s="348" t="s">
        <v>3077</v>
      </c>
      <c r="M85" s="349" t="s">
        <v>3194</v>
      </c>
      <c r="N85" s="371">
        <v>45479</v>
      </c>
      <c r="O85" s="349" t="s">
        <v>2860</v>
      </c>
      <c r="P85" s="272" t="s">
        <v>3162</v>
      </c>
      <c r="Q85" s="348" t="s">
        <v>3195</v>
      </c>
    </row>
    <row r="86" spans="1:40" ht="15.75" customHeight="1">
      <c r="B86" s="349" t="s">
        <v>401</v>
      </c>
      <c r="C86" s="268" t="s">
        <v>403</v>
      </c>
      <c r="D86" s="270" t="s">
        <v>29</v>
      </c>
      <c r="E86" s="270" t="s">
        <v>3007</v>
      </c>
      <c r="F86" s="270" t="s">
        <v>3081</v>
      </c>
      <c r="G86" s="270" t="s">
        <v>3082</v>
      </c>
      <c r="H86" s="343">
        <v>24006061808</v>
      </c>
      <c r="I86" s="270" t="s">
        <v>3196</v>
      </c>
      <c r="J86" s="271" t="s">
        <v>3197</v>
      </c>
      <c r="K86" s="269" t="s">
        <v>3198</v>
      </c>
      <c r="L86" s="348" t="s">
        <v>3199</v>
      </c>
      <c r="M86" s="372">
        <v>45364</v>
      </c>
      <c r="N86" s="372">
        <v>45364</v>
      </c>
      <c r="O86" s="267" t="s">
        <v>2860</v>
      </c>
      <c r="P86" s="272" t="s">
        <v>3200</v>
      </c>
      <c r="Q86" s="272" t="s">
        <v>3201</v>
      </c>
      <c r="R86" s="307" t="s">
        <v>3202</v>
      </c>
      <c r="S86" s="307"/>
      <c r="T86" s="343"/>
      <c r="U86" s="343"/>
      <c r="V86" s="307" t="s">
        <v>3202</v>
      </c>
    </row>
    <row r="87" spans="1:40" ht="15.75" customHeight="1">
      <c r="B87" s="349" t="s">
        <v>3203</v>
      </c>
      <c r="C87" s="268" t="s">
        <v>3204</v>
      </c>
      <c r="D87" s="270" t="s">
        <v>29</v>
      </c>
      <c r="E87" s="270" t="s">
        <v>3007</v>
      </c>
      <c r="F87" s="270" t="s">
        <v>3081</v>
      </c>
      <c r="G87" s="270" t="s">
        <v>3082</v>
      </c>
      <c r="H87" s="343">
        <v>24105226849</v>
      </c>
      <c r="I87" s="270" t="s">
        <v>3205</v>
      </c>
      <c r="J87" s="271" t="s">
        <v>3206</v>
      </c>
      <c r="K87" s="346" t="s">
        <v>3207</v>
      </c>
      <c r="L87" s="348" t="s">
        <v>3208</v>
      </c>
      <c r="M87" s="372">
        <v>45456</v>
      </c>
      <c r="N87" s="372">
        <v>45456</v>
      </c>
      <c r="O87" s="267" t="s">
        <v>2860</v>
      </c>
      <c r="P87" s="272" t="s">
        <v>3209</v>
      </c>
      <c r="Q87" s="272"/>
      <c r="R87" s="272"/>
      <c r="S87" s="272"/>
      <c r="T87" s="348"/>
      <c r="U87" s="348"/>
      <c r="V87" s="272" t="s">
        <v>3209</v>
      </c>
    </row>
    <row r="88" spans="1:40" ht="15.75" customHeight="1">
      <c r="B88" s="349" t="s">
        <v>360</v>
      </c>
      <c r="C88" s="268" t="s">
        <v>362</v>
      </c>
      <c r="D88" s="270" t="s">
        <v>29</v>
      </c>
      <c r="E88" s="270" t="s">
        <v>3007</v>
      </c>
      <c r="F88" s="270" t="s">
        <v>3081</v>
      </c>
      <c r="G88" s="270" t="s">
        <v>3082</v>
      </c>
      <c r="H88" s="343">
        <v>24028233278</v>
      </c>
      <c r="I88" s="270" t="s">
        <v>3210</v>
      </c>
      <c r="J88" s="271" t="s">
        <v>3211</v>
      </c>
      <c r="K88" s="346" t="s">
        <v>3212</v>
      </c>
      <c r="L88" s="348" t="s">
        <v>3213</v>
      </c>
      <c r="M88" s="372">
        <v>45364</v>
      </c>
      <c r="N88" s="372">
        <v>45364</v>
      </c>
      <c r="O88" s="267" t="s">
        <v>2860</v>
      </c>
      <c r="P88" s="272" t="s">
        <v>3214</v>
      </c>
      <c r="Q88" s="272" t="s">
        <v>3201</v>
      </c>
      <c r="R88" s="307" t="s">
        <v>3202</v>
      </c>
      <c r="S88" s="307"/>
      <c r="T88" s="343"/>
      <c r="U88" s="343"/>
      <c r="V88" s="307" t="s">
        <v>3202</v>
      </c>
    </row>
    <row r="89" spans="1:40" ht="15.75" customHeight="1">
      <c r="B89" s="349" t="s">
        <v>2050</v>
      </c>
      <c r="C89" s="268" t="s">
        <v>2376</v>
      </c>
      <c r="D89" s="270" t="s">
        <v>29</v>
      </c>
      <c r="E89" s="270" t="s">
        <v>3007</v>
      </c>
      <c r="F89" s="270" t="s">
        <v>3081</v>
      </c>
      <c r="G89" s="270" t="s">
        <v>3082</v>
      </c>
      <c r="H89" s="343">
        <v>24046434056</v>
      </c>
      <c r="I89" s="270" t="s">
        <v>3215</v>
      </c>
      <c r="J89" s="271" t="s">
        <v>3216</v>
      </c>
      <c r="K89" s="346" t="s">
        <v>3217</v>
      </c>
      <c r="L89" s="348" t="s">
        <v>3218</v>
      </c>
      <c r="M89" s="372">
        <v>45348</v>
      </c>
      <c r="N89" s="372">
        <v>45348</v>
      </c>
      <c r="O89" s="267" t="s">
        <v>2860</v>
      </c>
      <c r="P89" s="272" t="s">
        <v>3201</v>
      </c>
      <c r="Q89" s="272"/>
      <c r="R89" s="307" t="s">
        <v>3202</v>
      </c>
      <c r="S89" s="307"/>
      <c r="T89" s="343"/>
      <c r="U89" s="343"/>
      <c r="V89" s="307" t="s">
        <v>3202</v>
      </c>
    </row>
    <row r="90" spans="1:40" ht="15.75" customHeight="1">
      <c r="B90" s="296" t="s">
        <v>569</v>
      </c>
      <c r="C90" s="268" t="s">
        <v>570</v>
      </c>
      <c r="D90" s="343" t="s">
        <v>29</v>
      </c>
      <c r="E90" s="270" t="s">
        <v>3007</v>
      </c>
      <c r="F90" s="346" t="s">
        <v>3219</v>
      </c>
      <c r="G90" s="343" t="s">
        <v>2569</v>
      </c>
      <c r="H90" s="343">
        <v>24070363460</v>
      </c>
      <c r="I90" s="270" t="s">
        <v>3221</v>
      </c>
      <c r="J90" s="272">
        <v>30180</v>
      </c>
      <c r="K90" s="270" t="str">
        <f t="shared" ref="K90:K99" ca="1" si="2">INT((TODAY()-J90)/365) &amp; "Tahun"</f>
        <v>44Tahun</v>
      </c>
      <c r="L90" s="271" t="s">
        <v>3224</v>
      </c>
      <c r="M90" s="269" t="s">
        <v>3225</v>
      </c>
      <c r="N90" s="270" t="s">
        <v>3226</v>
      </c>
      <c r="O90" s="349" t="s">
        <v>3227</v>
      </c>
      <c r="P90" s="369">
        <v>45483</v>
      </c>
      <c r="Q90" s="267" t="s">
        <v>2860</v>
      </c>
      <c r="R90" s="348" t="s">
        <v>3228</v>
      </c>
      <c r="S90" s="313" t="s">
        <v>3229</v>
      </c>
      <c r="T90" s="272"/>
      <c r="U90" s="272"/>
      <c r="V90" s="348"/>
      <c r="W90" s="348"/>
      <c r="X90" s="373" t="s">
        <v>3229</v>
      </c>
    </row>
    <row r="91" spans="1:40" ht="15.75" customHeight="1">
      <c r="B91" s="296" t="s">
        <v>685</v>
      </c>
      <c r="C91" s="345" t="s">
        <v>687</v>
      </c>
      <c r="D91" s="343" t="s">
        <v>29</v>
      </c>
      <c r="E91" s="366" t="s">
        <v>3231</v>
      </c>
      <c r="F91" s="343" t="s">
        <v>2489</v>
      </c>
      <c r="G91" s="343" t="s">
        <v>3232</v>
      </c>
      <c r="H91" s="343">
        <v>24006061857</v>
      </c>
      <c r="I91" s="343" t="s">
        <v>3233</v>
      </c>
      <c r="J91" s="348">
        <v>34321</v>
      </c>
      <c r="K91" s="270" t="str">
        <f t="shared" ca="1" si="2"/>
        <v>32Tahun</v>
      </c>
      <c r="L91" s="347" t="s">
        <v>3234</v>
      </c>
      <c r="M91" s="346" t="s">
        <v>3235</v>
      </c>
      <c r="N91" s="348" t="s">
        <v>3236</v>
      </c>
      <c r="O91" s="268" t="s">
        <v>3237</v>
      </c>
      <c r="P91" s="374">
        <v>45461</v>
      </c>
      <c r="Q91" s="349" t="s">
        <v>2860</v>
      </c>
      <c r="R91" s="348" t="s">
        <v>3238</v>
      </c>
      <c r="S91" s="348" t="s">
        <v>3239</v>
      </c>
      <c r="T91" s="348" t="s">
        <v>3240</v>
      </c>
      <c r="U91" s="313" t="s">
        <v>3241</v>
      </c>
      <c r="V91" s="348"/>
      <c r="W91" s="348"/>
      <c r="X91" s="373" t="s">
        <v>3241</v>
      </c>
    </row>
    <row r="92" spans="1:40" ht="15.75" customHeight="1">
      <c r="B92" s="296" t="s">
        <v>3242</v>
      </c>
      <c r="C92" s="268" t="s">
        <v>3243</v>
      </c>
      <c r="D92" s="270" t="s">
        <v>29</v>
      </c>
      <c r="E92" s="340" t="s">
        <v>3245</v>
      </c>
      <c r="F92" s="270" t="s">
        <v>3081</v>
      </c>
      <c r="G92" s="270" t="s">
        <v>3082</v>
      </c>
      <c r="H92" s="343">
        <v>24070363502</v>
      </c>
      <c r="I92" s="270" t="s">
        <v>3246</v>
      </c>
      <c r="J92" s="272">
        <v>35095</v>
      </c>
      <c r="K92" s="270" t="str">
        <f t="shared" ca="1" si="2"/>
        <v>30Tahun</v>
      </c>
      <c r="L92" s="271" t="s">
        <v>3248</v>
      </c>
      <c r="M92" s="346" t="s">
        <v>3249</v>
      </c>
      <c r="N92" s="348" t="s">
        <v>3226</v>
      </c>
      <c r="O92" s="372">
        <v>45484</v>
      </c>
      <c r="P92" s="372">
        <v>45484</v>
      </c>
      <c r="Q92" s="267" t="s">
        <v>3250</v>
      </c>
      <c r="R92" s="272" t="s">
        <v>3251</v>
      </c>
      <c r="S92" s="313" t="s">
        <v>3229</v>
      </c>
      <c r="T92" s="348"/>
      <c r="U92" s="348"/>
      <c r="V92" s="348"/>
      <c r="W92" s="348"/>
      <c r="X92" s="373" t="s">
        <v>3229</v>
      </c>
    </row>
    <row r="93" spans="1:40" ht="15.75" customHeight="1">
      <c r="B93" s="296" t="s">
        <v>273</v>
      </c>
      <c r="C93" s="268" t="s">
        <v>277</v>
      </c>
      <c r="D93" s="270" t="s">
        <v>29</v>
      </c>
      <c r="E93" s="343" t="s">
        <v>376</v>
      </c>
      <c r="F93" s="270" t="s">
        <v>3081</v>
      </c>
      <c r="G93" s="270" t="s">
        <v>278</v>
      </c>
      <c r="H93" s="343">
        <v>22109601652</v>
      </c>
      <c r="I93" s="270" t="s">
        <v>3253</v>
      </c>
      <c r="J93" s="272">
        <v>29770</v>
      </c>
      <c r="K93" s="270" t="str">
        <f t="shared" ca="1" si="2"/>
        <v>45Tahun</v>
      </c>
      <c r="L93" s="271" t="s">
        <v>3255</v>
      </c>
      <c r="M93" s="269" t="s">
        <v>3256</v>
      </c>
      <c r="N93" s="375" t="s">
        <v>3258</v>
      </c>
      <c r="O93" s="269" t="s">
        <v>3259</v>
      </c>
      <c r="P93" s="272">
        <v>45488</v>
      </c>
      <c r="Q93" s="267"/>
      <c r="R93" s="376" t="s">
        <v>3260</v>
      </c>
      <c r="S93" s="343"/>
      <c r="T93" s="343"/>
      <c r="U93" s="375"/>
      <c r="V93" s="375"/>
      <c r="W93" s="375"/>
      <c r="X93" s="373" t="s">
        <v>3260</v>
      </c>
    </row>
    <row r="94" spans="1:40" ht="15.75" customHeight="1">
      <c r="B94" s="377" t="s">
        <v>3261</v>
      </c>
      <c r="C94" s="268" t="s">
        <v>3262</v>
      </c>
      <c r="D94" s="270" t="s">
        <v>29</v>
      </c>
      <c r="E94" s="343" t="s">
        <v>376</v>
      </c>
      <c r="F94" s="270" t="s">
        <v>3081</v>
      </c>
      <c r="G94" s="270" t="s">
        <v>278</v>
      </c>
      <c r="H94" s="343">
        <v>24105226765</v>
      </c>
      <c r="I94" s="270" t="s">
        <v>3263</v>
      </c>
      <c r="J94" s="272">
        <v>32821</v>
      </c>
      <c r="K94" s="270" t="str">
        <f t="shared" ca="1" si="2"/>
        <v>36Tahun</v>
      </c>
      <c r="L94" s="271" t="s">
        <v>3264</v>
      </c>
      <c r="M94" s="269" t="s">
        <v>3265</v>
      </c>
      <c r="N94" s="270" t="s">
        <v>3266</v>
      </c>
      <c r="O94" s="269" t="s">
        <v>3267</v>
      </c>
      <c r="P94" s="272"/>
      <c r="Q94" s="267"/>
      <c r="R94" s="272" t="s">
        <v>3269</v>
      </c>
      <c r="S94" s="313" t="s">
        <v>3270</v>
      </c>
      <c r="T94" s="348"/>
      <c r="U94" s="348"/>
      <c r="V94" s="348"/>
      <c r="W94" s="348"/>
      <c r="X94" s="313" t="s">
        <v>3270</v>
      </c>
    </row>
    <row r="95" spans="1:40" ht="15.75" customHeight="1">
      <c r="B95" s="377" t="s">
        <v>3271</v>
      </c>
      <c r="C95" s="268" t="s">
        <v>3272</v>
      </c>
      <c r="D95" s="270" t="s">
        <v>29</v>
      </c>
      <c r="E95" s="343" t="s">
        <v>376</v>
      </c>
      <c r="F95" s="270" t="s">
        <v>3081</v>
      </c>
      <c r="G95" s="270" t="s">
        <v>278</v>
      </c>
      <c r="H95" s="343">
        <v>21005691791</v>
      </c>
      <c r="I95" s="270" t="s">
        <v>3273</v>
      </c>
      <c r="J95" s="272">
        <v>33530</v>
      </c>
      <c r="K95" s="270" t="str">
        <f t="shared" ca="1" si="2"/>
        <v>34Tahun</v>
      </c>
      <c r="L95" s="271" t="s">
        <v>3274</v>
      </c>
      <c r="M95" s="269" t="s">
        <v>3275</v>
      </c>
      <c r="N95" s="270" t="s">
        <v>3266</v>
      </c>
      <c r="O95" s="269" t="s">
        <v>3267</v>
      </c>
      <c r="P95" s="272"/>
      <c r="Q95" s="267"/>
      <c r="R95" s="272" t="s">
        <v>3269</v>
      </c>
      <c r="S95" s="313" t="s">
        <v>3270</v>
      </c>
      <c r="T95" s="348"/>
      <c r="U95" s="348"/>
      <c r="V95" s="348"/>
      <c r="W95" s="348"/>
      <c r="X95" s="313" t="s">
        <v>3270</v>
      </c>
    </row>
    <row r="96" spans="1:40" ht="15.75" customHeight="1">
      <c r="B96" s="377" t="s">
        <v>607</v>
      </c>
      <c r="C96" s="268" t="s">
        <v>608</v>
      </c>
      <c r="D96" s="270" t="s">
        <v>29</v>
      </c>
      <c r="E96" s="343" t="s">
        <v>376</v>
      </c>
      <c r="F96" s="270" t="s">
        <v>3081</v>
      </c>
      <c r="G96" s="270" t="s">
        <v>278</v>
      </c>
      <c r="H96" s="343">
        <v>19101569317</v>
      </c>
      <c r="I96" s="270" t="s">
        <v>3276</v>
      </c>
      <c r="J96" s="272">
        <v>34820</v>
      </c>
      <c r="K96" s="270" t="str">
        <f t="shared" ca="1" si="2"/>
        <v>31Tahun</v>
      </c>
      <c r="L96" s="271" t="s">
        <v>3277</v>
      </c>
      <c r="M96" s="269" t="s">
        <v>3278</v>
      </c>
      <c r="N96" s="270" t="s">
        <v>3266</v>
      </c>
      <c r="O96" s="269" t="s">
        <v>3267</v>
      </c>
      <c r="P96" s="272"/>
      <c r="Q96" s="267"/>
      <c r="R96" s="272" t="s">
        <v>3269</v>
      </c>
      <c r="S96" s="313" t="s">
        <v>3270</v>
      </c>
      <c r="T96" s="343"/>
      <c r="U96" s="343"/>
      <c r="V96" s="343"/>
      <c r="W96" s="343"/>
      <c r="X96" s="313" t="s">
        <v>3270</v>
      </c>
    </row>
    <row r="97" spans="2:37" ht="15.75" customHeight="1">
      <c r="B97" s="377" t="s">
        <v>705</v>
      </c>
      <c r="C97" s="345" t="s">
        <v>706</v>
      </c>
      <c r="D97" s="270" t="s">
        <v>29</v>
      </c>
      <c r="E97" s="343" t="s">
        <v>376</v>
      </c>
      <c r="F97" s="270" t="s">
        <v>3081</v>
      </c>
      <c r="G97" s="270" t="s">
        <v>278</v>
      </c>
      <c r="H97" s="343">
        <v>24105226781</v>
      </c>
      <c r="I97" s="343" t="s">
        <v>3279</v>
      </c>
      <c r="J97" s="348">
        <v>34542</v>
      </c>
      <c r="K97" s="270" t="str">
        <f t="shared" ca="1" si="2"/>
        <v>32Tahun</v>
      </c>
      <c r="L97" s="347" t="s">
        <v>3280</v>
      </c>
      <c r="M97" s="346" t="s">
        <v>3281</v>
      </c>
      <c r="N97" s="270" t="s">
        <v>3266</v>
      </c>
      <c r="O97" s="269" t="s">
        <v>3267</v>
      </c>
      <c r="P97" s="272"/>
      <c r="Q97" s="267"/>
      <c r="R97" s="272" t="s">
        <v>3269</v>
      </c>
      <c r="S97" s="313" t="s">
        <v>3270</v>
      </c>
      <c r="T97" s="343"/>
      <c r="U97" s="343"/>
      <c r="V97" s="343"/>
      <c r="W97" s="343"/>
      <c r="X97" s="313" t="s">
        <v>3270</v>
      </c>
    </row>
    <row r="98" spans="2:37" ht="15.75" customHeight="1">
      <c r="B98" s="349" t="s">
        <v>3282</v>
      </c>
      <c r="C98" s="345" t="s">
        <v>2349</v>
      </c>
      <c r="D98" s="343" t="s">
        <v>29</v>
      </c>
      <c r="E98" s="270" t="s">
        <v>3007</v>
      </c>
      <c r="F98" s="343" t="s">
        <v>2489</v>
      </c>
      <c r="G98" s="343" t="s">
        <v>3283</v>
      </c>
      <c r="H98" s="343">
        <v>24131070302</v>
      </c>
      <c r="I98" s="343" t="s">
        <v>3284</v>
      </c>
      <c r="J98" s="348">
        <v>35492</v>
      </c>
      <c r="K98" s="270" t="str">
        <f t="shared" ca="1" si="2"/>
        <v>29Tahun</v>
      </c>
      <c r="L98" s="347" t="s">
        <v>3285</v>
      </c>
      <c r="M98" s="346" t="s">
        <v>3286</v>
      </c>
      <c r="N98" s="348" t="s">
        <v>3209</v>
      </c>
      <c r="O98" s="267"/>
      <c r="P98" s="374"/>
      <c r="Q98" s="349"/>
      <c r="R98" s="313" t="s">
        <v>3287</v>
      </c>
      <c r="S98" s="348"/>
      <c r="T98" s="348"/>
      <c r="U98" s="348"/>
      <c r="V98" s="348"/>
      <c r="W98" s="348"/>
      <c r="X98" s="313" t="s">
        <v>3287</v>
      </c>
      <c r="Y98" s="378"/>
      <c r="Z98" s="378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</row>
    <row r="99" spans="2:37" ht="15.75" customHeight="1">
      <c r="B99" s="368" t="s">
        <v>479</v>
      </c>
      <c r="C99" s="358" t="s">
        <v>480</v>
      </c>
      <c r="D99" s="346" t="s">
        <v>29</v>
      </c>
      <c r="E99" s="346" t="s">
        <v>3007</v>
      </c>
      <c r="F99" s="346" t="s">
        <v>3288</v>
      </c>
      <c r="G99" s="343" t="s">
        <v>3289</v>
      </c>
      <c r="H99" s="367" t="s">
        <v>3290</v>
      </c>
      <c r="I99" s="343" t="s">
        <v>3291</v>
      </c>
      <c r="J99" s="348">
        <v>32491</v>
      </c>
      <c r="K99" s="270" t="str">
        <f t="shared" ca="1" si="2"/>
        <v>37Tahun</v>
      </c>
      <c r="L99" s="347" t="s">
        <v>3292</v>
      </c>
      <c r="M99" s="346" t="s">
        <v>3293</v>
      </c>
      <c r="N99" s="313" t="s">
        <v>3294</v>
      </c>
      <c r="O99" s="379"/>
      <c r="P99" s="369"/>
      <c r="Q99" s="349"/>
      <c r="R99" s="348"/>
      <c r="S99" s="348"/>
      <c r="T99" s="281" t="s">
        <v>3295</v>
      </c>
      <c r="U99" s="348"/>
      <c r="V99" s="348"/>
      <c r="W99" s="348"/>
      <c r="X99" s="281" t="s">
        <v>3295</v>
      </c>
    </row>
    <row r="100" spans="2:37" ht="15.75" customHeight="1"/>
    <row r="101" spans="2:37" ht="15.75" customHeight="1">
      <c r="B101" s="349" t="s">
        <v>1469</v>
      </c>
      <c r="C101" s="345" t="s">
        <v>1470</v>
      </c>
      <c r="D101" s="270" t="s">
        <v>29</v>
      </c>
      <c r="E101" s="343" t="s">
        <v>3007</v>
      </c>
      <c r="F101" s="270" t="s">
        <v>1239</v>
      </c>
      <c r="G101" s="270" t="s">
        <v>1393</v>
      </c>
      <c r="H101" s="346" t="s">
        <v>3300</v>
      </c>
      <c r="I101" s="343" t="s">
        <v>3301</v>
      </c>
      <c r="J101" s="348">
        <v>36492</v>
      </c>
      <c r="K101" s="270" t="str">
        <f t="shared" ref="K101:K190" ca="1" si="3">INT((TODAY()-J101)/365) &amp; "Tahun"</f>
        <v>26Tahun</v>
      </c>
      <c r="L101" s="347" t="s">
        <v>3302</v>
      </c>
      <c r="M101" s="346" t="s">
        <v>3303</v>
      </c>
      <c r="N101" s="270" t="s">
        <v>3304</v>
      </c>
      <c r="O101" s="269" t="s">
        <v>3305</v>
      </c>
      <c r="P101" s="272">
        <v>45468</v>
      </c>
      <c r="Q101" s="267" t="s">
        <v>2860</v>
      </c>
      <c r="R101" s="272" t="s">
        <v>3306</v>
      </c>
      <c r="S101" s="348" t="s">
        <v>3307</v>
      </c>
      <c r="T101" s="343" t="s">
        <v>3308</v>
      </c>
      <c r="U101" s="307" t="s">
        <v>3202</v>
      </c>
      <c r="V101" s="380" t="s">
        <v>3309</v>
      </c>
      <c r="W101" s="381" t="s">
        <v>3310</v>
      </c>
      <c r="X101" s="381" t="s">
        <v>3310</v>
      </c>
    </row>
    <row r="102" spans="2:37" ht="15.75" customHeight="1">
      <c r="B102" s="382" t="s">
        <v>3314</v>
      </c>
      <c r="C102" s="269" t="s">
        <v>1165</v>
      </c>
      <c r="D102" s="270" t="s">
        <v>3315</v>
      </c>
      <c r="E102" s="270" t="s">
        <v>376</v>
      </c>
      <c r="F102" s="270" t="s">
        <v>3316</v>
      </c>
      <c r="G102" s="270" t="s">
        <v>3317</v>
      </c>
      <c r="H102" s="343"/>
      <c r="I102" s="270" t="s">
        <v>404</v>
      </c>
      <c r="J102" s="272">
        <v>35023</v>
      </c>
      <c r="K102" s="270" t="str">
        <f t="shared" ca="1" si="3"/>
        <v>30Tahun</v>
      </c>
      <c r="L102" s="267" t="s">
        <v>3318</v>
      </c>
      <c r="M102" s="269" t="s">
        <v>3319</v>
      </c>
      <c r="N102" s="348" t="s">
        <v>3320</v>
      </c>
      <c r="O102" s="270"/>
      <c r="P102" s="270"/>
      <c r="Q102" s="270"/>
      <c r="R102" s="270" t="s">
        <v>3321</v>
      </c>
      <c r="S102" s="270"/>
      <c r="T102" s="270"/>
      <c r="U102" s="270"/>
      <c r="V102" s="270"/>
      <c r="W102" s="270"/>
      <c r="X102" s="343"/>
      <c r="Y102" s="270" t="s">
        <v>3321</v>
      </c>
    </row>
    <row r="103" spans="2:37" ht="15.75" customHeight="1">
      <c r="B103" s="382" t="s">
        <v>3322</v>
      </c>
      <c r="C103" s="269" t="s">
        <v>1399</v>
      </c>
      <c r="D103" s="270" t="s">
        <v>3315</v>
      </c>
      <c r="E103" s="340" t="s">
        <v>246</v>
      </c>
      <c r="F103" s="270" t="s">
        <v>3316</v>
      </c>
      <c r="G103" s="270" t="s">
        <v>3317</v>
      </c>
      <c r="H103" s="343"/>
      <c r="I103" s="270" t="s">
        <v>341</v>
      </c>
      <c r="J103" s="272">
        <v>37489</v>
      </c>
      <c r="K103" s="270" t="str">
        <f t="shared" ca="1" si="3"/>
        <v>24Tahun</v>
      </c>
      <c r="L103" s="267" t="s">
        <v>3323</v>
      </c>
      <c r="M103" s="269" t="s">
        <v>3325</v>
      </c>
      <c r="N103" s="270" t="s">
        <v>3326</v>
      </c>
      <c r="O103" s="270"/>
      <c r="P103" s="270"/>
      <c r="Q103" s="270"/>
      <c r="R103" s="270" t="s">
        <v>3327</v>
      </c>
      <c r="S103" s="270"/>
      <c r="T103" s="270"/>
      <c r="U103" s="270"/>
      <c r="V103" s="270"/>
      <c r="W103" s="270"/>
      <c r="X103" s="343"/>
      <c r="Y103" s="270" t="s">
        <v>3327</v>
      </c>
    </row>
    <row r="104" spans="2:37" ht="15.75" customHeight="1">
      <c r="B104" s="382" t="s">
        <v>3328</v>
      </c>
      <c r="C104" s="269" t="s">
        <v>1415</v>
      </c>
      <c r="D104" s="270" t="s">
        <v>3315</v>
      </c>
      <c r="E104" s="340" t="s">
        <v>246</v>
      </c>
      <c r="F104" s="270" t="s">
        <v>1414</v>
      </c>
      <c r="G104" s="270" t="s">
        <v>1414</v>
      </c>
      <c r="H104" s="343"/>
      <c r="I104" s="270" t="s">
        <v>278</v>
      </c>
      <c r="J104" s="272">
        <v>33720</v>
      </c>
      <c r="K104" s="270" t="str">
        <f t="shared" ca="1" si="3"/>
        <v>34Tahun</v>
      </c>
      <c r="L104" s="267" t="s">
        <v>3329</v>
      </c>
      <c r="M104" s="269" t="s">
        <v>3330</v>
      </c>
      <c r="N104" s="270" t="s">
        <v>3331</v>
      </c>
      <c r="O104" s="270"/>
      <c r="P104" s="270"/>
      <c r="Q104" s="270"/>
      <c r="R104" s="270" t="s">
        <v>3332</v>
      </c>
      <c r="S104" s="270"/>
      <c r="T104" s="270"/>
      <c r="U104" s="270"/>
      <c r="V104" s="270"/>
      <c r="W104" s="270"/>
      <c r="X104" s="343"/>
      <c r="Y104" s="270" t="s">
        <v>3332</v>
      </c>
    </row>
    <row r="105" spans="2:37" ht="15.75" customHeight="1">
      <c r="B105" s="382" t="s">
        <v>3333</v>
      </c>
      <c r="C105" s="269" t="s">
        <v>403</v>
      </c>
      <c r="D105" s="270" t="s">
        <v>3315</v>
      </c>
      <c r="E105" s="270" t="s">
        <v>376</v>
      </c>
      <c r="F105" s="270" t="s">
        <v>177</v>
      </c>
      <c r="G105" s="270" t="s">
        <v>177</v>
      </c>
      <c r="H105" s="343"/>
      <c r="I105" s="270" t="s">
        <v>404</v>
      </c>
      <c r="J105" s="272">
        <v>37469</v>
      </c>
      <c r="K105" s="270" t="str">
        <f t="shared" ca="1" si="3"/>
        <v>24Tahun</v>
      </c>
      <c r="L105" s="267" t="s">
        <v>3334</v>
      </c>
      <c r="M105" s="269" t="s">
        <v>3335</v>
      </c>
      <c r="N105" s="270" t="s">
        <v>3336</v>
      </c>
      <c r="O105" s="270"/>
      <c r="P105" s="270"/>
      <c r="Q105" s="270"/>
      <c r="R105" s="270" t="s">
        <v>3337</v>
      </c>
      <c r="S105" s="343"/>
      <c r="T105" s="343"/>
      <c r="U105" s="343"/>
      <c r="V105" s="343"/>
      <c r="W105" s="343"/>
      <c r="X105" s="343"/>
      <c r="Y105" s="270" t="s">
        <v>3337</v>
      </c>
    </row>
    <row r="106" spans="2:37" ht="15.75" customHeight="1">
      <c r="B106" s="382" t="s">
        <v>3338</v>
      </c>
      <c r="C106" s="269" t="s">
        <v>408</v>
      </c>
      <c r="D106" s="270" t="s">
        <v>3315</v>
      </c>
      <c r="E106" s="270" t="s">
        <v>376</v>
      </c>
      <c r="F106" s="270" t="s">
        <v>177</v>
      </c>
      <c r="G106" s="270" t="s">
        <v>177</v>
      </c>
      <c r="H106" s="343"/>
      <c r="I106" s="270" t="s">
        <v>409</v>
      </c>
      <c r="J106" s="272">
        <v>38273</v>
      </c>
      <c r="K106" s="270" t="str">
        <f t="shared" ca="1" si="3"/>
        <v>21Tahun</v>
      </c>
      <c r="L106" s="267" t="s">
        <v>3343</v>
      </c>
      <c r="M106" s="269" t="s">
        <v>3344</v>
      </c>
      <c r="N106" s="348" t="s">
        <v>3320</v>
      </c>
      <c r="O106" s="270"/>
      <c r="P106" s="270"/>
      <c r="Q106" s="270"/>
      <c r="R106" s="270" t="s">
        <v>3321</v>
      </c>
      <c r="S106" s="270"/>
      <c r="T106" s="270"/>
      <c r="U106" s="270"/>
      <c r="V106" s="270"/>
      <c r="W106" s="270"/>
      <c r="X106" s="343"/>
      <c r="Y106" s="270" t="s">
        <v>3321</v>
      </c>
    </row>
    <row r="107" spans="2:37" ht="15.75" customHeight="1">
      <c r="B107" s="382" t="s">
        <v>580</v>
      </c>
      <c r="C107" s="358" t="s">
        <v>581</v>
      </c>
      <c r="D107" s="346" t="s">
        <v>29</v>
      </c>
      <c r="E107" s="346" t="s">
        <v>3007</v>
      </c>
      <c r="F107" s="343" t="s">
        <v>106</v>
      </c>
      <c r="G107" s="343" t="s">
        <v>106</v>
      </c>
      <c r="H107" s="359">
        <v>24151213568</v>
      </c>
      <c r="I107" s="343" t="s">
        <v>3346</v>
      </c>
      <c r="J107" s="348">
        <v>36583</v>
      </c>
      <c r="K107" s="270" t="str">
        <f t="shared" ca="1" si="3"/>
        <v>26Tahun</v>
      </c>
      <c r="L107" s="347" t="s">
        <v>3347</v>
      </c>
      <c r="M107" s="346" t="s">
        <v>3348</v>
      </c>
      <c r="N107" s="313" t="s">
        <v>3349</v>
      </c>
      <c r="O107" s="379"/>
      <c r="P107" s="369"/>
      <c r="Q107" s="349"/>
      <c r="R107" s="348"/>
      <c r="S107" s="348"/>
      <c r="T107" s="281" t="s">
        <v>3295</v>
      </c>
      <c r="U107" s="348" t="s">
        <v>3350</v>
      </c>
      <c r="V107" s="348"/>
      <c r="W107" s="348"/>
      <c r="X107" s="348"/>
      <c r="Y107" s="348" t="s">
        <v>3350</v>
      </c>
    </row>
    <row r="108" spans="2:37" ht="15.75" customHeight="1">
      <c r="B108" s="382" t="s">
        <v>3351</v>
      </c>
      <c r="C108" s="358" t="s">
        <v>3352</v>
      </c>
      <c r="D108" s="346" t="s">
        <v>29</v>
      </c>
      <c r="E108" s="346" t="s">
        <v>3007</v>
      </c>
      <c r="F108" s="343" t="s">
        <v>106</v>
      </c>
      <c r="G108" s="343" t="s">
        <v>106</v>
      </c>
      <c r="H108" s="367" t="s">
        <v>3353</v>
      </c>
      <c r="I108" s="343" t="s">
        <v>3354</v>
      </c>
      <c r="J108" s="348">
        <v>32021</v>
      </c>
      <c r="K108" s="270" t="str">
        <f t="shared" ca="1" si="3"/>
        <v>39Tahun</v>
      </c>
      <c r="L108" s="347" t="s">
        <v>3355</v>
      </c>
      <c r="M108" s="346" t="s">
        <v>3356</v>
      </c>
      <c r="N108" s="313" t="s">
        <v>3349</v>
      </c>
      <c r="O108" s="379"/>
      <c r="P108" s="369"/>
      <c r="Q108" s="349"/>
      <c r="R108" s="348"/>
      <c r="S108" s="348"/>
      <c r="T108" s="281" t="s">
        <v>3295</v>
      </c>
      <c r="U108" s="348" t="s">
        <v>3350</v>
      </c>
      <c r="V108" s="348"/>
      <c r="W108" s="348"/>
      <c r="X108" s="348"/>
      <c r="Y108" s="348" t="s">
        <v>3350</v>
      </c>
    </row>
    <row r="109" spans="2:37" ht="15.75" customHeight="1">
      <c r="B109" s="382" t="s">
        <v>585</v>
      </c>
      <c r="C109" s="358" t="s">
        <v>586</v>
      </c>
      <c r="D109" s="346" t="s">
        <v>29</v>
      </c>
      <c r="E109" s="346" t="s">
        <v>3007</v>
      </c>
      <c r="F109" s="343" t="s">
        <v>106</v>
      </c>
      <c r="G109" s="343" t="s">
        <v>106</v>
      </c>
      <c r="H109" s="359"/>
      <c r="I109" s="343" t="s">
        <v>3357</v>
      </c>
      <c r="J109" s="348">
        <v>30240</v>
      </c>
      <c r="K109" s="270" t="str">
        <f t="shared" ca="1" si="3"/>
        <v>43Tahun</v>
      </c>
      <c r="L109" s="347" t="s">
        <v>3358</v>
      </c>
      <c r="M109" s="346" t="s">
        <v>3359</v>
      </c>
      <c r="N109" s="348" t="s">
        <v>3336</v>
      </c>
      <c r="O109" s="379"/>
      <c r="P109" s="369"/>
      <c r="Q109" s="349"/>
      <c r="R109" s="348" t="s">
        <v>3337</v>
      </c>
      <c r="S109" s="348"/>
      <c r="T109" s="348"/>
      <c r="U109" s="348"/>
      <c r="V109" s="348"/>
      <c r="W109" s="348"/>
      <c r="X109" s="348"/>
      <c r="Y109" s="348" t="s">
        <v>3337</v>
      </c>
    </row>
    <row r="110" spans="2:37" ht="15.75" customHeight="1">
      <c r="B110" s="382" t="s">
        <v>726</v>
      </c>
      <c r="C110" s="358" t="s">
        <v>728</v>
      </c>
      <c r="D110" s="346" t="s">
        <v>29</v>
      </c>
      <c r="E110" s="346" t="s">
        <v>3007</v>
      </c>
      <c r="F110" s="343" t="s">
        <v>698</v>
      </c>
      <c r="G110" s="343" t="s">
        <v>698</v>
      </c>
      <c r="H110" s="367" t="s">
        <v>3360</v>
      </c>
      <c r="I110" s="343" t="s">
        <v>3361</v>
      </c>
      <c r="J110" s="348">
        <v>34850</v>
      </c>
      <c r="K110" s="270" t="str">
        <f t="shared" ca="1" si="3"/>
        <v>31Tahun</v>
      </c>
      <c r="L110" s="347" t="s">
        <v>3362</v>
      </c>
      <c r="M110" s="346" t="s">
        <v>3363</v>
      </c>
      <c r="N110" s="348" t="s">
        <v>3364</v>
      </c>
      <c r="O110" s="379" t="s">
        <v>3365</v>
      </c>
      <c r="P110" s="369">
        <v>45422</v>
      </c>
      <c r="Q110" s="267" t="s">
        <v>2860</v>
      </c>
      <c r="R110" s="272" t="s">
        <v>3367</v>
      </c>
      <c r="S110" s="313" t="s">
        <v>3368</v>
      </c>
      <c r="T110" s="281" t="s">
        <v>3295</v>
      </c>
      <c r="U110" s="348" t="s">
        <v>3350</v>
      </c>
      <c r="V110" s="348"/>
      <c r="W110" s="348"/>
      <c r="X110" s="348"/>
      <c r="Y110" s="348" t="s">
        <v>3350</v>
      </c>
    </row>
    <row r="111" spans="2:37" ht="15.75" customHeight="1">
      <c r="B111" s="382" t="s">
        <v>733</v>
      </c>
      <c r="C111" s="358" t="s">
        <v>734</v>
      </c>
      <c r="D111" s="346" t="s">
        <v>29</v>
      </c>
      <c r="E111" s="346" t="s">
        <v>3007</v>
      </c>
      <c r="F111" s="343" t="s">
        <v>698</v>
      </c>
      <c r="G111" s="343" t="s">
        <v>698</v>
      </c>
      <c r="H111" s="367" t="s">
        <v>3370</v>
      </c>
      <c r="I111" s="343" t="s">
        <v>735</v>
      </c>
      <c r="J111" s="348">
        <v>33728</v>
      </c>
      <c r="K111" s="270" t="str">
        <f t="shared" ca="1" si="3"/>
        <v>34Tahun</v>
      </c>
      <c r="L111" s="347" t="s">
        <v>3371</v>
      </c>
      <c r="M111" s="346" t="s">
        <v>3372</v>
      </c>
      <c r="N111" s="348" t="s">
        <v>3364</v>
      </c>
      <c r="O111" s="379" t="s">
        <v>3365</v>
      </c>
      <c r="P111" s="369">
        <v>45422</v>
      </c>
      <c r="Q111" s="267" t="s">
        <v>2860</v>
      </c>
      <c r="R111" s="272" t="s">
        <v>3367</v>
      </c>
      <c r="S111" s="313" t="s">
        <v>3368</v>
      </c>
      <c r="T111" s="281" t="s">
        <v>3295</v>
      </c>
      <c r="U111" s="348" t="s">
        <v>3350</v>
      </c>
      <c r="V111" s="348"/>
      <c r="W111" s="348"/>
      <c r="X111" s="348"/>
      <c r="Y111" s="348" t="s">
        <v>3350</v>
      </c>
    </row>
    <row r="112" spans="2:37" ht="15.75" customHeight="1">
      <c r="B112" s="382" t="s">
        <v>739</v>
      </c>
      <c r="C112" s="358" t="s">
        <v>740</v>
      </c>
      <c r="D112" s="346" t="s">
        <v>29</v>
      </c>
      <c r="E112" s="346" t="s">
        <v>3007</v>
      </c>
      <c r="F112" s="343" t="s">
        <v>698</v>
      </c>
      <c r="G112" s="343" t="s">
        <v>698</v>
      </c>
      <c r="H112" s="367" t="s">
        <v>3373</v>
      </c>
      <c r="I112" s="343" t="s">
        <v>3374</v>
      </c>
      <c r="J112" s="348">
        <v>35066</v>
      </c>
      <c r="K112" s="270" t="str">
        <f t="shared" ca="1" si="3"/>
        <v>30Tahun</v>
      </c>
      <c r="L112" s="347" t="s">
        <v>3375</v>
      </c>
      <c r="M112" s="346" t="s">
        <v>3376</v>
      </c>
      <c r="N112" s="313" t="s">
        <v>3294</v>
      </c>
      <c r="O112" s="379"/>
      <c r="P112" s="369"/>
      <c r="Q112" s="349"/>
      <c r="R112" s="348"/>
      <c r="S112" s="348"/>
      <c r="T112" s="281" t="s">
        <v>3295</v>
      </c>
      <c r="U112" s="348" t="s">
        <v>3350</v>
      </c>
      <c r="V112" s="348"/>
      <c r="W112" s="348"/>
      <c r="X112" s="348"/>
      <c r="Y112" s="348" t="s">
        <v>3350</v>
      </c>
    </row>
    <row r="113" spans="2:25" ht="15.75" customHeight="1">
      <c r="B113" s="382" t="s">
        <v>3377</v>
      </c>
      <c r="C113" s="358" t="s">
        <v>748</v>
      </c>
      <c r="D113" s="346" t="s">
        <v>29</v>
      </c>
      <c r="E113" s="346" t="s">
        <v>3007</v>
      </c>
      <c r="F113" s="343" t="s">
        <v>698</v>
      </c>
      <c r="G113" s="343" t="s">
        <v>698</v>
      </c>
      <c r="H113" s="367" t="s">
        <v>3379</v>
      </c>
      <c r="I113" s="343" t="s">
        <v>3380</v>
      </c>
      <c r="J113" s="348">
        <v>35166</v>
      </c>
      <c r="K113" s="270" t="str">
        <f t="shared" ca="1" si="3"/>
        <v>30Tahun</v>
      </c>
      <c r="L113" s="347" t="s">
        <v>3382</v>
      </c>
      <c r="M113" s="346" t="s">
        <v>3383</v>
      </c>
      <c r="N113" s="313" t="s">
        <v>3294</v>
      </c>
      <c r="O113" s="379"/>
      <c r="P113" s="369"/>
      <c r="Q113" s="349"/>
      <c r="R113" s="348"/>
      <c r="S113" s="348"/>
      <c r="T113" s="281" t="s">
        <v>3295</v>
      </c>
      <c r="U113" s="348" t="s">
        <v>3350</v>
      </c>
      <c r="V113" s="348"/>
      <c r="W113" s="348"/>
      <c r="X113" s="348"/>
      <c r="Y113" s="348" t="s">
        <v>3350</v>
      </c>
    </row>
    <row r="114" spans="2:25" ht="15.75" customHeight="1">
      <c r="B114" s="382" t="s">
        <v>752</v>
      </c>
      <c r="C114" s="358" t="s">
        <v>753</v>
      </c>
      <c r="D114" s="346" t="s">
        <v>29</v>
      </c>
      <c r="E114" s="346" t="s">
        <v>3007</v>
      </c>
      <c r="F114" s="343" t="s">
        <v>698</v>
      </c>
      <c r="G114" s="343" t="s">
        <v>698</v>
      </c>
      <c r="H114" s="359">
        <v>24166738849</v>
      </c>
      <c r="I114" s="343" t="s">
        <v>3385</v>
      </c>
      <c r="J114" s="348">
        <v>36809</v>
      </c>
      <c r="K114" s="270" t="str">
        <f t="shared" ca="1" si="3"/>
        <v>25Tahun</v>
      </c>
      <c r="L114" s="347" t="s">
        <v>3386</v>
      </c>
      <c r="M114" s="346" t="s">
        <v>3388</v>
      </c>
      <c r="N114" s="348" t="s">
        <v>3389</v>
      </c>
      <c r="O114" s="379"/>
      <c r="P114" s="369"/>
      <c r="Q114" s="349"/>
      <c r="R114" s="313" t="s">
        <v>3270</v>
      </c>
      <c r="S114" s="383" t="s">
        <v>3391</v>
      </c>
      <c r="T114" s="348" t="s">
        <v>3393</v>
      </c>
      <c r="U114" s="348"/>
      <c r="V114" s="348"/>
      <c r="W114" s="348"/>
      <c r="X114" s="348"/>
      <c r="Y114" s="348" t="s">
        <v>3393</v>
      </c>
    </row>
    <row r="115" spans="2:25" ht="15.75" customHeight="1">
      <c r="B115" s="382" t="s">
        <v>3395</v>
      </c>
      <c r="C115" s="358" t="s">
        <v>3396</v>
      </c>
      <c r="D115" s="346" t="s">
        <v>29</v>
      </c>
      <c r="E115" s="346" t="s">
        <v>3007</v>
      </c>
      <c r="F115" s="343" t="s">
        <v>698</v>
      </c>
      <c r="G115" s="343" t="s">
        <v>698</v>
      </c>
      <c r="H115" s="359">
        <v>22091365548</v>
      </c>
      <c r="I115" s="343" t="s">
        <v>3397</v>
      </c>
      <c r="J115" s="348">
        <v>37712</v>
      </c>
      <c r="K115" s="270" t="str">
        <f t="shared" ca="1" si="3"/>
        <v>23Tahun</v>
      </c>
      <c r="L115" s="347" t="s">
        <v>3399</v>
      </c>
      <c r="M115" s="346" t="s">
        <v>3400</v>
      </c>
      <c r="N115" s="348" t="s">
        <v>3389</v>
      </c>
      <c r="O115" s="379"/>
      <c r="P115" s="369"/>
      <c r="Q115" s="349"/>
      <c r="R115" s="313" t="s">
        <v>3270</v>
      </c>
      <c r="S115" s="383" t="s">
        <v>3391</v>
      </c>
      <c r="T115" s="348" t="s">
        <v>3393</v>
      </c>
      <c r="U115" s="348"/>
      <c r="V115" s="348"/>
      <c r="W115" s="348"/>
      <c r="X115" s="348"/>
      <c r="Y115" s="348" t="s">
        <v>3393</v>
      </c>
    </row>
    <row r="116" spans="2:25" ht="15.75" customHeight="1">
      <c r="B116" s="382" t="s">
        <v>1837</v>
      </c>
      <c r="C116" s="384" t="s">
        <v>627</v>
      </c>
      <c r="D116" s="270" t="s">
        <v>3315</v>
      </c>
      <c r="E116" s="270" t="s">
        <v>376</v>
      </c>
      <c r="F116" s="270" t="s">
        <v>3406</v>
      </c>
      <c r="G116" s="270" t="s">
        <v>3407</v>
      </c>
      <c r="H116" s="343"/>
      <c r="I116" s="270" t="s">
        <v>278</v>
      </c>
      <c r="J116" s="272">
        <v>38642</v>
      </c>
      <c r="K116" s="270" t="str">
        <f t="shared" ca="1" si="3"/>
        <v>20Tahun</v>
      </c>
      <c r="L116" s="267" t="s">
        <v>3409</v>
      </c>
      <c r="M116" s="269" t="s">
        <v>3410</v>
      </c>
      <c r="N116" s="269" t="s">
        <v>3411</v>
      </c>
      <c r="O116" s="270"/>
      <c r="P116" s="270"/>
      <c r="Q116" s="270"/>
      <c r="R116" s="270" t="s">
        <v>3412</v>
      </c>
      <c r="S116" s="270"/>
      <c r="T116" s="270"/>
      <c r="U116" s="270"/>
      <c r="V116" s="270"/>
      <c r="W116" s="270"/>
      <c r="X116" s="343"/>
      <c r="Y116" s="270" t="s">
        <v>3412</v>
      </c>
    </row>
    <row r="117" spans="2:25" ht="15.75" customHeight="1">
      <c r="B117" s="382" t="s">
        <v>3414</v>
      </c>
      <c r="C117" s="384" t="s">
        <v>2300</v>
      </c>
      <c r="D117" s="270" t="s">
        <v>3315</v>
      </c>
      <c r="E117" s="270" t="s">
        <v>376</v>
      </c>
      <c r="F117" s="270" t="s">
        <v>3406</v>
      </c>
      <c r="G117" s="270" t="s">
        <v>3407</v>
      </c>
      <c r="H117" s="343"/>
      <c r="I117" s="270" t="s">
        <v>2301</v>
      </c>
      <c r="J117" s="272">
        <v>36192</v>
      </c>
      <c r="K117" s="270" t="str">
        <f t="shared" ca="1" si="3"/>
        <v>27Tahun</v>
      </c>
      <c r="L117" s="267" t="s">
        <v>3419</v>
      </c>
      <c r="M117" s="269" t="s">
        <v>3420</v>
      </c>
      <c r="N117" s="269" t="s">
        <v>3411</v>
      </c>
      <c r="O117" s="270"/>
      <c r="P117" s="270"/>
      <c r="Q117" s="270"/>
      <c r="R117" s="270" t="s">
        <v>3412</v>
      </c>
      <c r="S117" s="270"/>
      <c r="T117" s="270"/>
      <c r="U117" s="270"/>
      <c r="V117" s="270"/>
      <c r="W117" s="270"/>
      <c r="X117" s="343"/>
      <c r="Y117" s="270" t="s">
        <v>3412</v>
      </c>
    </row>
    <row r="118" spans="2:25" ht="15.75" customHeight="1">
      <c r="B118" s="382" t="s">
        <v>3421</v>
      </c>
      <c r="C118" s="384" t="s">
        <v>3422</v>
      </c>
      <c r="D118" s="270" t="s">
        <v>3315</v>
      </c>
      <c r="E118" s="270" t="s">
        <v>376</v>
      </c>
      <c r="F118" s="270" t="s">
        <v>3406</v>
      </c>
      <c r="G118" s="270" t="s">
        <v>3407</v>
      </c>
      <c r="H118" s="343"/>
      <c r="I118" s="270" t="s">
        <v>278</v>
      </c>
      <c r="J118" s="272">
        <v>29763</v>
      </c>
      <c r="K118" s="270" t="str">
        <f t="shared" ca="1" si="3"/>
        <v>45Tahun</v>
      </c>
      <c r="L118" s="267" t="s">
        <v>3423</v>
      </c>
      <c r="M118" s="269" t="s">
        <v>3424</v>
      </c>
      <c r="N118" s="269" t="s">
        <v>3411</v>
      </c>
      <c r="O118" s="270"/>
      <c r="P118" s="270"/>
      <c r="Q118" s="270"/>
      <c r="R118" s="270" t="s">
        <v>3412</v>
      </c>
      <c r="S118" s="270"/>
      <c r="T118" s="270"/>
      <c r="U118" s="270"/>
      <c r="V118" s="270"/>
      <c r="W118" s="270"/>
      <c r="X118" s="343"/>
      <c r="Y118" s="270" t="s">
        <v>3412</v>
      </c>
    </row>
    <row r="119" spans="2:25" ht="15.75" customHeight="1">
      <c r="B119" s="382" t="s">
        <v>1840</v>
      </c>
      <c r="C119" s="384" t="s">
        <v>631</v>
      </c>
      <c r="D119" s="270" t="s">
        <v>3315</v>
      </c>
      <c r="E119" s="270" t="s">
        <v>376</v>
      </c>
      <c r="F119" s="270" t="s">
        <v>3406</v>
      </c>
      <c r="G119" s="270" t="s">
        <v>3407</v>
      </c>
      <c r="H119" s="343"/>
      <c r="I119" s="270" t="s">
        <v>404</v>
      </c>
      <c r="J119" s="272">
        <v>28181</v>
      </c>
      <c r="K119" s="270" t="str">
        <f t="shared" ca="1" si="3"/>
        <v>49Tahun</v>
      </c>
      <c r="L119" s="267" t="s">
        <v>3428</v>
      </c>
      <c r="M119" s="269" t="s">
        <v>3429</v>
      </c>
      <c r="N119" s="269" t="s">
        <v>3411</v>
      </c>
      <c r="O119" s="270"/>
      <c r="P119" s="270"/>
      <c r="Q119" s="270"/>
      <c r="R119" s="270" t="s">
        <v>3412</v>
      </c>
      <c r="S119" s="270"/>
      <c r="T119" s="270"/>
      <c r="U119" s="270"/>
      <c r="V119" s="270"/>
      <c r="W119" s="270"/>
      <c r="X119" s="343"/>
      <c r="Y119" s="270" t="s">
        <v>3412</v>
      </c>
    </row>
    <row r="120" spans="2:25" ht="15.75" customHeight="1">
      <c r="B120" s="382" t="s">
        <v>528</v>
      </c>
      <c r="C120" s="358" t="s">
        <v>529</v>
      </c>
      <c r="D120" s="346" t="s">
        <v>29</v>
      </c>
      <c r="E120" s="346" t="s">
        <v>3007</v>
      </c>
      <c r="F120" s="343" t="s">
        <v>3430</v>
      </c>
      <c r="G120" s="343" t="s">
        <v>3431</v>
      </c>
      <c r="H120" s="367" t="s">
        <v>3432</v>
      </c>
      <c r="I120" s="343" t="s">
        <v>3433</v>
      </c>
      <c r="J120" s="348">
        <v>33950</v>
      </c>
      <c r="K120" s="270" t="str">
        <f t="shared" ca="1" si="3"/>
        <v>33Tahun</v>
      </c>
      <c r="L120" s="347" t="s">
        <v>3434</v>
      </c>
      <c r="M120" s="346" t="s">
        <v>3435</v>
      </c>
      <c r="N120" s="313" t="s">
        <v>3294</v>
      </c>
      <c r="O120" s="379"/>
      <c r="P120" s="369"/>
      <c r="Q120" s="349"/>
      <c r="R120" s="348"/>
      <c r="S120" s="348"/>
      <c r="T120" s="281" t="s">
        <v>3295</v>
      </c>
      <c r="U120" s="348" t="s">
        <v>3350</v>
      </c>
      <c r="V120" s="348"/>
      <c r="W120" s="348"/>
      <c r="X120" s="348"/>
      <c r="Y120" s="348" t="s">
        <v>3350</v>
      </c>
    </row>
    <row r="121" spans="2:25" ht="15.75" customHeight="1">
      <c r="B121" s="382" t="s">
        <v>3437</v>
      </c>
      <c r="C121" s="358" t="s">
        <v>3439</v>
      </c>
      <c r="D121" s="346" t="s">
        <v>29</v>
      </c>
      <c r="E121" s="346" t="s">
        <v>3007</v>
      </c>
      <c r="F121" s="343" t="s">
        <v>3430</v>
      </c>
      <c r="G121" s="343" t="s">
        <v>3431</v>
      </c>
      <c r="H121" s="367" t="s">
        <v>3440</v>
      </c>
      <c r="I121" s="343" t="s">
        <v>3442</v>
      </c>
      <c r="J121" s="348">
        <v>36392</v>
      </c>
      <c r="K121" s="270" t="str">
        <f t="shared" ca="1" si="3"/>
        <v>27Tahun</v>
      </c>
      <c r="L121" s="347" t="s">
        <v>3444</v>
      </c>
      <c r="M121" s="346" t="s">
        <v>3446</v>
      </c>
      <c r="N121" s="313" t="s">
        <v>3294</v>
      </c>
      <c r="O121" s="379"/>
      <c r="P121" s="369"/>
      <c r="Q121" s="349"/>
      <c r="R121" s="348"/>
      <c r="S121" s="348"/>
      <c r="T121" s="281" t="s">
        <v>3295</v>
      </c>
      <c r="U121" s="348" t="s">
        <v>3350</v>
      </c>
      <c r="V121" s="348"/>
      <c r="W121" s="348"/>
      <c r="X121" s="348"/>
      <c r="Y121" s="348" t="s">
        <v>3350</v>
      </c>
    </row>
    <row r="122" spans="2:25" ht="15.75" customHeight="1">
      <c r="B122" s="382" t="s">
        <v>3448</v>
      </c>
      <c r="C122" s="358" t="s">
        <v>539</v>
      </c>
      <c r="D122" s="346" t="s">
        <v>29</v>
      </c>
      <c r="E122" s="385" t="s">
        <v>246</v>
      </c>
      <c r="F122" s="343" t="s">
        <v>3430</v>
      </c>
      <c r="G122" s="343" t="s">
        <v>3431</v>
      </c>
      <c r="H122" s="359">
        <v>24151213543</v>
      </c>
      <c r="I122" s="343" t="s">
        <v>3449</v>
      </c>
      <c r="J122" s="348">
        <v>35016</v>
      </c>
      <c r="K122" s="270" t="str">
        <f t="shared" ca="1" si="3"/>
        <v>30Tahun</v>
      </c>
      <c r="L122" s="347" t="s">
        <v>3450</v>
      </c>
      <c r="M122" s="346" t="s">
        <v>3451</v>
      </c>
      <c r="N122" s="313" t="s">
        <v>3349</v>
      </c>
      <c r="O122" s="379"/>
      <c r="P122" s="369"/>
      <c r="Q122" s="349"/>
      <c r="R122" s="348"/>
      <c r="S122" s="348"/>
      <c r="T122" s="281" t="s">
        <v>3295</v>
      </c>
      <c r="U122" s="348" t="s">
        <v>3350</v>
      </c>
      <c r="V122" s="348"/>
      <c r="W122" s="348"/>
      <c r="X122" s="348"/>
      <c r="Y122" s="348" t="s">
        <v>3350</v>
      </c>
    </row>
    <row r="123" spans="2:25" ht="15.75" customHeight="1">
      <c r="B123" s="382" t="s">
        <v>2042</v>
      </c>
      <c r="C123" s="345" t="s">
        <v>2354</v>
      </c>
      <c r="D123" s="343" t="s">
        <v>29</v>
      </c>
      <c r="E123" s="270" t="s">
        <v>3007</v>
      </c>
      <c r="F123" s="343" t="s">
        <v>3232</v>
      </c>
      <c r="G123" s="343" t="s">
        <v>3232</v>
      </c>
      <c r="H123" s="343"/>
      <c r="I123" s="343" t="s">
        <v>3452</v>
      </c>
      <c r="J123" s="348">
        <v>37071</v>
      </c>
      <c r="K123" s="270" t="str">
        <f t="shared" ca="1" si="3"/>
        <v>25Tahun</v>
      </c>
      <c r="L123" s="347" t="s">
        <v>3454</v>
      </c>
      <c r="M123" s="346" t="s">
        <v>3455</v>
      </c>
      <c r="N123" s="300" t="s">
        <v>3456</v>
      </c>
      <c r="O123" s="267"/>
      <c r="P123" s="374"/>
      <c r="Q123" s="349"/>
      <c r="R123" s="388" t="s">
        <v>3457</v>
      </c>
      <c r="S123" s="348" t="s">
        <v>3393</v>
      </c>
      <c r="T123" s="348"/>
      <c r="U123" s="348"/>
      <c r="V123" s="348"/>
      <c r="W123" s="348"/>
      <c r="X123" s="348"/>
      <c r="Y123" s="348" t="s">
        <v>3393</v>
      </c>
    </row>
    <row r="124" spans="2:25" ht="15.75" customHeight="1">
      <c r="B124" s="389" t="s">
        <v>3458</v>
      </c>
      <c r="C124" s="268" t="s">
        <v>3459</v>
      </c>
      <c r="D124" s="270" t="s">
        <v>29</v>
      </c>
      <c r="E124" s="270" t="s">
        <v>3007</v>
      </c>
      <c r="F124" s="270" t="s">
        <v>2504</v>
      </c>
      <c r="G124" s="269" t="s">
        <v>2077</v>
      </c>
      <c r="H124" s="343">
        <v>23125787079</v>
      </c>
      <c r="I124" s="269" t="s">
        <v>3460</v>
      </c>
      <c r="J124" s="272">
        <v>36960</v>
      </c>
      <c r="K124" s="270" t="str">
        <f t="shared" ca="1" si="3"/>
        <v>25Tahun</v>
      </c>
      <c r="L124" s="384" t="s">
        <v>3461</v>
      </c>
      <c r="M124" s="269" t="s">
        <v>3462</v>
      </c>
      <c r="N124" s="343" t="s">
        <v>3463</v>
      </c>
      <c r="O124" s="372">
        <v>45457</v>
      </c>
      <c r="P124" s="372">
        <v>45457</v>
      </c>
      <c r="Q124" s="349" t="s">
        <v>2860</v>
      </c>
      <c r="R124" s="390" t="s">
        <v>3464</v>
      </c>
      <c r="S124" s="391" t="s">
        <v>3465</v>
      </c>
      <c r="T124" s="388" t="s">
        <v>3391</v>
      </c>
      <c r="U124" s="390" t="s">
        <v>3393</v>
      </c>
      <c r="V124" s="392"/>
      <c r="W124" s="392"/>
      <c r="X124" s="392"/>
      <c r="Y124" s="390" t="s">
        <v>3393</v>
      </c>
    </row>
    <row r="125" spans="2:25" ht="15.75" customHeight="1">
      <c r="B125" s="382" t="s">
        <v>1148</v>
      </c>
      <c r="C125" s="345" t="s">
        <v>1149</v>
      </c>
      <c r="D125" s="343" t="s">
        <v>29</v>
      </c>
      <c r="E125" s="343" t="s">
        <v>3007</v>
      </c>
      <c r="F125" s="343" t="s">
        <v>2581</v>
      </c>
      <c r="G125" s="343" t="s">
        <v>1004</v>
      </c>
      <c r="H125" s="346" t="s">
        <v>3467</v>
      </c>
      <c r="I125" s="343" t="s">
        <v>3468</v>
      </c>
      <c r="J125" s="348">
        <v>36855</v>
      </c>
      <c r="K125" s="270" t="str">
        <f t="shared" ca="1" si="3"/>
        <v>25Tahun</v>
      </c>
      <c r="L125" s="347" t="s">
        <v>3469</v>
      </c>
      <c r="M125" s="346" t="s">
        <v>3470</v>
      </c>
      <c r="N125" s="393" t="s">
        <v>3155</v>
      </c>
      <c r="O125" s="394" t="s">
        <v>3471</v>
      </c>
      <c r="P125" s="395">
        <v>45464</v>
      </c>
      <c r="Q125" s="394" t="s">
        <v>2860</v>
      </c>
      <c r="R125" s="395" t="s">
        <v>3115</v>
      </c>
      <c r="S125" s="348"/>
      <c r="T125" s="348" t="s">
        <v>3472</v>
      </c>
      <c r="U125" s="348" t="s">
        <v>3240</v>
      </c>
      <c r="V125" s="313" t="s">
        <v>3473</v>
      </c>
      <c r="W125" s="388" t="s">
        <v>3391</v>
      </c>
      <c r="X125" s="348" t="s">
        <v>3393</v>
      </c>
      <c r="Y125" s="348" t="s">
        <v>3393</v>
      </c>
    </row>
    <row r="126" spans="2:25" ht="15.75" customHeight="1">
      <c r="B126" s="382" t="s">
        <v>1173</v>
      </c>
      <c r="C126" s="345" t="s">
        <v>1174</v>
      </c>
      <c r="D126" s="343" t="s">
        <v>29</v>
      </c>
      <c r="E126" s="343" t="s">
        <v>3007</v>
      </c>
      <c r="F126" s="343" t="s">
        <v>2581</v>
      </c>
      <c r="G126" s="343" t="s">
        <v>1004</v>
      </c>
      <c r="H126" s="343">
        <v>24006061782</v>
      </c>
      <c r="I126" s="343" t="s">
        <v>3474</v>
      </c>
      <c r="J126" s="348">
        <v>36500</v>
      </c>
      <c r="K126" s="270" t="str">
        <f t="shared" ca="1" si="3"/>
        <v>26Tahun</v>
      </c>
      <c r="L126" s="347" t="s">
        <v>3475</v>
      </c>
      <c r="M126" s="346" t="s">
        <v>3476</v>
      </c>
      <c r="N126" s="393" t="s">
        <v>3477</v>
      </c>
      <c r="O126" s="394" t="s">
        <v>3471</v>
      </c>
      <c r="P126" s="395">
        <v>45464</v>
      </c>
      <c r="Q126" s="394" t="s">
        <v>2860</v>
      </c>
      <c r="R126" s="395" t="s">
        <v>3115</v>
      </c>
      <c r="S126" s="348"/>
      <c r="T126" s="348" t="s">
        <v>3472</v>
      </c>
      <c r="U126" s="348" t="s">
        <v>3240</v>
      </c>
      <c r="V126" s="313" t="s">
        <v>3473</v>
      </c>
      <c r="W126" s="388" t="s">
        <v>3391</v>
      </c>
      <c r="X126" s="348" t="s">
        <v>3393</v>
      </c>
      <c r="Y126" s="348" t="s">
        <v>3393</v>
      </c>
    </row>
    <row r="127" spans="2:25" ht="15.75" customHeight="1">
      <c r="B127" s="382" t="s">
        <v>1124</v>
      </c>
      <c r="C127" s="345" t="s">
        <v>1125</v>
      </c>
      <c r="D127" s="343" t="s">
        <v>29</v>
      </c>
      <c r="E127" s="343" t="s">
        <v>3007</v>
      </c>
      <c r="F127" s="343" t="s">
        <v>2581</v>
      </c>
      <c r="G127" s="343" t="s">
        <v>1004</v>
      </c>
      <c r="H127" s="343">
        <v>24046434015</v>
      </c>
      <c r="I127" s="343" t="s">
        <v>3478</v>
      </c>
      <c r="J127" s="348">
        <v>35091</v>
      </c>
      <c r="K127" s="270" t="str">
        <f t="shared" ca="1" si="3"/>
        <v>30Tahun</v>
      </c>
      <c r="L127" s="347" t="s">
        <v>3479</v>
      </c>
      <c r="M127" s="346" t="s">
        <v>3480</v>
      </c>
      <c r="N127" s="393" t="s">
        <v>3481</v>
      </c>
      <c r="O127" s="349" t="s">
        <v>3471</v>
      </c>
      <c r="P127" s="348">
        <v>45464</v>
      </c>
      <c r="Q127" s="267" t="s">
        <v>2860</v>
      </c>
      <c r="R127" s="348"/>
      <c r="S127" s="348"/>
      <c r="T127" s="348" t="s">
        <v>3472</v>
      </c>
      <c r="U127" s="348" t="s">
        <v>3240</v>
      </c>
      <c r="V127" s="313" t="s">
        <v>3473</v>
      </c>
      <c r="W127" s="388" t="s">
        <v>3391</v>
      </c>
      <c r="X127" s="348" t="s">
        <v>3393</v>
      </c>
      <c r="Y127" s="348" t="s">
        <v>3393</v>
      </c>
    </row>
    <row r="128" spans="2:25" ht="15.75" customHeight="1">
      <c r="B128" s="382" t="s">
        <v>1381</v>
      </c>
      <c r="C128" s="345" t="s">
        <v>1382</v>
      </c>
      <c r="D128" s="343" t="s">
        <v>29</v>
      </c>
      <c r="E128" s="343" t="s">
        <v>3007</v>
      </c>
      <c r="F128" s="343" t="s">
        <v>2581</v>
      </c>
      <c r="G128" s="343" t="s">
        <v>1004</v>
      </c>
      <c r="H128" s="343">
        <v>24116487075</v>
      </c>
      <c r="I128" s="343" t="s">
        <v>3482</v>
      </c>
      <c r="J128" s="348">
        <v>35048</v>
      </c>
      <c r="K128" s="270" t="str">
        <f t="shared" ca="1" si="3"/>
        <v>30Tahun</v>
      </c>
      <c r="L128" s="347" t="s">
        <v>3483</v>
      </c>
      <c r="M128" s="346" t="s">
        <v>3484</v>
      </c>
      <c r="N128" s="364" t="s">
        <v>3485</v>
      </c>
      <c r="O128" s="349" t="s">
        <v>3486</v>
      </c>
      <c r="P128" s="348">
        <v>45483</v>
      </c>
      <c r="Q128" s="349" t="s">
        <v>2860</v>
      </c>
      <c r="R128" s="313" t="s">
        <v>3487</v>
      </c>
      <c r="S128" s="388" t="s">
        <v>3295</v>
      </c>
      <c r="T128" s="348" t="s">
        <v>3350</v>
      </c>
      <c r="U128" s="348"/>
      <c r="V128" s="348"/>
      <c r="W128" s="348"/>
      <c r="X128" s="348"/>
      <c r="Y128" s="348" t="s">
        <v>3350</v>
      </c>
    </row>
    <row r="129" spans="1:39" ht="15.75" customHeight="1">
      <c r="B129" s="382" t="s">
        <v>1253</v>
      </c>
      <c r="C129" s="345" t="s">
        <v>1254</v>
      </c>
      <c r="D129" s="346" t="s">
        <v>29</v>
      </c>
      <c r="E129" s="343" t="s">
        <v>3007</v>
      </c>
      <c r="F129" s="346" t="s">
        <v>2733</v>
      </c>
      <c r="G129" s="343" t="s">
        <v>1132</v>
      </c>
      <c r="H129" s="346" t="s">
        <v>3492</v>
      </c>
      <c r="I129" s="343" t="s">
        <v>3493</v>
      </c>
      <c r="J129" s="348">
        <v>32946</v>
      </c>
      <c r="K129" s="270" t="str">
        <f t="shared" ca="1" si="3"/>
        <v>36Tahun</v>
      </c>
      <c r="L129" s="347" t="s">
        <v>3494</v>
      </c>
      <c r="M129" s="346" t="s">
        <v>3495</v>
      </c>
      <c r="N129" s="395" t="s">
        <v>3003</v>
      </c>
      <c r="O129" s="345" t="s">
        <v>3496</v>
      </c>
      <c r="P129" s="348">
        <v>45464</v>
      </c>
      <c r="Q129" s="267" t="s">
        <v>2860</v>
      </c>
      <c r="R129" s="395" t="s">
        <v>3497</v>
      </c>
      <c r="S129" s="395" t="s">
        <v>3498</v>
      </c>
      <c r="T129" s="348" t="s">
        <v>3240</v>
      </c>
      <c r="U129" s="313" t="s">
        <v>3473</v>
      </c>
      <c r="V129" s="388" t="s">
        <v>3391</v>
      </c>
      <c r="W129" s="348" t="s">
        <v>3393</v>
      </c>
      <c r="X129" s="348"/>
      <c r="Y129" s="348" t="s">
        <v>3393</v>
      </c>
    </row>
    <row r="130" spans="1:39" ht="15.75" customHeight="1">
      <c r="B130" s="382" t="s">
        <v>1260</v>
      </c>
      <c r="C130" s="268" t="s">
        <v>1261</v>
      </c>
      <c r="D130" s="270" t="s">
        <v>29</v>
      </c>
      <c r="E130" s="343" t="s">
        <v>3007</v>
      </c>
      <c r="F130" s="270" t="s">
        <v>2733</v>
      </c>
      <c r="G130" s="270" t="s">
        <v>1132</v>
      </c>
      <c r="H130" s="346" t="s">
        <v>3499</v>
      </c>
      <c r="I130" s="270" t="s">
        <v>3500</v>
      </c>
      <c r="J130" s="272">
        <v>29700</v>
      </c>
      <c r="K130" s="270" t="str">
        <f t="shared" ca="1" si="3"/>
        <v>45Tahun</v>
      </c>
      <c r="L130" s="271" t="s">
        <v>2755</v>
      </c>
      <c r="M130" s="269" t="s">
        <v>3501</v>
      </c>
      <c r="N130" s="395" t="s">
        <v>3003</v>
      </c>
      <c r="O130" s="345" t="s">
        <v>3496</v>
      </c>
      <c r="P130" s="348">
        <v>45464</v>
      </c>
      <c r="Q130" s="267" t="s">
        <v>2860</v>
      </c>
      <c r="R130" s="395" t="s">
        <v>3497</v>
      </c>
      <c r="S130" s="395" t="s">
        <v>3498</v>
      </c>
      <c r="T130" s="348" t="s">
        <v>3240</v>
      </c>
      <c r="U130" s="313" t="s">
        <v>3473</v>
      </c>
      <c r="V130" s="388" t="s">
        <v>3391</v>
      </c>
      <c r="W130" s="348" t="s">
        <v>3393</v>
      </c>
      <c r="X130" s="348"/>
      <c r="Y130" s="348" t="s">
        <v>3393</v>
      </c>
    </row>
    <row r="131" spans="1:39" ht="15.75" customHeight="1">
      <c r="B131" s="396" t="s">
        <v>2108</v>
      </c>
      <c r="C131" s="268" t="s">
        <v>2983</v>
      </c>
      <c r="D131" s="270" t="s">
        <v>29</v>
      </c>
      <c r="E131" s="343" t="s">
        <v>3007</v>
      </c>
      <c r="F131" s="270" t="s">
        <v>2733</v>
      </c>
      <c r="G131" s="270" t="s">
        <v>2759</v>
      </c>
      <c r="H131" s="346" t="s">
        <v>3502</v>
      </c>
      <c r="I131" s="270" t="s">
        <v>3503</v>
      </c>
      <c r="J131" s="272">
        <v>36798</v>
      </c>
      <c r="K131" s="270" t="str">
        <f t="shared" ca="1" si="3"/>
        <v>26Tahun</v>
      </c>
      <c r="L131" s="271" t="s">
        <v>3504</v>
      </c>
      <c r="M131" s="269" t="s">
        <v>3505</v>
      </c>
      <c r="N131" s="395" t="s">
        <v>3003</v>
      </c>
      <c r="O131" s="345" t="s">
        <v>3506</v>
      </c>
      <c r="P131" s="348">
        <v>45464</v>
      </c>
      <c r="Q131" s="267" t="s">
        <v>2860</v>
      </c>
      <c r="R131" s="395" t="s">
        <v>3497</v>
      </c>
      <c r="S131" s="395" t="s">
        <v>3498</v>
      </c>
      <c r="T131" s="348" t="s">
        <v>3240</v>
      </c>
      <c r="U131" s="313" t="s">
        <v>3473</v>
      </c>
      <c r="V131" s="388" t="s">
        <v>3391</v>
      </c>
      <c r="W131" s="348" t="s">
        <v>3393</v>
      </c>
      <c r="X131" s="348"/>
      <c r="Y131" s="348" t="s">
        <v>3393</v>
      </c>
    </row>
    <row r="132" spans="1:39" ht="15.75" customHeight="1">
      <c r="B132" s="396" t="s">
        <v>1027</v>
      </c>
      <c r="C132" s="268" t="s">
        <v>1029</v>
      </c>
      <c r="D132" s="270" t="s">
        <v>29</v>
      </c>
      <c r="E132" s="343" t="s">
        <v>3007</v>
      </c>
      <c r="F132" s="270" t="s">
        <v>2733</v>
      </c>
      <c r="G132" s="270" t="s">
        <v>2759</v>
      </c>
      <c r="H132" s="346" t="s">
        <v>3507</v>
      </c>
      <c r="I132" s="270" t="s">
        <v>3508</v>
      </c>
      <c r="J132" s="272">
        <v>31224</v>
      </c>
      <c r="K132" s="270" t="str">
        <f t="shared" ca="1" si="3"/>
        <v>41Tahun</v>
      </c>
      <c r="L132" s="271" t="s">
        <v>3509</v>
      </c>
      <c r="M132" s="269" t="s">
        <v>3510</v>
      </c>
      <c r="N132" s="395" t="s">
        <v>3003</v>
      </c>
      <c r="O132" s="345" t="s">
        <v>3506</v>
      </c>
      <c r="P132" s="348">
        <v>45384</v>
      </c>
      <c r="Q132" s="267" t="s">
        <v>2860</v>
      </c>
      <c r="R132" s="395" t="s">
        <v>3497</v>
      </c>
      <c r="S132" s="395" t="s">
        <v>3498</v>
      </c>
      <c r="T132" s="348" t="s">
        <v>3240</v>
      </c>
      <c r="U132" s="313" t="s">
        <v>3473</v>
      </c>
      <c r="V132" s="388" t="s">
        <v>3391</v>
      </c>
      <c r="W132" s="348" t="s">
        <v>3393</v>
      </c>
      <c r="X132" s="348"/>
      <c r="Y132" s="348" t="s">
        <v>3393</v>
      </c>
    </row>
    <row r="133" spans="1:39" ht="15.75" customHeight="1">
      <c r="B133" s="396" t="s">
        <v>3511</v>
      </c>
      <c r="C133" s="268" t="s">
        <v>3512</v>
      </c>
      <c r="D133" s="270" t="s">
        <v>29</v>
      </c>
      <c r="E133" s="343" t="s">
        <v>3007</v>
      </c>
      <c r="F133" s="270" t="s">
        <v>2733</v>
      </c>
      <c r="G133" s="270" t="s">
        <v>1132</v>
      </c>
      <c r="H133" s="346" t="s">
        <v>3513</v>
      </c>
      <c r="I133" s="270" t="s">
        <v>3514</v>
      </c>
      <c r="J133" s="272">
        <v>37157</v>
      </c>
      <c r="K133" s="270" t="str">
        <f t="shared" ca="1" si="3"/>
        <v>25Tahun</v>
      </c>
      <c r="L133" s="271" t="s">
        <v>3515</v>
      </c>
      <c r="M133" s="269" t="s">
        <v>3516</v>
      </c>
      <c r="N133" s="395" t="s">
        <v>3003</v>
      </c>
      <c r="O133" s="345" t="s">
        <v>3496</v>
      </c>
      <c r="P133" s="348">
        <v>45464</v>
      </c>
      <c r="Q133" s="267" t="s">
        <v>2860</v>
      </c>
      <c r="R133" s="395" t="s">
        <v>3497</v>
      </c>
      <c r="S133" s="395" t="s">
        <v>3498</v>
      </c>
      <c r="T133" s="348" t="s">
        <v>3240</v>
      </c>
      <c r="U133" s="313" t="s">
        <v>3473</v>
      </c>
      <c r="V133" s="388" t="s">
        <v>3391</v>
      </c>
      <c r="W133" s="348" t="s">
        <v>3393</v>
      </c>
      <c r="X133" s="348"/>
      <c r="Y133" s="348" t="s">
        <v>3393</v>
      </c>
    </row>
    <row r="134" spans="1:39" ht="15.75" customHeight="1">
      <c r="B134" s="382" t="s">
        <v>1272</v>
      </c>
      <c r="C134" s="268" t="s">
        <v>1273</v>
      </c>
      <c r="D134" s="270" t="s">
        <v>29</v>
      </c>
      <c r="E134" s="366" t="s">
        <v>3518</v>
      </c>
      <c r="F134" s="270" t="s">
        <v>2733</v>
      </c>
      <c r="G134" s="270" t="s">
        <v>1132</v>
      </c>
      <c r="H134" s="363">
        <v>23194920338</v>
      </c>
      <c r="I134" s="269" t="s">
        <v>3519</v>
      </c>
      <c r="J134" s="272">
        <v>32284</v>
      </c>
      <c r="K134" s="270" t="str">
        <f t="shared" ca="1" si="3"/>
        <v>38Tahun</v>
      </c>
      <c r="L134" s="271" t="s">
        <v>3520</v>
      </c>
      <c r="M134" s="269" t="s">
        <v>3521</v>
      </c>
      <c r="N134" s="397" t="s">
        <v>3522</v>
      </c>
      <c r="O134" s="345" t="s">
        <v>3496</v>
      </c>
      <c r="P134" s="348">
        <v>45464</v>
      </c>
      <c r="Q134" s="267" t="s">
        <v>3139</v>
      </c>
      <c r="R134" s="395" t="s">
        <v>3497</v>
      </c>
      <c r="S134" s="395" t="s">
        <v>3498</v>
      </c>
      <c r="T134" s="348" t="s">
        <v>3240</v>
      </c>
      <c r="U134" s="313" t="s">
        <v>3473</v>
      </c>
      <c r="V134" s="388" t="s">
        <v>3391</v>
      </c>
      <c r="W134" s="348" t="s">
        <v>3393</v>
      </c>
      <c r="X134" s="348"/>
      <c r="Y134" s="348" t="s">
        <v>3393</v>
      </c>
    </row>
    <row r="135" spans="1:39" ht="15.75" customHeight="1">
      <c r="B135" s="382" t="s">
        <v>2107</v>
      </c>
      <c r="C135" s="268" t="s">
        <v>2968</v>
      </c>
      <c r="D135" s="270" t="s">
        <v>29</v>
      </c>
      <c r="E135" s="343" t="s">
        <v>3007</v>
      </c>
      <c r="F135" s="270" t="s">
        <v>2733</v>
      </c>
      <c r="G135" s="270" t="s">
        <v>1132</v>
      </c>
      <c r="H135" s="363">
        <v>24116487125</v>
      </c>
      <c r="I135" s="269" t="s">
        <v>3523</v>
      </c>
      <c r="J135" s="272">
        <v>36014</v>
      </c>
      <c r="K135" s="270" t="str">
        <f t="shared" ca="1" si="3"/>
        <v>28Tahun</v>
      </c>
      <c r="L135" s="271" t="s">
        <v>3524</v>
      </c>
      <c r="M135" s="269" t="s">
        <v>3525</v>
      </c>
      <c r="N135" s="397" t="s">
        <v>3526</v>
      </c>
      <c r="O135" s="345" t="s">
        <v>3527</v>
      </c>
      <c r="P135" s="348">
        <v>45485</v>
      </c>
      <c r="Q135" s="267" t="s">
        <v>3139</v>
      </c>
      <c r="R135" s="395"/>
      <c r="S135" s="395"/>
      <c r="T135" s="348" t="s">
        <v>3240</v>
      </c>
      <c r="U135" s="313" t="s">
        <v>3473</v>
      </c>
      <c r="V135" s="388" t="s">
        <v>3391</v>
      </c>
      <c r="W135" s="348" t="s">
        <v>3393</v>
      </c>
      <c r="X135" s="348"/>
      <c r="Y135" s="348" t="s">
        <v>3393</v>
      </c>
    </row>
    <row r="136" spans="1:39" ht="15.75" customHeight="1">
      <c r="B136" s="382" t="s">
        <v>1053</v>
      </c>
      <c r="C136" s="268" t="s">
        <v>1054</v>
      </c>
      <c r="D136" s="270" t="s">
        <v>29</v>
      </c>
      <c r="E136" s="366" t="s">
        <v>246</v>
      </c>
      <c r="F136" s="270" t="s">
        <v>2733</v>
      </c>
      <c r="G136" s="270" t="s">
        <v>2759</v>
      </c>
      <c r="H136" s="363">
        <v>24116487133</v>
      </c>
      <c r="I136" s="269" t="s">
        <v>3528</v>
      </c>
      <c r="J136" s="269" t="s">
        <v>3529</v>
      </c>
      <c r="K136" s="270" t="str">
        <f t="shared" ca="1" si="3"/>
        <v>23Tahun</v>
      </c>
      <c r="L136" s="271" t="s">
        <v>3530</v>
      </c>
      <c r="M136" s="269" t="s">
        <v>3531</v>
      </c>
      <c r="N136" s="397" t="s">
        <v>3526</v>
      </c>
      <c r="O136" s="345" t="s">
        <v>3532</v>
      </c>
      <c r="P136" s="348">
        <v>45485</v>
      </c>
      <c r="Q136" s="267" t="s">
        <v>3139</v>
      </c>
      <c r="R136" s="395"/>
      <c r="S136" s="395"/>
      <c r="T136" s="348" t="s">
        <v>3240</v>
      </c>
      <c r="U136" s="313" t="s">
        <v>3473</v>
      </c>
      <c r="V136" s="388" t="s">
        <v>3391</v>
      </c>
      <c r="W136" s="348" t="s">
        <v>3393</v>
      </c>
      <c r="X136" s="348"/>
      <c r="Y136" s="348" t="s">
        <v>3393</v>
      </c>
    </row>
    <row r="137" spans="1:39" ht="15.75" customHeight="1">
      <c r="B137" s="382" t="s">
        <v>1426</v>
      </c>
      <c r="C137" s="268" t="s">
        <v>1430</v>
      </c>
      <c r="D137" s="270" t="s">
        <v>29</v>
      </c>
      <c r="E137" s="343" t="s">
        <v>3007</v>
      </c>
      <c r="F137" s="270" t="s">
        <v>2733</v>
      </c>
      <c r="G137" s="270" t="s">
        <v>2759</v>
      </c>
      <c r="H137" s="363">
        <v>24166738823</v>
      </c>
      <c r="I137" s="269" t="s">
        <v>3533</v>
      </c>
      <c r="J137" s="272">
        <v>36818</v>
      </c>
      <c r="K137" s="270" t="str">
        <f t="shared" ca="1" si="3"/>
        <v>25Tahun</v>
      </c>
      <c r="L137" s="271" t="s">
        <v>3534</v>
      </c>
      <c r="M137" s="269" t="s">
        <v>3535</v>
      </c>
      <c r="N137" s="313" t="s">
        <v>3389</v>
      </c>
      <c r="O137" s="349"/>
      <c r="P137" s="348"/>
      <c r="Q137" s="267"/>
      <c r="R137" s="313" t="s">
        <v>3270</v>
      </c>
      <c r="S137" s="348"/>
      <c r="T137" s="348"/>
      <c r="U137" s="313" t="s">
        <v>3270</v>
      </c>
      <c r="V137" s="388" t="s">
        <v>3391</v>
      </c>
      <c r="W137" s="348" t="s">
        <v>3393</v>
      </c>
      <c r="X137" s="348"/>
      <c r="Y137" s="348" t="s">
        <v>3393</v>
      </c>
    </row>
    <row r="138" spans="1:39" ht="15.75" customHeight="1">
      <c r="B138" s="382" t="s">
        <v>32</v>
      </c>
      <c r="C138" s="358" t="s">
        <v>911</v>
      </c>
      <c r="D138" s="346" t="s">
        <v>120</v>
      </c>
      <c r="E138" s="343" t="s">
        <v>376</v>
      </c>
      <c r="F138" s="346" t="s">
        <v>910</v>
      </c>
      <c r="G138" s="346" t="s">
        <v>910</v>
      </c>
      <c r="H138" s="359"/>
      <c r="I138" s="343" t="s">
        <v>540</v>
      </c>
      <c r="J138" s="348">
        <v>33216</v>
      </c>
      <c r="K138" s="343" t="str">
        <f t="shared" ca="1" si="3"/>
        <v>35Tahun</v>
      </c>
      <c r="L138" s="347" t="s">
        <v>3536</v>
      </c>
      <c r="M138" s="346" t="s">
        <v>3537</v>
      </c>
      <c r="N138" s="398" t="s">
        <v>3539</v>
      </c>
      <c r="O138" s="399"/>
      <c r="P138" s="400"/>
      <c r="Q138" s="399"/>
      <c r="R138" s="401" t="s">
        <v>3541</v>
      </c>
      <c r="S138" s="398" t="s">
        <v>3542</v>
      </c>
      <c r="T138" s="348"/>
      <c r="U138" s="343"/>
      <c r="V138" s="348"/>
      <c r="W138" s="343"/>
      <c r="X138" s="343"/>
    </row>
    <row r="139" spans="1:39" ht="15.75" customHeight="1">
      <c r="B139" s="382" t="s">
        <v>3543</v>
      </c>
      <c r="C139" s="268" t="s">
        <v>3544</v>
      </c>
      <c r="D139" s="346" t="s">
        <v>29</v>
      </c>
      <c r="E139" s="385" t="s">
        <v>246</v>
      </c>
      <c r="F139" s="346" t="s">
        <v>3545</v>
      </c>
      <c r="G139" s="343" t="s">
        <v>872</v>
      </c>
      <c r="H139" s="343"/>
      <c r="I139" s="270" t="s">
        <v>3546</v>
      </c>
      <c r="J139" s="272">
        <v>34006</v>
      </c>
      <c r="K139" s="270" t="str">
        <f t="shared" ca="1" si="3"/>
        <v>33Tahun</v>
      </c>
      <c r="L139" s="271" t="s">
        <v>3547</v>
      </c>
      <c r="M139" s="346" t="s">
        <v>3548</v>
      </c>
      <c r="N139" s="398" t="s">
        <v>3549</v>
      </c>
      <c r="O139" s="399" t="s">
        <v>3550</v>
      </c>
      <c r="P139" s="400">
        <v>45470</v>
      </c>
      <c r="Q139" s="399" t="s">
        <v>2860</v>
      </c>
      <c r="R139" s="351" t="s">
        <v>3552</v>
      </c>
      <c r="S139" s="351" t="s">
        <v>3553</v>
      </c>
      <c r="T139" s="348"/>
      <c r="U139" s="348"/>
      <c r="V139" s="348"/>
      <c r="W139" s="348"/>
      <c r="X139" s="348"/>
      <c r="Y139" s="351" t="s">
        <v>3553</v>
      </c>
    </row>
    <row r="140" spans="1:39" ht="15.75" customHeight="1">
      <c r="B140" s="382" t="s">
        <v>3554</v>
      </c>
      <c r="C140" s="345" t="s">
        <v>2900</v>
      </c>
      <c r="D140" s="270" t="s">
        <v>120</v>
      </c>
      <c r="E140" s="343" t="s">
        <v>376</v>
      </c>
      <c r="F140" s="270" t="s">
        <v>1239</v>
      </c>
      <c r="G140" s="270" t="s">
        <v>2555</v>
      </c>
      <c r="H140" s="346" t="s">
        <v>3555</v>
      </c>
      <c r="I140" s="343" t="s">
        <v>3556</v>
      </c>
      <c r="J140" s="348">
        <v>34406</v>
      </c>
      <c r="K140" s="270" t="str">
        <f t="shared" ca="1" si="3"/>
        <v>32Tahun</v>
      </c>
      <c r="L140" s="271" t="s">
        <v>3557</v>
      </c>
      <c r="M140" s="269" t="s">
        <v>2904</v>
      </c>
      <c r="N140" s="270"/>
      <c r="O140" s="397" t="s">
        <v>3558</v>
      </c>
      <c r="P140" s="397" t="s">
        <v>3559</v>
      </c>
      <c r="Q140" s="395">
        <v>45477</v>
      </c>
      <c r="R140" s="394" t="s">
        <v>2860</v>
      </c>
      <c r="S140" s="395" t="s">
        <v>3162</v>
      </c>
      <c r="T140" s="343" t="s">
        <v>3560</v>
      </c>
      <c r="U140" s="343" t="s">
        <v>3308</v>
      </c>
      <c r="V140" s="307" t="s">
        <v>3202</v>
      </c>
      <c r="W140" s="380" t="s">
        <v>3309</v>
      </c>
      <c r="X140" s="381" t="s">
        <v>3310</v>
      </c>
      <c r="Y140" s="348" t="s">
        <v>3561</v>
      </c>
      <c r="Z140" s="348" t="s">
        <v>3561</v>
      </c>
      <c r="AA140" s="402"/>
      <c r="AB140" s="403"/>
      <c r="AC140" s="404"/>
      <c r="AD140" s="343" t="s">
        <v>3562</v>
      </c>
      <c r="AE140" s="343"/>
      <c r="AF140" s="300" t="s">
        <v>3096</v>
      </c>
      <c r="AG140" s="402"/>
      <c r="AH140" s="402"/>
      <c r="AI140" s="402"/>
      <c r="AJ140" s="402"/>
      <c r="AK140" s="402"/>
      <c r="AL140" s="402"/>
      <c r="AM140" s="402" t="s">
        <v>3564</v>
      </c>
    </row>
    <row r="141" spans="1:39" ht="15.75" customHeight="1">
      <c r="B141" s="382" t="s">
        <v>3565</v>
      </c>
      <c r="C141" s="268" t="s">
        <v>1409</v>
      </c>
      <c r="D141" s="270" t="s">
        <v>120</v>
      </c>
      <c r="E141" s="343" t="s">
        <v>376</v>
      </c>
      <c r="F141" s="270" t="s">
        <v>1239</v>
      </c>
      <c r="G141" s="270" t="s">
        <v>3566</v>
      </c>
      <c r="H141" s="346" t="s">
        <v>3567</v>
      </c>
      <c r="I141" s="270" t="s">
        <v>1244</v>
      </c>
      <c r="J141" s="272">
        <v>34560</v>
      </c>
      <c r="K141" s="270" t="str">
        <f t="shared" ca="1" si="3"/>
        <v>32Tahun</v>
      </c>
      <c r="L141" s="271" t="s">
        <v>3568</v>
      </c>
      <c r="M141" s="269" t="s">
        <v>3569</v>
      </c>
      <c r="N141" s="270"/>
      <c r="O141" s="397" t="s">
        <v>3570</v>
      </c>
      <c r="P141" s="269" t="s">
        <v>3305</v>
      </c>
      <c r="Q141" s="272">
        <v>45468</v>
      </c>
      <c r="R141" s="267" t="s">
        <v>2860</v>
      </c>
      <c r="S141" s="272" t="s">
        <v>3306</v>
      </c>
      <c r="T141" s="348" t="s">
        <v>3307</v>
      </c>
      <c r="U141" s="343" t="s">
        <v>3308</v>
      </c>
      <c r="V141" s="307" t="s">
        <v>3202</v>
      </c>
      <c r="W141" s="380" t="s">
        <v>3309</v>
      </c>
      <c r="X141" s="381" t="s">
        <v>3310</v>
      </c>
      <c r="Y141" s="348" t="s">
        <v>3561</v>
      </c>
      <c r="Z141" s="348" t="s">
        <v>3561</v>
      </c>
      <c r="AA141" s="273" t="s">
        <v>3571</v>
      </c>
      <c r="AB141" s="273" t="s">
        <v>3572</v>
      </c>
      <c r="AC141" s="270" t="s">
        <v>3573</v>
      </c>
      <c r="AD141" s="405" t="s">
        <v>3574</v>
      </c>
      <c r="AE141" s="270" t="s">
        <v>3575</v>
      </c>
      <c r="AF141" s="406" t="s">
        <v>3577</v>
      </c>
      <c r="AG141" s="343" t="s">
        <v>3578</v>
      </c>
      <c r="AH141" s="343"/>
      <c r="AI141" s="300" t="s">
        <v>3096</v>
      </c>
      <c r="AJ141" s="402"/>
      <c r="AK141" s="272" t="s">
        <v>3162</v>
      </c>
      <c r="AL141" s="402"/>
      <c r="AM141" s="402" t="s">
        <v>3564</v>
      </c>
    </row>
    <row r="142" spans="1:39" ht="15.75" customHeight="1">
      <c r="B142" s="382" t="s">
        <v>3579</v>
      </c>
      <c r="C142" s="345" t="s">
        <v>2292</v>
      </c>
      <c r="D142" s="270" t="s">
        <v>120</v>
      </c>
      <c r="E142" s="270" t="s">
        <v>376</v>
      </c>
      <c r="F142" s="270" t="s">
        <v>3406</v>
      </c>
      <c r="G142" s="270" t="s">
        <v>3407</v>
      </c>
      <c r="H142" s="343"/>
      <c r="I142" s="343" t="s">
        <v>2293</v>
      </c>
      <c r="J142" s="348">
        <v>35354</v>
      </c>
      <c r="K142" s="270" t="str">
        <f t="shared" ca="1" si="3"/>
        <v>29Tahun</v>
      </c>
      <c r="L142" s="347" t="s">
        <v>3582</v>
      </c>
      <c r="M142" s="346" t="s">
        <v>3583</v>
      </c>
      <c r="N142" s="375"/>
      <c r="O142" s="375" t="s">
        <v>3584</v>
      </c>
      <c r="P142" s="343"/>
      <c r="Q142" s="348"/>
      <c r="R142" s="349"/>
      <c r="S142" s="381" t="s">
        <v>3585</v>
      </c>
      <c r="T142" s="300" t="s">
        <v>3586</v>
      </c>
      <c r="U142" s="273" t="s">
        <v>3587</v>
      </c>
      <c r="V142" s="407" t="s">
        <v>3588</v>
      </c>
      <c r="W142" s="375"/>
      <c r="X142" s="375"/>
      <c r="Y142" s="375"/>
      <c r="Z142" s="407" t="s">
        <v>3588</v>
      </c>
      <c r="AA142" s="348"/>
      <c r="AB142" s="378"/>
      <c r="AC142" s="378"/>
      <c r="AD142" s="378"/>
      <c r="AE142" s="378"/>
      <c r="AF142" s="378"/>
      <c r="AG142" s="378"/>
      <c r="AH142" s="378"/>
      <c r="AI142" s="378"/>
      <c r="AJ142" s="378"/>
      <c r="AK142" s="378"/>
      <c r="AL142" s="378"/>
      <c r="AM142" s="402" t="s">
        <v>3589</v>
      </c>
    </row>
    <row r="143" spans="1:39" ht="15.75" customHeight="1">
      <c r="B143" s="382" t="s">
        <v>3590</v>
      </c>
      <c r="C143" s="268" t="s">
        <v>1416</v>
      </c>
      <c r="D143" s="270" t="s">
        <v>120</v>
      </c>
      <c r="E143" s="343" t="s">
        <v>376</v>
      </c>
      <c r="F143" s="270" t="s">
        <v>1239</v>
      </c>
      <c r="G143" s="270" t="s">
        <v>3566</v>
      </c>
      <c r="H143" s="343">
        <v>23194920379</v>
      </c>
      <c r="I143" s="270" t="s">
        <v>1417</v>
      </c>
      <c r="J143" s="272">
        <v>37550</v>
      </c>
      <c r="K143" s="270" t="str">
        <f t="shared" ca="1" si="3"/>
        <v>23Tahun</v>
      </c>
      <c r="L143" s="271" t="s">
        <v>3591</v>
      </c>
      <c r="M143" s="269" t="s">
        <v>3592</v>
      </c>
      <c r="N143" s="408"/>
      <c r="O143" s="409" t="s">
        <v>3593</v>
      </c>
      <c r="P143" s="269" t="s">
        <v>3305</v>
      </c>
      <c r="Q143" s="272">
        <v>45468</v>
      </c>
      <c r="R143" s="267" t="s">
        <v>2860</v>
      </c>
      <c r="S143" s="272" t="s">
        <v>3306</v>
      </c>
      <c r="T143" s="348" t="s">
        <v>3307</v>
      </c>
      <c r="U143" s="343" t="s">
        <v>3308</v>
      </c>
      <c r="V143" s="307" t="s">
        <v>3202</v>
      </c>
      <c r="W143" s="380" t="s">
        <v>3309</v>
      </c>
      <c r="X143" s="381" t="s">
        <v>3310</v>
      </c>
      <c r="Y143" s="348" t="s">
        <v>3561</v>
      </c>
      <c r="Z143" s="348" t="s">
        <v>3561</v>
      </c>
      <c r="AA143" s="410"/>
      <c r="AB143" s="410"/>
      <c r="AC143" s="402"/>
      <c r="AD143" s="402"/>
      <c r="AE143" s="402"/>
      <c r="AF143" s="402"/>
      <c r="AG143" s="270" t="s">
        <v>3597</v>
      </c>
      <c r="AH143" s="343"/>
      <c r="AI143" s="300" t="s">
        <v>3096</v>
      </c>
      <c r="AJ143" s="402"/>
      <c r="AK143" s="272" t="s">
        <v>3162</v>
      </c>
      <c r="AL143" s="402"/>
      <c r="AM143" s="402" t="s">
        <v>3598</v>
      </c>
    </row>
    <row r="144" spans="1:39" ht="15.75" customHeight="1">
      <c r="A144" s="411"/>
      <c r="B144" s="382" t="s">
        <v>3599</v>
      </c>
      <c r="C144" s="384" t="s">
        <v>389</v>
      </c>
      <c r="D144" s="270" t="s">
        <v>120</v>
      </c>
      <c r="E144" s="270" t="s">
        <v>376</v>
      </c>
      <c r="F144" s="270" t="s">
        <v>3316</v>
      </c>
      <c r="G144" s="270" t="s">
        <v>3317</v>
      </c>
      <c r="H144" s="343"/>
      <c r="I144" s="270" t="s">
        <v>404</v>
      </c>
      <c r="J144" s="272">
        <v>30612</v>
      </c>
      <c r="K144" s="270" t="str">
        <f t="shared" ca="1" si="3"/>
        <v>42Tahun</v>
      </c>
      <c r="L144" s="267" t="s">
        <v>3600</v>
      </c>
      <c r="M144" s="269" t="s">
        <v>3601</v>
      </c>
      <c r="N144" s="270"/>
      <c r="O144" s="401" t="s">
        <v>3602</v>
      </c>
      <c r="P144" s="401"/>
      <c r="Q144" s="401"/>
      <c r="R144" s="401"/>
      <c r="S144" s="353" t="s">
        <v>3603</v>
      </c>
      <c r="T144" s="353" t="s">
        <v>3604</v>
      </c>
      <c r="U144" s="270"/>
      <c r="V144" s="270"/>
      <c r="W144" s="270"/>
      <c r="X144" s="270"/>
      <c r="Y144" s="343"/>
      <c r="Z144" s="353" t="s">
        <v>3604</v>
      </c>
      <c r="AA144" s="402"/>
      <c r="AB144" s="402"/>
      <c r="AC144" s="402"/>
      <c r="AD144" s="402"/>
      <c r="AE144" s="402"/>
      <c r="AF144" s="402"/>
      <c r="AG144" s="402"/>
      <c r="AH144" s="402"/>
      <c r="AI144" s="402"/>
      <c r="AJ144" s="402"/>
      <c r="AK144" s="402"/>
      <c r="AL144" s="402"/>
      <c r="AM144" s="402" t="s">
        <v>3605</v>
      </c>
    </row>
    <row r="145" spans="1:39" ht="15.75" customHeight="1">
      <c r="A145" s="411"/>
      <c r="B145" s="382" t="s">
        <v>3606</v>
      </c>
      <c r="C145" s="384" t="s">
        <v>3607</v>
      </c>
      <c r="D145" s="270" t="s">
        <v>120</v>
      </c>
      <c r="E145" s="270" t="s">
        <v>376</v>
      </c>
      <c r="F145" s="270" t="s">
        <v>3406</v>
      </c>
      <c r="G145" s="270" t="s">
        <v>3407</v>
      </c>
      <c r="H145" s="343"/>
      <c r="I145" s="270" t="s">
        <v>3608</v>
      </c>
      <c r="J145" s="272">
        <v>29863</v>
      </c>
      <c r="K145" s="270" t="str">
        <f t="shared" ca="1" si="3"/>
        <v>45Tahun</v>
      </c>
      <c r="L145" s="267" t="s">
        <v>3610</v>
      </c>
      <c r="M145" s="269" t="s">
        <v>3612</v>
      </c>
      <c r="N145" s="270"/>
      <c r="O145" s="398" t="s">
        <v>3613</v>
      </c>
      <c r="P145" s="270"/>
      <c r="Q145" s="270"/>
      <c r="R145" s="270"/>
      <c r="S145" s="398" t="s">
        <v>3614</v>
      </c>
      <c r="T145" s="398" t="s">
        <v>3615</v>
      </c>
      <c r="U145" s="348"/>
      <c r="V145" s="348"/>
      <c r="W145" s="270"/>
      <c r="X145" s="270"/>
      <c r="Y145" s="343"/>
      <c r="Z145" s="401"/>
      <c r="AA145" s="348"/>
      <c r="AB145" s="378"/>
      <c r="AC145" s="378"/>
      <c r="AD145" s="378"/>
      <c r="AE145" s="378"/>
      <c r="AF145" s="378"/>
      <c r="AG145" s="378"/>
      <c r="AH145" s="378"/>
      <c r="AI145" s="378"/>
      <c r="AJ145" s="378"/>
      <c r="AK145" s="378"/>
      <c r="AL145" s="378"/>
      <c r="AM145" s="402" t="s">
        <v>3605</v>
      </c>
    </row>
    <row r="146" spans="1:39" ht="15.75" customHeight="1">
      <c r="A146" s="411"/>
      <c r="B146" s="382" t="s">
        <v>3616</v>
      </c>
      <c r="C146" s="358" t="s">
        <v>484</v>
      </c>
      <c r="D146" s="270" t="s">
        <v>120</v>
      </c>
      <c r="E146" s="346" t="s">
        <v>376</v>
      </c>
      <c r="F146" s="346" t="s">
        <v>2135</v>
      </c>
      <c r="G146" s="343" t="s">
        <v>2135</v>
      </c>
      <c r="H146" s="359"/>
      <c r="I146" s="343" t="s">
        <v>485</v>
      </c>
      <c r="J146" s="348">
        <v>36093</v>
      </c>
      <c r="K146" s="270" t="str">
        <f t="shared" ca="1" si="3"/>
        <v>27Tahun</v>
      </c>
      <c r="L146" s="347" t="s">
        <v>3617</v>
      </c>
      <c r="M146" s="346" t="s">
        <v>3618</v>
      </c>
      <c r="N146" s="343"/>
      <c r="O146" s="398" t="s">
        <v>3613</v>
      </c>
      <c r="P146" s="379"/>
      <c r="Q146" s="369"/>
      <c r="R146" s="349"/>
      <c r="S146" s="398" t="s">
        <v>3614</v>
      </c>
      <c r="T146" s="398" t="s">
        <v>3615</v>
      </c>
      <c r="U146" s="348"/>
      <c r="V146" s="348"/>
      <c r="W146" s="348"/>
      <c r="X146" s="348"/>
      <c r="Y146" s="348"/>
      <c r="Z146" s="401"/>
      <c r="AA146" s="348"/>
      <c r="AB146" s="378"/>
      <c r="AC146" s="378"/>
      <c r="AD146" s="378"/>
      <c r="AE146" s="378"/>
      <c r="AF146" s="378"/>
      <c r="AG146" s="378"/>
      <c r="AH146" s="378"/>
      <c r="AI146" s="378"/>
      <c r="AJ146" s="378"/>
      <c r="AK146" s="378"/>
      <c r="AL146" s="378"/>
      <c r="AM146" s="402" t="s">
        <v>3605</v>
      </c>
    </row>
    <row r="147" spans="1:39" ht="15.75" customHeight="1">
      <c r="A147" s="411"/>
      <c r="B147" s="382" t="s">
        <v>3620</v>
      </c>
      <c r="C147" s="358" t="s">
        <v>490</v>
      </c>
      <c r="D147" s="270" t="s">
        <v>120</v>
      </c>
      <c r="E147" s="346" t="s">
        <v>376</v>
      </c>
      <c r="F147" s="346" t="s">
        <v>2135</v>
      </c>
      <c r="G147" s="343" t="s">
        <v>2135</v>
      </c>
      <c r="H147" s="359"/>
      <c r="I147" s="343" t="s">
        <v>491</v>
      </c>
      <c r="J147" s="348">
        <v>33758</v>
      </c>
      <c r="K147" s="270" t="str">
        <f t="shared" ca="1" si="3"/>
        <v>34Tahun</v>
      </c>
      <c r="L147" s="347" t="s">
        <v>3621</v>
      </c>
      <c r="M147" s="346" t="s">
        <v>3622</v>
      </c>
      <c r="N147" s="343"/>
      <c r="O147" s="398" t="s">
        <v>3613</v>
      </c>
      <c r="P147" s="379"/>
      <c r="Q147" s="369"/>
      <c r="R147" s="349"/>
      <c r="S147" s="398" t="s">
        <v>3614</v>
      </c>
      <c r="T147" s="398" t="s">
        <v>3615</v>
      </c>
      <c r="U147" s="348"/>
      <c r="V147" s="348"/>
      <c r="W147" s="348"/>
      <c r="X147" s="348"/>
      <c r="Y147" s="348"/>
      <c r="Z147" s="401"/>
      <c r="AA147" s="348"/>
      <c r="AB147" s="378"/>
      <c r="AC147" s="378"/>
      <c r="AD147" s="378"/>
      <c r="AE147" s="378"/>
      <c r="AF147" s="378"/>
      <c r="AG147" s="378"/>
      <c r="AH147" s="378"/>
      <c r="AI147" s="378"/>
      <c r="AJ147" s="378"/>
      <c r="AK147" s="378"/>
      <c r="AL147" s="378"/>
      <c r="AM147" s="402" t="s">
        <v>3605</v>
      </c>
    </row>
    <row r="148" spans="1:39" ht="15.75" customHeight="1">
      <c r="A148" s="411"/>
      <c r="B148" s="382" t="s">
        <v>3623</v>
      </c>
      <c r="C148" s="358" t="s">
        <v>534</v>
      </c>
      <c r="D148" s="270" t="s">
        <v>120</v>
      </c>
      <c r="E148" s="343" t="s">
        <v>376</v>
      </c>
      <c r="F148" s="343" t="s">
        <v>3624</v>
      </c>
      <c r="G148" s="343" t="s">
        <v>3624</v>
      </c>
      <c r="H148" s="359"/>
      <c r="I148" s="343" t="s">
        <v>535</v>
      </c>
      <c r="J148" s="348">
        <v>33881</v>
      </c>
      <c r="K148" s="343" t="str">
        <f t="shared" ca="1" si="3"/>
        <v>34Tahun</v>
      </c>
      <c r="L148" s="347" t="s">
        <v>3625</v>
      </c>
      <c r="M148" s="346" t="s">
        <v>3626</v>
      </c>
      <c r="N148" s="343"/>
      <c r="O148" s="398" t="s">
        <v>3613</v>
      </c>
      <c r="P148" s="379"/>
      <c r="Q148" s="369"/>
      <c r="R148" s="349"/>
      <c r="S148" s="398" t="s">
        <v>3614</v>
      </c>
      <c r="T148" s="398" t="s">
        <v>3615</v>
      </c>
      <c r="U148" s="348"/>
      <c r="V148" s="348"/>
      <c r="W148" s="348"/>
      <c r="X148" s="348"/>
      <c r="Y148" s="348"/>
      <c r="Z148" s="401"/>
      <c r="AA148" s="348"/>
      <c r="AB148" s="378"/>
      <c r="AC148" s="378"/>
      <c r="AD148" s="378"/>
      <c r="AE148" s="378"/>
      <c r="AF148" s="378"/>
      <c r="AG148" s="378"/>
      <c r="AH148" s="378"/>
      <c r="AI148" s="378"/>
      <c r="AJ148" s="378"/>
      <c r="AK148" s="378"/>
      <c r="AL148" s="378"/>
      <c r="AM148" s="402" t="s">
        <v>3605</v>
      </c>
    </row>
    <row r="149" spans="1:39" ht="15.75" customHeight="1">
      <c r="A149" s="411"/>
      <c r="B149" s="382" t="s">
        <v>3627</v>
      </c>
      <c r="C149" s="268" t="s">
        <v>2431</v>
      </c>
      <c r="D149" s="270" t="s">
        <v>120</v>
      </c>
      <c r="E149" s="343" t="s">
        <v>376</v>
      </c>
      <c r="F149" s="346" t="s">
        <v>3545</v>
      </c>
      <c r="G149" s="343" t="s">
        <v>872</v>
      </c>
      <c r="H149" s="343"/>
      <c r="I149" s="270" t="s">
        <v>872</v>
      </c>
      <c r="J149" s="272">
        <v>33700</v>
      </c>
      <c r="K149" s="270" t="str">
        <f t="shared" ca="1" si="3"/>
        <v>34Tahun</v>
      </c>
      <c r="L149" s="271" t="s">
        <v>3628</v>
      </c>
      <c r="M149" s="346" t="s">
        <v>3629</v>
      </c>
      <c r="N149" s="343"/>
      <c r="O149" s="398" t="s">
        <v>3630</v>
      </c>
      <c r="P149" s="400"/>
      <c r="Q149" s="400"/>
      <c r="R149" s="399"/>
      <c r="S149" s="351" t="s">
        <v>3631</v>
      </c>
      <c r="T149" s="351" t="s">
        <v>3632</v>
      </c>
      <c r="U149" s="348"/>
      <c r="V149" s="348"/>
      <c r="W149" s="348"/>
      <c r="X149" s="348"/>
      <c r="Y149" s="348"/>
      <c r="Z149" s="351" t="s">
        <v>3632</v>
      </c>
      <c r="AA149" s="378"/>
      <c r="AB149" s="378"/>
      <c r="AC149" s="378"/>
      <c r="AD149" s="378"/>
      <c r="AE149" s="378"/>
      <c r="AF149" s="378"/>
      <c r="AG149" s="378"/>
      <c r="AH149" s="378"/>
      <c r="AI149" s="378"/>
      <c r="AJ149" s="378"/>
      <c r="AK149" s="378"/>
      <c r="AL149" s="378"/>
      <c r="AM149" s="402" t="s">
        <v>3605</v>
      </c>
    </row>
    <row r="150" spans="1:39" ht="15.75" customHeight="1">
      <c r="A150" s="411"/>
      <c r="B150" s="382" t="s">
        <v>3633</v>
      </c>
      <c r="C150" s="268" t="s">
        <v>3634</v>
      </c>
      <c r="D150" s="270" t="s">
        <v>120</v>
      </c>
      <c r="E150" s="343" t="s">
        <v>376</v>
      </c>
      <c r="F150" s="346" t="s">
        <v>3545</v>
      </c>
      <c r="G150" s="343" t="s">
        <v>872</v>
      </c>
      <c r="H150" s="343"/>
      <c r="I150" s="270" t="s">
        <v>872</v>
      </c>
      <c r="J150" s="272">
        <v>36242</v>
      </c>
      <c r="K150" s="270" t="str">
        <f t="shared" ca="1" si="3"/>
        <v>27Tahun</v>
      </c>
      <c r="L150" s="347" t="s">
        <v>3635</v>
      </c>
      <c r="M150" s="346" t="s">
        <v>3636</v>
      </c>
      <c r="N150" s="343"/>
      <c r="O150" s="398" t="s">
        <v>3630</v>
      </c>
      <c r="P150" s="400"/>
      <c r="Q150" s="400"/>
      <c r="R150" s="399"/>
      <c r="S150" s="351" t="s">
        <v>3631</v>
      </c>
      <c r="T150" s="351" t="s">
        <v>3632</v>
      </c>
      <c r="U150" s="348"/>
      <c r="V150" s="348"/>
      <c r="W150" s="348"/>
      <c r="X150" s="348"/>
      <c r="Y150" s="348"/>
      <c r="Z150" s="351" t="s">
        <v>3632</v>
      </c>
      <c r="AA150" s="378"/>
      <c r="AB150" s="378"/>
      <c r="AC150" s="378"/>
      <c r="AD150" s="378"/>
      <c r="AE150" s="378"/>
      <c r="AF150" s="378"/>
      <c r="AG150" s="378"/>
      <c r="AH150" s="378"/>
      <c r="AI150" s="378"/>
      <c r="AJ150" s="378"/>
      <c r="AK150" s="378"/>
      <c r="AL150" s="378"/>
      <c r="AM150" s="402" t="s">
        <v>3605</v>
      </c>
    </row>
    <row r="151" spans="1:39" ht="15.75" customHeight="1">
      <c r="A151" s="411"/>
      <c r="B151" s="382" t="s">
        <v>3637</v>
      </c>
      <c r="C151" s="268" t="s">
        <v>2427</v>
      </c>
      <c r="D151" s="270" t="s">
        <v>120</v>
      </c>
      <c r="E151" s="343" t="s">
        <v>376</v>
      </c>
      <c r="F151" s="346" t="s">
        <v>3545</v>
      </c>
      <c r="G151" s="343" t="s">
        <v>872</v>
      </c>
      <c r="H151" s="343"/>
      <c r="I151" s="270" t="s">
        <v>922</v>
      </c>
      <c r="J151" s="272">
        <v>36140</v>
      </c>
      <c r="K151" s="270" t="str">
        <f t="shared" ca="1" si="3"/>
        <v>27Tahun</v>
      </c>
      <c r="L151" s="271" t="s">
        <v>3641</v>
      </c>
      <c r="M151" s="346" t="s">
        <v>3642</v>
      </c>
      <c r="N151" s="343"/>
      <c r="O151" s="398" t="s">
        <v>3630</v>
      </c>
      <c r="P151" s="400"/>
      <c r="Q151" s="400"/>
      <c r="R151" s="399"/>
      <c r="S151" s="351" t="s">
        <v>3631</v>
      </c>
      <c r="T151" s="351" t="s">
        <v>3632</v>
      </c>
      <c r="U151" s="348"/>
      <c r="V151" s="348"/>
      <c r="W151" s="348"/>
      <c r="X151" s="348"/>
      <c r="Y151" s="348"/>
      <c r="Z151" s="351" t="s">
        <v>3632</v>
      </c>
      <c r="AA151" s="378"/>
      <c r="AB151" s="378"/>
      <c r="AC151" s="378"/>
      <c r="AD151" s="378"/>
      <c r="AE151" s="378"/>
      <c r="AF151" s="378"/>
      <c r="AG151" s="378"/>
      <c r="AH151" s="378"/>
      <c r="AI151" s="378"/>
      <c r="AJ151" s="378"/>
      <c r="AK151" s="378"/>
      <c r="AL151" s="378"/>
      <c r="AM151" s="402" t="s">
        <v>3605</v>
      </c>
    </row>
    <row r="152" spans="1:39" ht="15.75" customHeight="1">
      <c r="A152" s="411"/>
      <c r="B152" s="382" t="s">
        <v>3644</v>
      </c>
      <c r="C152" s="268" t="s">
        <v>2423</v>
      </c>
      <c r="D152" s="270" t="s">
        <v>120</v>
      </c>
      <c r="E152" s="343" t="s">
        <v>376</v>
      </c>
      <c r="F152" s="346" t="s">
        <v>3545</v>
      </c>
      <c r="G152" s="343" t="s">
        <v>872</v>
      </c>
      <c r="H152" s="343"/>
      <c r="I152" s="270" t="s">
        <v>2424</v>
      </c>
      <c r="J152" s="272">
        <v>37412</v>
      </c>
      <c r="K152" s="270" t="str">
        <f t="shared" ca="1" si="3"/>
        <v>24Tahun</v>
      </c>
      <c r="L152" s="271" t="s">
        <v>3645</v>
      </c>
      <c r="M152" s="346" t="s">
        <v>3646</v>
      </c>
      <c r="N152" s="343"/>
      <c r="O152" s="398" t="s">
        <v>3630</v>
      </c>
      <c r="P152" s="400"/>
      <c r="Q152" s="400"/>
      <c r="R152" s="399"/>
      <c r="S152" s="351" t="s">
        <v>3631</v>
      </c>
      <c r="T152" s="351" t="s">
        <v>3632</v>
      </c>
      <c r="U152" s="348"/>
      <c r="V152" s="348"/>
      <c r="W152" s="348"/>
      <c r="X152" s="348"/>
      <c r="Y152" s="348"/>
      <c r="Z152" s="351" t="s">
        <v>3632</v>
      </c>
      <c r="AA152" s="378"/>
      <c r="AB152" s="378"/>
      <c r="AC152" s="378"/>
      <c r="AD152" s="378"/>
      <c r="AE152" s="378"/>
      <c r="AF152" s="378"/>
      <c r="AG152" s="378"/>
      <c r="AH152" s="378"/>
      <c r="AI152" s="378"/>
      <c r="AJ152" s="378"/>
      <c r="AK152" s="378"/>
      <c r="AL152" s="378"/>
      <c r="AM152" s="402" t="s">
        <v>3605</v>
      </c>
    </row>
    <row r="153" spans="1:39" ht="15.75" customHeight="1">
      <c r="A153" s="411"/>
      <c r="B153" s="382" t="s">
        <v>3649</v>
      </c>
      <c r="C153" s="268" t="s">
        <v>3296</v>
      </c>
      <c r="D153" s="270" t="s">
        <v>120</v>
      </c>
      <c r="E153" s="343" t="s">
        <v>376</v>
      </c>
      <c r="F153" s="270" t="s">
        <v>1239</v>
      </c>
      <c r="G153" s="270" t="s">
        <v>3566</v>
      </c>
      <c r="H153" s="346" t="s">
        <v>3650</v>
      </c>
      <c r="I153" s="270" t="s">
        <v>1244</v>
      </c>
      <c r="J153" s="272">
        <v>26640</v>
      </c>
      <c r="K153" s="270" t="str">
        <f t="shared" ca="1" si="3"/>
        <v>53Tahun</v>
      </c>
      <c r="L153" s="271" t="s">
        <v>3651</v>
      </c>
      <c r="M153" s="269" t="s">
        <v>3652</v>
      </c>
      <c r="N153" s="270"/>
      <c r="O153" s="397" t="s">
        <v>2961</v>
      </c>
      <c r="P153" s="269" t="s">
        <v>3305</v>
      </c>
      <c r="Q153" s="272">
        <v>45468</v>
      </c>
      <c r="R153" s="267" t="s">
        <v>2860</v>
      </c>
      <c r="S153" s="272" t="s">
        <v>3306</v>
      </c>
      <c r="T153" s="348" t="s">
        <v>3307</v>
      </c>
      <c r="U153" s="343" t="s">
        <v>3308</v>
      </c>
      <c r="V153" s="307" t="s">
        <v>3202</v>
      </c>
      <c r="W153" s="380" t="s">
        <v>3309</v>
      </c>
      <c r="X153" s="381" t="s">
        <v>3310</v>
      </c>
      <c r="Y153" s="348" t="s">
        <v>3561</v>
      </c>
      <c r="Z153" s="348" t="s">
        <v>3561</v>
      </c>
      <c r="AA153" s="402"/>
      <c r="AB153" s="273" t="s">
        <v>3653</v>
      </c>
      <c r="AC153" s="270" t="s">
        <v>3654</v>
      </c>
      <c r="AD153" s="412" t="s">
        <v>3655</v>
      </c>
      <c r="AE153" s="402"/>
      <c r="AF153" s="402"/>
      <c r="AG153" s="343" t="s">
        <v>3657</v>
      </c>
      <c r="AH153" s="348" t="s">
        <v>3658</v>
      </c>
      <c r="AI153" s="300" t="s">
        <v>3096</v>
      </c>
      <c r="AJ153" s="402"/>
      <c r="AK153" s="272" t="s">
        <v>3162</v>
      </c>
      <c r="AL153" s="402"/>
      <c r="AM153" s="402" t="s">
        <v>3605</v>
      </c>
    </row>
    <row r="154" spans="1:39" ht="15.75" customHeight="1">
      <c r="A154" s="411"/>
      <c r="B154" s="382" t="s">
        <v>3661</v>
      </c>
      <c r="C154" s="268" t="s">
        <v>3311</v>
      </c>
      <c r="D154" s="270" t="s">
        <v>120</v>
      </c>
      <c r="E154" s="343" t="s">
        <v>376</v>
      </c>
      <c r="F154" s="270" t="s">
        <v>1239</v>
      </c>
      <c r="G154" s="270" t="s">
        <v>3566</v>
      </c>
      <c r="H154" s="343">
        <v>24070363486</v>
      </c>
      <c r="I154" s="270" t="s">
        <v>1536</v>
      </c>
      <c r="J154" s="272">
        <v>37086</v>
      </c>
      <c r="K154" s="270" t="str">
        <f t="shared" ca="1" si="3"/>
        <v>25Tahun</v>
      </c>
      <c r="L154" s="271" t="s">
        <v>3666</v>
      </c>
      <c r="M154" s="269" t="s">
        <v>3667</v>
      </c>
      <c r="N154" s="408"/>
      <c r="O154" s="375" t="s">
        <v>3668</v>
      </c>
      <c r="P154" s="269" t="s">
        <v>3305</v>
      </c>
      <c r="Q154" s="272">
        <v>45468</v>
      </c>
      <c r="R154" s="267" t="s">
        <v>2860</v>
      </c>
      <c r="S154" s="272"/>
      <c r="T154" s="348" t="s">
        <v>3307</v>
      </c>
      <c r="U154" s="343" t="s">
        <v>3308</v>
      </c>
      <c r="V154" s="307" t="s">
        <v>3202</v>
      </c>
      <c r="W154" s="380" t="s">
        <v>3309</v>
      </c>
      <c r="X154" s="381" t="s">
        <v>3310</v>
      </c>
      <c r="Y154" s="348" t="s">
        <v>3561</v>
      </c>
      <c r="Z154" s="348" t="s">
        <v>3561</v>
      </c>
      <c r="AA154" s="410"/>
      <c r="AB154" s="410"/>
      <c r="AC154" s="402"/>
      <c r="AD154" s="402"/>
      <c r="AE154" s="402"/>
      <c r="AF154" s="402"/>
      <c r="AG154" s="402"/>
      <c r="AH154" s="402"/>
      <c r="AI154" s="300" t="s">
        <v>3096</v>
      </c>
      <c r="AJ154" s="402"/>
      <c r="AK154" s="272" t="s">
        <v>3162</v>
      </c>
      <c r="AL154" s="402"/>
      <c r="AM154" s="402" t="s">
        <v>3669</v>
      </c>
    </row>
    <row r="155" spans="1:39" ht="15.75" customHeight="1">
      <c r="A155" s="411"/>
      <c r="B155" s="382" t="s">
        <v>3670</v>
      </c>
      <c r="C155" s="268" t="s">
        <v>1621</v>
      </c>
      <c r="D155" s="270" t="s">
        <v>120</v>
      </c>
      <c r="E155" s="343" t="s">
        <v>376</v>
      </c>
      <c r="F155" s="270" t="s">
        <v>1239</v>
      </c>
      <c r="G155" s="270" t="s">
        <v>2555</v>
      </c>
      <c r="H155" s="343" t="s">
        <v>3671</v>
      </c>
      <c r="I155" s="270" t="s">
        <v>1622</v>
      </c>
      <c r="J155" s="272">
        <v>34648</v>
      </c>
      <c r="K155" s="270" t="str">
        <f t="shared" ca="1" si="3"/>
        <v>31Tahun</v>
      </c>
      <c r="L155" s="271" t="s">
        <v>3672</v>
      </c>
      <c r="M155" s="269" t="s">
        <v>3673</v>
      </c>
      <c r="N155" s="270"/>
      <c r="O155" s="397" t="s">
        <v>3674</v>
      </c>
      <c r="P155" s="397" t="s">
        <v>3559</v>
      </c>
      <c r="Q155" s="395">
        <v>45477</v>
      </c>
      <c r="R155" s="394" t="s">
        <v>2860</v>
      </c>
      <c r="S155" s="395" t="s">
        <v>3162</v>
      </c>
      <c r="T155" s="343" t="s">
        <v>3560</v>
      </c>
      <c r="U155" s="343" t="s">
        <v>3308</v>
      </c>
      <c r="V155" s="307" t="s">
        <v>3202</v>
      </c>
      <c r="W155" s="380" t="s">
        <v>3309</v>
      </c>
      <c r="X155" s="381" t="s">
        <v>3310</v>
      </c>
      <c r="Y155" s="348" t="s">
        <v>3561</v>
      </c>
      <c r="Z155" s="348" t="s">
        <v>3561</v>
      </c>
      <c r="AA155" s="402"/>
      <c r="AB155" s="270"/>
      <c r="AC155" s="405" t="s">
        <v>3675</v>
      </c>
      <c r="AD155" s="343" t="s">
        <v>3676</v>
      </c>
      <c r="AE155" s="343" t="s">
        <v>3677</v>
      </c>
      <c r="AF155" s="300" t="s">
        <v>3096</v>
      </c>
      <c r="AG155" s="402"/>
      <c r="AH155" s="402"/>
      <c r="AI155" s="402"/>
      <c r="AJ155" s="402"/>
      <c r="AK155" s="402"/>
      <c r="AL155" s="402"/>
      <c r="AM155" s="402" t="s">
        <v>3678</v>
      </c>
    </row>
    <row r="156" spans="1:39" ht="15.75" customHeight="1">
      <c r="A156" s="411"/>
      <c r="B156" s="382" t="s">
        <v>3679</v>
      </c>
      <c r="C156" s="345" t="s">
        <v>682</v>
      </c>
      <c r="D156" s="270" t="s">
        <v>120</v>
      </c>
      <c r="E156" s="343" t="s">
        <v>376</v>
      </c>
      <c r="F156" s="343" t="s">
        <v>675</v>
      </c>
      <c r="G156" s="343" t="s">
        <v>675</v>
      </c>
      <c r="H156" s="343"/>
      <c r="I156" s="343" t="s">
        <v>378</v>
      </c>
      <c r="J156" s="348">
        <v>36366</v>
      </c>
      <c r="K156" s="270" t="str">
        <f t="shared" ca="1" si="3"/>
        <v>27Tahun</v>
      </c>
      <c r="L156" s="347" t="s">
        <v>3680</v>
      </c>
      <c r="M156" s="346" t="s">
        <v>3681</v>
      </c>
      <c r="N156" s="343"/>
      <c r="O156" s="348" t="s">
        <v>3682</v>
      </c>
      <c r="P156" s="349"/>
      <c r="Q156" s="369"/>
      <c r="R156" s="349"/>
      <c r="S156" s="348" t="s">
        <v>3683</v>
      </c>
      <c r="T156" s="348"/>
      <c r="U156" s="348"/>
      <c r="V156" s="348"/>
      <c r="W156" s="348"/>
      <c r="X156" s="348"/>
      <c r="Y156" s="348"/>
      <c r="Z156" s="348" t="s">
        <v>3683</v>
      </c>
      <c r="AA156" s="378"/>
      <c r="AB156" s="378"/>
      <c r="AC156" s="378"/>
      <c r="AD156" s="378"/>
      <c r="AE156" s="378"/>
      <c r="AF156" s="378"/>
      <c r="AG156" s="378"/>
      <c r="AH156" s="378"/>
      <c r="AI156" s="378"/>
      <c r="AJ156" s="378"/>
      <c r="AK156" s="378"/>
      <c r="AL156" s="378"/>
      <c r="AM156" s="378" t="s">
        <v>3685</v>
      </c>
    </row>
    <row r="157" spans="1:39" ht="15.75" customHeight="1">
      <c r="A157" s="411"/>
      <c r="B157" s="382" t="s">
        <v>3686</v>
      </c>
      <c r="C157" s="345" t="s">
        <v>2357</v>
      </c>
      <c r="D157" s="270" t="s">
        <v>120</v>
      </c>
      <c r="E157" s="343" t="s">
        <v>376</v>
      </c>
      <c r="F157" s="343" t="s">
        <v>3232</v>
      </c>
      <c r="G157" s="343" t="s">
        <v>3232</v>
      </c>
      <c r="H157" s="343"/>
      <c r="I157" s="343" t="s">
        <v>2358</v>
      </c>
      <c r="J157" s="348">
        <v>32824</v>
      </c>
      <c r="K157" s="270" t="str">
        <f t="shared" ca="1" si="3"/>
        <v>36Tahun</v>
      </c>
      <c r="L157" s="347" t="s">
        <v>3687</v>
      </c>
      <c r="M157" s="346" t="s">
        <v>3688</v>
      </c>
      <c r="N157" s="343"/>
      <c r="O157" s="348" t="s">
        <v>3689</v>
      </c>
      <c r="P157" s="349"/>
      <c r="Q157" s="369"/>
      <c r="R157" s="349"/>
      <c r="S157" s="348" t="s">
        <v>3561</v>
      </c>
      <c r="T157" s="348"/>
      <c r="U157" s="348"/>
      <c r="V157" s="348"/>
      <c r="W157" s="348"/>
      <c r="X157" s="348"/>
      <c r="Y157" s="348"/>
      <c r="Z157" s="348" t="s">
        <v>3561</v>
      </c>
      <c r="AA157" s="378"/>
      <c r="AB157" s="378"/>
      <c r="AC157" s="378"/>
      <c r="AD157" s="378"/>
      <c r="AE157" s="378"/>
      <c r="AF157" s="378"/>
      <c r="AG157" s="378"/>
      <c r="AH157" s="378"/>
      <c r="AI157" s="378"/>
      <c r="AJ157" s="378"/>
      <c r="AK157" s="378"/>
      <c r="AL157" s="378"/>
      <c r="AM157" s="378" t="s">
        <v>3685</v>
      </c>
    </row>
    <row r="158" spans="1:39" ht="15.75" customHeight="1">
      <c r="A158" s="411"/>
      <c r="B158" s="382" t="s">
        <v>3690</v>
      </c>
      <c r="C158" s="268" t="s">
        <v>2396</v>
      </c>
      <c r="D158" s="270" t="s">
        <v>120</v>
      </c>
      <c r="E158" s="343" t="s">
        <v>376</v>
      </c>
      <c r="F158" s="270" t="s">
        <v>3081</v>
      </c>
      <c r="G158" s="270" t="s">
        <v>3082</v>
      </c>
      <c r="H158" s="343"/>
      <c r="I158" s="270" t="s">
        <v>363</v>
      </c>
      <c r="J158" s="272">
        <v>31962</v>
      </c>
      <c r="K158" s="270" t="str">
        <f t="shared" ca="1" si="3"/>
        <v>39Tahun</v>
      </c>
      <c r="L158" s="271" t="s">
        <v>3691</v>
      </c>
      <c r="M158" s="346" t="s">
        <v>3692</v>
      </c>
      <c r="N158" s="343"/>
      <c r="O158" s="348" t="s">
        <v>3693</v>
      </c>
      <c r="P158" s="372"/>
      <c r="Q158" s="372"/>
      <c r="R158" s="267"/>
      <c r="S158" s="343" t="s">
        <v>3561</v>
      </c>
      <c r="T158" s="348"/>
      <c r="U158" s="348"/>
      <c r="V158" s="348"/>
      <c r="W158" s="348"/>
      <c r="X158" s="348"/>
      <c r="Y158" s="348"/>
      <c r="Z158" s="343" t="s">
        <v>3561</v>
      </c>
      <c r="AA158" s="402"/>
      <c r="AB158" s="402"/>
      <c r="AC158" s="402"/>
      <c r="AD158" s="402"/>
      <c r="AE158" s="402"/>
      <c r="AF158" s="402"/>
      <c r="AG158" s="402"/>
      <c r="AH158" s="402"/>
      <c r="AI158" s="402"/>
      <c r="AJ158" s="402"/>
      <c r="AK158" s="402"/>
      <c r="AL158" s="402"/>
      <c r="AM158" s="378" t="s">
        <v>3685</v>
      </c>
    </row>
    <row r="159" spans="1:39" ht="15.75" customHeight="1">
      <c r="A159" s="411"/>
      <c r="B159" s="414" t="s">
        <v>3694</v>
      </c>
      <c r="C159" s="415" t="s">
        <v>1077</v>
      </c>
      <c r="D159" s="270" t="s">
        <v>120</v>
      </c>
      <c r="E159" s="343" t="s">
        <v>376</v>
      </c>
      <c r="F159" s="416" t="s">
        <v>3695</v>
      </c>
      <c r="G159" s="416" t="s">
        <v>1069</v>
      </c>
      <c r="H159" s="417">
        <v>24046434031</v>
      </c>
      <c r="I159" s="416" t="s">
        <v>1004</v>
      </c>
      <c r="J159" s="418">
        <v>31763</v>
      </c>
      <c r="K159" s="270" t="str">
        <f t="shared" ca="1" si="3"/>
        <v>39Tahun</v>
      </c>
      <c r="L159" s="419" t="s">
        <v>3696</v>
      </c>
      <c r="M159" s="420" t="s">
        <v>3697</v>
      </c>
      <c r="N159" s="416"/>
      <c r="O159" s="416" t="s">
        <v>3698</v>
      </c>
      <c r="P159" s="421" t="s">
        <v>3699</v>
      </c>
      <c r="Q159" s="418">
        <v>45426</v>
      </c>
      <c r="R159" s="421" t="s">
        <v>2860</v>
      </c>
      <c r="S159" s="418" t="s">
        <v>3700</v>
      </c>
      <c r="T159" s="416" t="s">
        <v>3701</v>
      </c>
      <c r="U159" s="343" t="s">
        <v>3702</v>
      </c>
      <c r="V159" s="307" t="s">
        <v>3202</v>
      </c>
      <c r="W159" s="422" t="s">
        <v>3309</v>
      </c>
      <c r="X159" s="381" t="s">
        <v>3310</v>
      </c>
      <c r="Y159" s="343" t="s">
        <v>3561</v>
      </c>
      <c r="Z159" s="343" t="s">
        <v>3561</v>
      </c>
      <c r="AA159" s="402"/>
      <c r="AB159" s="402"/>
      <c r="AC159" s="416"/>
      <c r="AD159" s="416"/>
      <c r="AE159" s="423"/>
      <c r="AF159" s="402"/>
      <c r="AG159" s="402"/>
      <c r="AH159" s="402"/>
      <c r="AI159" s="402"/>
      <c r="AJ159" s="402"/>
      <c r="AK159" s="402"/>
      <c r="AL159" s="402"/>
      <c r="AM159" s="378" t="s">
        <v>3685</v>
      </c>
    </row>
    <row r="160" spans="1:39" ht="15.75" customHeight="1">
      <c r="A160" s="411"/>
      <c r="B160" s="382" t="s">
        <v>3703</v>
      </c>
      <c r="C160" s="424" t="s">
        <v>1081</v>
      </c>
      <c r="D160" s="270" t="s">
        <v>120</v>
      </c>
      <c r="E160" s="343" t="s">
        <v>376</v>
      </c>
      <c r="F160" s="270" t="s">
        <v>3695</v>
      </c>
      <c r="G160" s="270" t="s">
        <v>1069</v>
      </c>
      <c r="H160" s="343">
        <v>24105226799</v>
      </c>
      <c r="I160" s="270" t="s">
        <v>3704</v>
      </c>
      <c r="J160" s="272">
        <v>32236</v>
      </c>
      <c r="K160" s="270" t="str">
        <f t="shared" ca="1" si="3"/>
        <v>38Tahun</v>
      </c>
      <c r="L160" s="271" t="s">
        <v>3705</v>
      </c>
      <c r="M160" s="269" t="s">
        <v>3706</v>
      </c>
      <c r="N160" s="270"/>
      <c r="O160" s="270" t="s">
        <v>3707</v>
      </c>
      <c r="P160" s="267" t="s">
        <v>3708</v>
      </c>
      <c r="Q160" s="272">
        <v>45470</v>
      </c>
      <c r="R160" s="267" t="s">
        <v>3709</v>
      </c>
      <c r="S160" s="272"/>
      <c r="T160" s="270" t="s">
        <v>3710</v>
      </c>
      <c r="U160" s="343" t="s">
        <v>3308</v>
      </c>
      <c r="V160" s="307" t="s">
        <v>3202</v>
      </c>
      <c r="W160" s="422" t="s">
        <v>3309</v>
      </c>
      <c r="X160" s="381" t="s">
        <v>3310</v>
      </c>
      <c r="Y160" s="343" t="s">
        <v>3561</v>
      </c>
      <c r="Z160" s="343" t="s">
        <v>3561</v>
      </c>
      <c r="AA160" s="267"/>
      <c r="AB160" s="267"/>
      <c r="AC160" s="270"/>
      <c r="AD160" s="270"/>
      <c r="AE160" s="300"/>
      <c r="AF160" s="402"/>
      <c r="AG160" s="402"/>
      <c r="AH160" s="402"/>
      <c r="AI160" s="402"/>
      <c r="AJ160" s="402"/>
      <c r="AK160" s="402"/>
      <c r="AL160" s="402"/>
      <c r="AM160" s="378" t="s">
        <v>3685</v>
      </c>
    </row>
    <row r="161" spans="1:39" ht="15.75" customHeight="1">
      <c r="A161" s="411"/>
      <c r="B161" s="382" t="s">
        <v>3711</v>
      </c>
      <c r="C161" s="425" t="s">
        <v>2516</v>
      </c>
      <c r="D161" s="270" t="s">
        <v>120</v>
      </c>
      <c r="E161" s="343" t="s">
        <v>376</v>
      </c>
      <c r="F161" s="270" t="s">
        <v>3695</v>
      </c>
      <c r="G161" s="270" t="s">
        <v>1069</v>
      </c>
      <c r="H161" s="343"/>
      <c r="I161" s="343" t="s">
        <v>2517</v>
      </c>
      <c r="J161" s="348">
        <v>32794</v>
      </c>
      <c r="K161" s="270" t="str">
        <f t="shared" ca="1" si="3"/>
        <v>36Tahun</v>
      </c>
      <c r="L161" s="347" t="s">
        <v>3696</v>
      </c>
      <c r="M161" s="346" t="s">
        <v>3712</v>
      </c>
      <c r="N161" s="343"/>
      <c r="O161" s="343" t="s">
        <v>3713</v>
      </c>
      <c r="P161" s="349"/>
      <c r="Q161" s="348"/>
      <c r="R161" s="349"/>
      <c r="S161" s="348" t="s">
        <v>3714</v>
      </c>
      <c r="T161" s="343"/>
      <c r="U161" s="343"/>
      <c r="V161" s="343"/>
      <c r="W161" s="348"/>
      <c r="X161" s="343"/>
      <c r="Y161" s="343"/>
      <c r="Z161" s="348" t="s">
        <v>3714</v>
      </c>
      <c r="AA161" s="402"/>
      <c r="AB161" s="402"/>
      <c r="AC161" s="403"/>
      <c r="AD161" s="403"/>
      <c r="AE161" s="426"/>
      <c r="AF161" s="402"/>
      <c r="AG161" s="402"/>
      <c r="AH161" s="402"/>
      <c r="AI161" s="402"/>
      <c r="AJ161" s="402"/>
      <c r="AK161" s="402"/>
      <c r="AL161" s="402"/>
      <c r="AM161" s="378" t="s">
        <v>3685</v>
      </c>
    </row>
    <row r="162" spans="1:39" ht="15.75" customHeight="1">
      <c r="A162" s="411"/>
      <c r="B162" s="382" t="s">
        <v>3715</v>
      </c>
      <c r="C162" s="268" t="s">
        <v>1035</v>
      </c>
      <c r="D162" s="270" t="s">
        <v>120</v>
      </c>
      <c r="E162" s="343" t="s">
        <v>376</v>
      </c>
      <c r="F162" s="270" t="s">
        <v>2733</v>
      </c>
      <c r="G162" s="270" t="s">
        <v>2759</v>
      </c>
      <c r="H162" s="363"/>
      <c r="I162" s="269" t="s">
        <v>1036</v>
      </c>
      <c r="J162" s="272">
        <v>33979</v>
      </c>
      <c r="K162" s="270" t="str">
        <f t="shared" ca="1" si="3"/>
        <v>33Tahun</v>
      </c>
      <c r="L162" s="271" t="s">
        <v>3717</v>
      </c>
      <c r="M162" s="269" t="s">
        <v>3718</v>
      </c>
      <c r="N162" s="270"/>
      <c r="O162" s="270" t="s">
        <v>3719</v>
      </c>
      <c r="P162" s="267"/>
      <c r="Q162" s="267"/>
      <c r="R162" s="267"/>
      <c r="S162" s="381" t="s">
        <v>3720</v>
      </c>
      <c r="T162" s="348" t="s">
        <v>3561</v>
      </c>
      <c r="U162" s="267"/>
      <c r="V162" s="267"/>
      <c r="W162" s="267"/>
      <c r="X162" s="267"/>
      <c r="Y162" s="349"/>
      <c r="Z162" s="348" t="s">
        <v>3561</v>
      </c>
      <c r="AA162" s="402"/>
      <c r="AB162" s="402"/>
      <c r="AC162" s="427"/>
      <c r="AD162" s="402"/>
      <c r="AE162" s="402"/>
      <c r="AF162" s="402"/>
      <c r="AG162" s="402"/>
      <c r="AH162" s="402"/>
      <c r="AI162" s="402"/>
      <c r="AJ162" s="402"/>
      <c r="AK162" s="402"/>
      <c r="AL162" s="402"/>
      <c r="AM162" s="378" t="s">
        <v>3685</v>
      </c>
    </row>
    <row r="163" spans="1:39" ht="15.75" customHeight="1">
      <c r="A163" s="411"/>
      <c r="B163" s="382" t="s">
        <v>3721</v>
      </c>
      <c r="C163" s="268" t="s">
        <v>1330</v>
      </c>
      <c r="D163" s="270" t="s">
        <v>120</v>
      </c>
      <c r="E163" s="343" t="s">
        <v>376</v>
      </c>
      <c r="F163" s="269" t="s">
        <v>3054</v>
      </c>
      <c r="G163" s="270" t="s">
        <v>1318</v>
      </c>
      <c r="H163" s="346" t="s">
        <v>3722</v>
      </c>
      <c r="I163" s="343" t="s">
        <v>1318</v>
      </c>
      <c r="J163" s="348">
        <v>30659</v>
      </c>
      <c r="K163" s="270" t="str">
        <f t="shared" ca="1" si="3"/>
        <v>42Tahun</v>
      </c>
      <c r="L163" s="347" t="s">
        <v>3093</v>
      </c>
      <c r="M163" s="346" t="s">
        <v>3723</v>
      </c>
      <c r="N163" s="343"/>
      <c r="O163" s="397" t="s">
        <v>3095</v>
      </c>
      <c r="P163" s="362" t="s">
        <v>3724</v>
      </c>
      <c r="Q163" s="348">
        <v>45468</v>
      </c>
      <c r="R163" s="267" t="s">
        <v>2860</v>
      </c>
      <c r="S163" s="395" t="s">
        <v>3162</v>
      </c>
      <c r="T163" s="343" t="s">
        <v>3725</v>
      </c>
      <c r="U163" s="343" t="s">
        <v>3308</v>
      </c>
      <c r="V163" s="307" t="s">
        <v>3202</v>
      </c>
      <c r="W163" s="422" t="s">
        <v>3309</v>
      </c>
      <c r="X163" s="381" t="s">
        <v>3310</v>
      </c>
      <c r="Y163" s="348" t="s">
        <v>3561</v>
      </c>
      <c r="Z163" s="348" t="s">
        <v>3561</v>
      </c>
      <c r="AA163" s="363" t="s">
        <v>3100</v>
      </c>
      <c r="AB163" s="348" t="s">
        <v>3096</v>
      </c>
      <c r="AC163" s="378"/>
      <c r="AD163" s="378"/>
      <c r="AE163" s="378"/>
      <c r="AF163" s="378"/>
      <c r="AG163" s="378"/>
      <c r="AH163" s="378"/>
      <c r="AI163" s="378"/>
      <c r="AJ163" s="378"/>
      <c r="AK163" s="378"/>
      <c r="AL163" s="378"/>
      <c r="AM163" s="378" t="s">
        <v>3685</v>
      </c>
    </row>
    <row r="164" spans="1:39" ht="15.75" customHeight="1">
      <c r="A164" s="411"/>
      <c r="B164" s="382" t="s">
        <v>3726</v>
      </c>
      <c r="C164" s="268" t="s">
        <v>1338</v>
      </c>
      <c r="D164" s="270" t="s">
        <v>120</v>
      </c>
      <c r="E164" s="343" t="s">
        <v>376</v>
      </c>
      <c r="F164" s="269" t="s">
        <v>3054</v>
      </c>
      <c r="G164" s="270" t="s">
        <v>1318</v>
      </c>
      <c r="H164" s="346" t="s">
        <v>3727</v>
      </c>
      <c r="I164" s="343" t="s">
        <v>1318</v>
      </c>
      <c r="J164" s="348">
        <v>35934</v>
      </c>
      <c r="K164" s="270" t="str">
        <f t="shared" ca="1" si="3"/>
        <v>28Tahun</v>
      </c>
      <c r="L164" s="347" t="s">
        <v>3728</v>
      </c>
      <c r="M164" s="346" t="s">
        <v>3729</v>
      </c>
      <c r="N164" s="343"/>
      <c r="O164" s="397" t="s">
        <v>3095</v>
      </c>
      <c r="P164" s="362" t="s">
        <v>3724</v>
      </c>
      <c r="Q164" s="348">
        <v>45468</v>
      </c>
      <c r="R164" s="267" t="s">
        <v>2860</v>
      </c>
      <c r="S164" s="395" t="s">
        <v>3162</v>
      </c>
      <c r="T164" s="343" t="s">
        <v>3725</v>
      </c>
      <c r="U164" s="343" t="s">
        <v>3308</v>
      </c>
      <c r="V164" s="307" t="s">
        <v>3202</v>
      </c>
      <c r="W164" s="422" t="s">
        <v>3309</v>
      </c>
      <c r="X164" s="381" t="s">
        <v>3310</v>
      </c>
      <c r="Y164" s="348" t="s">
        <v>3561</v>
      </c>
      <c r="Z164" s="348" t="s">
        <v>3561</v>
      </c>
      <c r="AA164" s="363" t="s">
        <v>3100</v>
      </c>
      <c r="AB164" s="348" t="s">
        <v>3096</v>
      </c>
      <c r="AC164" s="378"/>
      <c r="AD164" s="378"/>
      <c r="AE164" s="378"/>
      <c r="AF164" s="378"/>
      <c r="AG164" s="378"/>
      <c r="AH164" s="378"/>
      <c r="AI164" s="378"/>
      <c r="AJ164" s="378"/>
      <c r="AK164" s="378"/>
      <c r="AL164" s="378"/>
      <c r="AM164" s="378" t="s">
        <v>3685</v>
      </c>
    </row>
    <row r="165" spans="1:39" ht="15.75" customHeight="1">
      <c r="A165" s="411"/>
      <c r="B165" s="382" t="s">
        <v>3730</v>
      </c>
      <c r="C165" s="268" t="s">
        <v>1360</v>
      </c>
      <c r="D165" s="270" t="s">
        <v>120</v>
      </c>
      <c r="E165" s="366" t="s">
        <v>3731</v>
      </c>
      <c r="F165" s="269" t="s">
        <v>3054</v>
      </c>
      <c r="G165" s="270" t="s">
        <v>1318</v>
      </c>
      <c r="H165" s="346" t="s">
        <v>3732</v>
      </c>
      <c r="I165" s="343" t="s">
        <v>1318</v>
      </c>
      <c r="J165" s="348">
        <v>35455</v>
      </c>
      <c r="K165" s="270" t="str">
        <f t="shared" ca="1" si="3"/>
        <v>29Tahun</v>
      </c>
      <c r="L165" s="347" t="s">
        <v>3733</v>
      </c>
      <c r="M165" s="346" t="s">
        <v>3734</v>
      </c>
      <c r="N165" s="343"/>
      <c r="O165" s="397" t="s">
        <v>3095</v>
      </c>
      <c r="P165" s="362" t="s">
        <v>3724</v>
      </c>
      <c r="Q165" s="348">
        <v>45468</v>
      </c>
      <c r="R165" s="267" t="s">
        <v>3139</v>
      </c>
      <c r="S165" s="395" t="s">
        <v>3162</v>
      </c>
      <c r="T165" s="343" t="s">
        <v>3725</v>
      </c>
      <c r="U165" s="343" t="s">
        <v>3308</v>
      </c>
      <c r="V165" s="307" t="s">
        <v>3202</v>
      </c>
      <c r="W165" s="422" t="s">
        <v>3309</v>
      </c>
      <c r="X165" s="381" t="s">
        <v>3310</v>
      </c>
      <c r="Y165" s="348" t="s">
        <v>3561</v>
      </c>
      <c r="Z165" s="348" t="s">
        <v>3561</v>
      </c>
      <c r="AA165" s="363" t="s">
        <v>3100</v>
      </c>
      <c r="AB165" s="348" t="s">
        <v>3096</v>
      </c>
      <c r="AC165" s="378"/>
      <c r="AD165" s="378"/>
      <c r="AE165" s="378"/>
      <c r="AF165" s="378"/>
      <c r="AG165" s="378"/>
      <c r="AH165" s="378"/>
      <c r="AI165" s="378"/>
      <c r="AJ165" s="378"/>
      <c r="AK165" s="378"/>
      <c r="AL165" s="378"/>
      <c r="AM165" s="378" t="s">
        <v>3685</v>
      </c>
    </row>
    <row r="166" spans="1:39" ht="15.75" customHeight="1">
      <c r="A166" s="411"/>
      <c r="B166" s="382" t="s">
        <v>3735</v>
      </c>
      <c r="C166" s="345" t="s">
        <v>1347</v>
      </c>
      <c r="D166" s="270" t="s">
        <v>120</v>
      </c>
      <c r="E166" s="343" t="s">
        <v>376</v>
      </c>
      <c r="F166" s="346" t="s">
        <v>3054</v>
      </c>
      <c r="G166" s="343" t="s">
        <v>1318</v>
      </c>
      <c r="H166" s="346" t="s">
        <v>3736</v>
      </c>
      <c r="I166" s="343" t="s">
        <v>1318</v>
      </c>
      <c r="J166" s="348">
        <v>36865</v>
      </c>
      <c r="K166" s="270" t="str">
        <f t="shared" ca="1" si="3"/>
        <v>25Tahun</v>
      </c>
      <c r="L166" s="347" t="s">
        <v>3737</v>
      </c>
      <c r="M166" s="346" t="s">
        <v>3738</v>
      </c>
      <c r="N166" s="343"/>
      <c r="O166" s="397" t="s">
        <v>3739</v>
      </c>
      <c r="P166" s="362" t="s">
        <v>3724</v>
      </c>
      <c r="Q166" s="348">
        <v>45468</v>
      </c>
      <c r="R166" s="267" t="s">
        <v>2860</v>
      </c>
      <c r="S166" s="395" t="s">
        <v>3162</v>
      </c>
      <c r="T166" s="343" t="s">
        <v>3725</v>
      </c>
      <c r="U166" s="343" t="s">
        <v>3308</v>
      </c>
      <c r="V166" s="307" t="s">
        <v>3202</v>
      </c>
      <c r="W166" s="422" t="s">
        <v>3309</v>
      </c>
      <c r="X166" s="381" t="s">
        <v>3310</v>
      </c>
      <c r="Y166" s="348" t="s">
        <v>3561</v>
      </c>
      <c r="Z166" s="348" t="s">
        <v>3561</v>
      </c>
      <c r="AA166" s="343" t="s">
        <v>3740</v>
      </c>
      <c r="AB166" s="348" t="s">
        <v>3096</v>
      </c>
      <c r="AC166" s="378"/>
      <c r="AD166" s="378"/>
      <c r="AE166" s="378"/>
      <c r="AF166" s="378"/>
      <c r="AG166" s="378"/>
      <c r="AH166" s="378"/>
      <c r="AI166" s="378"/>
      <c r="AJ166" s="378"/>
      <c r="AK166" s="378"/>
      <c r="AL166" s="378"/>
      <c r="AM166" s="378" t="s">
        <v>3685</v>
      </c>
    </row>
    <row r="167" spans="1:39" ht="15.75" customHeight="1">
      <c r="A167" s="411"/>
      <c r="B167" s="382" t="s">
        <v>3741</v>
      </c>
      <c r="C167" s="268" t="s">
        <v>1368</v>
      </c>
      <c r="D167" s="270" t="s">
        <v>120</v>
      </c>
      <c r="E167" s="366" t="s">
        <v>3742</v>
      </c>
      <c r="F167" s="269" t="s">
        <v>3054</v>
      </c>
      <c r="G167" s="343" t="s">
        <v>1318</v>
      </c>
      <c r="H167" s="343">
        <v>23170776050</v>
      </c>
      <c r="I167" s="270" t="s">
        <v>1318</v>
      </c>
      <c r="J167" s="272">
        <v>34857</v>
      </c>
      <c r="K167" s="270" t="str">
        <f t="shared" ca="1" si="3"/>
        <v>31Tahun</v>
      </c>
      <c r="L167" s="271" t="s">
        <v>3743</v>
      </c>
      <c r="M167" s="269" t="s">
        <v>3744</v>
      </c>
      <c r="N167" s="270"/>
      <c r="O167" s="395" t="s">
        <v>3745</v>
      </c>
      <c r="P167" s="362" t="s">
        <v>3724</v>
      </c>
      <c r="Q167" s="348">
        <v>45468</v>
      </c>
      <c r="R167" s="267" t="s">
        <v>3183</v>
      </c>
      <c r="S167" s="395" t="s">
        <v>3162</v>
      </c>
      <c r="T167" s="343" t="s">
        <v>3725</v>
      </c>
      <c r="U167" s="343" t="s">
        <v>3308</v>
      </c>
      <c r="V167" s="307" t="s">
        <v>3202</v>
      </c>
      <c r="W167" s="422" t="s">
        <v>3309</v>
      </c>
      <c r="X167" s="381" t="s">
        <v>3310</v>
      </c>
      <c r="Y167" s="348" t="s">
        <v>3561</v>
      </c>
      <c r="Z167" s="348" t="s">
        <v>3561</v>
      </c>
      <c r="AA167" s="343" t="s">
        <v>3740</v>
      </c>
      <c r="AB167" s="348" t="s">
        <v>3096</v>
      </c>
      <c r="AC167" s="378"/>
      <c r="AD167" s="378"/>
      <c r="AE167" s="378"/>
      <c r="AF167" s="378"/>
      <c r="AG167" s="378"/>
      <c r="AH167" s="378"/>
      <c r="AI167" s="378"/>
      <c r="AJ167" s="378"/>
      <c r="AK167" s="378"/>
      <c r="AL167" s="378"/>
      <c r="AM167" s="378" t="s">
        <v>3685</v>
      </c>
    </row>
    <row r="168" spans="1:39" ht="15.75" customHeight="1">
      <c r="A168" s="411"/>
      <c r="B168" s="382" t="s">
        <v>3746</v>
      </c>
      <c r="C168" s="268" t="s">
        <v>3166</v>
      </c>
      <c r="D168" s="270" t="s">
        <v>120</v>
      </c>
      <c r="E168" s="343" t="s">
        <v>376</v>
      </c>
      <c r="F168" s="269" t="s">
        <v>3054</v>
      </c>
      <c r="G168" s="270" t="s">
        <v>3747</v>
      </c>
      <c r="H168" s="343">
        <v>23170776092</v>
      </c>
      <c r="I168" s="270" t="s">
        <v>3167</v>
      </c>
      <c r="J168" s="272">
        <v>33004</v>
      </c>
      <c r="K168" s="270" t="str">
        <f t="shared" ca="1" si="3"/>
        <v>36Tahun</v>
      </c>
      <c r="L168" s="271" t="s">
        <v>3748</v>
      </c>
      <c r="M168" s="269" t="s">
        <v>3749</v>
      </c>
      <c r="N168" s="270"/>
      <c r="O168" s="395" t="s">
        <v>3750</v>
      </c>
      <c r="P168" s="362" t="s">
        <v>3724</v>
      </c>
      <c r="Q168" s="348">
        <v>45468</v>
      </c>
      <c r="R168" s="267" t="s">
        <v>2860</v>
      </c>
      <c r="S168" s="395" t="s">
        <v>3162</v>
      </c>
      <c r="T168" s="343" t="s">
        <v>3725</v>
      </c>
      <c r="U168" s="343" t="s">
        <v>3308</v>
      </c>
      <c r="V168" s="307" t="s">
        <v>3202</v>
      </c>
      <c r="W168" s="422" t="s">
        <v>3309</v>
      </c>
      <c r="X168" s="381" t="s">
        <v>3310</v>
      </c>
      <c r="Y168" s="348" t="s">
        <v>3561</v>
      </c>
      <c r="Z168" s="348" t="s">
        <v>3561</v>
      </c>
      <c r="AA168" s="402"/>
      <c r="AB168" s="348" t="s">
        <v>3096</v>
      </c>
      <c r="AC168" s="402"/>
      <c r="AD168" s="402"/>
      <c r="AE168" s="402"/>
      <c r="AF168" s="402"/>
      <c r="AG168" s="402"/>
      <c r="AH168" s="402"/>
      <c r="AI168" s="402"/>
      <c r="AJ168" s="402"/>
      <c r="AK168" s="402"/>
      <c r="AL168" s="402"/>
      <c r="AM168" s="378" t="s">
        <v>3685</v>
      </c>
    </row>
    <row r="169" spans="1:39" ht="15.75" customHeight="1">
      <c r="A169" s="411"/>
      <c r="B169" s="382" t="s">
        <v>3751</v>
      </c>
      <c r="C169" s="345" t="s">
        <v>2314</v>
      </c>
      <c r="D169" s="270" t="s">
        <v>120</v>
      </c>
      <c r="E169" s="343" t="s">
        <v>376</v>
      </c>
      <c r="F169" s="270" t="s">
        <v>3081</v>
      </c>
      <c r="G169" s="270" t="s">
        <v>3752</v>
      </c>
      <c r="H169" s="343"/>
      <c r="I169" s="343" t="s">
        <v>821</v>
      </c>
      <c r="J169" s="348">
        <v>35149</v>
      </c>
      <c r="K169" s="343" t="str">
        <f t="shared" ca="1" si="3"/>
        <v>30Tahun</v>
      </c>
      <c r="L169" s="347" t="s">
        <v>3753</v>
      </c>
      <c r="M169" s="346" t="s">
        <v>3754</v>
      </c>
      <c r="N169" s="375"/>
      <c r="O169" s="375" t="s">
        <v>3584</v>
      </c>
      <c r="P169" s="343"/>
      <c r="Q169" s="348"/>
      <c r="R169" s="349"/>
      <c r="S169" s="381" t="s">
        <v>3585</v>
      </c>
      <c r="T169" s="348" t="s">
        <v>3561</v>
      </c>
      <c r="U169" s="343"/>
      <c r="V169" s="375"/>
      <c r="W169" s="375"/>
      <c r="X169" s="375"/>
      <c r="Y169" s="375"/>
      <c r="Z169" s="348" t="s">
        <v>3561</v>
      </c>
      <c r="AA169" s="378"/>
      <c r="AB169" s="378"/>
      <c r="AC169" s="378"/>
      <c r="AD169" s="378"/>
      <c r="AE169" s="378"/>
      <c r="AF169" s="378"/>
      <c r="AG169" s="378"/>
      <c r="AH169" s="378"/>
      <c r="AI169" s="378"/>
      <c r="AJ169" s="378"/>
      <c r="AK169" s="378"/>
      <c r="AL169" s="378"/>
      <c r="AM169" s="378" t="s">
        <v>3685</v>
      </c>
    </row>
    <row r="170" spans="1:39" ht="15.75" customHeight="1">
      <c r="A170" s="411"/>
      <c r="B170" s="382" t="s">
        <v>3755</v>
      </c>
      <c r="C170" s="345" t="s">
        <v>2318</v>
      </c>
      <c r="D170" s="270" t="s">
        <v>120</v>
      </c>
      <c r="E170" s="343" t="s">
        <v>376</v>
      </c>
      <c r="F170" s="270" t="s">
        <v>3081</v>
      </c>
      <c r="G170" s="270" t="s">
        <v>3752</v>
      </c>
      <c r="H170" s="343"/>
      <c r="I170" s="343" t="s">
        <v>278</v>
      </c>
      <c r="J170" s="348">
        <v>32129</v>
      </c>
      <c r="K170" s="343" t="str">
        <f t="shared" ca="1" si="3"/>
        <v>38Tahun</v>
      </c>
      <c r="L170" s="347" t="s">
        <v>3756</v>
      </c>
      <c r="M170" s="346" t="s">
        <v>3757</v>
      </c>
      <c r="N170" s="375"/>
      <c r="O170" s="375" t="s">
        <v>3584</v>
      </c>
      <c r="P170" s="343"/>
      <c r="Q170" s="348"/>
      <c r="R170" s="349"/>
      <c r="S170" s="381" t="s">
        <v>3585</v>
      </c>
      <c r="T170" s="348" t="s">
        <v>3561</v>
      </c>
      <c r="U170" s="343"/>
      <c r="V170" s="375"/>
      <c r="W170" s="375"/>
      <c r="X170" s="375"/>
      <c r="Y170" s="375"/>
      <c r="Z170" s="348" t="s">
        <v>3561</v>
      </c>
      <c r="AA170" s="378"/>
      <c r="AB170" s="378"/>
      <c r="AC170" s="378"/>
      <c r="AD170" s="378"/>
      <c r="AE170" s="378"/>
      <c r="AF170" s="378"/>
      <c r="AG170" s="378"/>
      <c r="AH170" s="378"/>
      <c r="AI170" s="378"/>
      <c r="AJ170" s="378"/>
      <c r="AK170" s="378"/>
      <c r="AL170" s="378"/>
      <c r="AM170" s="378" t="s">
        <v>3685</v>
      </c>
    </row>
    <row r="171" spans="1:39" ht="15.75" customHeight="1">
      <c r="A171" s="411"/>
      <c r="B171" s="382" t="s">
        <v>3758</v>
      </c>
      <c r="C171" s="345" t="s">
        <v>810</v>
      </c>
      <c r="D171" s="270" t="s">
        <v>120</v>
      </c>
      <c r="E171" s="343" t="s">
        <v>376</v>
      </c>
      <c r="F171" s="270" t="s">
        <v>3081</v>
      </c>
      <c r="G171" s="270" t="s">
        <v>3752</v>
      </c>
      <c r="H171" s="343"/>
      <c r="I171" s="343" t="s">
        <v>278</v>
      </c>
      <c r="J171" s="348">
        <v>31794</v>
      </c>
      <c r="K171" s="343" t="str">
        <f t="shared" ca="1" si="3"/>
        <v>39Tahun</v>
      </c>
      <c r="L171" s="347" t="s">
        <v>3759</v>
      </c>
      <c r="M171" s="346" t="s">
        <v>3760</v>
      </c>
      <c r="N171" s="375"/>
      <c r="O171" s="375" t="s">
        <v>3584</v>
      </c>
      <c r="P171" s="343"/>
      <c r="Q171" s="348"/>
      <c r="R171" s="349"/>
      <c r="S171" s="381" t="s">
        <v>3585</v>
      </c>
      <c r="T171" s="348" t="s">
        <v>3561</v>
      </c>
      <c r="U171" s="343"/>
      <c r="V171" s="375"/>
      <c r="W171" s="375"/>
      <c r="X171" s="375"/>
      <c r="Y171" s="375"/>
      <c r="Z171" s="348" t="s">
        <v>3561</v>
      </c>
      <c r="AA171" s="378"/>
      <c r="AB171" s="378"/>
      <c r="AC171" s="378"/>
      <c r="AD171" s="378"/>
      <c r="AE171" s="378"/>
      <c r="AF171" s="378"/>
      <c r="AG171" s="378"/>
      <c r="AH171" s="378"/>
      <c r="AI171" s="378"/>
      <c r="AJ171" s="378"/>
      <c r="AK171" s="378"/>
      <c r="AL171" s="378"/>
      <c r="AM171" s="378" t="s">
        <v>3685</v>
      </c>
    </row>
    <row r="172" spans="1:39" ht="15.75" customHeight="1">
      <c r="A172" s="411"/>
      <c r="B172" s="382" t="s">
        <v>31</v>
      </c>
      <c r="C172" s="345" t="s">
        <v>784</v>
      </c>
      <c r="D172" s="270" t="s">
        <v>120</v>
      </c>
      <c r="E172" s="270" t="s">
        <v>376</v>
      </c>
      <c r="F172" s="270" t="s">
        <v>3406</v>
      </c>
      <c r="G172" s="270" t="s">
        <v>3407</v>
      </c>
      <c r="H172" s="343"/>
      <c r="I172" s="343" t="s">
        <v>540</v>
      </c>
      <c r="J172" s="348">
        <v>34456</v>
      </c>
      <c r="K172" s="270" t="str">
        <f t="shared" ca="1" si="3"/>
        <v>32Tahun</v>
      </c>
      <c r="L172" s="347" t="s">
        <v>3761</v>
      </c>
      <c r="M172" s="346" t="s">
        <v>3762</v>
      </c>
      <c r="N172" s="375"/>
      <c r="O172" s="375" t="s">
        <v>3763</v>
      </c>
      <c r="P172" s="343"/>
      <c r="Q172" s="348"/>
      <c r="R172" s="349"/>
      <c r="S172" s="343" t="s">
        <v>3764</v>
      </c>
      <c r="T172" s="300" t="s">
        <v>3765</v>
      </c>
      <c r="U172" s="300" t="s">
        <v>3766</v>
      </c>
      <c r="V172" s="300" t="s">
        <v>3767</v>
      </c>
      <c r="W172" s="375"/>
      <c r="X172" s="375"/>
      <c r="Y172" s="375"/>
      <c r="Z172" s="300" t="s">
        <v>3767</v>
      </c>
      <c r="AA172" s="348"/>
      <c r="AB172" s="378"/>
      <c r="AC172" s="378"/>
      <c r="AD172" s="378"/>
      <c r="AE172" s="378"/>
      <c r="AF172" s="378"/>
      <c r="AG172" s="378"/>
      <c r="AH172" s="378"/>
      <c r="AI172" s="378"/>
      <c r="AJ172" s="378"/>
      <c r="AK172" s="378"/>
      <c r="AL172" s="378"/>
      <c r="AM172" s="378" t="s">
        <v>3768</v>
      </c>
    </row>
    <row r="173" spans="1:39" ht="15.75" customHeight="1">
      <c r="A173" s="411"/>
      <c r="B173" s="382" t="s">
        <v>1844</v>
      </c>
      <c r="C173" s="345" t="s">
        <v>635</v>
      </c>
      <c r="D173" s="270" t="s">
        <v>120</v>
      </c>
      <c r="E173" s="270" t="s">
        <v>376</v>
      </c>
      <c r="F173" s="270" t="s">
        <v>3406</v>
      </c>
      <c r="G173" s="270" t="s">
        <v>3407</v>
      </c>
      <c r="H173" s="343"/>
      <c r="I173" s="343" t="s">
        <v>636</v>
      </c>
      <c r="J173" s="348">
        <v>33512</v>
      </c>
      <c r="K173" s="270" t="str">
        <f t="shared" ca="1" si="3"/>
        <v>35Tahun</v>
      </c>
      <c r="L173" s="347" t="s">
        <v>3769</v>
      </c>
      <c r="M173" s="346" t="s">
        <v>3770</v>
      </c>
      <c r="N173" s="375"/>
      <c r="O173" s="375" t="s">
        <v>3771</v>
      </c>
      <c r="P173" s="343"/>
      <c r="Q173" s="348"/>
      <c r="R173" s="349"/>
      <c r="S173" s="343" t="s">
        <v>3772</v>
      </c>
      <c r="T173" s="300" t="s">
        <v>3765</v>
      </c>
      <c r="U173" s="300" t="s">
        <v>3766</v>
      </c>
      <c r="V173" s="300" t="s">
        <v>3767</v>
      </c>
      <c r="W173" s="375"/>
      <c r="X173" s="375"/>
      <c r="Y173" s="375"/>
      <c r="Z173" s="300" t="s">
        <v>3767</v>
      </c>
      <c r="AA173" s="348"/>
      <c r="AB173" s="378"/>
      <c r="AC173" s="378"/>
      <c r="AD173" s="378"/>
      <c r="AE173" s="378"/>
      <c r="AF173" s="378"/>
      <c r="AG173" s="378"/>
      <c r="AH173" s="378"/>
      <c r="AI173" s="378"/>
      <c r="AJ173" s="378"/>
      <c r="AK173" s="378"/>
      <c r="AL173" s="378"/>
      <c r="AM173" s="378" t="s">
        <v>3768</v>
      </c>
    </row>
    <row r="174" spans="1:39" ht="15.75" customHeight="1">
      <c r="A174" s="411"/>
      <c r="B174" s="382" t="s">
        <v>1850</v>
      </c>
      <c r="C174" s="345" t="s">
        <v>640</v>
      </c>
      <c r="D174" s="270" t="s">
        <v>120</v>
      </c>
      <c r="E174" s="270" t="s">
        <v>376</v>
      </c>
      <c r="F174" s="270" t="s">
        <v>3406</v>
      </c>
      <c r="G174" s="270" t="s">
        <v>3407</v>
      </c>
      <c r="H174" s="343"/>
      <c r="I174" s="343" t="s">
        <v>278</v>
      </c>
      <c r="J174" s="348">
        <v>32895</v>
      </c>
      <c r="K174" s="270" t="str">
        <f t="shared" ca="1" si="3"/>
        <v>36Tahun</v>
      </c>
      <c r="L174" s="347" t="s">
        <v>3774</v>
      </c>
      <c r="M174" s="346" t="s">
        <v>3775</v>
      </c>
      <c r="N174" s="375"/>
      <c r="O174" s="375" t="s">
        <v>3771</v>
      </c>
      <c r="P174" s="343"/>
      <c r="Q174" s="348"/>
      <c r="R174" s="349"/>
      <c r="S174" s="343" t="s">
        <v>3772</v>
      </c>
      <c r="T174" s="300" t="s">
        <v>3765</v>
      </c>
      <c r="U174" s="300" t="s">
        <v>3766</v>
      </c>
      <c r="V174" s="300" t="s">
        <v>3767</v>
      </c>
      <c r="W174" s="375"/>
      <c r="X174" s="375"/>
      <c r="Y174" s="375"/>
      <c r="Z174" s="300" t="s">
        <v>3767</v>
      </c>
      <c r="AA174" s="348"/>
      <c r="AB174" s="378"/>
      <c r="AC174" s="378"/>
      <c r="AD174" s="378"/>
      <c r="AE174" s="378"/>
      <c r="AF174" s="378"/>
      <c r="AG174" s="378"/>
      <c r="AH174" s="378"/>
      <c r="AI174" s="378"/>
      <c r="AJ174" s="378"/>
      <c r="AK174" s="378"/>
      <c r="AL174" s="378"/>
      <c r="AM174" s="378" t="s">
        <v>3768</v>
      </c>
    </row>
    <row r="175" spans="1:39" ht="15.75" customHeight="1">
      <c r="A175" s="411"/>
      <c r="B175" s="382" t="s">
        <v>3776</v>
      </c>
      <c r="C175" s="358" t="s">
        <v>248</v>
      </c>
      <c r="D175" s="270" t="s">
        <v>120</v>
      </c>
      <c r="E175" s="385" t="s">
        <v>246</v>
      </c>
      <c r="F175" s="346" t="s">
        <v>3288</v>
      </c>
      <c r="G175" s="343" t="s">
        <v>3289</v>
      </c>
      <c r="H175" s="359"/>
      <c r="I175" s="343" t="s">
        <v>199</v>
      </c>
      <c r="J175" s="348">
        <v>37505</v>
      </c>
      <c r="K175" s="270" t="str">
        <f t="shared" ca="1" si="3"/>
        <v>24Tahun</v>
      </c>
      <c r="L175" s="347" t="s">
        <v>3777</v>
      </c>
      <c r="M175" s="346" t="s">
        <v>3778</v>
      </c>
      <c r="N175" s="343"/>
      <c r="O175" s="313" t="s">
        <v>3779</v>
      </c>
      <c r="P175" s="379"/>
      <c r="Q175" s="369"/>
      <c r="R175" s="349"/>
      <c r="S175" s="348" t="s">
        <v>3780</v>
      </c>
      <c r="T175" s="300" t="s">
        <v>3765</v>
      </c>
      <c r="U175" s="300" t="s">
        <v>3766</v>
      </c>
      <c r="V175" s="300" t="s">
        <v>3767</v>
      </c>
      <c r="W175" s="348"/>
      <c r="X175" s="348"/>
      <c r="Y175" s="348"/>
      <c r="Z175" s="300" t="s">
        <v>3767</v>
      </c>
      <c r="AA175" s="348"/>
      <c r="AB175" s="378"/>
      <c r="AC175" s="378"/>
      <c r="AD175" s="378"/>
      <c r="AE175" s="378"/>
      <c r="AF175" s="378"/>
      <c r="AG175" s="378"/>
      <c r="AH175" s="378"/>
      <c r="AI175" s="378"/>
      <c r="AJ175" s="378"/>
      <c r="AK175" s="378"/>
      <c r="AL175" s="378"/>
      <c r="AM175" s="378" t="s">
        <v>3768</v>
      </c>
    </row>
    <row r="176" spans="1:39" ht="15.75" customHeight="1">
      <c r="A176" s="411"/>
      <c r="B176" s="382" t="s">
        <v>3781</v>
      </c>
      <c r="C176" s="268" t="s">
        <v>435</v>
      </c>
      <c r="D176" s="270" t="s">
        <v>120</v>
      </c>
      <c r="E176" s="340" t="s">
        <v>246</v>
      </c>
      <c r="F176" s="270" t="s">
        <v>3081</v>
      </c>
      <c r="G176" s="270" t="s">
        <v>3082</v>
      </c>
      <c r="H176" s="343"/>
      <c r="I176" s="270" t="s">
        <v>363</v>
      </c>
      <c r="J176" s="272">
        <v>31850</v>
      </c>
      <c r="K176" s="270" t="str">
        <f t="shared" ca="1" si="3"/>
        <v>39Tahun</v>
      </c>
      <c r="L176" s="271" t="s">
        <v>3782</v>
      </c>
      <c r="M176" s="346" t="s">
        <v>3783</v>
      </c>
      <c r="N176" s="343"/>
      <c r="O176" s="313" t="s">
        <v>3784</v>
      </c>
      <c r="P176" s="372"/>
      <c r="Q176" s="372"/>
      <c r="R176" s="267"/>
      <c r="S176" s="343" t="s">
        <v>3785</v>
      </c>
      <c r="T176" s="300" t="s">
        <v>3765</v>
      </c>
      <c r="U176" s="300" t="s">
        <v>3766</v>
      </c>
      <c r="V176" s="300" t="s">
        <v>3767</v>
      </c>
      <c r="W176" s="348"/>
      <c r="X176" s="348"/>
      <c r="Y176" s="348"/>
      <c r="Z176" s="300" t="s">
        <v>3767</v>
      </c>
      <c r="AA176" s="402"/>
      <c r="AB176" s="402"/>
      <c r="AC176" s="402"/>
      <c r="AD176" s="402"/>
      <c r="AE176" s="402"/>
      <c r="AF176" s="402"/>
      <c r="AG176" s="402"/>
      <c r="AH176" s="402"/>
      <c r="AI176" s="402"/>
      <c r="AJ176" s="402"/>
      <c r="AK176" s="402"/>
      <c r="AL176" s="402"/>
      <c r="AM176" s="378" t="s">
        <v>3768</v>
      </c>
    </row>
    <row r="177" spans="1:40" ht="15.75" customHeight="1">
      <c r="A177" s="411"/>
      <c r="B177" s="382" t="s">
        <v>3786</v>
      </c>
      <c r="C177" s="268" t="s">
        <v>1447</v>
      </c>
      <c r="D177" s="270" t="s">
        <v>120</v>
      </c>
      <c r="E177" s="366" t="s">
        <v>246</v>
      </c>
      <c r="F177" s="270" t="s">
        <v>1239</v>
      </c>
      <c r="G177" s="270" t="s">
        <v>3566</v>
      </c>
      <c r="H177" s="346" t="s">
        <v>3370</v>
      </c>
      <c r="I177" s="270" t="s">
        <v>1448</v>
      </c>
      <c r="J177" s="272">
        <v>35276</v>
      </c>
      <c r="K177" s="270" t="str">
        <f t="shared" ca="1" si="3"/>
        <v>30Tahun</v>
      </c>
      <c r="L177" s="271" t="s">
        <v>3787</v>
      </c>
      <c r="M177" s="269" t="s">
        <v>3788</v>
      </c>
      <c r="N177" s="270"/>
      <c r="O177" s="398" t="s">
        <v>3613</v>
      </c>
      <c r="P177" s="307"/>
      <c r="Q177" s="313"/>
      <c r="R177" s="308"/>
      <c r="S177" s="398" t="s">
        <v>3614</v>
      </c>
      <c r="T177" s="398" t="s">
        <v>3615</v>
      </c>
      <c r="U177" s="348"/>
      <c r="V177" s="348"/>
      <c r="W177" s="348"/>
      <c r="X177" s="343"/>
      <c r="Y177" s="343"/>
      <c r="Z177" s="398"/>
      <c r="AA177" s="410"/>
      <c r="AB177" s="410"/>
      <c r="AC177" s="402"/>
      <c r="AD177" s="402"/>
      <c r="AE177" s="402"/>
      <c r="AF177" s="402"/>
      <c r="AG177" s="270"/>
      <c r="AH177" s="343"/>
      <c r="AI177" s="300"/>
      <c r="AJ177" s="402"/>
      <c r="AK177" s="402"/>
      <c r="AL177" s="402"/>
      <c r="AM177" s="402" t="s">
        <v>3789</v>
      </c>
    </row>
    <row r="178" spans="1:40" ht="15.75" customHeight="1">
      <c r="A178" s="411"/>
      <c r="B178" s="382" t="s">
        <v>3790</v>
      </c>
      <c r="C178" s="268" t="s">
        <v>1486</v>
      </c>
      <c r="D178" s="270" t="s">
        <v>120</v>
      </c>
      <c r="E178" s="343" t="s">
        <v>376</v>
      </c>
      <c r="F178" s="270" t="s">
        <v>1239</v>
      </c>
      <c r="G178" s="270" t="s">
        <v>1536</v>
      </c>
      <c r="H178" s="343"/>
      <c r="I178" s="270" t="s">
        <v>1487</v>
      </c>
      <c r="J178" s="272">
        <v>38208</v>
      </c>
      <c r="K178" s="270" t="str">
        <f t="shared" ca="1" si="3"/>
        <v>22Tahun</v>
      </c>
      <c r="L178" s="271" t="s">
        <v>3791</v>
      </c>
      <c r="M178" s="269" t="s">
        <v>3792</v>
      </c>
      <c r="N178" s="270"/>
      <c r="O178" s="398" t="s">
        <v>3613</v>
      </c>
      <c r="P178" s="343"/>
      <c r="Q178" s="348"/>
      <c r="R178" s="349"/>
      <c r="S178" s="398" t="s">
        <v>3614</v>
      </c>
      <c r="T178" s="398" t="s">
        <v>3615</v>
      </c>
      <c r="U178" s="348"/>
      <c r="V178" s="348"/>
      <c r="W178" s="343"/>
      <c r="X178" s="343"/>
      <c r="Y178" s="343"/>
      <c r="Z178" s="398"/>
      <c r="AA178" s="410"/>
      <c r="AB178" s="410"/>
      <c r="AC178" s="402"/>
      <c r="AD178" s="402"/>
      <c r="AE178" s="402"/>
      <c r="AF178" s="402"/>
      <c r="AG178" s="402"/>
      <c r="AH178" s="402"/>
      <c r="AI178" s="426"/>
      <c r="AJ178" s="402"/>
      <c r="AK178" s="402"/>
      <c r="AL178" s="402"/>
      <c r="AM178" s="402" t="s">
        <v>3789</v>
      </c>
    </row>
    <row r="179" spans="1:40" ht="15.75" customHeight="1">
      <c r="A179" s="411"/>
      <c r="B179" s="382" t="s">
        <v>3793</v>
      </c>
      <c r="C179" s="345" t="s">
        <v>1191</v>
      </c>
      <c r="D179" s="270" t="s">
        <v>120</v>
      </c>
      <c r="E179" s="270" t="s">
        <v>376</v>
      </c>
      <c r="F179" s="270" t="s">
        <v>3406</v>
      </c>
      <c r="G179" s="270" t="s">
        <v>3407</v>
      </c>
      <c r="H179" s="343"/>
      <c r="I179" s="343" t="s">
        <v>404</v>
      </c>
      <c r="J179" s="348">
        <v>37392</v>
      </c>
      <c r="K179" s="270" t="str">
        <f t="shared" ca="1" si="3"/>
        <v>24Tahun</v>
      </c>
      <c r="L179" s="347" t="s">
        <v>3794</v>
      </c>
      <c r="M179" s="346" t="s">
        <v>3795</v>
      </c>
      <c r="N179" s="343"/>
      <c r="O179" s="398" t="s">
        <v>3796</v>
      </c>
      <c r="P179" s="399"/>
      <c r="Q179" s="400"/>
      <c r="R179" s="399"/>
      <c r="S179" s="300" t="s">
        <v>3797</v>
      </c>
      <c r="T179" s="300" t="s">
        <v>3798</v>
      </c>
      <c r="U179" s="348"/>
      <c r="V179" s="428"/>
      <c r="W179" s="375"/>
      <c r="X179" s="375"/>
      <c r="Y179" s="375"/>
      <c r="Z179" s="300" t="s">
        <v>3798</v>
      </c>
      <c r="AA179" s="348"/>
      <c r="AB179" s="378"/>
      <c r="AC179" s="378"/>
      <c r="AD179" s="378"/>
      <c r="AE179" s="378"/>
      <c r="AF179" s="378"/>
      <c r="AG179" s="378"/>
      <c r="AH179" s="378"/>
      <c r="AI179" s="378"/>
      <c r="AJ179" s="378"/>
      <c r="AK179" s="378"/>
      <c r="AL179" s="378"/>
      <c r="AM179" s="378" t="s">
        <v>3799</v>
      </c>
    </row>
    <row r="180" spans="1:40" ht="15.75" customHeight="1">
      <c r="A180" s="411"/>
      <c r="B180" s="382" t="s">
        <v>1849</v>
      </c>
      <c r="C180" s="345" t="s">
        <v>645</v>
      </c>
      <c r="D180" s="270" t="s">
        <v>120</v>
      </c>
      <c r="E180" s="270" t="s">
        <v>376</v>
      </c>
      <c r="F180" s="270" t="s">
        <v>3406</v>
      </c>
      <c r="G180" s="270" t="s">
        <v>3407</v>
      </c>
      <c r="H180" s="343"/>
      <c r="I180" s="343" t="s">
        <v>404</v>
      </c>
      <c r="J180" s="348">
        <v>28794</v>
      </c>
      <c r="K180" s="270" t="str">
        <f t="shared" ca="1" si="3"/>
        <v>47Tahun</v>
      </c>
      <c r="L180" s="347" t="s">
        <v>3800</v>
      </c>
      <c r="M180" s="346" t="s">
        <v>3801</v>
      </c>
      <c r="N180" s="343"/>
      <c r="O180" s="398" t="s">
        <v>3796</v>
      </c>
      <c r="P180" s="399"/>
      <c r="Q180" s="400"/>
      <c r="R180" s="399"/>
      <c r="S180" s="300" t="s">
        <v>3797</v>
      </c>
      <c r="T180" s="300" t="s">
        <v>3798</v>
      </c>
      <c r="U180" s="348"/>
      <c r="V180" s="428"/>
      <c r="W180" s="375"/>
      <c r="X180" s="375"/>
      <c r="Y180" s="375"/>
      <c r="Z180" s="300" t="s">
        <v>3798</v>
      </c>
      <c r="AA180" s="348"/>
      <c r="AB180" s="378"/>
      <c r="AC180" s="378"/>
      <c r="AD180" s="378"/>
      <c r="AE180" s="378"/>
      <c r="AF180" s="378"/>
      <c r="AG180" s="378"/>
      <c r="AH180" s="378"/>
      <c r="AI180" s="378"/>
      <c r="AJ180" s="378"/>
      <c r="AK180" s="378"/>
      <c r="AL180" s="378"/>
      <c r="AM180" s="378" t="s">
        <v>3799</v>
      </c>
    </row>
    <row r="181" spans="1:40" ht="15.75" customHeight="1">
      <c r="A181" s="411"/>
      <c r="B181" s="382" t="s">
        <v>3802</v>
      </c>
      <c r="C181" s="345" t="s">
        <v>1495</v>
      </c>
      <c r="D181" s="270" t="s">
        <v>120</v>
      </c>
      <c r="E181" s="343" t="s">
        <v>376</v>
      </c>
      <c r="F181" s="270" t="s">
        <v>1239</v>
      </c>
      <c r="G181" s="270" t="s">
        <v>1536</v>
      </c>
      <c r="H181" s="343"/>
      <c r="I181" s="343" t="s">
        <v>1497</v>
      </c>
      <c r="J181" s="348">
        <v>34254</v>
      </c>
      <c r="K181" s="343" t="str">
        <f t="shared" ca="1" si="3"/>
        <v>32Tahun</v>
      </c>
      <c r="L181" s="347" t="s">
        <v>3803</v>
      </c>
      <c r="M181" s="346" t="s">
        <v>3804</v>
      </c>
      <c r="N181" s="343"/>
      <c r="O181" s="343" t="s">
        <v>3805</v>
      </c>
      <c r="P181" s="343"/>
      <c r="Q181" s="348"/>
      <c r="R181" s="349"/>
      <c r="S181" s="398" t="s">
        <v>3806</v>
      </c>
      <c r="T181" s="351" t="s">
        <v>3807</v>
      </c>
      <c r="U181" s="353" t="s">
        <v>3808</v>
      </c>
      <c r="V181" s="343" t="s">
        <v>3809</v>
      </c>
      <c r="W181" s="401" t="s">
        <v>3614</v>
      </c>
      <c r="X181" s="401" t="s">
        <v>3810</v>
      </c>
      <c r="Y181" s="401" t="s">
        <v>3811</v>
      </c>
      <c r="Z181" s="398"/>
      <c r="AA181" s="410"/>
      <c r="AB181" s="410"/>
      <c r="AC181" s="402"/>
      <c r="AD181" s="402"/>
      <c r="AE181" s="402"/>
      <c r="AF181" s="402"/>
      <c r="AG181" s="402"/>
      <c r="AH181" s="402"/>
      <c r="AI181" s="426"/>
      <c r="AJ181" s="402"/>
      <c r="AK181" s="402"/>
      <c r="AL181" s="402"/>
      <c r="AM181" s="378" t="s">
        <v>3799</v>
      </c>
    </row>
    <row r="182" spans="1:40" ht="15.75" customHeight="1">
      <c r="A182" s="411"/>
      <c r="B182" s="382" t="s">
        <v>3812</v>
      </c>
      <c r="C182" s="345" t="s">
        <v>3813</v>
      </c>
      <c r="D182" s="270" t="s">
        <v>120</v>
      </c>
      <c r="E182" s="343" t="s">
        <v>376</v>
      </c>
      <c r="F182" s="270" t="s">
        <v>1239</v>
      </c>
      <c r="G182" s="270" t="s">
        <v>1536</v>
      </c>
      <c r="H182" s="343"/>
      <c r="I182" s="343" t="s">
        <v>1505</v>
      </c>
      <c r="J182" s="348">
        <v>39137</v>
      </c>
      <c r="K182" s="343" t="str">
        <f t="shared" ca="1" si="3"/>
        <v>19Tahun</v>
      </c>
      <c r="L182" s="347" t="s">
        <v>1508</v>
      </c>
      <c r="M182" s="346" t="s">
        <v>3814</v>
      </c>
      <c r="N182" s="343"/>
      <c r="O182" s="343" t="s">
        <v>3805</v>
      </c>
      <c r="P182" s="343"/>
      <c r="Q182" s="348"/>
      <c r="R182" s="349"/>
      <c r="S182" s="398" t="s">
        <v>3806</v>
      </c>
      <c r="T182" s="351" t="s">
        <v>3807</v>
      </c>
      <c r="U182" s="353" t="s">
        <v>3808</v>
      </c>
      <c r="V182" s="343" t="s">
        <v>3809</v>
      </c>
      <c r="W182" s="401" t="s">
        <v>3614</v>
      </c>
      <c r="X182" s="401" t="s">
        <v>3810</v>
      </c>
      <c r="Y182" s="401" t="s">
        <v>3811</v>
      </c>
      <c r="Z182" s="398"/>
      <c r="AA182" s="410"/>
      <c r="AB182" s="410"/>
      <c r="AC182" s="402"/>
      <c r="AD182" s="402"/>
      <c r="AE182" s="402"/>
      <c r="AF182" s="402"/>
      <c r="AG182" s="402"/>
      <c r="AH182" s="402"/>
      <c r="AI182" s="426"/>
      <c r="AJ182" s="402"/>
      <c r="AK182" s="402"/>
      <c r="AL182" s="402"/>
      <c r="AM182" s="378" t="s">
        <v>3799</v>
      </c>
    </row>
    <row r="183" spans="1:40" ht="15.75" customHeight="1">
      <c r="A183" s="411"/>
      <c r="B183" s="382" t="s">
        <v>3815</v>
      </c>
      <c r="C183" s="345" t="s">
        <v>3816</v>
      </c>
      <c r="D183" s="270" t="s">
        <v>120</v>
      </c>
      <c r="E183" s="343" t="s">
        <v>376</v>
      </c>
      <c r="F183" s="270" t="s">
        <v>1239</v>
      </c>
      <c r="G183" s="270" t="s">
        <v>3566</v>
      </c>
      <c r="H183" s="343"/>
      <c r="I183" s="343" t="s">
        <v>3817</v>
      </c>
      <c r="J183" s="348">
        <v>32558</v>
      </c>
      <c r="K183" s="343" t="str">
        <f t="shared" ca="1" si="3"/>
        <v>37Tahun</v>
      </c>
      <c r="L183" s="347" t="s">
        <v>3818</v>
      </c>
      <c r="M183" s="346" t="s">
        <v>3819</v>
      </c>
      <c r="N183" s="343"/>
      <c r="O183" s="343" t="s">
        <v>3820</v>
      </c>
      <c r="P183" s="343"/>
      <c r="Q183" s="348"/>
      <c r="R183" s="349"/>
      <c r="S183" s="398" t="s">
        <v>3602</v>
      </c>
      <c r="T183" s="351" t="s">
        <v>3821</v>
      </c>
      <c r="U183" s="353" t="s">
        <v>3604</v>
      </c>
      <c r="V183" s="343" t="s">
        <v>3809</v>
      </c>
      <c r="W183" s="401" t="s">
        <v>3822</v>
      </c>
      <c r="X183" s="401" t="s">
        <v>3823</v>
      </c>
      <c r="Y183" s="401" t="s">
        <v>3824</v>
      </c>
      <c r="Z183" s="401"/>
      <c r="AA183" s="410"/>
      <c r="AB183" s="410"/>
      <c r="AC183" s="402"/>
      <c r="AD183" s="402"/>
      <c r="AE183" s="402"/>
      <c r="AF183" s="402"/>
      <c r="AG183" s="402"/>
      <c r="AH183" s="402"/>
      <c r="AI183" s="426"/>
      <c r="AJ183" s="402"/>
      <c r="AK183" s="402"/>
      <c r="AL183" s="402"/>
      <c r="AM183" s="402" t="s">
        <v>3825</v>
      </c>
    </row>
    <row r="184" spans="1:40" ht="15.75" customHeight="1">
      <c r="B184" s="382" t="s">
        <v>3826</v>
      </c>
      <c r="C184" s="345" t="s">
        <v>3827</v>
      </c>
      <c r="D184" s="270" t="s">
        <v>120</v>
      </c>
      <c r="E184" s="343" t="s">
        <v>376</v>
      </c>
      <c r="F184" s="270" t="s">
        <v>1239</v>
      </c>
      <c r="G184" s="270" t="s">
        <v>1536</v>
      </c>
      <c r="H184" s="343"/>
      <c r="I184" s="343" t="s">
        <v>1244</v>
      </c>
      <c r="J184" s="348">
        <v>33472</v>
      </c>
      <c r="K184" s="343" t="str">
        <f t="shared" ca="1" si="3"/>
        <v>35Tahun</v>
      </c>
      <c r="L184" s="347" t="s">
        <v>3828</v>
      </c>
      <c r="M184" s="346" t="s">
        <v>3829</v>
      </c>
      <c r="N184" s="343"/>
      <c r="O184" s="401" t="s">
        <v>3830</v>
      </c>
      <c r="P184" s="343"/>
      <c r="Q184" s="348"/>
      <c r="R184" s="349"/>
      <c r="S184" s="353" t="s">
        <v>3831</v>
      </c>
      <c r="T184" s="353" t="s">
        <v>3832</v>
      </c>
      <c r="U184" s="343" t="s">
        <v>3809</v>
      </c>
      <c r="V184" s="401" t="s">
        <v>3833</v>
      </c>
      <c r="W184" s="401" t="s">
        <v>3834</v>
      </c>
      <c r="X184" s="401" t="s">
        <v>3835</v>
      </c>
      <c r="Y184" s="343"/>
      <c r="Z184" s="401"/>
      <c r="AA184" s="410"/>
      <c r="AB184" s="410"/>
      <c r="AC184" s="402"/>
      <c r="AD184" s="402"/>
      <c r="AE184" s="402"/>
      <c r="AF184" s="402"/>
      <c r="AG184" s="402"/>
      <c r="AH184" s="402"/>
      <c r="AI184" s="426"/>
      <c r="AJ184" s="402"/>
      <c r="AK184" s="402"/>
      <c r="AL184" s="402"/>
      <c r="AM184" s="378" t="s">
        <v>3799</v>
      </c>
      <c r="AN184" s="163" t="s">
        <v>3836</v>
      </c>
    </row>
    <row r="185" spans="1:40" ht="15.75" customHeight="1">
      <c r="A185" s="411"/>
      <c r="B185" s="382" t="s">
        <v>3837</v>
      </c>
      <c r="C185" s="345" t="s">
        <v>3488</v>
      </c>
      <c r="D185" s="270" t="s">
        <v>120</v>
      </c>
      <c r="E185" s="343" t="s">
        <v>376</v>
      </c>
      <c r="F185" s="270" t="s">
        <v>1239</v>
      </c>
      <c r="G185" s="270" t="s">
        <v>1536</v>
      </c>
      <c r="H185" s="343"/>
      <c r="I185" s="343" t="s">
        <v>3489</v>
      </c>
      <c r="J185" s="348">
        <v>33150</v>
      </c>
      <c r="K185" s="343" t="str">
        <f t="shared" ca="1" si="3"/>
        <v>36Tahun</v>
      </c>
      <c r="L185" s="347" t="s">
        <v>3838</v>
      </c>
      <c r="M185" s="346" t="s">
        <v>3839</v>
      </c>
      <c r="N185" s="343"/>
      <c r="O185" s="401" t="s">
        <v>3796</v>
      </c>
      <c r="P185" s="401"/>
      <c r="Q185" s="398"/>
      <c r="R185" s="399"/>
      <c r="S185" s="300" t="s">
        <v>3797</v>
      </c>
      <c r="T185" s="300" t="s">
        <v>3798</v>
      </c>
      <c r="U185" s="343"/>
      <c r="V185" s="343"/>
      <c r="W185" s="343"/>
      <c r="X185" s="343"/>
      <c r="Y185" s="343"/>
      <c r="Z185" s="300" t="s">
        <v>3798</v>
      </c>
      <c r="AA185" s="431"/>
      <c r="AB185" s="431"/>
      <c r="AC185" s="378"/>
      <c r="AD185" s="378"/>
      <c r="AE185" s="378"/>
      <c r="AF185" s="378"/>
      <c r="AG185" s="378"/>
      <c r="AH185" s="378"/>
      <c r="AI185" s="427"/>
      <c r="AJ185" s="378"/>
      <c r="AK185" s="378"/>
      <c r="AL185" s="378"/>
      <c r="AM185" s="378" t="s">
        <v>3799</v>
      </c>
    </row>
    <row r="186" spans="1:40" ht="15.75" customHeight="1">
      <c r="B186" s="296" t="s">
        <v>3840</v>
      </c>
      <c r="C186" s="345" t="s">
        <v>3841</v>
      </c>
      <c r="D186" s="270" t="s">
        <v>120</v>
      </c>
      <c r="E186" s="366" t="s">
        <v>246</v>
      </c>
      <c r="F186" s="343" t="s">
        <v>3842</v>
      </c>
      <c r="G186" s="270" t="s">
        <v>3752</v>
      </c>
      <c r="H186" s="343"/>
      <c r="I186" s="343" t="s">
        <v>600</v>
      </c>
      <c r="J186" s="348">
        <v>33502</v>
      </c>
      <c r="K186" s="343" t="str">
        <f t="shared" ca="1" si="3"/>
        <v>35Tahun</v>
      </c>
      <c r="L186" s="347" t="s">
        <v>3843</v>
      </c>
      <c r="M186" s="346" t="s">
        <v>3844</v>
      </c>
      <c r="N186" s="343"/>
      <c r="O186" s="398" t="s">
        <v>3845</v>
      </c>
      <c r="P186" s="300" t="s">
        <v>3846</v>
      </c>
      <c r="Q186" s="273" t="s">
        <v>3542</v>
      </c>
      <c r="R186" s="343"/>
      <c r="S186" s="375"/>
      <c r="T186" s="375"/>
      <c r="U186" s="375"/>
      <c r="V186" s="375"/>
      <c r="W186" s="273" t="s">
        <v>3542</v>
      </c>
      <c r="AM186" s="347" t="s">
        <v>3847</v>
      </c>
    </row>
    <row r="187" spans="1:40" ht="15.75" customHeight="1">
      <c r="B187" s="349" t="s">
        <v>3848</v>
      </c>
      <c r="C187" s="358" t="s">
        <v>3849</v>
      </c>
      <c r="D187" s="346" t="s">
        <v>120</v>
      </c>
      <c r="E187" s="343" t="s">
        <v>376</v>
      </c>
      <c r="F187" s="346" t="s">
        <v>910</v>
      </c>
      <c r="G187" s="346" t="s">
        <v>910</v>
      </c>
      <c r="H187" s="359"/>
      <c r="I187" s="343" t="s">
        <v>3850</v>
      </c>
      <c r="J187" s="348">
        <v>34051</v>
      </c>
      <c r="K187" s="343" t="str">
        <f t="shared" ca="1" si="3"/>
        <v>33Tahun</v>
      </c>
      <c r="L187" s="347" t="s">
        <v>3851</v>
      </c>
      <c r="M187" s="346" t="s">
        <v>3852</v>
      </c>
      <c r="N187" s="343"/>
      <c r="O187" s="398" t="s">
        <v>3831</v>
      </c>
      <c r="P187" s="401" t="s">
        <v>3853</v>
      </c>
      <c r="Q187" s="398" t="s">
        <v>3854</v>
      </c>
      <c r="R187" s="348"/>
      <c r="S187" s="343"/>
      <c r="T187" s="348"/>
      <c r="U187" s="343"/>
      <c r="V187" s="375"/>
      <c r="W187" s="398" t="s">
        <v>3854</v>
      </c>
      <c r="AM187" s="347" t="s">
        <v>3847</v>
      </c>
    </row>
    <row r="188" spans="1:40" ht="15.75" customHeight="1">
      <c r="B188" s="349" t="s">
        <v>1807</v>
      </c>
      <c r="C188" s="358" t="s">
        <v>953</v>
      </c>
      <c r="D188" s="346" t="s">
        <v>120</v>
      </c>
      <c r="E188" s="366" t="s">
        <v>246</v>
      </c>
      <c r="F188" s="346" t="s">
        <v>910</v>
      </c>
      <c r="G188" s="346" t="s">
        <v>910</v>
      </c>
      <c r="H188" s="359"/>
      <c r="I188" s="343" t="s">
        <v>954</v>
      </c>
      <c r="J188" s="348">
        <v>31242</v>
      </c>
      <c r="K188" s="343" t="str">
        <f t="shared" ca="1" si="3"/>
        <v>41Tahun</v>
      </c>
      <c r="L188" s="347" t="s">
        <v>955</v>
      </c>
      <c r="M188" s="346" t="s">
        <v>956</v>
      </c>
      <c r="N188" s="343"/>
      <c r="O188" s="398" t="s">
        <v>3539</v>
      </c>
      <c r="P188" s="401" t="s">
        <v>3541</v>
      </c>
      <c r="Q188" s="398" t="s">
        <v>3542</v>
      </c>
      <c r="R188" s="348"/>
      <c r="S188" s="343"/>
      <c r="T188" s="348"/>
      <c r="U188" s="343"/>
      <c r="V188" s="375"/>
      <c r="W188" s="398" t="s">
        <v>3542</v>
      </c>
      <c r="AM188" s="347" t="s">
        <v>3847</v>
      </c>
    </row>
    <row r="189" spans="1:40" ht="15.75" customHeight="1">
      <c r="B189" s="378" t="s">
        <v>3855</v>
      </c>
      <c r="C189" s="268" t="s">
        <v>2401</v>
      </c>
      <c r="D189" s="270" t="s">
        <v>120</v>
      </c>
      <c r="E189" s="343" t="s">
        <v>376</v>
      </c>
      <c r="F189" s="270" t="s">
        <v>3081</v>
      </c>
      <c r="G189" s="270" t="s">
        <v>3082</v>
      </c>
      <c r="H189" s="267"/>
      <c r="I189" s="270" t="s">
        <v>363</v>
      </c>
      <c r="J189" s="272">
        <v>31340</v>
      </c>
      <c r="K189" s="270" t="str">
        <f t="shared" ca="1" si="3"/>
        <v>40Tahun</v>
      </c>
      <c r="L189" s="267" t="s">
        <v>3856</v>
      </c>
      <c r="M189" s="269" t="s">
        <v>2403</v>
      </c>
      <c r="N189" s="270"/>
      <c r="O189" s="401" t="s">
        <v>3857</v>
      </c>
      <c r="P189" s="401" t="s">
        <v>3858</v>
      </c>
      <c r="Q189" s="401" t="s">
        <v>3859</v>
      </c>
      <c r="R189" s="267"/>
      <c r="S189" s="267"/>
      <c r="T189" s="267"/>
      <c r="U189" s="267"/>
      <c r="V189" s="432"/>
      <c r="W189" s="401" t="s">
        <v>3859</v>
      </c>
      <c r="AM189" s="347" t="s">
        <v>3860</v>
      </c>
    </row>
    <row r="190" spans="1:40" ht="15.75" customHeight="1">
      <c r="B190" s="349" t="s">
        <v>3861</v>
      </c>
      <c r="C190" s="345" t="s">
        <v>1504</v>
      </c>
      <c r="D190" s="270" t="s">
        <v>120</v>
      </c>
      <c r="E190" s="343" t="s">
        <v>376</v>
      </c>
      <c r="F190" s="270" t="s">
        <v>1239</v>
      </c>
      <c r="G190" s="270" t="s">
        <v>1536</v>
      </c>
      <c r="H190" s="343"/>
      <c r="I190" s="343" t="s">
        <v>1505</v>
      </c>
      <c r="J190" s="348">
        <v>38088</v>
      </c>
      <c r="K190" s="343" t="str">
        <f t="shared" ca="1" si="3"/>
        <v>22Tahun</v>
      </c>
      <c r="L190" s="347" t="s">
        <v>1508</v>
      </c>
      <c r="M190" s="346" t="s">
        <v>1509</v>
      </c>
      <c r="N190" s="343"/>
      <c r="O190" s="401" t="s">
        <v>3862</v>
      </c>
      <c r="P190" s="398" t="s">
        <v>3858</v>
      </c>
      <c r="Q190" s="398" t="s">
        <v>3859</v>
      </c>
      <c r="R190" s="343"/>
      <c r="S190" s="343"/>
      <c r="T190" s="343"/>
      <c r="U190" s="343"/>
      <c r="V190" s="375"/>
      <c r="W190" s="398" t="s">
        <v>3859</v>
      </c>
      <c r="AM190" s="347" t="s">
        <v>3860</v>
      </c>
    </row>
    <row r="191" spans="1:40" ht="15.75" customHeight="1">
      <c r="B191" s="349" t="s">
        <v>3863</v>
      </c>
      <c r="C191" s="358" t="s">
        <v>3864</v>
      </c>
      <c r="D191" s="346" t="s">
        <v>120</v>
      </c>
      <c r="E191" s="343" t="s">
        <v>376</v>
      </c>
      <c r="F191" s="346" t="s">
        <v>910</v>
      </c>
      <c r="G191" s="346" t="s">
        <v>910</v>
      </c>
      <c r="H191" s="343" t="s">
        <v>3865</v>
      </c>
      <c r="I191" s="348">
        <v>31787</v>
      </c>
      <c r="J191" s="343" t="str">
        <f t="shared" ref="J191:J198" ca="1" si="4">INT((TODAY()-I191)/365) &amp; "Tahun"</f>
        <v>39Tahun</v>
      </c>
      <c r="K191" s="347" t="s">
        <v>3866</v>
      </c>
      <c r="L191" s="346" t="s">
        <v>3867</v>
      </c>
      <c r="M191" s="343"/>
      <c r="N191" s="398" t="s">
        <v>3868</v>
      </c>
      <c r="O191" s="401" t="s">
        <v>3869</v>
      </c>
      <c r="P191" s="398" t="s">
        <v>3870</v>
      </c>
      <c r="Q191" s="348"/>
      <c r="R191" s="343"/>
      <c r="S191" s="348"/>
      <c r="T191" s="343"/>
      <c r="U191" s="375"/>
      <c r="V191" s="398" t="s">
        <v>3870</v>
      </c>
      <c r="W191" s="343" t="s">
        <v>3871</v>
      </c>
    </row>
    <row r="192" spans="1:40" ht="15.75" customHeight="1">
      <c r="B192" s="349" t="s">
        <v>1804</v>
      </c>
      <c r="C192" s="358" t="s">
        <v>938</v>
      </c>
      <c r="D192" s="346" t="s">
        <v>120</v>
      </c>
      <c r="E192" s="343" t="s">
        <v>376</v>
      </c>
      <c r="F192" s="346" t="s">
        <v>910</v>
      </c>
      <c r="G192" s="346" t="s">
        <v>910</v>
      </c>
      <c r="H192" s="343" t="s">
        <v>910</v>
      </c>
      <c r="I192" s="348">
        <v>33792</v>
      </c>
      <c r="J192" s="343" t="str">
        <f t="shared" ca="1" si="4"/>
        <v>34Tahun</v>
      </c>
      <c r="K192" s="347" t="s">
        <v>939</v>
      </c>
      <c r="L192" s="346" t="s">
        <v>940</v>
      </c>
      <c r="M192" s="343"/>
      <c r="N192" s="398" t="s">
        <v>3868</v>
      </c>
      <c r="O192" s="401" t="s">
        <v>3869</v>
      </c>
      <c r="P192" s="398" t="s">
        <v>3870</v>
      </c>
      <c r="Q192" s="348"/>
      <c r="R192" s="343"/>
      <c r="S192" s="348"/>
      <c r="T192" s="343"/>
      <c r="U192" s="375"/>
      <c r="V192" s="398" t="s">
        <v>3870</v>
      </c>
      <c r="W192" s="343" t="s">
        <v>3871</v>
      </c>
    </row>
    <row r="193" spans="2:25" ht="15.75" customHeight="1">
      <c r="B193" s="349" t="s">
        <v>3872</v>
      </c>
      <c r="C193" s="358" t="s">
        <v>3873</v>
      </c>
      <c r="D193" s="346" t="s">
        <v>120</v>
      </c>
      <c r="E193" s="343" t="s">
        <v>376</v>
      </c>
      <c r="F193" s="346" t="s">
        <v>910</v>
      </c>
      <c r="G193" s="346" t="s">
        <v>910</v>
      </c>
      <c r="H193" s="343" t="s">
        <v>3874</v>
      </c>
      <c r="I193" s="348">
        <v>28971</v>
      </c>
      <c r="J193" s="343" t="str">
        <f t="shared" ca="1" si="4"/>
        <v>47Tahun</v>
      </c>
      <c r="K193" s="347" t="s">
        <v>3875</v>
      </c>
      <c r="L193" s="346" t="s">
        <v>3876</v>
      </c>
      <c r="M193" s="343"/>
      <c r="N193" s="398" t="s">
        <v>3868</v>
      </c>
      <c r="O193" s="401" t="s">
        <v>3869</v>
      </c>
      <c r="P193" s="398" t="s">
        <v>3870</v>
      </c>
      <c r="Q193" s="348"/>
      <c r="R193" s="343"/>
      <c r="S193" s="348"/>
      <c r="T193" s="343"/>
      <c r="U193" s="375"/>
      <c r="V193" s="398" t="s">
        <v>3870</v>
      </c>
      <c r="W193" s="343" t="s">
        <v>3871</v>
      </c>
    </row>
    <row r="194" spans="2:25" ht="15.75" customHeight="1">
      <c r="B194" s="349" t="s">
        <v>1810</v>
      </c>
      <c r="C194" s="358" t="s">
        <v>959</v>
      </c>
      <c r="D194" s="346" t="s">
        <v>120</v>
      </c>
      <c r="E194" s="366" t="s">
        <v>246</v>
      </c>
      <c r="F194" s="346" t="s">
        <v>910</v>
      </c>
      <c r="G194" s="346" t="s">
        <v>958</v>
      </c>
      <c r="H194" s="343" t="s">
        <v>960</v>
      </c>
      <c r="I194" s="348">
        <v>37848</v>
      </c>
      <c r="J194" s="343" t="str">
        <f t="shared" ca="1" si="4"/>
        <v>23Tahun</v>
      </c>
      <c r="K194" s="347" t="s">
        <v>961</v>
      </c>
      <c r="L194" s="346" t="s">
        <v>963</v>
      </c>
      <c r="M194" s="343"/>
      <c r="N194" s="398" t="s">
        <v>3868</v>
      </c>
      <c r="O194" s="401" t="s">
        <v>3869</v>
      </c>
      <c r="P194" s="398" t="s">
        <v>3870</v>
      </c>
      <c r="Q194" s="348"/>
      <c r="R194" s="343"/>
      <c r="S194" s="348"/>
      <c r="T194" s="343"/>
      <c r="U194" s="375"/>
      <c r="V194" s="398" t="s">
        <v>3870</v>
      </c>
      <c r="W194" s="343" t="s">
        <v>3871</v>
      </c>
    </row>
    <row r="195" spans="2:25" ht="15.75" customHeight="1">
      <c r="B195" s="349" t="s">
        <v>1813</v>
      </c>
      <c r="C195" s="358" t="s">
        <v>965</v>
      </c>
      <c r="D195" s="346" t="s">
        <v>120</v>
      </c>
      <c r="E195" s="366" t="s">
        <v>246</v>
      </c>
      <c r="F195" s="346" t="s">
        <v>910</v>
      </c>
      <c r="G195" s="346" t="s">
        <v>910</v>
      </c>
      <c r="H195" s="343" t="s">
        <v>966</v>
      </c>
      <c r="I195" s="348">
        <v>33887</v>
      </c>
      <c r="J195" s="343" t="str">
        <f t="shared" ca="1" si="4"/>
        <v>34Tahun</v>
      </c>
      <c r="K195" s="347" t="s">
        <v>967</v>
      </c>
      <c r="L195" s="346" t="s">
        <v>968</v>
      </c>
      <c r="M195" s="343"/>
      <c r="N195" s="398" t="s">
        <v>3877</v>
      </c>
      <c r="O195" s="401" t="s">
        <v>3878</v>
      </c>
      <c r="P195" s="398" t="s">
        <v>3879</v>
      </c>
      <c r="Q195" s="348"/>
      <c r="R195" s="343"/>
      <c r="S195" s="348"/>
      <c r="T195" s="343"/>
      <c r="U195" s="375"/>
      <c r="V195" s="398" t="s">
        <v>3879</v>
      </c>
      <c r="W195" s="343" t="s">
        <v>3880</v>
      </c>
    </row>
    <row r="196" spans="2:25" ht="15.75" customHeight="1">
      <c r="B196" s="349" t="s">
        <v>1816</v>
      </c>
      <c r="C196" s="358" t="s">
        <v>970</v>
      </c>
      <c r="D196" s="346" t="s">
        <v>120</v>
      </c>
      <c r="E196" s="366" t="s">
        <v>246</v>
      </c>
      <c r="F196" s="346" t="s">
        <v>910</v>
      </c>
      <c r="G196" s="346" t="s">
        <v>910</v>
      </c>
      <c r="H196" s="343" t="s">
        <v>779</v>
      </c>
      <c r="I196" s="348">
        <v>35941</v>
      </c>
      <c r="J196" s="343" t="str">
        <f t="shared" ca="1" si="4"/>
        <v>28Tahun</v>
      </c>
      <c r="K196" s="347" t="s">
        <v>3881</v>
      </c>
      <c r="L196" s="346" t="s">
        <v>972</v>
      </c>
      <c r="M196" s="343"/>
      <c r="N196" s="401" t="s">
        <v>3882</v>
      </c>
      <c r="O196" s="401" t="s">
        <v>3883</v>
      </c>
      <c r="P196" s="401" t="s">
        <v>3884</v>
      </c>
      <c r="Q196" s="343"/>
      <c r="R196" s="343"/>
      <c r="S196" s="343"/>
      <c r="T196" s="343"/>
      <c r="U196" s="375"/>
      <c r="V196" s="401" t="s">
        <v>3884</v>
      </c>
      <c r="W196" s="343" t="s">
        <v>3885</v>
      </c>
    </row>
    <row r="197" spans="2:25" ht="15.75" customHeight="1">
      <c r="B197" s="349" t="s">
        <v>3886</v>
      </c>
      <c r="C197" s="345" t="s">
        <v>1353</v>
      </c>
      <c r="D197" s="346" t="s">
        <v>120</v>
      </c>
      <c r="E197" s="346" t="s">
        <v>376</v>
      </c>
      <c r="F197" s="269" t="s">
        <v>3054</v>
      </c>
      <c r="G197" s="343" t="s">
        <v>1318</v>
      </c>
      <c r="H197" s="343" t="s">
        <v>1354</v>
      </c>
      <c r="I197" s="348">
        <v>35898</v>
      </c>
      <c r="J197" s="343" t="str">
        <f t="shared" ca="1" si="4"/>
        <v>28Tahun</v>
      </c>
      <c r="K197" s="347" t="s">
        <v>3887</v>
      </c>
      <c r="L197" s="346" t="s">
        <v>3888</v>
      </c>
      <c r="M197" s="346" t="s">
        <v>177</v>
      </c>
      <c r="N197" s="398" t="s">
        <v>3869</v>
      </c>
      <c r="O197" s="398" t="s">
        <v>3889</v>
      </c>
      <c r="P197" s="401" t="s">
        <v>3890</v>
      </c>
      <c r="Q197" s="343"/>
      <c r="R197" s="343"/>
      <c r="S197" s="348"/>
      <c r="T197" s="343"/>
      <c r="U197" s="428"/>
      <c r="V197" s="428"/>
      <c r="W197" s="428"/>
      <c r="X197" s="401" t="s">
        <v>3890</v>
      </c>
      <c r="Y197" s="348" t="s">
        <v>3891</v>
      </c>
    </row>
    <row r="198" spans="2:25" ht="15.75" customHeight="1">
      <c r="B198" s="349" t="s">
        <v>3892</v>
      </c>
      <c r="C198" s="345" t="s">
        <v>1516</v>
      </c>
      <c r="D198" s="270" t="s">
        <v>120</v>
      </c>
      <c r="E198" s="343" t="s">
        <v>376</v>
      </c>
      <c r="F198" s="270" t="s">
        <v>1239</v>
      </c>
      <c r="G198" s="270" t="s">
        <v>1536</v>
      </c>
      <c r="H198" s="343" t="s">
        <v>1244</v>
      </c>
      <c r="I198" s="348">
        <v>30685</v>
      </c>
      <c r="J198" s="343" t="str">
        <f t="shared" ca="1" si="4"/>
        <v>42Tahun</v>
      </c>
      <c r="K198" s="347" t="s">
        <v>3893</v>
      </c>
      <c r="L198" s="346" t="s">
        <v>1518</v>
      </c>
      <c r="M198" s="343"/>
      <c r="N198" s="401" t="s">
        <v>3894</v>
      </c>
      <c r="O198" s="401" t="s">
        <v>3895</v>
      </c>
      <c r="P198" s="401" t="s">
        <v>3896</v>
      </c>
      <c r="Q198" s="343"/>
      <c r="R198" s="343"/>
      <c r="S198" s="343"/>
      <c r="T198" s="343"/>
      <c r="U198" s="375"/>
      <c r="V198" s="375"/>
      <c r="W198" s="375"/>
      <c r="X198" s="401" t="s">
        <v>3896</v>
      </c>
      <c r="Y198" s="343" t="s">
        <v>3897</v>
      </c>
    </row>
    <row r="199" spans="2:25" ht="15.75" customHeight="1"/>
    <row r="200" spans="2:25" ht="15.75" customHeight="1"/>
    <row r="201" spans="2:25" ht="15.75" customHeight="1"/>
    <row r="202" spans="2:25" ht="15.75" customHeight="1"/>
    <row r="203" spans="2:25" ht="15.75" customHeight="1"/>
    <row r="204" spans="2:25" ht="15.75" customHeight="1"/>
    <row r="205" spans="2:25" ht="15.75" customHeight="1"/>
    <row r="206" spans="2:25" ht="15.75" customHeight="1"/>
    <row r="207" spans="2:25" ht="15.75" customHeight="1"/>
    <row r="208" spans="2:2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">
    <cfRule type="colorScale" priority="3">
      <colorScale>
        <cfvo type="min"/>
        <cfvo type="max"/>
        <color rgb="FFFF7128"/>
        <color rgb="FFFFEF9C"/>
      </colorScale>
    </cfRule>
  </conditionalFormatting>
  <conditionalFormatting sqref="B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:B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:B25">
    <cfRule type="colorScale" priority="6">
      <colorScale>
        <cfvo type="min"/>
        <cfvo type="max"/>
        <color rgb="FFFF7128"/>
        <color rgb="FFFFEF9C"/>
      </colorScale>
    </cfRule>
  </conditionalFormatting>
  <conditionalFormatting sqref="B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">
    <cfRule type="colorScale" priority="8">
      <colorScale>
        <cfvo type="min"/>
        <cfvo type="max"/>
        <color rgb="FFFF7128"/>
        <color rgb="FFFFEF9C"/>
      </colorScale>
    </cfRule>
  </conditionalFormatting>
  <conditionalFormatting sqref="B4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5">
    <cfRule type="colorScale" priority="10">
      <colorScale>
        <cfvo type="min"/>
        <cfvo type="max"/>
        <color rgb="FFFF7128"/>
        <color rgb="FFFFEF9C"/>
      </colorScale>
    </cfRule>
  </conditionalFormatting>
  <conditionalFormatting sqref="B4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6">
    <cfRule type="colorScale" priority="13">
      <colorScale>
        <cfvo type="min"/>
        <cfvo type="max"/>
        <color rgb="FFFF7128"/>
        <color rgb="FFFFEF9C"/>
      </colorScale>
    </cfRule>
  </conditionalFormatting>
  <conditionalFormatting sqref="B4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7">
    <cfRule type="colorScale" priority="15">
      <colorScale>
        <cfvo type="min"/>
        <cfvo type="max"/>
        <color rgb="FFFF7128"/>
        <color rgb="FFFFEF9C"/>
      </colorScale>
    </cfRule>
  </conditionalFormatting>
  <conditionalFormatting sqref="B4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8">
    <cfRule type="colorScale" priority="17">
      <colorScale>
        <cfvo type="min"/>
        <cfvo type="max"/>
        <color rgb="FFFF7128"/>
        <color rgb="FFFFEF9C"/>
      </colorScale>
    </cfRule>
  </conditionalFormatting>
  <conditionalFormatting sqref="B4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9">
    <cfRule type="colorScale" priority="19">
      <colorScale>
        <cfvo type="min"/>
        <cfvo type="max"/>
        <color rgb="FFFF7128"/>
        <color rgb="FFFFEF9C"/>
      </colorScale>
    </cfRule>
  </conditionalFormatting>
  <conditionalFormatting sqref="B5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0">
    <cfRule type="colorScale" priority="21">
      <colorScale>
        <cfvo type="min"/>
        <cfvo type="max"/>
        <color rgb="FFFF7128"/>
        <color rgb="FFFFEF9C"/>
      </colorScale>
    </cfRule>
  </conditionalFormatting>
  <conditionalFormatting sqref="B5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1">
    <cfRule type="colorScale" priority="23">
      <colorScale>
        <cfvo type="min"/>
        <cfvo type="max"/>
        <color rgb="FFFF7128"/>
        <color rgb="FFFFEF9C"/>
      </colorScale>
    </cfRule>
  </conditionalFormatting>
  <conditionalFormatting sqref="B5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3">
    <cfRule type="colorScale" priority="25">
      <colorScale>
        <cfvo type="min"/>
        <cfvo type="max"/>
        <color rgb="FFFF7128"/>
        <color rgb="FFFFEF9C"/>
      </colorScale>
    </cfRule>
  </conditionalFormatting>
  <conditionalFormatting sqref="B54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4">
    <cfRule type="colorScale" priority="27">
      <colorScale>
        <cfvo type="min"/>
        <cfvo type="max"/>
        <color rgb="FFFF7128"/>
        <color rgb="FFFFEF9C"/>
      </colorScale>
    </cfRule>
  </conditionalFormatting>
  <conditionalFormatting sqref="B5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9">
    <cfRule type="colorScale" priority="29">
      <colorScale>
        <cfvo type="min"/>
        <cfvo type="max"/>
        <color rgb="FFFF7128"/>
        <color rgb="FFFFEF9C"/>
      </colorScale>
    </cfRule>
  </conditionalFormatting>
  <conditionalFormatting sqref="B140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0">
    <cfRule type="colorScale" priority="31">
      <colorScale>
        <cfvo type="min"/>
        <cfvo type="max"/>
        <color rgb="FFFF7128"/>
        <color rgb="FFFFEF9C"/>
      </colorScale>
    </cfRule>
  </conditionalFormatting>
  <conditionalFormatting sqref="B15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5">
    <cfRule type="colorScale" priority="33">
      <colorScale>
        <cfvo type="min"/>
        <cfvo type="max"/>
        <color rgb="FFFF7128"/>
        <color rgb="FFFFEF9C"/>
      </colorScale>
    </cfRule>
  </conditionalFormatting>
  <conditionalFormatting sqref="D24:E24">
    <cfRule type="colorScale" priority="34">
      <colorScale>
        <cfvo type="formula" val="0"/>
        <cfvo type="max"/>
        <color rgb="FFFF0000"/>
        <color rgb="FFFFEF9C"/>
      </colorScale>
    </cfRule>
  </conditionalFormatting>
  <conditionalFormatting sqref="D45:E45">
    <cfRule type="colorScale" priority="35">
      <colorScale>
        <cfvo type="formula" val="0"/>
        <cfvo type="max"/>
        <color rgb="FFFF0000"/>
        <color rgb="FFFFEF9C"/>
      </colorScale>
    </cfRule>
  </conditionalFormatting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/>
    <pageSetUpPr fitToPage="1"/>
  </sheetPr>
  <dimension ref="A1:AF1000"/>
  <sheetViews>
    <sheetView showGridLines="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ColWidth="14.42578125" defaultRowHeight="15" customHeight="1"/>
  <cols>
    <col min="1" max="1" width="4.85546875" customWidth="1"/>
    <col min="2" max="2" width="44.28515625" customWidth="1"/>
    <col min="3" max="3" width="26.7109375" hidden="1" customWidth="1"/>
    <col min="4" max="4" width="13.28515625" customWidth="1"/>
    <col min="5" max="5" width="16.85546875" customWidth="1"/>
    <col min="6" max="6" width="18.140625" customWidth="1"/>
    <col min="7" max="7" width="24.5703125" customWidth="1"/>
    <col min="8" max="8" width="22" customWidth="1"/>
    <col min="9" max="9" width="14.7109375" customWidth="1"/>
    <col min="10" max="10" width="17" customWidth="1"/>
    <col min="11" max="11" width="75.7109375" customWidth="1"/>
    <col min="12" max="13" width="31.140625" customWidth="1"/>
    <col min="14" max="14" width="32.85546875" customWidth="1"/>
    <col min="15" max="15" width="34.140625" customWidth="1"/>
    <col min="16" max="24" width="32.28515625" customWidth="1"/>
    <col min="25" max="25" width="30.28515625" customWidth="1"/>
    <col min="26" max="26" width="34.140625" customWidth="1"/>
    <col min="27" max="27" width="30.28515625" customWidth="1"/>
    <col min="28" max="28" width="34.140625" customWidth="1"/>
    <col min="29" max="29" width="32.28515625" customWidth="1"/>
    <col min="30" max="30" width="34.140625" customWidth="1"/>
    <col min="31" max="31" width="32.28515625" customWidth="1"/>
    <col min="32" max="32" width="9.140625" customWidth="1"/>
  </cols>
  <sheetData>
    <row r="1" spans="1:32" ht="16.5" customHeight="1">
      <c r="A1" s="1136" t="s">
        <v>3903</v>
      </c>
      <c r="B1" s="1137"/>
      <c r="C1" s="1138"/>
      <c r="D1" s="434"/>
      <c r="E1" s="434"/>
      <c r="F1" s="434"/>
      <c r="G1" s="435"/>
      <c r="H1" s="435"/>
      <c r="I1" s="435"/>
      <c r="J1" s="435"/>
      <c r="K1" s="434"/>
      <c r="L1" s="435"/>
      <c r="M1" s="435"/>
      <c r="N1" s="434"/>
      <c r="O1" s="434"/>
      <c r="P1" s="434"/>
      <c r="Q1" s="434"/>
      <c r="R1" s="434"/>
      <c r="S1" s="436"/>
      <c r="T1" s="436"/>
      <c r="U1" s="436"/>
      <c r="V1" s="436"/>
      <c r="W1" s="436"/>
      <c r="X1" s="434"/>
      <c r="Y1" s="431"/>
      <c r="Z1" s="402"/>
      <c r="AA1" s="402"/>
      <c r="AB1" s="402"/>
      <c r="AC1" s="402"/>
      <c r="AD1" s="402"/>
      <c r="AE1" s="402"/>
      <c r="AF1" s="402"/>
    </row>
    <row r="2" spans="1:32" ht="18" customHeight="1">
      <c r="A2" s="1139"/>
      <c r="B2" s="1140"/>
      <c r="C2" s="1141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7"/>
      <c r="T2" s="437"/>
      <c r="U2" s="437"/>
      <c r="V2" s="437"/>
      <c r="W2" s="437"/>
      <c r="X2" s="435"/>
      <c r="Y2" s="431"/>
      <c r="Z2" s="402"/>
      <c r="AA2" s="402"/>
      <c r="AB2" s="402"/>
      <c r="AC2" s="402"/>
      <c r="AD2" s="402"/>
      <c r="AE2" s="402"/>
      <c r="AF2" s="402"/>
    </row>
    <row r="3" spans="1:32" ht="16.5" customHeight="1">
      <c r="A3" s="438" t="s">
        <v>3904</v>
      </c>
      <c r="B3" s="438" t="s">
        <v>3905</v>
      </c>
      <c r="C3" s="438" t="s">
        <v>3906</v>
      </c>
      <c r="D3" s="1142" t="s">
        <v>1327</v>
      </c>
      <c r="E3" s="1125"/>
      <c r="F3" s="1142" t="s">
        <v>14</v>
      </c>
      <c r="G3" s="1125"/>
      <c r="H3" s="439" t="s">
        <v>3907</v>
      </c>
      <c r="I3" s="439" t="s">
        <v>3908</v>
      </c>
      <c r="J3" s="439" t="s">
        <v>3909</v>
      </c>
      <c r="K3" s="439" t="s">
        <v>20</v>
      </c>
      <c r="L3" s="439" t="s">
        <v>3910</v>
      </c>
      <c r="M3" s="439" t="s">
        <v>3911</v>
      </c>
      <c r="N3" s="438" t="s">
        <v>3912</v>
      </c>
      <c r="O3" s="438" t="s">
        <v>3913</v>
      </c>
      <c r="P3" s="438" t="s">
        <v>3914</v>
      </c>
      <c r="Q3" s="438" t="s">
        <v>3915</v>
      </c>
      <c r="R3" s="438" t="s">
        <v>3915</v>
      </c>
      <c r="S3" s="438" t="s">
        <v>3915</v>
      </c>
      <c r="T3" s="438"/>
      <c r="U3" s="440"/>
      <c r="V3" s="440"/>
      <c r="W3" s="440"/>
      <c r="X3" s="438" t="s">
        <v>3916</v>
      </c>
      <c r="Y3" s="441" t="s">
        <v>3917</v>
      </c>
      <c r="Z3" s="434"/>
      <c r="AA3" s="434"/>
      <c r="AB3" s="434"/>
      <c r="AC3" s="434"/>
      <c r="AD3" s="434"/>
      <c r="AE3" s="434"/>
      <c r="AF3" s="434"/>
    </row>
    <row r="4" spans="1:32" ht="15.75" customHeight="1">
      <c r="A4" s="442" t="s">
        <v>3918</v>
      </c>
      <c r="B4" s="443"/>
      <c r="C4" s="270"/>
      <c r="D4" s="270"/>
      <c r="E4" s="270"/>
      <c r="F4" s="270" t="s">
        <v>1</v>
      </c>
      <c r="G4" s="270" t="s">
        <v>148</v>
      </c>
      <c r="H4" s="270"/>
      <c r="I4" s="270"/>
      <c r="J4" s="270"/>
      <c r="K4" s="267"/>
      <c r="L4" s="270"/>
      <c r="M4" s="270"/>
      <c r="N4" s="270"/>
      <c r="O4" s="270"/>
      <c r="P4" s="270"/>
      <c r="Q4" s="270"/>
      <c r="R4" s="270"/>
      <c r="S4" s="270"/>
      <c r="T4" s="270"/>
      <c r="U4" s="375"/>
      <c r="V4" s="375"/>
      <c r="W4" s="375"/>
      <c r="X4" s="270"/>
      <c r="Y4" s="343"/>
      <c r="Z4" s="402"/>
      <c r="AA4" s="402"/>
      <c r="AB4" s="402"/>
      <c r="AC4" s="402"/>
      <c r="AD4" s="402"/>
      <c r="AE4" s="402"/>
      <c r="AF4" s="402"/>
    </row>
    <row r="5" spans="1:32" ht="16.5" customHeight="1">
      <c r="A5" s="270">
        <v>1</v>
      </c>
      <c r="B5" s="349" t="s">
        <v>3919</v>
      </c>
      <c r="C5" s="268" t="s">
        <v>2224</v>
      </c>
      <c r="D5" s="270" t="s">
        <v>120</v>
      </c>
      <c r="E5" s="343" t="s">
        <v>376</v>
      </c>
      <c r="F5" s="270" t="s">
        <v>3920</v>
      </c>
      <c r="G5" s="270" t="s">
        <v>3921</v>
      </c>
      <c r="H5" s="270" t="s">
        <v>404</v>
      </c>
      <c r="I5" s="272">
        <v>30280</v>
      </c>
      <c r="J5" s="270" t="str">
        <f t="shared" ref="J5:J6" ca="1" si="0">INT((TODAY()-I5)/365) &amp; "Tahun"</f>
        <v>43Tahun</v>
      </c>
      <c r="K5" s="267" t="s">
        <v>3922</v>
      </c>
      <c r="L5" s="269" t="s">
        <v>3923</v>
      </c>
      <c r="M5" s="270" t="s">
        <v>3924</v>
      </c>
      <c r="N5" s="401" t="s">
        <v>3925</v>
      </c>
      <c r="O5" s="401" t="s">
        <v>3926</v>
      </c>
      <c r="P5" s="401" t="s">
        <v>3927</v>
      </c>
      <c r="Q5" s="267"/>
      <c r="R5" s="267"/>
      <c r="S5" s="267"/>
      <c r="T5" s="267"/>
      <c r="U5" s="267"/>
      <c r="V5" s="267"/>
      <c r="W5" s="267"/>
      <c r="X5" s="401" t="s">
        <v>3927</v>
      </c>
      <c r="Y5" s="343" t="s">
        <v>3928</v>
      </c>
      <c r="Z5" s="402"/>
      <c r="AA5" s="402"/>
      <c r="AB5" s="402"/>
      <c r="AC5" s="402"/>
      <c r="AD5" s="402"/>
      <c r="AE5" s="402"/>
      <c r="AF5" s="402"/>
    </row>
    <row r="6" spans="1:32" ht="16.5" customHeight="1">
      <c r="A6" s="270">
        <f>A5+1</f>
        <v>2</v>
      </c>
      <c r="B6" s="349" t="s">
        <v>3929</v>
      </c>
      <c r="C6" s="268" t="s">
        <v>3930</v>
      </c>
      <c r="D6" s="270" t="s">
        <v>120</v>
      </c>
      <c r="E6" s="343" t="s">
        <v>376</v>
      </c>
      <c r="F6" s="270" t="s">
        <v>3920</v>
      </c>
      <c r="G6" s="270" t="s">
        <v>3921</v>
      </c>
      <c r="H6" s="270" t="s">
        <v>404</v>
      </c>
      <c r="I6" s="272">
        <v>36068</v>
      </c>
      <c r="J6" s="270" t="str">
        <f t="shared" ca="1" si="0"/>
        <v>28Tahun</v>
      </c>
      <c r="K6" s="267" t="s">
        <v>3931</v>
      </c>
      <c r="L6" s="269" t="s">
        <v>3932</v>
      </c>
      <c r="M6" s="346" t="s">
        <v>234</v>
      </c>
      <c r="N6" s="401" t="s">
        <v>3933</v>
      </c>
      <c r="O6" s="401" t="s">
        <v>3934</v>
      </c>
      <c r="P6" s="401" t="s">
        <v>3935</v>
      </c>
      <c r="Q6" s="267"/>
      <c r="R6" s="267"/>
      <c r="S6" s="267"/>
      <c r="T6" s="267"/>
      <c r="U6" s="432"/>
      <c r="V6" s="432"/>
      <c r="W6" s="432"/>
      <c r="X6" s="401" t="s">
        <v>3935</v>
      </c>
      <c r="Y6" s="343"/>
      <c r="Z6" s="402"/>
      <c r="AA6" s="402"/>
      <c r="AB6" s="402"/>
      <c r="AC6" s="402"/>
      <c r="AD6" s="402"/>
      <c r="AE6" s="402"/>
      <c r="AF6" s="402"/>
    </row>
    <row r="7" spans="1:32" ht="16.5" customHeight="1">
      <c r="A7" s="343"/>
      <c r="B7" s="349"/>
      <c r="C7" s="347"/>
      <c r="D7" s="343"/>
      <c r="E7" s="343"/>
      <c r="F7" s="343"/>
      <c r="G7" s="343"/>
      <c r="H7" s="343"/>
      <c r="I7" s="348"/>
      <c r="J7" s="343"/>
      <c r="K7" s="349"/>
      <c r="L7" s="343"/>
      <c r="M7" s="343"/>
      <c r="N7" s="343"/>
      <c r="O7" s="343"/>
      <c r="P7" s="343"/>
      <c r="Q7" s="343"/>
      <c r="R7" s="343"/>
      <c r="S7" s="343"/>
      <c r="T7" s="343"/>
      <c r="U7" s="375"/>
      <c r="V7" s="375"/>
      <c r="W7" s="375"/>
      <c r="X7" s="343"/>
      <c r="Y7" s="343"/>
      <c r="Z7" s="378"/>
      <c r="AA7" s="378"/>
      <c r="AB7" s="378"/>
      <c r="AC7" s="378"/>
      <c r="AD7" s="378"/>
      <c r="AE7" s="378"/>
      <c r="AF7" s="378"/>
    </row>
    <row r="8" spans="1:32" ht="16.5" customHeight="1">
      <c r="A8" s="442" t="s">
        <v>3936</v>
      </c>
      <c r="B8" s="443"/>
      <c r="C8" s="271"/>
      <c r="D8" s="270"/>
      <c r="E8" s="270"/>
      <c r="F8" s="270"/>
      <c r="G8" s="270"/>
      <c r="H8" s="270"/>
      <c r="I8" s="272"/>
      <c r="J8" s="270"/>
      <c r="K8" s="267"/>
      <c r="L8" s="270"/>
      <c r="M8" s="270"/>
      <c r="N8" s="343"/>
      <c r="O8" s="343"/>
      <c r="P8" s="343"/>
      <c r="Q8" s="270"/>
      <c r="R8" s="270"/>
      <c r="S8" s="270"/>
      <c r="T8" s="270"/>
      <c r="U8" s="375"/>
      <c r="V8" s="375"/>
      <c r="W8" s="375"/>
      <c r="X8" s="343"/>
      <c r="Y8" s="343"/>
      <c r="Z8" s="402"/>
      <c r="AA8" s="402"/>
      <c r="AB8" s="402"/>
      <c r="AC8" s="402"/>
      <c r="AD8" s="402"/>
      <c r="AE8" s="402"/>
      <c r="AF8" s="402"/>
    </row>
    <row r="9" spans="1:32" ht="16.5" customHeight="1">
      <c r="A9" s="343">
        <v>1</v>
      </c>
      <c r="B9" s="349" t="s">
        <v>3937</v>
      </c>
      <c r="C9" s="445" t="s">
        <v>2229</v>
      </c>
      <c r="D9" s="270" t="s">
        <v>120</v>
      </c>
      <c r="E9" s="343" t="s">
        <v>376</v>
      </c>
      <c r="F9" s="343" t="s">
        <v>177</v>
      </c>
      <c r="G9" s="343" t="s">
        <v>177</v>
      </c>
      <c r="H9" s="343" t="s">
        <v>418</v>
      </c>
      <c r="I9" s="348">
        <v>36713</v>
      </c>
      <c r="J9" s="270" t="str">
        <f t="shared" ref="J9:J10" ca="1" si="1">INT((TODAY()-I9)/365) &amp; "Tahun"</f>
        <v>26Tahun</v>
      </c>
      <c r="K9" s="349" t="s">
        <v>3938</v>
      </c>
      <c r="L9" s="346" t="s">
        <v>3939</v>
      </c>
      <c r="M9" s="346" t="s">
        <v>234</v>
      </c>
      <c r="N9" s="401" t="s">
        <v>3940</v>
      </c>
      <c r="O9" s="401" t="s">
        <v>3941</v>
      </c>
      <c r="P9" s="401" t="s">
        <v>3942</v>
      </c>
      <c r="Q9" s="343"/>
      <c r="R9" s="343"/>
      <c r="S9" s="343"/>
      <c r="T9" s="343"/>
      <c r="U9" s="375"/>
      <c r="V9" s="375"/>
      <c r="W9" s="375"/>
      <c r="X9" s="401" t="s">
        <v>3942</v>
      </c>
      <c r="Y9" s="343"/>
      <c r="Z9" s="378"/>
      <c r="AA9" s="378"/>
      <c r="AB9" s="378"/>
      <c r="AC9" s="378"/>
      <c r="AD9" s="378"/>
      <c r="AE9" s="378"/>
      <c r="AF9" s="378"/>
    </row>
    <row r="10" spans="1:32" ht="16.5" customHeight="1">
      <c r="A10" s="343">
        <f>A9+1</f>
        <v>2</v>
      </c>
      <c r="B10" s="349" t="s">
        <v>3943</v>
      </c>
      <c r="C10" s="445" t="s">
        <v>2234</v>
      </c>
      <c r="D10" s="270" t="s">
        <v>120</v>
      </c>
      <c r="E10" s="343" t="s">
        <v>376</v>
      </c>
      <c r="F10" s="343" t="s">
        <v>177</v>
      </c>
      <c r="G10" s="343" t="s">
        <v>177</v>
      </c>
      <c r="H10" s="343" t="s">
        <v>404</v>
      </c>
      <c r="I10" s="348">
        <v>38777</v>
      </c>
      <c r="J10" s="270" t="str">
        <f t="shared" ca="1" si="1"/>
        <v>20Tahun</v>
      </c>
      <c r="K10" s="349" t="s">
        <v>3944</v>
      </c>
      <c r="L10" s="346" t="s">
        <v>3945</v>
      </c>
      <c r="M10" s="346" t="s">
        <v>177</v>
      </c>
      <c r="N10" s="401" t="s">
        <v>3940</v>
      </c>
      <c r="O10" s="401" t="s">
        <v>3941</v>
      </c>
      <c r="P10" s="401" t="s">
        <v>3942</v>
      </c>
      <c r="Q10" s="343"/>
      <c r="R10" s="343"/>
      <c r="S10" s="343"/>
      <c r="T10" s="343"/>
      <c r="U10" s="375"/>
      <c r="V10" s="375"/>
      <c r="W10" s="375"/>
      <c r="X10" s="401" t="s">
        <v>3942</v>
      </c>
      <c r="Y10" s="343"/>
      <c r="Z10" s="378"/>
      <c r="AA10" s="378"/>
      <c r="AB10" s="378"/>
      <c r="AC10" s="378"/>
      <c r="AD10" s="378"/>
      <c r="AE10" s="378"/>
      <c r="AF10" s="378"/>
    </row>
    <row r="11" spans="1:32" ht="16.5" customHeight="1">
      <c r="A11" s="343"/>
      <c r="B11" s="349"/>
      <c r="C11" s="343"/>
      <c r="D11" s="343"/>
      <c r="E11" s="343"/>
      <c r="F11" s="343"/>
      <c r="G11" s="343"/>
      <c r="H11" s="343"/>
      <c r="I11" s="348"/>
      <c r="J11" s="343"/>
      <c r="K11" s="349"/>
      <c r="L11" s="343"/>
      <c r="M11" s="343"/>
      <c r="N11" s="343"/>
      <c r="O11" s="343"/>
      <c r="P11" s="343"/>
      <c r="Q11" s="343"/>
      <c r="R11" s="343"/>
      <c r="S11" s="343"/>
      <c r="T11" s="343"/>
      <c r="U11" s="375"/>
      <c r="V11" s="375"/>
      <c r="W11" s="375"/>
      <c r="X11" s="343"/>
      <c r="Y11" s="343"/>
      <c r="Z11" s="378"/>
      <c r="AA11" s="378"/>
      <c r="AB11" s="378"/>
      <c r="AC11" s="378"/>
      <c r="AD11" s="378"/>
      <c r="AE11" s="378"/>
      <c r="AF11" s="378"/>
    </row>
    <row r="12" spans="1:32" ht="16.5" customHeight="1">
      <c r="A12" s="442" t="s">
        <v>3946</v>
      </c>
      <c r="B12" s="443"/>
      <c r="C12" s="438"/>
      <c r="D12" s="438"/>
      <c r="E12" s="438"/>
      <c r="F12" s="438"/>
      <c r="G12" s="438"/>
      <c r="H12" s="438"/>
      <c r="I12" s="438"/>
      <c r="J12" s="438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440"/>
      <c r="V12" s="440"/>
      <c r="W12" s="440"/>
      <c r="X12" s="438"/>
      <c r="Y12" s="343"/>
      <c r="Z12" s="378"/>
      <c r="AA12" s="378"/>
      <c r="AB12" s="378"/>
      <c r="AC12" s="378"/>
      <c r="AD12" s="378"/>
      <c r="AE12" s="378"/>
      <c r="AF12" s="378"/>
    </row>
    <row r="13" spans="1:32" ht="16.5" customHeight="1">
      <c r="A13" s="270">
        <v>1</v>
      </c>
      <c r="B13" s="447" t="s">
        <v>3947</v>
      </c>
      <c r="C13" s="345" t="s">
        <v>3948</v>
      </c>
      <c r="D13" s="270" t="s">
        <v>120</v>
      </c>
      <c r="E13" s="343" t="s">
        <v>376</v>
      </c>
      <c r="F13" s="343" t="s">
        <v>3407</v>
      </c>
      <c r="G13" s="343" t="s">
        <v>3407</v>
      </c>
      <c r="H13" s="343" t="s">
        <v>404</v>
      </c>
      <c r="I13" s="348">
        <v>36221</v>
      </c>
      <c r="J13" s="270" t="str">
        <f ca="1">INT((TODAY()-I13)/365) &amp; "Tahun"</f>
        <v>27Tahun</v>
      </c>
      <c r="K13" s="349" t="s">
        <v>3949</v>
      </c>
      <c r="L13" s="346" t="s">
        <v>3950</v>
      </c>
      <c r="M13" s="346" t="s">
        <v>234</v>
      </c>
      <c r="N13" s="401" t="s">
        <v>3951</v>
      </c>
      <c r="O13" s="401" t="s">
        <v>3952</v>
      </c>
      <c r="P13" s="401" t="s">
        <v>3953</v>
      </c>
      <c r="Q13" s="349"/>
      <c r="R13" s="349"/>
      <c r="S13" s="349"/>
      <c r="T13" s="349"/>
      <c r="U13" s="349"/>
      <c r="V13" s="349"/>
      <c r="W13" s="349"/>
      <c r="X13" s="401" t="s">
        <v>3953</v>
      </c>
      <c r="Y13" s="343" t="s">
        <v>3954</v>
      </c>
      <c r="Z13" s="378"/>
      <c r="AA13" s="378"/>
      <c r="AB13" s="378"/>
      <c r="AC13" s="378"/>
      <c r="AD13" s="378"/>
      <c r="AE13" s="378"/>
      <c r="AF13" s="378"/>
    </row>
    <row r="14" spans="1:32" ht="16.5" customHeight="1">
      <c r="A14" s="270">
        <v>2</v>
      </c>
      <c r="B14" s="349" t="s">
        <v>3955</v>
      </c>
      <c r="C14" s="345" t="s">
        <v>3956</v>
      </c>
      <c r="D14" s="349" t="s">
        <v>120</v>
      </c>
      <c r="E14" s="349" t="s">
        <v>376</v>
      </c>
      <c r="F14" s="349" t="s">
        <v>3407</v>
      </c>
      <c r="G14" s="343" t="s">
        <v>3407</v>
      </c>
      <c r="H14" s="343" t="s">
        <v>3957</v>
      </c>
      <c r="I14" s="348">
        <v>32257</v>
      </c>
      <c r="J14" s="343" t="s">
        <v>3958</v>
      </c>
      <c r="K14" s="349" t="s">
        <v>3959</v>
      </c>
      <c r="L14" s="346" t="s">
        <v>3960</v>
      </c>
      <c r="M14" s="343" t="s">
        <v>250</v>
      </c>
      <c r="N14" s="349" t="s">
        <v>3961</v>
      </c>
      <c r="O14" s="349"/>
      <c r="P14" s="349"/>
      <c r="Q14" s="349"/>
      <c r="R14" s="349"/>
      <c r="S14" s="349"/>
      <c r="T14" s="349"/>
      <c r="U14" s="349"/>
      <c r="V14" s="349"/>
      <c r="W14" s="349"/>
      <c r="X14" s="349"/>
      <c r="Y14" s="343"/>
      <c r="Z14" s="378"/>
      <c r="AA14" s="378"/>
      <c r="AB14" s="378"/>
      <c r="AC14" s="378"/>
      <c r="AD14" s="378"/>
      <c r="AE14" s="378"/>
      <c r="AF14" s="378"/>
    </row>
    <row r="15" spans="1:32" ht="16.5" customHeight="1">
      <c r="A15" s="449"/>
      <c r="B15" s="349"/>
      <c r="C15" s="349"/>
      <c r="D15" s="343"/>
      <c r="E15" s="343"/>
      <c r="F15" s="343"/>
      <c r="G15" s="343"/>
      <c r="H15" s="343"/>
      <c r="I15" s="348"/>
      <c r="J15" s="343"/>
      <c r="K15" s="347"/>
      <c r="L15" s="343"/>
      <c r="M15" s="375"/>
      <c r="N15" s="375"/>
      <c r="O15" s="343"/>
      <c r="P15" s="348"/>
      <c r="Q15" s="343"/>
      <c r="R15" s="375"/>
      <c r="S15" s="375"/>
      <c r="T15" s="375"/>
      <c r="U15" s="375"/>
      <c r="V15" s="375"/>
      <c r="W15" s="375"/>
      <c r="X15" s="343"/>
      <c r="Y15" s="343"/>
      <c r="Z15" s="378"/>
      <c r="AA15" s="378"/>
      <c r="AB15" s="378"/>
      <c r="AC15" s="378"/>
      <c r="AD15" s="378"/>
      <c r="AE15" s="378"/>
      <c r="AF15" s="378"/>
    </row>
    <row r="16" spans="1:32" ht="16.5" customHeight="1">
      <c r="A16" s="450" t="s">
        <v>1999</v>
      </c>
      <c r="B16" s="451"/>
      <c r="C16" s="452"/>
      <c r="D16" s="343"/>
      <c r="E16" s="343"/>
      <c r="F16" s="343"/>
      <c r="G16" s="343"/>
      <c r="H16" s="343"/>
      <c r="I16" s="343"/>
      <c r="J16" s="343"/>
      <c r="K16" s="347"/>
      <c r="L16" s="343"/>
      <c r="M16" s="343"/>
      <c r="N16" s="348"/>
      <c r="O16" s="348"/>
      <c r="P16" s="348"/>
      <c r="Q16" s="348"/>
      <c r="R16" s="348"/>
      <c r="S16" s="348"/>
      <c r="T16" s="348"/>
      <c r="U16" s="428"/>
      <c r="V16" s="428"/>
      <c r="W16" s="428"/>
      <c r="X16" s="348"/>
      <c r="Y16" s="343"/>
      <c r="Z16" s="378"/>
      <c r="AA16" s="378"/>
      <c r="AB16" s="378"/>
      <c r="AC16" s="378"/>
      <c r="AD16" s="378"/>
      <c r="AE16" s="378"/>
      <c r="AF16" s="378"/>
    </row>
    <row r="17" spans="1:32" ht="16.5" customHeight="1">
      <c r="A17" s="343">
        <v>1</v>
      </c>
      <c r="B17" s="349" t="s">
        <v>3962</v>
      </c>
      <c r="C17" s="358" t="s">
        <v>229</v>
      </c>
      <c r="D17" s="270" t="s">
        <v>120</v>
      </c>
      <c r="E17" s="346" t="s">
        <v>228</v>
      </c>
      <c r="F17" s="346" t="s">
        <v>2135</v>
      </c>
      <c r="G17" s="343" t="s">
        <v>2135</v>
      </c>
      <c r="H17" s="343" t="s">
        <v>199</v>
      </c>
      <c r="I17" s="348">
        <v>36973</v>
      </c>
      <c r="J17" s="270" t="str">
        <f ca="1">INT((TODAY()-I17)/365) &amp; "Tahun"</f>
        <v>25Tahun</v>
      </c>
      <c r="K17" s="347" t="s">
        <v>3963</v>
      </c>
      <c r="L17" s="346" t="s">
        <v>235</v>
      </c>
      <c r="M17" s="343"/>
      <c r="N17" s="348" t="s">
        <v>3964</v>
      </c>
      <c r="O17" s="348" t="s">
        <v>3965</v>
      </c>
      <c r="P17" s="348" t="s">
        <v>3966</v>
      </c>
      <c r="Q17" s="398" t="s">
        <v>3967</v>
      </c>
      <c r="R17" s="398" t="s">
        <v>3968</v>
      </c>
      <c r="S17" s="398" t="s">
        <v>3969</v>
      </c>
      <c r="T17" s="348" t="s">
        <v>3966</v>
      </c>
      <c r="U17" s="453" t="s">
        <v>3970</v>
      </c>
      <c r="V17" s="453" t="s">
        <v>3971</v>
      </c>
      <c r="W17" s="453" t="s">
        <v>3935</v>
      </c>
      <c r="X17" s="453" t="s">
        <v>3935</v>
      </c>
      <c r="Y17" s="343"/>
      <c r="Z17" s="378"/>
      <c r="AA17" s="378"/>
      <c r="AB17" s="378"/>
      <c r="AC17" s="378"/>
      <c r="AD17" s="378"/>
      <c r="AE17" s="378"/>
      <c r="AF17" s="378"/>
    </row>
    <row r="18" spans="1:32" ht="16.5" customHeight="1">
      <c r="A18" s="343"/>
      <c r="B18" s="378"/>
      <c r="C18" s="378"/>
      <c r="D18" s="378"/>
      <c r="E18" s="378"/>
      <c r="F18" s="378"/>
      <c r="G18" s="431"/>
      <c r="H18" s="431"/>
      <c r="I18" s="431"/>
      <c r="J18" s="431"/>
      <c r="K18" s="378"/>
      <c r="L18" s="431"/>
      <c r="M18" s="431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49"/>
      <c r="Y18" s="343"/>
      <c r="Z18" s="378"/>
      <c r="AA18" s="378"/>
      <c r="AB18" s="378"/>
      <c r="AC18" s="378"/>
      <c r="AD18" s="378"/>
      <c r="AE18" s="378"/>
      <c r="AF18" s="378"/>
    </row>
    <row r="19" spans="1:32" ht="16.5" hidden="1" customHeight="1">
      <c r="A19" s="450" t="s">
        <v>2014</v>
      </c>
      <c r="B19" s="451"/>
      <c r="C19" s="452"/>
      <c r="D19" s="343"/>
      <c r="E19" s="343"/>
      <c r="F19" s="343"/>
      <c r="G19" s="343"/>
      <c r="H19" s="343"/>
      <c r="I19" s="343"/>
      <c r="J19" s="343"/>
      <c r="K19" s="347"/>
      <c r="L19" s="343"/>
      <c r="M19" s="343"/>
      <c r="N19" s="348"/>
      <c r="O19" s="348"/>
      <c r="P19" s="348"/>
      <c r="Q19" s="348"/>
      <c r="R19" s="348"/>
      <c r="S19" s="348"/>
      <c r="T19" s="348"/>
      <c r="U19" s="428"/>
      <c r="V19" s="428"/>
      <c r="W19" s="428"/>
      <c r="X19" s="348"/>
      <c r="Y19" s="343"/>
      <c r="Z19" s="378"/>
      <c r="AA19" s="378"/>
      <c r="AB19" s="378"/>
      <c r="AC19" s="378"/>
      <c r="AD19" s="378"/>
      <c r="AE19" s="378"/>
      <c r="AF19" s="378"/>
    </row>
    <row r="20" spans="1:32" ht="16.5" hidden="1" customHeight="1">
      <c r="A20" s="343"/>
      <c r="B20" s="349"/>
      <c r="C20" s="267"/>
      <c r="D20" s="343"/>
      <c r="E20" s="270"/>
      <c r="F20" s="343"/>
      <c r="G20" s="343"/>
      <c r="H20" s="270"/>
      <c r="I20" s="270"/>
      <c r="J20" s="270"/>
      <c r="K20" s="271"/>
      <c r="L20" s="270"/>
      <c r="M20" s="270"/>
      <c r="N20" s="270"/>
      <c r="O20" s="272"/>
      <c r="P20" s="272"/>
      <c r="Q20" s="272"/>
      <c r="R20" s="272"/>
      <c r="S20" s="348"/>
      <c r="T20" s="348"/>
      <c r="U20" s="428"/>
      <c r="V20" s="428"/>
      <c r="W20" s="428"/>
      <c r="X20" s="272"/>
      <c r="Y20" s="343"/>
      <c r="Z20" s="402"/>
      <c r="AA20" s="402"/>
      <c r="AB20" s="402"/>
      <c r="AC20" s="402"/>
      <c r="AD20" s="402"/>
      <c r="AE20" s="402"/>
      <c r="AF20" s="402"/>
    </row>
    <row r="21" spans="1:32" ht="16.5" hidden="1" customHeight="1">
      <c r="A21" s="454" t="s">
        <v>3972</v>
      </c>
      <c r="B21" s="455"/>
      <c r="C21" s="402" t="s">
        <v>3973</v>
      </c>
      <c r="D21" s="431"/>
      <c r="E21" s="431"/>
      <c r="F21" s="431"/>
      <c r="G21" s="431"/>
      <c r="H21" s="431"/>
      <c r="I21" s="431"/>
      <c r="J21" s="431"/>
      <c r="K21" s="456"/>
      <c r="L21" s="431"/>
      <c r="M21" s="431"/>
      <c r="N21" s="431"/>
      <c r="O21" s="431"/>
      <c r="P21" s="431"/>
      <c r="Q21" s="431"/>
      <c r="R21" s="431"/>
      <c r="S21" s="431"/>
      <c r="T21" s="431"/>
      <c r="U21" s="431"/>
      <c r="V21" s="431"/>
      <c r="W21" s="431"/>
      <c r="X21" s="343"/>
      <c r="Y21" s="343"/>
      <c r="Z21" s="378"/>
      <c r="AA21" s="378"/>
      <c r="AB21" s="378"/>
      <c r="AC21" s="378"/>
      <c r="AD21" s="378"/>
      <c r="AE21" s="378"/>
      <c r="AF21" s="378"/>
    </row>
    <row r="22" spans="1:32" ht="16.5" hidden="1" customHeight="1">
      <c r="A22" s="343">
        <v>1</v>
      </c>
      <c r="B22" s="349"/>
      <c r="C22" s="349"/>
      <c r="D22" s="349"/>
      <c r="E22" s="349"/>
      <c r="F22" s="349"/>
      <c r="G22" s="343"/>
      <c r="H22" s="343"/>
      <c r="I22" s="343"/>
      <c r="J22" s="343"/>
      <c r="K22" s="349"/>
      <c r="L22" s="343"/>
      <c r="M22" s="343"/>
      <c r="N22" s="349"/>
      <c r="O22" s="349"/>
      <c r="P22" s="349"/>
      <c r="Q22" s="349"/>
      <c r="R22" s="349"/>
      <c r="S22" s="349"/>
      <c r="T22" s="349"/>
      <c r="U22" s="457"/>
      <c r="V22" s="457"/>
      <c r="W22" s="457"/>
      <c r="X22" s="349"/>
      <c r="Y22" s="343"/>
      <c r="Z22" s="378"/>
      <c r="AA22" s="378"/>
      <c r="AB22" s="378"/>
      <c r="AC22" s="378"/>
      <c r="AD22" s="378"/>
      <c r="AE22" s="378"/>
      <c r="AF22" s="378"/>
    </row>
    <row r="23" spans="1:32" ht="16.5" hidden="1" customHeight="1">
      <c r="A23" s="343">
        <v>2</v>
      </c>
      <c r="B23" s="349"/>
      <c r="C23" s="349"/>
      <c r="D23" s="349"/>
      <c r="E23" s="349"/>
      <c r="F23" s="349"/>
      <c r="G23" s="343"/>
      <c r="H23" s="343"/>
      <c r="I23" s="343"/>
      <c r="J23" s="343"/>
      <c r="K23" s="349"/>
      <c r="L23" s="343"/>
      <c r="M23" s="343"/>
      <c r="N23" s="349"/>
      <c r="O23" s="349"/>
      <c r="P23" s="349"/>
      <c r="Q23" s="349"/>
      <c r="R23" s="349"/>
      <c r="S23" s="349"/>
      <c r="T23" s="349"/>
      <c r="U23" s="457"/>
      <c r="V23" s="457"/>
      <c r="W23" s="457"/>
      <c r="X23" s="349"/>
      <c r="Y23" s="343"/>
      <c r="Z23" s="378"/>
      <c r="AA23" s="378"/>
      <c r="AB23" s="378"/>
      <c r="AC23" s="378"/>
      <c r="AD23" s="378"/>
      <c r="AE23" s="378"/>
      <c r="AF23" s="378"/>
    </row>
    <row r="24" spans="1:32" ht="16.5" hidden="1" customHeight="1">
      <c r="A24" s="449"/>
      <c r="B24" s="349"/>
      <c r="C24" s="349"/>
      <c r="D24" s="343"/>
      <c r="E24" s="343"/>
      <c r="F24" s="343"/>
      <c r="G24" s="343"/>
      <c r="H24" s="343"/>
      <c r="I24" s="348"/>
      <c r="J24" s="343"/>
      <c r="K24" s="347"/>
      <c r="L24" s="343"/>
      <c r="M24" s="343"/>
      <c r="N24" s="348"/>
      <c r="O24" s="348"/>
      <c r="P24" s="348"/>
      <c r="Q24" s="348"/>
      <c r="R24" s="348"/>
      <c r="S24" s="348"/>
      <c r="T24" s="348"/>
      <c r="U24" s="428"/>
      <c r="V24" s="428"/>
      <c r="W24" s="428"/>
      <c r="X24" s="348"/>
      <c r="Y24" s="343"/>
      <c r="Z24" s="378"/>
      <c r="AA24" s="378"/>
      <c r="AB24" s="378"/>
      <c r="AC24" s="378"/>
      <c r="AD24" s="378"/>
      <c r="AE24" s="378"/>
      <c r="AF24" s="378"/>
    </row>
    <row r="25" spans="1:32" ht="16.5" customHeight="1">
      <c r="A25" s="454" t="s">
        <v>3974</v>
      </c>
      <c r="B25" s="458"/>
      <c r="C25" s="402"/>
      <c r="D25" s="431"/>
      <c r="E25" s="431"/>
      <c r="F25" s="431"/>
      <c r="G25" s="431"/>
      <c r="H25" s="431"/>
      <c r="I25" s="431"/>
      <c r="J25" s="431"/>
      <c r="K25" s="456"/>
      <c r="L25" s="431"/>
      <c r="M25" s="431"/>
      <c r="N25" s="431"/>
      <c r="O25" s="431"/>
      <c r="P25" s="431"/>
      <c r="Q25" s="431"/>
      <c r="R25" s="431"/>
      <c r="S25" s="431"/>
      <c r="T25" s="431"/>
      <c r="U25" s="431"/>
      <c r="V25" s="431"/>
      <c r="W25" s="431"/>
      <c r="X25" s="343"/>
      <c r="Y25" s="343"/>
      <c r="Z25" s="378"/>
      <c r="AA25" s="378"/>
      <c r="AB25" s="378"/>
      <c r="AC25" s="378"/>
      <c r="AD25" s="378"/>
      <c r="AE25" s="378"/>
      <c r="AF25" s="378"/>
    </row>
    <row r="26" spans="1:32" ht="16.5" customHeight="1">
      <c r="A26" s="270">
        <v>1</v>
      </c>
      <c r="B26" s="447" t="s">
        <v>3976</v>
      </c>
      <c r="C26" s="268" t="s">
        <v>3977</v>
      </c>
      <c r="D26" s="270" t="s">
        <v>120</v>
      </c>
      <c r="E26" s="343" t="s">
        <v>376</v>
      </c>
      <c r="F26" s="270" t="s">
        <v>3081</v>
      </c>
      <c r="G26" s="270" t="s">
        <v>3082</v>
      </c>
      <c r="H26" s="270" t="s">
        <v>363</v>
      </c>
      <c r="I26" s="272">
        <v>36885</v>
      </c>
      <c r="J26" s="270" t="str">
        <f t="shared" ref="J26:J33" ca="1" si="2">INT((TODAY()-I26)/365) &amp; "Tahun"</f>
        <v>25Tahun</v>
      </c>
      <c r="K26" s="267" t="s">
        <v>3978</v>
      </c>
      <c r="L26" s="269" t="s">
        <v>3979</v>
      </c>
      <c r="M26" s="269" t="s">
        <v>3980</v>
      </c>
      <c r="N26" s="401" t="s">
        <v>3981</v>
      </c>
      <c r="O26" s="401" t="s">
        <v>3982</v>
      </c>
      <c r="P26" s="343"/>
      <c r="Q26" s="267"/>
      <c r="R26" s="267"/>
      <c r="S26" s="267"/>
      <c r="T26" s="267"/>
      <c r="U26" s="432"/>
      <c r="V26" s="432"/>
      <c r="W26" s="432"/>
      <c r="X26" s="401" t="s">
        <v>3982</v>
      </c>
      <c r="Y26" s="343" t="s">
        <v>3983</v>
      </c>
      <c r="Z26" s="402"/>
      <c r="AA26" s="402"/>
      <c r="AB26" s="402"/>
      <c r="AC26" s="402"/>
      <c r="AD26" s="402"/>
      <c r="AE26" s="402"/>
      <c r="AF26" s="402"/>
    </row>
    <row r="27" spans="1:32" ht="16.5" customHeight="1">
      <c r="A27" s="270">
        <f t="shared" ref="A27:A33" si="3">A26+1</f>
        <v>2</v>
      </c>
      <c r="B27" s="296" t="s">
        <v>3984</v>
      </c>
      <c r="C27" s="268" t="s">
        <v>2388</v>
      </c>
      <c r="D27" s="270" t="s">
        <v>120</v>
      </c>
      <c r="E27" s="343" t="s">
        <v>376</v>
      </c>
      <c r="F27" s="270" t="s">
        <v>3081</v>
      </c>
      <c r="G27" s="270" t="s">
        <v>3082</v>
      </c>
      <c r="H27" s="270" t="s">
        <v>363</v>
      </c>
      <c r="I27" s="272">
        <v>37327</v>
      </c>
      <c r="J27" s="270" t="str">
        <f t="shared" ca="1" si="2"/>
        <v>24Tahun</v>
      </c>
      <c r="K27" s="267" t="s">
        <v>3985</v>
      </c>
      <c r="L27" s="269" t="s">
        <v>3986</v>
      </c>
      <c r="M27" s="269" t="s">
        <v>3987</v>
      </c>
      <c r="N27" s="401" t="s">
        <v>3981</v>
      </c>
      <c r="O27" s="401" t="s">
        <v>3982</v>
      </c>
      <c r="P27" s="343" t="s">
        <v>3988</v>
      </c>
      <c r="Q27" s="401" t="s">
        <v>3989</v>
      </c>
      <c r="R27" s="401" t="s">
        <v>3990</v>
      </c>
      <c r="S27" s="401" t="s">
        <v>3935</v>
      </c>
      <c r="T27" s="267"/>
      <c r="U27" s="432"/>
      <c r="V27" s="432"/>
      <c r="W27" s="432"/>
      <c r="X27" s="401" t="s">
        <v>3935</v>
      </c>
      <c r="Y27" s="343"/>
      <c r="Z27" s="402"/>
      <c r="AA27" s="402"/>
      <c r="AB27" s="402"/>
      <c r="AC27" s="402"/>
      <c r="AD27" s="402"/>
      <c r="AE27" s="402"/>
      <c r="AF27" s="402"/>
    </row>
    <row r="28" spans="1:32" ht="16.5" customHeight="1">
      <c r="A28" s="270">
        <f t="shared" si="3"/>
        <v>3</v>
      </c>
      <c r="B28" s="296" t="s">
        <v>3991</v>
      </c>
      <c r="C28" s="268" t="s">
        <v>3992</v>
      </c>
      <c r="D28" s="270" t="s">
        <v>120</v>
      </c>
      <c r="E28" s="343" t="s">
        <v>376</v>
      </c>
      <c r="F28" s="270" t="s">
        <v>3081</v>
      </c>
      <c r="G28" s="270" t="s">
        <v>3082</v>
      </c>
      <c r="H28" s="270" t="s">
        <v>3993</v>
      </c>
      <c r="I28" s="272">
        <v>39168</v>
      </c>
      <c r="J28" s="270" t="str">
        <f t="shared" ca="1" si="2"/>
        <v>19Tahun</v>
      </c>
      <c r="K28" s="267" t="s">
        <v>3994</v>
      </c>
      <c r="L28" s="269" t="s">
        <v>3995</v>
      </c>
      <c r="M28" s="269" t="s">
        <v>3996</v>
      </c>
      <c r="N28" s="401" t="s">
        <v>3981</v>
      </c>
      <c r="O28" s="401" t="s">
        <v>3982</v>
      </c>
      <c r="P28" s="343" t="s">
        <v>3988</v>
      </c>
      <c r="Q28" s="401" t="s">
        <v>3989</v>
      </c>
      <c r="R28" s="401" t="s">
        <v>3990</v>
      </c>
      <c r="S28" s="401" t="s">
        <v>3935</v>
      </c>
      <c r="T28" s="267"/>
      <c r="U28" s="432"/>
      <c r="V28" s="432"/>
      <c r="W28" s="432"/>
      <c r="X28" s="401" t="s">
        <v>3935</v>
      </c>
      <c r="Y28" s="343"/>
      <c r="Z28" s="402"/>
      <c r="AA28" s="402"/>
      <c r="AB28" s="402"/>
      <c r="AC28" s="402"/>
      <c r="AD28" s="402"/>
      <c r="AE28" s="402"/>
      <c r="AF28" s="402"/>
    </row>
    <row r="29" spans="1:32" ht="16.5" customHeight="1">
      <c r="A29" s="270">
        <f t="shared" si="3"/>
        <v>4</v>
      </c>
      <c r="B29" s="349" t="s">
        <v>3997</v>
      </c>
      <c r="C29" s="268" t="s">
        <v>3998</v>
      </c>
      <c r="D29" s="270" t="s">
        <v>120</v>
      </c>
      <c r="E29" s="343" t="s">
        <v>376</v>
      </c>
      <c r="F29" s="270" t="s">
        <v>3081</v>
      </c>
      <c r="G29" s="270" t="s">
        <v>3082</v>
      </c>
      <c r="H29" s="270" t="s">
        <v>363</v>
      </c>
      <c r="I29" s="272">
        <v>35823</v>
      </c>
      <c r="J29" s="270" t="str">
        <f t="shared" ca="1" si="2"/>
        <v>28Tahun</v>
      </c>
      <c r="K29" s="267" t="s">
        <v>3999</v>
      </c>
      <c r="L29" s="269" t="s">
        <v>4000</v>
      </c>
      <c r="M29" s="269" t="s">
        <v>4001</v>
      </c>
      <c r="N29" s="401" t="s">
        <v>3981</v>
      </c>
      <c r="O29" s="401" t="s">
        <v>3982</v>
      </c>
      <c r="P29" s="343" t="s">
        <v>4002</v>
      </c>
      <c r="Q29" s="270" t="s">
        <v>4003</v>
      </c>
      <c r="R29" s="270" t="s">
        <v>4004</v>
      </c>
      <c r="S29" s="270" t="s">
        <v>4005</v>
      </c>
      <c r="T29" s="267"/>
      <c r="U29" s="432"/>
      <c r="V29" s="432"/>
      <c r="W29" s="432"/>
      <c r="X29" s="401" t="s">
        <v>3982</v>
      </c>
      <c r="Y29" s="343" t="s">
        <v>3983</v>
      </c>
      <c r="Z29" s="402"/>
      <c r="AA29" s="402"/>
      <c r="AB29" s="402"/>
      <c r="AC29" s="402"/>
      <c r="AD29" s="402"/>
      <c r="AE29" s="402"/>
      <c r="AF29" s="402"/>
    </row>
    <row r="30" spans="1:32" ht="16.5" customHeight="1">
      <c r="A30" s="270">
        <f t="shared" si="3"/>
        <v>5</v>
      </c>
      <c r="B30" s="296" t="s">
        <v>4006</v>
      </c>
      <c r="C30" s="268" t="s">
        <v>2391</v>
      </c>
      <c r="D30" s="270" t="s">
        <v>120</v>
      </c>
      <c r="E30" s="343" t="s">
        <v>376</v>
      </c>
      <c r="F30" s="270" t="s">
        <v>3081</v>
      </c>
      <c r="G30" s="270" t="s">
        <v>3082</v>
      </c>
      <c r="H30" s="270" t="s">
        <v>2392</v>
      </c>
      <c r="I30" s="272">
        <v>38697</v>
      </c>
      <c r="J30" s="270" t="str">
        <f t="shared" ca="1" si="2"/>
        <v>20Tahun</v>
      </c>
      <c r="K30" s="267" t="s">
        <v>4007</v>
      </c>
      <c r="L30" s="269" t="s">
        <v>4008</v>
      </c>
      <c r="M30" s="269" t="s">
        <v>234</v>
      </c>
      <c r="N30" s="401" t="s">
        <v>3925</v>
      </c>
      <c r="O30" s="401" t="s">
        <v>3926</v>
      </c>
      <c r="P30" s="343" t="s">
        <v>3988</v>
      </c>
      <c r="Q30" s="401" t="s">
        <v>4009</v>
      </c>
      <c r="R30" s="401" t="s">
        <v>4010</v>
      </c>
      <c r="S30" s="401" t="s">
        <v>3935</v>
      </c>
      <c r="T30" s="267"/>
      <c r="U30" s="432"/>
      <c r="V30" s="432"/>
      <c r="W30" s="432"/>
      <c r="X30" s="401" t="s">
        <v>3935</v>
      </c>
      <c r="Y30" s="343"/>
      <c r="Z30" s="402"/>
      <c r="AA30" s="402"/>
      <c r="AB30" s="402"/>
      <c r="AC30" s="402"/>
      <c r="AD30" s="402"/>
      <c r="AE30" s="402"/>
      <c r="AF30" s="402"/>
    </row>
    <row r="31" spans="1:32" ht="16.5" customHeight="1">
      <c r="A31" s="270">
        <f t="shared" si="3"/>
        <v>6</v>
      </c>
      <c r="B31" s="296" t="s">
        <v>4011</v>
      </c>
      <c r="C31" s="268" t="s">
        <v>2380</v>
      </c>
      <c r="D31" s="270" t="s">
        <v>120</v>
      </c>
      <c r="E31" s="343" t="s">
        <v>376</v>
      </c>
      <c r="F31" s="270" t="s">
        <v>3081</v>
      </c>
      <c r="G31" s="270" t="s">
        <v>3082</v>
      </c>
      <c r="H31" s="270" t="s">
        <v>2381</v>
      </c>
      <c r="I31" s="272">
        <v>38869</v>
      </c>
      <c r="J31" s="270" t="str">
        <f t="shared" ca="1" si="2"/>
        <v>20Tahun</v>
      </c>
      <c r="K31" s="267" t="s">
        <v>4012</v>
      </c>
      <c r="L31" s="269" t="s">
        <v>4013</v>
      </c>
      <c r="M31" s="269" t="s">
        <v>234</v>
      </c>
      <c r="N31" s="401" t="s">
        <v>3925</v>
      </c>
      <c r="O31" s="401" t="s">
        <v>3926</v>
      </c>
      <c r="P31" s="343" t="s">
        <v>3988</v>
      </c>
      <c r="Q31" s="401" t="s">
        <v>4009</v>
      </c>
      <c r="R31" s="401" t="s">
        <v>4010</v>
      </c>
      <c r="S31" s="401" t="s">
        <v>3935</v>
      </c>
      <c r="T31" s="267"/>
      <c r="U31" s="432"/>
      <c r="V31" s="432"/>
      <c r="W31" s="432"/>
      <c r="X31" s="401" t="s">
        <v>3935</v>
      </c>
      <c r="Y31" s="343"/>
      <c r="Z31" s="402"/>
      <c r="AA31" s="402"/>
      <c r="AB31" s="402"/>
      <c r="AC31" s="402"/>
      <c r="AD31" s="402"/>
      <c r="AE31" s="402"/>
      <c r="AF31" s="402"/>
    </row>
    <row r="32" spans="1:32" ht="16.5" customHeight="1">
      <c r="A32" s="270">
        <f t="shared" si="3"/>
        <v>7</v>
      </c>
      <c r="B32" s="349" t="s">
        <v>4014</v>
      </c>
      <c r="C32" s="268" t="s">
        <v>2405</v>
      </c>
      <c r="D32" s="270" t="s">
        <v>120</v>
      </c>
      <c r="E32" s="343" t="s">
        <v>376</v>
      </c>
      <c r="F32" s="270" t="s">
        <v>3081</v>
      </c>
      <c r="G32" s="270" t="s">
        <v>3082</v>
      </c>
      <c r="H32" s="270" t="s">
        <v>363</v>
      </c>
      <c r="I32" s="272">
        <v>36643</v>
      </c>
      <c r="J32" s="270" t="str">
        <f t="shared" ca="1" si="2"/>
        <v>26Tahun</v>
      </c>
      <c r="K32" s="267" t="s">
        <v>4015</v>
      </c>
      <c r="L32" s="269" t="s">
        <v>4016</v>
      </c>
      <c r="M32" s="269" t="s">
        <v>4017</v>
      </c>
      <c r="N32" s="401" t="s">
        <v>4018</v>
      </c>
      <c r="O32" s="401" t="s">
        <v>4019</v>
      </c>
      <c r="P32" s="343" t="s">
        <v>4002</v>
      </c>
      <c r="Q32" s="270" t="s">
        <v>4003</v>
      </c>
      <c r="R32" s="270" t="s">
        <v>4004</v>
      </c>
      <c r="S32" s="270" t="s">
        <v>4005</v>
      </c>
      <c r="T32" s="267"/>
      <c r="U32" s="432"/>
      <c r="V32" s="432"/>
      <c r="W32" s="432"/>
      <c r="X32" s="401" t="s">
        <v>4019</v>
      </c>
      <c r="Y32" s="343" t="s">
        <v>3983</v>
      </c>
      <c r="Z32" s="402"/>
      <c r="AA32" s="402"/>
      <c r="AB32" s="402"/>
      <c r="AC32" s="402"/>
      <c r="AD32" s="402"/>
      <c r="AE32" s="402"/>
      <c r="AF32" s="402"/>
    </row>
    <row r="33" spans="1:32" ht="16.5" customHeight="1">
      <c r="A33" s="270">
        <f t="shared" si="3"/>
        <v>8</v>
      </c>
      <c r="B33" s="349" t="s">
        <v>4020</v>
      </c>
      <c r="C33" s="268" t="s">
        <v>2384</v>
      </c>
      <c r="D33" s="270" t="s">
        <v>120</v>
      </c>
      <c r="E33" s="343" t="s">
        <v>376</v>
      </c>
      <c r="F33" s="270" t="s">
        <v>3081</v>
      </c>
      <c r="G33" s="270" t="s">
        <v>3082</v>
      </c>
      <c r="H33" s="270" t="s">
        <v>2385</v>
      </c>
      <c r="I33" s="272">
        <v>35045</v>
      </c>
      <c r="J33" s="270" t="str">
        <f t="shared" ca="1" si="2"/>
        <v>30Tahun</v>
      </c>
      <c r="K33" s="267" t="s">
        <v>4021</v>
      </c>
      <c r="L33" s="269" t="s">
        <v>4022</v>
      </c>
      <c r="M33" s="269" t="s">
        <v>4023</v>
      </c>
      <c r="N33" s="401" t="s">
        <v>4024</v>
      </c>
      <c r="O33" s="401" t="s">
        <v>4025</v>
      </c>
      <c r="P33" s="401" t="s">
        <v>4026</v>
      </c>
      <c r="Q33" s="267"/>
      <c r="R33" s="267"/>
      <c r="S33" s="267"/>
      <c r="T33" s="267"/>
      <c r="U33" s="432"/>
      <c r="V33" s="432"/>
      <c r="W33" s="432"/>
      <c r="X33" s="401" t="s">
        <v>4026</v>
      </c>
      <c r="Y33" s="343"/>
      <c r="Z33" s="402"/>
      <c r="AA33" s="402"/>
      <c r="AB33" s="402"/>
      <c r="AC33" s="402"/>
      <c r="AD33" s="402"/>
      <c r="AE33" s="402"/>
      <c r="AF33" s="402"/>
    </row>
    <row r="34" spans="1:32" ht="16.5" customHeight="1">
      <c r="A34" s="270"/>
      <c r="B34" s="349"/>
      <c r="C34" s="267"/>
      <c r="D34" s="270"/>
      <c r="E34" s="270"/>
      <c r="F34" s="270"/>
      <c r="G34" s="270"/>
      <c r="H34" s="270"/>
      <c r="I34" s="272"/>
      <c r="J34" s="270"/>
      <c r="K34" s="271"/>
      <c r="L34" s="343"/>
      <c r="M34" s="343"/>
      <c r="N34" s="348"/>
      <c r="O34" s="343"/>
      <c r="P34" s="348"/>
      <c r="Q34" s="348"/>
      <c r="R34" s="348"/>
      <c r="S34" s="348"/>
      <c r="T34" s="348"/>
      <c r="U34" s="428"/>
      <c r="V34" s="428"/>
      <c r="W34" s="428"/>
      <c r="X34" s="343"/>
      <c r="Y34" s="343"/>
      <c r="Z34" s="402"/>
      <c r="AA34" s="402"/>
      <c r="AB34" s="402"/>
      <c r="AC34" s="402"/>
      <c r="AD34" s="402"/>
      <c r="AE34" s="402"/>
      <c r="AF34" s="402"/>
    </row>
    <row r="35" spans="1:32" ht="16.5" customHeight="1">
      <c r="A35" s="454" t="s">
        <v>4027</v>
      </c>
      <c r="B35" s="455"/>
      <c r="C35" s="402"/>
      <c r="D35" s="431"/>
      <c r="E35" s="431"/>
      <c r="F35" s="431"/>
      <c r="G35" s="431"/>
      <c r="H35" s="431"/>
      <c r="I35" s="431"/>
      <c r="J35" s="431"/>
      <c r="K35" s="456"/>
      <c r="L35" s="431"/>
      <c r="M35" s="431"/>
      <c r="N35" s="431"/>
      <c r="O35" s="431"/>
      <c r="P35" s="431"/>
      <c r="Q35" s="431"/>
      <c r="R35" s="431"/>
      <c r="S35" s="431"/>
      <c r="T35" s="431"/>
      <c r="U35" s="431"/>
      <c r="V35" s="431"/>
      <c r="W35" s="431"/>
      <c r="X35" s="343"/>
      <c r="Y35" s="343"/>
      <c r="Z35" s="378"/>
      <c r="AA35" s="378"/>
      <c r="AB35" s="378"/>
      <c r="AC35" s="378"/>
      <c r="AD35" s="378"/>
      <c r="AE35" s="378"/>
      <c r="AF35" s="378"/>
    </row>
    <row r="36" spans="1:32" ht="16.5" customHeight="1">
      <c r="A36" s="270">
        <v>1</v>
      </c>
      <c r="B36" s="296" t="s">
        <v>4028</v>
      </c>
      <c r="C36" s="345" t="s">
        <v>815</v>
      </c>
      <c r="D36" s="270" t="s">
        <v>120</v>
      </c>
      <c r="E36" s="343" t="s">
        <v>376</v>
      </c>
      <c r="F36" s="343" t="s">
        <v>3842</v>
      </c>
      <c r="G36" s="343" t="s">
        <v>4029</v>
      </c>
      <c r="H36" s="343" t="s">
        <v>816</v>
      </c>
      <c r="I36" s="348">
        <v>34870</v>
      </c>
      <c r="J36" s="270" t="str">
        <f t="shared" ref="J36:J45" ca="1" si="4">INT((TODAY()-I36)/365) &amp; "Tahun"</f>
        <v>31Tahun</v>
      </c>
      <c r="K36" s="349" t="s">
        <v>4030</v>
      </c>
      <c r="L36" s="346" t="s">
        <v>4031</v>
      </c>
      <c r="M36" s="343" t="s">
        <v>4032</v>
      </c>
      <c r="N36" s="401" t="s">
        <v>3981</v>
      </c>
      <c r="O36" s="401" t="s">
        <v>3982</v>
      </c>
      <c r="P36" s="401" t="s">
        <v>4033</v>
      </c>
      <c r="Q36" s="349"/>
      <c r="R36" s="349"/>
      <c r="S36" s="349"/>
      <c r="T36" s="349"/>
      <c r="U36" s="457"/>
      <c r="V36" s="457"/>
      <c r="W36" s="457"/>
      <c r="X36" s="401" t="s">
        <v>4033</v>
      </c>
      <c r="Y36" s="343" t="s">
        <v>4034</v>
      </c>
      <c r="Z36" s="378"/>
      <c r="AA36" s="378"/>
      <c r="AB36" s="378"/>
      <c r="AC36" s="378"/>
      <c r="AD36" s="378"/>
      <c r="AE36" s="378"/>
      <c r="AF36" s="378"/>
    </row>
    <row r="37" spans="1:32" ht="16.5" customHeight="1">
      <c r="A37" s="270">
        <f t="shared" ref="A37:A43" si="5">A36+1</f>
        <v>2</v>
      </c>
      <c r="B37" s="296" t="s">
        <v>4035</v>
      </c>
      <c r="C37" s="345" t="s">
        <v>2321</v>
      </c>
      <c r="D37" s="270" t="s">
        <v>120</v>
      </c>
      <c r="E37" s="343" t="s">
        <v>376</v>
      </c>
      <c r="F37" s="343" t="s">
        <v>3842</v>
      </c>
      <c r="G37" s="343" t="s">
        <v>4029</v>
      </c>
      <c r="H37" s="343" t="s">
        <v>2322</v>
      </c>
      <c r="I37" s="348">
        <v>33250</v>
      </c>
      <c r="J37" s="270" t="str">
        <f t="shared" ca="1" si="4"/>
        <v>35Tahun</v>
      </c>
      <c r="K37" s="349" t="s">
        <v>4036</v>
      </c>
      <c r="L37" s="346" t="s">
        <v>4037</v>
      </c>
      <c r="M37" s="343" t="s">
        <v>695</v>
      </c>
      <c r="N37" s="401" t="s">
        <v>3981</v>
      </c>
      <c r="O37" s="401" t="s">
        <v>3982</v>
      </c>
      <c r="P37" s="401" t="s">
        <v>4033</v>
      </c>
      <c r="Q37" s="349"/>
      <c r="R37" s="349"/>
      <c r="S37" s="349"/>
      <c r="T37" s="349"/>
      <c r="U37" s="457"/>
      <c r="V37" s="457"/>
      <c r="W37" s="457"/>
      <c r="X37" s="401" t="s">
        <v>4033</v>
      </c>
      <c r="Y37" s="343" t="s">
        <v>4034</v>
      </c>
      <c r="Z37" s="378"/>
      <c r="AA37" s="378"/>
      <c r="AB37" s="378"/>
      <c r="AC37" s="378"/>
      <c r="AD37" s="378"/>
      <c r="AE37" s="378"/>
      <c r="AF37" s="378"/>
    </row>
    <row r="38" spans="1:32" ht="16.5" customHeight="1">
      <c r="A38" s="270">
        <f t="shared" si="5"/>
        <v>3</v>
      </c>
      <c r="B38" s="296" t="s">
        <v>4038</v>
      </c>
      <c r="C38" s="345" t="s">
        <v>820</v>
      </c>
      <c r="D38" s="270" t="s">
        <v>120</v>
      </c>
      <c r="E38" s="343" t="s">
        <v>376</v>
      </c>
      <c r="F38" s="343" t="s">
        <v>3842</v>
      </c>
      <c r="G38" s="343" t="s">
        <v>4029</v>
      </c>
      <c r="H38" s="343" t="s">
        <v>821</v>
      </c>
      <c r="I38" s="348">
        <v>33654</v>
      </c>
      <c r="J38" s="270" t="str">
        <f t="shared" ca="1" si="4"/>
        <v>34Tahun</v>
      </c>
      <c r="K38" s="349" t="s">
        <v>4039</v>
      </c>
      <c r="L38" s="346" t="s">
        <v>4040</v>
      </c>
      <c r="M38" s="343" t="s">
        <v>4041</v>
      </c>
      <c r="N38" s="401" t="s">
        <v>3981</v>
      </c>
      <c r="O38" s="401" t="s">
        <v>3982</v>
      </c>
      <c r="P38" s="401" t="s">
        <v>4033</v>
      </c>
      <c r="Q38" s="349"/>
      <c r="R38" s="349"/>
      <c r="S38" s="349"/>
      <c r="T38" s="349"/>
      <c r="U38" s="457"/>
      <c r="V38" s="457"/>
      <c r="W38" s="457"/>
      <c r="X38" s="401" t="s">
        <v>4033</v>
      </c>
      <c r="Y38" s="343" t="s">
        <v>4034</v>
      </c>
      <c r="Z38" s="378"/>
      <c r="AA38" s="378"/>
      <c r="AB38" s="378"/>
      <c r="AC38" s="378"/>
      <c r="AD38" s="378"/>
      <c r="AE38" s="378"/>
      <c r="AF38" s="378"/>
    </row>
    <row r="39" spans="1:32" ht="16.5" customHeight="1">
      <c r="A39" s="270">
        <f t="shared" si="5"/>
        <v>4</v>
      </c>
      <c r="B39" s="447" t="s">
        <v>4042</v>
      </c>
      <c r="C39" s="345" t="s">
        <v>4043</v>
      </c>
      <c r="D39" s="270" t="s">
        <v>120</v>
      </c>
      <c r="E39" s="343" t="s">
        <v>376</v>
      </c>
      <c r="F39" s="343" t="s">
        <v>3842</v>
      </c>
      <c r="G39" s="343" t="s">
        <v>719</v>
      </c>
      <c r="H39" s="343" t="s">
        <v>4044</v>
      </c>
      <c r="I39" s="348">
        <v>35431</v>
      </c>
      <c r="J39" s="270" t="str">
        <f t="shared" ca="1" si="4"/>
        <v>29Tahun</v>
      </c>
      <c r="K39" s="349" t="s">
        <v>4045</v>
      </c>
      <c r="L39" s="346" t="s">
        <v>4046</v>
      </c>
      <c r="M39" s="343" t="s">
        <v>4017</v>
      </c>
      <c r="N39" s="401" t="s">
        <v>3981</v>
      </c>
      <c r="O39" s="401" t="s">
        <v>3982</v>
      </c>
      <c r="P39" s="401" t="s">
        <v>4033</v>
      </c>
      <c r="Q39" s="349"/>
      <c r="R39" s="349"/>
      <c r="S39" s="349"/>
      <c r="T39" s="349"/>
      <c r="U39" s="457"/>
      <c r="V39" s="457"/>
      <c r="W39" s="457"/>
      <c r="X39" s="401" t="s">
        <v>4033</v>
      </c>
      <c r="Y39" s="343" t="s">
        <v>4047</v>
      </c>
      <c r="Z39" s="378"/>
      <c r="AA39" s="378"/>
      <c r="AB39" s="378"/>
      <c r="AC39" s="378"/>
      <c r="AD39" s="378"/>
      <c r="AE39" s="378"/>
      <c r="AF39" s="378"/>
    </row>
    <row r="40" spans="1:32" ht="16.5" customHeight="1">
      <c r="A40" s="270">
        <f t="shared" si="5"/>
        <v>5</v>
      </c>
      <c r="B40" s="447" t="s">
        <v>4048</v>
      </c>
      <c r="C40" s="345" t="s">
        <v>4049</v>
      </c>
      <c r="D40" s="270" t="s">
        <v>120</v>
      </c>
      <c r="E40" s="343" t="s">
        <v>376</v>
      </c>
      <c r="F40" s="343" t="s">
        <v>3842</v>
      </c>
      <c r="G40" s="343" t="s">
        <v>719</v>
      </c>
      <c r="H40" s="343" t="s">
        <v>4050</v>
      </c>
      <c r="I40" s="348">
        <v>31331</v>
      </c>
      <c r="J40" s="270" t="str">
        <f t="shared" ca="1" si="4"/>
        <v>41Tahun</v>
      </c>
      <c r="K40" s="349" t="s">
        <v>4051</v>
      </c>
      <c r="L40" s="346" t="s">
        <v>4052</v>
      </c>
      <c r="M40" s="343" t="s">
        <v>4053</v>
      </c>
      <c r="N40" s="401" t="s">
        <v>3981</v>
      </c>
      <c r="O40" s="401" t="s">
        <v>3982</v>
      </c>
      <c r="P40" s="401" t="s">
        <v>4033</v>
      </c>
      <c r="Q40" s="349"/>
      <c r="R40" s="349"/>
      <c r="S40" s="349"/>
      <c r="T40" s="349"/>
      <c r="U40" s="457"/>
      <c r="V40" s="457"/>
      <c r="W40" s="457"/>
      <c r="X40" s="401" t="s">
        <v>4033</v>
      </c>
      <c r="Y40" s="343" t="s">
        <v>4054</v>
      </c>
      <c r="Z40" s="378"/>
      <c r="AA40" s="378"/>
      <c r="AB40" s="378"/>
      <c r="AC40" s="378"/>
      <c r="AD40" s="378"/>
      <c r="AE40" s="378"/>
      <c r="AF40" s="378"/>
    </row>
    <row r="41" spans="1:32" ht="16.5" customHeight="1">
      <c r="A41" s="270">
        <f t="shared" si="5"/>
        <v>6</v>
      </c>
      <c r="B41" s="296" t="s">
        <v>4055</v>
      </c>
      <c r="C41" s="345" t="s">
        <v>2310</v>
      </c>
      <c r="D41" s="270" t="s">
        <v>120</v>
      </c>
      <c r="E41" s="343" t="s">
        <v>376</v>
      </c>
      <c r="F41" s="343" t="s">
        <v>3842</v>
      </c>
      <c r="G41" s="343" t="s">
        <v>719</v>
      </c>
      <c r="H41" s="343" t="s">
        <v>600</v>
      </c>
      <c r="I41" s="348">
        <v>33285</v>
      </c>
      <c r="J41" s="270" t="str">
        <f t="shared" ca="1" si="4"/>
        <v>35Tahun</v>
      </c>
      <c r="K41" s="349" t="s">
        <v>4056</v>
      </c>
      <c r="L41" s="346" t="s">
        <v>4057</v>
      </c>
      <c r="M41" s="343" t="s">
        <v>234</v>
      </c>
      <c r="N41" s="401" t="s">
        <v>3981</v>
      </c>
      <c r="O41" s="401" t="s">
        <v>3982</v>
      </c>
      <c r="P41" s="401" t="s">
        <v>4033</v>
      </c>
      <c r="Q41" s="349"/>
      <c r="R41" s="349"/>
      <c r="S41" s="349"/>
      <c r="T41" s="349"/>
      <c r="U41" s="457"/>
      <c r="V41" s="457"/>
      <c r="W41" s="457"/>
      <c r="X41" s="401" t="s">
        <v>4033</v>
      </c>
      <c r="Y41" s="343" t="s">
        <v>4034</v>
      </c>
      <c r="Z41" s="378"/>
      <c r="AA41" s="378"/>
      <c r="AB41" s="378"/>
      <c r="AC41" s="378"/>
      <c r="AD41" s="378"/>
      <c r="AE41" s="378"/>
      <c r="AF41" s="378"/>
    </row>
    <row r="42" spans="1:32" ht="16.5" customHeight="1">
      <c r="A42" s="270">
        <f t="shared" si="5"/>
        <v>7</v>
      </c>
      <c r="B42" s="349" t="s">
        <v>4058</v>
      </c>
      <c r="C42" s="345" t="s">
        <v>759</v>
      </c>
      <c r="D42" s="270" t="s">
        <v>120</v>
      </c>
      <c r="E42" s="343" t="s">
        <v>376</v>
      </c>
      <c r="F42" s="343" t="s">
        <v>3842</v>
      </c>
      <c r="G42" s="343" t="s">
        <v>719</v>
      </c>
      <c r="H42" s="343" t="s">
        <v>760</v>
      </c>
      <c r="I42" s="348">
        <v>31722</v>
      </c>
      <c r="J42" s="270" t="str">
        <f t="shared" ca="1" si="4"/>
        <v>39Tahun</v>
      </c>
      <c r="K42" s="349" t="s">
        <v>4059</v>
      </c>
      <c r="L42" s="346" t="s">
        <v>4060</v>
      </c>
      <c r="M42" s="343" t="s">
        <v>4017</v>
      </c>
      <c r="N42" s="401" t="s">
        <v>3925</v>
      </c>
      <c r="O42" s="401" t="s">
        <v>3926</v>
      </c>
      <c r="P42" s="401" t="s">
        <v>3927</v>
      </c>
      <c r="Q42" s="349"/>
      <c r="R42" s="349"/>
      <c r="S42" s="349"/>
      <c r="T42" s="349"/>
      <c r="U42" s="349"/>
      <c r="V42" s="349"/>
      <c r="W42" s="349"/>
      <c r="X42" s="401" t="s">
        <v>3927</v>
      </c>
      <c r="Y42" s="343" t="s">
        <v>3928</v>
      </c>
      <c r="Z42" s="378"/>
      <c r="AA42" s="378"/>
      <c r="AB42" s="378"/>
      <c r="AC42" s="378"/>
      <c r="AD42" s="378"/>
      <c r="AE42" s="378"/>
      <c r="AF42" s="378"/>
    </row>
    <row r="43" spans="1:32" ht="16.5" customHeight="1">
      <c r="A43" s="343">
        <f t="shared" si="5"/>
        <v>8</v>
      </c>
      <c r="B43" s="349" t="s">
        <v>4061</v>
      </c>
      <c r="C43" s="345" t="s">
        <v>839</v>
      </c>
      <c r="D43" s="270" t="s">
        <v>120</v>
      </c>
      <c r="E43" s="366" t="s">
        <v>246</v>
      </c>
      <c r="F43" s="343" t="s">
        <v>3842</v>
      </c>
      <c r="G43" s="343" t="s">
        <v>719</v>
      </c>
      <c r="H43" s="343" t="s">
        <v>278</v>
      </c>
      <c r="I43" s="348">
        <v>36517</v>
      </c>
      <c r="J43" s="343" t="str">
        <f t="shared" ca="1" si="4"/>
        <v>26Tahun</v>
      </c>
      <c r="K43" s="349" t="s">
        <v>4062</v>
      </c>
      <c r="L43" s="346" t="s">
        <v>4063</v>
      </c>
      <c r="M43" s="343" t="s">
        <v>250</v>
      </c>
      <c r="N43" s="401" t="s">
        <v>3933</v>
      </c>
      <c r="O43" s="401" t="s">
        <v>3934</v>
      </c>
      <c r="P43" s="401" t="s">
        <v>3935</v>
      </c>
      <c r="Q43" s="267"/>
      <c r="R43" s="267"/>
      <c r="S43" s="267"/>
      <c r="T43" s="267"/>
      <c r="U43" s="432"/>
      <c r="V43" s="432"/>
      <c r="W43" s="432"/>
      <c r="X43" s="401" t="s">
        <v>3935</v>
      </c>
      <c r="Y43" s="343"/>
      <c r="Z43" s="378"/>
      <c r="AA43" s="378"/>
      <c r="AB43" s="378"/>
      <c r="AC43" s="378"/>
      <c r="AD43" s="378"/>
      <c r="AE43" s="378"/>
      <c r="AF43" s="378"/>
    </row>
    <row r="44" spans="1:32" ht="16.5" customHeight="1">
      <c r="A44" s="270">
        <v>9</v>
      </c>
      <c r="B44" s="349" t="s">
        <v>4064</v>
      </c>
      <c r="C44" s="345" t="s">
        <v>1483</v>
      </c>
      <c r="D44" s="349" t="s">
        <v>120</v>
      </c>
      <c r="E44" s="366" t="s">
        <v>246</v>
      </c>
      <c r="F44" s="343" t="s">
        <v>3842</v>
      </c>
      <c r="G44" s="343" t="s">
        <v>4029</v>
      </c>
      <c r="H44" s="343" t="s">
        <v>278</v>
      </c>
      <c r="I44" s="348">
        <v>34670</v>
      </c>
      <c r="J44" s="343" t="str">
        <f t="shared" ca="1" si="4"/>
        <v>31Tahun</v>
      </c>
      <c r="K44" s="349" t="s">
        <v>4065</v>
      </c>
      <c r="L44" s="346" t="s">
        <v>4066</v>
      </c>
      <c r="M44" s="343" t="s">
        <v>177</v>
      </c>
      <c r="N44" s="349" t="s">
        <v>4067</v>
      </c>
      <c r="O44" s="349"/>
      <c r="P44" s="349"/>
      <c r="Q44" s="349"/>
      <c r="R44" s="349"/>
      <c r="S44" s="349"/>
      <c r="T44" s="349"/>
      <c r="U44" s="349"/>
      <c r="V44" s="349"/>
      <c r="W44" s="349"/>
      <c r="X44" s="349"/>
      <c r="Y44" s="343"/>
      <c r="Z44" s="378"/>
      <c r="AA44" s="378"/>
      <c r="AB44" s="378"/>
      <c r="AC44" s="378"/>
      <c r="AD44" s="378"/>
      <c r="AE44" s="378"/>
      <c r="AF44" s="378"/>
    </row>
    <row r="45" spans="1:32" ht="16.5" customHeight="1">
      <c r="A45" s="270">
        <v>10</v>
      </c>
      <c r="B45" s="349" t="s">
        <v>4068</v>
      </c>
      <c r="C45" s="345" t="s">
        <v>4069</v>
      </c>
      <c r="D45" s="349" t="s">
        <v>120</v>
      </c>
      <c r="E45" s="343" t="s">
        <v>376</v>
      </c>
      <c r="F45" s="343" t="s">
        <v>3842</v>
      </c>
      <c r="G45" s="343" t="s">
        <v>719</v>
      </c>
      <c r="H45" s="343" t="s">
        <v>278</v>
      </c>
      <c r="I45" s="348">
        <v>27134</v>
      </c>
      <c r="J45" s="343" t="str">
        <f t="shared" ca="1" si="4"/>
        <v>52Tahun</v>
      </c>
      <c r="K45" s="349" t="s">
        <v>4070</v>
      </c>
      <c r="L45" s="346" t="s">
        <v>4071</v>
      </c>
      <c r="M45" s="343" t="s">
        <v>1257</v>
      </c>
      <c r="N45" s="349" t="s">
        <v>4067</v>
      </c>
      <c r="O45" s="349"/>
      <c r="P45" s="349"/>
      <c r="Q45" s="349"/>
      <c r="R45" s="349"/>
      <c r="S45" s="349"/>
      <c r="T45" s="349"/>
      <c r="U45" s="349"/>
      <c r="V45" s="349"/>
      <c r="W45" s="349"/>
      <c r="X45" s="349"/>
      <c r="Y45" s="343"/>
      <c r="Z45" s="378"/>
      <c r="AA45" s="378"/>
      <c r="AB45" s="378"/>
      <c r="AC45" s="378"/>
      <c r="AD45" s="378"/>
      <c r="AE45" s="378"/>
      <c r="AF45" s="378"/>
    </row>
    <row r="46" spans="1:32" ht="16.5" customHeight="1">
      <c r="A46" s="459"/>
      <c r="B46" s="378"/>
      <c r="C46" s="378"/>
      <c r="D46" s="378"/>
      <c r="E46" s="378"/>
      <c r="F46" s="378"/>
      <c r="G46" s="431"/>
      <c r="H46" s="431"/>
      <c r="I46" s="431"/>
      <c r="J46" s="431"/>
      <c r="K46" s="378"/>
      <c r="L46" s="431"/>
      <c r="M46" s="431"/>
      <c r="N46" s="378"/>
      <c r="O46" s="378"/>
      <c r="P46" s="378"/>
      <c r="Q46" s="378"/>
      <c r="R46" s="378"/>
      <c r="S46" s="378"/>
      <c r="T46" s="378"/>
      <c r="U46" s="378"/>
      <c r="V46" s="378"/>
      <c r="W46" s="378"/>
      <c r="X46" s="460"/>
      <c r="Y46" s="461"/>
      <c r="Z46" s="378"/>
      <c r="AA46" s="378"/>
      <c r="AB46" s="378"/>
      <c r="AC46" s="378"/>
      <c r="AD46" s="378"/>
      <c r="AE46" s="378"/>
      <c r="AF46" s="378"/>
    </row>
    <row r="47" spans="1:32" ht="16.5" customHeight="1">
      <c r="A47" s="450" t="s">
        <v>900</v>
      </c>
      <c r="B47" s="451"/>
      <c r="C47" s="452"/>
      <c r="D47" s="343"/>
      <c r="E47" s="343"/>
      <c r="F47" s="343"/>
      <c r="G47" s="343"/>
      <c r="H47" s="343"/>
      <c r="I47" s="348"/>
      <c r="J47" s="343"/>
      <c r="K47" s="347"/>
      <c r="L47" s="343"/>
      <c r="M47" s="343"/>
      <c r="N47" s="348"/>
      <c r="O47" s="343"/>
      <c r="P47" s="348"/>
      <c r="Q47" s="348"/>
      <c r="R47" s="343"/>
      <c r="S47" s="348"/>
      <c r="T47" s="343"/>
      <c r="U47" s="375"/>
      <c r="V47" s="375"/>
      <c r="W47" s="375"/>
      <c r="X47" s="343"/>
      <c r="Y47" s="343"/>
      <c r="Z47" s="378"/>
      <c r="AA47" s="378"/>
      <c r="AB47" s="378"/>
      <c r="AC47" s="378"/>
      <c r="AD47" s="378"/>
      <c r="AE47" s="378"/>
      <c r="AF47" s="378"/>
    </row>
    <row r="48" spans="1:32" ht="16.5" customHeight="1">
      <c r="A48" s="343">
        <v>1</v>
      </c>
      <c r="B48" s="267" t="s">
        <v>4072</v>
      </c>
      <c r="C48" s="268" t="s">
        <v>4073</v>
      </c>
      <c r="D48" s="343" t="s">
        <v>120</v>
      </c>
      <c r="E48" s="343" t="s">
        <v>376</v>
      </c>
      <c r="F48" s="343" t="s">
        <v>910</v>
      </c>
      <c r="G48" s="343" t="s">
        <v>910</v>
      </c>
      <c r="H48" s="343" t="s">
        <v>4075</v>
      </c>
      <c r="I48" s="348">
        <v>38652</v>
      </c>
      <c r="J48" s="343" t="str">
        <f ca="1">INT((TODAY()-I48)/365) &amp; "Tahun"</f>
        <v>20Tahun</v>
      </c>
      <c r="K48" s="347" t="s">
        <v>4076</v>
      </c>
      <c r="L48" s="346" t="s">
        <v>4077</v>
      </c>
      <c r="M48" s="343" t="s">
        <v>4079</v>
      </c>
      <c r="N48" s="401" t="s">
        <v>3951</v>
      </c>
      <c r="O48" s="401" t="s">
        <v>3952</v>
      </c>
      <c r="P48" s="401" t="s">
        <v>3953</v>
      </c>
      <c r="Q48" s="343" t="s">
        <v>4080</v>
      </c>
      <c r="R48" s="343"/>
      <c r="S48" s="343"/>
      <c r="T48" s="343"/>
      <c r="U48" s="343"/>
      <c r="V48" s="343"/>
      <c r="W48" s="343"/>
      <c r="X48" s="401" t="s">
        <v>3953</v>
      </c>
      <c r="Y48" s="343"/>
      <c r="Z48" s="378"/>
      <c r="AA48" s="378"/>
      <c r="AB48" s="378"/>
      <c r="AC48" s="378"/>
      <c r="AD48" s="378"/>
      <c r="AE48" s="378"/>
      <c r="AF48" s="378"/>
    </row>
    <row r="49" spans="1:32" ht="16.5" customHeight="1">
      <c r="A49" s="343"/>
      <c r="B49" s="349"/>
      <c r="C49" s="452"/>
      <c r="D49" s="343"/>
      <c r="E49" s="343"/>
      <c r="F49" s="343"/>
      <c r="G49" s="343"/>
      <c r="H49" s="343"/>
      <c r="I49" s="348"/>
      <c r="J49" s="343"/>
      <c r="K49" s="347"/>
      <c r="L49" s="343"/>
      <c r="M49" s="343"/>
      <c r="N49" s="348"/>
      <c r="O49" s="343"/>
      <c r="P49" s="348"/>
      <c r="Q49" s="348"/>
      <c r="R49" s="343"/>
      <c r="S49" s="348"/>
      <c r="T49" s="343"/>
      <c r="U49" s="375"/>
      <c r="V49" s="375"/>
      <c r="W49" s="375"/>
      <c r="X49" s="343"/>
      <c r="Y49" s="343"/>
      <c r="Z49" s="402"/>
      <c r="AA49" s="402"/>
      <c r="AB49" s="402"/>
      <c r="AC49" s="402"/>
      <c r="AD49" s="402"/>
      <c r="AE49" s="402"/>
      <c r="AF49" s="402"/>
    </row>
    <row r="50" spans="1:32" ht="16.5" customHeight="1">
      <c r="A50" s="462" t="s">
        <v>4082</v>
      </c>
      <c r="B50" s="463"/>
      <c r="C50" s="402"/>
      <c r="D50" s="431"/>
      <c r="E50" s="431"/>
      <c r="F50" s="431"/>
      <c r="G50" s="431"/>
      <c r="H50" s="431"/>
      <c r="I50" s="431"/>
      <c r="J50" s="431"/>
      <c r="K50" s="456"/>
      <c r="L50" s="431"/>
      <c r="M50" s="431"/>
      <c r="N50" s="431"/>
      <c r="O50" s="431"/>
      <c r="P50" s="431"/>
      <c r="Q50" s="431"/>
      <c r="R50" s="431"/>
      <c r="S50" s="431"/>
      <c r="T50" s="431"/>
      <c r="U50" s="431"/>
      <c r="V50" s="431"/>
      <c r="W50" s="431"/>
      <c r="X50" s="343"/>
      <c r="Y50" s="343"/>
      <c r="Z50" s="402"/>
      <c r="AA50" s="402"/>
      <c r="AB50" s="402"/>
      <c r="AC50" s="402"/>
      <c r="AD50" s="402"/>
      <c r="AE50" s="402"/>
      <c r="AF50" s="402"/>
    </row>
    <row r="51" spans="1:32" ht="16.5" customHeight="1">
      <c r="A51" s="416">
        <v>1</v>
      </c>
      <c r="B51" s="296" t="s">
        <v>4084</v>
      </c>
      <c r="C51" s="268" t="s">
        <v>1366</v>
      </c>
      <c r="D51" s="346" t="s">
        <v>120</v>
      </c>
      <c r="E51" s="343" t="s">
        <v>376</v>
      </c>
      <c r="F51" s="270" t="s">
        <v>2504</v>
      </c>
      <c r="G51" s="270" t="s">
        <v>4085</v>
      </c>
      <c r="H51" s="270" t="s">
        <v>1369</v>
      </c>
      <c r="I51" s="272">
        <v>34521</v>
      </c>
      <c r="J51" s="343" t="str">
        <f t="shared" ref="J51:J55" ca="1" si="6">INT((TODAY()-I51)/365) &amp; "Tahun"</f>
        <v>32Tahun</v>
      </c>
      <c r="K51" s="267" t="s">
        <v>4086</v>
      </c>
      <c r="L51" s="269" t="s">
        <v>4087</v>
      </c>
      <c r="M51" s="270"/>
      <c r="N51" s="401" t="s">
        <v>4088</v>
      </c>
      <c r="O51" s="401" t="s">
        <v>4089</v>
      </c>
      <c r="P51" s="401" t="s">
        <v>4090</v>
      </c>
      <c r="Q51" s="270"/>
      <c r="R51" s="270"/>
      <c r="S51" s="270"/>
      <c r="T51" s="270"/>
      <c r="U51" s="408"/>
      <c r="V51" s="408"/>
      <c r="W51" s="408"/>
      <c r="X51" s="401" t="s">
        <v>4090</v>
      </c>
      <c r="Y51" s="343" t="s">
        <v>4091</v>
      </c>
      <c r="Z51" s="378"/>
      <c r="AA51" s="378"/>
      <c r="AB51" s="378"/>
      <c r="AC51" s="378"/>
      <c r="AD51" s="378"/>
      <c r="AE51" s="378"/>
      <c r="AF51" s="378"/>
    </row>
    <row r="52" spans="1:32" ht="16.5" customHeight="1">
      <c r="A52" s="270">
        <v>2</v>
      </c>
      <c r="B52" s="296" t="s">
        <v>4092</v>
      </c>
      <c r="C52" s="268" t="s">
        <v>4093</v>
      </c>
      <c r="D52" s="346" t="s">
        <v>120</v>
      </c>
      <c r="E52" s="343" t="s">
        <v>376</v>
      </c>
      <c r="F52" s="270" t="s">
        <v>2504</v>
      </c>
      <c r="G52" s="270" t="s">
        <v>4085</v>
      </c>
      <c r="H52" s="270" t="s">
        <v>4094</v>
      </c>
      <c r="I52" s="272">
        <v>38636</v>
      </c>
      <c r="J52" s="343" t="str">
        <f t="shared" ca="1" si="6"/>
        <v>20Tahun</v>
      </c>
      <c r="K52" s="267" t="s">
        <v>4095</v>
      </c>
      <c r="L52" s="269" t="s">
        <v>4096</v>
      </c>
      <c r="M52" s="270"/>
      <c r="N52" s="401" t="s">
        <v>4088</v>
      </c>
      <c r="O52" s="401" t="s">
        <v>4089</v>
      </c>
      <c r="P52" s="401" t="s">
        <v>4090</v>
      </c>
      <c r="Q52" s="270"/>
      <c r="R52" s="270"/>
      <c r="S52" s="270"/>
      <c r="T52" s="270"/>
      <c r="U52" s="408"/>
      <c r="V52" s="408"/>
      <c r="W52" s="408"/>
      <c r="X52" s="401" t="s">
        <v>4090</v>
      </c>
      <c r="Y52" s="343" t="s">
        <v>4091</v>
      </c>
      <c r="Z52" s="378"/>
      <c r="AA52" s="378"/>
      <c r="AB52" s="378"/>
      <c r="AC52" s="378"/>
      <c r="AD52" s="378"/>
      <c r="AE52" s="378"/>
      <c r="AF52" s="378"/>
    </row>
    <row r="53" spans="1:32" ht="16.5" customHeight="1">
      <c r="A53" s="416">
        <v>3</v>
      </c>
      <c r="B53" s="368" t="s">
        <v>4097</v>
      </c>
      <c r="C53" s="345" t="s">
        <v>4098</v>
      </c>
      <c r="D53" s="346" t="s">
        <v>120</v>
      </c>
      <c r="E53" s="343" t="s">
        <v>376</v>
      </c>
      <c r="F53" s="343"/>
      <c r="G53" s="343" t="s">
        <v>995</v>
      </c>
      <c r="H53" s="343" t="s">
        <v>4099</v>
      </c>
      <c r="I53" s="348">
        <v>38176</v>
      </c>
      <c r="J53" s="343" t="str">
        <f t="shared" ca="1" si="6"/>
        <v>22Tahun</v>
      </c>
      <c r="K53" s="349" t="s">
        <v>4100</v>
      </c>
      <c r="L53" s="346" t="s">
        <v>4101</v>
      </c>
      <c r="M53" s="343" t="s">
        <v>3987</v>
      </c>
      <c r="N53" s="343" t="s">
        <v>4102</v>
      </c>
      <c r="O53" s="343"/>
      <c r="P53" s="343"/>
      <c r="Q53" s="343"/>
      <c r="R53" s="343"/>
      <c r="S53" s="343"/>
      <c r="T53" s="343"/>
      <c r="U53" s="375"/>
      <c r="V53" s="375"/>
      <c r="W53" s="375"/>
      <c r="X53" s="343"/>
      <c r="Y53" s="343"/>
      <c r="Z53" s="378"/>
      <c r="AA53" s="378"/>
      <c r="AB53" s="378"/>
      <c r="AC53" s="378"/>
      <c r="AD53" s="378"/>
      <c r="AE53" s="378"/>
      <c r="AF53" s="378"/>
    </row>
    <row r="54" spans="1:32" ht="16.5" customHeight="1">
      <c r="A54" s="270">
        <v>4</v>
      </c>
      <c r="B54" s="368" t="s">
        <v>4103</v>
      </c>
      <c r="C54" s="345" t="s">
        <v>4104</v>
      </c>
      <c r="D54" s="346" t="s">
        <v>120</v>
      </c>
      <c r="E54" s="343" t="s">
        <v>376</v>
      </c>
      <c r="F54" s="343"/>
      <c r="G54" s="343" t="s">
        <v>995</v>
      </c>
      <c r="H54" s="343" t="s">
        <v>4099</v>
      </c>
      <c r="I54" s="348">
        <v>37318</v>
      </c>
      <c r="J54" s="343" t="str">
        <f t="shared" ca="1" si="6"/>
        <v>24Tahun</v>
      </c>
      <c r="K54" s="349" t="s">
        <v>4100</v>
      </c>
      <c r="L54" s="346" t="s">
        <v>4105</v>
      </c>
      <c r="M54" s="343" t="s">
        <v>4106</v>
      </c>
      <c r="N54" s="343" t="s">
        <v>4102</v>
      </c>
      <c r="O54" s="343"/>
      <c r="P54" s="343"/>
      <c r="Q54" s="343"/>
      <c r="R54" s="343"/>
      <c r="S54" s="343"/>
      <c r="T54" s="343"/>
      <c r="U54" s="375"/>
      <c r="V54" s="375"/>
      <c r="W54" s="375"/>
      <c r="X54" s="343"/>
      <c r="Y54" s="343"/>
      <c r="Z54" s="402"/>
      <c r="AA54" s="402"/>
      <c r="AB54" s="402"/>
      <c r="AC54" s="402"/>
      <c r="AD54" s="402"/>
      <c r="AE54" s="402"/>
      <c r="AF54" s="402"/>
    </row>
    <row r="55" spans="1:32" ht="16.5" customHeight="1">
      <c r="A55" s="416">
        <v>5</v>
      </c>
      <c r="B55" s="368" t="s">
        <v>4107</v>
      </c>
      <c r="C55" s="345" t="s">
        <v>1444</v>
      </c>
      <c r="D55" s="346" t="s">
        <v>120</v>
      </c>
      <c r="E55" s="366" t="s">
        <v>246</v>
      </c>
      <c r="F55" s="343"/>
      <c r="G55" s="343" t="s">
        <v>995</v>
      </c>
      <c r="H55" s="343" t="s">
        <v>1446</v>
      </c>
      <c r="I55" s="348">
        <v>32785</v>
      </c>
      <c r="J55" s="343" t="str">
        <f t="shared" ca="1" si="6"/>
        <v>37Tahun</v>
      </c>
      <c r="K55" s="349" t="s">
        <v>4108</v>
      </c>
      <c r="L55" s="346" t="s">
        <v>4109</v>
      </c>
      <c r="M55" s="343" t="s">
        <v>4110</v>
      </c>
      <c r="N55" s="343" t="s">
        <v>4102</v>
      </c>
      <c r="O55" s="343"/>
      <c r="P55" s="343"/>
      <c r="Q55" s="343"/>
      <c r="R55" s="343"/>
      <c r="S55" s="343"/>
      <c r="T55" s="343"/>
      <c r="U55" s="375"/>
      <c r="V55" s="375"/>
      <c r="W55" s="375"/>
      <c r="X55" s="343"/>
      <c r="Y55" s="343"/>
      <c r="Z55" s="378"/>
      <c r="AA55" s="378"/>
      <c r="AB55" s="378"/>
      <c r="AC55" s="378"/>
      <c r="AD55" s="378"/>
      <c r="AE55" s="378"/>
      <c r="AF55" s="378"/>
    </row>
    <row r="56" spans="1:32" ht="16.5" customHeight="1">
      <c r="A56" s="270"/>
      <c r="B56" s="267"/>
      <c r="C56" s="267"/>
      <c r="D56" s="270"/>
      <c r="E56" s="270"/>
      <c r="F56" s="270"/>
      <c r="G56" s="270"/>
      <c r="H56" s="270"/>
      <c r="I56" s="270"/>
      <c r="J56" s="270"/>
      <c r="K56" s="271"/>
      <c r="L56" s="270"/>
      <c r="M56" s="270"/>
      <c r="N56" s="270"/>
      <c r="O56" s="348"/>
      <c r="P56" s="270"/>
      <c r="Q56" s="270"/>
      <c r="R56" s="270"/>
      <c r="S56" s="343"/>
      <c r="T56" s="343"/>
      <c r="U56" s="375"/>
      <c r="V56" s="375"/>
      <c r="W56" s="375"/>
      <c r="X56" s="270"/>
      <c r="Y56" s="343"/>
      <c r="Z56" s="378"/>
      <c r="AA56" s="378"/>
      <c r="AB56" s="378"/>
      <c r="AC56" s="378"/>
      <c r="AD56" s="378"/>
      <c r="AE56" s="378"/>
      <c r="AF56" s="378"/>
    </row>
    <row r="57" spans="1:32" ht="16.5" customHeight="1">
      <c r="A57" s="462" t="s">
        <v>4111</v>
      </c>
      <c r="B57" s="463"/>
      <c r="C57" s="464"/>
      <c r="D57" s="431"/>
      <c r="E57" s="431"/>
      <c r="F57" s="431"/>
      <c r="G57" s="431"/>
      <c r="H57" s="431"/>
      <c r="I57" s="431"/>
      <c r="J57" s="431"/>
      <c r="K57" s="456"/>
      <c r="L57" s="431"/>
      <c r="M57" s="431"/>
      <c r="N57" s="431"/>
      <c r="O57" s="431"/>
      <c r="P57" s="431"/>
      <c r="Q57" s="431"/>
      <c r="R57" s="431"/>
      <c r="S57" s="431"/>
      <c r="T57" s="431"/>
      <c r="U57" s="431"/>
      <c r="V57" s="431"/>
      <c r="W57" s="431"/>
      <c r="X57" s="343"/>
      <c r="Y57" s="343"/>
      <c r="Z57" s="378"/>
      <c r="AA57" s="378"/>
      <c r="AB57" s="378"/>
      <c r="AC57" s="378"/>
      <c r="AD57" s="378"/>
      <c r="AE57" s="378"/>
      <c r="AF57" s="378"/>
    </row>
    <row r="58" spans="1:32" ht="16.5" customHeight="1">
      <c r="A58" s="343">
        <v>1</v>
      </c>
      <c r="B58" s="267" t="s">
        <v>4112</v>
      </c>
      <c r="C58" s="268" t="s">
        <v>1193</v>
      </c>
      <c r="D58" s="346" t="s">
        <v>120</v>
      </c>
      <c r="E58" s="343" t="s">
        <v>376</v>
      </c>
      <c r="F58" s="270" t="s">
        <v>2581</v>
      </c>
      <c r="G58" s="343" t="s">
        <v>1178</v>
      </c>
      <c r="H58" s="343" t="s">
        <v>1194</v>
      </c>
      <c r="I58" s="348">
        <v>36496</v>
      </c>
      <c r="J58" s="343" t="str">
        <f t="shared" ref="J58:J64" ca="1" si="7">INT((TODAY()-I58)/365) &amp; "Tahun"</f>
        <v>26Tahun</v>
      </c>
      <c r="K58" s="347" t="s">
        <v>4113</v>
      </c>
      <c r="L58" s="346" t="s">
        <v>4114</v>
      </c>
      <c r="M58" s="343" t="s">
        <v>234</v>
      </c>
      <c r="N58" s="401" t="s">
        <v>3925</v>
      </c>
      <c r="O58" s="401" t="s">
        <v>3926</v>
      </c>
      <c r="P58" s="401" t="s">
        <v>3927</v>
      </c>
      <c r="Q58" s="343"/>
      <c r="R58" s="343"/>
      <c r="S58" s="343"/>
      <c r="T58" s="343"/>
      <c r="U58" s="375"/>
      <c r="V58" s="375"/>
      <c r="W58" s="375"/>
      <c r="X58" s="401" t="s">
        <v>3927</v>
      </c>
      <c r="Y58" s="343" t="s">
        <v>3928</v>
      </c>
      <c r="Z58" s="378"/>
      <c r="AA58" s="378"/>
      <c r="AB58" s="378"/>
      <c r="AC58" s="378"/>
      <c r="AD58" s="378"/>
      <c r="AE58" s="378"/>
      <c r="AF58" s="378"/>
    </row>
    <row r="59" spans="1:32" ht="16.5" customHeight="1">
      <c r="A59" s="343">
        <v>2</v>
      </c>
      <c r="B59" s="267" t="s">
        <v>4115</v>
      </c>
      <c r="C59" s="268" t="s">
        <v>2766</v>
      </c>
      <c r="D59" s="346" t="s">
        <v>120</v>
      </c>
      <c r="E59" s="366" t="s">
        <v>246</v>
      </c>
      <c r="F59" s="270" t="s">
        <v>2581</v>
      </c>
      <c r="G59" s="343" t="s">
        <v>977</v>
      </c>
      <c r="H59" s="343" t="s">
        <v>2767</v>
      </c>
      <c r="I59" s="348">
        <v>35182</v>
      </c>
      <c r="J59" s="343" t="str">
        <f t="shared" ca="1" si="7"/>
        <v>30Tahun</v>
      </c>
      <c r="K59" s="347" t="s">
        <v>4116</v>
      </c>
      <c r="L59" s="346" t="s">
        <v>4117</v>
      </c>
      <c r="M59" s="343" t="s">
        <v>177</v>
      </c>
      <c r="N59" s="401" t="s">
        <v>3933</v>
      </c>
      <c r="O59" s="401" t="s">
        <v>3934</v>
      </c>
      <c r="P59" s="401" t="s">
        <v>3935</v>
      </c>
      <c r="Q59" s="267"/>
      <c r="R59" s="267"/>
      <c r="S59" s="267"/>
      <c r="T59" s="267"/>
      <c r="U59" s="432"/>
      <c r="V59" s="432"/>
      <c r="W59" s="432"/>
      <c r="X59" s="401" t="s">
        <v>3935</v>
      </c>
      <c r="Y59" s="343"/>
      <c r="Z59" s="378"/>
      <c r="AA59" s="378"/>
      <c r="AB59" s="378"/>
      <c r="AC59" s="378"/>
      <c r="AD59" s="378"/>
      <c r="AE59" s="378"/>
      <c r="AF59" s="378"/>
    </row>
    <row r="60" spans="1:32" ht="16.5" customHeight="1">
      <c r="A60" s="343">
        <v>3</v>
      </c>
      <c r="B60" s="368" t="s">
        <v>4118</v>
      </c>
      <c r="C60" s="268" t="s">
        <v>4119</v>
      </c>
      <c r="D60" s="346" t="s">
        <v>120</v>
      </c>
      <c r="E60" s="343" t="s">
        <v>376</v>
      </c>
      <c r="F60" s="270"/>
      <c r="G60" s="343" t="s">
        <v>977</v>
      </c>
      <c r="H60" s="343" t="s">
        <v>4120</v>
      </c>
      <c r="I60" s="348">
        <v>34821</v>
      </c>
      <c r="J60" s="343" t="str">
        <f t="shared" ca="1" si="7"/>
        <v>31Tahun</v>
      </c>
      <c r="K60" s="347" t="s">
        <v>4121</v>
      </c>
      <c r="L60" s="346" t="s">
        <v>4122</v>
      </c>
      <c r="M60" s="343" t="s">
        <v>4017</v>
      </c>
      <c r="N60" s="343" t="s">
        <v>4102</v>
      </c>
      <c r="O60" s="343" t="s">
        <v>4123</v>
      </c>
      <c r="P60" s="343"/>
      <c r="Q60" s="267"/>
      <c r="R60" s="267"/>
      <c r="S60" s="267"/>
      <c r="T60" s="267"/>
      <c r="U60" s="432"/>
      <c r="V60" s="432"/>
      <c r="W60" s="432"/>
      <c r="X60" s="401"/>
      <c r="Y60" s="343"/>
      <c r="Z60" s="378"/>
      <c r="AA60" s="378"/>
      <c r="AB60" s="378"/>
      <c r="AC60" s="378"/>
      <c r="AD60" s="378"/>
      <c r="AE60" s="378"/>
      <c r="AF60" s="378"/>
    </row>
    <row r="61" spans="1:32" ht="16.5" customHeight="1">
      <c r="A61" s="343">
        <v>4</v>
      </c>
      <c r="B61" s="368" t="s">
        <v>4124</v>
      </c>
      <c r="C61" s="268" t="s">
        <v>4125</v>
      </c>
      <c r="D61" s="346" t="s">
        <v>120</v>
      </c>
      <c r="E61" s="343" t="s">
        <v>376</v>
      </c>
      <c r="F61" s="270"/>
      <c r="G61" s="343" t="s">
        <v>977</v>
      </c>
      <c r="H61" s="343" t="s">
        <v>4126</v>
      </c>
      <c r="I61" s="348">
        <v>38164</v>
      </c>
      <c r="J61" s="343" t="str">
        <f t="shared" ca="1" si="7"/>
        <v>22Tahun</v>
      </c>
      <c r="K61" s="347" t="s">
        <v>4127</v>
      </c>
      <c r="L61" s="346" t="s">
        <v>4128</v>
      </c>
      <c r="M61" s="343" t="s">
        <v>234</v>
      </c>
      <c r="N61" s="343" t="s">
        <v>4102</v>
      </c>
      <c r="O61" s="343" t="s">
        <v>4123</v>
      </c>
      <c r="P61" s="343"/>
      <c r="Q61" s="267"/>
      <c r="R61" s="267"/>
      <c r="S61" s="267"/>
      <c r="T61" s="267"/>
      <c r="U61" s="432"/>
      <c r="V61" s="432"/>
      <c r="W61" s="432"/>
      <c r="X61" s="401"/>
      <c r="Y61" s="343"/>
      <c r="Z61" s="378"/>
      <c r="AA61" s="378"/>
      <c r="AB61" s="378"/>
      <c r="AC61" s="378"/>
      <c r="AD61" s="378"/>
      <c r="AE61" s="378"/>
      <c r="AF61" s="378"/>
    </row>
    <row r="62" spans="1:32" ht="16.5" customHeight="1">
      <c r="A62" s="343">
        <v>5</v>
      </c>
      <c r="B62" s="349" t="s">
        <v>4129</v>
      </c>
      <c r="C62" s="268" t="s">
        <v>1520</v>
      </c>
      <c r="D62" s="346" t="s">
        <v>120</v>
      </c>
      <c r="E62" s="343" t="s">
        <v>376</v>
      </c>
      <c r="F62" s="270"/>
      <c r="G62" s="343" t="s">
        <v>1178</v>
      </c>
      <c r="H62" s="343" t="s">
        <v>1521</v>
      </c>
      <c r="I62" s="348">
        <v>35631</v>
      </c>
      <c r="J62" s="343" t="str">
        <f t="shared" ca="1" si="7"/>
        <v>29Tahun</v>
      </c>
      <c r="K62" s="347" t="s">
        <v>4130</v>
      </c>
      <c r="L62" s="346" t="s">
        <v>4131</v>
      </c>
      <c r="M62" s="343" t="s">
        <v>177</v>
      </c>
      <c r="N62" s="343" t="s">
        <v>4132</v>
      </c>
      <c r="O62" s="343"/>
      <c r="P62" s="343"/>
      <c r="Q62" s="267"/>
      <c r="R62" s="267"/>
      <c r="S62" s="267"/>
      <c r="T62" s="267"/>
      <c r="U62" s="432"/>
      <c r="V62" s="432"/>
      <c r="W62" s="432"/>
      <c r="X62" s="401"/>
      <c r="Y62" s="343"/>
      <c r="Z62" s="378"/>
      <c r="AA62" s="378"/>
      <c r="AB62" s="378"/>
      <c r="AC62" s="378"/>
      <c r="AD62" s="378"/>
      <c r="AE62" s="378"/>
      <c r="AF62" s="378"/>
    </row>
    <row r="63" spans="1:32" ht="16.5" customHeight="1">
      <c r="A63" s="465">
        <v>6</v>
      </c>
      <c r="B63" s="447" t="s">
        <v>4133</v>
      </c>
      <c r="C63" s="466" t="s">
        <v>4134</v>
      </c>
      <c r="D63" s="467" t="s">
        <v>120</v>
      </c>
      <c r="E63" s="465" t="s">
        <v>376</v>
      </c>
      <c r="F63" s="468"/>
      <c r="G63" s="465" t="s">
        <v>977</v>
      </c>
      <c r="H63" s="465" t="s">
        <v>4120</v>
      </c>
      <c r="I63" s="469">
        <v>35902</v>
      </c>
      <c r="J63" s="465" t="str">
        <f t="shared" ca="1" si="7"/>
        <v>28Tahun</v>
      </c>
      <c r="K63" s="470" t="s">
        <v>4135</v>
      </c>
      <c r="L63" s="467" t="s">
        <v>4136</v>
      </c>
      <c r="M63" s="465" t="s">
        <v>250</v>
      </c>
      <c r="N63" s="465" t="s">
        <v>4137</v>
      </c>
      <c r="O63" s="343" t="s">
        <v>4123</v>
      </c>
      <c r="P63" s="343"/>
      <c r="Q63" s="267"/>
      <c r="R63" s="267"/>
      <c r="S63" s="267"/>
      <c r="T63" s="267"/>
      <c r="U63" s="432"/>
      <c r="V63" s="432"/>
      <c r="W63" s="432"/>
      <c r="X63" s="401"/>
      <c r="Y63" s="343"/>
      <c r="Z63" s="402"/>
      <c r="AA63" s="402"/>
      <c r="AB63" s="402"/>
      <c r="AC63" s="402"/>
      <c r="AD63" s="402"/>
      <c r="AE63" s="402"/>
      <c r="AF63" s="402"/>
    </row>
    <row r="64" spans="1:32" ht="16.5" customHeight="1">
      <c r="A64" s="465">
        <v>7</v>
      </c>
      <c r="B64" s="447" t="s">
        <v>4138</v>
      </c>
      <c r="C64" s="466" t="s">
        <v>4139</v>
      </c>
      <c r="D64" s="467" t="s">
        <v>120</v>
      </c>
      <c r="E64" s="465" t="s">
        <v>376</v>
      </c>
      <c r="F64" s="468"/>
      <c r="G64" s="465" t="s">
        <v>977</v>
      </c>
      <c r="H64" s="465" t="s">
        <v>4140</v>
      </c>
      <c r="I64" s="469">
        <v>38845</v>
      </c>
      <c r="J64" s="465" t="str">
        <f t="shared" ca="1" si="7"/>
        <v>20Tahun</v>
      </c>
      <c r="K64" s="470" t="s">
        <v>4141</v>
      </c>
      <c r="L64" s="467" t="s">
        <v>4142</v>
      </c>
      <c r="M64" s="465" t="s">
        <v>250</v>
      </c>
      <c r="N64" s="465" t="s">
        <v>4137</v>
      </c>
      <c r="O64" s="343" t="s">
        <v>4123</v>
      </c>
      <c r="P64" s="343"/>
      <c r="Q64" s="267"/>
      <c r="R64" s="267"/>
      <c r="S64" s="267"/>
      <c r="T64" s="267"/>
      <c r="U64" s="432"/>
      <c r="V64" s="432"/>
      <c r="W64" s="432"/>
      <c r="X64" s="401"/>
      <c r="Y64" s="343"/>
      <c r="Z64" s="402"/>
      <c r="AA64" s="402"/>
      <c r="AB64" s="402"/>
      <c r="AC64" s="402"/>
      <c r="AD64" s="402"/>
      <c r="AE64" s="402"/>
      <c r="AF64" s="402"/>
    </row>
    <row r="65" spans="1:32" ht="16.5" customHeight="1">
      <c r="A65" s="431"/>
      <c r="B65" s="378"/>
      <c r="C65" s="402"/>
      <c r="D65" s="431"/>
      <c r="E65" s="431"/>
      <c r="F65" s="403"/>
      <c r="G65" s="431"/>
      <c r="H65" s="431"/>
      <c r="I65" s="427"/>
      <c r="J65" s="431"/>
      <c r="K65" s="456"/>
      <c r="L65" s="431"/>
      <c r="M65" s="431"/>
      <c r="N65" s="431"/>
      <c r="O65" s="431"/>
      <c r="P65" s="431"/>
      <c r="Q65" s="402"/>
      <c r="R65" s="402"/>
      <c r="S65" s="402"/>
      <c r="T65" s="402"/>
      <c r="U65" s="402"/>
      <c r="V65" s="402"/>
      <c r="W65" s="402"/>
      <c r="X65" s="401"/>
      <c r="Y65" s="343"/>
      <c r="Z65" s="402"/>
      <c r="AA65" s="402"/>
      <c r="AB65" s="402"/>
      <c r="AC65" s="402"/>
      <c r="AD65" s="402"/>
      <c r="AE65" s="402"/>
      <c r="AF65" s="402"/>
    </row>
    <row r="66" spans="1:32" ht="16.5" customHeight="1">
      <c r="A66" s="431"/>
      <c r="B66" s="378"/>
      <c r="C66" s="402"/>
      <c r="D66" s="431"/>
      <c r="E66" s="431"/>
      <c r="F66" s="403"/>
      <c r="G66" s="431"/>
      <c r="H66" s="431"/>
      <c r="I66" s="427"/>
      <c r="J66" s="431"/>
      <c r="K66" s="456"/>
      <c r="L66" s="431"/>
      <c r="M66" s="431"/>
      <c r="N66" s="431"/>
      <c r="O66" s="431"/>
      <c r="P66" s="431"/>
      <c r="Q66" s="402"/>
      <c r="R66" s="402"/>
      <c r="S66" s="402"/>
      <c r="T66" s="402"/>
      <c r="U66" s="402"/>
      <c r="V66" s="402"/>
      <c r="W66" s="402"/>
      <c r="X66" s="401"/>
      <c r="Y66" s="343"/>
      <c r="Z66" s="378"/>
      <c r="AA66" s="378"/>
      <c r="AB66" s="378"/>
      <c r="AC66" s="378"/>
      <c r="AD66" s="378"/>
      <c r="AE66" s="378"/>
      <c r="AF66" s="378"/>
    </row>
    <row r="67" spans="1:32" ht="16.5" customHeight="1">
      <c r="A67" s="462" t="s">
        <v>4143</v>
      </c>
      <c r="B67" s="463"/>
      <c r="C67" s="402" t="s">
        <v>4144</v>
      </c>
      <c r="D67" s="431"/>
      <c r="E67" s="431"/>
      <c r="F67" s="431"/>
      <c r="G67" s="431"/>
      <c r="H67" s="431"/>
      <c r="I67" s="431"/>
      <c r="J67" s="431"/>
      <c r="K67" s="456"/>
      <c r="L67" s="431"/>
      <c r="M67" s="431"/>
      <c r="N67" s="431"/>
      <c r="O67" s="431"/>
      <c r="P67" s="431"/>
      <c r="Q67" s="431"/>
      <c r="R67" s="431"/>
      <c r="S67" s="431"/>
      <c r="T67" s="431"/>
      <c r="U67" s="431"/>
      <c r="V67" s="431"/>
      <c r="W67" s="431"/>
      <c r="X67" s="343"/>
      <c r="Y67" s="343"/>
      <c r="Z67" s="378"/>
      <c r="AA67" s="378"/>
      <c r="AB67" s="378"/>
      <c r="AC67" s="378"/>
      <c r="AD67" s="378"/>
      <c r="AE67" s="378"/>
      <c r="AF67" s="378"/>
    </row>
    <row r="68" spans="1:32" ht="17.25" customHeight="1">
      <c r="A68" s="343">
        <v>1</v>
      </c>
      <c r="B68" s="368" t="s">
        <v>4145</v>
      </c>
      <c r="C68" s="268" t="s">
        <v>1278</v>
      </c>
      <c r="D68" s="346" t="s">
        <v>120</v>
      </c>
      <c r="E68" s="343" t="s">
        <v>376</v>
      </c>
      <c r="F68" s="267"/>
      <c r="G68" s="270" t="s">
        <v>1132</v>
      </c>
      <c r="H68" s="270" t="s">
        <v>4146</v>
      </c>
      <c r="I68" s="272">
        <v>31719</v>
      </c>
      <c r="J68" s="343" t="str">
        <f t="shared" ref="J68:J70" ca="1" si="8">INT((TODAY()-I68)/365) &amp; "Tahun"</f>
        <v>39Tahun</v>
      </c>
      <c r="K68" s="267" t="s">
        <v>4147</v>
      </c>
      <c r="L68" s="269" t="s">
        <v>4148</v>
      </c>
      <c r="M68" s="270" t="s">
        <v>250</v>
      </c>
      <c r="N68" s="343" t="s">
        <v>4149</v>
      </c>
      <c r="O68" s="267"/>
      <c r="P68" s="267"/>
      <c r="Q68" s="267"/>
      <c r="R68" s="267"/>
      <c r="S68" s="267"/>
      <c r="T68" s="267"/>
      <c r="U68" s="432"/>
      <c r="V68" s="432"/>
      <c r="W68" s="432"/>
      <c r="X68" s="267"/>
      <c r="Y68" s="343"/>
      <c r="Z68" s="402"/>
      <c r="AA68" s="402"/>
      <c r="AB68" s="402"/>
      <c r="AC68" s="402"/>
      <c r="AD68" s="402"/>
      <c r="AE68" s="402"/>
      <c r="AF68" s="402"/>
    </row>
    <row r="69" spans="1:32" ht="16.5" customHeight="1">
      <c r="A69" s="343">
        <v>2</v>
      </c>
      <c r="B69" s="368" t="s">
        <v>4151</v>
      </c>
      <c r="C69" s="268" t="s">
        <v>4152</v>
      </c>
      <c r="D69" s="346" t="s">
        <v>120</v>
      </c>
      <c r="E69" s="343" t="s">
        <v>376</v>
      </c>
      <c r="F69" s="267"/>
      <c r="G69" s="270" t="s">
        <v>1132</v>
      </c>
      <c r="H69" s="270" t="s">
        <v>4153</v>
      </c>
      <c r="I69" s="272">
        <v>38042</v>
      </c>
      <c r="J69" s="343" t="str">
        <f t="shared" ca="1" si="8"/>
        <v>22Tahun</v>
      </c>
      <c r="K69" s="267" t="s">
        <v>4154</v>
      </c>
      <c r="L69" s="269" t="s">
        <v>4155</v>
      </c>
      <c r="M69" s="270" t="s">
        <v>4156</v>
      </c>
      <c r="N69" s="343" t="s">
        <v>4149</v>
      </c>
      <c r="O69" s="267"/>
      <c r="P69" s="267"/>
      <c r="Q69" s="267"/>
      <c r="R69" s="267"/>
      <c r="S69" s="267"/>
      <c r="T69" s="267"/>
      <c r="U69" s="432"/>
      <c r="V69" s="432"/>
      <c r="W69" s="432"/>
      <c r="X69" s="267"/>
      <c r="Y69" s="343"/>
      <c r="Z69" s="402"/>
      <c r="AA69" s="402"/>
      <c r="AB69" s="402"/>
      <c r="AC69" s="402"/>
      <c r="AD69" s="402"/>
      <c r="AE69" s="402"/>
      <c r="AF69" s="402"/>
    </row>
    <row r="70" spans="1:32" ht="16.5" customHeight="1">
      <c r="A70" s="343">
        <v>3</v>
      </c>
      <c r="B70" s="368" t="s">
        <v>4157</v>
      </c>
      <c r="C70" s="268" t="s">
        <v>4158</v>
      </c>
      <c r="D70" s="346" t="s">
        <v>120</v>
      </c>
      <c r="E70" s="343" t="s">
        <v>376</v>
      </c>
      <c r="F70" s="267"/>
      <c r="G70" s="270" t="s">
        <v>2759</v>
      </c>
      <c r="H70" s="270" t="s">
        <v>4159</v>
      </c>
      <c r="I70" s="272">
        <v>36226</v>
      </c>
      <c r="J70" s="343" t="str">
        <f t="shared" ca="1" si="8"/>
        <v>27Tahun</v>
      </c>
      <c r="K70" s="267" t="s">
        <v>4160</v>
      </c>
      <c r="L70" s="269" t="s">
        <v>4161</v>
      </c>
      <c r="M70" s="270" t="s">
        <v>177</v>
      </c>
      <c r="N70" s="343" t="s">
        <v>4102</v>
      </c>
      <c r="O70" s="267"/>
      <c r="P70" s="267"/>
      <c r="Q70" s="267"/>
      <c r="R70" s="267"/>
      <c r="S70" s="267"/>
      <c r="T70" s="267"/>
      <c r="U70" s="432"/>
      <c r="V70" s="432"/>
      <c r="W70" s="432"/>
      <c r="X70" s="267"/>
      <c r="Y70" s="343"/>
      <c r="Z70" s="378"/>
      <c r="AA70" s="378"/>
      <c r="AB70" s="378"/>
      <c r="AC70" s="378"/>
      <c r="AD70" s="378"/>
      <c r="AE70" s="378"/>
      <c r="AF70" s="378"/>
    </row>
    <row r="71" spans="1:32" ht="16.5" customHeight="1">
      <c r="A71" s="343">
        <v>4</v>
      </c>
      <c r="B71" s="349" t="s">
        <v>4162</v>
      </c>
      <c r="C71" s="345" t="s">
        <v>4163</v>
      </c>
      <c r="D71" s="346" t="s">
        <v>120</v>
      </c>
      <c r="E71" s="343" t="s">
        <v>376</v>
      </c>
      <c r="F71" s="349"/>
      <c r="G71" s="343" t="s">
        <v>2759</v>
      </c>
      <c r="H71" s="343" t="s">
        <v>4164</v>
      </c>
      <c r="I71" s="348">
        <v>37085</v>
      </c>
      <c r="J71" s="343" t="s">
        <v>4165</v>
      </c>
      <c r="K71" s="349" t="s">
        <v>4166</v>
      </c>
      <c r="L71" s="346" t="s">
        <v>4167</v>
      </c>
      <c r="M71" s="343" t="s">
        <v>4156</v>
      </c>
      <c r="N71" s="343" t="s">
        <v>3961</v>
      </c>
      <c r="O71" s="349"/>
      <c r="P71" s="349"/>
      <c r="Q71" s="349"/>
      <c r="R71" s="349"/>
      <c r="S71" s="349"/>
      <c r="T71" s="349"/>
      <c r="U71" s="457"/>
      <c r="V71" s="457"/>
      <c r="W71" s="457"/>
      <c r="X71" s="349"/>
      <c r="Y71" s="343"/>
      <c r="Z71" s="402"/>
      <c r="AA71" s="402"/>
      <c r="AB71" s="402"/>
      <c r="AC71" s="402"/>
      <c r="AD71" s="402"/>
      <c r="AE71" s="402"/>
      <c r="AF71" s="402"/>
    </row>
    <row r="72" spans="1:32" ht="16.5" customHeight="1">
      <c r="A72" s="343">
        <v>5</v>
      </c>
      <c r="B72" s="349" t="s">
        <v>4168</v>
      </c>
      <c r="C72" s="349"/>
      <c r="D72" s="343"/>
      <c r="E72" s="343"/>
      <c r="F72" s="349"/>
      <c r="G72" s="343"/>
      <c r="H72" s="343"/>
      <c r="I72" s="348"/>
      <c r="J72" s="343"/>
      <c r="K72" s="349" t="s">
        <v>4169</v>
      </c>
      <c r="L72" s="346" t="s">
        <v>4170</v>
      </c>
      <c r="M72" s="343" t="s">
        <v>4171</v>
      </c>
      <c r="N72" s="343" t="s">
        <v>3961</v>
      </c>
      <c r="O72" s="349"/>
      <c r="P72" s="349"/>
      <c r="Q72" s="349"/>
      <c r="R72" s="349"/>
      <c r="S72" s="349"/>
      <c r="T72" s="349"/>
      <c r="U72" s="457"/>
      <c r="V72" s="457"/>
      <c r="W72" s="457"/>
      <c r="X72" s="349"/>
      <c r="Y72" s="343"/>
      <c r="Z72" s="378"/>
      <c r="AA72" s="378"/>
      <c r="AB72" s="378"/>
      <c r="AC72" s="378"/>
      <c r="AD72" s="378"/>
      <c r="AE72" s="378"/>
      <c r="AF72" s="378"/>
    </row>
    <row r="73" spans="1:32" ht="16.5" customHeight="1">
      <c r="A73" s="343"/>
      <c r="B73" s="267"/>
      <c r="C73" s="267"/>
      <c r="D73" s="270"/>
      <c r="E73" s="343"/>
      <c r="F73" s="270"/>
      <c r="G73" s="270"/>
      <c r="H73" s="270"/>
      <c r="I73" s="270"/>
      <c r="J73" s="270"/>
      <c r="K73" s="270"/>
      <c r="L73" s="270"/>
      <c r="M73" s="270"/>
      <c r="N73" s="270"/>
      <c r="O73" s="348"/>
      <c r="P73" s="348"/>
      <c r="Q73" s="348"/>
      <c r="R73" s="348"/>
      <c r="S73" s="348"/>
      <c r="T73" s="348"/>
      <c r="U73" s="428"/>
      <c r="V73" s="428"/>
      <c r="W73" s="428"/>
      <c r="X73" s="348"/>
      <c r="Y73" s="343"/>
      <c r="Z73" s="402"/>
      <c r="AA73" s="402"/>
      <c r="AB73" s="402"/>
      <c r="AC73" s="402"/>
      <c r="AD73" s="402"/>
      <c r="AE73" s="402"/>
      <c r="AF73" s="402"/>
    </row>
    <row r="74" spans="1:32" ht="16.5" customHeight="1">
      <c r="A74" s="462" t="s">
        <v>4172</v>
      </c>
      <c r="B74" s="463"/>
      <c r="C74" s="402"/>
      <c r="D74" s="403"/>
      <c r="E74" s="403"/>
      <c r="F74" s="403"/>
      <c r="G74" s="403"/>
      <c r="H74" s="403"/>
      <c r="I74" s="403"/>
      <c r="J74" s="403"/>
      <c r="K74" s="471"/>
      <c r="L74" s="403"/>
      <c r="M74" s="403"/>
      <c r="N74" s="403"/>
      <c r="O74" s="403"/>
      <c r="P74" s="402"/>
      <c r="Q74" s="402"/>
      <c r="R74" s="402"/>
      <c r="S74" s="378"/>
      <c r="T74" s="378"/>
      <c r="U74" s="378"/>
      <c r="V74" s="378"/>
      <c r="W74" s="378"/>
      <c r="X74" s="267"/>
      <c r="Y74" s="343"/>
      <c r="Z74" s="402"/>
      <c r="AA74" s="402"/>
      <c r="AB74" s="402"/>
      <c r="AC74" s="402"/>
      <c r="AD74" s="402"/>
      <c r="AE74" s="402"/>
      <c r="AF74" s="402"/>
    </row>
    <row r="75" spans="1:32" ht="16.5" customHeight="1">
      <c r="A75" s="343">
        <v>1</v>
      </c>
      <c r="B75" s="378"/>
      <c r="C75" s="378"/>
      <c r="D75" s="378"/>
      <c r="E75" s="378"/>
      <c r="F75" s="378"/>
      <c r="G75" s="431"/>
      <c r="H75" s="431"/>
      <c r="I75" s="431"/>
      <c r="J75" s="431"/>
      <c r="K75" s="378"/>
      <c r="L75" s="431"/>
      <c r="M75" s="431"/>
      <c r="N75" s="378"/>
      <c r="O75" s="378"/>
      <c r="P75" s="378"/>
      <c r="Q75" s="378"/>
      <c r="R75" s="378"/>
      <c r="S75" s="378"/>
      <c r="T75" s="378"/>
      <c r="U75" s="378"/>
      <c r="V75" s="378"/>
      <c r="W75" s="378"/>
      <c r="X75" s="378"/>
      <c r="Y75" s="378"/>
      <c r="Z75" s="402"/>
      <c r="AA75" s="402"/>
      <c r="AB75" s="402"/>
      <c r="AC75" s="402"/>
      <c r="AD75" s="402"/>
      <c r="AE75" s="402"/>
      <c r="AF75" s="402"/>
    </row>
    <row r="76" spans="1:32" ht="16.5" customHeight="1">
      <c r="A76" s="343"/>
      <c r="B76" s="349"/>
      <c r="C76" s="349"/>
      <c r="D76" s="343"/>
      <c r="E76" s="343"/>
      <c r="F76" s="343"/>
      <c r="G76" s="343"/>
      <c r="H76" s="343"/>
      <c r="I76" s="348"/>
      <c r="J76" s="343"/>
      <c r="K76" s="347"/>
      <c r="L76" s="343"/>
      <c r="M76" s="343"/>
      <c r="N76" s="348"/>
      <c r="O76" s="348"/>
      <c r="P76" s="343"/>
      <c r="Q76" s="343"/>
      <c r="R76" s="343"/>
      <c r="S76" s="348"/>
      <c r="T76" s="343"/>
      <c r="U76" s="428"/>
      <c r="V76" s="428"/>
      <c r="W76" s="428"/>
      <c r="X76" s="348"/>
      <c r="Y76" s="348"/>
      <c r="Z76" s="378"/>
      <c r="AA76" s="378"/>
      <c r="AB76" s="378"/>
      <c r="AC76" s="378"/>
      <c r="AD76" s="378"/>
      <c r="AE76" s="378"/>
      <c r="AF76" s="427"/>
    </row>
    <row r="77" spans="1:32" ht="16.5" customHeight="1">
      <c r="A77" s="462" t="s">
        <v>4173</v>
      </c>
      <c r="B77" s="463"/>
      <c r="C77" s="472"/>
      <c r="D77" s="449"/>
      <c r="E77" s="431"/>
      <c r="F77" s="431"/>
      <c r="G77" s="431"/>
      <c r="H77" s="431"/>
      <c r="I77" s="431"/>
      <c r="J77" s="431"/>
      <c r="K77" s="456"/>
      <c r="L77" s="431"/>
      <c r="M77" s="431"/>
      <c r="N77" s="431"/>
      <c r="O77" s="431"/>
      <c r="P77" s="431"/>
      <c r="Q77" s="431"/>
      <c r="R77" s="431"/>
      <c r="S77" s="431"/>
      <c r="T77" s="431"/>
      <c r="U77" s="431"/>
      <c r="V77" s="431"/>
      <c r="W77" s="431"/>
      <c r="X77" s="343"/>
      <c r="Y77" s="343"/>
      <c r="Z77" s="378"/>
      <c r="AA77" s="378"/>
      <c r="AB77" s="378"/>
      <c r="AC77" s="378"/>
      <c r="AD77" s="378"/>
      <c r="AE77" s="378"/>
      <c r="AF77" s="427"/>
    </row>
    <row r="78" spans="1:32" ht="16.5" customHeight="1">
      <c r="A78" s="270">
        <v>1</v>
      </c>
      <c r="B78" s="349" t="s">
        <v>4174</v>
      </c>
      <c r="C78" s="345" t="s">
        <v>1424</v>
      </c>
      <c r="D78" s="270" t="s">
        <v>120</v>
      </c>
      <c r="E78" s="343" t="s">
        <v>376</v>
      </c>
      <c r="F78" s="270" t="s">
        <v>1239</v>
      </c>
      <c r="G78" s="270" t="s">
        <v>3566</v>
      </c>
      <c r="H78" s="343" t="s">
        <v>4175</v>
      </c>
      <c r="I78" s="348">
        <v>34383</v>
      </c>
      <c r="J78" s="343" t="str">
        <f ca="1">INT((TODAY()-I78)/365) &amp; "Tahun"</f>
        <v>32Tahun</v>
      </c>
      <c r="K78" s="347" t="s">
        <v>4176</v>
      </c>
      <c r="L78" s="346" t="s">
        <v>4177</v>
      </c>
      <c r="M78" s="346" t="s">
        <v>4017</v>
      </c>
      <c r="N78" s="401" t="s">
        <v>4024</v>
      </c>
      <c r="O78" s="401" t="s">
        <v>4025</v>
      </c>
      <c r="P78" s="401" t="s">
        <v>4026</v>
      </c>
      <c r="Q78" s="343"/>
      <c r="R78" s="343"/>
      <c r="S78" s="343"/>
      <c r="T78" s="343"/>
      <c r="U78" s="375"/>
      <c r="V78" s="375"/>
      <c r="W78" s="375"/>
      <c r="X78" s="401" t="s">
        <v>4026</v>
      </c>
      <c r="Y78" s="343" t="s">
        <v>4178</v>
      </c>
      <c r="Z78" s="378"/>
      <c r="AA78" s="378"/>
      <c r="AB78" s="378"/>
      <c r="AC78" s="378"/>
      <c r="AD78" s="378"/>
      <c r="AE78" s="378"/>
      <c r="AF78" s="427"/>
    </row>
    <row r="79" spans="1:32" ht="16.5" customHeight="1">
      <c r="A79" s="270"/>
      <c r="B79" s="267"/>
      <c r="C79" s="267"/>
      <c r="D79" s="267"/>
      <c r="E79" s="267"/>
      <c r="F79" s="267"/>
      <c r="G79" s="270"/>
      <c r="H79" s="270"/>
      <c r="I79" s="270"/>
      <c r="J79" s="270"/>
      <c r="K79" s="267"/>
      <c r="L79" s="270"/>
      <c r="M79" s="270"/>
      <c r="N79" s="267"/>
      <c r="O79" s="267"/>
      <c r="P79" s="267"/>
      <c r="Q79" s="267"/>
      <c r="R79" s="267"/>
      <c r="S79" s="267"/>
      <c r="T79" s="267"/>
      <c r="U79" s="432"/>
      <c r="V79" s="432"/>
      <c r="W79" s="432"/>
      <c r="X79" s="267"/>
      <c r="Y79" s="343"/>
      <c r="Z79" s="378"/>
      <c r="AA79" s="378"/>
      <c r="AB79" s="378"/>
      <c r="AC79" s="378"/>
      <c r="AD79" s="378"/>
      <c r="AE79" s="378"/>
      <c r="AF79" s="427"/>
    </row>
    <row r="80" spans="1:32" ht="16.5" customHeight="1">
      <c r="A80" s="462" t="s">
        <v>4180</v>
      </c>
      <c r="B80" s="463"/>
      <c r="C80" s="402"/>
      <c r="D80" s="402"/>
      <c r="E80" s="402"/>
      <c r="F80" s="402"/>
      <c r="G80" s="403"/>
      <c r="H80" s="403"/>
      <c r="I80" s="403"/>
      <c r="J80" s="403"/>
      <c r="K80" s="402"/>
      <c r="L80" s="403"/>
      <c r="M80" s="403"/>
      <c r="N80" s="402"/>
      <c r="O80" s="402"/>
      <c r="P80" s="402"/>
      <c r="Q80" s="402"/>
      <c r="R80" s="402"/>
      <c r="S80" s="402"/>
      <c r="T80" s="402"/>
      <c r="U80" s="402"/>
      <c r="V80" s="402"/>
      <c r="W80" s="402"/>
      <c r="X80" s="267"/>
      <c r="Y80" s="343"/>
      <c r="Z80" s="378"/>
      <c r="AA80" s="402"/>
      <c r="AB80" s="402"/>
      <c r="AC80" s="402"/>
      <c r="AD80" s="402"/>
      <c r="AE80" s="402"/>
      <c r="AF80" s="402"/>
    </row>
    <row r="81" spans="1:32" ht="16.5" customHeight="1">
      <c r="A81" s="270">
        <v>1</v>
      </c>
      <c r="B81" s="296" t="s">
        <v>4185</v>
      </c>
      <c r="C81" s="345" t="s">
        <v>4186</v>
      </c>
      <c r="D81" s="270" t="s">
        <v>120</v>
      </c>
      <c r="E81" s="343" t="s">
        <v>376</v>
      </c>
      <c r="F81" s="270" t="s">
        <v>1239</v>
      </c>
      <c r="G81" s="270" t="s">
        <v>1536</v>
      </c>
      <c r="H81" s="343" t="s">
        <v>4187</v>
      </c>
      <c r="I81" s="348">
        <v>37314</v>
      </c>
      <c r="J81" s="343" t="str">
        <f t="shared" ref="J81:J84" ca="1" si="9">INT((TODAY()-I81)/365) &amp; "Tahun"</f>
        <v>24Tahun</v>
      </c>
      <c r="K81" s="347" t="s">
        <v>4188</v>
      </c>
      <c r="L81" s="346" t="s">
        <v>4189</v>
      </c>
      <c r="M81" s="346" t="s">
        <v>234</v>
      </c>
      <c r="N81" s="401" t="s">
        <v>3981</v>
      </c>
      <c r="O81" s="401" t="s">
        <v>3982</v>
      </c>
      <c r="P81" s="401" t="s">
        <v>4033</v>
      </c>
      <c r="Q81" s="343"/>
      <c r="R81" s="343"/>
      <c r="S81" s="343"/>
      <c r="T81" s="343"/>
      <c r="U81" s="375"/>
      <c r="V81" s="375"/>
      <c r="W81" s="375"/>
      <c r="X81" s="401" t="s">
        <v>4033</v>
      </c>
      <c r="Y81" s="343" t="s">
        <v>4190</v>
      </c>
      <c r="Z81" s="378"/>
      <c r="AA81" s="378"/>
      <c r="AB81" s="378"/>
      <c r="AC81" s="378"/>
      <c r="AD81" s="378"/>
      <c r="AE81" s="378"/>
      <c r="AF81" s="378"/>
    </row>
    <row r="82" spans="1:32" ht="16.5" customHeight="1">
      <c r="A82" s="270">
        <f t="shared" ref="A82:A84" si="10">A81+1</f>
        <v>2</v>
      </c>
      <c r="B82" s="447" t="s">
        <v>4191</v>
      </c>
      <c r="C82" s="345" t="s">
        <v>4192</v>
      </c>
      <c r="D82" s="270" t="s">
        <v>120</v>
      </c>
      <c r="E82" s="343" t="s">
        <v>376</v>
      </c>
      <c r="F82" s="270" t="s">
        <v>1239</v>
      </c>
      <c r="G82" s="270" t="s">
        <v>1536</v>
      </c>
      <c r="H82" s="343" t="s">
        <v>4193</v>
      </c>
      <c r="I82" s="348">
        <v>36382</v>
      </c>
      <c r="J82" s="343" t="str">
        <f t="shared" ca="1" si="9"/>
        <v>27Tahun</v>
      </c>
      <c r="K82" s="347" t="s">
        <v>4194</v>
      </c>
      <c r="L82" s="346" t="s">
        <v>4195</v>
      </c>
      <c r="M82" s="346" t="s">
        <v>177</v>
      </c>
      <c r="N82" s="401" t="s">
        <v>4196</v>
      </c>
      <c r="O82" s="401" t="s">
        <v>4197</v>
      </c>
      <c r="P82" s="401" t="s">
        <v>4198</v>
      </c>
      <c r="Q82" s="343"/>
      <c r="R82" s="343"/>
      <c r="S82" s="343"/>
      <c r="T82" s="343"/>
      <c r="U82" s="375"/>
      <c r="V82" s="375"/>
      <c r="W82" s="375"/>
      <c r="X82" s="401" t="s">
        <v>4198</v>
      </c>
      <c r="Y82" s="343" t="s">
        <v>4199</v>
      </c>
      <c r="Z82" s="431"/>
      <c r="AA82" s="431"/>
      <c r="AB82" s="431"/>
      <c r="AC82" s="402"/>
      <c r="AD82" s="402"/>
      <c r="AE82" s="402"/>
      <c r="AF82" s="402"/>
    </row>
    <row r="83" spans="1:32" ht="16.5" customHeight="1">
      <c r="A83" s="270">
        <f t="shared" si="10"/>
        <v>3</v>
      </c>
      <c r="B83" s="349" t="s">
        <v>4200</v>
      </c>
      <c r="C83" s="345" t="s">
        <v>1524</v>
      </c>
      <c r="D83" s="270" t="s">
        <v>120</v>
      </c>
      <c r="E83" s="343" t="s">
        <v>376</v>
      </c>
      <c r="F83" s="270" t="s">
        <v>1239</v>
      </c>
      <c r="G83" s="270" t="s">
        <v>1536</v>
      </c>
      <c r="H83" s="343" t="s">
        <v>1505</v>
      </c>
      <c r="I83" s="348">
        <v>38472</v>
      </c>
      <c r="J83" s="343" t="str">
        <f t="shared" ca="1" si="9"/>
        <v>21Tahun</v>
      </c>
      <c r="K83" s="347" t="s">
        <v>4201</v>
      </c>
      <c r="L83" s="346" t="s">
        <v>4202</v>
      </c>
      <c r="M83" s="346" t="s">
        <v>250</v>
      </c>
      <c r="N83" s="401" t="s">
        <v>3933</v>
      </c>
      <c r="O83" s="401" t="s">
        <v>3934</v>
      </c>
      <c r="P83" s="401" t="s">
        <v>3935</v>
      </c>
      <c r="Q83" s="267"/>
      <c r="R83" s="267"/>
      <c r="S83" s="267"/>
      <c r="T83" s="267"/>
      <c r="U83" s="432"/>
      <c r="V83" s="432"/>
      <c r="W83" s="432"/>
      <c r="X83" s="401" t="s">
        <v>3935</v>
      </c>
      <c r="Y83" s="343"/>
      <c r="Z83" s="378"/>
      <c r="AA83" s="378"/>
      <c r="AB83" s="378"/>
      <c r="AC83" s="378"/>
      <c r="AD83" s="378"/>
      <c r="AE83" s="378"/>
      <c r="AF83" s="378"/>
    </row>
    <row r="84" spans="1:32" ht="16.5" customHeight="1">
      <c r="A84" s="270">
        <f t="shared" si="10"/>
        <v>4</v>
      </c>
      <c r="B84" s="349" t="s">
        <v>4203</v>
      </c>
      <c r="C84" s="345" t="s">
        <v>1535</v>
      </c>
      <c r="D84" s="270" t="s">
        <v>120</v>
      </c>
      <c r="E84" s="343" t="s">
        <v>376</v>
      </c>
      <c r="F84" s="270" t="s">
        <v>1239</v>
      </c>
      <c r="G84" s="270" t="s">
        <v>1536</v>
      </c>
      <c r="H84" s="343" t="s">
        <v>1536</v>
      </c>
      <c r="I84" s="348">
        <v>37155</v>
      </c>
      <c r="J84" s="343" t="str">
        <f t="shared" ca="1" si="9"/>
        <v>25Tahun</v>
      </c>
      <c r="K84" s="347" t="s">
        <v>4204</v>
      </c>
      <c r="L84" s="346" t="s">
        <v>4205</v>
      </c>
      <c r="M84" s="346" t="s">
        <v>234</v>
      </c>
      <c r="N84" s="401" t="s">
        <v>3990</v>
      </c>
      <c r="O84" s="401" t="s">
        <v>3935</v>
      </c>
      <c r="P84" s="401" t="s">
        <v>4206</v>
      </c>
      <c r="Q84" s="267"/>
      <c r="R84" s="267"/>
      <c r="S84" s="267"/>
      <c r="T84" s="267"/>
      <c r="U84" s="432"/>
      <c r="V84" s="432"/>
      <c r="W84" s="432"/>
      <c r="X84" s="401" t="s">
        <v>4206</v>
      </c>
      <c r="Y84" s="343"/>
      <c r="Z84" s="378"/>
      <c r="AA84" s="378"/>
      <c r="AB84" s="378"/>
      <c r="AC84" s="378"/>
      <c r="AD84" s="378"/>
      <c r="AE84" s="378"/>
      <c r="AF84" s="378"/>
    </row>
    <row r="85" spans="1:32" ht="16.5" customHeight="1">
      <c r="A85" s="403"/>
      <c r="B85" s="402"/>
      <c r="C85" s="402"/>
      <c r="D85" s="403"/>
      <c r="E85" s="431"/>
      <c r="F85" s="403"/>
      <c r="G85" s="403"/>
      <c r="H85" s="403"/>
      <c r="I85" s="403"/>
      <c r="J85" s="403"/>
      <c r="K85" s="471"/>
      <c r="L85" s="403"/>
      <c r="M85" s="403"/>
      <c r="N85" s="431"/>
      <c r="O85" s="427"/>
      <c r="P85" s="431"/>
      <c r="Q85" s="431"/>
      <c r="R85" s="431"/>
      <c r="S85" s="431"/>
      <c r="T85" s="431"/>
      <c r="U85" s="431"/>
      <c r="V85" s="431"/>
      <c r="W85" s="431"/>
      <c r="X85" s="461"/>
      <c r="Y85" s="461"/>
      <c r="Z85" s="378"/>
      <c r="AA85" s="378"/>
      <c r="AB85" s="378"/>
      <c r="AC85" s="378"/>
      <c r="AD85" s="378"/>
      <c r="AE85" s="378"/>
      <c r="AF85" s="378"/>
    </row>
    <row r="86" spans="1:32" ht="16.5" customHeight="1">
      <c r="A86" s="462" t="s">
        <v>4207</v>
      </c>
      <c r="B86" s="463"/>
      <c r="C86" s="402"/>
      <c r="D86" s="431"/>
      <c r="E86" s="431"/>
      <c r="F86" s="431"/>
      <c r="G86" s="431"/>
      <c r="H86" s="431"/>
      <c r="I86" s="431"/>
      <c r="J86" s="431"/>
      <c r="K86" s="456"/>
      <c r="L86" s="431"/>
      <c r="M86" s="431"/>
      <c r="N86" s="431"/>
      <c r="O86" s="431"/>
      <c r="P86" s="431"/>
      <c r="Q86" s="431"/>
      <c r="R86" s="431"/>
      <c r="S86" s="431"/>
      <c r="T86" s="431"/>
      <c r="U86" s="431"/>
      <c r="V86" s="431"/>
      <c r="W86" s="431"/>
      <c r="X86" s="343"/>
      <c r="Y86" s="343"/>
      <c r="Z86" s="378"/>
      <c r="AA86" s="378"/>
      <c r="AB86" s="378"/>
      <c r="AC86" s="378"/>
      <c r="AD86" s="378"/>
      <c r="AE86" s="378"/>
      <c r="AF86" s="378"/>
    </row>
    <row r="87" spans="1:32" ht="16.5" customHeight="1">
      <c r="A87" s="270">
        <v>1</v>
      </c>
      <c r="B87" s="447" t="s">
        <v>4208</v>
      </c>
      <c r="C87" s="345" t="s">
        <v>1502</v>
      </c>
      <c r="D87" s="270" t="s">
        <v>120</v>
      </c>
      <c r="E87" s="343" t="s">
        <v>376</v>
      </c>
      <c r="F87" s="270" t="s">
        <v>1239</v>
      </c>
      <c r="G87" s="270" t="s">
        <v>2555</v>
      </c>
      <c r="H87" s="343" t="s">
        <v>4209</v>
      </c>
      <c r="I87" s="348">
        <v>38656</v>
      </c>
      <c r="J87" s="270" t="str">
        <f t="shared" ref="J87:J88" ca="1" si="11">INT((TODAY()-I87)/365) &amp; "Tahun"</f>
        <v>20Tahun</v>
      </c>
      <c r="K87" s="271" t="s">
        <v>4211</v>
      </c>
      <c r="L87" s="269" t="s">
        <v>4212</v>
      </c>
      <c r="M87" s="269" t="s">
        <v>4017</v>
      </c>
      <c r="N87" s="401" t="s">
        <v>4213</v>
      </c>
      <c r="O87" s="401" t="s">
        <v>4214</v>
      </c>
      <c r="P87" s="401" t="s">
        <v>4215</v>
      </c>
      <c r="Q87" s="343"/>
      <c r="R87" s="343"/>
      <c r="S87" s="343"/>
      <c r="T87" s="343"/>
      <c r="U87" s="428"/>
      <c r="V87" s="428"/>
      <c r="W87" s="428"/>
      <c r="X87" s="401" t="s">
        <v>4215</v>
      </c>
      <c r="Y87" s="343" t="s">
        <v>4217</v>
      </c>
      <c r="Z87" s="378"/>
      <c r="AA87" s="378"/>
      <c r="AB87" s="378"/>
      <c r="AC87" s="378"/>
      <c r="AD87" s="378"/>
      <c r="AE87" s="378"/>
      <c r="AF87" s="378"/>
    </row>
    <row r="88" spans="1:32" ht="16.5" customHeight="1">
      <c r="A88" s="270">
        <f>A87+1</f>
        <v>2</v>
      </c>
      <c r="B88" s="349" t="s">
        <v>4221</v>
      </c>
      <c r="C88" s="345" t="s">
        <v>1545</v>
      </c>
      <c r="D88" s="270" t="s">
        <v>120</v>
      </c>
      <c r="E88" s="343" t="s">
        <v>376</v>
      </c>
      <c r="F88" s="270" t="s">
        <v>1239</v>
      </c>
      <c r="G88" s="270" t="s">
        <v>2555</v>
      </c>
      <c r="H88" s="343" t="s">
        <v>1547</v>
      </c>
      <c r="I88" s="348">
        <v>34316</v>
      </c>
      <c r="J88" s="270" t="str">
        <f t="shared" ca="1" si="11"/>
        <v>32Tahun</v>
      </c>
      <c r="K88" s="271" t="s">
        <v>4224</v>
      </c>
      <c r="L88" s="269" t="s">
        <v>4225</v>
      </c>
      <c r="M88" s="269" t="s">
        <v>234</v>
      </c>
      <c r="N88" s="401" t="s">
        <v>3940</v>
      </c>
      <c r="O88" s="401" t="s">
        <v>3941</v>
      </c>
      <c r="P88" s="401" t="s">
        <v>3942</v>
      </c>
      <c r="Q88" s="343"/>
      <c r="R88" s="343"/>
      <c r="S88" s="343"/>
      <c r="T88" s="343"/>
      <c r="U88" s="428"/>
      <c r="V88" s="428"/>
      <c r="W88" s="428"/>
      <c r="X88" s="401" t="s">
        <v>3942</v>
      </c>
      <c r="Y88" s="343" t="s">
        <v>4178</v>
      </c>
      <c r="Z88" s="378"/>
      <c r="AA88" s="378"/>
      <c r="AB88" s="378"/>
      <c r="AC88" s="378"/>
      <c r="AD88" s="378"/>
      <c r="AE88" s="378"/>
      <c r="AF88" s="378"/>
    </row>
    <row r="89" spans="1:32" ht="16.5" customHeight="1">
      <c r="A89" s="403"/>
      <c r="B89" s="378"/>
      <c r="C89" s="378"/>
      <c r="D89" s="403"/>
      <c r="E89" s="431"/>
      <c r="F89" s="403"/>
      <c r="G89" s="403"/>
      <c r="H89" s="431"/>
      <c r="I89" s="427"/>
      <c r="J89" s="431"/>
      <c r="K89" s="456"/>
      <c r="L89" s="431"/>
      <c r="M89" s="431"/>
      <c r="N89" s="431"/>
      <c r="O89" s="431"/>
      <c r="P89" s="427"/>
      <c r="Q89" s="431"/>
      <c r="R89" s="431"/>
      <c r="S89" s="431"/>
      <c r="T89" s="431"/>
      <c r="U89" s="431"/>
      <c r="V89" s="431"/>
      <c r="W89" s="431"/>
      <c r="X89" s="431"/>
      <c r="Y89" s="431"/>
      <c r="Z89" s="378"/>
      <c r="AA89" s="378"/>
      <c r="AB89" s="378"/>
      <c r="AC89" s="378"/>
      <c r="AD89" s="378"/>
      <c r="AE89" s="378"/>
      <c r="AF89" s="378"/>
    </row>
    <row r="90" spans="1:32" ht="16.5" customHeight="1">
      <c r="A90" s="475" t="s">
        <v>316</v>
      </c>
      <c r="B90" s="476" t="s">
        <v>4226</v>
      </c>
      <c r="C90" s="402"/>
      <c r="D90" s="431"/>
      <c r="E90" s="431"/>
      <c r="F90" s="431"/>
      <c r="G90" s="431"/>
      <c r="H90" s="431"/>
      <c r="I90" s="431"/>
      <c r="J90" s="431"/>
      <c r="K90" s="456"/>
      <c r="L90" s="431"/>
      <c r="M90" s="431"/>
      <c r="N90" s="431"/>
      <c r="O90" s="431"/>
      <c r="P90" s="431"/>
      <c r="Q90" s="431"/>
      <c r="R90" s="431"/>
      <c r="S90" s="431"/>
      <c r="T90" s="431"/>
      <c r="U90" s="431"/>
      <c r="V90" s="431"/>
      <c r="W90" s="431"/>
      <c r="X90" s="431"/>
      <c r="Y90" s="431"/>
      <c r="Z90" s="378"/>
      <c r="AA90" s="378"/>
      <c r="AB90" s="378"/>
      <c r="AC90" s="378"/>
      <c r="AD90" s="378"/>
      <c r="AE90" s="378"/>
      <c r="AF90" s="378"/>
    </row>
    <row r="91" spans="1:32" ht="16.5" customHeight="1">
      <c r="A91" s="461">
        <v>1</v>
      </c>
      <c r="B91" s="477" t="s">
        <v>4227</v>
      </c>
      <c r="C91" s="478" t="s">
        <v>4228</v>
      </c>
      <c r="D91" s="461" t="s">
        <v>120</v>
      </c>
      <c r="E91" s="479" t="s">
        <v>246</v>
      </c>
      <c r="F91" s="461" t="s">
        <v>316</v>
      </c>
      <c r="G91" s="461" t="s">
        <v>2168</v>
      </c>
      <c r="H91" s="461" t="s">
        <v>2168</v>
      </c>
      <c r="I91" s="480">
        <v>29778</v>
      </c>
      <c r="J91" s="461" t="s">
        <v>4230</v>
      </c>
      <c r="K91" s="481" t="s">
        <v>4231</v>
      </c>
      <c r="L91" s="482" t="s">
        <v>4232</v>
      </c>
      <c r="M91" s="461" t="s">
        <v>177</v>
      </c>
      <c r="N91" s="461" t="s">
        <v>4233</v>
      </c>
      <c r="O91" s="461"/>
      <c r="P91" s="461"/>
      <c r="Q91" s="461"/>
      <c r="R91" s="461"/>
      <c r="S91" s="461"/>
      <c r="T91" s="461"/>
      <c r="U91" s="461"/>
      <c r="V91" s="461"/>
      <c r="W91" s="461"/>
      <c r="X91" s="461"/>
      <c r="Y91" s="461"/>
      <c r="Z91" s="378"/>
      <c r="AA91" s="378"/>
      <c r="AB91" s="378"/>
      <c r="AC91" s="378"/>
      <c r="AD91" s="378"/>
      <c r="AE91" s="378"/>
      <c r="AF91" s="378"/>
    </row>
    <row r="92" spans="1:32" ht="16.5" customHeight="1">
      <c r="A92" s="343"/>
      <c r="B92" s="267"/>
      <c r="C92" s="267"/>
      <c r="D92" s="343"/>
      <c r="E92" s="343"/>
      <c r="F92" s="343"/>
      <c r="G92" s="343"/>
      <c r="H92" s="343"/>
      <c r="I92" s="343"/>
      <c r="J92" s="343"/>
      <c r="K92" s="347"/>
      <c r="L92" s="343"/>
      <c r="M92" s="343"/>
      <c r="N92" s="343"/>
      <c r="O92" s="343"/>
      <c r="P92" s="343"/>
      <c r="Q92" s="343"/>
      <c r="R92" s="343"/>
      <c r="S92" s="343"/>
      <c r="T92" s="343"/>
      <c r="U92" s="343"/>
      <c r="V92" s="343"/>
      <c r="W92" s="343"/>
      <c r="X92" s="343"/>
      <c r="Y92" s="343"/>
      <c r="Z92" s="378"/>
      <c r="AA92" s="378"/>
      <c r="AB92" s="378"/>
      <c r="AC92" s="378"/>
      <c r="AD92" s="378"/>
      <c r="AE92" s="378"/>
      <c r="AF92" s="378"/>
    </row>
    <row r="93" spans="1:32" ht="16.5" customHeight="1">
      <c r="A93" s="343"/>
      <c r="B93" s="267"/>
      <c r="C93" s="267"/>
      <c r="D93" s="343"/>
      <c r="E93" s="343"/>
      <c r="F93" s="343"/>
      <c r="G93" s="343"/>
      <c r="H93" s="343"/>
      <c r="I93" s="343"/>
      <c r="J93" s="343"/>
      <c r="K93" s="347"/>
      <c r="L93" s="343"/>
      <c r="M93" s="343"/>
      <c r="N93" s="343"/>
      <c r="O93" s="343"/>
      <c r="P93" s="343"/>
      <c r="Q93" s="343"/>
      <c r="R93" s="343"/>
      <c r="S93" s="343"/>
      <c r="T93" s="343"/>
      <c r="U93" s="343"/>
      <c r="V93" s="343"/>
      <c r="W93" s="343"/>
      <c r="X93" s="343"/>
      <c r="Y93" s="343"/>
      <c r="Z93" s="378"/>
      <c r="AA93" s="378"/>
      <c r="AB93" s="378"/>
      <c r="AC93" s="378"/>
      <c r="AD93" s="378"/>
      <c r="AE93" s="378"/>
      <c r="AF93" s="378"/>
    </row>
    <row r="94" spans="1:32" ht="16.5" customHeight="1">
      <c r="A94" s="343"/>
      <c r="B94" s="267"/>
      <c r="C94" s="267"/>
      <c r="D94" s="343"/>
      <c r="E94" s="343"/>
      <c r="F94" s="343"/>
      <c r="G94" s="343"/>
      <c r="H94" s="343"/>
      <c r="I94" s="343"/>
      <c r="J94" s="343"/>
      <c r="K94" s="347"/>
      <c r="L94" s="343"/>
      <c r="M94" s="343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78"/>
      <c r="AA94" s="378"/>
      <c r="AB94" s="378"/>
      <c r="AC94" s="378"/>
      <c r="AD94" s="378"/>
      <c r="AE94" s="378"/>
      <c r="AF94" s="378"/>
    </row>
    <row r="95" spans="1:32" ht="16.5" customHeight="1">
      <c r="A95" s="431"/>
      <c r="B95" s="402"/>
      <c r="C95" s="402"/>
      <c r="D95" s="431"/>
      <c r="E95" s="431"/>
      <c r="F95" s="431"/>
      <c r="G95" s="431"/>
      <c r="H95" s="431"/>
      <c r="I95" s="431"/>
      <c r="J95" s="431"/>
      <c r="K95" s="456"/>
      <c r="L95" s="431"/>
      <c r="M95" s="431"/>
      <c r="N95" s="431"/>
      <c r="O95" s="431"/>
      <c r="P95" s="431"/>
      <c r="Q95" s="431"/>
      <c r="R95" s="431"/>
      <c r="S95" s="431"/>
      <c r="T95" s="431"/>
      <c r="U95" s="431"/>
      <c r="V95" s="431"/>
      <c r="W95" s="431"/>
      <c r="X95" s="431"/>
      <c r="Y95" s="431"/>
      <c r="Z95" s="378"/>
      <c r="AA95" s="378"/>
      <c r="AB95" s="378"/>
      <c r="AC95" s="378"/>
      <c r="AD95" s="378"/>
      <c r="AE95" s="378"/>
      <c r="AF95" s="378"/>
    </row>
    <row r="96" spans="1:32" ht="16.5" customHeight="1">
      <c r="A96" s="431"/>
      <c r="B96" s="402"/>
      <c r="C96" s="402"/>
      <c r="D96" s="431"/>
      <c r="E96" s="431"/>
      <c r="F96" s="431"/>
      <c r="G96" s="431"/>
      <c r="H96" s="431"/>
      <c r="I96" s="431"/>
      <c r="J96" s="431"/>
      <c r="K96" s="456"/>
      <c r="L96" s="431"/>
      <c r="M96" s="431"/>
      <c r="N96" s="431"/>
      <c r="O96" s="431"/>
      <c r="P96" s="431"/>
      <c r="Q96" s="431"/>
      <c r="R96" s="431"/>
      <c r="S96" s="431"/>
      <c r="T96" s="431"/>
      <c r="U96" s="431"/>
      <c r="V96" s="431"/>
      <c r="W96" s="431"/>
      <c r="X96" s="431"/>
      <c r="Y96" s="431"/>
      <c r="Z96" s="378"/>
      <c r="AA96" s="378"/>
      <c r="AB96" s="378"/>
      <c r="AC96" s="378"/>
      <c r="AD96" s="378"/>
      <c r="AE96" s="378"/>
      <c r="AF96" s="378"/>
    </row>
    <row r="97" spans="1:32" ht="16.5" customHeight="1">
      <c r="A97" s="431"/>
      <c r="B97" s="402"/>
      <c r="C97" s="402"/>
      <c r="D97" s="431"/>
      <c r="E97" s="431"/>
      <c r="F97" s="431"/>
      <c r="G97" s="431"/>
      <c r="H97" s="431"/>
      <c r="I97" s="431"/>
      <c r="J97" s="431"/>
      <c r="K97" s="456"/>
      <c r="L97" s="431"/>
      <c r="M97" s="431"/>
      <c r="N97" s="431"/>
      <c r="O97" s="431"/>
      <c r="P97" s="431"/>
      <c r="Q97" s="431"/>
      <c r="R97" s="431"/>
      <c r="S97" s="431"/>
      <c r="T97" s="431"/>
      <c r="U97" s="431"/>
      <c r="V97" s="431"/>
      <c r="W97" s="431"/>
      <c r="X97" s="431"/>
      <c r="Y97" s="431"/>
      <c r="Z97" s="378"/>
      <c r="AA97" s="378"/>
      <c r="AB97" s="378"/>
      <c r="AC97" s="378"/>
      <c r="AD97" s="378"/>
      <c r="AE97" s="378"/>
      <c r="AF97" s="378"/>
    </row>
    <row r="98" spans="1:32" ht="16.5" customHeight="1">
      <c r="A98" s="431"/>
      <c r="B98" s="402"/>
      <c r="C98" s="402"/>
      <c r="D98" s="431"/>
      <c r="E98" s="431"/>
      <c r="F98" s="431"/>
      <c r="G98" s="431"/>
      <c r="H98" s="431"/>
      <c r="I98" s="431"/>
      <c r="J98" s="431"/>
      <c r="K98" s="456"/>
      <c r="L98" s="431"/>
      <c r="M98" s="431"/>
      <c r="N98" s="431"/>
      <c r="O98" s="431"/>
      <c r="P98" s="431"/>
      <c r="Q98" s="431"/>
      <c r="R98" s="431"/>
      <c r="S98" s="431"/>
      <c r="T98" s="431"/>
      <c r="U98" s="431"/>
      <c r="V98" s="431"/>
      <c r="W98" s="431"/>
      <c r="X98" s="431"/>
      <c r="Y98" s="431"/>
      <c r="Z98" s="378"/>
      <c r="AA98" s="378"/>
      <c r="AB98" s="378"/>
      <c r="AC98" s="378"/>
      <c r="AD98" s="378"/>
      <c r="AE98" s="378"/>
      <c r="AF98" s="378"/>
    </row>
    <row r="99" spans="1:32" ht="16.5" customHeight="1">
      <c r="A99" s="431"/>
      <c r="B99" s="402"/>
      <c r="C99" s="402"/>
      <c r="D99" s="431"/>
      <c r="E99" s="431"/>
      <c r="F99" s="431"/>
      <c r="G99" s="431"/>
      <c r="H99" s="431"/>
      <c r="I99" s="431"/>
      <c r="J99" s="431"/>
      <c r="K99" s="456"/>
      <c r="L99" s="431"/>
      <c r="M99" s="431"/>
      <c r="N99" s="431"/>
      <c r="O99" s="431"/>
      <c r="P99" s="431"/>
      <c r="Q99" s="431"/>
      <c r="R99" s="431"/>
      <c r="S99" s="431"/>
      <c r="T99" s="431"/>
      <c r="U99" s="431"/>
      <c r="V99" s="431"/>
      <c r="W99" s="431"/>
      <c r="X99" s="431"/>
      <c r="Y99" s="431"/>
      <c r="Z99" s="378"/>
      <c r="AA99" s="378"/>
      <c r="AB99" s="378"/>
      <c r="AC99" s="378"/>
      <c r="AD99" s="378"/>
      <c r="AE99" s="378"/>
      <c r="AF99" s="378"/>
    </row>
    <row r="100" spans="1:32" ht="16.5" customHeight="1">
      <c r="A100" s="431"/>
      <c r="B100" s="402"/>
      <c r="C100" s="402"/>
      <c r="D100" s="431"/>
      <c r="E100" s="431"/>
      <c r="F100" s="431"/>
      <c r="G100" s="431"/>
      <c r="H100" s="431"/>
      <c r="I100" s="431"/>
      <c r="J100" s="431"/>
      <c r="K100" s="456"/>
      <c r="L100" s="431"/>
      <c r="M100" s="431"/>
      <c r="N100" s="431"/>
      <c r="O100" s="431"/>
      <c r="P100" s="431"/>
      <c r="Q100" s="431"/>
      <c r="R100" s="431"/>
      <c r="S100" s="431"/>
      <c r="T100" s="431"/>
      <c r="U100" s="431"/>
      <c r="V100" s="431"/>
      <c r="W100" s="431"/>
      <c r="X100" s="431"/>
      <c r="Y100" s="431"/>
      <c r="Z100" s="378"/>
      <c r="AA100" s="378"/>
      <c r="AB100" s="378"/>
      <c r="AC100" s="378"/>
      <c r="AD100" s="378"/>
      <c r="AE100" s="378"/>
      <c r="AF100" s="378"/>
    </row>
    <row r="101" spans="1:32" ht="16.5" customHeight="1">
      <c r="A101" s="431"/>
      <c r="B101" s="402"/>
      <c r="C101" s="402"/>
      <c r="D101" s="431"/>
      <c r="E101" s="431"/>
      <c r="F101" s="431"/>
      <c r="G101" s="431"/>
      <c r="H101" s="431"/>
      <c r="I101" s="431"/>
      <c r="J101" s="431"/>
      <c r="K101" s="456"/>
      <c r="L101" s="431"/>
      <c r="M101" s="431"/>
      <c r="N101" s="431"/>
      <c r="O101" s="431"/>
      <c r="P101" s="431"/>
      <c r="Q101" s="431"/>
      <c r="R101" s="431"/>
      <c r="S101" s="431"/>
      <c r="T101" s="431"/>
      <c r="U101" s="431"/>
      <c r="V101" s="431"/>
      <c r="W101" s="431"/>
      <c r="X101" s="431"/>
      <c r="Y101" s="431"/>
      <c r="Z101" s="378"/>
      <c r="AA101" s="378"/>
      <c r="AB101" s="378"/>
      <c r="AC101" s="378"/>
      <c r="AD101" s="378"/>
      <c r="AE101" s="378"/>
      <c r="AF101" s="378"/>
    </row>
    <row r="102" spans="1:32" ht="16.5" customHeight="1">
      <c r="A102" s="431"/>
      <c r="B102" s="402"/>
      <c r="C102" s="402"/>
      <c r="D102" s="431"/>
      <c r="E102" s="431"/>
      <c r="F102" s="431"/>
      <c r="G102" s="431"/>
      <c r="H102" s="431"/>
      <c r="I102" s="431"/>
      <c r="J102" s="431"/>
      <c r="K102" s="456"/>
      <c r="L102" s="431"/>
      <c r="M102" s="431"/>
      <c r="N102" s="431"/>
      <c r="O102" s="431"/>
      <c r="P102" s="431"/>
      <c r="Q102" s="431"/>
      <c r="R102" s="431"/>
      <c r="S102" s="431"/>
      <c r="T102" s="431"/>
      <c r="U102" s="431"/>
      <c r="V102" s="431"/>
      <c r="W102" s="431"/>
      <c r="X102" s="431"/>
      <c r="Y102" s="431"/>
      <c r="Z102" s="378"/>
      <c r="AA102" s="378"/>
      <c r="AB102" s="378"/>
      <c r="AC102" s="378"/>
      <c r="AD102" s="378"/>
      <c r="AE102" s="378"/>
      <c r="AF102" s="378"/>
    </row>
    <row r="103" spans="1:32" ht="16.5" customHeight="1">
      <c r="A103" s="431"/>
      <c r="B103" s="402"/>
      <c r="C103" s="402"/>
      <c r="D103" s="431"/>
      <c r="E103" s="431"/>
      <c r="F103" s="431"/>
      <c r="G103" s="431"/>
      <c r="H103" s="431"/>
      <c r="I103" s="431"/>
      <c r="J103" s="431"/>
      <c r="K103" s="456"/>
      <c r="L103" s="431"/>
      <c r="M103" s="431"/>
      <c r="N103" s="431"/>
      <c r="O103" s="431"/>
      <c r="P103" s="431"/>
      <c r="Q103" s="431"/>
      <c r="R103" s="431"/>
      <c r="S103" s="431"/>
      <c r="T103" s="431"/>
      <c r="U103" s="431"/>
      <c r="V103" s="431"/>
      <c r="W103" s="431"/>
      <c r="X103" s="431"/>
      <c r="Y103" s="431"/>
      <c r="Z103" s="378"/>
      <c r="AA103" s="378"/>
      <c r="AB103" s="378"/>
      <c r="AC103" s="378"/>
      <c r="AD103" s="378"/>
      <c r="AE103" s="378"/>
      <c r="AF103" s="378"/>
    </row>
    <row r="104" spans="1:32" ht="16.5" customHeight="1">
      <c r="A104" s="431"/>
      <c r="B104" s="402"/>
      <c r="C104" s="402"/>
      <c r="D104" s="431"/>
      <c r="E104" s="431"/>
      <c r="F104" s="431"/>
      <c r="G104" s="431"/>
      <c r="H104" s="431"/>
      <c r="I104" s="431"/>
      <c r="J104" s="431"/>
      <c r="K104" s="456"/>
      <c r="L104" s="431"/>
      <c r="M104" s="431"/>
      <c r="N104" s="431"/>
      <c r="O104" s="431"/>
      <c r="P104" s="431"/>
      <c r="Q104" s="431"/>
      <c r="R104" s="431"/>
      <c r="S104" s="431"/>
      <c r="T104" s="431"/>
      <c r="U104" s="431"/>
      <c r="V104" s="431"/>
      <c r="W104" s="431"/>
      <c r="X104" s="431"/>
      <c r="Y104" s="431"/>
      <c r="Z104" s="378"/>
      <c r="AA104" s="378"/>
      <c r="AB104" s="378"/>
      <c r="AC104" s="378"/>
      <c r="AD104" s="378"/>
      <c r="AE104" s="378"/>
      <c r="AF104" s="378"/>
    </row>
    <row r="105" spans="1:32" ht="16.5" customHeight="1">
      <c r="A105" s="431"/>
      <c r="B105" s="402"/>
      <c r="C105" s="402"/>
      <c r="D105" s="431"/>
      <c r="E105" s="431"/>
      <c r="F105" s="431"/>
      <c r="G105" s="431"/>
      <c r="H105" s="431"/>
      <c r="I105" s="431"/>
      <c r="J105" s="431"/>
      <c r="K105" s="456"/>
      <c r="L105" s="431"/>
      <c r="M105" s="431"/>
      <c r="N105" s="431"/>
      <c r="O105" s="431"/>
      <c r="P105" s="431"/>
      <c r="Q105" s="431"/>
      <c r="R105" s="431"/>
      <c r="S105" s="431"/>
      <c r="T105" s="431"/>
      <c r="U105" s="431"/>
      <c r="V105" s="431"/>
      <c r="W105" s="431"/>
      <c r="X105" s="431"/>
      <c r="Y105" s="431"/>
      <c r="Z105" s="378"/>
      <c r="AA105" s="378"/>
      <c r="AB105" s="378"/>
      <c r="AC105" s="378"/>
      <c r="AD105" s="378"/>
      <c r="AE105" s="378"/>
      <c r="AF105" s="378"/>
    </row>
    <row r="106" spans="1:32" ht="16.5" customHeight="1">
      <c r="A106" s="431"/>
      <c r="B106" s="402"/>
      <c r="C106" s="402"/>
      <c r="D106" s="431"/>
      <c r="E106" s="431"/>
      <c r="F106" s="431"/>
      <c r="G106" s="431"/>
      <c r="H106" s="431"/>
      <c r="I106" s="431"/>
      <c r="J106" s="431"/>
      <c r="K106" s="456"/>
      <c r="L106" s="431"/>
      <c r="M106" s="431"/>
      <c r="N106" s="431"/>
      <c r="O106" s="431"/>
      <c r="P106" s="431"/>
      <c r="Q106" s="431"/>
      <c r="R106" s="431"/>
      <c r="S106" s="431"/>
      <c r="T106" s="431"/>
      <c r="U106" s="431"/>
      <c r="V106" s="431"/>
      <c r="W106" s="431"/>
      <c r="X106" s="431"/>
      <c r="Y106" s="431"/>
      <c r="Z106" s="378"/>
      <c r="AA106" s="378"/>
      <c r="AB106" s="378"/>
      <c r="AC106" s="378"/>
      <c r="AD106" s="378"/>
      <c r="AE106" s="378"/>
      <c r="AF106" s="378"/>
    </row>
    <row r="107" spans="1:32" ht="16.5" customHeight="1">
      <c r="A107" s="431"/>
      <c r="B107" s="402"/>
      <c r="C107" s="402"/>
      <c r="D107" s="431"/>
      <c r="E107" s="431"/>
      <c r="F107" s="431"/>
      <c r="G107" s="431"/>
      <c r="H107" s="431"/>
      <c r="I107" s="431"/>
      <c r="J107" s="431"/>
      <c r="K107" s="456"/>
      <c r="L107" s="431"/>
      <c r="M107" s="431"/>
      <c r="N107" s="431"/>
      <c r="O107" s="431"/>
      <c r="P107" s="431"/>
      <c r="Q107" s="431"/>
      <c r="R107" s="431"/>
      <c r="S107" s="431"/>
      <c r="T107" s="431"/>
      <c r="U107" s="431"/>
      <c r="V107" s="431"/>
      <c r="W107" s="431"/>
      <c r="X107" s="431"/>
      <c r="Y107" s="431"/>
      <c r="Z107" s="378"/>
      <c r="AA107" s="378"/>
      <c r="AB107" s="378"/>
      <c r="AC107" s="378"/>
      <c r="AD107" s="378"/>
      <c r="AE107" s="378"/>
      <c r="AF107" s="378"/>
    </row>
    <row r="108" spans="1:32" ht="16.5" customHeight="1">
      <c r="A108" s="431"/>
      <c r="B108" s="402"/>
      <c r="C108" s="402"/>
      <c r="D108" s="431"/>
      <c r="E108" s="431"/>
      <c r="F108" s="431"/>
      <c r="G108" s="431"/>
      <c r="H108" s="431"/>
      <c r="I108" s="431"/>
      <c r="J108" s="431"/>
      <c r="K108" s="456"/>
      <c r="L108" s="431"/>
      <c r="M108" s="431"/>
      <c r="N108" s="431"/>
      <c r="O108" s="431"/>
      <c r="P108" s="431"/>
      <c r="Q108" s="431"/>
      <c r="R108" s="431"/>
      <c r="S108" s="431"/>
      <c r="T108" s="431"/>
      <c r="U108" s="431"/>
      <c r="V108" s="431"/>
      <c r="W108" s="431"/>
      <c r="X108" s="431"/>
      <c r="Y108" s="431"/>
      <c r="Z108" s="378"/>
      <c r="AA108" s="378"/>
      <c r="AB108" s="378"/>
      <c r="AC108" s="378"/>
      <c r="AD108" s="378"/>
      <c r="AE108" s="378"/>
      <c r="AF108" s="378"/>
    </row>
    <row r="109" spans="1:32" ht="16.5" customHeight="1">
      <c r="A109" s="431"/>
      <c r="B109" s="402"/>
      <c r="C109" s="402"/>
      <c r="D109" s="431"/>
      <c r="E109" s="431"/>
      <c r="F109" s="431"/>
      <c r="G109" s="431"/>
      <c r="H109" s="431"/>
      <c r="I109" s="431"/>
      <c r="J109" s="431"/>
      <c r="K109" s="456"/>
      <c r="L109" s="431"/>
      <c r="M109" s="431"/>
      <c r="N109" s="431"/>
      <c r="O109" s="431"/>
      <c r="P109" s="431"/>
      <c r="Q109" s="431"/>
      <c r="R109" s="431"/>
      <c r="S109" s="431"/>
      <c r="T109" s="431"/>
      <c r="U109" s="431"/>
      <c r="V109" s="431"/>
      <c r="W109" s="431"/>
      <c r="X109" s="431"/>
      <c r="Y109" s="431"/>
      <c r="Z109" s="378"/>
      <c r="AA109" s="378"/>
      <c r="AB109" s="378"/>
      <c r="AC109" s="378"/>
      <c r="AD109" s="378"/>
      <c r="AE109" s="378"/>
      <c r="AF109" s="378"/>
    </row>
    <row r="110" spans="1:32" ht="16.5" customHeight="1">
      <c r="A110" s="431"/>
      <c r="B110" s="402"/>
      <c r="C110" s="402"/>
      <c r="D110" s="431"/>
      <c r="E110" s="431"/>
      <c r="F110" s="431"/>
      <c r="G110" s="431"/>
      <c r="H110" s="431"/>
      <c r="I110" s="431"/>
      <c r="J110" s="431"/>
      <c r="K110" s="456"/>
      <c r="L110" s="431"/>
      <c r="M110" s="431"/>
      <c r="N110" s="431"/>
      <c r="O110" s="431"/>
      <c r="P110" s="431"/>
      <c r="Q110" s="431"/>
      <c r="R110" s="431"/>
      <c r="S110" s="431"/>
      <c r="T110" s="431"/>
      <c r="U110" s="431"/>
      <c r="V110" s="431"/>
      <c r="W110" s="431"/>
      <c r="X110" s="431"/>
      <c r="Y110" s="431"/>
      <c r="Z110" s="378"/>
      <c r="AA110" s="378"/>
      <c r="AB110" s="378"/>
      <c r="AC110" s="378"/>
      <c r="AD110" s="378"/>
      <c r="AE110" s="378"/>
      <c r="AF110" s="378"/>
    </row>
    <row r="111" spans="1:32" ht="16.5" customHeight="1">
      <c r="A111" s="431"/>
      <c r="B111" s="402"/>
      <c r="C111" s="402"/>
      <c r="D111" s="431"/>
      <c r="E111" s="431"/>
      <c r="F111" s="431"/>
      <c r="G111" s="431"/>
      <c r="H111" s="431"/>
      <c r="I111" s="431"/>
      <c r="J111" s="431"/>
      <c r="K111" s="456"/>
      <c r="L111" s="431"/>
      <c r="M111" s="431"/>
      <c r="N111" s="431"/>
      <c r="O111" s="431"/>
      <c r="P111" s="431"/>
      <c r="Q111" s="431"/>
      <c r="R111" s="431"/>
      <c r="S111" s="431"/>
      <c r="T111" s="431"/>
      <c r="U111" s="431"/>
      <c r="V111" s="431"/>
      <c r="W111" s="431"/>
      <c r="X111" s="431"/>
      <c r="Y111" s="431"/>
      <c r="Z111" s="378"/>
      <c r="AA111" s="378"/>
      <c r="AB111" s="378"/>
      <c r="AC111" s="378"/>
      <c r="AD111" s="378"/>
      <c r="AE111" s="378"/>
      <c r="AF111" s="378"/>
    </row>
    <row r="112" spans="1:32" ht="16.5" customHeight="1">
      <c r="A112" s="431"/>
      <c r="B112" s="402"/>
      <c r="C112" s="402"/>
      <c r="D112" s="431"/>
      <c r="E112" s="431"/>
      <c r="F112" s="431"/>
      <c r="G112" s="431"/>
      <c r="H112" s="431"/>
      <c r="I112" s="431"/>
      <c r="J112" s="431"/>
      <c r="K112" s="456"/>
      <c r="L112" s="431"/>
      <c r="M112" s="431"/>
      <c r="N112" s="431"/>
      <c r="O112" s="431"/>
      <c r="P112" s="431"/>
      <c r="Q112" s="431"/>
      <c r="R112" s="431"/>
      <c r="S112" s="431"/>
      <c r="T112" s="431"/>
      <c r="U112" s="431"/>
      <c r="V112" s="431"/>
      <c r="W112" s="431"/>
      <c r="X112" s="431"/>
      <c r="Y112" s="431"/>
      <c r="Z112" s="378"/>
      <c r="AA112" s="378"/>
      <c r="AB112" s="378"/>
      <c r="AC112" s="378"/>
      <c r="AD112" s="378"/>
      <c r="AE112" s="378"/>
      <c r="AF112" s="378"/>
    </row>
    <row r="113" spans="1:32" ht="16.5" customHeight="1">
      <c r="A113" s="431"/>
      <c r="B113" s="402"/>
      <c r="C113" s="402"/>
      <c r="D113" s="431"/>
      <c r="E113" s="431"/>
      <c r="F113" s="431"/>
      <c r="G113" s="431"/>
      <c r="H113" s="431"/>
      <c r="I113" s="431"/>
      <c r="J113" s="431"/>
      <c r="K113" s="456"/>
      <c r="L113" s="431"/>
      <c r="M113" s="431"/>
      <c r="N113" s="431"/>
      <c r="O113" s="431"/>
      <c r="P113" s="431"/>
      <c r="Q113" s="431"/>
      <c r="R113" s="431"/>
      <c r="S113" s="431"/>
      <c r="T113" s="431"/>
      <c r="U113" s="431"/>
      <c r="V113" s="431"/>
      <c r="W113" s="431"/>
      <c r="X113" s="431"/>
      <c r="Y113" s="431"/>
      <c r="Z113" s="378"/>
      <c r="AA113" s="378"/>
      <c r="AB113" s="378"/>
      <c r="AC113" s="378"/>
      <c r="AD113" s="378"/>
      <c r="AE113" s="378"/>
      <c r="AF113" s="378"/>
    </row>
    <row r="114" spans="1:32" ht="16.5" customHeight="1">
      <c r="A114" s="431"/>
      <c r="B114" s="402"/>
      <c r="C114" s="402"/>
      <c r="D114" s="431"/>
      <c r="E114" s="431"/>
      <c r="F114" s="431"/>
      <c r="G114" s="431"/>
      <c r="H114" s="431"/>
      <c r="I114" s="431"/>
      <c r="J114" s="431"/>
      <c r="K114" s="456"/>
      <c r="L114" s="431"/>
      <c r="M114" s="431"/>
      <c r="N114" s="431"/>
      <c r="O114" s="431"/>
      <c r="P114" s="431"/>
      <c r="Q114" s="431"/>
      <c r="R114" s="431"/>
      <c r="S114" s="431"/>
      <c r="T114" s="431"/>
      <c r="U114" s="431"/>
      <c r="V114" s="431"/>
      <c r="W114" s="431"/>
      <c r="X114" s="431"/>
      <c r="Y114" s="431"/>
      <c r="Z114" s="378"/>
      <c r="AA114" s="378"/>
      <c r="AB114" s="378"/>
      <c r="AC114" s="378"/>
      <c r="AD114" s="378"/>
      <c r="AE114" s="378"/>
      <c r="AF114" s="378"/>
    </row>
    <row r="115" spans="1:32" ht="16.5" customHeight="1">
      <c r="A115" s="431"/>
      <c r="B115" s="402"/>
      <c r="C115" s="402"/>
      <c r="D115" s="431"/>
      <c r="E115" s="431"/>
      <c r="F115" s="431"/>
      <c r="G115" s="431"/>
      <c r="H115" s="431"/>
      <c r="I115" s="431"/>
      <c r="J115" s="431"/>
      <c r="K115" s="456"/>
      <c r="L115" s="431"/>
      <c r="M115" s="431"/>
      <c r="N115" s="431"/>
      <c r="O115" s="431"/>
      <c r="P115" s="431"/>
      <c r="Q115" s="431"/>
      <c r="R115" s="431"/>
      <c r="S115" s="431"/>
      <c r="T115" s="431"/>
      <c r="U115" s="431"/>
      <c r="V115" s="431"/>
      <c r="W115" s="431"/>
      <c r="X115" s="431"/>
      <c r="Y115" s="431"/>
      <c r="Z115" s="378"/>
      <c r="AA115" s="378"/>
      <c r="AB115" s="378"/>
      <c r="AC115" s="378"/>
      <c r="AD115" s="378"/>
      <c r="AE115" s="378"/>
      <c r="AF115" s="378"/>
    </row>
    <row r="116" spans="1:32" ht="16.5" customHeight="1">
      <c r="A116" s="431"/>
      <c r="B116" s="402"/>
      <c r="C116" s="402"/>
      <c r="D116" s="431"/>
      <c r="E116" s="431"/>
      <c r="F116" s="431"/>
      <c r="G116" s="431"/>
      <c r="H116" s="431"/>
      <c r="I116" s="431"/>
      <c r="J116" s="431"/>
      <c r="K116" s="456"/>
      <c r="L116" s="431"/>
      <c r="M116" s="431"/>
      <c r="N116" s="431"/>
      <c r="O116" s="431"/>
      <c r="P116" s="431"/>
      <c r="Q116" s="431"/>
      <c r="R116" s="431"/>
      <c r="S116" s="431"/>
      <c r="T116" s="431"/>
      <c r="U116" s="431"/>
      <c r="V116" s="431"/>
      <c r="W116" s="431"/>
      <c r="X116" s="431"/>
      <c r="Y116" s="431"/>
      <c r="Z116" s="378"/>
      <c r="AA116" s="378"/>
      <c r="AB116" s="378"/>
      <c r="AC116" s="378"/>
      <c r="AD116" s="378"/>
      <c r="AE116" s="378"/>
      <c r="AF116" s="378"/>
    </row>
    <row r="117" spans="1:32" ht="16.5" customHeight="1">
      <c r="A117" s="431"/>
      <c r="B117" s="402"/>
      <c r="C117" s="402"/>
      <c r="D117" s="431"/>
      <c r="E117" s="431"/>
      <c r="F117" s="431"/>
      <c r="G117" s="431"/>
      <c r="H117" s="431"/>
      <c r="I117" s="431"/>
      <c r="J117" s="431"/>
      <c r="K117" s="456"/>
      <c r="L117" s="431"/>
      <c r="M117" s="431"/>
      <c r="N117" s="431"/>
      <c r="O117" s="431"/>
      <c r="P117" s="431"/>
      <c r="Q117" s="431"/>
      <c r="R117" s="431"/>
      <c r="S117" s="431"/>
      <c r="T117" s="431"/>
      <c r="U117" s="431"/>
      <c r="V117" s="431"/>
      <c r="W117" s="431"/>
      <c r="X117" s="431"/>
      <c r="Y117" s="431"/>
      <c r="Z117" s="378"/>
      <c r="AA117" s="378"/>
      <c r="AB117" s="378"/>
      <c r="AC117" s="378"/>
      <c r="AD117" s="378"/>
      <c r="AE117" s="378"/>
      <c r="AF117" s="378"/>
    </row>
    <row r="118" spans="1:32" ht="16.5" customHeight="1">
      <c r="A118" s="431"/>
      <c r="B118" s="402"/>
      <c r="C118" s="402"/>
      <c r="D118" s="431"/>
      <c r="E118" s="431"/>
      <c r="F118" s="431"/>
      <c r="G118" s="431"/>
      <c r="H118" s="431"/>
      <c r="I118" s="431"/>
      <c r="J118" s="431"/>
      <c r="K118" s="456"/>
      <c r="L118" s="431"/>
      <c r="M118" s="431"/>
      <c r="N118" s="431"/>
      <c r="O118" s="431"/>
      <c r="P118" s="431"/>
      <c r="Q118" s="431"/>
      <c r="R118" s="431"/>
      <c r="S118" s="431"/>
      <c r="T118" s="431"/>
      <c r="U118" s="431"/>
      <c r="V118" s="431"/>
      <c r="W118" s="431"/>
      <c r="X118" s="431"/>
      <c r="Y118" s="431"/>
      <c r="Z118" s="378"/>
      <c r="AA118" s="378"/>
      <c r="AB118" s="378"/>
      <c r="AC118" s="378"/>
      <c r="AD118" s="378"/>
      <c r="AE118" s="378"/>
      <c r="AF118" s="378"/>
    </row>
    <row r="119" spans="1:32" ht="16.5" customHeight="1">
      <c r="A119" s="431"/>
      <c r="B119" s="402"/>
      <c r="C119" s="402"/>
      <c r="D119" s="431"/>
      <c r="E119" s="431"/>
      <c r="F119" s="431"/>
      <c r="G119" s="431"/>
      <c r="H119" s="431"/>
      <c r="I119" s="431"/>
      <c r="J119" s="431"/>
      <c r="K119" s="456"/>
      <c r="L119" s="431"/>
      <c r="M119" s="431"/>
      <c r="N119" s="431"/>
      <c r="O119" s="431"/>
      <c r="P119" s="431"/>
      <c r="Q119" s="431"/>
      <c r="R119" s="431"/>
      <c r="S119" s="431"/>
      <c r="T119" s="431"/>
      <c r="U119" s="431"/>
      <c r="V119" s="431"/>
      <c r="W119" s="431"/>
      <c r="X119" s="431"/>
      <c r="Y119" s="431"/>
      <c r="Z119" s="378"/>
      <c r="AA119" s="378"/>
      <c r="AB119" s="378"/>
      <c r="AC119" s="378"/>
      <c r="AD119" s="378"/>
      <c r="AE119" s="378"/>
      <c r="AF119" s="378"/>
    </row>
    <row r="120" spans="1:32" ht="16.5" customHeight="1">
      <c r="A120" s="431"/>
      <c r="B120" s="402"/>
      <c r="C120" s="402"/>
      <c r="D120" s="431"/>
      <c r="E120" s="431"/>
      <c r="F120" s="431"/>
      <c r="G120" s="431"/>
      <c r="H120" s="431"/>
      <c r="I120" s="431"/>
      <c r="J120" s="431"/>
      <c r="K120" s="456"/>
      <c r="L120" s="431"/>
      <c r="M120" s="431"/>
      <c r="N120" s="431"/>
      <c r="O120" s="431"/>
      <c r="P120" s="431"/>
      <c r="Q120" s="431"/>
      <c r="R120" s="431"/>
      <c r="S120" s="431"/>
      <c r="T120" s="431"/>
      <c r="U120" s="431"/>
      <c r="V120" s="431"/>
      <c r="W120" s="431"/>
      <c r="X120" s="431"/>
      <c r="Y120" s="431"/>
      <c r="Z120" s="378"/>
      <c r="AA120" s="378"/>
      <c r="AB120" s="378"/>
      <c r="AC120" s="378"/>
      <c r="AD120" s="378"/>
      <c r="AE120" s="378"/>
      <c r="AF120" s="378"/>
    </row>
    <row r="121" spans="1:32" ht="16.5" customHeight="1">
      <c r="A121" s="431"/>
      <c r="B121" s="402"/>
      <c r="C121" s="402"/>
      <c r="D121" s="431"/>
      <c r="E121" s="431"/>
      <c r="F121" s="431"/>
      <c r="G121" s="431"/>
      <c r="H121" s="431"/>
      <c r="I121" s="431"/>
      <c r="J121" s="431"/>
      <c r="K121" s="456"/>
      <c r="L121" s="431"/>
      <c r="M121" s="431"/>
      <c r="N121" s="431"/>
      <c r="O121" s="431"/>
      <c r="P121" s="431"/>
      <c r="Q121" s="431"/>
      <c r="R121" s="431"/>
      <c r="S121" s="431"/>
      <c r="T121" s="431"/>
      <c r="U121" s="431"/>
      <c r="V121" s="431"/>
      <c r="W121" s="431"/>
      <c r="X121" s="431"/>
      <c r="Y121" s="431"/>
      <c r="Z121" s="378"/>
      <c r="AA121" s="378"/>
      <c r="AB121" s="378"/>
      <c r="AC121" s="378"/>
      <c r="AD121" s="378"/>
      <c r="AE121" s="378"/>
      <c r="AF121" s="378"/>
    </row>
    <row r="122" spans="1:32" ht="16.5" customHeight="1">
      <c r="A122" s="431"/>
      <c r="B122" s="402"/>
      <c r="C122" s="402"/>
      <c r="D122" s="431"/>
      <c r="E122" s="431"/>
      <c r="F122" s="431"/>
      <c r="G122" s="431"/>
      <c r="H122" s="431"/>
      <c r="I122" s="431"/>
      <c r="J122" s="431"/>
      <c r="K122" s="456"/>
      <c r="L122" s="431"/>
      <c r="M122" s="431"/>
      <c r="N122" s="431"/>
      <c r="O122" s="431"/>
      <c r="P122" s="431"/>
      <c r="Q122" s="431"/>
      <c r="R122" s="431"/>
      <c r="S122" s="431"/>
      <c r="T122" s="431"/>
      <c r="U122" s="431"/>
      <c r="V122" s="431"/>
      <c r="W122" s="431"/>
      <c r="X122" s="431"/>
      <c r="Y122" s="431"/>
      <c r="Z122" s="378"/>
      <c r="AA122" s="378"/>
      <c r="AB122" s="378"/>
      <c r="AC122" s="378"/>
      <c r="AD122" s="378"/>
      <c r="AE122" s="378"/>
      <c r="AF122" s="378"/>
    </row>
    <row r="123" spans="1:32" ht="16.5" customHeight="1">
      <c r="A123" s="431"/>
      <c r="B123" s="402"/>
      <c r="C123" s="402"/>
      <c r="D123" s="431"/>
      <c r="E123" s="431"/>
      <c r="F123" s="431"/>
      <c r="G123" s="431"/>
      <c r="H123" s="431"/>
      <c r="I123" s="431"/>
      <c r="J123" s="431"/>
      <c r="K123" s="456"/>
      <c r="L123" s="431"/>
      <c r="M123" s="431"/>
      <c r="N123" s="431"/>
      <c r="O123" s="431"/>
      <c r="P123" s="431"/>
      <c r="Q123" s="431"/>
      <c r="R123" s="431"/>
      <c r="S123" s="431"/>
      <c r="T123" s="431"/>
      <c r="U123" s="431"/>
      <c r="V123" s="431"/>
      <c r="W123" s="431"/>
      <c r="X123" s="431"/>
      <c r="Y123" s="431"/>
      <c r="Z123" s="378"/>
      <c r="AA123" s="378"/>
      <c r="AB123" s="378"/>
      <c r="AC123" s="378"/>
      <c r="AD123" s="378"/>
      <c r="AE123" s="378"/>
      <c r="AF123" s="378"/>
    </row>
    <row r="124" spans="1:32" ht="16.5" customHeight="1">
      <c r="A124" s="431"/>
      <c r="B124" s="402"/>
      <c r="C124" s="402"/>
      <c r="D124" s="431"/>
      <c r="E124" s="431"/>
      <c r="F124" s="431"/>
      <c r="G124" s="431"/>
      <c r="H124" s="431"/>
      <c r="I124" s="431"/>
      <c r="J124" s="431"/>
      <c r="K124" s="456"/>
      <c r="L124" s="431"/>
      <c r="M124" s="431"/>
      <c r="N124" s="431"/>
      <c r="O124" s="431"/>
      <c r="P124" s="431"/>
      <c r="Q124" s="431"/>
      <c r="R124" s="431"/>
      <c r="S124" s="431"/>
      <c r="T124" s="431"/>
      <c r="U124" s="431"/>
      <c r="V124" s="431"/>
      <c r="W124" s="431"/>
      <c r="X124" s="431"/>
      <c r="Y124" s="431"/>
      <c r="Z124" s="378"/>
      <c r="AA124" s="378"/>
      <c r="AB124" s="378"/>
      <c r="AC124" s="378"/>
      <c r="AD124" s="378"/>
      <c r="AE124" s="378"/>
      <c r="AF124" s="378"/>
    </row>
    <row r="125" spans="1:32" ht="16.5" customHeight="1">
      <c r="A125" s="431"/>
      <c r="B125" s="402"/>
      <c r="C125" s="402"/>
      <c r="D125" s="431"/>
      <c r="E125" s="431"/>
      <c r="F125" s="431"/>
      <c r="G125" s="431"/>
      <c r="H125" s="431"/>
      <c r="I125" s="431"/>
      <c r="J125" s="431"/>
      <c r="K125" s="456"/>
      <c r="L125" s="431"/>
      <c r="M125" s="431"/>
      <c r="N125" s="431"/>
      <c r="O125" s="431"/>
      <c r="P125" s="431"/>
      <c r="Q125" s="431"/>
      <c r="R125" s="431"/>
      <c r="S125" s="431"/>
      <c r="T125" s="431"/>
      <c r="U125" s="431"/>
      <c r="V125" s="431"/>
      <c r="W125" s="431"/>
      <c r="X125" s="431"/>
      <c r="Y125" s="431"/>
      <c r="Z125" s="378"/>
      <c r="AA125" s="378"/>
      <c r="AB125" s="378"/>
      <c r="AC125" s="378"/>
      <c r="AD125" s="378"/>
      <c r="AE125" s="378"/>
      <c r="AF125" s="378"/>
    </row>
    <row r="126" spans="1:32" ht="16.5" customHeight="1">
      <c r="A126" s="431"/>
      <c r="B126" s="402"/>
      <c r="C126" s="402"/>
      <c r="D126" s="431"/>
      <c r="E126" s="431"/>
      <c r="F126" s="431"/>
      <c r="G126" s="431"/>
      <c r="H126" s="431"/>
      <c r="I126" s="431"/>
      <c r="J126" s="431"/>
      <c r="K126" s="456"/>
      <c r="L126" s="431"/>
      <c r="M126" s="431"/>
      <c r="N126" s="431"/>
      <c r="O126" s="431"/>
      <c r="P126" s="431"/>
      <c r="Q126" s="431"/>
      <c r="R126" s="431"/>
      <c r="S126" s="431"/>
      <c r="T126" s="431"/>
      <c r="U126" s="431"/>
      <c r="V126" s="431"/>
      <c r="W126" s="431"/>
      <c r="X126" s="431"/>
      <c r="Y126" s="431"/>
      <c r="Z126" s="378"/>
      <c r="AA126" s="378"/>
      <c r="AB126" s="378"/>
      <c r="AC126" s="378"/>
      <c r="AD126" s="378"/>
      <c r="AE126" s="378"/>
      <c r="AF126" s="378"/>
    </row>
    <row r="127" spans="1:32" ht="16.5" customHeight="1">
      <c r="A127" s="431"/>
      <c r="B127" s="402"/>
      <c r="C127" s="402"/>
      <c r="D127" s="431"/>
      <c r="E127" s="431"/>
      <c r="F127" s="431"/>
      <c r="G127" s="431"/>
      <c r="H127" s="431"/>
      <c r="I127" s="431"/>
      <c r="J127" s="431"/>
      <c r="K127" s="456"/>
      <c r="L127" s="431"/>
      <c r="M127" s="431"/>
      <c r="N127" s="431"/>
      <c r="O127" s="431"/>
      <c r="P127" s="431"/>
      <c r="Q127" s="431"/>
      <c r="R127" s="431"/>
      <c r="S127" s="431"/>
      <c r="T127" s="431"/>
      <c r="U127" s="431"/>
      <c r="V127" s="431"/>
      <c r="W127" s="431"/>
      <c r="X127" s="431"/>
      <c r="Y127" s="431"/>
      <c r="Z127" s="378"/>
      <c r="AA127" s="378"/>
      <c r="AB127" s="378"/>
      <c r="AC127" s="378"/>
      <c r="AD127" s="378"/>
      <c r="AE127" s="378"/>
      <c r="AF127" s="378"/>
    </row>
    <row r="128" spans="1:32" ht="16.5" customHeight="1">
      <c r="A128" s="431"/>
      <c r="B128" s="402"/>
      <c r="C128" s="402"/>
      <c r="D128" s="431"/>
      <c r="E128" s="431"/>
      <c r="F128" s="431"/>
      <c r="G128" s="431"/>
      <c r="H128" s="431"/>
      <c r="I128" s="431"/>
      <c r="J128" s="431"/>
      <c r="K128" s="456"/>
      <c r="L128" s="431"/>
      <c r="M128" s="431"/>
      <c r="N128" s="431"/>
      <c r="O128" s="431"/>
      <c r="P128" s="431"/>
      <c r="Q128" s="431"/>
      <c r="R128" s="431"/>
      <c r="S128" s="431"/>
      <c r="T128" s="431"/>
      <c r="U128" s="431"/>
      <c r="V128" s="431"/>
      <c r="W128" s="431"/>
      <c r="X128" s="431"/>
      <c r="Y128" s="431"/>
      <c r="Z128" s="378"/>
      <c r="AA128" s="378"/>
      <c r="AB128" s="378"/>
      <c r="AC128" s="378"/>
      <c r="AD128" s="378"/>
      <c r="AE128" s="378"/>
      <c r="AF128" s="378"/>
    </row>
    <row r="129" spans="1:32" ht="16.5" customHeight="1">
      <c r="A129" s="431"/>
      <c r="B129" s="402"/>
      <c r="C129" s="402"/>
      <c r="D129" s="431"/>
      <c r="E129" s="431"/>
      <c r="F129" s="431"/>
      <c r="G129" s="431"/>
      <c r="H129" s="431"/>
      <c r="I129" s="431"/>
      <c r="J129" s="431"/>
      <c r="K129" s="456"/>
      <c r="L129" s="431"/>
      <c r="M129" s="431"/>
      <c r="N129" s="431"/>
      <c r="O129" s="431"/>
      <c r="P129" s="431"/>
      <c r="Q129" s="431"/>
      <c r="R129" s="431"/>
      <c r="S129" s="431"/>
      <c r="T129" s="431"/>
      <c r="U129" s="431"/>
      <c r="V129" s="431"/>
      <c r="W129" s="431"/>
      <c r="X129" s="431"/>
      <c r="Y129" s="431"/>
      <c r="Z129" s="378"/>
      <c r="AA129" s="378"/>
      <c r="AB129" s="378"/>
      <c r="AC129" s="378"/>
      <c r="AD129" s="378"/>
      <c r="AE129" s="378"/>
      <c r="AF129" s="378"/>
    </row>
    <row r="130" spans="1:32" ht="16.5" customHeight="1">
      <c r="A130" s="431"/>
      <c r="B130" s="402"/>
      <c r="C130" s="402"/>
      <c r="D130" s="431"/>
      <c r="E130" s="431"/>
      <c r="F130" s="431"/>
      <c r="G130" s="431"/>
      <c r="H130" s="431"/>
      <c r="I130" s="431"/>
      <c r="J130" s="431"/>
      <c r="K130" s="456"/>
      <c r="L130" s="431"/>
      <c r="M130" s="431"/>
      <c r="N130" s="431"/>
      <c r="O130" s="431"/>
      <c r="P130" s="431"/>
      <c r="Q130" s="431"/>
      <c r="R130" s="431"/>
      <c r="S130" s="431"/>
      <c r="T130" s="431"/>
      <c r="U130" s="431"/>
      <c r="V130" s="431"/>
      <c r="W130" s="431"/>
      <c r="X130" s="431"/>
      <c r="Y130" s="431"/>
      <c r="Z130" s="378"/>
      <c r="AA130" s="378"/>
      <c r="AB130" s="378"/>
      <c r="AC130" s="378"/>
      <c r="AD130" s="378"/>
      <c r="AE130" s="378"/>
      <c r="AF130" s="378"/>
    </row>
    <row r="131" spans="1:32" ht="16.5" customHeight="1">
      <c r="A131" s="431"/>
      <c r="B131" s="402"/>
      <c r="C131" s="402"/>
      <c r="D131" s="431"/>
      <c r="E131" s="431"/>
      <c r="F131" s="431"/>
      <c r="G131" s="431"/>
      <c r="H131" s="431"/>
      <c r="I131" s="431"/>
      <c r="J131" s="431"/>
      <c r="K131" s="456"/>
      <c r="L131" s="431"/>
      <c r="M131" s="431"/>
      <c r="N131" s="431"/>
      <c r="O131" s="431"/>
      <c r="P131" s="431"/>
      <c r="Q131" s="431"/>
      <c r="R131" s="431"/>
      <c r="S131" s="431"/>
      <c r="T131" s="431"/>
      <c r="U131" s="431"/>
      <c r="V131" s="431"/>
      <c r="W131" s="431"/>
      <c r="X131" s="431"/>
      <c r="Y131" s="431"/>
      <c r="Z131" s="378"/>
      <c r="AA131" s="378"/>
      <c r="AB131" s="378"/>
      <c r="AC131" s="378"/>
      <c r="AD131" s="378"/>
      <c r="AE131" s="378"/>
      <c r="AF131" s="378"/>
    </row>
    <row r="132" spans="1:32" ht="16.5" customHeight="1">
      <c r="A132" s="431"/>
      <c r="B132" s="402"/>
      <c r="C132" s="402"/>
      <c r="D132" s="431"/>
      <c r="E132" s="431"/>
      <c r="F132" s="431"/>
      <c r="G132" s="431"/>
      <c r="H132" s="431"/>
      <c r="I132" s="431"/>
      <c r="J132" s="431"/>
      <c r="K132" s="456"/>
      <c r="L132" s="431"/>
      <c r="M132" s="431"/>
      <c r="N132" s="431"/>
      <c r="O132" s="431"/>
      <c r="P132" s="431"/>
      <c r="Q132" s="431"/>
      <c r="R132" s="431"/>
      <c r="S132" s="431"/>
      <c r="T132" s="431"/>
      <c r="U132" s="431"/>
      <c r="V132" s="431"/>
      <c r="W132" s="431"/>
      <c r="X132" s="431"/>
      <c r="Y132" s="431"/>
      <c r="Z132" s="378"/>
      <c r="AA132" s="378"/>
      <c r="AB132" s="378"/>
      <c r="AC132" s="378"/>
      <c r="AD132" s="378"/>
      <c r="AE132" s="378"/>
      <c r="AF132" s="378"/>
    </row>
    <row r="133" spans="1:32" ht="16.5" customHeight="1">
      <c r="A133" s="431"/>
      <c r="B133" s="402"/>
      <c r="C133" s="402"/>
      <c r="D133" s="431"/>
      <c r="E133" s="431"/>
      <c r="F133" s="431"/>
      <c r="G133" s="431"/>
      <c r="H133" s="431"/>
      <c r="I133" s="431"/>
      <c r="J133" s="431"/>
      <c r="K133" s="456"/>
      <c r="L133" s="431"/>
      <c r="M133" s="431"/>
      <c r="N133" s="431"/>
      <c r="O133" s="431"/>
      <c r="P133" s="431"/>
      <c r="Q133" s="431"/>
      <c r="R133" s="431"/>
      <c r="S133" s="431"/>
      <c r="T133" s="431"/>
      <c r="U133" s="431"/>
      <c r="V133" s="431"/>
      <c r="W133" s="431"/>
      <c r="X133" s="431"/>
      <c r="Y133" s="431"/>
      <c r="Z133" s="378"/>
      <c r="AA133" s="378"/>
      <c r="AB133" s="378"/>
      <c r="AC133" s="378"/>
      <c r="AD133" s="378"/>
      <c r="AE133" s="378"/>
      <c r="AF133" s="378"/>
    </row>
    <row r="134" spans="1:32" ht="16.5" customHeight="1">
      <c r="A134" s="431"/>
      <c r="B134" s="402"/>
      <c r="C134" s="402"/>
      <c r="D134" s="431"/>
      <c r="E134" s="431"/>
      <c r="F134" s="431"/>
      <c r="G134" s="431"/>
      <c r="H134" s="431"/>
      <c r="I134" s="431"/>
      <c r="J134" s="431"/>
      <c r="K134" s="456"/>
      <c r="L134" s="431"/>
      <c r="M134" s="431"/>
      <c r="N134" s="431"/>
      <c r="O134" s="431"/>
      <c r="P134" s="431"/>
      <c r="Q134" s="431"/>
      <c r="R134" s="431"/>
      <c r="S134" s="431"/>
      <c r="T134" s="431"/>
      <c r="U134" s="431"/>
      <c r="V134" s="431"/>
      <c r="W134" s="431"/>
      <c r="X134" s="431"/>
      <c r="Y134" s="431"/>
      <c r="Z134" s="378"/>
      <c r="AA134" s="378"/>
      <c r="AB134" s="378"/>
      <c r="AC134" s="378"/>
      <c r="AD134" s="378"/>
      <c r="AE134" s="378"/>
      <c r="AF134" s="378"/>
    </row>
    <row r="135" spans="1:32" ht="16.5" customHeight="1">
      <c r="A135" s="431"/>
      <c r="B135" s="402"/>
      <c r="C135" s="402"/>
      <c r="D135" s="431"/>
      <c r="E135" s="431"/>
      <c r="F135" s="431"/>
      <c r="G135" s="431"/>
      <c r="H135" s="431"/>
      <c r="I135" s="431"/>
      <c r="J135" s="431"/>
      <c r="K135" s="456"/>
      <c r="L135" s="431"/>
      <c r="M135" s="431"/>
      <c r="N135" s="431"/>
      <c r="O135" s="431"/>
      <c r="P135" s="431"/>
      <c r="Q135" s="431"/>
      <c r="R135" s="431"/>
      <c r="S135" s="431"/>
      <c r="T135" s="431"/>
      <c r="U135" s="431"/>
      <c r="V135" s="431"/>
      <c r="W135" s="431"/>
      <c r="X135" s="431"/>
      <c r="Y135" s="431"/>
      <c r="Z135" s="378"/>
      <c r="AA135" s="378"/>
      <c r="AB135" s="378"/>
      <c r="AC135" s="378"/>
      <c r="AD135" s="378"/>
      <c r="AE135" s="378"/>
      <c r="AF135" s="378"/>
    </row>
    <row r="136" spans="1:32" ht="16.5" customHeight="1">
      <c r="A136" s="431"/>
      <c r="B136" s="402"/>
      <c r="C136" s="402"/>
      <c r="D136" s="431"/>
      <c r="E136" s="431"/>
      <c r="F136" s="431"/>
      <c r="G136" s="431"/>
      <c r="H136" s="431"/>
      <c r="I136" s="431"/>
      <c r="J136" s="431"/>
      <c r="K136" s="456"/>
      <c r="L136" s="431"/>
      <c r="M136" s="431"/>
      <c r="N136" s="431"/>
      <c r="O136" s="431"/>
      <c r="P136" s="431"/>
      <c r="Q136" s="431"/>
      <c r="R136" s="431"/>
      <c r="S136" s="431"/>
      <c r="T136" s="431"/>
      <c r="U136" s="431"/>
      <c r="V136" s="431"/>
      <c r="W136" s="431"/>
      <c r="X136" s="431"/>
      <c r="Y136" s="431"/>
      <c r="Z136" s="378"/>
      <c r="AA136" s="378"/>
      <c r="AB136" s="378"/>
      <c r="AC136" s="378"/>
      <c r="AD136" s="378"/>
      <c r="AE136" s="378"/>
      <c r="AF136" s="378"/>
    </row>
    <row r="137" spans="1:32" ht="16.5" customHeight="1">
      <c r="A137" s="431"/>
      <c r="B137" s="402"/>
      <c r="C137" s="402"/>
      <c r="D137" s="431"/>
      <c r="E137" s="431"/>
      <c r="F137" s="431"/>
      <c r="G137" s="431"/>
      <c r="H137" s="431"/>
      <c r="I137" s="431"/>
      <c r="J137" s="431"/>
      <c r="K137" s="456"/>
      <c r="L137" s="431"/>
      <c r="M137" s="431"/>
      <c r="N137" s="431"/>
      <c r="O137" s="431"/>
      <c r="P137" s="431"/>
      <c r="Q137" s="431"/>
      <c r="R137" s="431"/>
      <c r="S137" s="431"/>
      <c r="T137" s="431"/>
      <c r="U137" s="431"/>
      <c r="V137" s="431"/>
      <c r="W137" s="431"/>
      <c r="X137" s="431"/>
      <c r="Y137" s="431"/>
      <c r="Z137" s="378"/>
      <c r="AA137" s="378"/>
      <c r="AB137" s="378"/>
      <c r="AC137" s="378"/>
      <c r="AD137" s="378"/>
      <c r="AE137" s="378"/>
      <c r="AF137" s="378"/>
    </row>
    <row r="138" spans="1:32" ht="16.5" customHeight="1">
      <c r="A138" s="431"/>
      <c r="B138" s="402"/>
      <c r="C138" s="402"/>
      <c r="D138" s="431"/>
      <c r="E138" s="431"/>
      <c r="F138" s="431"/>
      <c r="G138" s="431"/>
      <c r="H138" s="431"/>
      <c r="I138" s="431"/>
      <c r="J138" s="431"/>
      <c r="K138" s="456"/>
      <c r="L138" s="431"/>
      <c r="M138" s="431"/>
      <c r="N138" s="431"/>
      <c r="O138" s="431"/>
      <c r="P138" s="431"/>
      <c r="Q138" s="431"/>
      <c r="R138" s="431"/>
      <c r="S138" s="431"/>
      <c r="T138" s="431"/>
      <c r="U138" s="431"/>
      <c r="V138" s="431"/>
      <c r="W138" s="431"/>
      <c r="X138" s="431"/>
      <c r="Y138" s="431"/>
      <c r="Z138" s="378"/>
      <c r="AA138" s="378"/>
      <c r="AB138" s="378"/>
      <c r="AC138" s="378"/>
      <c r="AD138" s="378"/>
      <c r="AE138" s="378"/>
      <c r="AF138" s="378"/>
    </row>
    <row r="139" spans="1:32" ht="16.5" customHeight="1">
      <c r="A139" s="431"/>
      <c r="B139" s="402"/>
      <c r="C139" s="402"/>
      <c r="D139" s="431"/>
      <c r="E139" s="431"/>
      <c r="F139" s="431"/>
      <c r="G139" s="431"/>
      <c r="H139" s="431"/>
      <c r="I139" s="431"/>
      <c r="J139" s="431"/>
      <c r="K139" s="456"/>
      <c r="L139" s="431"/>
      <c r="M139" s="431"/>
      <c r="N139" s="431"/>
      <c r="O139" s="431"/>
      <c r="P139" s="431"/>
      <c r="Q139" s="431"/>
      <c r="R139" s="431"/>
      <c r="S139" s="431"/>
      <c r="T139" s="431"/>
      <c r="U139" s="431"/>
      <c r="V139" s="431"/>
      <c r="W139" s="431"/>
      <c r="X139" s="431"/>
      <c r="Y139" s="431"/>
      <c r="Z139" s="378"/>
      <c r="AA139" s="378"/>
      <c r="AB139" s="378"/>
      <c r="AC139" s="378"/>
      <c r="AD139" s="378"/>
      <c r="AE139" s="378"/>
      <c r="AF139" s="378"/>
    </row>
    <row r="140" spans="1:32" ht="16.5" customHeight="1">
      <c r="A140" s="431"/>
      <c r="B140" s="402"/>
      <c r="C140" s="402"/>
      <c r="D140" s="431"/>
      <c r="E140" s="431"/>
      <c r="F140" s="431"/>
      <c r="G140" s="431"/>
      <c r="H140" s="431"/>
      <c r="I140" s="431"/>
      <c r="J140" s="431"/>
      <c r="K140" s="456"/>
      <c r="L140" s="431"/>
      <c r="M140" s="431"/>
      <c r="N140" s="431"/>
      <c r="O140" s="431"/>
      <c r="P140" s="431"/>
      <c r="Q140" s="431"/>
      <c r="R140" s="431"/>
      <c r="S140" s="431"/>
      <c r="T140" s="431"/>
      <c r="U140" s="431"/>
      <c r="V140" s="431"/>
      <c r="W140" s="431"/>
      <c r="X140" s="431"/>
      <c r="Y140" s="431"/>
      <c r="Z140" s="378"/>
      <c r="AA140" s="378"/>
      <c r="AB140" s="378"/>
      <c r="AC140" s="378"/>
      <c r="AD140" s="378"/>
      <c r="AE140" s="378"/>
      <c r="AF140" s="378"/>
    </row>
    <row r="141" spans="1:32" ht="16.5" customHeight="1">
      <c r="A141" s="431"/>
      <c r="B141" s="402"/>
      <c r="C141" s="402"/>
      <c r="D141" s="431"/>
      <c r="E141" s="431"/>
      <c r="F141" s="431"/>
      <c r="G141" s="431"/>
      <c r="H141" s="431"/>
      <c r="I141" s="431"/>
      <c r="J141" s="431"/>
      <c r="K141" s="456"/>
      <c r="L141" s="431"/>
      <c r="M141" s="431"/>
      <c r="N141" s="431"/>
      <c r="O141" s="431"/>
      <c r="P141" s="431"/>
      <c r="Q141" s="431"/>
      <c r="R141" s="431"/>
      <c r="S141" s="431"/>
      <c r="T141" s="431"/>
      <c r="U141" s="431"/>
      <c r="V141" s="431"/>
      <c r="W141" s="431"/>
      <c r="X141" s="431"/>
      <c r="Y141" s="431"/>
      <c r="Z141" s="378"/>
      <c r="AA141" s="378"/>
      <c r="AB141" s="378"/>
      <c r="AC141" s="378"/>
      <c r="AD141" s="378"/>
      <c r="AE141" s="378"/>
      <c r="AF141" s="378"/>
    </row>
    <row r="142" spans="1:32" ht="16.5" customHeight="1">
      <c r="A142" s="431"/>
      <c r="B142" s="402"/>
      <c r="C142" s="402"/>
      <c r="D142" s="431"/>
      <c r="E142" s="431"/>
      <c r="F142" s="431"/>
      <c r="G142" s="431"/>
      <c r="H142" s="431"/>
      <c r="I142" s="431"/>
      <c r="J142" s="431"/>
      <c r="K142" s="456"/>
      <c r="L142" s="431"/>
      <c r="M142" s="431"/>
      <c r="N142" s="431"/>
      <c r="O142" s="431"/>
      <c r="P142" s="431"/>
      <c r="Q142" s="431"/>
      <c r="R142" s="431"/>
      <c r="S142" s="431"/>
      <c r="T142" s="431"/>
      <c r="U142" s="431"/>
      <c r="V142" s="431"/>
      <c r="W142" s="431"/>
      <c r="X142" s="431"/>
      <c r="Y142" s="431"/>
      <c r="Z142" s="378"/>
      <c r="AA142" s="378"/>
      <c r="AB142" s="378"/>
      <c r="AC142" s="378"/>
      <c r="AD142" s="378"/>
      <c r="AE142" s="378"/>
      <c r="AF142" s="378"/>
    </row>
    <row r="143" spans="1:32" ht="16.5" customHeight="1">
      <c r="A143" s="431"/>
      <c r="B143" s="402"/>
      <c r="C143" s="402"/>
      <c r="D143" s="431"/>
      <c r="E143" s="431"/>
      <c r="F143" s="431"/>
      <c r="G143" s="431"/>
      <c r="H143" s="431"/>
      <c r="I143" s="431"/>
      <c r="J143" s="431"/>
      <c r="K143" s="456"/>
      <c r="L143" s="431"/>
      <c r="M143" s="431"/>
      <c r="N143" s="431"/>
      <c r="O143" s="431"/>
      <c r="P143" s="431"/>
      <c r="Q143" s="431"/>
      <c r="R143" s="431"/>
      <c r="S143" s="431"/>
      <c r="T143" s="431"/>
      <c r="U143" s="431"/>
      <c r="V143" s="431"/>
      <c r="W143" s="431"/>
      <c r="X143" s="431"/>
      <c r="Y143" s="431"/>
      <c r="Z143" s="378"/>
      <c r="AA143" s="378"/>
      <c r="AB143" s="378"/>
      <c r="AC143" s="378"/>
      <c r="AD143" s="378"/>
      <c r="AE143" s="378"/>
      <c r="AF143" s="378"/>
    </row>
    <row r="144" spans="1:32" ht="16.5" customHeight="1">
      <c r="A144" s="431"/>
      <c r="B144" s="402"/>
      <c r="C144" s="402"/>
      <c r="D144" s="431"/>
      <c r="E144" s="431"/>
      <c r="F144" s="431"/>
      <c r="G144" s="431"/>
      <c r="H144" s="431"/>
      <c r="I144" s="431"/>
      <c r="J144" s="431"/>
      <c r="K144" s="456"/>
      <c r="L144" s="431"/>
      <c r="M144" s="431"/>
      <c r="N144" s="431"/>
      <c r="O144" s="431"/>
      <c r="P144" s="431"/>
      <c r="Q144" s="431"/>
      <c r="R144" s="431"/>
      <c r="S144" s="431"/>
      <c r="T144" s="431"/>
      <c r="U144" s="431"/>
      <c r="V144" s="431"/>
      <c r="W144" s="431"/>
      <c r="X144" s="431"/>
      <c r="Y144" s="431"/>
      <c r="Z144" s="378"/>
      <c r="AA144" s="378"/>
      <c r="AB144" s="378"/>
      <c r="AC144" s="378"/>
      <c r="AD144" s="378"/>
      <c r="AE144" s="378"/>
      <c r="AF144" s="378"/>
    </row>
    <row r="145" spans="1:32" ht="16.5" customHeight="1">
      <c r="A145" s="431"/>
      <c r="B145" s="402"/>
      <c r="C145" s="402"/>
      <c r="D145" s="431"/>
      <c r="E145" s="431"/>
      <c r="F145" s="431"/>
      <c r="G145" s="431"/>
      <c r="H145" s="431"/>
      <c r="I145" s="431"/>
      <c r="J145" s="431"/>
      <c r="K145" s="456"/>
      <c r="L145" s="431"/>
      <c r="M145" s="431"/>
      <c r="N145" s="431"/>
      <c r="O145" s="431"/>
      <c r="P145" s="431"/>
      <c r="Q145" s="431"/>
      <c r="R145" s="431"/>
      <c r="S145" s="431"/>
      <c r="T145" s="431"/>
      <c r="U145" s="431"/>
      <c r="V145" s="431"/>
      <c r="W145" s="431"/>
      <c r="X145" s="431"/>
      <c r="Y145" s="431"/>
      <c r="Z145" s="378"/>
      <c r="AA145" s="378"/>
      <c r="AB145" s="378"/>
      <c r="AC145" s="378"/>
      <c r="AD145" s="378"/>
      <c r="AE145" s="378"/>
      <c r="AF145" s="378"/>
    </row>
    <row r="146" spans="1:32" ht="16.5" customHeight="1">
      <c r="A146" s="431"/>
      <c r="B146" s="402"/>
      <c r="C146" s="402"/>
      <c r="D146" s="431"/>
      <c r="E146" s="431"/>
      <c r="F146" s="431"/>
      <c r="G146" s="431"/>
      <c r="H146" s="431"/>
      <c r="I146" s="431"/>
      <c r="J146" s="431"/>
      <c r="K146" s="456"/>
      <c r="L146" s="431"/>
      <c r="M146" s="431"/>
      <c r="N146" s="431"/>
      <c r="O146" s="431"/>
      <c r="P146" s="431"/>
      <c r="Q146" s="431"/>
      <c r="R146" s="431"/>
      <c r="S146" s="431"/>
      <c r="T146" s="431"/>
      <c r="U146" s="431"/>
      <c r="V146" s="431"/>
      <c r="W146" s="431"/>
      <c r="X146" s="431"/>
      <c r="Y146" s="431"/>
      <c r="Z146" s="378"/>
      <c r="AA146" s="378"/>
      <c r="AB146" s="378"/>
      <c r="AC146" s="378"/>
      <c r="AD146" s="378"/>
      <c r="AE146" s="378"/>
      <c r="AF146" s="378"/>
    </row>
    <row r="147" spans="1:32" ht="16.5" customHeight="1">
      <c r="A147" s="431"/>
      <c r="B147" s="402"/>
      <c r="C147" s="402"/>
      <c r="D147" s="431"/>
      <c r="E147" s="431"/>
      <c r="F147" s="431"/>
      <c r="G147" s="431"/>
      <c r="H147" s="431"/>
      <c r="I147" s="431"/>
      <c r="J147" s="431"/>
      <c r="K147" s="456"/>
      <c r="L147" s="431"/>
      <c r="M147" s="431"/>
      <c r="N147" s="431"/>
      <c r="O147" s="431"/>
      <c r="P147" s="431"/>
      <c r="Q147" s="431"/>
      <c r="R147" s="431"/>
      <c r="S147" s="431"/>
      <c r="T147" s="431"/>
      <c r="U147" s="431"/>
      <c r="V147" s="431"/>
      <c r="W147" s="431"/>
      <c r="X147" s="431"/>
      <c r="Y147" s="431"/>
      <c r="Z147" s="378"/>
      <c r="AA147" s="378"/>
      <c r="AB147" s="378"/>
      <c r="AC147" s="378"/>
      <c r="AD147" s="378"/>
      <c r="AE147" s="378"/>
      <c r="AF147" s="378"/>
    </row>
    <row r="148" spans="1:32" ht="16.5" customHeight="1">
      <c r="A148" s="431"/>
      <c r="B148" s="402"/>
      <c r="C148" s="402"/>
      <c r="D148" s="431"/>
      <c r="E148" s="431"/>
      <c r="F148" s="431"/>
      <c r="G148" s="431"/>
      <c r="H148" s="431"/>
      <c r="I148" s="431"/>
      <c r="J148" s="431"/>
      <c r="K148" s="456"/>
      <c r="L148" s="431"/>
      <c r="M148" s="431"/>
      <c r="N148" s="431"/>
      <c r="O148" s="431"/>
      <c r="P148" s="431"/>
      <c r="Q148" s="431"/>
      <c r="R148" s="431"/>
      <c r="S148" s="431"/>
      <c r="T148" s="431"/>
      <c r="U148" s="431"/>
      <c r="V148" s="431"/>
      <c r="W148" s="431"/>
      <c r="X148" s="431"/>
      <c r="Y148" s="431"/>
      <c r="Z148" s="378"/>
      <c r="AA148" s="378"/>
      <c r="AB148" s="378"/>
      <c r="AC148" s="378"/>
      <c r="AD148" s="378"/>
      <c r="AE148" s="378"/>
      <c r="AF148" s="378"/>
    </row>
    <row r="149" spans="1:32" ht="16.5" customHeight="1">
      <c r="A149" s="431"/>
      <c r="B149" s="402"/>
      <c r="C149" s="402"/>
      <c r="D149" s="431"/>
      <c r="E149" s="431"/>
      <c r="F149" s="431"/>
      <c r="G149" s="431"/>
      <c r="H149" s="431"/>
      <c r="I149" s="431"/>
      <c r="J149" s="431"/>
      <c r="K149" s="456"/>
      <c r="L149" s="431"/>
      <c r="M149" s="431"/>
      <c r="N149" s="431"/>
      <c r="O149" s="431"/>
      <c r="P149" s="431"/>
      <c r="Q149" s="431"/>
      <c r="R149" s="431"/>
      <c r="S149" s="431"/>
      <c r="T149" s="431"/>
      <c r="U149" s="431"/>
      <c r="V149" s="431"/>
      <c r="W149" s="431"/>
      <c r="X149" s="431"/>
      <c r="Y149" s="431"/>
      <c r="Z149" s="378"/>
      <c r="AA149" s="378"/>
      <c r="AB149" s="378"/>
      <c r="AC149" s="378"/>
      <c r="AD149" s="378"/>
      <c r="AE149" s="378"/>
      <c r="AF149" s="378"/>
    </row>
    <row r="150" spans="1:32" ht="16.5" customHeight="1">
      <c r="A150" s="431"/>
      <c r="B150" s="402"/>
      <c r="C150" s="402"/>
      <c r="D150" s="431"/>
      <c r="E150" s="431"/>
      <c r="F150" s="431"/>
      <c r="G150" s="431"/>
      <c r="H150" s="431"/>
      <c r="I150" s="431"/>
      <c r="J150" s="431"/>
      <c r="K150" s="456"/>
      <c r="L150" s="431"/>
      <c r="M150" s="431"/>
      <c r="N150" s="431"/>
      <c r="O150" s="431"/>
      <c r="P150" s="431"/>
      <c r="Q150" s="431"/>
      <c r="R150" s="431"/>
      <c r="S150" s="431"/>
      <c r="T150" s="431"/>
      <c r="U150" s="431"/>
      <c r="V150" s="431"/>
      <c r="W150" s="431"/>
      <c r="X150" s="431"/>
      <c r="Y150" s="431"/>
      <c r="Z150" s="378"/>
      <c r="AA150" s="378"/>
      <c r="AB150" s="378"/>
      <c r="AC150" s="378"/>
      <c r="AD150" s="378"/>
      <c r="AE150" s="378"/>
      <c r="AF150" s="378"/>
    </row>
    <row r="151" spans="1:32" ht="16.5" customHeight="1">
      <c r="A151" s="431"/>
      <c r="B151" s="402"/>
      <c r="C151" s="402"/>
      <c r="D151" s="431"/>
      <c r="E151" s="431"/>
      <c r="F151" s="431"/>
      <c r="G151" s="431"/>
      <c r="H151" s="431"/>
      <c r="I151" s="431"/>
      <c r="J151" s="431"/>
      <c r="K151" s="456"/>
      <c r="L151" s="431"/>
      <c r="M151" s="431"/>
      <c r="N151" s="431"/>
      <c r="O151" s="431"/>
      <c r="P151" s="431"/>
      <c r="Q151" s="431"/>
      <c r="R151" s="431"/>
      <c r="S151" s="431"/>
      <c r="T151" s="431"/>
      <c r="U151" s="431"/>
      <c r="V151" s="431"/>
      <c r="W151" s="431"/>
      <c r="X151" s="431"/>
      <c r="Y151" s="431"/>
      <c r="Z151" s="378"/>
      <c r="AA151" s="378"/>
      <c r="AB151" s="378"/>
      <c r="AC151" s="378"/>
      <c r="AD151" s="378"/>
      <c r="AE151" s="378"/>
      <c r="AF151" s="378"/>
    </row>
    <row r="152" spans="1:32" ht="16.5" customHeight="1">
      <c r="A152" s="431"/>
      <c r="B152" s="402"/>
      <c r="C152" s="402"/>
      <c r="D152" s="431"/>
      <c r="E152" s="431"/>
      <c r="F152" s="431"/>
      <c r="G152" s="431"/>
      <c r="H152" s="431"/>
      <c r="I152" s="431"/>
      <c r="J152" s="431"/>
      <c r="K152" s="456"/>
      <c r="L152" s="431"/>
      <c r="M152" s="431"/>
      <c r="N152" s="431"/>
      <c r="O152" s="431"/>
      <c r="P152" s="431"/>
      <c r="Q152" s="431"/>
      <c r="R152" s="431"/>
      <c r="S152" s="431"/>
      <c r="T152" s="431"/>
      <c r="U152" s="431"/>
      <c r="V152" s="431"/>
      <c r="W152" s="431"/>
      <c r="X152" s="431"/>
      <c r="Y152" s="431"/>
      <c r="Z152" s="378"/>
      <c r="AA152" s="378"/>
      <c r="AB152" s="378"/>
      <c r="AC152" s="378"/>
      <c r="AD152" s="378"/>
      <c r="AE152" s="378"/>
      <c r="AF152" s="378"/>
    </row>
    <row r="153" spans="1:32" ht="16.5" customHeight="1">
      <c r="A153" s="431"/>
      <c r="B153" s="402"/>
      <c r="C153" s="402"/>
      <c r="D153" s="431"/>
      <c r="E153" s="431"/>
      <c r="F153" s="431"/>
      <c r="G153" s="431"/>
      <c r="H153" s="431"/>
      <c r="I153" s="431"/>
      <c r="J153" s="431"/>
      <c r="K153" s="456"/>
      <c r="L153" s="431"/>
      <c r="M153" s="431"/>
      <c r="N153" s="431"/>
      <c r="O153" s="431"/>
      <c r="P153" s="431"/>
      <c r="Q153" s="431"/>
      <c r="R153" s="431"/>
      <c r="S153" s="431"/>
      <c r="T153" s="431"/>
      <c r="U153" s="431"/>
      <c r="V153" s="431"/>
      <c r="W153" s="431"/>
      <c r="X153" s="431"/>
      <c r="Y153" s="431"/>
      <c r="Z153" s="378"/>
      <c r="AA153" s="378"/>
      <c r="AB153" s="378"/>
      <c r="AC153" s="378"/>
      <c r="AD153" s="378"/>
      <c r="AE153" s="378"/>
      <c r="AF153" s="378"/>
    </row>
    <row r="154" spans="1:32" ht="16.5" customHeight="1">
      <c r="A154" s="431"/>
      <c r="B154" s="402"/>
      <c r="C154" s="402"/>
      <c r="D154" s="431"/>
      <c r="E154" s="431"/>
      <c r="F154" s="431"/>
      <c r="G154" s="431"/>
      <c r="H154" s="431"/>
      <c r="I154" s="431"/>
      <c r="J154" s="431"/>
      <c r="K154" s="456"/>
      <c r="L154" s="431"/>
      <c r="M154" s="431"/>
      <c r="N154" s="431"/>
      <c r="O154" s="431"/>
      <c r="P154" s="431"/>
      <c r="Q154" s="431"/>
      <c r="R154" s="431"/>
      <c r="S154" s="431"/>
      <c r="T154" s="431"/>
      <c r="U154" s="431"/>
      <c r="V154" s="431"/>
      <c r="W154" s="431"/>
      <c r="X154" s="431"/>
      <c r="Y154" s="431"/>
      <c r="Z154" s="378"/>
      <c r="AA154" s="378"/>
      <c r="AB154" s="378"/>
      <c r="AC154" s="378"/>
      <c r="AD154" s="378"/>
      <c r="AE154" s="378"/>
      <c r="AF154" s="378"/>
    </row>
    <row r="155" spans="1:32" ht="16.5" customHeight="1">
      <c r="A155" s="431"/>
      <c r="B155" s="402"/>
      <c r="C155" s="402"/>
      <c r="D155" s="431"/>
      <c r="E155" s="431"/>
      <c r="F155" s="431"/>
      <c r="G155" s="431"/>
      <c r="H155" s="431"/>
      <c r="I155" s="431"/>
      <c r="J155" s="431"/>
      <c r="K155" s="456"/>
      <c r="L155" s="431"/>
      <c r="M155" s="431"/>
      <c r="N155" s="431"/>
      <c r="O155" s="431"/>
      <c r="P155" s="431"/>
      <c r="Q155" s="431"/>
      <c r="R155" s="431"/>
      <c r="S155" s="431"/>
      <c r="T155" s="431"/>
      <c r="U155" s="431"/>
      <c r="V155" s="431"/>
      <c r="W155" s="431"/>
      <c r="X155" s="431"/>
      <c r="Y155" s="431"/>
      <c r="Z155" s="378"/>
      <c r="AA155" s="378"/>
      <c r="AB155" s="378"/>
      <c r="AC155" s="378"/>
      <c r="AD155" s="378"/>
      <c r="AE155" s="378"/>
      <c r="AF155" s="378"/>
    </row>
    <row r="156" spans="1:32" ht="16.5" customHeight="1">
      <c r="A156" s="431"/>
      <c r="B156" s="402"/>
      <c r="C156" s="402"/>
      <c r="D156" s="431"/>
      <c r="E156" s="431"/>
      <c r="F156" s="431"/>
      <c r="G156" s="431"/>
      <c r="H156" s="431"/>
      <c r="I156" s="431"/>
      <c r="J156" s="431"/>
      <c r="K156" s="456"/>
      <c r="L156" s="431"/>
      <c r="M156" s="431"/>
      <c r="N156" s="431"/>
      <c r="O156" s="431"/>
      <c r="P156" s="431"/>
      <c r="Q156" s="431"/>
      <c r="R156" s="431"/>
      <c r="S156" s="431"/>
      <c r="T156" s="431"/>
      <c r="U156" s="431"/>
      <c r="V156" s="431"/>
      <c r="W156" s="431"/>
      <c r="X156" s="431"/>
      <c r="Y156" s="431"/>
      <c r="Z156" s="378"/>
      <c r="AA156" s="378"/>
      <c r="AB156" s="378"/>
      <c r="AC156" s="378"/>
      <c r="AD156" s="378"/>
      <c r="AE156" s="378"/>
      <c r="AF156" s="378"/>
    </row>
    <row r="157" spans="1:32" ht="16.5" customHeight="1">
      <c r="A157" s="431"/>
      <c r="B157" s="402"/>
      <c r="C157" s="402"/>
      <c r="D157" s="431"/>
      <c r="E157" s="431"/>
      <c r="F157" s="431"/>
      <c r="G157" s="431"/>
      <c r="H157" s="431"/>
      <c r="I157" s="431"/>
      <c r="J157" s="431"/>
      <c r="K157" s="456"/>
      <c r="L157" s="431"/>
      <c r="M157" s="431"/>
      <c r="N157" s="431"/>
      <c r="O157" s="431"/>
      <c r="P157" s="431"/>
      <c r="Q157" s="431"/>
      <c r="R157" s="431"/>
      <c r="S157" s="431"/>
      <c r="T157" s="431"/>
      <c r="U157" s="431"/>
      <c r="V157" s="431"/>
      <c r="W157" s="431"/>
      <c r="X157" s="431"/>
      <c r="Y157" s="431"/>
      <c r="Z157" s="378"/>
      <c r="AA157" s="378"/>
      <c r="AB157" s="378"/>
      <c r="AC157" s="378"/>
      <c r="AD157" s="378"/>
      <c r="AE157" s="378"/>
      <c r="AF157" s="378"/>
    </row>
    <row r="158" spans="1:32" ht="16.5" customHeight="1">
      <c r="A158" s="431"/>
      <c r="B158" s="402"/>
      <c r="C158" s="402"/>
      <c r="D158" s="431"/>
      <c r="E158" s="431"/>
      <c r="F158" s="431"/>
      <c r="G158" s="431"/>
      <c r="H158" s="431"/>
      <c r="I158" s="431"/>
      <c r="J158" s="431"/>
      <c r="K158" s="456"/>
      <c r="L158" s="431"/>
      <c r="M158" s="431"/>
      <c r="N158" s="431"/>
      <c r="O158" s="431"/>
      <c r="P158" s="431"/>
      <c r="Q158" s="431"/>
      <c r="R158" s="431"/>
      <c r="S158" s="431"/>
      <c r="T158" s="431"/>
      <c r="U158" s="431"/>
      <c r="V158" s="431"/>
      <c r="W158" s="431"/>
      <c r="X158" s="431"/>
      <c r="Y158" s="431"/>
      <c r="Z158" s="378"/>
      <c r="AA158" s="378"/>
      <c r="AB158" s="378"/>
      <c r="AC158" s="378"/>
      <c r="AD158" s="378"/>
      <c r="AE158" s="378"/>
      <c r="AF158" s="378"/>
    </row>
    <row r="159" spans="1:32" ht="16.5" customHeight="1">
      <c r="A159" s="431"/>
      <c r="B159" s="402"/>
      <c r="C159" s="402"/>
      <c r="D159" s="431"/>
      <c r="E159" s="431"/>
      <c r="F159" s="431"/>
      <c r="G159" s="431"/>
      <c r="H159" s="431"/>
      <c r="I159" s="431"/>
      <c r="J159" s="431"/>
      <c r="K159" s="456"/>
      <c r="L159" s="431"/>
      <c r="M159" s="431"/>
      <c r="N159" s="431"/>
      <c r="O159" s="431"/>
      <c r="P159" s="431"/>
      <c r="Q159" s="431"/>
      <c r="R159" s="431"/>
      <c r="S159" s="431"/>
      <c r="T159" s="431"/>
      <c r="U159" s="431"/>
      <c r="V159" s="431"/>
      <c r="W159" s="431"/>
      <c r="X159" s="431"/>
      <c r="Y159" s="431"/>
      <c r="Z159" s="378"/>
      <c r="AA159" s="378"/>
      <c r="AB159" s="378"/>
      <c r="AC159" s="378"/>
      <c r="AD159" s="378"/>
      <c r="AE159" s="378"/>
      <c r="AF159" s="378"/>
    </row>
    <row r="160" spans="1:32" ht="16.5" customHeight="1">
      <c r="A160" s="431"/>
      <c r="B160" s="402"/>
      <c r="C160" s="402"/>
      <c r="D160" s="431"/>
      <c r="E160" s="431"/>
      <c r="F160" s="431"/>
      <c r="G160" s="431"/>
      <c r="H160" s="431"/>
      <c r="I160" s="431"/>
      <c r="J160" s="431"/>
      <c r="K160" s="456"/>
      <c r="L160" s="431"/>
      <c r="M160" s="431"/>
      <c r="N160" s="431"/>
      <c r="O160" s="431"/>
      <c r="P160" s="431"/>
      <c r="Q160" s="431"/>
      <c r="R160" s="431"/>
      <c r="S160" s="431"/>
      <c r="T160" s="431"/>
      <c r="U160" s="431"/>
      <c r="V160" s="431"/>
      <c r="W160" s="431"/>
      <c r="X160" s="431"/>
      <c r="Y160" s="431"/>
      <c r="Z160" s="378"/>
      <c r="AA160" s="378"/>
      <c r="AB160" s="378"/>
      <c r="AC160" s="378"/>
      <c r="AD160" s="378"/>
      <c r="AE160" s="378"/>
      <c r="AF160" s="378"/>
    </row>
    <row r="161" spans="1:32" ht="16.5" customHeight="1">
      <c r="A161" s="431"/>
      <c r="B161" s="402"/>
      <c r="C161" s="402"/>
      <c r="D161" s="431"/>
      <c r="E161" s="431"/>
      <c r="F161" s="431"/>
      <c r="G161" s="431"/>
      <c r="H161" s="431"/>
      <c r="I161" s="431"/>
      <c r="J161" s="431"/>
      <c r="K161" s="456"/>
      <c r="L161" s="431"/>
      <c r="M161" s="431"/>
      <c r="N161" s="431"/>
      <c r="O161" s="431"/>
      <c r="P161" s="431"/>
      <c r="Q161" s="431"/>
      <c r="R161" s="431"/>
      <c r="S161" s="431"/>
      <c r="T161" s="431"/>
      <c r="U161" s="431"/>
      <c r="V161" s="431"/>
      <c r="W161" s="431"/>
      <c r="X161" s="431"/>
      <c r="Y161" s="431"/>
      <c r="Z161" s="378"/>
      <c r="AA161" s="378"/>
      <c r="AB161" s="378"/>
      <c r="AC161" s="378"/>
      <c r="AD161" s="378"/>
      <c r="AE161" s="378"/>
      <c r="AF161" s="378"/>
    </row>
    <row r="162" spans="1:32" ht="16.5" customHeight="1">
      <c r="A162" s="431"/>
      <c r="B162" s="402"/>
      <c r="C162" s="402"/>
      <c r="D162" s="431"/>
      <c r="E162" s="431"/>
      <c r="F162" s="431"/>
      <c r="G162" s="431"/>
      <c r="H162" s="431"/>
      <c r="I162" s="431"/>
      <c r="J162" s="431"/>
      <c r="K162" s="456"/>
      <c r="L162" s="431"/>
      <c r="M162" s="431"/>
      <c r="N162" s="431"/>
      <c r="O162" s="431"/>
      <c r="P162" s="431"/>
      <c r="Q162" s="431"/>
      <c r="R162" s="431"/>
      <c r="S162" s="431"/>
      <c r="T162" s="431"/>
      <c r="U162" s="431"/>
      <c r="V162" s="431"/>
      <c r="W162" s="431"/>
      <c r="X162" s="431"/>
      <c r="Y162" s="431"/>
      <c r="Z162" s="378"/>
      <c r="AA162" s="378"/>
      <c r="AB162" s="378"/>
      <c r="AC162" s="378"/>
      <c r="AD162" s="378"/>
      <c r="AE162" s="378"/>
      <c r="AF162" s="378"/>
    </row>
    <row r="163" spans="1:32" ht="16.5" customHeight="1">
      <c r="A163" s="431"/>
      <c r="B163" s="402"/>
      <c r="C163" s="402"/>
      <c r="D163" s="431"/>
      <c r="E163" s="431"/>
      <c r="F163" s="431"/>
      <c r="G163" s="431"/>
      <c r="H163" s="431"/>
      <c r="I163" s="431"/>
      <c r="J163" s="431"/>
      <c r="K163" s="456"/>
      <c r="L163" s="431"/>
      <c r="M163" s="431"/>
      <c r="N163" s="431"/>
      <c r="O163" s="431"/>
      <c r="P163" s="431"/>
      <c r="Q163" s="431"/>
      <c r="R163" s="431"/>
      <c r="S163" s="431"/>
      <c r="T163" s="431"/>
      <c r="U163" s="431"/>
      <c r="V163" s="431"/>
      <c r="W163" s="431"/>
      <c r="X163" s="431"/>
      <c r="Y163" s="431"/>
      <c r="Z163" s="378"/>
      <c r="AA163" s="378"/>
      <c r="AB163" s="378"/>
      <c r="AC163" s="378"/>
      <c r="AD163" s="378"/>
      <c r="AE163" s="378"/>
      <c r="AF163" s="378"/>
    </row>
    <row r="164" spans="1:32" ht="16.5" customHeight="1">
      <c r="A164" s="431"/>
      <c r="B164" s="402"/>
      <c r="C164" s="402"/>
      <c r="D164" s="431"/>
      <c r="E164" s="431"/>
      <c r="F164" s="431"/>
      <c r="G164" s="431"/>
      <c r="H164" s="431"/>
      <c r="I164" s="431"/>
      <c r="J164" s="431"/>
      <c r="K164" s="456"/>
      <c r="L164" s="431"/>
      <c r="M164" s="431"/>
      <c r="N164" s="431"/>
      <c r="O164" s="431"/>
      <c r="P164" s="431"/>
      <c r="Q164" s="431"/>
      <c r="R164" s="431"/>
      <c r="S164" s="431"/>
      <c r="T164" s="431"/>
      <c r="U164" s="431"/>
      <c r="V164" s="431"/>
      <c r="W164" s="431"/>
      <c r="X164" s="431"/>
      <c r="Y164" s="431"/>
      <c r="Z164" s="378"/>
      <c r="AA164" s="378"/>
      <c r="AB164" s="378"/>
      <c r="AC164" s="378"/>
      <c r="AD164" s="378"/>
      <c r="AE164" s="378"/>
      <c r="AF164" s="378"/>
    </row>
    <row r="165" spans="1:32" ht="16.5" customHeight="1">
      <c r="A165" s="431"/>
      <c r="B165" s="402"/>
      <c r="C165" s="402"/>
      <c r="D165" s="431"/>
      <c r="E165" s="431"/>
      <c r="F165" s="431"/>
      <c r="G165" s="431"/>
      <c r="H165" s="431"/>
      <c r="I165" s="431"/>
      <c r="J165" s="431"/>
      <c r="K165" s="456"/>
      <c r="L165" s="431"/>
      <c r="M165" s="431"/>
      <c r="N165" s="431"/>
      <c r="O165" s="431"/>
      <c r="P165" s="431"/>
      <c r="Q165" s="431"/>
      <c r="R165" s="431"/>
      <c r="S165" s="431"/>
      <c r="T165" s="431"/>
      <c r="U165" s="431"/>
      <c r="V165" s="431"/>
      <c r="W165" s="431"/>
      <c r="X165" s="431"/>
      <c r="Y165" s="431"/>
      <c r="Z165" s="378"/>
      <c r="AA165" s="378"/>
      <c r="AB165" s="378"/>
      <c r="AC165" s="378"/>
      <c r="AD165" s="378"/>
      <c r="AE165" s="378"/>
      <c r="AF165" s="378"/>
    </row>
    <row r="166" spans="1:32" ht="16.5" customHeight="1">
      <c r="A166" s="431"/>
      <c r="B166" s="402"/>
      <c r="C166" s="402"/>
      <c r="D166" s="431"/>
      <c r="E166" s="431"/>
      <c r="F166" s="431"/>
      <c r="G166" s="431"/>
      <c r="H166" s="431"/>
      <c r="I166" s="431"/>
      <c r="J166" s="431"/>
      <c r="K166" s="456"/>
      <c r="L166" s="431"/>
      <c r="M166" s="431"/>
      <c r="N166" s="431"/>
      <c r="O166" s="431"/>
      <c r="P166" s="431"/>
      <c r="Q166" s="431"/>
      <c r="R166" s="431"/>
      <c r="S166" s="431"/>
      <c r="T166" s="431"/>
      <c r="U166" s="431"/>
      <c r="V166" s="431"/>
      <c r="W166" s="431"/>
      <c r="X166" s="431"/>
      <c r="Y166" s="431"/>
      <c r="Z166" s="378"/>
      <c r="AA166" s="378"/>
      <c r="AB166" s="378"/>
      <c r="AC166" s="378"/>
      <c r="AD166" s="378"/>
      <c r="AE166" s="378"/>
      <c r="AF166" s="378"/>
    </row>
    <row r="167" spans="1:32" ht="16.5" customHeight="1">
      <c r="A167" s="431"/>
      <c r="B167" s="402"/>
      <c r="C167" s="402"/>
      <c r="D167" s="431"/>
      <c r="E167" s="431"/>
      <c r="F167" s="431"/>
      <c r="G167" s="431"/>
      <c r="H167" s="431"/>
      <c r="I167" s="431"/>
      <c r="J167" s="431"/>
      <c r="K167" s="456"/>
      <c r="L167" s="431"/>
      <c r="M167" s="431"/>
      <c r="N167" s="431"/>
      <c r="O167" s="431"/>
      <c r="P167" s="431"/>
      <c r="Q167" s="431"/>
      <c r="R167" s="431"/>
      <c r="S167" s="431"/>
      <c r="T167" s="431"/>
      <c r="U167" s="431"/>
      <c r="V167" s="431"/>
      <c r="W167" s="431"/>
      <c r="X167" s="431"/>
      <c r="Y167" s="431"/>
      <c r="Z167" s="378"/>
      <c r="AA167" s="378"/>
      <c r="AB167" s="378"/>
      <c r="AC167" s="378"/>
      <c r="AD167" s="378"/>
      <c r="AE167" s="378"/>
      <c r="AF167" s="378"/>
    </row>
    <row r="168" spans="1:32" ht="16.5" customHeight="1">
      <c r="A168" s="431"/>
      <c r="B168" s="402"/>
      <c r="C168" s="402"/>
      <c r="D168" s="431"/>
      <c r="E168" s="431"/>
      <c r="F168" s="431"/>
      <c r="G168" s="431"/>
      <c r="H168" s="431"/>
      <c r="I168" s="431"/>
      <c r="J168" s="431"/>
      <c r="K168" s="456"/>
      <c r="L168" s="431"/>
      <c r="M168" s="431"/>
      <c r="N168" s="431"/>
      <c r="O168" s="431"/>
      <c r="P168" s="431"/>
      <c r="Q168" s="431"/>
      <c r="R168" s="431"/>
      <c r="S168" s="431"/>
      <c r="T168" s="431"/>
      <c r="U168" s="431"/>
      <c r="V168" s="431"/>
      <c r="W168" s="431"/>
      <c r="X168" s="431"/>
      <c r="Y168" s="431"/>
      <c r="Z168" s="378"/>
      <c r="AA168" s="378"/>
      <c r="AB168" s="378"/>
      <c r="AC168" s="378"/>
      <c r="AD168" s="378"/>
      <c r="AE168" s="378"/>
      <c r="AF168" s="378"/>
    </row>
    <row r="169" spans="1:32" ht="16.5" customHeight="1">
      <c r="A169" s="431"/>
      <c r="B169" s="402"/>
      <c r="C169" s="402"/>
      <c r="D169" s="431"/>
      <c r="E169" s="431"/>
      <c r="F169" s="431"/>
      <c r="G169" s="431"/>
      <c r="H169" s="431"/>
      <c r="I169" s="431"/>
      <c r="J169" s="431"/>
      <c r="K169" s="456"/>
      <c r="L169" s="431"/>
      <c r="M169" s="431"/>
      <c r="N169" s="431"/>
      <c r="O169" s="431"/>
      <c r="P169" s="431"/>
      <c r="Q169" s="431"/>
      <c r="R169" s="431"/>
      <c r="S169" s="431"/>
      <c r="T169" s="431"/>
      <c r="U169" s="431"/>
      <c r="V169" s="431"/>
      <c r="W169" s="431"/>
      <c r="X169" s="431"/>
      <c r="Y169" s="431"/>
      <c r="Z169" s="378"/>
      <c r="AA169" s="378"/>
      <c r="AB169" s="378"/>
      <c r="AC169" s="378"/>
      <c r="AD169" s="378"/>
      <c r="AE169" s="378"/>
      <c r="AF169" s="378"/>
    </row>
    <row r="170" spans="1:32" ht="16.5" customHeight="1">
      <c r="A170" s="431"/>
      <c r="B170" s="402"/>
      <c r="C170" s="402"/>
      <c r="D170" s="431"/>
      <c r="E170" s="431"/>
      <c r="F170" s="431"/>
      <c r="G170" s="431"/>
      <c r="H170" s="431"/>
      <c r="I170" s="431"/>
      <c r="J170" s="431"/>
      <c r="K170" s="456"/>
      <c r="L170" s="431"/>
      <c r="M170" s="431"/>
      <c r="N170" s="431"/>
      <c r="O170" s="431"/>
      <c r="P170" s="431"/>
      <c r="Q170" s="431"/>
      <c r="R170" s="431"/>
      <c r="S170" s="431"/>
      <c r="T170" s="431"/>
      <c r="U170" s="431"/>
      <c r="V170" s="431"/>
      <c r="W170" s="431"/>
      <c r="X170" s="431"/>
      <c r="Y170" s="431"/>
      <c r="Z170" s="378"/>
      <c r="AA170" s="378"/>
      <c r="AB170" s="378"/>
      <c r="AC170" s="378"/>
      <c r="AD170" s="378"/>
      <c r="AE170" s="378"/>
      <c r="AF170" s="378"/>
    </row>
    <row r="171" spans="1:32" ht="16.5" customHeight="1">
      <c r="A171" s="431"/>
      <c r="B171" s="402"/>
      <c r="C171" s="402"/>
      <c r="D171" s="431"/>
      <c r="E171" s="431"/>
      <c r="F171" s="431"/>
      <c r="G171" s="431"/>
      <c r="H171" s="431"/>
      <c r="I171" s="431"/>
      <c r="J171" s="431"/>
      <c r="K171" s="456"/>
      <c r="L171" s="431"/>
      <c r="M171" s="431"/>
      <c r="N171" s="431"/>
      <c r="O171" s="431"/>
      <c r="P171" s="431"/>
      <c r="Q171" s="431"/>
      <c r="R171" s="431"/>
      <c r="S171" s="431"/>
      <c r="T171" s="431"/>
      <c r="U171" s="431"/>
      <c r="V171" s="431"/>
      <c r="W171" s="431"/>
      <c r="X171" s="431"/>
      <c r="Y171" s="431"/>
      <c r="Z171" s="378"/>
      <c r="AA171" s="378"/>
      <c r="AB171" s="378"/>
      <c r="AC171" s="378"/>
      <c r="AD171" s="378"/>
      <c r="AE171" s="378"/>
      <c r="AF171" s="378"/>
    </row>
    <row r="172" spans="1:32" ht="16.5" customHeight="1">
      <c r="A172" s="431"/>
      <c r="B172" s="402"/>
      <c r="C172" s="402"/>
      <c r="D172" s="431"/>
      <c r="E172" s="431"/>
      <c r="F172" s="431"/>
      <c r="G172" s="431"/>
      <c r="H172" s="431"/>
      <c r="I172" s="431"/>
      <c r="J172" s="431"/>
      <c r="K172" s="456"/>
      <c r="L172" s="431"/>
      <c r="M172" s="431"/>
      <c r="N172" s="431"/>
      <c r="O172" s="431"/>
      <c r="P172" s="431"/>
      <c r="Q172" s="431"/>
      <c r="R172" s="431"/>
      <c r="S172" s="431"/>
      <c r="T172" s="431"/>
      <c r="U172" s="431"/>
      <c r="V172" s="431"/>
      <c r="W172" s="431"/>
      <c r="X172" s="431"/>
      <c r="Y172" s="431"/>
      <c r="Z172" s="378"/>
      <c r="AA172" s="378"/>
      <c r="AB172" s="378"/>
      <c r="AC172" s="378"/>
      <c r="AD172" s="378"/>
      <c r="AE172" s="378"/>
      <c r="AF172" s="378"/>
    </row>
    <row r="173" spans="1:32" ht="16.5" customHeight="1">
      <c r="A173" s="431"/>
      <c r="B173" s="402"/>
      <c r="C173" s="402"/>
      <c r="D173" s="431"/>
      <c r="E173" s="431"/>
      <c r="F173" s="431"/>
      <c r="G173" s="431"/>
      <c r="H173" s="431"/>
      <c r="I173" s="431"/>
      <c r="J173" s="431"/>
      <c r="K173" s="456"/>
      <c r="L173" s="431"/>
      <c r="M173" s="431"/>
      <c r="N173" s="431"/>
      <c r="O173" s="431"/>
      <c r="P173" s="431"/>
      <c r="Q173" s="431"/>
      <c r="R173" s="431"/>
      <c r="S173" s="431"/>
      <c r="T173" s="431"/>
      <c r="U173" s="431"/>
      <c r="V173" s="431"/>
      <c r="W173" s="431"/>
      <c r="X173" s="431"/>
      <c r="Y173" s="431"/>
      <c r="Z173" s="378"/>
      <c r="AA173" s="378"/>
      <c r="AB173" s="378"/>
      <c r="AC173" s="378"/>
      <c r="AD173" s="378"/>
      <c r="AE173" s="378"/>
      <c r="AF173" s="378"/>
    </row>
    <row r="174" spans="1:32" ht="16.5" customHeight="1">
      <c r="A174" s="431"/>
      <c r="B174" s="402"/>
      <c r="C174" s="402"/>
      <c r="D174" s="431"/>
      <c r="E174" s="431"/>
      <c r="F174" s="431"/>
      <c r="G174" s="431"/>
      <c r="H174" s="431"/>
      <c r="I174" s="431"/>
      <c r="J174" s="431"/>
      <c r="K174" s="456"/>
      <c r="L174" s="431"/>
      <c r="M174" s="431"/>
      <c r="N174" s="431"/>
      <c r="O174" s="431"/>
      <c r="P174" s="431"/>
      <c r="Q174" s="431"/>
      <c r="R174" s="431"/>
      <c r="S174" s="431"/>
      <c r="T174" s="431"/>
      <c r="U174" s="431"/>
      <c r="V174" s="431"/>
      <c r="W174" s="431"/>
      <c r="X174" s="431"/>
      <c r="Y174" s="431"/>
      <c r="Z174" s="378"/>
      <c r="AA174" s="378"/>
      <c r="AB174" s="378"/>
      <c r="AC174" s="378"/>
      <c r="AD174" s="378"/>
      <c r="AE174" s="378"/>
      <c r="AF174" s="378"/>
    </row>
    <row r="175" spans="1:32" ht="16.5" customHeight="1">
      <c r="A175" s="431"/>
      <c r="B175" s="402"/>
      <c r="C175" s="402"/>
      <c r="D175" s="431"/>
      <c r="E175" s="431"/>
      <c r="F175" s="431"/>
      <c r="G175" s="431"/>
      <c r="H175" s="431"/>
      <c r="I175" s="431"/>
      <c r="J175" s="431"/>
      <c r="K175" s="456"/>
      <c r="L175" s="431"/>
      <c r="M175" s="431"/>
      <c r="N175" s="431"/>
      <c r="O175" s="431"/>
      <c r="P175" s="431"/>
      <c r="Q175" s="431"/>
      <c r="R175" s="431"/>
      <c r="S175" s="431"/>
      <c r="T175" s="431"/>
      <c r="U175" s="431"/>
      <c r="V175" s="431"/>
      <c r="W175" s="431"/>
      <c r="X175" s="431"/>
      <c r="Y175" s="431"/>
      <c r="Z175" s="378"/>
      <c r="AA175" s="378"/>
      <c r="AB175" s="378"/>
      <c r="AC175" s="378"/>
      <c r="AD175" s="378"/>
      <c r="AE175" s="378"/>
      <c r="AF175" s="378"/>
    </row>
    <row r="176" spans="1:32" ht="16.5" customHeight="1">
      <c r="A176" s="431"/>
      <c r="B176" s="402"/>
      <c r="C176" s="402"/>
      <c r="D176" s="431"/>
      <c r="E176" s="431"/>
      <c r="F176" s="431"/>
      <c r="G176" s="431"/>
      <c r="H176" s="431"/>
      <c r="I176" s="431"/>
      <c r="J176" s="431"/>
      <c r="K176" s="456"/>
      <c r="L176" s="431"/>
      <c r="M176" s="431"/>
      <c r="N176" s="431"/>
      <c r="O176" s="431"/>
      <c r="P176" s="431"/>
      <c r="Q176" s="431"/>
      <c r="R176" s="431"/>
      <c r="S176" s="431"/>
      <c r="T176" s="431"/>
      <c r="U176" s="431"/>
      <c r="V176" s="431"/>
      <c r="W176" s="431"/>
      <c r="X176" s="431"/>
      <c r="Y176" s="431"/>
      <c r="Z176" s="378"/>
      <c r="AA176" s="378"/>
      <c r="AB176" s="378"/>
      <c r="AC176" s="378"/>
      <c r="AD176" s="378"/>
      <c r="AE176" s="378"/>
      <c r="AF176" s="378"/>
    </row>
    <row r="177" spans="1:32" ht="16.5" customHeight="1">
      <c r="A177" s="431"/>
      <c r="B177" s="402"/>
      <c r="C177" s="402"/>
      <c r="D177" s="431"/>
      <c r="E177" s="431"/>
      <c r="F177" s="431"/>
      <c r="G177" s="431"/>
      <c r="H177" s="431"/>
      <c r="I177" s="431"/>
      <c r="J177" s="431"/>
      <c r="K177" s="456"/>
      <c r="L177" s="431"/>
      <c r="M177" s="431"/>
      <c r="N177" s="431"/>
      <c r="O177" s="431"/>
      <c r="P177" s="431"/>
      <c r="Q177" s="431"/>
      <c r="R177" s="431"/>
      <c r="S177" s="431"/>
      <c r="T177" s="431"/>
      <c r="U177" s="431"/>
      <c r="V177" s="431"/>
      <c r="W177" s="431"/>
      <c r="X177" s="431"/>
      <c r="Y177" s="431"/>
      <c r="Z177" s="378"/>
      <c r="AA177" s="378"/>
      <c r="AB177" s="378"/>
      <c r="AC177" s="378"/>
      <c r="AD177" s="378"/>
      <c r="AE177" s="378"/>
      <c r="AF177" s="378"/>
    </row>
    <row r="178" spans="1:32" ht="16.5" customHeight="1">
      <c r="A178" s="431"/>
      <c r="B178" s="402"/>
      <c r="C178" s="402"/>
      <c r="D178" s="431"/>
      <c r="E178" s="431"/>
      <c r="F178" s="431"/>
      <c r="G178" s="431"/>
      <c r="H178" s="431"/>
      <c r="I178" s="431"/>
      <c r="J178" s="431"/>
      <c r="K178" s="456"/>
      <c r="L178" s="431"/>
      <c r="M178" s="431"/>
      <c r="N178" s="431"/>
      <c r="O178" s="431"/>
      <c r="P178" s="431"/>
      <c r="Q178" s="431"/>
      <c r="R178" s="431"/>
      <c r="S178" s="431"/>
      <c r="T178" s="431"/>
      <c r="U178" s="431"/>
      <c r="V178" s="431"/>
      <c r="W178" s="431"/>
      <c r="X178" s="431"/>
      <c r="Y178" s="431"/>
      <c r="Z178" s="378"/>
      <c r="AA178" s="378"/>
      <c r="AB178" s="378"/>
      <c r="AC178" s="378"/>
      <c r="AD178" s="378"/>
      <c r="AE178" s="378"/>
      <c r="AF178" s="378"/>
    </row>
    <row r="179" spans="1:32" ht="16.5" customHeight="1">
      <c r="A179" s="431"/>
      <c r="B179" s="402"/>
      <c r="C179" s="402"/>
      <c r="D179" s="431"/>
      <c r="E179" s="431"/>
      <c r="F179" s="431"/>
      <c r="G179" s="431"/>
      <c r="H179" s="431"/>
      <c r="I179" s="431"/>
      <c r="J179" s="431"/>
      <c r="K179" s="456"/>
      <c r="L179" s="431"/>
      <c r="M179" s="431"/>
      <c r="N179" s="431"/>
      <c r="O179" s="431"/>
      <c r="P179" s="431"/>
      <c r="Q179" s="431"/>
      <c r="R179" s="431"/>
      <c r="S179" s="431"/>
      <c r="T179" s="431"/>
      <c r="U179" s="431"/>
      <c r="V179" s="431"/>
      <c r="W179" s="431"/>
      <c r="X179" s="431"/>
      <c r="Y179" s="431"/>
      <c r="Z179" s="378"/>
      <c r="AA179" s="378"/>
      <c r="AB179" s="378"/>
      <c r="AC179" s="378"/>
      <c r="AD179" s="378"/>
      <c r="AE179" s="378"/>
      <c r="AF179" s="378"/>
    </row>
    <row r="180" spans="1:32" ht="16.5" customHeight="1">
      <c r="A180" s="431"/>
      <c r="B180" s="402"/>
      <c r="C180" s="402"/>
      <c r="D180" s="431"/>
      <c r="E180" s="431"/>
      <c r="F180" s="431"/>
      <c r="G180" s="431"/>
      <c r="H180" s="431"/>
      <c r="I180" s="431"/>
      <c r="J180" s="431"/>
      <c r="K180" s="456"/>
      <c r="L180" s="431"/>
      <c r="M180" s="431"/>
      <c r="N180" s="431"/>
      <c r="O180" s="431"/>
      <c r="P180" s="431"/>
      <c r="Q180" s="431"/>
      <c r="R180" s="431"/>
      <c r="S180" s="431"/>
      <c r="T180" s="431"/>
      <c r="U180" s="431"/>
      <c r="V180" s="431"/>
      <c r="W180" s="431"/>
      <c r="X180" s="431"/>
      <c r="Y180" s="431"/>
      <c r="Z180" s="378"/>
      <c r="AA180" s="378"/>
      <c r="AB180" s="378"/>
      <c r="AC180" s="378"/>
      <c r="AD180" s="378"/>
      <c r="AE180" s="378"/>
      <c r="AF180" s="378"/>
    </row>
    <row r="181" spans="1:32" ht="16.5" customHeight="1">
      <c r="A181" s="431"/>
      <c r="B181" s="402"/>
      <c r="C181" s="402"/>
      <c r="D181" s="431"/>
      <c r="E181" s="431"/>
      <c r="F181" s="431"/>
      <c r="G181" s="431"/>
      <c r="H181" s="431"/>
      <c r="I181" s="431"/>
      <c r="J181" s="431"/>
      <c r="K181" s="456"/>
      <c r="L181" s="431"/>
      <c r="M181" s="431"/>
      <c r="N181" s="431"/>
      <c r="O181" s="431"/>
      <c r="P181" s="431"/>
      <c r="Q181" s="431"/>
      <c r="R181" s="431"/>
      <c r="S181" s="431"/>
      <c r="T181" s="431"/>
      <c r="U181" s="431"/>
      <c r="V181" s="431"/>
      <c r="W181" s="431"/>
      <c r="X181" s="431"/>
      <c r="Y181" s="431"/>
      <c r="Z181" s="378"/>
      <c r="AA181" s="378"/>
      <c r="AB181" s="378"/>
      <c r="AC181" s="378"/>
      <c r="AD181" s="378"/>
      <c r="AE181" s="378"/>
      <c r="AF181" s="378"/>
    </row>
    <row r="182" spans="1:32" ht="16.5" customHeight="1">
      <c r="A182" s="431"/>
      <c r="B182" s="402"/>
      <c r="C182" s="402"/>
      <c r="D182" s="431"/>
      <c r="E182" s="431"/>
      <c r="F182" s="431"/>
      <c r="G182" s="431"/>
      <c r="H182" s="431"/>
      <c r="I182" s="431"/>
      <c r="J182" s="431"/>
      <c r="K182" s="456"/>
      <c r="L182" s="431"/>
      <c r="M182" s="431"/>
      <c r="N182" s="431"/>
      <c r="O182" s="431"/>
      <c r="P182" s="431"/>
      <c r="Q182" s="431"/>
      <c r="R182" s="431"/>
      <c r="S182" s="431"/>
      <c r="T182" s="431"/>
      <c r="U182" s="431"/>
      <c r="V182" s="431"/>
      <c r="W182" s="431"/>
      <c r="X182" s="431"/>
      <c r="Y182" s="431"/>
      <c r="Z182" s="378"/>
      <c r="AA182" s="378"/>
      <c r="AB182" s="378"/>
      <c r="AC182" s="378"/>
      <c r="AD182" s="378"/>
      <c r="AE182" s="378"/>
      <c r="AF182" s="378"/>
    </row>
    <row r="183" spans="1:32" ht="16.5" customHeight="1">
      <c r="A183" s="431"/>
      <c r="B183" s="402"/>
      <c r="C183" s="402"/>
      <c r="D183" s="431"/>
      <c r="E183" s="431"/>
      <c r="F183" s="431"/>
      <c r="G183" s="431"/>
      <c r="H183" s="431"/>
      <c r="I183" s="431"/>
      <c r="J183" s="431"/>
      <c r="K183" s="456"/>
      <c r="L183" s="431"/>
      <c r="M183" s="431"/>
      <c r="N183" s="431"/>
      <c r="O183" s="431"/>
      <c r="P183" s="431"/>
      <c r="Q183" s="431"/>
      <c r="R183" s="431"/>
      <c r="S183" s="431"/>
      <c r="T183" s="431"/>
      <c r="U183" s="431"/>
      <c r="V183" s="431"/>
      <c r="W183" s="431"/>
      <c r="X183" s="431"/>
      <c r="Y183" s="431"/>
      <c r="Z183" s="378"/>
      <c r="AA183" s="378"/>
      <c r="AB183" s="378"/>
      <c r="AC183" s="378"/>
      <c r="AD183" s="378"/>
      <c r="AE183" s="378"/>
      <c r="AF183" s="378"/>
    </row>
    <row r="184" spans="1:32" ht="16.5" customHeight="1">
      <c r="A184" s="431"/>
      <c r="B184" s="402"/>
      <c r="C184" s="402"/>
      <c r="D184" s="431"/>
      <c r="E184" s="431"/>
      <c r="F184" s="431"/>
      <c r="G184" s="431"/>
      <c r="H184" s="431"/>
      <c r="I184" s="431"/>
      <c r="J184" s="431"/>
      <c r="K184" s="456"/>
      <c r="L184" s="431"/>
      <c r="M184" s="431"/>
      <c r="N184" s="431"/>
      <c r="O184" s="431"/>
      <c r="P184" s="431"/>
      <c r="Q184" s="431"/>
      <c r="R184" s="431"/>
      <c r="S184" s="431"/>
      <c r="T184" s="431"/>
      <c r="U184" s="431"/>
      <c r="V184" s="431"/>
      <c r="W184" s="431"/>
      <c r="X184" s="431"/>
      <c r="Y184" s="431"/>
      <c r="Z184" s="378"/>
      <c r="AA184" s="378"/>
      <c r="AB184" s="378"/>
      <c r="AC184" s="378"/>
      <c r="AD184" s="378"/>
      <c r="AE184" s="378"/>
      <c r="AF184" s="378"/>
    </row>
    <row r="185" spans="1:32" ht="16.5" customHeight="1">
      <c r="A185" s="431"/>
      <c r="B185" s="402"/>
      <c r="C185" s="402"/>
      <c r="D185" s="431"/>
      <c r="E185" s="431"/>
      <c r="F185" s="431"/>
      <c r="G185" s="431"/>
      <c r="H185" s="431"/>
      <c r="I185" s="431"/>
      <c r="J185" s="431"/>
      <c r="K185" s="456"/>
      <c r="L185" s="431"/>
      <c r="M185" s="431"/>
      <c r="N185" s="431"/>
      <c r="O185" s="431"/>
      <c r="P185" s="431"/>
      <c r="Q185" s="431"/>
      <c r="R185" s="431"/>
      <c r="S185" s="431"/>
      <c r="T185" s="431"/>
      <c r="U185" s="431"/>
      <c r="V185" s="431"/>
      <c r="W185" s="431"/>
      <c r="X185" s="431"/>
      <c r="Y185" s="431"/>
      <c r="Z185" s="378"/>
      <c r="AA185" s="378"/>
      <c r="AB185" s="378"/>
      <c r="AC185" s="378"/>
      <c r="AD185" s="378"/>
      <c r="AE185" s="378"/>
      <c r="AF185" s="378"/>
    </row>
    <row r="186" spans="1:32" ht="16.5" customHeight="1">
      <c r="A186" s="431"/>
      <c r="B186" s="402"/>
      <c r="C186" s="402"/>
      <c r="D186" s="431"/>
      <c r="E186" s="431"/>
      <c r="F186" s="431"/>
      <c r="G186" s="431"/>
      <c r="H186" s="431"/>
      <c r="I186" s="431"/>
      <c r="J186" s="431"/>
      <c r="K186" s="456"/>
      <c r="L186" s="431"/>
      <c r="M186" s="431"/>
      <c r="N186" s="431"/>
      <c r="O186" s="431"/>
      <c r="P186" s="431"/>
      <c r="Q186" s="431"/>
      <c r="R186" s="431"/>
      <c r="S186" s="431"/>
      <c r="T186" s="431"/>
      <c r="U186" s="431"/>
      <c r="V186" s="431"/>
      <c r="W186" s="431"/>
      <c r="X186" s="431"/>
      <c r="Y186" s="431"/>
      <c r="Z186" s="378"/>
      <c r="AA186" s="378"/>
      <c r="AB186" s="378"/>
      <c r="AC186" s="378"/>
      <c r="AD186" s="378"/>
      <c r="AE186" s="378"/>
      <c r="AF186" s="378"/>
    </row>
    <row r="187" spans="1:32" ht="16.5" customHeight="1">
      <c r="A187" s="431"/>
      <c r="B187" s="402"/>
      <c r="C187" s="402"/>
      <c r="D187" s="431"/>
      <c r="E187" s="431"/>
      <c r="F187" s="431"/>
      <c r="G187" s="431"/>
      <c r="H187" s="431"/>
      <c r="I187" s="431"/>
      <c r="J187" s="431"/>
      <c r="K187" s="456"/>
      <c r="L187" s="431"/>
      <c r="M187" s="431"/>
      <c r="N187" s="431"/>
      <c r="O187" s="431"/>
      <c r="P187" s="431"/>
      <c r="Q187" s="431"/>
      <c r="R187" s="431"/>
      <c r="S187" s="431"/>
      <c r="T187" s="431"/>
      <c r="U187" s="431"/>
      <c r="V187" s="431"/>
      <c r="W187" s="431"/>
      <c r="X187" s="431"/>
      <c r="Y187" s="431"/>
      <c r="Z187" s="378"/>
      <c r="AA187" s="378"/>
      <c r="AB187" s="378"/>
      <c r="AC187" s="378"/>
      <c r="AD187" s="378"/>
      <c r="AE187" s="378"/>
      <c r="AF187" s="378"/>
    </row>
    <row r="188" spans="1:32" ht="16.5" customHeight="1">
      <c r="A188" s="431"/>
      <c r="B188" s="402"/>
      <c r="C188" s="402"/>
      <c r="D188" s="431"/>
      <c r="E188" s="431"/>
      <c r="F188" s="431"/>
      <c r="G188" s="431"/>
      <c r="H188" s="431"/>
      <c r="I188" s="431"/>
      <c r="J188" s="431"/>
      <c r="K188" s="456"/>
      <c r="L188" s="431"/>
      <c r="M188" s="431"/>
      <c r="N188" s="431"/>
      <c r="O188" s="431"/>
      <c r="P188" s="431"/>
      <c r="Q188" s="431"/>
      <c r="R188" s="431"/>
      <c r="S188" s="431"/>
      <c r="T188" s="431"/>
      <c r="U188" s="431"/>
      <c r="V188" s="431"/>
      <c r="W188" s="431"/>
      <c r="X188" s="431"/>
      <c r="Y188" s="431"/>
      <c r="Z188" s="378"/>
      <c r="AA188" s="378"/>
      <c r="AB188" s="378"/>
      <c r="AC188" s="378"/>
      <c r="AD188" s="378"/>
      <c r="AE188" s="378"/>
      <c r="AF188" s="378"/>
    </row>
    <row r="189" spans="1:32" ht="16.5" customHeight="1">
      <c r="A189" s="431"/>
      <c r="B189" s="402"/>
      <c r="C189" s="402"/>
      <c r="D189" s="431"/>
      <c r="E189" s="431"/>
      <c r="F189" s="431"/>
      <c r="G189" s="431"/>
      <c r="H189" s="431"/>
      <c r="I189" s="431"/>
      <c r="J189" s="431"/>
      <c r="K189" s="456"/>
      <c r="L189" s="431"/>
      <c r="M189" s="431"/>
      <c r="N189" s="431"/>
      <c r="O189" s="431"/>
      <c r="P189" s="431"/>
      <c r="Q189" s="431"/>
      <c r="R189" s="431"/>
      <c r="S189" s="431"/>
      <c r="T189" s="431"/>
      <c r="U189" s="431"/>
      <c r="V189" s="431"/>
      <c r="W189" s="431"/>
      <c r="X189" s="431"/>
      <c r="Y189" s="431"/>
      <c r="Z189" s="378"/>
      <c r="AA189" s="378"/>
      <c r="AB189" s="378"/>
      <c r="AC189" s="378"/>
      <c r="AD189" s="378"/>
      <c r="AE189" s="378"/>
      <c r="AF189" s="378"/>
    </row>
    <row r="190" spans="1:32" ht="16.5" customHeight="1">
      <c r="A190" s="431"/>
      <c r="B190" s="402"/>
      <c r="C190" s="402"/>
      <c r="D190" s="431"/>
      <c r="E190" s="431"/>
      <c r="F190" s="431"/>
      <c r="G190" s="431"/>
      <c r="H190" s="431"/>
      <c r="I190" s="431"/>
      <c r="J190" s="431"/>
      <c r="K190" s="456"/>
      <c r="L190" s="431"/>
      <c r="M190" s="431"/>
      <c r="N190" s="431"/>
      <c r="O190" s="431"/>
      <c r="P190" s="431"/>
      <c r="Q190" s="431"/>
      <c r="R190" s="431"/>
      <c r="S190" s="431"/>
      <c r="T190" s="431"/>
      <c r="U190" s="431"/>
      <c r="V190" s="431"/>
      <c r="W190" s="431"/>
      <c r="X190" s="431"/>
      <c r="Y190" s="431"/>
      <c r="Z190" s="378"/>
      <c r="AA190" s="378"/>
      <c r="AB190" s="378"/>
      <c r="AC190" s="378"/>
      <c r="AD190" s="378"/>
      <c r="AE190" s="378"/>
      <c r="AF190" s="378"/>
    </row>
    <row r="191" spans="1:32" ht="16.5" customHeight="1">
      <c r="A191" s="431"/>
      <c r="B191" s="402"/>
      <c r="C191" s="402"/>
      <c r="D191" s="431"/>
      <c r="E191" s="431"/>
      <c r="F191" s="431"/>
      <c r="G191" s="431"/>
      <c r="H191" s="431"/>
      <c r="I191" s="431"/>
      <c r="J191" s="431"/>
      <c r="K191" s="456"/>
      <c r="L191" s="431"/>
      <c r="M191" s="431"/>
      <c r="N191" s="431"/>
      <c r="O191" s="431"/>
      <c r="P191" s="431"/>
      <c r="Q191" s="431"/>
      <c r="R191" s="431"/>
      <c r="S191" s="431"/>
      <c r="T191" s="431"/>
      <c r="U191" s="431"/>
      <c r="V191" s="431"/>
      <c r="W191" s="431"/>
      <c r="X191" s="431"/>
      <c r="Y191" s="431"/>
      <c r="Z191" s="378"/>
      <c r="AA191" s="378"/>
      <c r="AB191" s="378"/>
      <c r="AC191" s="378"/>
      <c r="AD191" s="378"/>
      <c r="AE191" s="378"/>
      <c r="AF191" s="378"/>
    </row>
    <row r="192" spans="1:32" ht="16.5" customHeight="1">
      <c r="A192" s="431"/>
      <c r="B192" s="402"/>
      <c r="C192" s="402"/>
      <c r="D192" s="431"/>
      <c r="E192" s="431"/>
      <c r="F192" s="431"/>
      <c r="G192" s="431"/>
      <c r="H192" s="431"/>
      <c r="I192" s="431"/>
      <c r="J192" s="431"/>
      <c r="K192" s="456"/>
      <c r="L192" s="431"/>
      <c r="M192" s="431"/>
      <c r="N192" s="431"/>
      <c r="O192" s="431"/>
      <c r="P192" s="431"/>
      <c r="Q192" s="431"/>
      <c r="R192" s="431"/>
      <c r="S192" s="431"/>
      <c r="T192" s="431"/>
      <c r="U192" s="431"/>
      <c r="V192" s="431"/>
      <c r="W192" s="431"/>
      <c r="X192" s="431"/>
      <c r="Y192" s="431"/>
      <c r="Z192" s="378"/>
      <c r="AA192" s="378"/>
      <c r="AB192" s="378"/>
      <c r="AC192" s="378"/>
      <c r="AD192" s="378"/>
      <c r="AE192" s="378"/>
      <c r="AF192" s="378"/>
    </row>
    <row r="193" spans="1:32" ht="16.5" customHeight="1">
      <c r="A193" s="431"/>
      <c r="B193" s="402"/>
      <c r="C193" s="402"/>
      <c r="D193" s="431"/>
      <c r="E193" s="431"/>
      <c r="F193" s="431"/>
      <c r="G193" s="431"/>
      <c r="H193" s="431"/>
      <c r="I193" s="431"/>
      <c r="J193" s="431"/>
      <c r="K193" s="456"/>
      <c r="L193" s="431"/>
      <c r="M193" s="431"/>
      <c r="N193" s="431"/>
      <c r="O193" s="431"/>
      <c r="P193" s="431"/>
      <c r="Q193" s="431"/>
      <c r="R193" s="431"/>
      <c r="S193" s="431"/>
      <c r="T193" s="431"/>
      <c r="U193" s="431"/>
      <c r="V193" s="431"/>
      <c r="W193" s="431"/>
      <c r="X193" s="431"/>
      <c r="Y193" s="431"/>
      <c r="Z193" s="378"/>
      <c r="AA193" s="378"/>
      <c r="AB193" s="378"/>
      <c r="AC193" s="378"/>
      <c r="AD193" s="378"/>
      <c r="AE193" s="378"/>
      <c r="AF193" s="378"/>
    </row>
    <row r="194" spans="1:32" ht="16.5" customHeight="1">
      <c r="A194" s="431"/>
      <c r="B194" s="402"/>
      <c r="C194" s="402"/>
      <c r="D194" s="431"/>
      <c r="E194" s="431"/>
      <c r="F194" s="431"/>
      <c r="G194" s="431"/>
      <c r="H194" s="431"/>
      <c r="I194" s="431"/>
      <c r="J194" s="431"/>
      <c r="K194" s="456"/>
      <c r="L194" s="431"/>
      <c r="M194" s="431"/>
      <c r="N194" s="431"/>
      <c r="O194" s="431"/>
      <c r="P194" s="431"/>
      <c r="Q194" s="431"/>
      <c r="R194" s="431"/>
      <c r="S194" s="431"/>
      <c r="T194" s="431"/>
      <c r="U194" s="431"/>
      <c r="V194" s="431"/>
      <c r="W194" s="431"/>
      <c r="X194" s="431"/>
      <c r="Y194" s="431"/>
      <c r="Z194" s="378"/>
      <c r="AA194" s="378"/>
      <c r="AB194" s="378"/>
      <c r="AC194" s="378"/>
      <c r="AD194" s="378"/>
      <c r="AE194" s="378"/>
      <c r="AF194" s="378"/>
    </row>
    <row r="195" spans="1:32" ht="16.5" customHeight="1">
      <c r="A195" s="431"/>
      <c r="B195" s="402"/>
      <c r="C195" s="402"/>
      <c r="D195" s="431"/>
      <c r="E195" s="431"/>
      <c r="F195" s="431"/>
      <c r="G195" s="431"/>
      <c r="H195" s="431"/>
      <c r="I195" s="431"/>
      <c r="J195" s="431"/>
      <c r="K195" s="456"/>
      <c r="L195" s="431"/>
      <c r="M195" s="431"/>
      <c r="N195" s="431"/>
      <c r="O195" s="431"/>
      <c r="P195" s="431"/>
      <c r="Q195" s="431"/>
      <c r="R195" s="431"/>
      <c r="S195" s="431"/>
      <c r="T195" s="431"/>
      <c r="U195" s="431"/>
      <c r="V195" s="431"/>
      <c r="W195" s="431"/>
      <c r="X195" s="431"/>
      <c r="Y195" s="431"/>
      <c r="Z195" s="378"/>
      <c r="AA195" s="378"/>
      <c r="AB195" s="378"/>
      <c r="AC195" s="378"/>
      <c r="AD195" s="378"/>
      <c r="AE195" s="378"/>
      <c r="AF195" s="378"/>
    </row>
    <row r="196" spans="1:32" ht="16.5" customHeight="1">
      <c r="A196" s="431"/>
      <c r="B196" s="402"/>
      <c r="C196" s="402"/>
      <c r="D196" s="431"/>
      <c r="E196" s="431"/>
      <c r="F196" s="431"/>
      <c r="G196" s="431"/>
      <c r="H196" s="431"/>
      <c r="I196" s="431"/>
      <c r="J196" s="431"/>
      <c r="K196" s="456"/>
      <c r="L196" s="431"/>
      <c r="M196" s="431"/>
      <c r="N196" s="431"/>
      <c r="O196" s="431"/>
      <c r="P196" s="431"/>
      <c r="Q196" s="431"/>
      <c r="R196" s="431"/>
      <c r="S196" s="431"/>
      <c r="T196" s="431"/>
      <c r="U196" s="431"/>
      <c r="V196" s="431"/>
      <c r="W196" s="431"/>
      <c r="X196" s="431"/>
      <c r="Y196" s="431"/>
      <c r="Z196" s="378"/>
      <c r="AA196" s="378"/>
      <c r="AB196" s="378"/>
      <c r="AC196" s="378"/>
      <c r="AD196" s="378"/>
      <c r="AE196" s="378"/>
      <c r="AF196" s="378"/>
    </row>
    <row r="197" spans="1:32" ht="16.5" customHeight="1">
      <c r="A197" s="431"/>
      <c r="B197" s="402"/>
      <c r="C197" s="402"/>
      <c r="D197" s="431"/>
      <c r="E197" s="431"/>
      <c r="F197" s="431"/>
      <c r="G197" s="431"/>
      <c r="H197" s="431"/>
      <c r="I197" s="431"/>
      <c r="J197" s="431"/>
      <c r="K197" s="456"/>
      <c r="L197" s="431"/>
      <c r="M197" s="431"/>
      <c r="N197" s="431"/>
      <c r="O197" s="431"/>
      <c r="P197" s="431"/>
      <c r="Q197" s="431"/>
      <c r="R197" s="431"/>
      <c r="S197" s="431"/>
      <c r="T197" s="431"/>
      <c r="U197" s="431"/>
      <c r="V197" s="431"/>
      <c r="W197" s="431"/>
      <c r="X197" s="431"/>
      <c r="Y197" s="431"/>
      <c r="Z197" s="378"/>
      <c r="AA197" s="378"/>
      <c r="AB197" s="378"/>
      <c r="AC197" s="378"/>
      <c r="AD197" s="378"/>
      <c r="AE197" s="378"/>
      <c r="AF197" s="378"/>
    </row>
    <row r="198" spans="1:32" ht="16.5" customHeight="1">
      <c r="A198" s="431"/>
      <c r="B198" s="402"/>
      <c r="C198" s="402"/>
      <c r="D198" s="431"/>
      <c r="E198" s="431"/>
      <c r="F198" s="431"/>
      <c r="G198" s="431"/>
      <c r="H198" s="431"/>
      <c r="I198" s="431"/>
      <c r="J198" s="431"/>
      <c r="K198" s="456"/>
      <c r="L198" s="431"/>
      <c r="M198" s="431"/>
      <c r="N198" s="431"/>
      <c r="O198" s="431"/>
      <c r="P198" s="431"/>
      <c r="Q198" s="431"/>
      <c r="R198" s="431"/>
      <c r="S198" s="431"/>
      <c r="T198" s="431"/>
      <c r="U198" s="431"/>
      <c r="V198" s="431"/>
      <c r="W198" s="431"/>
      <c r="X198" s="431"/>
      <c r="Y198" s="431"/>
      <c r="Z198" s="378"/>
      <c r="AA198" s="378"/>
      <c r="AB198" s="378"/>
      <c r="AC198" s="378"/>
      <c r="AD198" s="378"/>
      <c r="AE198" s="378"/>
      <c r="AF198" s="378"/>
    </row>
    <row r="199" spans="1:32" ht="16.5" customHeight="1">
      <c r="A199" s="431"/>
      <c r="B199" s="402"/>
      <c r="C199" s="402"/>
      <c r="D199" s="431"/>
      <c r="E199" s="431"/>
      <c r="F199" s="431"/>
      <c r="G199" s="431"/>
      <c r="H199" s="431"/>
      <c r="I199" s="431"/>
      <c r="J199" s="431"/>
      <c r="K199" s="456"/>
      <c r="L199" s="431"/>
      <c r="M199" s="431"/>
      <c r="N199" s="431"/>
      <c r="O199" s="431"/>
      <c r="P199" s="431"/>
      <c r="Q199" s="431"/>
      <c r="R199" s="431"/>
      <c r="S199" s="431"/>
      <c r="T199" s="431"/>
      <c r="U199" s="431"/>
      <c r="V199" s="431"/>
      <c r="W199" s="431"/>
      <c r="X199" s="431"/>
      <c r="Y199" s="431"/>
      <c r="Z199" s="378"/>
      <c r="AA199" s="378"/>
      <c r="AB199" s="378"/>
      <c r="AC199" s="378"/>
      <c r="AD199" s="378"/>
      <c r="AE199" s="378"/>
      <c r="AF199" s="378"/>
    </row>
    <row r="200" spans="1:32" ht="16.5" customHeight="1">
      <c r="A200" s="431"/>
      <c r="B200" s="402"/>
      <c r="C200" s="402"/>
      <c r="D200" s="431"/>
      <c r="E200" s="431"/>
      <c r="F200" s="431"/>
      <c r="G200" s="431"/>
      <c r="H200" s="431"/>
      <c r="I200" s="431"/>
      <c r="J200" s="431"/>
      <c r="K200" s="456"/>
      <c r="L200" s="431"/>
      <c r="M200" s="431"/>
      <c r="N200" s="431"/>
      <c r="O200" s="431"/>
      <c r="P200" s="431"/>
      <c r="Q200" s="431"/>
      <c r="R200" s="431"/>
      <c r="S200" s="431"/>
      <c r="T200" s="431"/>
      <c r="U200" s="431"/>
      <c r="V200" s="431"/>
      <c r="W200" s="431"/>
      <c r="X200" s="431"/>
      <c r="Y200" s="431"/>
      <c r="Z200" s="378"/>
      <c r="AA200" s="378"/>
      <c r="AB200" s="378"/>
      <c r="AC200" s="378"/>
      <c r="AD200" s="378"/>
      <c r="AE200" s="378"/>
      <c r="AF200" s="378"/>
    </row>
    <row r="201" spans="1:32" ht="16.5" customHeight="1">
      <c r="A201" s="431"/>
      <c r="B201" s="402"/>
      <c r="C201" s="402"/>
      <c r="D201" s="431"/>
      <c r="E201" s="431"/>
      <c r="F201" s="431"/>
      <c r="G201" s="431"/>
      <c r="H201" s="431"/>
      <c r="I201" s="431"/>
      <c r="J201" s="431"/>
      <c r="K201" s="456"/>
      <c r="L201" s="431"/>
      <c r="M201" s="431"/>
      <c r="N201" s="431"/>
      <c r="O201" s="431"/>
      <c r="P201" s="431"/>
      <c r="Q201" s="431"/>
      <c r="R201" s="431"/>
      <c r="S201" s="431"/>
      <c r="T201" s="431"/>
      <c r="U201" s="431"/>
      <c r="V201" s="431"/>
      <c r="W201" s="431"/>
      <c r="X201" s="431"/>
      <c r="Y201" s="431"/>
      <c r="Z201" s="378"/>
      <c r="AA201" s="378"/>
      <c r="AB201" s="378"/>
      <c r="AC201" s="378"/>
      <c r="AD201" s="378"/>
      <c r="AE201" s="378"/>
      <c r="AF201" s="378"/>
    </row>
    <row r="202" spans="1:32" ht="16.5" customHeight="1">
      <c r="A202" s="431"/>
      <c r="B202" s="402"/>
      <c r="C202" s="402"/>
      <c r="D202" s="431"/>
      <c r="E202" s="431"/>
      <c r="F202" s="431"/>
      <c r="G202" s="431"/>
      <c r="H202" s="431"/>
      <c r="I202" s="431"/>
      <c r="J202" s="431"/>
      <c r="K202" s="456"/>
      <c r="L202" s="431"/>
      <c r="M202" s="431"/>
      <c r="N202" s="431"/>
      <c r="O202" s="431"/>
      <c r="P202" s="431"/>
      <c r="Q202" s="431"/>
      <c r="R202" s="431"/>
      <c r="S202" s="431"/>
      <c r="T202" s="431"/>
      <c r="U202" s="431"/>
      <c r="V202" s="431"/>
      <c r="W202" s="431"/>
      <c r="X202" s="431"/>
      <c r="Y202" s="431"/>
      <c r="Z202" s="378"/>
      <c r="AA202" s="378"/>
      <c r="AB202" s="378"/>
      <c r="AC202" s="378"/>
      <c r="AD202" s="378"/>
      <c r="AE202" s="378"/>
      <c r="AF202" s="378"/>
    </row>
    <row r="203" spans="1:32" ht="16.5" customHeight="1">
      <c r="A203" s="431"/>
      <c r="B203" s="402"/>
      <c r="C203" s="402"/>
      <c r="D203" s="431"/>
      <c r="E203" s="431"/>
      <c r="F203" s="431"/>
      <c r="G203" s="431"/>
      <c r="H203" s="431"/>
      <c r="I203" s="431"/>
      <c r="J203" s="431"/>
      <c r="K203" s="456"/>
      <c r="L203" s="431"/>
      <c r="M203" s="431"/>
      <c r="N203" s="431"/>
      <c r="O203" s="431"/>
      <c r="P203" s="431"/>
      <c r="Q203" s="431"/>
      <c r="R203" s="431"/>
      <c r="S203" s="431"/>
      <c r="T203" s="431"/>
      <c r="U203" s="431"/>
      <c r="V203" s="431"/>
      <c r="W203" s="431"/>
      <c r="X203" s="431"/>
      <c r="Y203" s="431"/>
      <c r="Z203" s="378"/>
      <c r="AA203" s="378"/>
      <c r="AB203" s="378"/>
      <c r="AC203" s="378"/>
      <c r="AD203" s="378"/>
      <c r="AE203" s="378"/>
      <c r="AF203" s="378"/>
    </row>
    <row r="204" spans="1:32" ht="16.5" customHeight="1">
      <c r="A204" s="431"/>
      <c r="B204" s="402"/>
      <c r="C204" s="402"/>
      <c r="D204" s="431"/>
      <c r="E204" s="431"/>
      <c r="F204" s="431"/>
      <c r="G204" s="431"/>
      <c r="H204" s="431"/>
      <c r="I204" s="431"/>
      <c r="J204" s="431"/>
      <c r="K204" s="456"/>
      <c r="L204" s="431"/>
      <c r="M204" s="431"/>
      <c r="N204" s="431"/>
      <c r="O204" s="431"/>
      <c r="P204" s="431"/>
      <c r="Q204" s="431"/>
      <c r="R204" s="431"/>
      <c r="S204" s="431"/>
      <c r="T204" s="431"/>
      <c r="U204" s="431"/>
      <c r="V204" s="431"/>
      <c r="W204" s="431"/>
      <c r="X204" s="431"/>
      <c r="Y204" s="431"/>
      <c r="Z204" s="378"/>
      <c r="AA204" s="378"/>
      <c r="AB204" s="378"/>
      <c r="AC204" s="378"/>
      <c r="AD204" s="378"/>
      <c r="AE204" s="378"/>
      <c r="AF204" s="378"/>
    </row>
    <row r="205" spans="1:32" ht="16.5" customHeight="1">
      <c r="A205" s="431"/>
      <c r="B205" s="402"/>
      <c r="C205" s="402"/>
      <c r="D205" s="431"/>
      <c r="E205" s="431"/>
      <c r="F205" s="431"/>
      <c r="G205" s="431"/>
      <c r="H205" s="431"/>
      <c r="I205" s="431"/>
      <c r="J205" s="431"/>
      <c r="K205" s="456"/>
      <c r="L205" s="431"/>
      <c r="M205" s="431"/>
      <c r="N205" s="431"/>
      <c r="O205" s="431"/>
      <c r="P205" s="431"/>
      <c r="Q205" s="431"/>
      <c r="R205" s="431"/>
      <c r="S205" s="431"/>
      <c r="T205" s="431"/>
      <c r="U205" s="431"/>
      <c r="V205" s="431"/>
      <c r="W205" s="431"/>
      <c r="X205" s="431"/>
      <c r="Y205" s="431"/>
      <c r="Z205" s="378"/>
      <c r="AA205" s="378"/>
      <c r="AB205" s="378"/>
      <c r="AC205" s="378"/>
      <c r="AD205" s="378"/>
      <c r="AE205" s="378"/>
      <c r="AF205" s="378"/>
    </row>
    <row r="206" spans="1:32" ht="16.5" customHeight="1">
      <c r="A206" s="431"/>
      <c r="B206" s="402"/>
      <c r="C206" s="402"/>
      <c r="D206" s="431"/>
      <c r="E206" s="431"/>
      <c r="F206" s="431"/>
      <c r="G206" s="431"/>
      <c r="H206" s="431"/>
      <c r="I206" s="431"/>
      <c r="J206" s="431"/>
      <c r="K206" s="456"/>
      <c r="L206" s="431"/>
      <c r="M206" s="431"/>
      <c r="N206" s="431"/>
      <c r="O206" s="431"/>
      <c r="P206" s="431"/>
      <c r="Q206" s="431"/>
      <c r="R206" s="431"/>
      <c r="S206" s="431"/>
      <c r="T206" s="431"/>
      <c r="U206" s="431"/>
      <c r="V206" s="431"/>
      <c r="W206" s="431"/>
      <c r="X206" s="431"/>
      <c r="Y206" s="431"/>
      <c r="Z206" s="378"/>
      <c r="AA206" s="378"/>
      <c r="AB206" s="378"/>
      <c r="AC206" s="378"/>
      <c r="AD206" s="378"/>
      <c r="AE206" s="378"/>
      <c r="AF206" s="378"/>
    </row>
    <row r="207" spans="1:32" ht="16.5" customHeight="1">
      <c r="A207" s="431"/>
      <c r="B207" s="402"/>
      <c r="C207" s="402"/>
      <c r="D207" s="431"/>
      <c r="E207" s="431"/>
      <c r="F207" s="431"/>
      <c r="G207" s="431"/>
      <c r="H207" s="431"/>
      <c r="I207" s="431"/>
      <c r="J207" s="431"/>
      <c r="K207" s="456"/>
      <c r="L207" s="431"/>
      <c r="M207" s="431"/>
      <c r="N207" s="431"/>
      <c r="O207" s="431"/>
      <c r="P207" s="431"/>
      <c r="Q207" s="431"/>
      <c r="R207" s="431"/>
      <c r="S207" s="431"/>
      <c r="T207" s="431"/>
      <c r="U207" s="431"/>
      <c r="V207" s="431"/>
      <c r="W207" s="431"/>
      <c r="X207" s="431"/>
      <c r="Y207" s="431"/>
      <c r="Z207" s="378"/>
      <c r="AA207" s="378"/>
      <c r="AB207" s="378"/>
      <c r="AC207" s="378"/>
      <c r="AD207" s="378"/>
      <c r="AE207" s="378"/>
      <c r="AF207" s="378"/>
    </row>
    <row r="208" spans="1:32" ht="16.5" customHeight="1">
      <c r="A208" s="431"/>
      <c r="B208" s="402"/>
      <c r="C208" s="402"/>
      <c r="D208" s="431"/>
      <c r="E208" s="431"/>
      <c r="F208" s="431"/>
      <c r="G208" s="431"/>
      <c r="H208" s="431"/>
      <c r="I208" s="431"/>
      <c r="J208" s="431"/>
      <c r="K208" s="456"/>
      <c r="L208" s="431"/>
      <c r="M208" s="431"/>
      <c r="N208" s="431"/>
      <c r="O208" s="431"/>
      <c r="P208" s="431"/>
      <c r="Q208" s="431"/>
      <c r="R208" s="431"/>
      <c r="S208" s="431"/>
      <c r="T208" s="431"/>
      <c r="U208" s="431"/>
      <c r="V208" s="431"/>
      <c r="W208" s="431"/>
      <c r="X208" s="431"/>
      <c r="Y208" s="431"/>
      <c r="Z208" s="378"/>
      <c r="AA208" s="378"/>
      <c r="AB208" s="378"/>
      <c r="AC208" s="378"/>
      <c r="AD208" s="378"/>
      <c r="AE208" s="378"/>
      <c r="AF208" s="378"/>
    </row>
    <row r="209" spans="1:32" ht="16.5" customHeight="1">
      <c r="A209" s="431"/>
      <c r="B209" s="402"/>
      <c r="C209" s="402"/>
      <c r="D209" s="431"/>
      <c r="E209" s="431"/>
      <c r="F209" s="431"/>
      <c r="G209" s="431"/>
      <c r="H209" s="431"/>
      <c r="I209" s="431"/>
      <c r="J209" s="431"/>
      <c r="K209" s="456"/>
      <c r="L209" s="431"/>
      <c r="M209" s="431"/>
      <c r="N209" s="431"/>
      <c r="O209" s="431"/>
      <c r="P209" s="431"/>
      <c r="Q209" s="431"/>
      <c r="R209" s="431"/>
      <c r="S209" s="431"/>
      <c r="T209" s="431"/>
      <c r="U209" s="431"/>
      <c r="V209" s="431"/>
      <c r="W209" s="431"/>
      <c r="X209" s="431"/>
      <c r="Y209" s="431"/>
      <c r="Z209" s="378"/>
      <c r="AA209" s="378"/>
      <c r="AB209" s="378"/>
      <c r="AC209" s="378"/>
      <c r="AD209" s="378"/>
      <c r="AE209" s="378"/>
      <c r="AF209" s="378"/>
    </row>
    <row r="210" spans="1:32" ht="16.5" customHeight="1">
      <c r="A210" s="431"/>
      <c r="B210" s="402"/>
      <c r="C210" s="402"/>
      <c r="D210" s="431"/>
      <c r="E210" s="431"/>
      <c r="F210" s="431"/>
      <c r="G210" s="431"/>
      <c r="H210" s="431"/>
      <c r="I210" s="431"/>
      <c r="J210" s="431"/>
      <c r="K210" s="456"/>
      <c r="L210" s="431"/>
      <c r="M210" s="431"/>
      <c r="N210" s="431"/>
      <c r="O210" s="431"/>
      <c r="P210" s="431"/>
      <c r="Q210" s="431"/>
      <c r="R210" s="431"/>
      <c r="S210" s="431"/>
      <c r="T210" s="431"/>
      <c r="U210" s="431"/>
      <c r="V210" s="431"/>
      <c r="W210" s="431"/>
      <c r="X210" s="431"/>
      <c r="Y210" s="431"/>
      <c r="Z210" s="378"/>
      <c r="AA210" s="378"/>
      <c r="AB210" s="378"/>
      <c r="AC210" s="378"/>
      <c r="AD210" s="378"/>
      <c r="AE210" s="378"/>
      <c r="AF210" s="378"/>
    </row>
    <row r="211" spans="1:32" ht="16.5" customHeight="1">
      <c r="A211" s="431"/>
      <c r="B211" s="402"/>
      <c r="C211" s="402"/>
      <c r="D211" s="431"/>
      <c r="E211" s="431"/>
      <c r="F211" s="431"/>
      <c r="G211" s="431"/>
      <c r="H211" s="431"/>
      <c r="I211" s="431"/>
      <c r="J211" s="431"/>
      <c r="K211" s="456"/>
      <c r="L211" s="431"/>
      <c r="M211" s="431"/>
      <c r="N211" s="431"/>
      <c r="O211" s="431"/>
      <c r="P211" s="431"/>
      <c r="Q211" s="431"/>
      <c r="R211" s="431"/>
      <c r="S211" s="431"/>
      <c r="T211" s="431"/>
      <c r="U211" s="431"/>
      <c r="V211" s="431"/>
      <c r="W211" s="431"/>
      <c r="X211" s="431"/>
      <c r="Y211" s="431"/>
      <c r="Z211" s="378"/>
      <c r="AA211" s="378"/>
      <c r="AB211" s="378"/>
      <c r="AC211" s="378"/>
      <c r="AD211" s="378"/>
      <c r="AE211" s="378"/>
      <c r="AF211" s="378"/>
    </row>
    <row r="212" spans="1:32" ht="16.5" customHeight="1">
      <c r="A212" s="431"/>
      <c r="B212" s="402"/>
      <c r="C212" s="402"/>
      <c r="D212" s="431"/>
      <c r="E212" s="431"/>
      <c r="F212" s="431"/>
      <c r="G212" s="431"/>
      <c r="H212" s="431"/>
      <c r="I212" s="431"/>
      <c r="J212" s="431"/>
      <c r="K212" s="456"/>
      <c r="L212" s="431"/>
      <c r="M212" s="431"/>
      <c r="N212" s="431"/>
      <c r="O212" s="431"/>
      <c r="P212" s="431"/>
      <c r="Q212" s="431"/>
      <c r="R212" s="431"/>
      <c r="S212" s="431"/>
      <c r="T212" s="431"/>
      <c r="U212" s="431"/>
      <c r="V212" s="431"/>
      <c r="W212" s="431"/>
      <c r="X212" s="431"/>
      <c r="Y212" s="431"/>
      <c r="Z212" s="378"/>
      <c r="AA212" s="378"/>
      <c r="AB212" s="378"/>
      <c r="AC212" s="378"/>
      <c r="AD212" s="378"/>
      <c r="AE212" s="378"/>
      <c r="AF212" s="378"/>
    </row>
    <row r="213" spans="1:32" ht="16.5" customHeight="1">
      <c r="A213" s="431"/>
      <c r="B213" s="402"/>
      <c r="C213" s="402"/>
      <c r="D213" s="431"/>
      <c r="E213" s="431"/>
      <c r="F213" s="431"/>
      <c r="G213" s="431"/>
      <c r="H213" s="431"/>
      <c r="I213" s="431"/>
      <c r="J213" s="431"/>
      <c r="K213" s="456"/>
      <c r="L213" s="431"/>
      <c r="M213" s="431"/>
      <c r="N213" s="431"/>
      <c r="O213" s="431"/>
      <c r="P213" s="431"/>
      <c r="Q213" s="431"/>
      <c r="R213" s="431"/>
      <c r="S213" s="431"/>
      <c r="T213" s="431"/>
      <c r="U213" s="431"/>
      <c r="V213" s="431"/>
      <c r="W213" s="431"/>
      <c r="X213" s="431"/>
      <c r="Y213" s="431"/>
      <c r="Z213" s="378"/>
      <c r="AA213" s="378"/>
      <c r="AB213" s="378"/>
      <c r="AC213" s="378"/>
      <c r="AD213" s="378"/>
      <c r="AE213" s="378"/>
      <c r="AF213" s="378"/>
    </row>
    <row r="214" spans="1:32" ht="16.5" customHeight="1">
      <c r="A214" s="431"/>
      <c r="B214" s="402"/>
      <c r="C214" s="402"/>
      <c r="D214" s="431"/>
      <c r="E214" s="431"/>
      <c r="F214" s="431"/>
      <c r="G214" s="431"/>
      <c r="H214" s="431"/>
      <c r="I214" s="431"/>
      <c r="J214" s="431"/>
      <c r="K214" s="456"/>
      <c r="L214" s="431"/>
      <c r="M214" s="431"/>
      <c r="N214" s="431"/>
      <c r="O214" s="431"/>
      <c r="P214" s="431"/>
      <c r="Q214" s="431"/>
      <c r="R214" s="431"/>
      <c r="S214" s="431"/>
      <c r="T214" s="431"/>
      <c r="U214" s="431"/>
      <c r="V214" s="431"/>
      <c r="W214" s="431"/>
      <c r="X214" s="431"/>
      <c r="Y214" s="431"/>
      <c r="Z214" s="378"/>
      <c r="AA214" s="378"/>
      <c r="AB214" s="378"/>
      <c r="AC214" s="378"/>
      <c r="AD214" s="378"/>
      <c r="AE214" s="378"/>
      <c r="AF214" s="378"/>
    </row>
    <row r="215" spans="1:32" ht="16.5" customHeight="1">
      <c r="A215" s="431"/>
      <c r="B215" s="402"/>
      <c r="C215" s="402"/>
      <c r="D215" s="431"/>
      <c r="E215" s="431"/>
      <c r="F215" s="431"/>
      <c r="G215" s="431"/>
      <c r="H215" s="431"/>
      <c r="I215" s="431"/>
      <c r="J215" s="431"/>
      <c r="K215" s="456"/>
      <c r="L215" s="431"/>
      <c r="M215" s="431"/>
      <c r="N215" s="431"/>
      <c r="O215" s="431"/>
      <c r="P215" s="431"/>
      <c r="Q215" s="431"/>
      <c r="R215" s="431"/>
      <c r="S215" s="431"/>
      <c r="T215" s="431"/>
      <c r="U215" s="431"/>
      <c r="V215" s="431"/>
      <c r="W215" s="431"/>
      <c r="X215" s="431"/>
      <c r="Y215" s="431"/>
      <c r="Z215" s="378"/>
      <c r="AA215" s="378"/>
      <c r="AB215" s="378"/>
      <c r="AC215" s="378"/>
      <c r="AD215" s="378"/>
      <c r="AE215" s="378"/>
      <c r="AF215" s="378"/>
    </row>
    <row r="216" spans="1:32" ht="16.5" customHeight="1">
      <c r="A216" s="431"/>
      <c r="B216" s="402"/>
      <c r="C216" s="402"/>
      <c r="D216" s="431"/>
      <c r="E216" s="431"/>
      <c r="F216" s="431"/>
      <c r="G216" s="431"/>
      <c r="H216" s="431"/>
      <c r="I216" s="431"/>
      <c r="J216" s="431"/>
      <c r="K216" s="456"/>
      <c r="L216" s="431"/>
      <c r="M216" s="431"/>
      <c r="N216" s="431"/>
      <c r="O216" s="431"/>
      <c r="P216" s="431"/>
      <c r="Q216" s="431"/>
      <c r="R216" s="431"/>
      <c r="S216" s="431"/>
      <c r="T216" s="431"/>
      <c r="U216" s="431"/>
      <c r="V216" s="431"/>
      <c r="W216" s="431"/>
      <c r="X216" s="431"/>
      <c r="Y216" s="431"/>
      <c r="Z216" s="378"/>
      <c r="AA216" s="378"/>
      <c r="AB216" s="378"/>
      <c r="AC216" s="378"/>
      <c r="AD216" s="378"/>
      <c r="AE216" s="378"/>
      <c r="AF216" s="378"/>
    </row>
    <row r="217" spans="1:32" ht="16.5" customHeight="1">
      <c r="A217" s="431"/>
      <c r="B217" s="402"/>
      <c r="C217" s="402"/>
      <c r="D217" s="431"/>
      <c r="E217" s="431"/>
      <c r="F217" s="431"/>
      <c r="G217" s="431"/>
      <c r="H217" s="431"/>
      <c r="I217" s="431"/>
      <c r="J217" s="431"/>
      <c r="K217" s="456"/>
      <c r="L217" s="431"/>
      <c r="M217" s="431"/>
      <c r="N217" s="431"/>
      <c r="O217" s="431"/>
      <c r="P217" s="431"/>
      <c r="Q217" s="431"/>
      <c r="R217" s="431"/>
      <c r="S217" s="431"/>
      <c r="T217" s="431"/>
      <c r="U217" s="431"/>
      <c r="V217" s="431"/>
      <c r="W217" s="431"/>
      <c r="X217" s="431"/>
      <c r="Y217" s="431"/>
      <c r="Z217" s="378"/>
      <c r="AA217" s="378"/>
      <c r="AB217" s="378"/>
      <c r="AC217" s="378"/>
      <c r="AD217" s="378"/>
      <c r="AE217" s="378"/>
      <c r="AF217" s="378"/>
    </row>
    <row r="218" spans="1:32" ht="16.5" customHeight="1">
      <c r="A218" s="431"/>
      <c r="B218" s="402"/>
      <c r="C218" s="402"/>
      <c r="D218" s="431"/>
      <c r="E218" s="431"/>
      <c r="F218" s="431"/>
      <c r="G218" s="431"/>
      <c r="H218" s="431"/>
      <c r="I218" s="431"/>
      <c r="J218" s="431"/>
      <c r="K218" s="456"/>
      <c r="L218" s="431"/>
      <c r="M218" s="431"/>
      <c r="N218" s="431"/>
      <c r="O218" s="431"/>
      <c r="P218" s="431"/>
      <c r="Q218" s="431"/>
      <c r="R218" s="431"/>
      <c r="S218" s="431"/>
      <c r="T218" s="431"/>
      <c r="U218" s="431"/>
      <c r="V218" s="431"/>
      <c r="W218" s="431"/>
      <c r="X218" s="431"/>
      <c r="Y218" s="431"/>
      <c r="Z218" s="378"/>
      <c r="AA218" s="378"/>
      <c r="AB218" s="378"/>
      <c r="AC218" s="378"/>
      <c r="AD218" s="378"/>
      <c r="AE218" s="378"/>
      <c r="AF218" s="378"/>
    </row>
    <row r="219" spans="1:32" ht="16.5" customHeight="1">
      <c r="A219" s="431"/>
      <c r="B219" s="402"/>
      <c r="C219" s="402"/>
      <c r="D219" s="431"/>
      <c r="E219" s="431"/>
      <c r="F219" s="431"/>
      <c r="G219" s="431"/>
      <c r="H219" s="431"/>
      <c r="I219" s="431"/>
      <c r="J219" s="431"/>
      <c r="K219" s="456"/>
      <c r="L219" s="431"/>
      <c r="M219" s="431"/>
      <c r="N219" s="431"/>
      <c r="O219" s="431"/>
      <c r="P219" s="431"/>
      <c r="Q219" s="431"/>
      <c r="R219" s="431"/>
      <c r="S219" s="431"/>
      <c r="T219" s="431"/>
      <c r="U219" s="431"/>
      <c r="V219" s="431"/>
      <c r="W219" s="431"/>
      <c r="X219" s="431"/>
      <c r="Y219" s="431"/>
      <c r="Z219" s="378"/>
      <c r="AA219" s="378"/>
      <c r="AB219" s="378"/>
      <c r="AC219" s="378"/>
      <c r="AD219" s="378"/>
      <c r="AE219" s="378"/>
      <c r="AF219" s="378"/>
    </row>
    <row r="220" spans="1:32" ht="16.5" customHeight="1">
      <c r="A220" s="431"/>
      <c r="B220" s="402"/>
      <c r="C220" s="402"/>
      <c r="D220" s="431"/>
      <c r="E220" s="431"/>
      <c r="F220" s="431"/>
      <c r="G220" s="431"/>
      <c r="H220" s="431"/>
      <c r="I220" s="431"/>
      <c r="J220" s="431"/>
      <c r="K220" s="456"/>
      <c r="L220" s="431"/>
      <c r="M220" s="431"/>
      <c r="N220" s="431"/>
      <c r="O220" s="431"/>
      <c r="P220" s="431"/>
      <c r="Q220" s="431"/>
      <c r="R220" s="431"/>
      <c r="S220" s="431"/>
      <c r="T220" s="431"/>
      <c r="U220" s="431"/>
      <c r="V220" s="431"/>
      <c r="W220" s="431"/>
      <c r="X220" s="431"/>
      <c r="Y220" s="431"/>
      <c r="Z220" s="378"/>
      <c r="AA220" s="378"/>
      <c r="AB220" s="378"/>
      <c r="AC220" s="378"/>
      <c r="AD220" s="378"/>
      <c r="AE220" s="378"/>
      <c r="AF220" s="378"/>
    </row>
    <row r="221" spans="1:32" ht="16.5" customHeight="1">
      <c r="A221" s="431"/>
      <c r="B221" s="402"/>
      <c r="C221" s="402"/>
      <c r="D221" s="431"/>
      <c r="E221" s="431"/>
      <c r="F221" s="431"/>
      <c r="G221" s="431"/>
      <c r="H221" s="431"/>
      <c r="I221" s="431"/>
      <c r="J221" s="431"/>
      <c r="K221" s="456"/>
      <c r="L221" s="431"/>
      <c r="M221" s="431"/>
      <c r="N221" s="431"/>
      <c r="O221" s="431"/>
      <c r="P221" s="431"/>
      <c r="Q221" s="431"/>
      <c r="R221" s="431"/>
      <c r="S221" s="431"/>
      <c r="T221" s="431"/>
      <c r="U221" s="431"/>
      <c r="V221" s="431"/>
      <c r="W221" s="431"/>
      <c r="X221" s="431"/>
      <c r="Y221" s="431"/>
      <c r="Z221" s="378"/>
      <c r="AA221" s="378"/>
      <c r="AB221" s="378"/>
      <c r="AC221" s="378"/>
      <c r="AD221" s="378"/>
      <c r="AE221" s="378"/>
      <c r="AF221" s="378"/>
    </row>
    <row r="222" spans="1:32" ht="16.5" customHeight="1">
      <c r="A222" s="431"/>
      <c r="B222" s="402"/>
      <c r="C222" s="402"/>
      <c r="D222" s="431"/>
      <c r="E222" s="431"/>
      <c r="F222" s="431"/>
      <c r="G222" s="431"/>
      <c r="H222" s="431"/>
      <c r="I222" s="431"/>
      <c r="J222" s="431"/>
      <c r="K222" s="456"/>
      <c r="L222" s="431"/>
      <c r="M222" s="431"/>
      <c r="N222" s="431"/>
      <c r="O222" s="431"/>
      <c r="P222" s="431"/>
      <c r="Q222" s="431"/>
      <c r="R222" s="431"/>
      <c r="S222" s="431"/>
      <c r="T222" s="431"/>
      <c r="U222" s="431"/>
      <c r="V222" s="431"/>
      <c r="W222" s="431"/>
      <c r="X222" s="431"/>
      <c r="Y222" s="431"/>
      <c r="Z222" s="378"/>
      <c r="AA222" s="378"/>
      <c r="AB222" s="378"/>
      <c r="AC222" s="378"/>
      <c r="AD222" s="378"/>
      <c r="AE222" s="378"/>
      <c r="AF222" s="378"/>
    </row>
    <row r="223" spans="1:32" ht="16.5" customHeight="1">
      <c r="A223" s="431"/>
      <c r="B223" s="402"/>
      <c r="C223" s="402"/>
      <c r="D223" s="431"/>
      <c r="E223" s="431"/>
      <c r="F223" s="431"/>
      <c r="G223" s="431"/>
      <c r="H223" s="431"/>
      <c r="I223" s="431"/>
      <c r="J223" s="431"/>
      <c r="K223" s="456"/>
      <c r="L223" s="431"/>
      <c r="M223" s="431"/>
      <c r="N223" s="431"/>
      <c r="O223" s="431"/>
      <c r="P223" s="431"/>
      <c r="Q223" s="431"/>
      <c r="R223" s="431"/>
      <c r="S223" s="431"/>
      <c r="T223" s="431"/>
      <c r="U223" s="431"/>
      <c r="V223" s="431"/>
      <c r="W223" s="431"/>
      <c r="X223" s="431"/>
      <c r="Y223" s="431"/>
      <c r="Z223" s="378"/>
      <c r="AA223" s="378"/>
      <c r="AB223" s="378"/>
      <c r="AC223" s="378"/>
      <c r="AD223" s="378"/>
      <c r="AE223" s="378"/>
      <c r="AF223" s="378"/>
    </row>
    <row r="224" spans="1:32" ht="16.5" customHeight="1">
      <c r="A224" s="431"/>
      <c r="B224" s="402"/>
      <c r="C224" s="402"/>
      <c r="D224" s="431"/>
      <c r="E224" s="431"/>
      <c r="F224" s="431"/>
      <c r="G224" s="431"/>
      <c r="H224" s="431"/>
      <c r="I224" s="431"/>
      <c r="J224" s="431"/>
      <c r="K224" s="456"/>
      <c r="L224" s="431"/>
      <c r="M224" s="431"/>
      <c r="N224" s="431"/>
      <c r="O224" s="431"/>
      <c r="P224" s="431"/>
      <c r="Q224" s="431"/>
      <c r="R224" s="431"/>
      <c r="S224" s="431"/>
      <c r="T224" s="431"/>
      <c r="U224" s="431"/>
      <c r="V224" s="431"/>
      <c r="W224" s="431"/>
      <c r="X224" s="431"/>
      <c r="Y224" s="431"/>
      <c r="Z224" s="378"/>
      <c r="AA224" s="378"/>
      <c r="AB224" s="378"/>
      <c r="AC224" s="378"/>
      <c r="AD224" s="378"/>
      <c r="AE224" s="378"/>
      <c r="AF224" s="378"/>
    </row>
    <row r="225" spans="1:32" ht="16.5" customHeight="1">
      <c r="A225" s="431"/>
      <c r="B225" s="402"/>
      <c r="C225" s="402"/>
      <c r="D225" s="431"/>
      <c r="E225" s="431"/>
      <c r="F225" s="431"/>
      <c r="G225" s="431"/>
      <c r="H225" s="431"/>
      <c r="I225" s="431"/>
      <c r="J225" s="431"/>
      <c r="K225" s="456"/>
      <c r="L225" s="431"/>
      <c r="M225" s="431"/>
      <c r="N225" s="431"/>
      <c r="O225" s="431"/>
      <c r="P225" s="431"/>
      <c r="Q225" s="431"/>
      <c r="R225" s="431"/>
      <c r="S225" s="431"/>
      <c r="T225" s="431"/>
      <c r="U225" s="431"/>
      <c r="V225" s="431"/>
      <c r="W225" s="431"/>
      <c r="X225" s="431"/>
      <c r="Y225" s="431"/>
      <c r="Z225" s="378"/>
      <c r="AA225" s="378"/>
      <c r="AB225" s="378"/>
      <c r="AC225" s="378"/>
      <c r="AD225" s="378"/>
      <c r="AE225" s="378"/>
      <c r="AF225" s="378"/>
    </row>
    <row r="226" spans="1:32" ht="16.5" customHeight="1">
      <c r="A226" s="431"/>
      <c r="B226" s="402"/>
      <c r="C226" s="402"/>
      <c r="D226" s="431"/>
      <c r="E226" s="431"/>
      <c r="F226" s="431"/>
      <c r="G226" s="431"/>
      <c r="H226" s="431"/>
      <c r="I226" s="431"/>
      <c r="J226" s="431"/>
      <c r="K226" s="456"/>
      <c r="L226" s="431"/>
      <c r="M226" s="431"/>
      <c r="N226" s="431"/>
      <c r="O226" s="431"/>
      <c r="P226" s="431"/>
      <c r="Q226" s="431"/>
      <c r="R226" s="431"/>
      <c r="S226" s="431"/>
      <c r="T226" s="431"/>
      <c r="U226" s="431"/>
      <c r="V226" s="431"/>
      <c r="W226" s="431"/>
      <c r="X226" s="431"/>
      <c r="Y226" s="431"/>
      <c r="Z226" s="378"/>
      <c r="AA226" s="378"/>
      <c r="AB226" s="378"/>
      <c r="AC226" s="378"/>
      <c r="AD226" s="378"/>
      <c r="AE226" s="378"/>
      <c r="AF226" s="378"/>
    </row>
    <row r="227" spans="1:32" ht="16.5" customHeight="1">
      <c r="A227" s="431"/>
      <c r="B227" s="402"/>
      <c r="C227" s="402"/>
      <c r="D227" s="431"/>
      <c r="E227" s="431"/>
      <c r="F227" s="431"/>
      <c r="G227" s="431"/>
      <c r="H227" s="431"/>
      <c r="I227" s="431"/>
      <c r="J227" s="431"/>
      <c r="K227" s="456"/>
      <c r="L227" s="431"/>
      <c r="M227" s="431"/>
      <c r="N227" s="431"/>
      <c r="O227" s="431"/>
      <c r="P227" s="431"/>
      <c r="Q227" s="431"/>
      <c r="R227" s="431"/>
      <c r="S227" s="431"/>
      <c r="T227" s="431"/>
      <c r="U227" s="431"/>
      <c r="V227" s="431"/>
      <c r="W227" s="431"/>
      <c r="X227" s="431"/>
      <c r="Y227" s="431"/>
      <c r="Z227" s="378"/>
      <c r="AA227" s="378"/>
      <c r="AB227" s="378"/>
      <c r="AC227" s="378"/>
      <c r="AD227" s="378"/>
      <c r="AE227" s="378"/>
      <c r="AF227" s="378"/>
    </row>
    <row r="228" spans="1:32" ht="16.5" customHeight="1">
      <c r="A228" s="431"/>
      <c r="B228" s="402"/>
      <c r="C228" s="402"/>
      <c r="D228" s="431"/>
      <c r="E228" s="431"/>
      <c r="F228" s="431"/>
      <c r="G228" s="431"/>
      <c r="H228" s="431"/>
      <c r="I228" s="431"/>
      <c r="J228" s="431"/>
      <c r="K228" s="456"/>
      <c r="L228" s="431"/>
      <c r="M228" s="431"/>
      <c r="N228" s="431"/>
      <c r="O228" s="431"/>
      <c r="P228" s="431"/>
      <c r="Q228" s="431"/>
      <c r="R228" s="431"/>
      <c r="S228" s="431"/>
      <c r="T228" s="431"/>
      <c r="U228" s="431"/>
      <c r="V228" s="431"/>
      <c r="W228" s="431"/>
      <c r="X228" s="431"/>
      <c r="Y228" s="431"/>
      <c r="Z228" s="378"/>
      <c r="AA228" s="378"/>
      <c r="AB228" s="378"/>
      <c r="AC228" s="378"/>
      <c r="AD228" s="378"/>
      <c r="AE228" s="378"/>
      <c r="AF228" s="378"/>
    </row>
    <row r="229" spans="1:32" ht="16.5" customHeight="1">
      <c r="A229" s="431"/>
      <c r="B229" s="402"/>
      <c r="C229" s="402"/>
      <c r="D229" s="431"/>
      <c r="E229" s="431"/>
      <c r="F229" s="431"/>
      <c r="G229" s="431"/>
      <c r="H229" s="431"/>
      <c r="I229" s="431"/>
      <c r="J229" s="431"/>
      <c r="K229" s="456"/>
      <c r="L229" s="431"/>
      <c r="M229" s="431"/>
      <c r="N229" s="431"/>
      <c r="O229" s="431"/>
      <c r="P229" s="431"/>
      <c r="Q229" s="431"/>
      <c r="R229" s="431"/>
      <c r="S229" s="431"/>
      <c r="T229" s="431"/>
      <c r="U229" s="431"/>
      <c r="V229" s="431"/>
      <c r="W229" s="431"/>
      <c r="X229" s="431"/>
      <c r="Y229" s="431"/>
      <c r="Z229" s="378"/>
      <c r="AA229" s="378"/>
      <c r="AB229" s="378"/>
      <c r="AC229" s="378"/>
      <c r="AD229" s="378"/>
      <c r="AE229" s="378"/>
      <c r="AF229" s="378"/>
    </row>
    <row r="230" spans="1:32" ht="16.5" customHeight="1">
      <c r="A230" s="431"/>
      <c r="B230" s="402"/>
      <c r="C230" s="402"/>
      <c r="D230" s="431"/>
      <c r="E230" s="431"/>
      <c r="F230" s="431"/>
      <c r="G230" s="431"/>
      <c r="H230" s="431"/>
      <c r="I230" s="431"/>
      <c r="J230" s="431"/>
      <c r="K230" s="456"/>
      <c r="L230" s="431"/>
      <c r="M230" s="431"/>
      <c r="N230" s="431"/>
      <c r="O230" s="431"/>
      <c r="P230" s="431"/>
      <c r="Q230" s="431"/>
      <c r="R230" s="431"/>
      <c r="S230" s="431"/>
      <c r="T230" s="431"/>
      <c r="U230" s="431"/>
      <c r="V230" s="431"/>
      <c r="W230" s="431"/>
      <c r="X230" s="431"/>
      <c r="Y230" s="431"/>
      <c r="Z230" s="378"/>
      <c r="AA230" s="378"/>
      <c r="AB230" s="378"/>
      <c r="AC230" s="378"/>
      <c r="AD230" s="378"/>
      <c r="AE230" s="378"/>
      <c r="AF230" s="378"/>
    </row>
    <row r="231" spans="1:32" ht="16.5" customHeight="1">
      <c r="A231" s="431"/>
      <c r="B231" s="402"/>
      <c r="C231" s="402"/>
      <c r="D231" s="431"/>
      <c r="E231" s="431"/>
      <c r="F231" s="431"/>
      <c r="G231" s="431"/>
      <c r="H231" s="431"/>
      <c r="I231" s="431"/>
      <c r="J231" s="431"/>
      <c r="K231" s="456"/>
      <c r="L231" s="431"/>
      <c r="M231" s="431"/>
      <c r="N231" s="431"/>
      <c r="O231" s="431"/>
      <c r="P231" s="431"/>
      <c r="Q231" s="431"/>
      <c r="R231" s="431"/>
      <c r="S231" s="431"/>
      <c r="T231" s="431"/>
      <c r="U231" s="431"/>
      <c r="V231" s="431"/>
      <c r="W231" s="431"/>
      <c r="X231" s="431"/>
      <c r="Y231" s="431"/>
      <c r="Z231" s="378"/>
      <c r="AA231" s="378"/>
      <c r="AB231" s="378"/>
      <c r="AC231" s="378"/>
      <c r="AD231" s="378"/>
      <c r="AE231" s="378"/>
      <c r="AF231" s="378"/>
    </row>
    <row r="232" spans="1:32" ht="16.5" customHeight="1">
      <c r="A232" s="431"/>
      <c r="B232" s="402"/>
      <c r="C232" s="402"/>
      <c r="D232" s="431"/>
      <c r="E232" s="431"/>
      <c r="F232" s="431"/>
      <c r="G232" s="431"/>
      <c r="H232" s="431"/>
      <c r="I232" s="431"/>
      <c r="J232" s="431"/>
      <c r="K232" s="456"/>
      <c r="L232" s="431"/>
      <c r="M232" s="431"/>
      <c r="N232" s="431"/>
      <c r="O232" s="431"/>
      <c r="P232" s="431"/>
      <c r="Q232" s="431"/>
      <c r="R232" s="431"/>
      <c r="S232" s="431"/>
      <c r="T232" s="431"/>
      <c r="U232" s="431"/>
      <c r="V232" s="431"/>
      <c r="W232" s="431"/>
      <c r="X232" s="431"/>
      <c r="Y232" s="431"/>
      <c r="Z232" s="378"/>
      <c r="AA232" s="378"/>
      <c r="AB232" s="378"/>
      <c r="AC232" s="378"/>
      <c r="AD232" s="378"/>
      <c r="AE232" s="378"/>
      <c r="AF232" s="378"/>
    </row>
    <row r="233" spans="1:32" ht="16.5" customHeight="1">
      <c r="A233" s="431"/>
      <c r="B233" s="402"/>
      <c r="C233" s="402"/>
      <c r="D233" s="431"/>
      <c r="E233" s="431"/>
      <c r="F233" s="431"/>
      <c r="G233" s="431"/>
      <c r="H233" s="431"/>
      <c r="I233" s="431"/>
      <c r="J233" s="431"/>
      <c r="K233" s="456"/>
      <c r="L233" s="431"/>
      <c r="M233" s="431"/>
      <c r="N233" s="431"/>
      <c r="O233" s="431"/>
      <c r="P233" s="431"/>
      <c r="Q233" s="431"/>
      <c r="R233" s="431"/>
      <c r="S233" s="431"/>
      <c r="T233" s="431"/>
      <c r="U233" s="431"/>
      <c r="V233" s="431"/>
      <c r="W233" s="431"/>
      <c r="X233" s="431"/>
      <c r="Y233" s="431"/>
      <c r="Z233" s="378"/>
      <c r="AA233" s="378"/>
      <c r="AB233" s="378"/>
      <c r="AC233" s="378"/>
      <c r="AD233" s="378"/>
      <c r="AE233" s="378"/>
      <c r="AF233" s="378"/>
    </row>
    <row r="234" spans="1:32" ht="16.5" customHeight="1">
      <c r="A234" s="431"/>
      <c r="B234" s="402"/>
      <c r="C234" s="402"/>
      <c r="D234" s="431"/>
      <c r="E234" s="431"/>
      <c r="F234" s="431"/>
      <c r="G234" s="431"/>
      <c r="H234" s="431"/>
      <c r="I234" s="431"/>
      <c r="J234" s="431"/>
      <c r="K234" s="456"/>
      <c r="L234" s="431"/>
      <c r="M234" s="431"/>
      <c r="N234" s="431"/>
      <c r="O234" s="431"/>
      <c r="P234" s="431"/>
      <c r="Q234" s="431"/>
      <c r="R234" s="431"/>
      <c r="S234" s="431"/>
      <c r="T234" s="431"/>
      <c r="U234" s="431"/>
      <c r="V234" s="431"/>
      <c r="W234" s="431"/>
      <c r="X234" s="431"/>
      <c r="Y234" s="431"/>
      <c r="Z234" s="378"/>
      <c r="AA234" s="378"/>
      <c r="AB234" s="378"/>
      <c r="AC234" s="378"/>
      <c r="AD234" s="378"/>
      <c r="AE234" s="378"/>
      <c r="AF234" s="378"/>
    </row>
    <row r="235" spans="1:32" ht="16.5" customHeight="1">
      <c r="A235" s="431"/>
      <c r="B235" s="402"/>
      <c r="C235" s="402"/>
      <c r="D235" s="431"/>
      <c r="E235" s="431"/>
      <c r="F235" s="431"/>
      <c r="G235" s="431"/>
      <c r="H235" s="431"/>
      <c r="I235" s="431"/>
      <c r="J235" s="431"/>
      <c r="K235" s="456"/>
      <c r="L235" s="431"/>
      <c r="M235" s="431"/>
      <c r="N235" s="431"/>
      <c r="O235" s="431"/>
      <c r="P235" s="431"/>
      <c r="Q235" s="431"/>
      <c r="R235" s="431"/>
      <c r="S235" s="431"/>
      <c r="T235" s="431"/>
      <c r="U235" s="431"/>
      <c r="V235" s="431"/>
      <c r="W235" s="431"/>
      <c r="X235" s="431"/>
      <c r="Y235" s="431"/>
      <c r="Z235" s="378"/>
      <c r="AA235" s="378"/>
      <c r="AB235" s="378"/>
      <c r="AC235" s="378"/>
      <c r="AD235" s="378"/>
      <c r="AE235" s="378"/>
      <c r="AF235" s="378"/>
    </row>
    <row r="236" spans="1:32" ht="16.5" customHeight="1">
      <c r="A236" s="431"/>
      <c r="B236" s="402"/>
      <c r="C236" s="402"/>
      <c r="D236" s="431"/>
      <c r="E236" s="431"/>
      <c r="F236" s="431"/>
      <c r="G236" s="431"/>
      <c r="H236" s="431"/>
      <c r="I236" s="431"/>
      <c r="J236" s="431"/>
      <c r="K236" s="456"/>
      <c r="L236" s="431"/>
      <c r="M236" s="431"/>
      <c r="N236" s="431"/>
      <c r="O236" s="431"/>
      <c r="P236" s="431"/>
      <c r="Q236" s="431"/>
      <c r="R236" s="431"/>
      <c r="S236" s="431"/>
      <c r="T236" s="431"/>
      <c r="U236" s="431"/>
      <c r="V236" s="431"/>
      <c r="W236" s="431"/>
      <c r="X236" s="431"/>
      <c r="Y236" s="431"/>
      <c r="Z236" s="378"/>
      <c r="AA236" s="378"/>
      <c r="AB236" s="378"/>
      <c r="AC236" s="378"/>
      <c r="AD236" s="378"/>
      <c r="AE236" s="378"/>
      <c r="AF236" s="378"/>
    </row>
    <row r="237" spans="1:32" ht="16.5" customHeight="1">
      <c r="A237" s="431"/>
      <c r="B237" s="402"/>
      <c r="C237" s="402"/>
      <c r="D237" s="431"/>
      <c r="E237" s="431"/>
      <c r="F237" s="431"/>
      <c r="G237" s="431"/>
      <c r="H237" s="431"/>
      <c r="I237" s="431"/>
      <c r="J237" s="431"/>
      <c r="K237" s="456"/>
      <c r="L237" s="431"/>
      <c r="M237" s="431"/>
      <c r="N237" s="431"/>
      <c r="O237" s="431"/>
      <c r="P237" s="431"/>
      <c r="Q237" s="431"/>
      <c r="R237" s="431"/>
      <c r="S237" s="431"/>
      <c r="T237" s="431"/>
      <c r="U237" s="431"/>
      <c r="V237" s="431"/>
      <c r="W237" s="431"/>
      <c r="X237" s="431"/>
      <c r="Y237" s="431"/>
      <c r="Z237" s="378"/>
      <c r="AA237" s="378"/>
      <c r="AB237" s="378"/>
      <c r="AC237" s="378"/>
      <c r="AD237" s="378"/>
      <c r="AE237" s="378"/>
      <c r="AF237" s="378"/>
    </row>
    <row r="238" spans="1:32" ht="16.5" customHeight="1">
      <c r="A238" s="431"/>
      <c r="B238" s="402"/>
      <c r="C238" s="402"/>
      <c r="D238" s="431"/>
      <c r="E238" s="431"/>
      <c r="F238" s="431"/>
      <c r="G238" s="431"/>
      <c r="H238" s="431"/>
      <c r="I238" s="431"/>
      <c r="J238" s="431"/>
      <c r="K238" s="456"/>
      <c r="L238" s="431"/>
      <c r="M238" s="431"/>
      <c r="N238" s="431"/>
      <c r="O238" s="431"/>
      <c r="P238" s="431"/>
      <c r="Q238" s="431"/>
      <c r="R238" s="431"/>
      <c r="S238" s="431"/>
      <c r="T238" s="431"/>
      <c r="U238" s="431"/>
      <c r="V238" s="431"/>
      <c r="W238" s="431"/>
      <c r="X238" s="431"/>
      <c r="Y238" s="431"/>
      <c r="Z238" s="378"/>
      <c r="AA238" s="378"/>
      <c r="AB238" s="378"/>
      <c r="AC238" s="378"/>
      <c r="AD238" s="378"/>
      <c r="AE238" s="378"/>
      <c r="AF238" s="378"/>
    </row>
    <row r="239" spans="1:32" ht="16.5" customHeight="1">
      <c r="A239" s="431"/>
      <c r="B239" s="402"/>
      <c r="C239" s="402"/>
      <c r="D239" s="431"/>
      <c r="E239" s="431"/>
      <c r="F239" s="431"/>
      <c r="G239" s="431"/>
      <c r="H239" s="431"/>
      <c r="I239" s="431"/>
      <c r="J239" s="431"/>
      <c r="K239" s="456"/>
      <c r="L239" s="431"/>
      <c r="M239" s="431"/>
      <c r="N239" s="431"/>
      <c r="O239" s="431"/>
      <c r="P239" s="431"/>
      <c r="Q239" s="431"/>
      <c r="R239" s="431"/>
      <c r="S239" s="431"/>
      <c r="T239" s="431"/>
      <c r="U239" s="431"/>
      <c r="V239" s="431"/>
      <c r="W239" s="431"/>
      <c r="X239" s="431"/>
      <c r="Y239" s="431"/>
      <c r="Z239" s="378"/>
      <c r="AA239" s="378"/>
      <c r="AB239" s="378"/>
      <c r="AC239" s="378"/>
      <c r="AD239" s="378"/>
      <c r="AE239" s="378"/>
      <c r="AF239" s="378"/>
    </row>
    <row r="240" spans="1:32" ht="16.5" customHeight="1">
      <c r="A240" s="431"/>
      <c r="B240" s="402"/>
      <c r="C240" s="402"/>
      <c r="D240" s="431"/>
      <c r="E240" s="431"/>
      <c r="F240" s="431"/>
      <c r="G240" s="431"/>
      <c r="H240" s="431"/>
      <c r="I240" s="431"/>
      <c r="J240" s="431"/>
      <c r="K240" s="456"/>
      <c r="L240" s="431"/>
      <c r="M240" s="431"/>
      <c r="N240" s="431"/>
      <c r="O240" s="431"/>
      <c r="P240" s="431"/>
      <c r="Q240" s="431"/>
      <c r="R240" s="431"/>
      <c r="S240" s="431"/>
      <c r="T240" s="431"/>
      <c r="U240" s="431"/>
      <c r="V240" s="431"/>
      <c r="W240" s="431"/>
      <c r="X240" s="431"/>
      <c r="Y240" s="431"/>
      <c r="Z240" s="378"/>
      <c r="AA240" s="378"/>
      <c r="AB240" s="378"/>
      <c r="AC240" s="378"/>
      <c r="AD240" s="378"/>
      <c r="AE240" s="378"/>
      <c r="AF240" s="378"/>
    </row>
    <row r="241" spans="1:32" ht="16.5" customHeight="1">
      <c r="A241" s="431"/>
      <c r="B241" s="402"/>
      <c r="C241" s="402"/>
      <c r="D241" s="431"/>
      <c r="E241" s="431"/>
      <c r="F241" s="431"/>
      <c r="G241" s="431"/>
      <c r="H241" s="431"/>
      <c r="I241" s="431"/>
      <c r="J241" s="431"/>
      <c r="K241" s="456"/>
      <c r="L241" s="431"/>
      <c r="M241" s="431"/>
      <c r="N241" s="431"/>
      <c r="O241" s="431"/>
      <c r="P241" s="431"/>
      <c r="Q241" s="431"/>
      <c r="R241" s="431"/>
      <c r="S241" s="431"/>
      <c r="T241" s="431"/>
      <c r="U241" s="431"/>
      <c r="V241" s="431"/>
      <c r="W241" s="431"/>
      <c r="X241" s="431"/>
      <c r="Y241" s="431"/>
      <c r="Z241" s="378"/>
      <c r="AA241" s="378"/>
      <c r="AB241" s="378"/>
      <c r="AC241" s="378"/>
      <c r="AD241" s="378"/>
      <c r="AE241" s="378"/>
      <c r="AF241" s="378"/>
    </row>
    <row r="242" spans="1:32" ht="16.5" customHeight="1">
      <c r="A242" s="431"/>
      <c r="B242" s="402"/>
      <c r="C242" s="402"/>
      <c r="D242" s="431"/>
      <c r="E242" s="431"/>
      <c r="F242" s="431"/>
      <c r="G242" s="431"/>
      <c r="H242" s="431"/>
      <c r="I242" s="431"/>
      <c r="J242" s="431"/>
      <c r="K242" s="456"/>
      <c r="L242" s="431"/>
      <c r="M242" s="431"/>
      <c r="N242" s="431"/>
      <c r="O242" s="431"/>
      <c r="P242" s="431"/>
      <c r="Q242" s="431"/>
      <c r="R242" s="431"/>
      <c r="S242" s="431"/>
      <c r="T242" s="431"/>
      <c r="U242" s="431"/>
      <c r="V242" s="431"/>
      <c r="W242" s="431"/>
      <c r="X242" s="431"/>
      <c r="Y242" s="431"/>
      <c r="Z242" s="378"/>
      <c r="AA242" s="378"/>
      <c r="AB242" s="378"/>
      <c r="AC242" s="378"/>
      <c r="AD242" s="378"/>
      <c r="AE242" s="378"/>
      <c r="AF242" s="378"/>
    </row>
    <row r="243" spans="1:32" ht="16.5" customHeight="1">
      <c r="A243" s="431"/>
      <c r="B243" s="402"/>
      <c r="C243" s="402"/>
      <c r="D243" s="431"/>
      <c r="E243" s="431"/>
      <c r="F243" s="431"/>
      <c r="G243" s="431"/>
      <c r="H243" s="431"/>
      <c r="I243" s="431"/>
      <c r="J243" s="431"/>
      <c r="K243" s="456"/>
      <c r="L243" s="431"/>
      <c r="M243" s="431"/>
      <c r="N243" s="431"/>
      <c r="O243" s="431"/>
      <c r="P243" s="431"/>
      <c r="Q243" s="431"/>
      <c r="R243" s="431"/>
      <c r="S243" s="431"/>
      <c r="T243" s="431"/>
      <c r="U243" s="431"/>
      <c r="V243" s="431"/>
      <c r="W243" s="431"/>
      <c r="X243" s="431"/>
      <c r="Y243" s="431"/>
      <c r="Z243" s="378"/>
      <c r="AA243" s="378"/>
      <c r="AB243" s="378"/>
      <c r="AC243" s="378"/>
      <c r="AD243" s="378"/>
      <c r="AE243" s="378"/>
      <c r="AF243" s="378"/>
    </row>
    <row r="244" spans="1:32" ht="16.5" customHeight="1">
      <c r="A244" s="431"/>
      <c r="B244" s="402"/>
      <c r="C244" s="402"/>
      <c r="D244" s="431"/>
      <c r="E244" s="431"/>
      <c r="F244" s="431"/>
      <c r="G244" s="431"/>
      <c r="H244" s="431"/>
      <c r="I244" s="431"/>
      <c r="J244" s="431"/>
      <c r="K244" s="456"/>
      <c r="L244" s="431"/>
      <c r="M244" s="431"/>
      <c r="N244" s="431"/>
      <c r="O244" s="431"/>
      <c r="P244" s="431"/>
      <c r="Q244" s="431"/>
      <c r="R244" s="431"/>
      <c r="S244" s="431"/>
      <c r="T244" s="431"/>
      <c r="U244" s="431"/>
      <c r="V244" s="431"/>
      <c r="W244" s="431"/>
      <c r="X244" s="431"/>
      <c r="Y244" s="431"/>
      <c r="Z244" s="378"/>
      <c r="AA244" s="378"/>
      <c r="AB244" s="378"/>
      <c r="AC244" s="378"/>
      <c r="AD244" s="378"/>
      <c r="AE244" s="378"/>
      <c r="AF244" s="378"/>
    </row>
    <row r="245" spans="1:32" ht="16.5" customHeight="1">
      <c r="A245" s="431"/>
      <c r="B245" s="402"/>
      <c r="C245" s="402"/>
      <c r="D245" s="431"/>
      <c r="E245" s="431"/>
      <c r="F245" s="431"/>
      <c r="G245" s="431"/>
      <c r="H245" s="431"/>
      <c r="I245" s="431"/>
      <c r="J245" s="431"/>
      <c r="K245" s="456"/>
      <c r="L245" s="431"/>
      <c r="M245" s="431"/>
      <c r="N245" s="431"/>
      <c r="O245" s="431"/>
      <c r="P245" s="431"/>
      <c r="Q245" s="431"/>
      <c r="R245" s="431"/>
      <c r="S245" s="431"/>
      <c r="T245" s="431"/>
      <c r="U245" s="431"/>
      <c r="V245" s="431"/>
      <c r="W245" s="431"/>
      <c r="X245" s="431"/>
      <c r="Y245" s="431"/>
      <c r="Z245" s="378"/>
      <c r="AA245" s="378"/>
      <c r="AB245" s="378"/>
      <c r="AC245" s="378"/>
      <c r="AD245" s="378"/>
      <c r="AE245" s="378"/>
      <c r="AF245" s="378"/>
    </row>
    <row r="246" spans="1:32" ht="16.5" customHeight="1">
      <c r="A246" s="431"/>
      <c r="B246" s="402"/>
      <c r="C246" s="402"/>
      <c r="D246" s="431"/>
      <c r="E246" s="431"/>
      <c r="F246" s="431"/>
      <c r="G246" s="431"/>
      <c r="H246" s="431"/>
      <c r="I246" s="431"/>
      <c r="J246" s="431"/>
      <c r="K246" s="456"/>
      <c r="L246" s="431"/>
      <c r="M246" s="431"/>
      <c r="N246" s="431"/>
      <c r="O246" s="431"/>
      <c r="P246" s="431"/>
      <c r="Q246" s="431"/>
      <c r="R246" s="431"/>
      <c r="S246" s="431"/>
      <c r="T246" s="431"/>
      <c r="U246" s="431"/>
      <c r="V246" s="431"/>
      <c r="W246" s="431"/>
      <c r="X246" s="431"/>
      <c r="Y246" s="431"/>
      <c r="Z246" s="378"/>
      <c r="AA246" s="378"/>
      <c r="AB246" s="378"/>
      <c r="AC246" s="378"/>
      <c r="AD246" s="378"/>
      <c r="AE246" s="378"/>
      <c r="AF246" s="378"/>
    </row>
    <row r="247" spans="1:32" ht="16.5" customHeight="1">
      <c r="A247" s="431"/>
      <c r="B247" s="402"/>
      <c r="C247" s="402"/>
      <c r="D247" s="431"/>
      <c r="E247" s="431"/>
      <c r="F247" s="431"/>
      <c r="G247" s="431"/>
      <c r="H247" s="431"/>
      <c r="I247" s="431"/>
      <c r="J247" s="431"/>
      <c r="K247" s="456"/>
      <c r="L247" s="431"/>
      <c r="M247" s="431"/>
      <c r="N247" s="431"/>
      <c r="O247" s="431"/>
      <c r="P247" s="431"/>
      <c r="Q247" s="431"/>
      <c r="R247" s="431"/>
      <c r="S247" s="431"/>
      <c r="T247" s="431"/>
      <c r="U247" s="431"/>
      <c r="V247" s="431"/>
      <c r="W247" s="431"/>
      <c r="X247" s="431"/>
      <c r="Y247" s="431"/>
      <c r="Z247" s="378"/>
      <c r="AA247" s="378"/>
      <c r="AB247" s="378"/>
      <c r="AC247" s="378"/>
      <c r="AD247" s="378"/>
      <c r="AE247" s="378"/>
      <c r="AF247" s="378"/>
    </row>
    <row r="248" spans="1:32" ht="16.5" customHeight="1">
      <c r="A248" s="431"/>
      <c r="B248" s="402"/>
      <c r="C248" s="402"/>
      <c r="D248" s="431"/>
      <c r="E248" s="431"/>
      <c r="F248" s="431"/>
      <c r="G248" s="431"/>
      <c r="H248" s="431"/>
      <c r="I248" s="431"/>
      <c r="J248" s="431"/>
      <c r="K248" s="456"/>
      <c r="L248" s="431"/>
      <c r="M248" s="431"/>
      <c r="N248" s="431"/>
      <c r="O248" s="431"/>
      <c r="P248" s="431"/>
      <c r="Q248" s="431"/>
      <c r="R248" s="431"/>
      <c r="S248" s="431"/>
      <c r="T248" s="431"/>
      <c r="U248" s="431"/>
      <c r="V248" s="431"/>
      <c r="W248" s="431"/>
      <c r="X248" s="431"/>
      <c r="Y248" s="431"/>
      <c r="Z248" s="378"/>
      <c r="AA248" s="378"/>
      <c r="AB248" s="378"/>
      <c r="AC248" s="378"/>
      <c r="AD248" s="378"/>
      <c r="AE248" s="378"/>
      <c r="AF248" s="378"/>
    </row>
    <row r="249" spans="1:32" ht="16.5" customHeight="1">
      <c r="A249" s="431"/>
      <c r="B249" s="402"/>
      <c r="C249" s="402"/>
      <c r="D249" s="431"/>
      <c r="E249" s="431"/>
      <c r="F249" s="431"/>
      <c r="G249" s="431"/>
      <c r="H249" s="431"/>
      <c r="I249" s="431"/>
      <c r="J249" s="431"/>
      <c r="K249" s="456"/>
      <c r="L249" s="431"/>
      <c r="M249" s="431"/>
      <c r="N249" s="431"/>
      <c r="O249" s="431"/>
      <c r="P249" s="431"/>
      <c r="Q249" s="431"/>
      <c r="R249" s="431"/>
      <c r="S249" s="431"/>
      <c r="T249" s="431"/>
      <c r="U249" s="431"/>
      <c r="V249" s="431"/>
      <c r="W249" s="431"/>
      <c r="X249" s="431"/>
      <c r="Y249" s="431"/>
      <c r="Z249" s="378"/>
      <c r="AA249" s="378"/>
      <c r="AB249" s="378"/>
      <c r="AC249" s="378"/>
      <c r="AD249" s="378"/>
      <c r="AE249" s="378"/>
      <c r="AF249" s="378"/>
    </row>
    <row r="250" spans="1:32" ht="16.5" customHeight="1">
      <c r="A250" s="431"/>
      <c r="B250" s="402"/>
      <c r="C250" s="402"/>
      <c r="D250" s="431"/>
      <c r="E250" s="431"/>
      <c r="F250" s="431"/>
      <c r="G250" s="431"/>
      <c r="H250" s="431"/>
      <c r="I250" s="431"/>
      <c r="J250" s="431"/>
      <c r="K250" s="456"/>
      <c r="L250" s="431"/>
      <c r="M250" s="431"/>
      <c r="N250" s="431"/>
      <c r="O250" s="431"/>
      <c r="P250" s="431"/>
      <c r="Q250" s="431"/>
      <c r="R250" s="431"/>
      <c r="S250" s="431"/>
      <c r="T250" s="431"/>
      <c r="U250" s="431"/>
      <c r="V250" s="431"/>
      <c r="W250" s="431"/>
      <c r="X250" s="431"/>
      <c r="Y250" s="431"/>
      <c r="Z250" s="378"/>
      <c r="AA250" s="378"/>
      <c r="AB250" s="378"/>
      <c r="AC250" s="378"/>
      <c r="AD250" s="378"/>
      <c r="AE250" s="378"/>
      <c r="AF250" s="378"/>
    </row>
    <row r="251" spans="1:32" ht="16.5" customHeight="1">
      <c r="A251" s="431"/>
      <c r="B251" s="402"/>
      <c r="C251" s="402"/>
      <c r="D251" s="431"/>
      <c r="E251" s="431"/>
      <c r="F251" s="431"/>
      <c r="G251" s="431"/>
      <c r="H251" s="431"/>
      <c r="I251" s="431"/>
      <c r="J251" s="431"/>
      <c r="K251" s="456"/>
      <c r="L251" s="431"/>
      <c r="M251" s="431"/>
      <c r="N251" s="431"/>
      <c r="O251" s="431"/>
      <c r="P251" s="431"/>
      <c r="Q251" s="431"/>
      <c r="R251" s="431"/>
      <c r="S251" s="431"/>
      <c r="T251" s="431"/>
      <c r="U251" s="431"/>
      <c r="V251" s="431"/>
      <c r="W251" s="431"/>
      <c r="X251" s="431"/>
      <c r="Y251" s="431"/>
      <c r="Z251" s="378"/>
      <c r="AA251" s="378"/>
      <c r="AB251" s="378"/>
      <c r="AC251" s="378"/>
      <c r="AD251" s="378"/>
      <c r="AE251" s="378"/>
      <c r="AF251" s="378"/>
    </row>
    <row r="252" spans="1:32" ht="16.5" customHeight="1">
      <c r="A252" s="431"/>
      <c r="B252" s="402"/>
      <c r="C252" s="402"/>
      <c r="D252" s="431"/>
      <c r="E252" s="431"/>
      <c r="F252" s="431"/>
      <c r="G252" s="431"/>
      <c r="H252" s="431"/>
      <c r="I252" s="431"/>
      <c r="J252" s="431"/>
      <c r="K252" s="456"/>
      <c r="L252" s="431"/>
      <c r="M252" s="431"/>
      <c r="N252" s="431"/>
      <c r="O252" s="431"/>
      <c r="P252" s="431"/>
      <c r="Q252" s="431"/>
      <c r="R252" s="431"/>
      <c r="S252" s="431"/>
      <c r="T252" s="431"/>
      <c r="U252" s="431"/>
      <c r="V252" s="431"/>
      <c r="W252" s="431"/>
      <c r="X252" s="431"/>
      <c r="Y252" s="431"/>
      <c r="Z252" s="378"/>
      <c r="AA252" s="378"/>
      <c r="AB252" s="378"/>
      <c r="AC252" s="378"/>
      <c r="AD252" s="378"/>
      <c r="AE252" s="378"/>
      <c r="AF252" s="378"/>
    </row>
    <row r="253" spans="1:32" ht="16.5" customHeight="1">
      <c r="A253" s="431"/>
      <c r="B253" s="402"/>
      <c r="C253" s="402"/>
      <c r="D253" s="431"/>
      <c r="E253" s="431"/>
      <c r="F253" s="431"/>
      <c r="G253" s="431"/>
      <c r="H253" s="431"/>
      <c r="I253" s="431"/>
      <c r="J253" s="431"/>
      <c r="K253" s="456"/>
      <c r="L253" s="431"/>
      <c r="M253" s="431"/>
      <c r="N253" s="431"/>
      <c r="O253" s="431"/>
      <c r="P253" s="431"/>
      <c r="Q253" s="431"/>
      <c r="R253" s="431"/>
      <c r="S253" s="431"/>
      <c r="T253" s="431"/>
      <c r="U253" s="431"/>
      <c r="V253" s="431"/>
      <c r="W253" s="431"/>
      <c r="X253" s="431"/>
      <c r="Y253" s="431"/>
      <c r="Z253" s="378"/>
      <c r="AA253" s="378"/>
      <c r="AB253" s="378"/>
      <c r="AC253" s="378"/>
      <c r="AD253" s="378"/>
      <c r="AE253" s="378"/>
      <c r="AF253" s="378"/>
    </row>
    <row r="254" spans="1:32" ht="16.5" customHeight="1">
      <c r="A254" s="431"/>
      <c r="B254" s="402"/>
      <c r="C254" s="402"/>
      <c r="D254" s="431"/>
      <c r="E254" s="431"/>
      <c r="F254" s="431"/>
      <c r="G254" s="431"/>
      <c r="H254" s="431"/>
      <c r="I254" s="431"/>
      <c r="J254" s="431"/>
      <c r="K254" s="456"/>
      <c r="L254" s="431"/>
      <c r="M254" s="431"/>
      <c r="N254" s="431"/>
      <c r="O254" s="431"/>
      <c r="P254" s="431"/>
      <c r="Q254" s="431"/>
      <c r="R254" s="431"/>
      <c r="S254" s="431"/>
      <c r="T254" s="431"/>
      <c r="U254" s="431"/>
      <c r="V254" s="431"/>
      <c r="W254" s="431"/>
      <c r="X254" s="431"/>
      <c r="Y254" s="431"/>
      <c r="Z254" s="378"/>
      <c r="AA254" s="378"/>
      <c r="AB254" s="378"/>
      <c r="AC254" s="378"/>
      <c r="AD254" s="378"/>
      <c r="AE254" s="378"/>
      <c r="AF254" s="378"/>
    </row>
    <row r="255" spans="1:32" ht="16.5" customHeight="1">
      <c r="A255" s="431"/>
      <c r="B255" s="402"/>
      <c r="C255" s="402"/>
      <c r="D255" s="431"/>
      <c r="E255" s="431"/>
      <c r="F255" s="431"/>
      <c r="G255" s="431"/>
      <c r="H255" s="431"/>
      <c r="I255" s="431"/>
      <c r="J255" s="431"/>
      <c r="K255" s="456"/>
      <c r="L255" s="431"/>
      <c r="M255" s="431"/>
      <c r="N255" s="431"/>
      <c r="O255" s="431"/>
      <c r="P255" s="431"/>
      <c r="Q255" s="431"/>
      <c r="R255" s="431"/>
      <c r="S255" s="431"/>
      <c r="T255" s="431"/>
      <c r="U255" s="431"/>
      <c r="V255" s="431"/>
      <c r="W255" s="431"/>
      <c r="X255" s="431"/>
      <c r="Y255" s="431"/>
      <c r="Z255" s="378"/>
      <c r="AA255" s="378"/>
      <c r="AB255" s="378"/>
      <c r="AC255" s="378"/>
      <c r="AD255" s="378"/>
      <c r="AE255" s="378"/>
      <c r="AF255" s="378"/>
    </row>
    <row r="256" spans="1:32" ht="16.5" customHeight="1">
      <c r="A256" s="431"/>
      <c r="B256" s="402"/>
      <c r="C256" s="402"/>
      <c r="D256" s="431"/>
      <c r="E256" s="431"/>
      <c r="F256" s="431"/>
      <c r="G256" s="431"/>
      <c r="H256" s="431"/>
      <c r="I256" s="431"/>
      <c r="J256" s="431"/>
      <c r="K256" s="456"/>
      <c r="L256" s="431"/>
      <c r="M256" s="431"/>
      <c r="N256" s="431"/>
      <c r="O256" s="431"/>
      <c r="P256" s="431"/>
      <c r="Q256" s="431"/>
      <c r="R256" s="431"/>
      <c r="S256" s="431"/>
      <c r="T256" s="431"/>
      <c r="U256" s="431"/>
      <c r="V256" s="431"/>
      <c r="W256" s="431"/>
      <c r="X256" s="431"/>
      <c r="Y256" s="431"/>
      <c r="Z256" s="378"/>
      <c r="AA256" s="378"/>
      <c r="AB256" s="378"/>
      <c r="AC256" s="378"/>
      <c r="AD256" s="378"/>
      <c r="AE256" s="378"/>
      <c r="AF256" s="378"/>
    </row>
    <row r="257" spans="1:32" ht="16.5" customHeight="1">
      <c r="A257" s="431"/>
      <c r="B257" s="402"/>
      <c r="C257" s="402"/>
      <c r="D257" s="431"/>
      <c r="E257" s="431"/>
      <c r="F257" s="431"/>
      <c r="G257" s="431"/>
      <c r="H257" s="431"/>
      <c r="I257" s="431"/>
      <c r="J257" s="431"/>
      <c r="K257" s="456"/>
      <c r="L257" s="431"/>
      <c r="M257" s="431"/>
      <c r="N257" s="431"/>
      <c r="O257" s="431"/>
      <c r="P257" s="431"/>
      <c r="Q257" s="431"/>
      <c r="R257" s="431"/>
      <c r="S257" s="431"/>
      <c r="T257" s="431"/>
      <c r="U257" s="431"/>
      <c r="V257" s="431"/>
      <c r="W257" s="431"/>
      <c r="X257" s="431"/>
      <c r="Y257" s="431"/>
      <c r="Z257" s="378"/>
      <c r="AA257" s="378"/>
      <c r="AB257" s="378"/>
      <c r="AC257" s="378"/>
      <c r="AD257" s="378"/>
      <c r="AE257" s="378"/>
      <c r="AF257" s="378"/>
    </row>
    <row r="258" spans="1:32" ht="16.5" customHeight="1">
      <c r="A258" s="431"/>
      <c r="B258" s="402"/>
      <c r="C258" s="402"/>
      <c r="D258" s="431"/>
      <c r="E258" s="431"/>
      <c r="F258" s="431"/>
      <c r="G258" s="431"/>
      <c r="H258" s="431"/>
      <c r="I258" s="431"/>
      <c r="J258" s="431"/>
      <c r="K258" s="456"/>
      <c r="L258" s="431"/>
      <c r="M258" s="431"/>
      <c r="N258" s="431"/>
      <c r="O258" s="431"/>
      <c r="P258" s="431"/>
      <c r="Q258" s="431"/>
      <c r="R258" s="431"/>
      <c r="S258" s="431"/>
      <c r="T258" s="431"/>
      <c r="U258" s="431"/>
      <c r="V258" s="431"/>
      <c r="W258" s="431"/>
      <c r="X258" s="431"/>
      <c r="Y258" s="431"/>
      <c r="Z258" s="378"/>
      <c r="AA258" s="378"/>
      <c r="AB258" s="378"/>
      <c r="AC258" s="378"/>
      <c r="AD258" s="378"/>
      <c r="AE258" s="378"/>
      <c r="AF258" s="378"/>
    </row>
    <row r="259" spans="1:32" ht="16.5" customHeight="1">
      <c r="A259" s="431"/>
      <c r="B259" s="402"/>
      <c r="C259" s="402"/>
      <c r="D259" s="431"/>
      <c r="E259" s="431"/>
      <c r="F259" s="431"/>
      <c r="G259" s="431"/>
      <c r="H259" s="431"/>
      <c r="I259" s="431"/>
      <c r="J259" s="431"/>
      <c r="K259" s="456"/>
      <c r="L259" s="431"/>
      <c r="M259" s="431"/>
      <c r="N259" s="431"/>
      <c r="O259" s="431"/>
      <c r="P259" s="431"/>
      <c r="Q259" s="431"/>
      <c r="R259" s="431"/>
      <c r="S259" s="431"/>
      <c r="T259" s="431"/>
      <c r="U259" s="431"/>
      <c r="V259" s="431"/>
      <c r="W259" s="431"/>
      <c r="X259" s="431"/>
      <c r="Y259" s="431"/>
      <c r="Z259" s="378"/>
      <c r="AA259" s="378"/>
      <c r="AB259" s="378"/>
      <c r="AC259" s="378"/>
      <c r="AD259" s="378"/>
      <c r="AE259" s="378"/>
      <c r="AF259" s="378"/>
    </row>
    <row r="260" spans="1:32" ht="16.5" customHeight="1">
      <c r="A260" s="431"/>
      <c r="B260" s="402"/>
      <c r="C260" s="402"/>
      <c r="D260" s="431"/>
      <c r="E260" s="431"/>
      <c r="F260" s="431"/>
      <c r="G260" s="431"/>
      <c r="H260" s="431"/>
      <c r="I260" s="431"/>
      <c r="J260" s="431"/>
      <c r="K260" s="456"/>
      <c r="L260" s="431"/>
      <c r="M260" s="431"/>
      <c r="N260" s="431"/>
      <c r="O260" s="431"/>
      <c r="P260" s="431"/>
      <c r="Q260" s="431"/>
      <c r="R260" s="431"/>
      <c r="S260" s="431"/>
      <c r="T260" s="431"/>
      <c r="U260" s="431"/>
      <c r="V260" s="431"/>
      <c r="W260" s="431"/>
      <c r="X260" s="431"/>
      <c r="Y260" s="431"/>
      <c r="Z260" s="378"/>
      <c r="AA260" s="378"/>
      <c r="AB260" s="378"/>
      <c r="AC260" s="378"/>
      <c r="AD260" s="378"/>
      <c r="AE260" s="378"/>
      <c r="AF260" s="378"/>
    </row>
    <row r="261" spans="1:32" ht="16.5" customHeight="1">
      <c r="A261" s="431"/>
      <c r="B261" s="402"/>
      <c r="C261" s="402"/>
      <c r="D261" s="431"/>
      <c r="E261" s="431"/>
      <c r="F261" s="431"/>
      <c r="G261" s="431"/>
      <c r="H261" s="431"/>
      <c r="I261" s="431"/>
      <c r="J261" s="431"/>
      <c r="K261" s="456"/>
      <c r="L261" s="431"/>
      <c r="M261" s="431"/>
      <c r="N261" s="431"/>
      <c r="O261" s="431"/>
      <c r="P261" s="431"/>
      <c r="Q261" s="431"/>
      <c r="R261" s="431"/>
      <c r="S261" s="431"/>
      <c r="T261" s="431"/>
      <c r="U261" s="431"/>
      <c r="V261" s="431"/>
      <c r="W261" s="431"/>
      <c r="X261" s="431"/>
      <c r="Y261" s="431"/>
      <c r="Z261" s="378"/>
      <c r="AA261" s="378"/>
      <c r="AB261" s="378"/>
      <c r="AC261" s="378"/>
      <c r="AD261" s="378"/>
      <c r="AE261" s="378"/>
      <c r="AF261" s="378"/>
    </row>
    <row r="262" spans="1:32" ht="16.5" customHeight="1">
      <c r="A262" s="431"/>
      <c r="B262" s="402"/>
      <c r="C262" s="402"/>
      <c r="D262" s="431"/>
      <c r="E262" s="431"/>
      <c r="F262" s="431"/>
      <c r="G262" s="431"/>
      <c r="H262" s="431"/>
      <c r="I262" s="431"/>
      <c r="J262" s="431"/>
      <c r="K262" s="456"/>
      <c r="L262" s="431"/>
      <c r="M262" s="431"/>
      <c r="N262" s="431"/>
      <c r="O262" s="431"/>
      <c r="P262" s="431"/>
      <c r="Q262" s="431"/>
      <c r="R262" s="431"/>
      <c r="S262" s="431"/>
      <c r="T262" s="431"/>
      <c r="U262" s="431"/>
      <c r="V262" s="431"/>
      <c r="W262" s="431"/>
      <c r="X262" s="431"/>
      <c r="Y262" s="431"/>
      <c r="Z262" s="378"/>
      <c r="AA262" s="378"/>
      <c r="AB262" s="378"/>
      <c r="AC262" s="378"/>
      <c r="AD262" s="378"/>
      <c r="AE262" s="378"/>
      <c r="AF262" s="378"/>
    </row>
    <row r="263" spans="1:32" ht="16.5" customHeight="1">
      <c r="A263" s="431"/>
      <c r="B263" s="402"/>
      <c r="C263" s="402"/>
      <c r="D263" s="431"/>
      <c r="E263" s="431"/>
      <c r="F263" s="431"/>
      <c r="G263" s="431"/>
      <c r="H263" s="431"/>
      <c r="I263" s="431"/>
      <c r="J263" s="431"/>
      <c r="K263" s="456"/>
      <c r="L263" s="431"/>
      <c r="M263" s="431"/>
      <c r="N263" s="431"/>
      <c r="O263" s="431"/>
      <c r="P263" s="431"/>
      <c r="Q263" s="431"/>
      <c r="R263" s="431"/>
      <c r="S263" s="431"/>
      <c r="T263" s="431"/>
      <c r="U263" s="431"/>
      <c r="V263" s="431"/>
      <c r="W263" s="431"/>
      <c r="X263" s="431"/>
      <c r="Y263" s="431"/>
      <c r="Z263" s="378"/>
      <c r="AA263" s="378"/>
      <c r="AB263" s="378"/>
      <c r="AC263" s="378"/>
      <c r="AD263" s="378"/>
      <c r="AE263" s="378"/>
      <c r="AF263" s="378"/>
    </row>
    <row r="264" spans="1:32" ht="16.5" customHeight="1">
      <c r="A264" s="431"/>
      <c r="B264" s="402"/>
      <c r="C264" s="402"/>
      <c r="D264" s="431"/>
      <c r="E264" s="431"/>
      <c r="F264" s="431"/>
      <c r="G264" s="431"/>
      <c r="H264" s="431"/>
      <c r="I264" s="431"/>
      <c r="J264" s="431"/>
      <c r="K264" s="456"/>
      <c r="L264" s="431"/>
      <c r="M264" s="431"/>
      <c r="N264" s="431"/>
      <c r="O264" s="431"/>
      <c r="P264" s="431"/>
      <c r="Q264" s="431"/>
      <c r="R264" s="431"/>
      <c r="S264" s="431"/>
      <c r="T264" s="431"/>
      <c r="U264" s="431"/>
      <c r="V264" s="431"/>
      <c r="W264" s="431"/>
      <c r="X264" s="431"/>
      <c r="Y264" s="431"/>
      <c r="Z264" s="378"/>
      <c r="AA264" s="378"/>
      <c r="AB264" s="378"/>
      <c r="AC264" s="378"/>
      <c r="AD264" s="378"/>
      <c r="AE264" s="378"/>
      <c r="AF264" s="378"/>
    </row>
    <row r="265" spans="1:32" ht="16.5" customHeight="1">
      <c r="A265" s="431"/>
      <c r="B265" s="402"/>
      <c r="C265" s="402"/>
      <c r="D265" s="431"/>
      <c r="E265" s="431"/>
      <c r="F265" s="431"/>
      <c r="G265" s="431"/>
      <c r="H265" s="431"/>
      <c r="I265" s="431"/>
      <c r="J265" s="431"/>
      <c r="K265" s="456"/>
      <c r="L265" s="431"/>
      <c r="M265" s="431"/>
      <c r="N265" s="431"/>
      <c r="O265" s="431"/>
      <c r="P265" s="431"/>
      <c r="Q265" s="431"/>
      <c r="R265" s="431"/>
      <c r="S265" s="431"/>
      <c r="T265" s="431"/>
      <c r="U265" s="431"/>
      <c r="V265" s="431"/>
      <c r="W265" s="431"/>
      <c r="X265" s="431"/>
      <c r="Y265" s="431"/>
      <c r="Z265" s="378"/>
      <c r="AA265" s="378"/>
      <c r="AB265" s="378"/>
      <c r="AC265" s="378"/>
      <c r="AD265" s="378"/>
      <c r="AE265" s="378"/>
      <c r="AF265" s="378"/>
    </row>
    <row r="266" spans="1:32" ht="16.5" customHeight="1">
      <c r="A266" s="431"/>
      <c r="B266" s="402"/>
      <c r="C266" s="402"/>
      <c r="D266" s="431"/>
      <c r="E266" s="431"/>
      <c r="F266" s="431"/>
      <c r="G266" s="431"/>
      <c r="H266" s="431"/>
      <c r="I266" s="431"/>
      <c r="J266" s="431"/>
      <c r="K266" s="456"/>
      <c r="L266" s="431"/>
      <c r="M266" s="431"/>
      <c r="N266" s="431"/>
      <c r="O266" s="431"/>
      <c r="P266" s="431"/>
      <c r="Q266" s="431"/>
      <c r="R266" s="431"/>
      <c r="S266" s="431"/>
      <c r="T266" s="431"/>
      <c r="U266" s="431"/>
      <c r="V266" s="431"/>
      <c r="W266" s="431"/>
      <c r="X266" s="431"/>
      <c r="Y266" s="431"/>
      <c r="Z266" s="378"/>
      <c r="AA266" s="378"/>
      <c r="AB266" s="378"/>
      <c r="AC266" s="378"/>
      <c r="AD266" s="378"/>
      <c r="AE266" s="378"/>
      <c r="AF266" s="378"/>
    </row>
    <row r="267" spans="1:32" ht="16.5" customHeight="1">
      <c r="A267" s="431"/>
      <c r="B267" s="402"/>
      <c r="C267" s="402"/>
      <c r="D267" s="431"/>
      <c r="E267" s="431"/>
      <c r="F267" s="431"/>
      <c r="G267" s="431"/>
      <c r="H267" s="431"/>
      <c r="I267" s="431"/>
      <c r="J267" s="431"/>
      <c r="K267" s="456"/>
      <c r="L267" s="431"/>
      <c r="M267" s="431"/>
      <c r="N267" s="431"/>
      <c r="O267" s="431"/>
      <c r="P267" s="431"/>
      <c r="Q267" s="431"/>
      <c r="R267" s="431"/>
      <c r="S267" s="431"/>
      <c r="T267" s="431"/>
      <c r="U267" s="431"/>
      <c r="V267" s="431"/>
      <c r="W267" s="431"/>
      <c r="X267" s="431"/>
      <c r="Y267" s="431"/>
      <c r="Z267" s="378"/>
      <c r="AA267" s="378"/>
      <c r="AB267" s="378"/>
      <c r="AC267" s="378"/>
      <c r="AD267" s="378"/>
      <c r="AE267" s="378"/>
      <c r="AF267" s="378"/>
    </row>
    <row r="268" spans="1:32" ht="16.5" customHeight="1">
      <c r="A268" s="431"/>
      <c r="B268" s="402"/>
      <c r="C268" s="402"/>
      <c r="D268" s="431"/>
      <c r="E268" s="431"/>
      <c r="F268" s="431"/>
      <c r="G268" s="431"/>
      <c r="H268" s="431"/>
      <c r="I268" s="431"/>
      <c r="J268" s="431"/>
      <c r="K268" s="456"/>
      <c r="L268" s="431"/>
      <c r="M268" s="431"/>
      <c r="N268" s="431"/>
      <c r="O268" s="431"/>
      <c r="P268" s="431"/>
      <c r="Q268" s="431"/>
      <c r="R268" s="431"/>
      <c r="S268" s="431"/>
      <c r="T268" s="431"/>
      <c r="U268" s="431"/>
      <c r="V268" s="431"/>
      <c r="W268" s="431"/>
      <c r="X268" s="431"/>
      <c r="Y268" s="431"/>
      <c r="Z268" s="378"/>
      <c r="AA268" s="378"/>
      <c r="AB268" s="378"/>
      <c r="AC268" s="378"/>
      <c r="AD268" s="378"/>
      <c r="AE268" s="378"/>
      <c r="AF268" s="378"/>
    </row>
    <row r="269" spans="1:32" ht="16.5" customHeight="1">
      <c r="A269" s="431"/>
      <c r="B269" s="402"/>
      <c r="C269" s="402"/>
      <c r="D269" s="431"/>
      <c r="E269" s="431"/>
      <c r="F269" s="431"/>
      <c r="G269" s="431"/>
      <c r="H269" s="431"/>
      <c r="I269" s="431"/>
      <c r="J269" s="431"/>
      <c r="K269" s="456"/>
      <c r="L269" s="431"/>
      <c r="M269" s="431"/>
      <c r="N269" s="431"/>
      <c r="O269" s="431"/>
      <c r="P269" s="431"/>
      <c r="Q269" s="431"/>
      <c r="R269" s="431"/>
      <c r="S269" s="431"/>
      <c r="T269" s="431"/>
      <c r="U269" s="431"/>
      <c r="V269" s="431"/>
      <c r="W269" s="431"/>
      <c r="X269" s="431"/>
      <c r="Y269" s="431"/>
      <c r="Z269" s="378"/>
      <c r="AA269" s="378"/>
      <c r="AB269" s="378"/>
      <c r="AC269" s="378"/>
      <c r="AD269" s="378"/>
      <c r="AE269" s="378"/>
      <c r="AF269" s="378"/>
    </row>
    <row r="270" spans="1:32" ht="16.5" customHeight="1">
      <c r="A270" s="431"/>
      <c r="B270" s="402"/>
      <c r="C270" s="402"/>
      <c r="D270" s="431"/>
      <c r="E270" s="431"/>
      <c r="F270" s="431"/>
      <c r="G270" s="431"/>
      <c r="H270" s="431"/>
      <c r="I270" s="431"/>
      <c r="J270" s="431"/>
      <c r="K270" s="456"/>
      <c r="L270" s="431"/>
      <c r="M270" s="431"/>
      <c r="N270" s="431"/>
      <c r="O270" s="431"/>
      <c r="P270" s="431"/>
      <c r="Q270" s="431"/>
      <c r="R270" s="431"/>
      <c r="S270" s="431"/>
      <c r="T270" s="431"/>
      <c r="U270" s="431"/>
      <c r="V270" s="431"/>
      <c r="W270" s="431"/>
      <c r="X270" s="431"/>
      <c r="Y270" s="431"/>
      <c r="Z270" s="378"/>
      <c r="AA270" s="378"/>
      <c r="AB270" s="378"/>
      <c r="AC270" s="378"/>
      <c r="AD270" s="378"/>
      <c r="AE270" s="378"/>
      <c r="AF270" s="378"/>
    </row>
    <row r="271" spans="1:32" ht="16.5" customHeight="1">
      <c r="A271" s="431"/>
      <c r="B271" s="402"/>
      <c r="C271" s="402"/>
      <c r="D271" s="431"/>
      <c r="E271" s="431"/>
      <c r="F271" s="431"/>
      <c r="G271" s="431"/>
      <c r="H271" s="431"/>
      <c r="I271" s="431"/>
      <c r="J271" s="431"/>
      <c r="K271" s="456"/>
      <c r="L271" s="431"/>
      <c r="M271" s="431"/>
      <c r="N271" s="431"/>
      <c r="O271" s="431"/>
      <c r="P271" s="431"/>
      <c r="Q271" s="431"/>
      <c r="R271" s="431"/>
      <c r="S271" s="431"/>
      <c r="T271" s="431"/>
      <c r="U271" s="431"/>
      <c r="V271" s="431"/>
      <c r="W271" s="431"/>
      <c r="X271" s="431"/>
      <c r="Y271" s="431"/>
      <c r="Z271" s="378"/>
      <c r="AA271" s="378"/>
      <c r="AB271" s="378"/>
      <c r="AC271" s="378"/>
      <c r="AD271" s="378"/>
      <c r="AE271" s="378"/>
      <c r="AF271" s="378"/>
    </row>
    <row r="272" spans="1:32" ht="16.5" customHeight="1">
      <c r="A272" s="431"/>
      <c r="B272" s="402"/>
      <c r="C272" s="402"/>
      <c r="D272" s="431"/>
      <c r="E272" s="431"/>
      <c r="F272" s="431"/>
      <c r="G272" s="431"/>
      <c r="H272" s="431"/>
      <c r="I272" s="431"/>
      <c r="J272" s="431"/>
      <c r="K272" s="456"/>
      <c r="L272" s="431"/>
      <c r="M272" s="431"/>
      <c r="N272" s="431"/>
      <c r="O272" s="431"/>
      <c r="P272" s="431"/>
      <c r="Q272" s="431"/>
      <c r="R272" s="431"/>
      <c r="S272" s="431"/>
      <c r="T272" s="431"/>
      <c r="U272" s="431"/>
      <c r="V272" s="431"/>
      <c r="W272" s="431"/>
      <c r="X272" s="431"/>
      <c r="Y272" s="431"/>
      <c r="Z272" s="378"/>
      <c r="AA272" s="378"/>
      <c r="AB272" s="378"/>
      <c r="AC272" s="378"/>
      <c r="AD272" s="378"/>
      <c r="AE272" s="378"/>
      <c r="AF272" s="378"/>
    </row>
    <row r="273" spans="1:32" ht="16.5" customHeight="1">
      <c r="A273" s="431"/>
      <c r="B273" s="402"/>
      <c r="C273" s="402"/>
      <c r="D273" s="431"/>
      <c r="E273" s="431"/>
      <c r="F273" s="431"/>
      <c r="G273" s="431"/>
      <c r="H273" s="431"/>
      <c r="I273" s="431"/>
      <c r="J273" s="431"/>
      <c r="K273" s="456"/>
      <c r="L273" s="431"/>
      <c r="M273" s="431"/>
      <c r="N273" s="431"/>
      <c r="O273" s="431"/>
      <c r="P273" s="431"/>
      <c r="Q273" s="431"/>
      <c r="R273" s="431"/>
      <c r="S273" s="431"/>
      <c r="T273" s="431"/>
      <c r="U273" s="431"/>
      <c r="V273" s="431"/>
      <c r="W273" s="431"/>
      <c r="X273" s="431"/>
      <c r="Y273" s="431"/>
      <c r="Z273" s="378"/>
      <c r="AA273" s="378"/>
      <c r="AB273" s="378"/>
      <c r="AC273" s="378"/>
      <c r="AD273" s="378"/>
      <c r="AE273" s="378"/>
      <c r="AF273" s="378"/>
    </row>
    <row r="274" spans="1:32" ht="16.5" customHeight="1">
      <c r="A274" s="431"/>
      <c r="B274" s="402"/>
      <c r="C274" s="402"/>
      <c r="D274" s="431"/>
      <c r="E274" s="431"/>
      <c r="F274" s="431"/>
      <c r="G274" s="431"/>
      <c r="H274" s="431"/>
      <c r="I274" s="431"/>
      <c r="J274" s="431"/>
      <c r="K274" s="456"/>
      <c r="L274" s="431"/>
      <c r="M274" s="431"/>
      <c r="N274" s="431"/>
      <c r="O274" s="431"/>
      <c r="P274" s="431"/>
      <c r="Q274" s="431"/>
      <c r="R274" s="431"/>
      <c r="S274" s="431"/>
      <c r="T274" s="431"/>
      <c r="U274" s="431"/>
      <c r="V274" s="431"/>
      <c r="W274" s="431"/>
      <c r="X274" s="431"/>
      <c r="Y274" s="431"/>
      <c r="Z274" s="378"/>
      <c r="AA274" s="378"/>
      <c r="AB274" s="378"/>
      <c r="AC274" s="378"/>
      <c r="AD274" s="378"/>
      <c r="AE274" s="378"/>
      <c r="AF274" s="378"/>
    </row>
    <row r="275" spans="1:32" ht="16.5" customHeight="1">
      <c r="A275" s="431"/>
      <c r="B275" s="402"/>
      <c r="C275" s="402"/>
      <c r="D275" s="431"/>
      <c r="E275" s="431"/>
      <c r="F275" s="431"/>
      <c r="G275" s="431"/>
      <c r="H275" s="431"/>
      <c r="I275" s="431"/>
      <c r="J275" s="431"/>
      <c r="K275" s="456"/>
      <c r="L275" s="431"/>
      <c r="M275" s="431"/>
      <c r="N275" s="431"/>
      <c r="O275" s="431"/>
      <c r="P275" s="431"/>
      <c r="Q275" s="431"/>
      <c r="R275" s="431"/>
      <c r="S275" s="431"/>
      <c r="T275" s="431"/>
      <c r="U275" s="431"/>
      <c r="V275" s="431"/>
      <c r="W275" s="431"/>
      <c r="X275" s="431"/>
      <c r="Y275" s="431"/>
      <c r="Z275" s="378"/>
      <c r="AA275" s="378"/>
      <c r="AB275" s="378"/>
      <c r="AC275" s="378"/>
      <c r="AD275" s="378"/>
      <c r="AE275" s="378"/>
      <c r="AF275" s="378"/>
    </row>
    <row r="276" spans="1:32" ht="16.5" customHeight="1">
      <c r="A276" s="431"/>
      <c r="B276" s="402"/>
      <c r="C276" s="402"/>
      <c r="D276" s="431"/>
      <c r="E276" s="431"/>
      <c r="F276" s="431"/>
      <c r="G276" s="431"/>
      <c r="H276" s="431"/>
      <c r="I276" s="431"/>
      <c r="J276" s="431"/>
      <c r="K276" s="456"/>
      <c r="L276" s="431"/>
      <c r="M276" s="431"/>
      <c r="N276" s="431"/>
      <c r="O276" s="431"/>
      <c r="P276" s="431"/>
      <c r="Q276" s="431"/>
      <c r="R276" s="431"/>
      <c r="S276" s="431"/>
      <c r="T276" s="431"/>
      <c r="U276" s="431"/>
      <c r="V276" s="431"/>
      <c r="W276" s="431"/>
      <c r="X276" s="431"/>
      <c r="Y276" s="431"/>
      <c r="Z276" s="378"/>
      <c r="AA276" s="378"/>
      <c r="AB276" s="378"/>
      <c r="AC276" s="378"/>
      <c r="AD276" s="378"/>
      <c r="AE276" s="378"/>
      <c r="AF276" s="378"/>
    </row>
    <row r="277" spans="1:32" ht="16.5" customHeight="1">
      <c r="A277" s="431"/>
      <c r="B277" s="402"/>
      <c r="C277" s="402"/>
      <c r="D277" s="431"/>
      <c r="E277" s="431"/>
      <c r="F277" s="431"/>
      <c r="G277" s="431"/>
      <c r="H277" s="431"/>
      <c r="I277" s="431"/>
      <c r="J277" s="431"/>
      <c r="K277" s="456"/>
      <c r="L277" s="431"/>
      <c r="M277" s="431"/>
      <c r="N277" s="431"/>
      <c r="O277" s="431"/>
      <c r="P277" s="431"/>
      <c r="Q277" s="431"/>
      <c r="R277" s="431"/>
      <c r="S277" s="431"/>
      <c r="T277" s="431"/>
      <c r="U277" s="431"/>
      <c r="V277" s="431"/>
      <c r="W277" s="431"/>
      <c r="X277" s="431"/>
      <c r="Y277" s="431"/>
      <c r="Z277" s="378"/>
      <c r="AA277" s="378"/>
      <c r="AB277" s="378"/>
      <c r="AC277" s="378"/>
      <c r="AD277" s="378"/>
      <c r="AE277" s="378"/>
      <c r="AF277" s="378"/>
    </row>
    <row r="278" spans="1:32" ht="16.5" customHeight="1">
      <c r="A278" s="431"/>
      <c r="B278" s="402"/>
      <c r="C278" s="402"/>
      <c r="D278" s="431"/>
      <c r="E278" s="431"/>
      <c r="F278" s="431"/>
      <c r="G278" s="431"/>
      <c r="H278" s="431"/>
      <c r="I278" s="431"/>
      <c r="J278" s="431"/>
      <c r="K278" s="456"/>
      <c r="L278" s="431"/>
      <c r="M278" s="431"/>
      <c r="N278" s="431"/>
      <c r="O278" s="431"/>
      <c r="P278" s="431"/>
      <c r="Q278" s="431"/>
      <c r="R278" s="431"/>
      <c r="S278" s="431"/>
      <c r="T278" s="431"/>
      <c r="U278" s="431"/>
      <c r="V278" s="431"/>
      <c r="W278" s="431"/>
      <c r="X278" s="431"/>
      <c r="Y278" s="431"/>
      <c r="Z278" s="378"/>
      <c r="AA278" s="378"/>
      <c r="AB278" s="378"/>
      <c r="AC278" s="378"/>
      <c r="AD278" s="378"/>
      <c r="AE278" s="378"/>
      <c r="AF278" s="378"/>
    </row>
    <row r="279" spans="1:32" ht="16.5" customHeight="1">
      <c r="A279" s="431"/>
      <c r="B279" s="402"/>
      <c r="C279" s="402"/>
      <c r="D279" s="431"/>
      <c r="E279" s="431"/>
      <c r="F279" s="431"/>
      <c r="G279" s="431"/>
      <c r="H279" s="431"/>
      <c r="I279" s="431"/>
      <c r="J279" s="431"/>
      <c r="K279" s="456"/>
      <c r="L279" s="431"/>
      <c r="M279" s="431"/>
      <c r="N279" s="431"/>
      <c r="O279" s="431"/>
      <c r="P279" s="431"/>
      <c r="Q279" s="431"/>
      <c r="R279" s="431"/>
      <c r="S279" s="431"/>
      <c r="T279" s="431"/>
      <c r="U279" s="431"/>
      <c r="V279" s="431"/>
      <c r="W279" s="431"/>
      <c r="X279" s="431"/>
      <c r="Y279" s="431"/>
      <c r="Z279" s="378"/>
      <c r="AA279" s="378"/>
      <c r="AB279" s="378"/>
      <c r="AC279" s="378"/>
      <c r="AD279" s="378"/>
      <c r="AE279" s="378"/>
      <c r="AF279" s="378"/>
    </row>
    <row r="280" spans="1:32" ht="16.5" customHeight="1">
      <c r="A280" s="431"/>
      <c r="B280" s="402"/>
      <c r="C280" s="402"/>
      <c r="D280" s="431"/>
      <c r="E280" s="431"/>
      <c r="F280" s="431"/>
      <c r="G280" s="431"/>
      <c r="H280" s="431"/>
      <c r="I280" s="431"/>
      <c r="J280" s="431"/>
      <c r="K280" s="456"/>
      <c r="L280" s="431"/>
      <c r="M280" s="431"/>
      <c r="N280" s="431"/>
      <c r="O280" s="431"/>
      <c r="P280" s="431"/>
      <c r="Q280" s="431"/>
      <c r="R280" s="431"/>
      <c r="S280" s="431"/>
      <c r="T280" s="431"/>
      <c r="U280" s="431"/>
      <c r="V280" s="431"/>
      <c r="W280" s="431"/>
      <c r="X280" s="431"/>
      <c r="Y280" s="431"/>
      <c r="Z280" s="378"/>
      <c r="AA280" s="378"/>
      <c r="AB280" s="378"/>
      <c r="AC280" s="378"/>
      <c r="AD280" s="378"/>
      <c r="AE280" s="378"/>
      <c r="AF280" s="378"/>
    </row>
    <row r="281" spans="1:32" ht="16.5" customHeight="1">
      <c r="A281" s="431"/>
      <c r="B281" s="402"/>
      <c r="C281" s="402"/>
      <c r="D281" s="431"/>
      <c r="E281" s="431"/>
      <c r="F281" s="431"/>
      <c r="G281" s="431"/>
      <c r="H281" s="431"/>
      <c r="I281" s="431"/>
      <c r="J281" s="431"/>
      <c r="K281" s="456"/>
      <c r="L281" s="431"/>
      <c r="M281" s="431"/>
      <c r="N281" s="431"/>
      <c r="O281" s="431"/>
      <c r="P281" s="431"/>
      <c r="Q281" s="431"/>
      <c r="R281" s="431"/>
      <c r="S281" s="431"/>
      <c r="T281" s="431"/>
      <c r="U281" s="431"/>
      <c r="V281" s="431"/>
      <c r="W281" s="431"/>
      <c r="X281" s="431"/>
      <c r="Y281" s="431"/>
      <c r="Z281" s="378"/>
      <c r="AA281" s="378"/>
      <c r="AB281" s="378"/>
      <c r="AC281" s="378"/>
      <c r="AD281" s="378"/>
      <c r="AE281" s="378"/>
      <c r="AF281" s="378"/>
    </row>
    <row r="282" spans="1:32" ht="16.5" customHeight="1">
      <c r="A282" s="431"/>
      <c r="B282" s="402"/>
      <c r="C282" s="402"/>
      <c r="D282" s="431"/>
      <c r="E282" s="431"/>
      <c r="F282" s="431"/>
      <c r="G282" s="431"/>
      <c r="H282" s="431"/>
      <c r="I282" s="431"/>
      <c r="J282" s="431"/>
      <c r="K282" s="456"/>
      <c r="L282" s="431"/>
      <c r="M282" s="431"/>
      <c r="N282" s="431"/>
      <c r="O282" s="431"/>
      <c r="P282" s="431"/>
      <c r="Q282" s="431"/>
      <c r="R282" s="431"/>
      <c r="S282" s="431"/>
      <c r="T282" s="431"/>
      <c r="U282" s="431"/>
      <c r="V282" s="431"/>
      <c r="W282" s="431"/>
      <c r="X282" s="431"/>
      <c r="Y282" s="431"/>
      <c r="Z282" s="378"/>
      <c r="AA282" s="378"/>
      <c r="AB282" s="378"/>
      <c r="AC282" s="378"/>
      <c r="AD282" s="378"/>
      <c r="AE282" s="378"/>
      <c r="AF282" s="378"/>
    </row>
    <row r="283" spans="1:32" ht="16.5" customHeight="1">
      <c r="A283" s="431"/>
      <c r="B283" s="402"/>
      <c r="C283" s="402"/>
      <c r="D283" s="431"/>
      <c r="E283" s="431"/>
      <c r="F283" s="431"/>
      <c r="G283" s="431"/>
      <c r="H283" s="431"/>
      <c r="I283" s="431"/>
      <c r="J283" s="431"/>
      <c r="K283" s="456"/>
      <c r="L283" s="431"/>
      <c r="M283" s="431"/>
      <c r="N283" s="431"/>
      <c r="O283" s="431"/>
      <c r="P283" s="431"/>
      <c r="Q283" s="431"/>
      <c r="R283" s="431"/>
      <c r="S283" s="431"/>
      <c r="T283" s="431"/>
      <c r="U283" s="431"/>
      <c r="V283" s="431"/>
      <c r="W283" s="431"/>
      <c r="X283" s="431"/>
      <c r="Y283" s="431"/>
      <c r="Z283" s="378"/>
      <c r="AA283" s="378"/>
      <c r="AB283" s="378"/>
      <c r="AC283" s="378"/>
      <c r="AD283" s="378"/>
      <c r="AE283" s="378"/>
      <c r="AF283" s="378"/>
    </row>
    <row r="284" spans="1:32" ht="16.5" customHeight="1">
      <c r="A284" s="431"/>
      <c r="B284" s="402"/>
      <c r="C284" s="402"/>
      <c r="D284" s="431"/>
      <c r="E284" s="431"/>
      <c r="F284" s="431"/>
      <c r="G284" s="431"/>
      <c r="H284" s="431"/>
      <c r="I284" s="431"/>
      <c r="J284" s="431"/>
      <c r="K284" s="456"/>
      <c r="L284" s="431"/>
      <c r="M284" s="431"/>
      <c r="N284" s="431"/>
      <c r="O284" s="431"/>
      <c r="P284" s="431"/>
      <c r="Q284" s="431"/>
      <c r="R284" s="431"/>
      <c r="S284" s="431"/>
      <c r="T284" s="431"/>
      <c r="U284" s="431"/>
      <c r="V284" s="431"/>
      <c r="W284" s="431"/>
      <c r="X284" s="431"/>
      <c r="Y284" s="431"/>
      <c r="Z284" s="378"/>
      <c r="AA284" s="378"/>
      <c r="AB284" s="378"/>
      <c r="AC284" s="378"/>
      <c r="AD284" s="378"/>
      <c r="AE284" s="378"/>
      <c r="AF284" s="378"/>
    </row>
    <row r="285" spans="1:32" ht="16.5" customHeight="1">
      <c r="A285" s="431"/>
      <c r="B285" s="402"/>
      <c r="C285" s="402"/>
      <c r="D285" s="431"/>
      <c r="E285" s="431"/>
      <c r="F285" s="431"/>
      <c r="G285" s="431"/>
      <c r="H285" s="431"/>
      <c r="I285" s="431"/>
      <c r="J285" s="431"/>
      <c r="K285" s="456"/>
      <c r="L285" s="431"/>
      <c r="M285" s="431"/>
      <c r="N285" s="431"/>
      <c r="O285" s="431"/>
      <c r="P285" s="431"/>
      <c r="Q285" s="431"/>
      <c r="R285" s="431"/>
      <c r="S285" s="431"/>
      <c r="T285" s="431"/>
      <c r="U285" s="431"/>
      <c r="V285" s="431"/>
      <c r="W285" s="431"/>
      <c r="X285" s="431"/>
      <c r="Y285" s="431"/>
      <c r="Z285" s="378"/>
      <c r="AA285" s="378"/>
      <c r="AB285" s="378"/>
      <c r="AC285" s="378"/>
      <c r="AD285" s="378"/>
      <c r="AE285" s="378"/>
      <c r="AF285" s="378"/>
    </row>
    <row r="286" spans="1:32" ht="16.5" customHeight="1">
      <c r="A286" s="431"/>
      <c r="B286" s="402"/>
      <c r="C286" s="402"/>
      <c r="D286" s="431"/>
      <c r="E286" s="431"/>
      <c r="F286" s="431"/>
      <c r="G286" s="431"/>
      <c r="H286" s="431"/>
      <c r="I286" s="431"/>
      <c r="J286" s="431"/>
      <c r="K286" s="456"/>
      <c r="L286" s="431"/>
      <c r="M286" s="431"/>
      <c r="N286" s="431"/>
      <c r="O286" s="431"/>
      <c r="P286" s="431"/>
      <c r="Q286" s="431"/>
      <c r="R286" s="431"/>
      <c r="S286" s="431"/>
      <c r="T286" s="431"/>
      <c r="U286" s="431"/>
      <c r="V286" s="431"/>
      <c r="W286" s="431"/>
      <c r="X286" s="431"/>
      <c r="Y286" s="431"/>
      <c r="Z286" s="378"/>
      <c r="AA286" s="378"/>
      <c r="AB286" s="378"/>
      <c r="AC286" s="378"/>
      <c r="AD286" s="378"/>
      <c r="AE286" s="378"/>
      <c r="AF286" s="378"/>
    </row>
    <row r="287" spans="1:32" ht="16.5" customHeight="1">
      <c r="A287" s="431"/>
      <c r="B287" s="402"/>
      <c r="C287" s="402"/>
      <c r="D287" s="431"/>
      <c r="E287" s="431"/>
      <c r="F287" s="431"/>
      <c r="G287" s="431"/>
      <c r="H287" s="431"/>
      <c r="I287" s="431"/>
      <c r="J287" s="431"/>
      <c r="K287" s="456"/>
      <c r="L287" s="431"/>
      <c r="M287" s="431"/>
      <c r="N287" s="431"/>
      <c r="O287" s="431"/>
      <c r="P287" s="431"/>
      <c r="Q287" s="431"/>
      <c r="R287" s="431"/>
      <c r="S287" s="431"/>
      <c r="T287" s="431"/>
      <c r="U287" s="431"/>
      <c r="V287" s="431"/>
      <c r="W287" s="431"/>
      <c r="X287" s="431"/>
      <c r="Y287" s="431"/>
      <c r="Z287" s="378"/>
      <c r="AA287" s="378"/>
      <c r="AB287" s="378"/>
      <c r="AC287" s="378"/>
      <c r="AD287" s="378"/>
      <c r="AE287" s="378"/>
      <c r="AF287" s="378"/>
    </row>
    <row r="288" spans="1:32" ht="16.5" customHeight="1">
      <c r="A288" s="431"/>
      <c r="B288" s="402"/>
      <c r="C288" s="402"/>
      <c r="D288" s="431"/>
      <c r="E288" s="431"/>
      <c r="F288" s="431"/>
      <c r="G288" s="431"/>
      <c r="H288" s="431"/>
      <c r="I288" s="431"/>
      <c r="J288" s="431"/>
      <c r="K288" s="456"/>
      <c r="L288" s="431"/>
      <c r="M288" s="431"/>
      <c r="N288" s="431"/>
      <c r="O288" s="431"/>
      <c r="P288" s="431"/>
      <c r="Q288" s="431"/>
      <c r="R288" s="431"/>
      <c r="S288" s="431"/>
      <c r="T288" s="431"/>
      <c r="U288" s="431"/>
      <c r="V288" s="431"/>
      <c r="W288" s="431"/>
      <c r="X288" s="431"/>
      <c r="Y288" s="431"/>
      <c r="Z288" s="378"/>
      <c r="AA288" s="378"/>
      <c r="AB288" s="378"/>
      <c r="AC288" s="378"/>
      <c r="AD288" s="378"/>
      <c r="AE288" s="378"/>
      <c r="AF288" s="378"/>
    </row>
    <row r="289" spans="1:32" ht="16.5" customHeight="1">
      <c r="A289" s="431"/>
      <c r="B289" s="402"/>
      <c r="C289" s="402"/>
      <c r="D289" s="431"/>
      <c r="E289" s="431"/>
      <c r="F289" s="431"/>
      <c r="G289" s="431"/>
      <c r="H289" s="431"/>
      <c r="I289" s="431"/>
      <c r="J289" s="431"/>
      <c r="K289" s="456"/>
      <c r="L289" s="431"/>
      <c r="M289" s="431"/>
      <c r="N289" s="431"/>
      <c r="O289" s="431"/>
      <c r="P289" s="431"/>
      <c r="Q289" s="431"/>
      <c r="R289" s="431"/>
      <c r="S289" s="431"/>
      <c r="T289" s="431"/>
      <c r="U289" s="431"/>
      <c r="V289" s="431"/>
      <c r="W289" s="431"/>
      <c r="X289" s="431"/>
      <c r="Y289" s="431"/>
      <c r="Z289" s="378"/>
      <c r="AA289" s="378"/>
      <c r="AB289" s="378"/>
      <c r="AC289" s="378"/>
      <c r="AD289" s="378"/>
      <c r="AE289" s="378"/>
      <c r="AF289" s="378"/>
    </row>
    <row r="290" spans="1:32" ht="16.5" customHeight="1">
      <c r="A290" s="431"/>
      <c r="B290" s="402"/>
      <c r="C290" s="402"/>
      <c r="D290" s="431"/>
      <c r="E290" s="431"/>
      <c r="F290" s="431"/>
      <c r="G290" s="431"/>
      <c r="H290" s="431"/>
      <c r="I290" s="431"/>
      <c r="J290" s="431"/>
      <c r="K290" s="456"/>
      <c r="L290" s="431"/>
      <c r="M290" s="431"/>
      <c r="N290" s="431"/>
      <c r="O290" s="431"/>
      <c r="P290" s="431"/>
      <c r="Q290" s="431"/>
      <c r="R290" s="431"/>
      <c r="S290" s="431"/>
      <c r="T290" s="431"/>
      <c r="U290" s="431"/>
      <c r="V290" s="431"/>
      <c r="W290" s="431"/>
      <c r="X290" s="431"/>
      <c r="Y290" s="431"/>
      <c r="Z290" s="378"/>
      <c r="AA290" s="378"/>
      <c r="AB290" s="378"/>
      <c r="AC290" s="378"/>
      <c r="AD290" s="378"/>
      <c r="AE290" s="378"/>
      <c r="AF290" s="378"/>
    </row>
    <row r="291" spans="1:32" ht="16.5" customHeight="1">
      <c r="A291" s="431"/>
      <c r="B291" s="402"/>
      <c r="C291" s="402"/>
      <c r="D291" s="431"/>
      <c r="E291" s="431"/>
      <c r="F291" s="431"/>
      <c r="G291" s="431"/>
      <c r="H291" s="431"/>
      <c r="I291" s="431"/>
      <c r="J291" s="431"/>
      <c r="K291" s="456"/>
      <c r="L291" s="431"/>
      <c r="M291" s="431"/>
      <c r="N291" s="431"/>
      <c r="O291" s="431"/>
      <c r="P291" s="431"/>
      <c r="Q291" s="431"/>
      <c r="R291" s="431"/>
      <c r="S291" s="431"/>
      <c r="T291" s="431"/>
      <c r="U291" s="431"/>
      <c r="V291" s="431"/>
      <c r="W291" s="431"/>
      <c r="X291" s="431"/>
      <c r="Y291" s="431"/>
      <c r="Z291" s="378"/>
      <c r="AA291" s="378"/>
      <c r="AB291" s="378"/>
      <c r="AC291" s="378"/>
      <c r="AD291" s="378"/>
      <c r="AE291" s="378"/>
      <c r="AF291" s="378"/>
    </row>
    <row r="292" spans="1:32" ht="16.5" customHeight="1">
      <c r="A292" s="431"/>
      <c r="B292" s="402"/>
      <c r="C292" s="402"/>
      <c r="D292" s="431"/>
      <c r="E292" s="431"/>
      <c r="F292" s="431"/>
      <c r="G292" s="431"/>
      <c r="H292" s="431"/>
      <c r="I292" s="431"/>
      <c r="J292" s="431"/>
      <c r="K292" s="456"/>
      <c r="L292" s="431"/>
      <c r="M292" s="431"/>
      <c r="N292" s="431"/>
      <c r="O292" s="431"/>
      <c r="P292" s="431"/>
      <c r="Q292" s="431"/>
      <c r="R292" s="431"/>
      <c r="S292" s="431"/>
      <c r="T292" s="431"/>
      <c r="U292" s="431"/>
      <c r="V292" s="431"/>
      <c r="W292" s="431"/>
      <c r="X292" s="431"/>
      <c r="Y292" s="431"/>
      <c r="Z292" s="378"/>
      <c r="AA292" s="378"/>
      <c r="AB292" s="378"/>
      <c r="AC292" s="378"/>
      <c r="AD292" s="378"/>
      <c r="AE292" s="378"/>
      <c r="AF292" s="378"/>
    </row>
    <row r="293" spans="1:32" ht="16.5" customHeight="1">
      <c r="A293" s="431"/>
      <c r="B293" s="402"/>
      <c r="C293" s="402"/>
      <c r="D293" s="431"/>
      <c r="E293" s="431"/>
      <c r="F293" s="431"/>
      <c r="G293" s="431"/>
      <c r="H293" s="431"/>
      <c r="I293" s="431"/>
      <c r="J293" s="431"/>
      <c r="K293" s="456"/>
      <c r="L293" s="431"/>
      <c r="M293" s="431"/>
      <c r="N293" s="431"/>
      <c r="O293" s="431"/>
      <c r="P293" s="431"/>
      <c r="Q293" s="431"/>
      <c r="R293" s="431"/>
      <c r="S293" s="431"/>
      <c r="T293" s="431"/>
      <c r="U293" s="431"/>
      <c r="V293" s="431"/>
      <c r="W293" s="431"/>
      <c r="X293" s="431"/>
      <c r="Y293" s="431"/>
      <c r="Z293" s="378"/>
      <c r="AA293" s="378"/>
      <c r="AB293" s="378"/>
      <c r="AC293" s="378"/>
      <c r="AD293" s="378"/>
      <c r="AE293" s="378"/>
      <c r="AF293" s="378"/>
    </row>
    <row r="294" spans="1:32" ht="16.5" customHeight="1">
      <c r="A294" s="431"/>
      <c r="B294" s="402"/>
      <c r="C294" s="402"/>
      <c r="D294" s="431"/>
      <c r="E294" s="431"/>
      <c r="F294" s="431"/>
      <c r="G294" s="431"/>
      <c r="H294" s="431"/>
      <c r="I294" s="431"/>
      <c r="J294" s="431"/>
      <c r="K294" s="456"/>
      <c r="L294" s="431"/>
      <c r="M294" s="431"/>
      <c r="N294" s="431"/>
      <c r="O294" s="431"/>
      <c r="P294" s="431"/>
      <c r="Q294" s="431"/>
      <c r="R294" s="431"/>
      <c r="S294" s="431"/>
      <c r="T294" s="431"/>
      <c r="U294" s="431"/>
      <c r="V294" s="431"/>
      <c r="W294" s="431"/>
      <c r="X294" s="431"/>
      <c r="Y294" s="431"/>
      <c r="Z294" s="378"/>
      <c r="AA294" s="378"/>
      <c r="AB294" s="378"/>
      <c r="AC294" s="378"/>
      <c r="AD294" s="378"/>
      <c r="AE294" s="378"/>
      <c r="AF294" s="378"/>
    </row>
    <row r="295" spans="1:32" ht="16.5" customHeight="1">
      <c r="A295" s="431"/>
      <c r="B295" s="402"/>
      <c r="C295" s="402"/>
      <c r="D295" s="431"/>
      <c r="E295" s="431"/>
      <c r="F295" s="431"/>
      <c r="G295" s="431"/>
      <c r="H295" s="431"/>
      <c r="I295" s="431"/>
      <c r="J295" s="431"/>
      <c r="K295" s="456"/>
      <c r="L295" s="431"/>
      <c r="M295" s="431"/>
      <c r="N295" s="431"/>
      <c r="O295" s="431"/>
      <c r="P295" s="431"/>
      <c r="Q295" s="431"/>
      <c r="R295" s="431"/>
      <c r="S295" s="431"/>
      <c r="T295" s="431"/>
      <c r="U295" s="431"/>
      <c r="V295" s="431"/>
      <c r="W295" s="431"/>
      <c r="X295" s="431"/>
      <c r="Y295" s="431"/>
      <c r="Z295" s="378"/>
      <c r="AA295" s="378"/>
      <c r="AB295" s="378"/>
      <c r="AC295" s="378"/>
      <c r="AD295" s="378"/>
      <c r="AE295" s="378"/>
      <c r="AF295" s="378"/>
    </row>
    <row r="296" spans="1:32" ht="16.5" customHeight="1">
      <c r="A296" s="431"/>
      <c r="B296" s="402"/>
      <c r="C296" s="402"/>
      <c r="D296" s="431"/>
      <c r="E296" s="431"/>
      <c r="F296" s="431"/>
      <c r="G296" s="431"/>
      <c r="H296" s="431"/>
      <c r="I296" s="431"/>
      <c r="J296" s="431"/>
      <c r="K296" s="456"/>
      <c r="L296" s="431"/>
      <c r="M296" s="431"/>
      <c r="N296" s="431"/>
      <c r="O296" s="431"/>
      <c r="P296" s="431"/>
      <c r="Q296" s="431"/>
      <c r="R296" s="431"/>
      <c r="S296" s="431"/>
      <c r="T296" s="431"/>
      <c r="U296" s="431"/>
      <c r="V296" s="431"/>
      <c r="W296" s="431"/>
      <c r="X296" s="431"/>
      <c r="Y296" s="431"/>
      <c r="Z296" s="378"/>
      <c r="AA296" s="378"/>
      <c r="AB296" s="378"/>
      <c r="AC296" s="378"/>
      <c r="AD296" s="378"/>
      <c r="AE296" s="378"/>
      <c r="AF296" s="378"/>
    </row>
    <row r="297" spans="1:32" ht="16.5" customHeight="1">
      <c r="A297" s="431"/>
      <c r="B297" s="402"/>
      <c r="C297" s="402"/>
      <c r="D297" s="431"/>
      <c r="E297" s="431"/>
      <c r="F297" s="431"/>
      <c r="G297" s="431"/>
      <c r="H297" s="431"/>
      <c r="I297" s="431"/>
      <c r="J297" s="431"/>
      <c r="K297" s="456"/>
      <c r="L297" s="431"/>
      <c r="M297" s="431"/>
      <c r="N297" s="431"/>
      <c r="O297" s="431"/>
      <c r="P297" s="431"/>
      <c r="Q297" s="431"/>
      <c r="R297" s="431"/>
      <c r="S297" s="431"/>
      <c r="T297" s="431"/>
      <c r="U297" s="431"/>
      <c r="V297" s="431"/>
      <c r="W297" s="431"/>
      <c r="X297" s="431"/>
      <c r="Y297" s="431"/>
      <c r="Z297" s="378"/>
      <c r="AA297" s="378"/>
      <c r="AB297" s="378"/>
      <c r="AC297" s="378"/>
      <c r="AD297" s="378"/>
      <c r="AE297" s="378"/>
      <c r="AF297" s="378"/>
    </row>
    <row r="298" spans="1:32" ht="16.5" customHeight="1">
      <c r="A298" s="431"/>
      <c r="B298" s="402"/>
      <c r="C298" s="402"/>
      <c r="D298" s="431"/>
      <c r="E298" s="431"/>
      <c r="F298" s="431"/>
      <c r="G298" s="431"/>
      <c r="H298" s="431"/>
      <c r="I298" s="431"/>
      <c r="J298" s="431"/>
      <c r="K298" s="456"/>
      <c r="L298" s="431"/>
      <c r="M298" s="431"/>
      <c r="N298" s="431"/>
      <c r="O298" s="431"/>
      <c r="P298" s="431"/>
      <c r="Q298" s="431"/>
      <c r="R298" s="431"/>
      <c r="S298" s="431"/>
      <c r="T298" s="431"/>
      <c r="U298" s="431"/>
      <c r="V298" s="431"/>
      <c r="W298" s="431"/>
      <c r="X298" s="431"/>
      <c r="Y298" s="431"/>
      <c r="Z298" s="378"/>
      <c r="AA298" s="378"/>
      <c r="AB298" s="378"/>
      <c r="AC298" s="378"/>
      <c r="AD298" s="378"/>
      <c r="AE298" s="378"/>
      <c r="AF298" s="378"/>
    </row>
    <row r="299" spans="1:32" ht="16.5" customHeight="1">
      <c r="A299" s="431"/>
      <c r="B299" s="402"/>
      <c r="C299" s="402"/>
      <c r="D299" s="431"/>
      <c r="E299" s="431"/>
      <c r="F299" s="431"/>
      <c r="G299" s="431"/>
      <c r="H299" s="431"/>
      <c r="I299" s="431"/>
      <c r="J299" s="431"/>
      <c r="K299" s="456"/>
      <c r="L299" s="431"/>
      <c r="M299" s="431"/>
      <c r="N299" s="431"/>
      <c r="O299" s="431"/>
      <c r="P299" s="431"/>
      <c r="Q299" s="431"/>
      <c r="R299" s="431"/>
      <c r="S299" s="431"/>
      <c r="T299" s="431"/>
      <c r="U299" s="431"/>
      <c r="V299" s="431"/>
      <c r="W299" s="431"/>
      <c r="X299" s="431"/>
      <c r="Y299" s="431"/>
      <c r="Z299" s="378"/>
      <c r="AA299" s="378"/>
      <c r="AB299" s="378"/>
      <c r="AC299" s="378"/>
      <c r="AD299" s="378"/>
      <c r="AE299" s="378"/>
      <c r="AF299" s="378"/>
    </row>
    <row r="300" spans="1:32" ht="16.5" customHeight="1">
      <c r="A300" s="431"/>
      <c r="B300" s="402"/>
      <c r="C300" s="402"/>
      <c r="D300" s="431"/>
      <c r="E300" s="431"/>
      <c r="F300" s="431"/>
      <c r="G300" s="431"/>
      <c r="H300" s="431"/>
      <c r="I300" s="431"/>
      <c r="J300" s="431"/>
      <c r="K300" s="456"/>
      <c r="L300" s="431"/>
      <c r="M300" s="431"/>
      <c r="N300" s="431"/>
      <c r="O300" s="431"/>
      <c r="P300" s="431"/>
      <c r="Q300" s="431"/>
      <c r="R300" s="431"/>
      <c r="S300" s="431"/>
      <c r="T300" s="431"/>
      <c r="U300" s="431"/>
      <c r="V300" s="431"/>
      <c r="W300" s="431"/>
      <c r="X300" s="431"/>
      <c r="Y300" s="431"/>
      <c r="Z300" s="378"/>
      <c r="AA300" s="378"/>
      <c r="AB300" s="378"/>
      <c r="AC300" s="378"/>
      <c r="AD300" s="378"/>
      <c r="AE300" s="378"/>
      <c r="AF300" s="378"/>
    </row>
    <row r="301" spans="1:32" ht="16.5" customHeight="1">
      <c r="A301" s="431"/>
      <c r="B301" s="402"/>
      <c r="C301" s="402"/>
      <c r="D301" s="431"/>
      <c r="E301" s="431"/>
      <c r="F301" s="431"/>
      <c r="G301" s="431"/>
      <c r="H301" s="431"/>
      <c r="I301" s="431"/>
      <c r="J301" s="431"/>
      <c r="K301" s="456"/>
      <c r="L301" s="431"/>
      <c r="M301" s="431"/>
      <c r="N301" s="431"/>
      <c r="O301" s="431"/>
      <c r="P301" s="431"/>
      <c r="Q301" s="431"/>
      <c r="R301" s="431"/>
      <c r="S301" s="431"/>
      <c r="T301" s="431"/>
      <c r="U301" s="431"/>
      <c r="V301" s="431"/>
      <c r="W301" s="431"/>
      <c r="X301" s="431"/>
      <c r="Y301" s="431"/>
      <c r="Z301" s="378"/>
      <c r="AA301" s="378"/>
      <c r="AB301" s="378"/>
      <c r="AC301" s="378"/>
      <c r="AD301" s="378"/>
      <c r="AE301" s="378"/>
      <c r="AF301" s="378"/>
    </row>
    <row r="302" spans="1:32" ht="16.5" customHeight="1">
      <c r="A302" s="431"/>
      <c r="B302" s="402"/>
      <c r="C302" s="402"/>
      <c r="D302" s="431"/>
      <c r="E302" s="431"/>
      <c r="F302" s="431"/>
      <c r="G302" s="431"/>
      <c r="H302" s="431"/>
      <c r="I302" s="431"/>
      <c r="J302" s="431"/>
      <c r="K302" s="456"/>
      <c r="L302" s="431"/>
      <c r="M302" s="431"/>
      <c r="N302" s="431"/>
      <c r="O302" s="431"/>
      <c r="P302" s="431"/>
      <c r="Q302" s="431"/>
      <c r="R302" s="431"/>
      <c r="S302" s="431"/>
      <c r="T302" s="431"/>
      <c r="U302" s="431"/>
      <c r="V302" s="431"/>
      <c r="W302" s="431"/>
      <c r="X302" s="431"/>
      <c r="Y302" s="431"/>
      <c r="Z302" s="378"/>
      <c r="AA302" s="378"/>
      <c r="AB302" s="378"/>
      <c r="AC302" s="378"/>
      <c r="AD302" s="378"/>
      <c r="AE302" s="378"/>
      <c r="AF302" s="378"/>
    </row>
    <row r="303" spans="1:32" ht="16.5" customHeight="1">
      <c r="A303" s="431"/>
      <c r="B303" s="402"/>
      <c r="C303" s="402"/>
      <c r="D303" s="431"/>
      <c r="E303" s="431"/>
      <c r="F303" s="431"/>
      <c r="G303" s="431"/>
      <c r="H303" s="431"/>
      <c r="I303" s="431"/>
      <c r="J303" s="431"/>
      <c r="K303" s="456"/>
      <c r="L303" s="431"/>
      <c r="M303" s="431"/>
      <c r="N303" s="431"/>
      <c r="O303" s="431"/>
      <c r="P303" s="431"/>
      <c r="Q303" s="431"/>
      <c r="R303" s="431"/>
      <c r="S303" s="431"/>
      <c r="T303" s="431"/>
      <c r="U303" s="431"/>
      <c r="V303" s="431"/>
      <c r="W303" s="431"/>
      <c r="X303" s="431"/>
      <c r="Y303" s="431"/>
      <c r="Z303" s="378"/>
      <c r="AA303" s="378"/>
      <c r="AB303" s="378"/>
      <c r="AC303" s="378"/>
      <c r="AD303" s="378"/>
      <c r="AE303" s="378"/>
      <c r="AF303" s="378"/>
    </row>
    <row r="304" spans="1:32" ht="16.5" customHeight="1">
      <c r="A304" s="431"/>
      <c r="B304" s="402"/>
      <c r="C304" s="402"/>
      <c r="D304" s="431"/>
      <c r="E304" s="431"/>
      <c r="F304" s="431"/>
      <c r="G304" s="431"/>
      <c r="H304" s="431"/>
      <c r="I304" s="431"/>
      <c r="J304" s="431"/>
      <c r="K304" s="456"/>
      <c r="L304" s="431"/>
      <c r="M304" s="431"/>
      <c r="N304" s="431"/>
      <c r="O304" s="431"/>
      <c r="P304" s="431"/>
      <c r="Q304" s="431"/>
      <c r="R304" s="431"/>
      <c r="S304" s="431"/>
      <c r="T304" s="431"/>
      <c r="U304" s="431"/>
      <c r="V304" s="431"/>
      <c r="W304" s="431"/>
      <c r="X304" s="431"/>
      <c r="Y304" s="431"/>
      <c r="Z304" s="378"/>
      <c r="AA304" s="378"/>
      <c r="AB304" s="378"/>
      <c r="AC304" s="378"/>
      <c r="AD304" s="378"/>
      <c r="AE304" s="378"/>
      <c r="AF304" s="378"/>
    </row>
    <row r="305" spans="1:32" ht="16.5" customHeight="1">
      <c r="A305" s="431"/>
      <c r="B305" s="402"/>
      <c r="C305" s="402"/>
      <c r="D305" s="431"/>
      <c r="E305" s="431"/>
      <c r="F305" s="431"/>
      <c r="G305" s="431"/>
      <c r="H305" s="431"/>
      <c r="I305" s="431"/>
      <c r="J305" s="431"/>
      <c r="K305" s="456"/>
      <c r="L305" s="431"/>
      <c r="M305" s="431"/>
      <c r="N305" s="431"/>
      <c r="O305" s="431"/>
      <c r="P305" s="431"/>
      <c r="Q305" s="431"/>
      <c r="R305" s="431"/>
      <c r="S305" s="431"/>
      <c r="T305" s="431"/>
      <c r="U305" s="431"/>
      <c r="V305" s="431"/>
      <c r="W305" s="431"/>
      <c r="X305" s="431"/>
      <c r="Y305" s="431"/>
      <c r="Z305" s="378"/>
      <c r="AA305" s="378"/>
      <c r="AB305" s="378"/>
      <c r="AC305" s="378"/>
      <c r="AD305" s="378"/>
      <c r="AE305" s="378"/>
      <c r="AF305" s="378"/>
    </row>
    <row r="306" spans="1:32" ht="16.5" customHeight="1">
      <c r="A306" s="431"/>
      <c r="B306" s="402"/>
      <c r="C306" s="402"/>
      <c r="D306" s="431"/>
      <c r="E306" s="431"/>
      <c r="F306" s="431"/>
      <c r="G306" s="431"/>
      <c r="H306" s="431"/>
      <c r="I306" s="431"/>
      <c r="J306" s="431"/>
      <c r="K306" s="456"/>
      <c r="L306" s="431"/>
      <c r="M306" s="431"/>
      <c r="N306" s="431"/>
      <c r="O306" s="431"/>
      <c r="P306" s="431"/>
      <c r="Q306" s="431"/>
      <c r="R306" s="431"/>
      <c r="S306" s="431"/>
      <c r="T306" s="431"/>
      <c r="U306" s="431"/>
      <c r="V306" s="431"/>
      <c r="W306" s="431"/>
      <c r="X306" s="431"/>
      <c r="Y306" s="431"/>
      <c r="Z306" s="378"/>
      <c r="AA306" s="378"/>
      <c r="AB306" s="378"/>
      <c r="AC306" s="378"/>
      <c r="AD306" s="378"/>
      <c r="AE306" s="378"/>
      <c r="AF306" s="378"/>
    </row>
    <row r="307" spans="1:32" ht="16.5" customHeight="1">
      <c r="A307" s="431"/>
      <c r="B307" s="402"/>
      <c r="C307" s="402"/>
      <c r="D307" s="431"/>
      <c r="E307" s="431"/>
      <c r="F307" s="431"/>
      <c r="G307" s="431"/>
      <c r="H307" s="431"/>
      <c r="I307" s="431"/>
      <c r="J307" s="431"/>
      <c r="K307" s="456"/>
      <c r="L307" s="431"/>
      <c r="M307" s="431"/>
      <c r="N307" s="431"/>
      <c r="O307" s="431"/>
      <c r="P307" s="431"/>
      <c r="Q307" s="431"/>
      <c r="R307" s="431"/>
      <c r="S307" s="431"/>
      <c r="T307" s="431"/>
      <c r="U307" s="431"/>
      <c r="V307" s="431"/>
      <c r="W307" s="431"/>
      <c r="X307" s="431"/>
      <c r="Y307" s="431"/>
      <c r="Z307" s="378"/>
      <c r="AA307" s="378"/>
      <c r="AB307" s="378"/>
      <c r="AC307" s="378"/>
      <c r="AD307" s="378"/>
      <c r="AE307" s="378"/>
      <c r="AF307" s="378"/>
    </row>
    <row r="308" spans="1:32" ht="16.5" customHeight="1">
      <c r="A308" s="431"/>
      <c r="B308" s="402"/>
      <c r="C308" s="402"/>
      <c r="D308" s="431"/>
      <c r="E308" s="431"/>
      <c r="F308" s="431"/>
      <c r="G308" s="431"/>
      <c r="H308" s="431"/>
      <c r="I308" s="431"/>
      <c r="J308" s="431"/>
      <c r="K308" s="456"/>
      <c r="L308" s="431"/>
      <c r="M308" s="431"/>
      <c r="N308" s="431"/>
      <c r="O308" s="431"/>
      <c r="P308" s="431"/>
      <c r="Q308" s="431"/>
      <c r="R308" s="431"/>
      <c r="S308" s="431"/>
      <c r="T308" s="431"/>
      <c r="U308" s="431"/>
      <c r="V308" s="431"/>
      <c r="W308" s="431"/>
      <c r="X308" s="431"/>
      <c r="Y308" s="431"/>
      <c r="Z308" s="378"/>
      <c r="AA308" s="378"/>
      <c r="AB308" s="378"/>
      <c r="AC308" s="378"/>
      <c r="AD308" s="378"/>
      <c r="AE308" s="378"/>
      <c r="AF308" s="378"/>
    </row>
    <row r="309" spans="1:32" ht="16.5" customHeight="1">
      <c r="A309" s="431"/>
      <c r="B309" s="402"/>
      <c r="C309" s="402"/>
      <c r="D309" s="431"/>
      <c r="E309" s="431"/>
      <c r="F309" s="431"/>
      <c r="G309" s="431"/>
      <c r="H309" s="431"/>
      <c r="I309" s="431"/>
      <c r="J309" s="431"/>
      <c r="K309" s="456"/>
      <c r="L309" s="431"/>
      <c r="M309" s="431"/>
      <c r="N309" s="431"/>
      <c r="O309" s="431"/>
      <c r="P309" s="431"/>
      <c r="Q309" s="431"/>
      <c r="R309" s="431"/>
      <c r="S309" s="431"/>
      <c r="T309" s="431"/>
      <c r="U309" s="431"/>
      <c r="V309" s="431"/>
      <c r="W309" s="431"/>
      <c r="X309" s="431"/>
      <c r="Y309" s="431"/>
      <c r="Z309" s="378"/>
      <c r="AA309" s="378"/>
      <c r="AB309" s="378"/>
      <c r="AC309" s="378"/>
      <c r="AD309" s="378"/>
      <c r="AE309" s="378"/>
      <c r="AF309" s="378"/>
    </row>
    <row r="310" spans="1:32" ht="16.5" customHeight="1">
      <c r="A310" s="431"/>
      <c r="B310" s="402"/>
      <c r="C310" s="402"/>
      <c r="D310" s="431"/>
      <c r="E310" s="431"/>
      <c r="F310" s="431"/>
      <c r="G310" s="431"/>
      <c r="H310" s="431"/>
      <c r="I310" s="431"/>
      <c r="J310" s="431"/>
      <c r="K310" s="456"/>
      <c r="L310" s="431"/>
      <c r="M310" s="431"/>
      <c r="N310" s="431"/>
      <c r="O310" s="431"/>
      <c r="P310" s="431"/>
      <c r="Q310" s="431"/>
      <c r="R310" s="431"/>
      <c r="S310" s="431"/>
      <c r="T310" s="431"/>
      <c r="U310" s="431"/>
      <c r="V310" s="431"/>
      <c r="W310" s="431"/>
      <c r="X310" s="431"/>
      <c r="Y310" s="431"/>
      <c r="Z310" s="378"/>
      <c r="AA310" s="378"/>
      <c r="AB310" s="378"/>
      <c r="AC310" s="378"/>
      <c r="AD310" s="378"/>
      <c r="AE310" s="378"/>
      <c r="AF310" s="378"/>
    </row>
    <row r="311" spans="1:32" ht="16.5" customHeight="1">
      <c r="A311" s="431"/>
      <c r="B311" s="402"/>
      <c r="C311" s="402"/>
      <c r="D311" s="431"/>
      <c r="E311" s="431"/>
      <c r="F311" s="431"/>
      <c r="G311" s="431"/>
      <c r="H311" s="431"/>
      <c r="I311" s="431"/>
      <c r="J311" s="431"/>
      <c r="K311" s="456"/>
      <c r="L311" s="431"/>
      <c r="M311" s="431"/>
      <c r="N311" s="431"/>
      <c r="O311" s="431"/>
      <c r="P311" s="431"/>
      <c r="Q311" s="431"/>
      <c r="R311" s="431"/>
      <c r="S311" s="431"/>
      <c r="T311" s="431"/>
      <c r="U311" s="431"/>
      <c r="V311" s="431"/>
      <c r="W311" s="431"/>
      <c r="X311" s="431"/>
      <c r="Y311" s="431"/>
      <c r="Z311" s="378"/>
      <c r="AA311" s="378"/>
      <c r="AB311" s="378"/>
      <c r="AC311" s="378"/>
      <c r="AD311" s="378"/>
      <c r="AE311" s="378"/>
      <c r="AF311" s="378"/>
    </row>
    <row r="312" spans="1:32" ht="16.5" customHeight="1">
      <c r="A312" s="431"/>
      <c r="B312" s="402"/>
      <c r="C312" s="402"/>
      <c r="D312" s="431"/>
      <c r="E312" s="431"/>
      <c r="F312" s="431"/>
      <c r="G312" s="431"/>
      <c r="H312" s="431"/>
      <c r="I312" s="431"/>
      <c r="J312" s="431"/>
      <c r="K312" s="456"/>
      <c r="L312" s="431"/>
      <c r="M312" s="431"/>
      <c r="N312" s="431"/>
      <c r="O312" s="431"/>
      <c r="P312" s="431"/>
      <c r="Q312" s="431"/>
      <c r="R312" s="431"/>
      <c r="S312" s="431"/>
      <c r="T312" s="431"/>
      <c r="U312" s="431"/>
      <c r="V312" s="431"/>
      <c r="W312" s="431"/>
      <c r="X312" s="431"/>
      <c r="Y312" s="431"/>
      <c r="Z312" s="378"/>
      <c r="AA312" s="378"/>
      <c r="AB312" s="378"/>
      <c r="AC312" s="378"/>
      <c r="AD312" s="378"/>
      <c r="AE312" s="378"/>
      <c r="AF312" s="378"/>
    </row>
    <row r="313" spans="1:32" ht="16.5" customHeight="1">
      <c r="A313" s="431"/>
      <c r="B313" s="402"/>
      <c r="C313" s="402"/>
      <c r="D313" s="431"/>
      <c r="E313" s="431"/>
      <c r="F313" s="431"/>
      <c r="G313" s="431"/>
      <c r="H313" s="431"/>
      <c r="I313" s="431"/>
      <c r="J313" s="431"/>
      <c r="K313" s="456"/>
      <c r="L313" s="431"/>
      <c r="M313" s="431"/>
      <c r="N313" s="431"/>
      <c r="O313" s="431"/>
      <c r="P313" s="431"/>
      <c r="Q313" s="431"/>
      <c r="R313" s="431"/>
      <c r="S313" s="431"/>
      <c r="T313" s="431"/>
      <c r="U313" s="431"/>
      <c r="V313" s="431"/>
      <c r="W313" s="431"/>
      <c r="X313" s="431"/>
      <c r="Y313" s="431"/>
      <c r="Z313" s="378"/>
      <c r="AA313" s="378"/>
      <c r="AB313" s="378"/>
      <c r="AC313" s="378"/>
      <c r="AD313" s="378"/>
      <c r="AE313" s="378"/>
      <c r="AF313" s="378"/>
    </row>
    <row r="314" spans="1:32" ht="16.5" customHeight="1">
      <c r="A314" s="431"/>
      <c r="B314" s="402"/>
      <c r="C314" s="402"/>
      <c r="D314" s="431"/>
      <c r="E314" s="431"/>
      <c r="F314" s="431"/>
      <c r="G314" s="431"/>
      <c r="H314" s="431"/>
      <c r="I314" s="431"/>
      <c r="J314" s="431"/>
      <c r="K314" s="456"/>
      <c r="L314" s="431"/>
      <c r="M314" s="431"/>
      <c r="N314" s="431"/>
      <c r="O314" s="431"/>
      <c r="P314" s="431"/>
      <c r="Q314" s="431"/>
      <c r="R314" s="431"/>
      <c r="S314" s="431"/>
      <c r="T314" s="431"/>
      <c r="U314" s="431"/>
      <c r="V314" s="431"/>
      <c r="W314" s="431"/>
      <c r="X314" s="431"/>
      <c r="Y314" s="431"/>
      <c r="Z314" s="378"/>
      <c r="AA314" s="378"/>
      <c r="AB314" s="378"/>
      <c r="AC314" s="378"/>
      <c r="AD314" s="378"/>
      <c r="AE314" s="378"/>
      <c r="AF314" s="378"/>
    </row>
    <row r="315" spans="1:32" ht="16.5" customHeight="1">
      <c r="A315" s="431"/>
      <c r="B315" s="402"/>
      <c r="C315" s="402"/>
      <c r="D315" s="431"/>
      <c r="E315" s="431"/>
      <c r="F315" s="431"/>
      <c r="G315" s="431"/>
      <c r="H315" s="431"/>
      <c r="I315" s="431"/>
      <c r="J315" s="431"/>
      <c r="K315" s="456"/>
      <c r="L315" s="431"/>
      <c r="M315" s="431"/>
      <c r="N315" s="431"/>
      <c r="O315" s="431"/>
      <c r="P315" s="431"/>
      <c r="Q315" s="431"/>
      <c r="R315" s="431"/>
      <c r="S315" s="431"/>
      <c r="T315" s="431"/>
      <c r="U315" s="431"/>
      <c r="V315" s="431"/>
      <c r="W315" s="431"/>
      <c r="X315" s="431"/>
      <c r="Y315" s="431"/>
      <c r="Z315" s="378"/>
      <c r="AA315" s="378"/>
      <c r="AB315" s="378"/>
      <c r="AC315" s="378"/>
      <c r="AD315" s="378"/>
      <c r="AE315" s="378"/>
      <c r="AF315" s="378"/>
    </row>
    <row r="316" spans="1:32" ht="16.5" customHeight="1">
      <c r="A316" s="431"/>
      <c r="B316" s="402"/>
      <c r="C316" s="402"/>
      <c r="D316" s="431"/>
      <c r="E316" s="431"/>
      <c r="F316" s="431"/>
      <c r="G316" s="431"/>
      <c r="H316" s="431"/>
      <c r="I316" s="431"/>
      <c r="J316" s="431"/>
      <c r="K316" s="456"/>
      <c r="L316" s="431"/>
      <c r="M316" s="431"/>
      <c r="N316" s="431"/>
      <c r="O316" s="431"/>
      <c r="P316" s="431"/>
      <c r="Q316" s="431"/>
      <c r="R316" s="431"/>
      <c r="S316" s="431"/>
      <c r="T316" s="431"/>
      <c r="U316" s="431"/>
      <c r="V316" s="431"/>
      <c r="W316" s="431"/>
      <c r="X316" s="431"/>
      <c r="Y316" s="431"/>
      <c r="Z316" s="378"/>
      <c r="AA316" s="378"/>
      <c r="AB316" s="378"/>
      <c r="AC316" s="378"/>
      <c r="AD316" s="378"/>
      <c r="AE316" s="378"/>
      <c r="AF316" s="378"/>
    </row>
    <row r="317" spans="1:32" ht="16.5" customHeight="1">
      <c r="A317" s="431"/>
      <c r="B317" s="402"/>
      <c r="C317" s="402"/>
      <c r="D317" s="431"/>
      <c r="E317" s="431"/>
      <c r="F317" s="431"/>
      <c r="G317" s="431"/>
      <c r="H317" s="431"/>
      <c r="I317" s="431"/>
      <c r="J317" s="431"/>
      <c r="K317" s="456"/>
      <c r="L317" s="431"/>
      <c r="M317" s="431"/>
      <c r="N317" s="431"/>
      <c r="O317" s="431"/>
      <c r="P317" s="431"/>
      <c r="Q317" s="431"/>
      <c r="R317" s="431"/>
      <c r="S317" s="431"/>
      <c r="T317" s="431"/>
      <c r="U317" s="431"/>
      <c r="V317" s="431"/>
      <c r="W317" s="431"/>
      <c r="X317" s="431"/>
      <c r="Y317" s="431"/>
      <c r="Z317" s="378"/>
      <c r="AA317" s="378"/>
      <c r="AB317" s="378"/>
      <c r="AC317" s="378"/>
      <c r="AD317" s="378"/>
      <c r="AE317" s="378"/>
      <c r="AF317" s="378"/>
    </row>
    <row r="318" spans="1:32" ht="16.5" customHeight="1">
      <c r="A318" s="431"/>
      <c r="B318" s="402"/>
      <c r="C318" s="402"/>
      <c r="D318" s="431"/>
      <c r="E318" s="431"/>
      <c r="F318" s="431"/>
      <c r="G318" s="431"/>
      <c r="H318" s="431"/>
      <c r="I318" s="431"/>
      <c r="J318" s="431"/>
      <c r="K318" s="456"/>
      <c r="L318" s="431"/>
      <c r="M318" s="431"/>
      <c r="N318" s="431"/>
      <c r="O318" s="431"/>
      <c r="P318" s="431"/>
      <c r="Q318" s="431"/>
      <c r="R318" s="431"/>
      <c r="S318" s="431"/>
      <c r="T318" s="431"/>
      <c r="U318" s="431"/>
      <c r="V318" s="431"/>
      <c r="W318" s="431"/>
      <c r="X318" s="431"/>
      <c r="Y318" s="431"/>
      <c r="Z318" s="378"/>
      <c r="AA318" s="378"/>
      <c r="AB318" s="378"/>
      <c r="AC318" s="378"/>
      <c r="AD318" s="378"/>
      <c r="AE318" s="378"/>
      <c r="AF318" s="378"/>
    </row>
    <row r="319" spans="1:32" ht="16.5" customHeight="1">
      <c r="A319" s="431"/>
      <c r="B319" s="402"/>
      <c r="C319" s="402"/>
      <c r="D319" s="431"/>
      <c r="E319" s="431"/>
      <c r="F319" s="431"/>
      <c r="G319" s="431"/>
      <c r="H319" s="431"/>
      <c r="I319" s="431"/>
      <c r="J319" s="431"/>
      <c r="K319" s="456"/>
      <c r="L319" s="431"/>
      <c r="M319" s="431"/>
      <c r="N319" s="431"/>
      <c r="O319" s="431"/>
      <c r="P319" s="431"/>
      <c r="Q319" s="431"/>
      <c r="R319" s="431"/>
      <c r="S319" s="431"/>
      <c r="T319" s="431"/>
      <c r="U319" s="431"/>
      <c r="V319" s="431"/>
      <c r="W319" s="431"/>
      <c r="X319" s="431"/>
      <c r="Y319" s="431"/>
      <c r="Z319" s="378"/>
      <c r="AA319" s="378"/>
      <c r="AB319" s="378"/>
      <c r="AC319" s="378"/>
      <c r="AD319" s="378"/>
      <c r="AE319" s="378"/>
      <c r="AF319" s="378"/>
    </row>
    <row r="320" spans="1:32" ht="16.5" customHeight="1">
      <c r="A320" s="431"/>
      <c r="B320" s="402"/>
      <c r="C320" s="402"/>
      <c r="D320" s="431"/>
      <c r="E320" s="431"/>
      <c r="F320" s="431"/>
      <c r="G320" s="431"/>
      <c r="H320" s="431"/>
      <c r="I320" s="431"/>
      <c r="J320" s="431"/>
      <c r="K320" s="456"/>
      <c r="L320" s="431"/>
      <c r="M320" s="431"/>
      <c r="N320" s="431"/>
      <c r="O320" s="431"/>
      <c r="P320" s="431"/>
      <c r="Q320" s="431"/>
      <c r="R320" s="431"/>
      <c r="S320" s="431"/>
      <c r="T320" s="431"/>
      <c r="U320" s="431"/>
      <c r="V320" s="431"/>
      <c r="W320" s="431"/>
      <c r="X320" s="431"/>
      <c r="Y320" s="431"/>
      <c r="Z320" s="378"/>
      <c r="AA320" s="378"/>
      <c r="AB320" s="378"/>
      <c r="AC320" s="378"/>
      <c r="AD320" s="378"/>
      <c r="AE320" s="378"/>
      <c r="AF320" s="378"/>
    </row>
    <row r="321" spans="1:32" ht="16.5" customHeight="1">
      <c r="A321" s="431"/>
      <c r="B321" s="402"/>
      <c r="C321" s="402"/>
      <c r="D321" s="431"/>
      <c r="E321" s="431"/>
      <c r="F321" s="431"/>
      <c r="G321" s="431"/>
      <c r="H321" s="431"/>
      <c r="I321" s="431"/>
      <c r="J321" s="431"/>
      <c r="K321" s="456"/>
      <c r="L321" s="431"/>
      <c r="M321" s="431"/>
      <c r="N321" s="431"/>
      <c r="O321" s="431"/>
      <c r="P321" s="431"/>
      <c r="Q321" s="431"/>
      <c r="R321" s="431"/>
      <c r="S321" s="431"/>
      <c r="T321" s="431"/>
      <c r="U321" s="431"/>
      <c r="V321" s="431"/>
      <c r="W321" s="431"/>
      <c r="X321" s="431"/>
      <c r="Y321" s="431"/>
      <c r="Z321" s="378"/>
      <c r="AA321" s="378"/>
      <c r="AB321" s="378"/>
      <c r="AC321" s="378"/>
      <c r="AD321" s="378"/>
      <c r="AE321" s="378"/>
      <c r="AF321" s="378"/>
    </row>
    <row r="322" spans="1:32" ht="16.5" customHeight="1">
      <c r="A322" s="431"/>
      <c r="B322" s="402"/>
      <c r="C322" s="402"/>
      <c r="D322" s="431"/>
      <c r="E322" s="431"/>
      <c r="F322" s="431"/>
      <c r="G322" s="431"/>
      <c r="H322" s="431"/>
      <c r="I322" s="431"/>
      <c r="J322" s="431"/>
      <c r="K322" s="456"/>
      <c r="L322" s="431"/>
      <c r="M322" s="431"/>
      <c r="N322" s="431"/>
      <c r="O322" s="431"/>
      <c r="P322" s="431"/>
      <c r="Q322" s="431"/>
      <c r="R322" s="431"/>
      <c r="S322" s="431"/>
      <c r="T322" s="431"/>
      <c r="U322" s="431"/>
      <c r="V322" s="431"/>
      <c r="W322" s="431"/>
      <c r="X322" s="431"/>
      <c r="Y322" s="431"/>
      <c r="Z322" s="378"/>
      <c r="AA322" s="378"/>
      <c r="AB322" s="378"/>
      <c r="AC322" s="378"/>
      <c r="AD322" s="378"/>
      <c r="AE322" s="378"/>
      <c r="AF322" s="378"/>
    </row>
    <row r="323" spans="1:32" ht="16.5" customHeight="1">
      <c r="A323" s="431"/>
      <c r="B323" s="402"/>
      <c r="C323" s="402"/>
      <c r="D323" s="431"/>
      <c r="E323" s="431"/>
      <c r="F323" s="431"/>
      <c r="G323" s="431"/>
      <c r="H323" s="431"/>
      <c r="I323" s="431"/>
      <c r="J323" s="431"/>
      <c r="K323" s="456"/>
      <c r="L323" s="431"/>
      <c r="M323" s="431"/>
      <c r="N323" s="431"/>
      <c r="O323" s="431"/>
      <c r="P323" s="431"/>
      <c r="Q323" s="431"/>
      <c r="R323" s="431"/>
      <c r="S323" s="431"/>
      <c r="T323" s="431"/>
      <c r="U323" s="431"/>
      <c r="V323" s="431"/>
      <c r="W323" s="431"/>
      <c r="X323" s="431"/>
      <c r="Y323" s="431"/>
      <c r="Z323" s="378"/>
      <c r="AA323" s="378"/>
      <c r="AB323" s="378"/>
      <c r="AC323" s="378"/>
      <c r="AD323" s="378"/>
      <c r="AE323" s="378"/>
      <c r="AF323" s="378"/>
    </row>
    <row r="324" spans="1:32" ht="16.5" customHeight="1">
      <c r="A324" s="431"/>
      <c r="B324" s="402"/>
      <c r="C324" s="402"/>
      <c r="D324" s="431"/>
      <c r="E324" s="431"/>
      <c r="F324" s="431"/>
      <c r="G324" s="431"/>
      <c r="H324" s="431"/>
      <c r="I324" s="431"/>
      <c r="J324" s="431"/>
      <c r="K324" s="456"/>
      <c r="L324" s="431"/>
      <c r="M324" s="431"/>
      <c r="N324" s="431"/>
      <c r="O324" s="431"/>
      <c r="P324" s="431"/>
      <c r="Q324" s="431"/>
      <c r="R324" s="431"/>
      <c r="S324" s="431"/>
      <c r="T324" s="431"/>
      <c r="U324" s="431"/>
      <c r="V324" s="431"/>
      <c r="W324" s="431"/>
      <c r="X324" s="431"/>
      <c r="Y324" s="431"/>
      <c r="Z324" s="378"/>
      <c r="AA324" s="378"/>
      <c r="AB324" s="378"/>
      <c r="AC324" s="378"/>
      <c r="AD324" s="378"/>
      <c r="AE324" s="378"/>
      <c r="AF324" s="378"/>
    </row>
    <row r="325" spans="1:32" ht="16.5" customHeight="1">
      <c r="A325" s="431"/>
      <c r="B325" s="402"/>
      <c r="C325" s="402"/>
      <c r="D325" s="431"/>
      <c r="E325" s="431"/>
      <c r="F325" s="431"/>
      <c r="G325" s="431"/>
      <c r="H325" s="431"/>
      <c r="I325" s="431"/>
      <c r="J325" s="431"/>
      <c r="K325" s="456"/>
      <c r="L325" s="431"/>
      <c r="M325" s="431"/>
      <c r="N325" s="431"/>
      <c r="O325" s="431"/>
      <c r="P325" s="431"/>
      <c r="Q325" s="431"/>
      <c r="R325" s="431"/>
      <c r="S325" s="431"/>
      <c r="T325" s="431"/>
      <c r="U325" s="431"/>
      <c r="V325" s="431"/>
      <c r="W325" s="431"/>
      <c r="X325" s="431"/>
      <c r="Y325" s="431"/>
      <c r="Z325" s="378"/>
      <c r="AA325" s="378"/>
      <c r="AB325" s="378"/>
      <c r="AC325" s="378"/>
      <c r="AD325" s="378"/>
      <c r="AE325" s="378"/>
      <c r="AF325" s="378"/>
    </row>
    <row r="326" spans="1:32" ht="16.5" customHeight="1">
      <c r="A326" s="431"/>
      <c r="B326" s="402"/>
      <c r="C326" s="402"/>
      <c r="D326" s="431"/>
      <c r="E326" s="431"/>
      <c r="F326" s="431"/>
      <c r="G326" s="431"/>
      <c r="H326" s="431"/>
      <c r="I326" s="431"/>
      <c r="J326" s="431"/>
      <c r="K326" s="456"/>
      <c r="L326" s="431"/>
      <c r="M326" s="431"/>
      <c r="N326" s="431"/>
      <c r="O326" s="431"/>
      <c r="P326" s="431"/>
      <c r="Q326" s="431"/>
      <c r="R326" s="431"/>
      <c r="S326" s="431"/>
      <c r="T326" s="431"/>
      <c r="U326" s="431"/>
      <c r="V326" s="431"/>
      <c r="W326" s="431"/>
      <c r="X326" s="431"/>
      <c r="Y326" s="431"/>
      <c r="Z326" s="378"/>
      <c r="AA326" s="378"/>
      <c r="AB326" s="378"/>
      <c r="AC326" s="378"/>
      <c r="AD326" s="378"/>
      <c r="AE326" s="378"/>
      <c r="AF326" s="378"/>
    </row>
    <row r="327" spans="1:32" ht="16.5" customHeight="1">
      <c r="A327" s="431"/>
      <c r="B327" s="402"/>
      <c r="C327" s="402"/>
      <c r="D327" s="431"/>
      <c r="E327" s="431"/>
      <c r="F327" s="431"/>
      <c r="G327" s="431"/>
      <c r="H327" s="431"/>
      <c r="I327" s="431"/>
      <c r="J327" s="431"/>
      <c r="K327" s="456"/>
      <c r="L327" s="431"/>
      <c r="M327" s="431"/>
      <c r="N327" s="431"/>
      <c r="O327" s="431"/>
      <c r="P327" s="431"/>
      <c r="Q327" s="431"/>
      <c r="R327" s="431"/>
      <c r="S327" s="431"/>
      <c r="T327" s="431"/>
      <c r="U327" s="431"/>
      <c r="V327" s="431"/>
      <c r="W327" s="431"/>
      <c r="X327" s="431"/>
      <c r="Y327" s="431"/>
      <c r="Z327" s="378"/>
      <c r="AA327" s="378"/>
      <c r="AB327" s="378"/>
      <c r="AC327" s="378"/>
      <c r="AD327" s="378"/>
      <c r="AE327" s="378"/>
      <c r="AF327" s="378"/>
    </row>
    <row r="328" spans="1:32" ht="16.5" customHeight="1">
      <c r="A328" s="431"/>
      <c r="B328" s="402"/>
      <c r="C328" s="402"/>
      <c r="D328" s="431"/>
      <c r="E328" s="431"/>
      <c r="F328" s="431"/>
      <c r="G328" s="431"/>
      <c r="H328" s="431"/>
      <c r="I328" s="431"/>
      <c r="J328" s="431"/>
      <c r="K328" s="456"/>
      <c r="L328" s="431"/>
      <c r="M328" s="431"/>
      <c r="N328" s="431"/>
      <c r="O328" s="431"/>
      <c r="P328" s="431"/>
      <c r="Q328" s="431"/>
      <c r="R328" s="431"/>
      <c r="S328" s="431"/>
      <c r="T328" s="431"/>
      <c r="U328" s="431"/>
      <c r="V328" s="431"/>
      <c r="W328" s="431"/>
      <c r="X328" s="431"/>
      <c r="Y328" s="431"/>
      <c r="Z328" s="378"/>
      <c r="AA328" s="378"/>
      <c r="AB328" s="378"/>
      <c r="AC328" s="378"/>
      <c r="AD328" s="378"/>
      <c r="AE328" s="378"/>
      <c r="AF328" s="378"/>
    </row>
    <row r="329" spans="1:32" ht="16.5" customHeight="1">
      <c r="A329" s="431"/>
      <c r="B329" s="402"/>
      <c r="C329" s="402"/>
      <c r="D329" s="431"/>
      <c r="E329" s="431"/>
      <c r="F329" s="431"/>
      <c r="G329" s="431"/>
      <c r="H329" s="431"/>
      <c r="I329" s="431"/>
      <c r="J329" s="431"/>
      <c r="K329" s="456"/>
      <c r="L329" s="431"/>
      <c r="M329" s="431"/>
      <c r="N329" s="431"/>
      <c r="O329" s="431"/>
      <c r="P329" s="431"/>
      <c r="Q329" s="431"/>
      <c r="R329" s="431"/>
      <c r="S329" s="431"/>
      <c r="T329" s="431"/>
      <c r="U329" s="431"/>
      <c r="V329" s="431"/>
      <c r="W329" s="431"/>
      <c r="X329" s="431"/>
      <c r="Y329" s="431"/>
      <c r="Z329" s="378"/>
      <c r="AA329" s="378"/>
      <c r="AB329" s="378"/>
      <c r="AC329" s="378"/>
      <c r="AD329" s="378"/>
      <c r="AE329" s="378"/>
      <c r="AF329" s="378"/>
    </row>
    <row r="330" spans="1:32" ht="16.5" customHeight="1">
      <c r="A330" s="431"/>
      <c r="B330" s="402"/>
      <c r="C330" s="402"/>
      <c r="D330" s="431"/>
      <c r="E330" s="431"/>
      <c r="F330" s="431"/>
      <c r="G330" s="431"/>
      <c r="H330" s="431"/>
      <c r="I330" s="431"/>
      <c r="J330" s="431"/>
      <c r="K330" s="456"/>
      <c r="L330" s="431"/>
      <c r="M330" s="431"/>
      <c r="N330" s="431"/>
      <c r="O330" s="431"/>
      <c r="P330" s="431"/>
      <c r="Q330" s="431"/>
      <c r="R330" s="431"/>
      <c r="S330" s="431"/>
      <c r="T330" s="431"/>
      <c r="U330" s="431"/>
      <c r="V330" s="431"/>
      <c r="W330" s="431"/>
      <c r="X330" s="431"/>
      <c r="Y330" s="431"/>
      <c r="Z330" s="378"/>
      <c r="AA330" s="378"/>
      <c r="AB330" s="378"/>
      <c r="AC330" s="378"/>
      <c r="AD330" s="378"/>
      <c r="AE330" s="378"/>
      <c r="AF330" s="378"/>
    </row>
    <row r="331" spans="1:32" ht="16.5" customHeight="1">
      <c r="A331" s="431"/>
      <c r="B331" s="402"/>
      <c r="C331" s="402"/>
      <c r="D331" s="431"/>
      <c r="E331" s="431"/>
      <c r="F331" s="431"/>
      <c r="G331" s="431"/>
      <c r="H331" s="431"/>
      <c r="I331" s="431"/>
      <c r="J331" s="431"/>
      <c r="K331" s="456"/>
      <c r="L331" s="431"/>
      <c r="M331" s="431"/>
      <c r="N331" s="431"/>
      <c r="O331" s="431"/>
      <c r="P331" s="431"/>
      <c r="Q331" s="431"/>
      <c r="R331" s="431"/>
      <c r="S331" s="431"/>
      <c r="T331" s="431"/>
      <c r="U331" s="431"/>
      <c r="V331" s="431"/>
      <c r="W331" s="431"/>
      <c r="X331" s="431"/>
      <c r="Y331" s="431"/>
      <c r="Z331" s="378"/>
      <c r="AA331" s="378"/>
      <c r="AB331" s="378"/>
      <c r="AC331" s="378"/>
      <c r="AD331" s="378"/>
      <c r="AE331" s="378"/>
      <c r="AF331" s="378"/>
    </row>
    <row r="332" spans="1:32" ht="16.5" customHeight="1">
      <c r="A332" s="431"/>
      <c r="B332" s="402"/>
      <c r="C332" s="402"/>
      <c r="D332" s="431"/>
      <c r="E332" s="431"/>
      <c r="F332" s="431"/>
      <c r="G332" s="431"/>
      <c r="H332" s="431"/>
      <c r="I332" s="431"/>
      <c r="J332" s="431"/>
      <c r="K332" s="456"/>
      <c r="L332" s="431"/>
      <c r="M332" s="431"/>
      <c r="N332" s="431"/>
      <c r="O332" s="431"/>
      <c r="P332" s="431"/>
      <c r="Q332" s="431"/>
      <c r="R332" s="431"/>
      <c r="S332" s="431"/>
      <c r="T332" s="431"/>
      <c r="U332" s="431"/>
      <c r="V332" s="431"/>
      <c r="W332" s="431"/>
      <c r="X332" s="431"/>
      <c r="Y332" s="431"/>
      <c r="Z332" s="378"/>
      <c r="AA332" s="378"/>
      <c r="AB332" s="378"/>
      <c r="AC332" s="378"/>
      <c r="AD332" s="378"/>
      <c r="AE332" s="378"/>
      <c r="AF332" s="378"/>
    </row>
    <row r="333" spans="1:32" ht="16.5" customHeight="1">
      <c r="A333" s="431"/>
      <c r="B333" s="402"/>
      <c r="C333" s="402"/>
      <c r="D333" s="431"/>
      <c r="E333" s="431"/>
      <c r="F333" s="431"/>
      <c r="G333" s="431"/>
      <c r="H333" s="431"/>
      <c r="I333" s="431"/>
      <c r="J333" s="431"/>
      <c r="K333" s="456"/>
      <c r="L333" s="431"/>
      <c r="M333" s="431"/>
      <c r="N333" s="431"/>
      <c r="O333" s="431"/>
      <c r="P333" s="431"/>
      <c r="Q333" s="431"/>
      <c r="R333" s="431"/>
      <c r="S333" s="431"/>
      <c r="T333" s="431"/>
      <c r="U333" s="431"/>
      <c r="V333" s="431"/>
      <c r="W333" s="431"/>
      <c r="X333" s="431"/>
      <c r="Y333" s="431"/>
      <c r="Z333" s="378"/>
      <c r="AA333" s="378"/>
      <c r="AB333" s="378"/>
      <c r="AC333" s="378"/>
      <c r="AD333" s="378"/>
      <c r="AE333" s="378"/>
      <c r="AF333" s="378"/>
    </row>
    <row r="334" spans="1:32" ht="16.5" customHeight="1">
      <c r="A334" s="431"/>
      <c r="B334" s="402"/>
      <c r="C334" s="402"/>
      <c r="D334" s="431"/>
      <c r="E334" s="431"/>
      <c r="F334" s="431"/>
      <c r="G334" s="431"/>
      <c r="H334" s="431"/>
      <c r="I334" s="431"/>
      <c r="J334" s="431"/>
      <c r="K334" s="456"/>
      <c r="L334" s="431"/>
      <c r="M334" s="431"/>
      <c r="N334" s="431"/>
      <c r="O334" s="431"/>
      <c r="P334" s="431"/>
      <c r="Q334" s="431"/>
      <c r="R334" s="431"/>
      <c r="S334" s="431"/>
      <c r="T334" s="431"/>
      <c r="U334" s="431"/>
      <c r="V334" s="431"/>
      <c r="W334" s="431"/>
      <c r="X334" s="431"/>
      <c r="Y334" s="431"/>
      <c r="Z334" s="378"/>
      <c r="AA334" s="378"/>
      <c r="AB334" s="378"/>
      <c r="AC334" s="378"/>
      <c r="AD334" s="378"/>
      <c r="AE334" s="378"/>
      <c r="AF334" s="378"/>
    </row>
    <row r="335" spans="1:32" ht="16.5" customHeight="1">
      <c r="A335" s="431"/>
      <c r="B335" s="402"/>
      <c r="C335" s="402"/>
      <c r="D335" s="431"/>
      <c r="E335" s="431"/>
      <c r="F335" s="431"/>
      <c r="G335" s="431"/>
      <c r="H335" s="431"/>
      <c r="I335" s="431"/>
      <c r="J335" s="431"/>
      <c r="K335" s="456"/>
      <c r="L335" s="431"/>
      <c r="M335" s="431"/>
      <c r="N335" s="431"/>
      <c r="O335" s="431"/>
      <c r="P335" s="431"/>
      <c r="Q335" s="431"/>
      <c r="R335" s="431"/>
      <c r="S335" s="431"/>
      <c r="T335" s="431"/>
      <c r="U335" s="431"/>
      <c r="V335" s="431"/>
      <c r="W335" s="431"/>
      <c r="X335" s="431"/>
      <c r="Y335" s="431"/>
      <c r="Z335" s="378"/>
      <c r="AA335" s="378"/>
      <c r="AB335" s="378"/>
      <c r="AC335" s="378"/>
      <c r="AD335" s="378"/>
      <c r="AE335" s="378"/>
      <c r="AF335" s="378"/>
    </row>
    <row r="336" spans="1:32" ht="16.5" customHeight="1">
      <c r="A336" s="431"/>
      <c r="B336" s="402"/>
      <c r="C336" s="402"/>
      <c r="D336" s="431"/>
      <c r="E336" s="431"/>
      <c r="F336" s="431"/>
      <c r="G336" s="431"/>
      <c r="H336" s="431"/>
      <c r="I336" s="431"/>
      <c r="J336" s="431"/>
      <c r="K336" s="456"/>
      <c r="L336" s="431"/>
      <c r="M336" s="431"/>
      <c r="N336" s="431"/>
      <c r="O336" s="431"/>
      <c r="P336" s="431"/>
      <c r="Q336" s="431"/>
      <c r="R336" s="431"/>
      <c r="S336" s="431"/>
      <c r="T336" s="431"/>
      <c r="U336" s="431"/>
      <c r="V336" s="431"/>
      <c r="W336" s="431"/>
      <c r="X336" s="431"/>
      <c r="Y336" s="431"/>
      <c r="Z336" s="378"/>
      <c r="AA336" s="378"/>
      <c r="AB336" s="378"/>
      <c r="AC336" s="378"/>
      <c r="AD336" s="378"/>
      <c r="AE336" s="378"/>
      <c r="AF336" s="378"/>
    </row>
    <row r="337" spans="1:32" ht="16.5" customHeight="1">
      <c r="A337" s="431"/>
      <c r="B337" s="402"/>
      <c r="C337" s="402"/>
      <c r="D337" s="431"/>
      <c r="E337" s="431"/>
      <c r="F337" s="431"/>
      <c r="G337" s="431"/>
      <c r="H337" s="431"/>
      <c r="I337" s="431"/>
      <c r="J337" s="431"/>
      <c r="K337" s="456"/>
      <c r="L337" s="431"/>
      <c r="M337" s="431"/>
      <c r="N337" s="431"/>
      <c r="O337" s="431"/>
      <c r="P337" s="431"/>
      <c r="Q337" s="431"/>
      <c r="R337" s="431"/>
      <c r="S337" s="431"/>
      <c r="T337" s="431"/>
      <c r="U337" s="431"/>
      <c r="V337" s="431"/>
      <c r="W337" s="431"/>
      <c r="X337" s="431"/>
      <c r="Y337" s="431"/>
      <c r="Z337" s="378"/>
      <c r="AA337" s="378"/>
      <c r="AB337" s="378"/>
      <c r="AC337" s="378"/>
      <c r="AD337" s="378"/>
      <c r="AE337" s="378"/>
      <c r="AF337" s="378"/>
    </row>
    <row r="338" spans="1:32" ht="16.5" customHeight="1">
      <c r="A338" s="431"/>
      <c r="B338" s="402"/>
      <c r="C338" s="402"/>
      <c r="D338" s="431"/>
      <c r="E338" s="431"/>
      <c r="F338" s="431"/>
      <c r="G338" s="431"/>
      <c r="H338" s="431"/>
      <c r="I338" s="431"/>
      <c r="J338" s="431"/>
      <c r="K338" s="456"/>
      <c r="L338" s="431"/>
      <c r="M338" s="431"/>
      <c r="N338" s="431"/>
      <c r="O338" s="431"/>
      <c r="P338" s="431"/>
      <c r="Q338" s="431"/>
      <c r="R338" s="431"/>
      <c r="S338" s="431"/>
      <c r="T338" s="431"/>
      <c r="U338" s="431"/>
      <c r="V338" s="431"/>
      <c r="W338" s="431"/>
      <c r="X338" s="431"/>
      <c r="Y338" s="431"/>
      <c r="Z338" s="378"/>
      <c r="AA338" s="378"/>
      <c r="AB338" s="378"/>
      <c r="AC338" s="378"/>
      <c r="AD338" s="378"/>
      <c r="AE338" s="378"/>
      <c r="AF338" s="378"/>
    </row>
    <row r="339" spans="1:32" ht="16.5" customHeight="1">
      <c r="A339" s="431"/>
      <c r="B339" s="402"/>
      <c r="C339" s="402"/>
      <c r="D339" s="431"/>
      <c r="E339" s="431"/>
      <c r="F339" s="431"/>
      <c r="G339" s="431"/>
      <c r="H339" s="431"/>
      <c r="I339" s="431"/>
      <c r="J339" s="431"/>
      <c r="K339" s="456"/>
      <c r="L339" s="431"/>
      <c r="M339" s="431"/>
      <c r="N339" s="431"/>
      <c r="O339" s="431"/>
      <c r="P339" s="431"/>
      <c r="Q339" s="431"/>
      <c r="R339" s="431"/>
      <c r="S339" s="431"/>
      <c r="T339" s="431"/>
      <c r="U339" s="431"/>
      <c r="V339" s="431"/>
      <c r="W339" s="431"/>
      <c r="X339" s="431"/>
      <c r="Y339" s="431"/>
      <c r="Z339" s="378"/>
      <c r="AA339" s="378"/>
      <c r="AB339" s="378"/>
      <c r="AC339" s="378"/>
      <c r="AD339" s="378"/>
      <c r="AE339" s="378"/>
      <c r="AF339" s="378"/>
    </row>
    <row r="340" spans="1:32" ht="16.5" customHeight="1">
      <c r="A340" s="431"/>
      <c r="B340" s="402"/>
      <c r="C340" s="402"/>
      <c r="D340" s="431"/>
      <c r="E340" s="431"/>
      <c r="F340" s="431"/>
      <c r="G340" s="431"/>
      <c r="H340" s="431"/>
      <c r="I340" s="431"/>
      <c r="J340" s="431"/>
      <c r="K340" s="456"/>
      <c r="L340" s="431"/>
      <c r="M340" s="431"/>
      <c r="N340" s="431"/>
      <c r="O340" s="431"/>
      <c r="P340" s="431"/>
      <c r="Q340" s="431"/>
      <c r="R340" s="431"/>
      <c r="S340" s="431"/>
      <c r="T340" s="431"/>
      <c r="U340" s="431"/>
      <c r="V340" s="431"/>
      <c r="W340" s="431"/>
      <c r="X340" s="431"/>
      <c r="Y340" s="431"/>
      <c r="Z340" s="378"/>
      <c r="AA340" s="378"/>
      <c r="AB340" s="378"/>
      <c r="AC340" s="378"/>
      <c r="AD340" s="378"/>
      <c r="AE340" s="378"/>
      <c r="AF340" s="378"/>
    </row>
    <row r="341" spans="1:32" ht="16.5" customHeight="1">
      <c r="A341" s="431"/>
      <c r="B341" s="402"/>
      <c r="C341" s="402"/>
      <c r="D341" s="431"/>
      <c r="E341" s="431"/>
      <c r="F341" s="431"/>
      <c r="G341" s="431"/>
      <c r="H341" s="431"/>
      <c r="I341" s="431"/>
      <c r="J341" s="431"/>
      <c r="K341" s="456"/>
      <c r="L341" s="431"/>
      <c r="M341" s="431"/>
      <c r="N341" s="431"/>
      <c r="O341" s="431"/>
      <c r="P341" s="431"/>
      <c r="Q341" s="431"/>
      <c r="R341" s="431"/>
      <c r="S341" s="431"/>
      <c r="T341" s="431"/>
      <c r="U341" s="431"/>
      <c r="V341" s="431"/>
      <c r="W341" s="431"/>
      <c r="X341" s="431"/>
      <c r="Y341" s="431"/>
      <c r="Z341" s="378"/>
      <c r="AA341" s="378"/>
      <c r="AB341" s="378"/>
      <c r="AC341" s="378"/>
      <c r="AD341" s="378"/>
      <c r="AE341" s="378"/>
      <c r="AF341" s="378"/>
    </row>
    <row r="342" spans="1:32" ht="16.5" customHeight="1">
      <c r="A342" s="431"/>
      <c r="B342" s="402"/>
      <c r="C342" s="402"/>
      <c r="D342" s="431"/>
      <c r="E342" s="431"/>
      <c r="F342" s="431"/>
      <c r="G342" s="431"/>
      <c r="H342" s="431"/>
      <c r="I342" s="431"/>
      <c r="J342" s="431"/>
      <c r="K342" s="456"/>
      <c r="L342" s="431"/>
      <c r="M342" s="431"/>
      <c r="N342" s="431"/>
      <c r="O342" s="431"/>
      <c r="P342" s="431"/>
      <c r="Q342" s="431"/>
      <c r="R342" s="431"/>
      <c r="S342" s="431"/>
      <c r="T342" s="431"/>
      <c r="U342" s="431"/>
      <c r="V342" s="431"/>
      <c r="W342" s="431"/>
      <c r="X342" s="431"/>
      <c r="Y342" s="431"/>
      <c r="Z342" s="378"/>
      <c r="AA342" s="378"/>
      <c r="AB342" s="378"/>
      <c r="AC342" s="378"/>
      <c r="AD342" s="378"/>
      <c r="AE342" s="378"/>
      <c r="AF342" s="378"/>
    </row>
    <row r="343" spans="1:32" ht="16.5" customHeight="1">
      <c r="A343" s="431"/>
      <c r="B343" s="402"/>
      <c r="C343" s="402"/>
      <c r="D343" s="431"/>
      <c r="E343" s="431"/>
      <c r="F343" s="431"/>
      <c r="G343" s="431"/>
      <c r="H343" s="431"/>
      <c r="I343" s="431"/>
      <c r="J343" s="431"/>
      <c r="K343" s="456"/>
      <c r="L343" s="431"/>
      <c r="M343" s="431"/>
      <c r="N343" s="431"/>
      <c r="O343" s="431"/>
      <c r="P343" s="431"/>
      <c r="Q343" s="431"/>
      <c r="R343" s="431"/>
      <c r="S343" s="431"/>
      <c r="T343" s="431"/>
      <c r="U343" s="431"/>
      <c r="V343" s="431"/>
      <c r="W343" s="431"/>
      <c r="X343" s="431"/>
      <c r="Y343" s="431"/>
      <c r="Z343" s="378"/>
      <c r="AA343" s="378"/>
      <c r="AB343" s="378"/>
      <c r="AC343" s="378"/>
      <c r="AD343" s="378"/>
      <c r="AE343" s="378"/>
      <c r="AF343" s="378"/>
    </row>
    <row r="344" spans="1:32" ht="16.5" customHeight="1">
      <c r="A344" s="431"/>
      <c r="B344" s="402"/>
      <c r="C344" s="402"/>
      <c r="D344" s="431"/>
      <c r="E344" s="431"/>
      <c r="F344" s="431"/>
      <c r="G344" s="431"/>
      <c r="H344" s="431"/>
      <c r="I344" s="431"/>
      <c r="J344" s="431"/>
      <c r="K344" s="456"/>
      <c r="L344" s="431"/>
      <c r="M344" s="431"/>
      <c r="N344" s="431"/>
      <c r="O344" s="431"/>
      <c r="P344" s="431"/>
      <c r="Q344" s="431"/>
      <c r="R344" s="431"/>
      <c r="S344" s="431"/>
      <c r="T344" s="431"/>
      <c r="U344" s="431"/>
      <c r="V344" s="431"/>
      <c r="W344" s="431"/>
      <c r="X344" s="431"/>
      <c r="Y344" s="431"/>
      <c r="Z344" s="378"/>
      <c r="AA344" s="378"/>
      <c r="AB344" s="378"/>
      <c r="AC344" s="378"/>
      <c r="AD344" s="378"/>
      <c r="AE344" s="378"/>
      <c r="AF344" s="378"/>
    </row>
    <row r="345" spans="1:32" ht="16.5" customHeight="1">
      <c r="A345" s="431"/>
      <c r="B345" s="402"/>
      <c r="C345" s="402"/>
      <c r="D345" s="431"/>
      <c r="E345" s="431"/>
      <c r="F345" s="431"/>
      <c r="G345" s="431"/>
      <c r="H345" s="431"/>
      <c r="I345" s="431"/>
      <c r="J345" s="431"/>
      <c r="K345" s="456"/>
      <c r="L345" s="431"/>
      <c r="M345" s="431"/>
      <c r="N345" s="431"/>
      <c r="O345" s="431"/>
      <c r="P345" s="431"/>
      <c r="Q345" s="431"/>
      <c r="R345" s="431"/>
      <c r="S345" s="431"/>
      <c r="T345" s="431"/>
      <c r="U345" s="431"/>
      <c r="V345" s="431"/>
      <c r="W345" s="431"/>
      <c r="X345" s="431"/>
      <c r="Y345" s="431"/>
      <c r="Z345" s="378"/>
      <c r="AA345" s="378"/>
      <c r="AB345" s="378"/>
      <c r="AC345" s="378"/>
      <c r="AD345" s="378"/>
      <c r="AE345" s="378"/>
      <c r="AF345" s="378"/>
    </row>
    <row r="346" spans="1:32" ht="16.5" customHeight="1">
      <c r="A346" s="431"/>
      <c r="B346" s="402"/>
      <c r="C346" s="402"/>
      <c r="D346" s="431"/>
      <c r="E346" s="431"/>
      <c r="F346" s="431"/>
      <c r="G346" s="431"/>
      <c r="H346" s="431"/>
      <c r="I346" s="431"/>
      <c r="J346" s="431"/>
      <c r="K346" s="456"/>
      <c r="L346" s="431"/>
      <c r="M346" s="431"/>
      <c r="N346" s="431"/>
      <c r="O346" s="431"/>
      <c r="P346" s="431"/>
      <c r="Q346" s="431"/>
      <c r="R346" s="431"/>
      <c r="S346" s="431"/>
      <c r="T346" s="431"/>
      <c r="U346" s="431"/>
      <c r="V346" s="431"/>
      <c r="W346" s="431"/>
      <c r="X346" s="431"/>
      <c r="Y346" s="431"/>
      <c r="Z346" s="378"/>
      <c r="AA346" s="378"/>
      <c r="AB346" s="378"/>
      <c r="AC346" s="378"/>
      <c r="AD346" s="378"/>
      <c r="AE346" s="378"/>
      <c r="AF346" s="378"/>
    </row>
    <row r="347" spans="1:32" ht="16.5" customHeight="1">
      <c r="A347" s="431"/>
      <c r="B347" s="402"/>
      <c r="C347" s="402"/>
      <c r="D347" s="431"/>
      <c r="E347" s="431"/>
      <c r="F347" s="431"/>
      <c r="G347" s="431"/>
      <c r="H347" s="431"/>
      <c r="I347" s="431"/>
      <c r="J347" s="431"/>
      <c r="K347" s="456"/>
      <c r="L347" s="431"/>
      <c r="M347" s="431"/>
      <c r="N347" s="431"/>
      <c r="O347" s="431"/>
      <c r="P347" s="431"/>
      <c r="Q347" s="431"/>
      <c r="R347" s="431"/>
      <c r="S347" s="431"/>
      <c r="T347" s="431"/>
      <c r="U347" s="431"/>
      <c r="V347" s="431"/>
      <c r="W347" s="431"/>
      <c r="X347" s="431"/>
      <c r="Y347" s="431"/>
      <c r="Z347" s="378"/>
      <c r="AA347" s="378"/>
      <c r="AB347" s="378"/>
      <c r="AC347" s="378"/>
      <c r="AD347" s="378"/>
      <c r="AE347" s="378"/>
      <c r="AF347" s="378"/>
    </row>
    <row r="348" spans="1:32" ht="16.5" customHeight="1">
      <c r="A348" s="431"/>
      <c r="B348" s="402"/>
      <c r="C348" s="402"/>
      <c r="D348" s="431"/>
      <c r="E348" s="431"/>
      <c r="F348" s="431"/>
      <c r="G348" s="431"/>
      <c r="H348" s="431"/>
      <c r="I348" s="431"/>
      <c r="J348" s="431"/>
      <c r="K348" s="456"/>
      <c r="L348" s="431"/>
      <c r="M348" s="431"/>
      <c r="N348" s="431"/>
      <c r="O348" s="431"/>
      <c r="P348" s="431"/>
      <c r="Q348" s="431"/>
      <c r="R348" s="431"/>
      <c r="S348" s="431"/>
      <c r="T348" s="431"/>
      <c r="U348" s="431"/>
      <c r="V348" s="431"/>
      <c r="W348" s="431"/>
      <c r="X348" s="431"/>
      <c r="Y348" s="431"/>
      <c r="Z348" s="378"/>
      <c r="AA348" s="378"/>
      <c r="AB348" s="378"/>
      <c r="AC348" s="378"/>
      <c r="AD348" s="378"/>
      <c r="AE348" s="378"/>
      <c r="AF348" s="378"/>
    </row>
    <row r="349" spans="1:32" ht="16.5" customHeight="1">
      <c r="A349" s="431"/>
      <c r="B349" s="402"/>
      <c r="C349" s="402"/>
      <c r="D349" s="431"/>
      <c r="E349" s="431"/>
      <c r="F349" s="431"/>
      <c r="G349" s="431"/>
      <c r="H349" s="431"/>
      <c r="I349" s="431"/>
      <c r="J349" s="431"/>
      <c r="K349" s="456"/>
      <c r="L349" s="431"/>
      <c r="M349" s="431"/>
      <c r="N349" s="431"/>
      <c r="O349" s="431"/>
      <c r="P349" s="431"/>
      <c r="Q349" s="431"/>
      <c r="R349" s="431"/>
      <c r="S349" s="431"/>
      <c r="T349" s="431"/>
      <c r="U349" s="431"/>
      <c r="V349" s="431"/>
      <c r="W349" s="431"/>
      <c r="X349" s="431"/>
      <c r="Y349" s="431"/>
      <c r="Z349" s="378"/>
      <c r="AA349" s="378"/>
      <c r="AB349" s="378"/>
      <c r="AC349" s="378"/>
      <c r="AD349" s="378"/>
      <c r="AE349" s="378"/>
      <c r="AF349" s="378"/>
    </row>
    <row r="350" spans="1:32" ht="16.5" customHeight="1">
      <c r="A350" s="431"/>
      <c r="B350" s="402"/>
      <c r="C350" s="402"/>
      <c r="D350" s="431"/>
      <c r="E350" s="431"/>
      <c r="F350" s="431"/>
      <c r="G350" s="431"/>
      <c r="H350" s="431"/>
      <c r="I350" s="431"/>
      <c r="J350" s="431"/>
      <c r="K350" s="456"/>
      <c r="L350" s="431"/>
      <c r="M350" s="431"/>
      <c r="N350" s="431"/>
      <c r="O350" s="431"/>
      <c r="P350" s="431"/>
      <c r="Q350" s="431"/>
      <c r="R350" s="431"/>
      <c r="S350" s="431"/>
      <c r="T350" s="431"/>
      <c r="U350" s="431"/>
      <c r="V350" s="431"/>
      <c r="W350" s="431"/>
      <c r="X350" s="431"/>
      <c r="Y350" s="431"/>
      <c r="Z350" s="378"/>
      <c r="AA350" s="378"/>
      <c r="AB350" s="378"/>
      <c r="AC350" s="378"/>
      <c r="AD350" s="378"/>
      <c r="AE350" s="378"/>
      <c r="AF350" s="378"/>
    </row>
    <row r="351" spans="1:32" ht="16.5" customHeight="1">
      <c r="A351" s="431"/>
      <c r="B351" s="402"/>
      <c r="C351" s="402"/>
      <c r="D351" s="431"/>
      <c r="E351" s="431"/>
      <c r="F351" s="431"/>
      <c r="G351" s="431"/>
      <c r="H351" s="431"/>
      <c r="I351" s="431"/>
      <c r="J351" s="431"/>
      <c r="K351" s="456"/>
      <c r="L351" s="431"/>
      <c r="M351" s="431"/>
      <c r="N351" s="431"/>
      <c r="O351" s="431"/>
      <c r="P351" s="431"/>
      <c r="Q351" s="431"/>
      <c r="R351" s="431"/>
      <c r="S351" s="431"/>
      <c r="T351" s="431"/>
      <c r="U351" s="431"/>
      <c r="V351" s="431"/>
      <c r="W351" s="431"/>
      <c r="X351" s="431"/>
      <c r="Y351" s="431"/>
      <c r="Z351" s="378"/>
      <c r="AA351" s="378"/>
      <c r="AB351" s="378"/>
      <c r="AC351" s="378"/>
      <c r="AD351" s="378"/>
      <c r="AE351" s="378"/>
      <c r="AF351" s="378"/>
    </row>
    <row r="352" spans="1:32" ht="16.5" customHeight="1">
      <c r="A352" s="431"/>
      <c r="B352" s="402"/>
      <c r="C352" s="402"/>
      <c r="D352" s="431"/>
      <c r="E352" s="431"/>
      <c r="F352" s="431"/>
      <c r="G352" s="431"/>
      <c r="H352" s="431"/>
      <c r="I352" s="431"/>
      <c r="J352" s="431"/>
      <c r="K352" s="456"/>
      <c r="L352" s="431"/>
      <c r="M352" s="431"/>
      <c r="N352" s="431"/>
      <c r="O352" s="431"/>
      <c r="P352" s="431"/>
      <c r="Q352" s="431"/>
      <c r="R352" s="431"/>
      <c r="S352" s="431"/>
      <c r="T352" s="431"/>
      <c r="U352" s="431"/>
      <c r="V352" s="431"/>
      <c r="W352" s="431"/>
      <c r="X352" s="431"/>
      <c r="Y352" s="431"/>
      <c r="Z352" s="378"/>
      <c r="AA352" s="378"/>
      <c r="AB352" s="378"/>
      <c r="AC352" s="378"/>
      <c r="AD352" s="378"/>
      <c r="AE352" s="378"/>
      <c r="AF352" s="378"/>
    </row>
    <row r="353" spans="1:32" ht="16.5" customHeight="1">
      <c r="A353" s="431"/>
      <c r="B353" s="402"/>
      <c r="C353" s="402"/>
      <c r="D353" s="431"/>
      <c r="E353" s="431"/>
      <c r="F353" s="431"/>
      <c r="G353" s="431"/>
      <c r="H353" s="431"/>
      <c r="I353" s="431"/>
      <c r="J353" s="431"/>
      <c r="K353" s="456"/>
      <c r="L353" s="431"/>
      <c r="M353" s="431"/>
      <c r="N353" s="431"/>
      <c r="O353" s="431"/>
      <c r="P353" s="431"/>
      <c r="Q353" s="431"/>
      <c r="R353" s="431"/>
      <c r="S353" s="431"/>
      <c r="T353" s="431"/>
      <c r="U353" s="431"/>
      <c r="V353" s="431"/>
      <c r="W353" s="431"/>
      <c r="X353" s="431"/>
      <c r="Y353" s="431"/>
      <c r="Z353" s="378"/>
      <c r="AA353" s="378"/>
      <c r="AB353" s="378"/>
      <c r="AC353" s="378"/>
      <c r="AD353" s="378"/>
      <c r="AE353" s="378"/>
      <c r="AF353" s="378"/>
    </row>
    <row r="354" spans="1:32" ht="16.5" customHeight="1">
      <c r="A354" s="431"/>
      <c r="B354" s="402"/>
      <c r="C354" s="402"/>
      <c r="D354" s="431"/>
      <c r="E354" s="431"/>
      <c r="F354" s="431"/>
      <c r="G354" s="431"/>
      <c r="H354" s="431"/>
      <c r="I354" s="431"/>
      <c r="J354" s="431"/>
      <c r="K354" s="456"/>
      <c r="L354" s="431"/>
      <c r="M354" s="431"/>
      <c r="N354" s="431"/>
      <c r="O354" s="431"/>
      <c r="P354" s="431"/>
      <c r="Q354" s="431"/>
      <c r="R354" s="431"/>
      <c r="S354" s="431"/>
      <c r="T354" s="431"/>
      <c r="U354" s="431"/>
      <c r="V354" s="431"/>
      <c r="W354" s="431"/>
      <c r="X354" s="431"/>
      <c r="Y354" s="431"/>
      <c r="Z354" s="378"/>
      <c r="AA354" s="378"/>
      <c r="AB354" s="378"/>
      <c r="AC354" s="378"/>
      <c r="AD354" s="378"/>
      <c r="AE354" s="378"/>
      <c r="AF354" s="378"/>
    </row>
    <row r="355" spans="1:32" ht="16.5" customHeight="1">
      <c r="A355" s="431"/>
      <c r="B355" s="402"/>
      <c r="C355" s="402"/>
      <c r="D355" s="431"/>
      <c r="E355" s="431"/>
      <c r="F355" s="431"/>
      <c r="G355" s="431"/>
      <c r="H355" s="431"/>
      <c r="I355" s="431"/>
      <c r="J355" s="431"/>
      <c r="K355" s="456"/>
      <c r="L355" s="431"/>
      <c r="M355" s="431"/>
      <c r="N355" s="431"/>
      <c r="O355" s="431"/>
      <c r="P355" s="431"/>
      <c r="Q355" s="431"/>
      <c r="R355" s="431"/>
      <c r="S355" s="431"/>
      <c r="T355" s="431"/>
      <c r="U355" s="431"/>
      <c r="V355" s="431"/>
      <c r="W355" s="431"/>
      <c r="X355" s="431"/>
      <c r="Y355" s="431"/>
      <c r="Z355" s="378"/>
      <c r="AA355" s="378"/>
      <c r="AB355" s="378"/>
      <c r="AC355" s="378"/>
      <c r="AD355" s="378"/>
      <c r="AE355" s="378"/>
      <c r="AF355" s="378"/>
    </row>
    <row r="356" spans="1:32" ht="16.5" customHeight="1">
      <c r="A356" s="431"/>
      <c r="B356" s="402"/>
      <c r="C356" s="402"/>
      <c r="D356" s="431"/>
      <c r="E356" s="431"/>
      <c r="F356" s="431"/>
      <c r="G356" s="431"/>
      <c r="H356" s="431"/>
      <c r="I356" s="431"/>
      <c r="J356" s="431"/>
      <c r="K356" s="456"/>
      <c r="L356" s="431"/>
      <c r="M356" s="431"/>
      <c r="N356" s="431"/>
      <c r="O356" s="431"/>
      <c r="P356" s="431"/>
      <c r="Q356" s="431"/>
      <c r="R356" s="431"/>
      <c r="S356" s="431"/>
      <c r="T356" s="431"/>
      <c r="U356" s="431"/>
      <c r="V356" s="431"/>
      <c r="W356" s="431"/>
      <c r="X356" s="431"/>
      <c r="Y356" s="431"/>
      <c r="Z356" s="378"/>
      <c r="AA356" s="378"/>
      <c r="AB356" s="378"/>
      <c r="AC356" s="378"/>
      <c r="AD356" s="378"/>
      <c r="AE356" s="378"/>
      <c r="AF356" s="378"/>
    </row>
    <row r="357" spans="1:32" ht="16.5" customHeight="1">
      <c r="A357" s="431"/>
      <c r="B357" s="402"/>
      <c r="C357" s="402"/>
      <c r="D357" s="431"/>
      <c r="E357" s="431"/>
      <c r="F357" s="431"/>
      <c r="G357" s="431"/>
      <c r="H357" s="431"/>
      <c r="I357" s="431"/>
      <c r="J357" s="431"/>
      <c r="K357" s="456"/>
      <c r="L357" s="431"/>
      <c r="M357" s="431"/>
      <c r="N357" s="431"/>
      <c r="O357" s="431"/>
      <c r="P357" s="431"/>
      <c r="Q357" s="431"/>
      <c r="R357" s="431"/>
      <c r="S357" s="431"/>
      <c r="T357" s="431"/>
      <c r="U357" s="431"/>
      <c r="V357" s="431"/>
      <c r="W357" s="431"/>
      <c r="X357" s="431"/>
      <c r="Y357" s="431"/>
      <c r="Z357" s="378"/>
      <c r="AA357" s="378"/>
      <c r="AB357" s="378"/>
      <c r="AC357" s="378"/>
      <c r="AD357" s="378"/>
      <c r="AE357" s="378"/>
      <c r="AF357" s="378"/>
    </row>
    <row r="358" spans="1:32" ht="16.5" customHeight="1">
      <c r="A358" s="431"/>
      <c r="B358" s="402"/>
      <c r="C358" s="402"/>
      <c r="D358" s="431"/>
      <c r="E358" s="431"/>
      <c r="F358" s="431"/>
      <c r="G358" s="431"/>
      <c r="H358" s="431"/>
      <c r="I358" s="431"/>
      <c r="J358" s="431"/>
      <c r="K358" s="456"/>
      <c r="L358" s="431"/>
      <c r="M358" s="431"/>
      <c r="N358" s="431"/>
      <c r="O358" s="431"/>
      <c r="P358" s="431"/>
      <c r="Q358" s="431"/>
      <c r="R358" s="431"/>
      <c r="S358" s="431"/>
      <c r="T358" s="431"/>
      <c r="U358" s="431"/>
      <c r="V358" s="431"/>
      <c r="W358" s="431"/>
      <c r="X358" s="431"/>
      <c r="Y358" s="431"/>
      <c r="Z358" s="378"/>
      <c r="AA358" s="378"/>
      <c r="AB358" s="378"/>
      <c r="AC358" s="378"/>
      <c r="AD358" s="378"/>
      <c r="AE358" s="378"/>
      <c r="AF358" s="378"/>
    </row>
    <row r="359" spans="1:32" ht="16.5" customHeight="1">
      <c r="A359" s="431"/>
      <c r="B359" s="402"/>
      <c r="C359" s="402"/>
      <c r="D359" s="431"/>
      <c r="E359" s="431"/>
      <c r="F359" s="431"/>
      <c r="G359" s="431"/>
      <c r="H359" s="431"/>
      <c r="I359" s="431"/>
      <c r="J359" s="431"/>
      <c r="K359" s="456"/>
      <c r="L359" s="431"/>
      <c r="M359" s="431"/>
      <c r="N359" s="431"/>
      <c r="O359" s="431"/>
      <c r="P359" s="431"/>
      <c r="Q359" s="431"/>
      <c r="R359" s="431"/>
      <c r="S359" s="431"/>
      <c r="T359" s="431"/>
      <c r="U359" s="431"/>
      <c r="V359" s="431"/>
      <c r="W359" s="431"/>
      <c r="X359" s="431"/>
      <c r="Y359" s="431"/>
      <c r="Z359" s="378"/>
      <c r="AA359" s="378"/>
      <c r="AB359" s="378"/>
      <c r="AC359" s="378"/>
      <c r="AD359" s="378"/>
      <c r="AE359" s="378"/>
      <c r="AF359" s="378"/>
    </row>
    <row r="360" spans="1:32" ht="16.5" customHeight="1">
      <c r="A360" s="431"/>
      <c r="B360" s="402"/>
      <c r="C360" s="402"/>
      <c r="D360" s="431"/>
      <c r="E360" s="431"/>
      <c r="F360" s="431"/>
      <c r="G360" s="431"/>
      <c r="H360" s="431"/>
      <c r="I360" s="431"/>
      <c r="J360" s="431"/>
      <c r="K360" s="456"/>
      <c r="L360" s="431"/>
      <c r="M360" s="431"/>
      <c r="N360" s="431"/>
      <c r="O360" s="431"/>
      <c r="P360" s="431"/>
      <c r="Q360" s="431"/>
      <c r="R360" s="431"/>
      <c r="S360" s="431"/>
      <c r="T360" s="431"/>
      <c r="U360" s="431"/>
      <c r="V360" s="431"/>
      <c r="W360" s="431"/>
      <c r="X360" s="431"/>
      <c r="Y360" s="431"/>
      <c r="Z360" s="378"/>
      <c r="AA360" s="378"/>
      <c r="AB360" s="378"/>
      <c r="AC360" s="378"/>
      <c r="AD360" s="378"/>
      <c r="AE360" s="378"/>
      <c r="AF360" s="378"/>
    </row>
    <row r="361" spans="1:32" ht="16.5" customHeight="1">
      <c r="A361" s="431"/>
      <c r="B361" s="402"/>
      <c r="C361" s="402"/>
      <c r="D361" s="431"/>
      <c r="E361" s="431"/>
      <c r="F361" s="431"/>
      <c r="G361" s="431"/>
      <c r="H361" s="431"/>
      <c r="I361" s="431"/>
      <c r="J361" s="431"/>
      <c r="K361" s="456"/>
      <c r="L361" s="431"/>
      <c r="M361" s="431"/>
      <c r="N361" s="431"/>
      <c r="O361" s="431"/>
      <c r="P361" s="431"/>
      <c r="Q361" s="431"/>
      <c r="R361" s="431"/>
      <c r="S361" s="431"/>
      <c r="T361" s="431"/>
      <c r="U361" s="431"/>
      <c r="V361" s="431"/>
      <c r="W361" s="431"/>
      <c r="X361" s="431"/>
      <c r="Y361" s="431"/>
      <c r="Z361" s="378"/>
      <c r="AA361" s="378"/>
      <c r="AB361" s="378"/>
      <c r="AC361" s="378"/>
      <c r="AD361" s="378"/>
      <c r="AE361" s="378"/>
      <c r="AF361" s="378"/>
    </row>
    <row r="362" spans="1:32" ht="16.5" customHeight="1">
      <c r="A362" s="431"/>
      <c r="B362" s="402"/>
      <c r="C362" s="402"/>
      <c r="D362" s="431"/>
      <c r="E362" s="431"/>
      <c r="F362" s="431"/>
      <c r="G362" s="431"/>
      <c r="H362" s="431"/>
      <c r="I362" s="431"/>
      <c r="J362" s="431"/>
      <c r="K362" s="456"/>
      <c r="L362" s="431"/>
      <c r="M362" s="431"/>
      <c r="N362" s="431"/>
      <c r="O362" s="431"/>
      <c r="P362" s="431"/>
      <c r="Q362" s="431"/>
      <c r="R362" s="431"/>
      <c r="S362" s="431"/>
      <c r="T362" s="431"/>
      <c r="U362" s="431"/>
      <c r="V362" s="431"/>
      <c r="W362" s="431"/>
      <c r="X362" s="431"/>
      <c r="Y362" s="431"/>
      <c r="Z362" s="378"/>
      <c r="AA362" s="378"/>
      <c r="AB362" s="378"/>
      <c r="AC362" s="378"/>
      <c r="AD362" s="378"/>
      <c r="AE362" s="378"/>
      <c r="AF362" s="378"/>
    </row>
    <row r="363" spans="1:32" ht="16.5" customHeight="1">
      <c r="A363" s="431"/>
      <c r="B363" s="402"/>
      <c r="C363" s="402"/>
      <c r="D363" s="431"/>
      <c r="E363" s="431"/>
      <c r="F363" s="431"/>
      <c r="G363" s="431"/>
      <c r="H363" s="431"/>
      <c r="I363" s="431"/>
      <c r="J363" s="431"/>
      <c r="K363" s="456"/>
      <c r="L363" s="431"/>
      <c r="M363" s="431"/>
      <c r="N363" s="431"/>
      <c r="O363" s="431"/>
      <c r="P363" s="431"/>
      <c r="Q363" s="431"/>
      <c r="R363" s="431"/>
      <c r="S363" s="431"/>
      <c r="T363" s="431"/>
      <c r="U363" s="431"/>
      <c r="V363" s="431"/>
      <c r="W363" s="431"/>
      <c r="X363" s="431"/>
      <c r="Y363" s="431"/>
      <c r="Z363" s="378"/>
      <c r="AA363" s="378"/>
      <c r="AB363" s="378"/>
      <c r="AC363" s="378"/>
      <c r="AD363" s="378"/>
      <c r="AE363" s="378"/>
      <c r="AF363" s="378"/>
    </row>
    <row r="364" spans="1:32" ht="16.5" customHeight="1">
      <c r="A364" s="431"/>
      <c r="B364" s="402"/>
      <c r="C364" s="402"/>
      <c r="D364" s="431"/>
      <c r="E364" s="431"/>
      <c r="F364" s="431"/>
      <c r="G364" s="431"/>
      <c r="H364" s="431"/>
      <c r="I364" s="431"/>
      <c r="J364" s="431"/>
      <c r="K364" s="456"/>
      <c r="L364" s="431"/>
      <c r="M364" s="431"/>
      <c r="N364" s="431"/>
      <c r="O364" s="431"/>
      <c r="P364" s="431"/>
      <c r="Q364" s="431"/>
      <c r="R364" s="431"/>
      <c r="S364" s="431"/>
      <c r="T364" s="431"/>
      <c r="U364" s="431"/>
      <c r="V364" s="431"/>
      <c r="W364" s="431"/>
      <c r="X364" s="431"/>
      <c r="Y364" s="431"/>
      <c r="Z364" s="378"/>
      <c r="AA364" s="378"/>
      <c r="AB364" s="378"/>
      <c r="AC364" s="378"/>
      <c r="AD364" s="378"/>
      <c r="AE364" s="378"/>
      <c r="AF364" s="378"/>
    </row>
    <row r="365" spans="1:32" ht="16.5" customHeight="1">
      <c r="A365" s="431"/>
      <c r="B365" s="402"/>
      <c r="C365" s="402"/>
      <c r="D365" s="431"/>
      <c r="E365" s="431"/>
      <c r="F365" s="431"/>
      <c r="G365" s="431"/>
      <c r="H365" s="431"/>
      <c r="I365" s="431"/>
      <c r="J365" s="431"/>
      <c r="K365" s="456"/>
      <c r="L365" s="431"/>
      <c r="M365" s="431"/>
      <c r="N365" s="431"/>
      <c r="O365" s="431"/>
      <c r="P365" s="431"/>
      <c r="Q365" s="431"/>
      <c r="R365" s="431"/>
      <c r="S365" s="431"/>
      <c r="T365" s="431"/>
      <c r="U365" s="431"/>
      <c r="V365" s="431"/>
      <c r="W365" s="431"/>
      <c r="X365" s="431"/>
      <c r="Y365" s="431"/>
      <c r="Z365" s="378"/>
      <c r="AA365" s="378"/>
      <c r="AB365" s="378"/>
      <c r="AC365" s="378"/>
      <c r="AD365" s="378"/>
      <c r="AE365" s="378"/>
      <c r="AF365" s="378"/>
    </row>
    <row r="366" spans="1:32" ht="16.5" customHeight="1">
      <c r="A366" s="431"/>
      <c r="B366" s="402"/>
      <c r="C366" s="402"/>
      <c r="D366" s="431"/>
      <c r="E366" s="431"/>
      <c r="F366" s="431"/>
      <c r="G366" s="431"/>
      <c r="H366" s="431"/>
      <c r="I366" s="431"/>
      <c r="J366" s="431"/>
      <c r="K366" s="456"/>
      <c r="L366" s="431"/>
      <c r="M366" s="431"/>
      <c r="N366" s="431"/>
      <c r="O366" s="431"/>
      <c r="P366" s="431"/>
      <c r="Q366" s="431"/>
      <c r="R366" s="431"/>
      <c r="S366" s="431"/>
      <c r="T366" s="431"/>
      <c r="U366" s="431"/>
      <c r="V366" s="431"/>
      <c r="W366" s="431"/>
      <c r="X366" s="431"/>
      <c r="Y366" s="431"/>
      <c r="Z366" s="378"/>
      <c r="AA366" s="378"/>
      <c r="AB366" s="378"/>
      <c r="AC366" s="378"/>
      <c r="AD366" s="378"/>
      <c r="AE366" s="378"/>
      <c r="AF366" s="378"/>
    </row>
    <row r="367" spans="1:32" ht="16.5" customHeight="1">
      <c r="A367" s="431"/>
      <c r="B367" s="402"/>
      <c r="C367" s="402"/>
      <c r="D367" s="431"/>
      <c r="E367" s="431"/>
      <c r="F367" s="431"/>
      <c r="G367" s="431"/>
      <c r="H367" s="431"/>
      <c r="I367" s="431"/>
      <c r="J367" s="431"/>
      <c r="K367" s="456"/>
      <c r="L367" s="431"/>
      <c r="M367" s="431"/>
      <c r="N367" s="431"/>
      <c r="O367" s="431"/>
      <c r="P367" s="431"/>
      <c r="Q367" s="431"/>
      <c r="R367" s="431"/>
      <c r="S367" s="431"/>
      <c r="T367" s="431"/>
      <c r="U367" s="431"/>
      <c r="V367" s="431"/>
      <c r="W367" s="431"/>
      <c r="X367" s="431"/>
      <c r="Y367" s="431"/>
      <c r="Z367" s="378"/>
      <c r="AA367" s="378"/>
      <c r="AB367" s="378"/>
      <c r="AC367" s="378"/>
      <c r="AD367" s="378"/>
      <c r="AE367" s="378"/>
      <c r="AF367" s="378"/>
    </row>
    <row r="368" spans="1:32" ht="16.5" customHeight="1">
      <c r="A368" s="431"/>
      <c r="B368" s="402"/>
      <c r="C368" s="402"/>
      <c r="D368" s="431"/>
      <c r="E368" s="431"/>
      <c r="F368" s="431"/>
      <c r="G368" s="431"/>
      <c r="H368" s="431"/>
      <c r="I368" s="431"/>
      <c r="J368" s="431"/>
      <c r="K368" s="456"/>
      <c r="L368" s="431"/>
      <c r="M368" s="431"/>
      <c r="N368" s="431"/>
      <c r="O368" s="431"/>
      <c r="P368" s="431"/>
      <c r="Q368" s="431"/>
      <c r="R368" s="431"/>
      <c r="S368" s="431"/>
      <c r="T368" s="431"/>
      <c r="U368" s="431"/>
      <c r="V368" s="431"/>
      <c r="W368" s="431"/>
      <c r="X368" s="431"/>
      <c r="Y368" s="431"/>
      <c r="Z368" s="378"/>
      <c r="AA368" s="378"/>
      <c r="AB368" s="378"/>
      <c r="AC368" s="378"/>
      <c r="AD368" s="378"/>
      <c r="AE368" s="378"/>
      <c r="AF368" s="378"/>
    </row>
    <row r="369" spans="1:32" ht="16.5" customHeight="1">
      <c r="A369" s="431"/>
      <c r="B369" s="402"/>
      <c r="C369" s="402"/>
      <c r="D369" s="431"/>
      <c r="E369" s="431"/>
      <c r="F369" s="431"/>
      <c r="G369" s="431"/>
      <c r="H369" s="431"/>
      <c r="I369" s="431"/>
      <c r="J369" s="431"/>
      <c r="K369" s="456"/>
      <c r="L369" s="431"/>
      <c r="M369" s="431"/>
      <c r="N369" s="431"/>
      <c r="O369" s="431"/>
      <c r="P369" s="431"/>
      <c r="Q369" s="431"/>
      <c r="R369" s="431"/>
      <c r="S369" s="431"/>
      <c r="T369" s="431"/>
      <c r="U369" s="431"/>
      <c r="V369" s="431"/>
      <c r="W369" s="431"/>
      <c r="X369" s="431"/>
      <c r="Y369" s="431"/>
      <c r="Z369" s="378"/>
      <c r="AA369" s="378"/>
      <c r="AB369" s="378"/>
      <c r="AC369" s="378"/>
      <c r="AD369" s="378"/>
      <c r="AE369" s="378"/>
      <c r="AF369" s="378"/>
    </row>
    <row r="370" spans="1:32" ht="16.5" customHeight="1">
      <c r="A370" s="431"/>
      <c r="B370" s="402"/>
      <c r="C370" s="402"/>
      <c r="D370" s="431"/>
      <c r="E370" s="431"/>
      <c r="F370" s="431"/>
      <c r="G370" s="431"/>
      <c r="H370" s="431"/>
      <c r="I370" s="431"/>
      <c r="J370" s="431"/>
      <c r="K370" s="456"/>
      <c r="L370" s="431"/>
      <c r="M370" s="431"/>
      <c r="N370" s="431"/>
      <c r="O370" s="431"/>
      <c r="P370" s="431"/>
      <c r="Q370" s="431"/>
      <c r="R370" s="431"/>
      <c r="S370" s="431"/>
      <c r="T370" s="431"/>
      <c r="U370" s="431"/>
      <c r="V370" s="431"/>
      <c r="W370" s="431"/>
      <c r="X370" s="431"/>
      <c r="Y370" s="431"/>
      <c r="Z370" s="378"/>
      <c r="AA370" s="378"/>
      <c r="AB370" s="378"/>
      <c r="AC370" s="378"/>
      <c r="AD370" s="378"/>
      <c r="AE370" s="378"/>
      <c r="AF370" s="378"/>
    </row>
    <row r="371" spans="1:32" ht="16.5" customHeight="1">
      <c r="A371" s="431"/>
      <c r="B371" s="402"/>
      <c r="C371" s="402"/>
      <c r="D371" s="431"/>
      <c r="E371" s="431"/>
      <c r="F371" s="431"/>
      <c r="G371" s="431"/>
      <c r="H371" s="431"/>
      <c r="I371" s="431"/>
      <c r="J371" s="431"/>
      <c r="K371" s="456"/>
      <c r="L371" s="431"/>
      <c r="M371" s="431"/>
      <c r="N371" s="431"/>
      <c r="O371" s="431"/>
      <c r="P371" s="431"/>
      <c r="Q371" s="431"/>
      <c r="R371" s="431"/>
      <c r="S371" s="431"/>
      <c r="T371" s="431"/>
      <c r="U371" s="431"/>
      <c r="V371" s="431"/>
      <c r="W371" s="431"/>
      <c r="X371" s="431"/>
      <c r="Y371" s="431"/>
      <c r="Z371" s="378"/>
      <c r="AA371" s="378"/>
      <c r="AB371" s="378"/>
      <c r="AC371" s="378"/>
      <c r="AD371" s="378"/>
      <c r="AE371" s="378"/>
      <c r="AF371" s="378"/>
    </row>
    <row r="372" spans="1:32" ht="16.5" customHeight="1">
      <c r="A372" s="431"/>
      <c r="B372" s="402"/>
      <c r="C372" s="402"/>
      <c r="D372" s="431"/>
      <c r="E372" s="431"/>
      <c r="F372" s="431"/>
      <c r="G372" s="431"/>
      <c r="H372" s="431"/>
      <c r="I372" s="431"/>
      <c r="J372" s="431"/>
      <c r="K372" s="456"/>
      <c r="L372" s="431"/>
      <c r="M372" s="431"/>
      <c r="N372" s="431"/>
      <c r="O372" s="431"/>
      <c r="P372" s="431"/>
      <c r="Q372" s="431"/>
      <c r="R372" s="431"/>
      <c r="S372" s="431"/>
      <c r="T372" s="431"/>
      <c r="U372" s="431"/>
      <c r="V372" s="431"/>
      <c r="W372" s="431"/>
      <c r="X372" s="431"/>
      <c r="Y372" s="431"/>
      <c r="Z372" s="378"/>
      <c r="AA372" s="378"/>
      <c r="AB372" s="378"/>
      <c r="AC372" s="378"/>
      <c r="AD372" s="378"/>
      <c r="AE372" s="378"/>
      <c r="AF372" s="378"/>
    </row>
    <row r="373" spans="1:32" ht="16.5" customHeight="1">
      <c r="A373" s="431"/>
      <c r="B373" s="402"/>
      <c r="C373" s="402"/>
      <c r="D373" s="431"/>
      <c r="E373" s="431"/>
      <c r="F373" s="431"/>
      <c r="G373" s="431"/>
      <c r="H373" s="431"/>
      <c r="I373" s="431"/>
      <c r="J373" s="431"/>
      <c r="K373" s="456"/>
      <c r="L373" s="431"/>
      <c r="M373" s="431"/>
      <c r="N373" s="431"/>
      <c r="O373" s="431"/>
      <c r="P373" s="431"/>
      <c r="Q373" s="431"/>
      <c r="R373" s="431"/>
      <c r="S373" s="431"/>
      <c r="T373" s="431"/>
      <c r="U373" s="431"/>
      <c r="V373" s="431"/>
      <c r="W373" s="431"/>
      <c r="X373" s="431"/>
      <c r="Y373" s="431"/>
      <c r="Z373" s="378"/>
      <c r="AA373" s="378"/>
      <c r="AB373" s="378"/>
      <c r="AC373" s="378"/>
      <c r="AD373" s="378"/>
      <c r="AE373" s="378"/>
      <c r="AF373" s="378"/>
    </row>
    <row r="374" spans="1:32" ht="16.5" customHeight="1">
      <c r="A374" s="431"/>
      <c r="B374" s="402"/>
      <c r="C374" s="402"/>
      <c r="D374" s="431"/>
      <c r="E374" s="431"/>
      <c r="F374" s="431"/>
      <c r="G374" s="431"/>
      <c r="H374" s="431"/>
      <c r="I374" s="431"/>
      <c r="J374" s="431"/>
      <c r="K374" s="456"/>
      <c r="L374" s="431"/>
      <c r="M374" s="431"/>
      <c r="N374" s="431"/>
      <c r="O374" s="431"/>
      <c r="P374" s="431"/>
      <c r="Q374" s="431"/>
      <c r="R374" s="431"/>
      <c r="S374" s="431"/>
      <c r="T374" s="431"/>
      <c r="U374" s="431"/>
      <c r="V374" s="431"/>
      <c r="W374" s="431"/>
      <c r="X374" s="431"/>
      <c r="Y374" s="431"/>
      <c r="Z374" s="378"/>
      <c r="AA374" s="378"/>
      <c r="AB374" s="378"/>
      <c r="AC374" s="378"/>
      <c r="AD374" s="378"/>
      <c r="AE374" s="378"/>
      <c r="AF374" s="378"/>
    </row>
    <row r="375" spans="1:32" ht="16.5" customHeight="1">
      <c r="A375" s="431"/>
      <c r="B375" s="402"/>
      <c r="C375" s="402"/>
      <c r="D375" s="431"/>
      <c r="E375" s="431"/>
      <c r="F375" s="431"/>
      <c r="G375" s="431"/>
      <c r="H375" s="431"/>
      <c r="I375" s="431"/>
      <c r="J375" s="431"/>
      <c r="K375" s="456"/>
      <c r="L375" s="431"/>
      <c r="M375" s="431"/>
      <c r="N375" s="431"/>
      <c r="O375" s="431"/>
      <c r="P375" s="431"/>
      <c r="Q375" s="431"/>
      <c r="R375" s="431"/>
      <c r="S375" s="431"/>
      <c r="T375" s="431"/>
      <c r="U375" s="431"/>
      <c r="V375" s="431"/>
      <c r="W375" s="431"/>
      <c r="X375" s="431"/>
      <c r="Y375" s="431"/>
      <c r="Z375" s="378"/>
      <c r="AA375" s="378"/>
      <c r="AB375" s="378"/>
      <c r="AC375" s="378"/>
      <c r="AD375" s="378"/>
      <c r="AE375" s="378"/>
      <c r="AF375" s="378"/>
    </row>
    <row r="376" spans="1:32" ht="16.5" customHeight="1">
      <c r="A376" s="431"/>
      <c r="B376" s="402"/>
      <c r="C376" s="402"/>
      <c r="D376" s="431"/>
      <c r="E376" s="431"/>
      <c r="F376" s="431"/>
      <c r="G376" s="431"/>
      <c r="H376" s="431"/>
      <c r="I376" s="431"/>
      <c r="J376" s="431"/>
      <c r="K376" s="456"/>
      <c r="L376" s="431"/>
      <c r="M376" s="431"/>
      <c r="N376" s="431"/>
      <c r="O376" s="431"/>
      <c r="P376" s="431"/>
      <c r="Q376" s="431"/>
      <c r="R376" s="431"/>
      <c r="S376" s="431"/>
      <c r="T376" s="431"/>
      <c r="U376" s="431"/>
      <c r="V376" s="431"/>
      <c r="W376" s="431"/>
      <c r="X376" s="431"/>
      <c r="Y376" s="431"/>
      <c r="Z376" s="378"/>
      <c r="AA376" s="378"/>
      <c r="AB376" s="378"/>
      <c r="AC376" s="378"/>
      <c r="AD376" s="378"/>
      <c r="AE376" s="378"/>
      <c r="AF376" s="378"/>
    </row>
    <row r="377" spans="1:32" ht="16.5" customHeight="1">
      <c r="A377" s="431"/>
      <c r="B377" s="402"/>
      <c r="C377" s="402"/>
      <c r="D377" s="431"/>
      <c r="E377" s="431"/>
      <c r="F377" s="431"/>
      <c r="G377" s="431"/>
      <c r="H377" s="431"/>
      <c r="I377" s="431"/>
      <c r="J377" s="431"/>
      <c r="K377" s="456"/>
      <c r="L377" s="431"/>
      <c r="M377" s="431"/>
      <c r="N377" s="431"/>
      <c r="O377" s="431"/>
      <c r="P377" s="431"/>
      <c r="Q377" s="431"/>
      <c r="R377" s="431"/>
      <c r="S377" s="431"/>
      <c r="T377" s="431"/>
      <c r="U377" s="431"/>
      <c r="V377" s="431"/>
      <c r="W377" s="431"/>
      <c r="X377" s="431"/>
      <c r="Y377" s="431"/>
      <c r="Z377" s="378"/>
      <c r="AA377" s="378"/>
      <c r="AB377" s="378"/>
      <c r="AC377" s="378"/>
      <c r="AD377" s="378"/>
      <c r="AE377" s="378"/>
      <c r="AF377" s="378"/>
    </row>
    <row r="378" spans="1:32" ht="16.5" customHeight="1">
      <c r="A378" s="431"/>
      <c r="B378" s="402"/>
      <c r="C378" s="402"/>
      <c r="D378" s="431"/>
      <c r="E378" s="431"/>
      <c r="F378" s="431"/>
      <c r="G378" s="431"/>
      <c r="H378" s="431"/>
      <c r="I378" s="431"/>
      <c r="J378" s="431"/>
      <c r="K378" s="456"/>
      <c r="L378" s="431"/>
      <c r="M378" s="431"/>
      <c r="N378" s="431"/>
      <c r="O378" s="431"/>
      <c r="P378" s="431"/>
      <c r="Q378" s="431"/>
      <c r="R378" s="431"/>
      <c r="S378" s="431"/>
      <c r="T378" s="431"/>
      <c r="U378" s="431"/>
      <c r="V378" s="431"/>
      <c r="W378" s="431"/>
      <c r="X378" s="431"/>
      <c r="Y378" s="431"/>
      <c r="Z378" s="378"/>
      <c r="AA378" s="378"/>
      <c r="AB378" s="378"/>
      <c r="AC378" s="378"/>
      <c r="AD378" s="378"/>
      <c r="AE378" s="378"/>
      <c r="AF378" s="378"/>
    </row>
    <row r="379" spans="1:32" ht="16.5" customHeight="1">
      <c r="A379" s="431"/>
      <c r="B379" s="402"/>
      <c r="C379" s="402"/>
      <c r="D379" s="431"/>
      <c r="E379" s="431"/>
      <c r="F379" s="431"/>
      <c r="G379" s="431"/>
      <c r="H379" s="431"/>
      <c r="I379" s="431"/>
      <c r="J379" s="431"/>
      <c r="K379" s="456"/>
      <c r="L379" s="431"/>
      <c r="M379" s="431"/>
      <c r="N379" s="431"/>
      <c r="O379" s="431"/>
      <c r="P379" s="431"/>
      <c r="Q379" s="431"/>
      <c r="R379" s="431"/>
      <c r="S379" s="431"/>
      <c r="T379" s="431"/>
      <c r="U379" s="431"/>
      <c r="V379" s="431"/>
      <c r="W379" s="431"/>
      <c r="X379" s="431"/>
      <c r="Y379" s="431"/>
      <c r="Z379" s="378"/>
      <c r="AA379" s="378"/>
      <c r="AB379" s="378"/>
      <c r="AC379" s="378"/>
      <c r="AD379" s="378"/>
      <c r="AE379" s="378"/>
      <c r="AF379" s="378"/>
    </row>
    <row r="380" spans="1:32" ht="16.5" customHeight="1">
      <c r="A380" s="431"/>
      <c r="B380" s="402"/>
      <c r="C380" s="402"/>
      <c r="D380" s="431"/>
      <c r="E380" s="431"/>
      <c r="F380" s="431"/>
      <c r="G380" s="431"/>
      <c r="H380" s="431"/>
      <c r="I380" s="431"/>
      <c r="J380" s="431"/>
      <c r="K380" s="456"/>
      <c r="L380" s="431"/>
      <c r="M380" s="431"/>
      <c r="N380" s="431"/>
      <c r="O380" s="431"/>
      <c r="P380" s="431"/>
      <c r="Q380" s="431"/>
      <c r="R380" s="431"/>
      <c r="S380" s="431"/>
      <c r="T380" s="431"/>
      <c r="U380" s="431"/>
      <c r="V380" s="431"/>
      <c r="W380" s="431"/>
      <c r="X380" s="431"/>
      <c r="Y380" s="431"/>
      <c r="Z380" s="378"/>
      <c r="AA380" s="378"/>
      <c r="AB380" s="378"/>
      <c r="AC380" s="378"/>
      <c r="AD380" s="378"/>
      <c r="AE380" s="378"/>
      <c r="AF380" s="378"/>
    </row>
    <row r="381" spans="1:32" ht="16.5" customHeight="1">
      <c r="A381" s="431"/>
      <c r="B381" s="402"/>
      <c r="C381" s="402"/>
      <c r="D381" s="431"/>
      <c r="E381" s="431"/>
      <c r="F381" s="431"/>
      <c r="G381" s="431"/>
      <c r="H381" s="431"/>
      <c r="I381" s="431"/>
      <c r="J381" s="431"/>
      <c r="K381" s="456"/>
      <c r="L381" s="431"/>
      <c r="M381" s="431"/>
      <c r="N381" s="431"/>
      <c r="O381" s="431"/>
      <c r="P381" s="431"/>
      <c r="Q381" s="431"/>
      <c r="R381" s="431"/>
      <c r="S381" s="431"/>
      <c r="T381" s="431"/>
      <c r="U381" s="431"/>
      <c r="V381" s="431"/>
      <c r="W381" s="431"/>
      <c r="X381" s="431"/>
      <c r="Y381" s="431"/>
      <c r="Z381" s="378"/>
      <c r="AA381" s="378"/>
      <c r="AB381" s="378"/>
      <c r="AC381" s="378"/>
      <c r="AD381" s="378"/>
      <c r="AE381" s="378"/>
      <c r="AF381" s="378"/>
    </row>
    <row r="382" spans="1:32" ht="16.5" customHeight="1">
      <c r="A382" s="431"/>
      <c r="B382" s="402"/>
      <c r="C382" s="402"/>
      <c r="D382" s="431"/>
      <c r="E382" s="431"/>
      <c r="F382" s="431"/>
      <c r="G382" s="431"/>
      <c r="H382" s="431"/>
      <c r="I382" s="431"/>
      <c r="J382" s="431"/>
      <c r="K382" s="456"/>
      <c r="L382" s="431"/>
      <c r="M382" s="431"/>
      <c r="N382" s="431"/>
      <c r="O382" s="431"/>
      <c r="P382" s="431"/>
      <c r="Q382" s="431"/>
      <c r="R382" s="431"/>
      <c r="S382" s="431"/>
      <c r="T382" s="431"/>
      <c r="U382" s="431"/>
      <c r="V382" s="431"/>
      <c r="W382" s="431"/>
      <c r="X382" s="431"/>
      <c r="Y382" s="431"/>
      <c r="Z382" s="378"/>
      <c r="AA382" s="378"/>
      <c r="AB382" s="378"/>
      <c r="AC382" s="378"/>
      <c r="AD382" s="378"/>
      <c r="AE382" s="378"/>
      <c r="AF382" s="378"/>
    </row>
    <row r="383" spans="1:32" ht="16.5" customHeight="1">
      <c r="A383" s="431"/>
      <c r="B383" s="402"/>
      <c r="C383" s="402"/>
      <c r="D383" s="431"/>
      <c r="E383" s="431"/>
      <c r="F383" s="431"/>
      <c r="G383" s="431"/>
      <c r="H383" s="431"/>
      <c r="I383" s="431"/>
      <c r="J383" s="431"/>
      <c r="K383" s="456"/>
      <c r="L383" s="431"/>
      <c r="M383" s="431"/>
      <c r="N383" s="431"/>
      <c r="O383" s="431"/>
      <c r="P383" s="431"/>
      <c r="Q383" s="431"/>
      <c r="R383" s="431"/>
      <c r="S383" s="431"/>
      <c r="T383" s="431"/>
      <c r="U383" s="431"/>
      <c r="V383" s="431"/>
      <c r="W383" s="431"/>
      <c r="X383" s="431"/>
      <c r="Y383" s="431"/>
      <c r="Z383" s="378"/>
      <c r="AA383" s="378"/>
      <c r="AB383" s="378"/>
      <c r="AC383" s="378"/>
      <c r="AD383" s="378"/>
      <c r="AE383" s="378"/>
      <c r="AF383" s="378"/>
    </row>
    <row r="384" spans="1:32" ht="16.5" customHeight="1">
      <c r="A384" s="431"/>
      <c r="B384" s="402"/>
      <c r="C384" s="402"/>
      <c r="D384" s="431"/>
      <c r="E384" s="431"/>
      <c r="F384" s="431"/>
      <c r="G384" s="431"/>
      <c r="H384" s="431"/>
      <c r="I384" s="431"/>
      <c r="J384" s="431"/>
      <c r="K384" s="456"/>
      <c r="L384" s="431"/>
      <c r="M384" s="431"/>
      <c r="N384" s="431"/>
      <c r="O384" s="431"/>
      <c r="P384" s="431"/>
      <c r="Q384" s="431"/>
      <c r="R384" s="431"/>
      <c r="S384" s="431"/>
      <c r="T384" s="431"/>
      <c r="U384" s="431"/>
      <c r="V384" s="431"/>
      <c r="W384" s="431"/>
      <c r="X384" s="431"/>
      <c r="Y384" s="431"/>
      <c r="Z384" s="378"/>
      <c r="AA384" s="378"/>
      <c r="AB384" s="378"/>
      <c r="AC384" s="378"/>
      <c r="AD384" s="378"/>
      <c r="AE384" s="378"/>
      <c r="AF384" s="378"/>
    </row>
    <row r="385" spans="1:32" ht="16.5" customHeight="1">
      <c r="A385" s="431"/>
      <c r="B385" s="402"/>
      <c r="C385" s="402"/>
      <c r="D385" s="431"/>
      <c r="E385" s="431"/>
      <c r="F385" s="431"/>
      <c r="G385" s="431"/>
      <c r="H385" s="431"/>
      <c r="I385" s="431"/>
      <c r="J385" s="431"/>
      <c r="K385" s="456"/>
      <c r="L385" s="431"/>
      <c r="M385" s="431"/>
      <c r="N385" s="431"/>
      <c r="O385" s="431"/>
      <c r="P385" s="431"/>
      <c r="Q385" s="431"/>
      <c r="R385" s="431"/>
      <c r="S385" s="431"/>
      <c r="T385" s="431"/>
      <c r="U385" s="431"/>
      <c r="V385" s="431"/>
      <c r="W385" s="431"/>
      <c r="X385" s="431"/>
      <c r="Y385" s="431"/>
      <c r="Z385" s="378"/>
      <c r="AA385" s="378"/>
      <c r="AB385" s="378"/>
      <c r="AC385" s="378"/>
      <c r="AD385" s="378"/>
      <c r="AE385" s="378"/>
      <c r="AF385" s="378"/>
    </row>
    <row r="386" spans="1:32" ht="16.5" customHeight="1">
      <c r="A386" s="431"/>
      <c r="B386" s="402"/>
      <c r="C386" s="402"/>
      <c r="D386" s="431"/>
      <c r="E386" s="431"/>
      <c r="F386" s="431"/>
      <c r="G386" s="431"/>
      <c r="H386" s="431"/>
      <c r="I386" s="431"/>
      <c r="J386" s="431"/>
      <c r="K386" s="456"/>
      <c r="L386" s="431"/>
      <c r="M386" s="431"/>
      <c r="N386" s="431"/>
      <c r="O386" s="431"/>
      <c r="P386" s="431"/>
      <c r="Q386" s="431"/>
      <c r="R386" s="431"/>
      <c r="S386" s="431"/>
      <c r="T386" s="431"/>
      <c r="U386" s="431"/>
      <c r="V386" s="431"/>
      <c r="W386" s="431"/>
      <c r="X386" s="431"/>
      <c r="Y386" s="431"/>
      <c r="Z386" s="378"/>
      <c r="AA386" s="378"/>
      <c r="AB386" s="378"/>
      <c r="AC386" s="378"/>
      <c r="AD386" s="378"/>
      <c r="AE386" s="378"/>
      <c r="AF386" s="378"/>
    </row>
    <row r="387" spans="1:32" ht="16.5" customHeight="1">
      <c r="A387" s="431"/>
      <c r="B387" s="402"/>
      <c r="C387" s="402"/>
      <c r="D387" s="431"/>
      <c r="E387" s="431"/>
      <c r="F387" s="431"/>
      <c r="G387" s="431"/>
      <c r="H387" s="431"/>
      <c r="I387" s="431"/>
      <c r="J387" s="431"/>
      <c r="K387" s="456"/>
      <c r="L387" s="431"/>
      <c r="M387" s="431"/>
      <c r="N387" s="431"/>
      <c r="O387" s="431"/>
      <c r="P387" s="431"/>
      <c r="Q387" s="431"/>
      <c r="R387" s="431"/>
      <c r="S387" s="431"/>
      <c r="T387" s="431"/>
      <c r="U387" s="431"/>
      <c r="V387" s="431"/>
      <c r="W387" s="431"/>
      <c r="X387" s="431"/>
      <c r="Y387" s="431"/>
      <c r="Z387" s="378"/>
      <c r="AA387" s="378"/>
      <c r="AB387" s="378"/>
      <c r="AC387" s="378"/>
      <c r="AD387" s="378"/>
      <c r="AE387" s="378"/>
      <c r="AF387" s="378"/>
    </row>
    <row r="388" spans="1:32" ht="16.5" customHeight="1">
      <c r="A388" s="431"/>
      <c r="B388" s="402"/>
      <c r="C388" s="402"/>
      <c r="D388" s="431"/>
      <c r="E388" s="431"/>
      <c r="F388" s="431"/>
      <c r="G388" s="431"/>
      <c r="H388" s="431"/>
      <c r="I388" s="431"/>
      <c r="J388" s="431"/>
      <c r="K388" s="456"/>
      <c r="L388" s="431"/>
      <c r="M388" s="431"/>
      <c r="N388" s="431"/>
      <c r="O388" s="431"/>
      <c r="P388" s="431"/>
      <c r="Q388" s="431"/>
      <c r="R388" s="431"/>
      <c r="S388" s="431"/>
      <c r="T388" s="431"/>
      <c r="U388" s="431"/>
      <c r="V388" s="431"/>
      <c r="W388" s="431"/>
      <c r="X388" s="431"/>
      <c r="Y388" s="431"/>
      <c r="Z388" s="378"/>
      <c r="AA388" s="378"/>
      <c r="AB388" s="378"/>
      <c r="AC388" s="378"/>
      <c r="AD388" s="378"/>
      <c r="AE388" s="378"/>
      <c r="AF388" s="378"/>
    </row>
    <row r="389" spans="1:32" ht="16.5" customHeight="1">
      <c r="A389" s="431"/>
      <c r="B389" s="402"/>
      <c r="C389" s="402"/>
      <c r="D389" s="431"/>
      <c r="E389" s="431"/>
      <c r="F389" s="431"/>
      <c r="G389" s="431"/>
      <c r="H389" s="431"/>
      <c r="I389" s="431"/>
      <c r="J389" s="431"/>
      <c r="K389" s="456"/>
      <c r="L389" s="431"/>
      <c r="M389" s="431"/>
      <c r="N389" s="431"/>
      <c r="O389" s="431"/>
      <c r="P389" s="431"/>
      <c r="Q389" s="431"/>
      <c r="R389" s="431"/>
      <c r="S389" s="431"/>
      <c r="T389" s="431"/>
      <c r="U389" s="431"/>
      <c r="V389" s="431"/>
      <c r="W389" s="431"/>
      <c r="X389" s="431"/>
      <c r="Y389" s="431"/>
      <c r="Z389" s="378"/>
      <c r="AA389" s="378"/>
      <c r="AB389" s="378"/>
      <c r="AC389" s="378"/>
      <c r="AD389" s="378"/>
      <c r="AE389" s="378"/>
      <c r="AF389" s="378"/>
    </row>
    <row r="390" spans="1:32" ht="16.5" customHeight="1">
      <c r="A390" s="431"/>
      <c r="B390" s="402"/>
      <c r="C390" s="402"/>
      <c r="D390" s="431"/>
      <c r="E390" s="431"/>
      <c r="F390" s="431"/>
      <c r="G390" s="431"/>
      <c r="H390" s="431"/>
      <c r="I390" s="431"/>
      <c r="J390" s="431"/>
      <c r="K390" s="456"/>
      <c r="L390" s="431"/>
      <c r="M390" s="431"/>
      <c r="N390" s="431"/>
      <c r="O390" s="431"/>
      <c r="P390" s="431"/>
      <c r="Q390" s="431"/>
      <c r="R390" s="431"/>
      <c r="S390" s="431"/>
      <c r="T390" s="431"/>
      <c r="U390" s="431"/>
      <c r="V390" s="431"/>
      <c r="W390" s="431"/>
      <c r="X390" s="431"/>
      <c r="Y390" s="431"/>
      <c r="Z390" s="378"/>
      <c r="AA390" s="378"/>
      <c r="AB390" s="378"/>
      <c r="AC390" s="378"/>
      <c r="AD390" s="378"/>
      <c r="AE390" s="378"/>
      <c r="AF390" s="378"/>
    </row>
    <row r="391" spans="1:32" ht="16.5" customHeight="1">
      <c r="A391" s="431"/>
      <c r="B391" s="402"/>
      <c r="C391" s="402"/>
      <c r="D391" s="431"/>
      <c r="E391" s="431"/>
      <c r="F391" s="431"/>
      <c r="G391" s="431"/>
      <c r="H391" s="431"/>
      <c r="I391" s="431"/>
      <c r="J391" s="431"/>
      <c r="K391" s="456"/>
      <c r="L391" s="431"/>
      <c r="M391" s="431"/>
      <c r="N391" s="431"/>
      <c r="O391" s="431"/>
      <c r="P391" s="431"/>
      <c r="Q391" s="431"/>
      <c r="R391" s="431"/>
      <c r="S391" s="431"/>
      <c r="T391" s="431"/>
      <c r="U391" s="431"/>
      <c r="V391" s="431"/>
      <c r="W391" s="431"/>
      <c r="X391" s="431"/>
      <c r="Y391" s="431"/>
      <c r="Z391" s="378"/>
      <c r="AA391" s="378"/>
      <c r="AB391" s="378"/>
      <c r="AC391" s="378"/>
      <c r="AD391" s="378"/>
      <c r="AE391" s="378"/>
      <c r="AF391" s="378"/>
    </row>
    <row r="392" spans="1:32" ht="16.5" customHeight="1">
      <c r="A392" s="431"/>
      <c r="B392" s="402"/>
      <c r="C392" s="402"/>
      <c r="D392" s="431"/>
      <c r="E392" s="431"/>
      <c r="F392" s="431"/>
      <c r="G392" s="431"/>
      <c r="H392" s="431"/>
      <c r="I392" s="431"/>
      <c r="J392" s="431"/>
      <c r="K392" s="456"/>
      <c r="L392" s="431"/>
      <c r="M392" s="431"/>
      <c r="N392" s="431"/>
      <c r="O392" s="431"/>
      <c r="P392" s="431"/>
      <c r="Q392" s="431"/>
      <c r="R392" s="431"/>
      <c r="S392" s="431"/>
      <c r="T392" s="431"/>
      <c r="U392" s="431"/>
      <c r="V392" s="431"/>
      <c r="W392" s="431"/>
      <c r="X392" s="431"/>
      <c r="Y392" s="431"/>
      <c r="Z392" s="378"/>
      <c r="AA392" s="378"/>
      <c r="AB392" s="378"/>
      <c r="AC392" s="378"/>
      <c r="AD392" s="378"/>
      <c r="AE392" s="378"/>
      <c r="AF392" s="378"/>
    </row>
    <row r="393" spans="1:32" ht="16.5" customHeight="1">
      <c r="A393" s="431"/>
      <c r="B393" s="402"/>
      <c r="C393" s="402"/>
      <c r="D393" s="431"/>
      <c r="E393" s="431"/>
      <c r="F393" s="431"/>
      <c r="G393" s="431"/>
      <c r="H393" s="431"/>
      <c r="I393" s="431"/>
      <c r="J393" s="431"/>
      <c r="K393" s="456"/>
      <c r="L393" s="431"/>
      <c r="M393" s="431"/>
      <c r="N393" s="431"/>
      <c r="O393" s="431"/>
      <c r="P393" s="431"/>
      <c r="Q393" s="431"/>
      <c r="R393" s="431"/>
      <c r="S393" s="431"/>
      <c r="T393" s="431"/>
      <c r="U393" s="431"/>
      <c r="V393" s="431"/>
      <c r="W393" s="431"/>
      <c r="X393" s="431"/>
      <c r="Y393" s="431"/>
      <c r="Z393" s="378"/>
      <c r="AA393" s="378"/>
      <c r="AB393" s="378"/>
      <c r="AC393" s="378"/>
      <c r="AD393" s="378"/>
      <c r="AE393" s="378"/>
      <c r="AF393" s="378"/>
    </row>
    <row r="394" spans="1:32" ht="16.5" customHeight="1">
      <c r="A394" s="431"/>
      <c r="B394" s="402"/>
      <c r="C394" s="402"/>
      <c r="D394" s="431"/>
      <c r="E394" s="431"/>
      <c r="F394" s="431"/>
      <c r="G394" s="431"/>
      <c r="H394" s="431"/>
      <c r="I394" s="431"/>
      <c r="J394" s="431"/>
      <c r="K394" s="456"/>
      <c r="L394" s="431"/>
      <c r="M394" s="431"/>
      <c r="N394" s="431"/>
      <c r="O394" s="431"/>
      <c r="P394" s="431"/>
      <c r="Q394" s="431"/>
      <c r="R394" s="431"/>
      <c r="S394" s="431"/>
      <c r="T394" s="431"/>
      <c r="U394" s="431"/>
      <c r="V394" s="431"/>
      <c r="W394" s="431"/>
      <c r="X394" s="431"/>
      <c r="Y394" s="431"/>
      <c r="Z394" s="378"/>
      <c r="AA394" s="378"/>
      <c r="AB394" s="378"/>
      <c r="AC394" s="378"/>
      <c r="AD394" s="378"/>
      <c r="AE394" s="378"/>
      <c r="AF394" s="378"/>
    </row>
    <row r="395" spans="1:32" ht="16.5" customHeight="1">
      <c r="A395" s="431"/>
      <c r="B395" s="402"/>
      <c r="C395" s="402"/>
      <c r="D395" s="431"/>
      <c r="E395" s="431"/>
      <c r="F395" s="431"/>
      <c r="G395" s="431"/>
      <c r="H395" s="431"/>
      <c r="I395" s="431"/>
      <c r="J395" s="431"/>
      <c r="K395" s="456"/>
      <c r="L395" s="431"/>
      <c r="M395" s="431"/>
      <c r="N395" s="431"/>
      <c r="O395" s="431"/>
      <c r="P395" s="431"/>
      <c r="Q395" s="431"/>
      <c r="R395" s="431"/>
      <c r="S395" s="431"/>
      <c r="T395" s="431"/>
      <c r="U395" s="431"/>
      <c r="V395" s="431"/>
      <c r="W395" s="431"/>
      <c r="X395" s="431"/>
      <c r="Y395" s="431"/>
      <c r="Z395" s="378"/>
      <c r="AA395" s="378"/>
      <c r="AB395" s="378"/>
      <c r="AC395" s="378"/>
      <c r="AD395" s="378"/>
      <c r="AE395" s="378"/>
      <c r="AF395" s="378"/>
    </row>
    <row r="396" spans="1:32" ht="16.5" customHeight="1">
      <c r="A396" s="431"/>
      <c r="B396" s="402"/>
      <c r="C396" s="402"/>
      <c r="D396" s="431"/>
      <c r="E396" s="431"/>
      <c r="F396" s="431"/>
      <c r="G396" s="431"/>
      <c r="H396" s="431"/>
      <c r="I396" s="431"/>
      <c r="J396" s="431"/>
      <c r="K396" s="456"/>
      <c r="L396" s="431"/>
      <c r="M396" s="431"/>
      <c r="N396" s="431"/>
      <c r="O396" s="431"/>
      <c r="P396" s="431"/>
      <c r="Q396" s="431"/>
      <c r="R396" s="431"/>
      <c r="S396" s="431"/>
      <c r="T396" s="431"/>
      <c r="U396" s="431"/>
      <c r="V396" s="431"/>
      <c r="W396" s="431"/>
      <c r="X396" s="431"/>
      <c r="Y396" s="431"/>
      <c r="Z396" s="378"/>
      <c r="AA396" s="378"/>
      <c r="AB396" s="378"/>
      <c r="AC396" s="378"/>
      <c r="AD396" s="378"/>
      <c r="AE396" s="378"/>
      <c r="AF396" s="378"/>
    </row>
    <row r="397" spans="1:32" ht="16.5" customHeight="1">
      <c r="A397" s="431"/>
      <c r="B397" s="402"/>
      <c r="C397" s="402"/>
      <c r="D397" s="431"/>
      <c r="E397" s="431"/>
      <c r="F397" s="431"/>
      <c r="G397" s="431"/>
      <c r="H397" s="431"/>
      <c r="I397" s="431"/>
      <c r="J397" s="431"/>
      <c r="K397" s="456"/>
      <c r="L397" s="431"/>
      <c r="M397" s="431"/>
      <c r="N397" s="431"/>
      <c r="O397" s="431"/>
      <c r="P397" s="431"/>
      <c r="Q397" s="431"/>
      <c r="R397" s="431"/>
      <c r="S397" s="431"/>
      <c r="T397" s="431"/>
      <c r="U397" s="431"/>
      <c r="V397" s="431"/>
      <c r="W397" s="431"/>
      <c r="X397" s="431"/>
      <c r="Y397" s="431"/>
      <c r="Z397" s="378"/>
      <c r="AA397" s="378"/>
      <c r="AB397" s="378"/>
      <c r="AC397" s="378"/>
      <c r="AD397" s="378"/>
      <c r="AE397" s="378"/>
      <c r="AF397" s="378"/>
    </row>
    <row r="398" spans="1:32" ht="16.5" customHeight="1">
      <c r="A398" s="431"/>
      <c r="B398" s="402"/>
      <c r="C398" s="402"/>
      <c r="D398" s="431"/>
      <c r="E398" s="431"/>
      <c r="F398" s="431"/>
      <c r="G398" s="431"/>
      <c r="H398" s="431"/>
      <c r="I398" s="431"/>
      <c r="J398" s="431"/>
      <c r="K398" s="456"/>
      <c r="L398" s="431"/>
      <c r="M398" s="431"/>
      <c r="N398" s="431"/>
      <c r="O398" s="431"/>
      <c r="P398" s="431"/>
      <c r="Q398" s="431"/>
      <c r="R398" s="431"/>
      <c r="S398" s="431"/>
      <c r="T398" s="431"/>
      <c r="U398" s="431"/>
      <c r="V398" s="431"/>
      <c r="W398" s="431"/>
      <c r="X398" s="431"/>
      <c r="Y398" s="431"/>
      <c r="Z398" s="378"/>
      <c r="AA398" s="378"/>
      <c r="AB398" s="378"/>
      <c r="AC398" s="378"/>
      <c r="AD398" s="378"/>
      <c r="AE398" s="378"/>
      <c r="AF398" s="378"/>
    </row>
    <row r="399" spans="1:32" ht="16.5" customHeight="1">
      <c r="A399" s="431"/>
      <c r="B399" s="402"/>
      <c r="C399" s="402"/>
      <c r="D399" s="431"/>
      <c r="E399" s="431"/>
      <c r="F399" s="431"/>
      <c r="G399" s="431"/>
      <c r="H399" s="431"/>
      <c r="I399" s="431"/>
      <c r="J399" s="431"/>
      <c r="K399" s="456"/>
      <c r="L399" s="431"/>
      <c r="M399" s="431"/>
      <c r="N399" s="431"/>
      <c r="O399" s="431"/>
      <c r="P399" s="431"/>
      <c r="Q399" s="431"/>
      <c r="R399" s="431"/>
      <c r="S399" s="431"/>
      <c r="T399" s="431"/>
      <c r="U399" s="431"/>
      <c r="V399" s="431"/>
      <c r="W399" s="431"/>
      <c r="X399" s="431"/>
      <c r="Y399" s="431"/>
      <c r="Z399" s="378"/>
      <c r="AA399" s="378"/>
      <c r="AB399" s="378"/>
      <c r="AC399" s="378"/>
      <c r="AD399" s="378"/>
      <c r="AE399" s="378"/>
      <c r="AF399" s="378"/>
    </row>
    <row r="400" spans="1:32" ht="16.5" customHeight="1">
      <c r="A400" s="431"/>
      <c r="B400" s="402"/>
      <c r="C400" s="402"/>
      <c r="D400" s="431"/>
      <c r="E400" s="431"/>
      <c r="F400" s="431"/>
      <c r="G400" s="431"/>
      <c r="H400" s="431"/>
      <c r="I400" s="431"/>
      <c r="J400" s="431"/>
      <c r="K400" s="456"/>
      <c r="L400" s="431"/>
      <c r="M400" s="431"/>
      <c r="N400" s="431"/>
      <c r="O400" s="431"/>
      <c r="P400" s="431"/>
      <c r="Q400" s="431"/>
      <c r="R400" s="431"/>
      <c r="S400" s="431"/>
      <c r="T400" s="431"/>
      <c r="U400" s="431"/>
      <c r="V400" s="431"/>
      <c r="W400" s="431"/>
      <c r="X400" s="431"/>
      <c r="Y400" s="431"/>
      <c r="Z400" s="378"/>
      <c r="AA400" s="378"/>
      <c r="AB400" s="378"/>
      <c r="AC400" s="378"/>
      <c r="AD400" s="378"/>
      <c r="AE400" s="378"/>
      <c r="AF400" s="378"/>
    </row>
    <row r="401" spans="1:32" ht="16.5" customHeight="1">
      <c r="A401" s="431"/>
      <c r="B401" s="402"/>
      <c r="C401" s="402"/>
      <c r="D401" s="431"/>
      <c r="E401" s="431"/>
      <c r="F401" s="431"/>
      <c r="G401" s="431"/>
      <c r="H401" s="431"/>
      <c r="I401" s="431"/>
      <c r="J401" s="431"/>
      <c r="K401" s="456"/>
      <c r="L401" s="431"/>
      <c r="M401" s="431"/>
      <c r="N401" s="431"/>
      <c r="O401" s="431"/>
      <c r="P401" s="431"/>
      <c r="Q401" s="431"/>
      <c r="R401" s="431"/>
      <c r="S401" s="431"/>
      <c r="T401" s="431"/>
      <c r="U401" s="431"/>
      <c r="V401" s="431"/>
      <c r="W401" s="431"/>
      <c r="X401" s="431"/>
      <c r="Y401" s="431"/>
      <c r="Z401" s="378"/>
      <c r="AA401" s="378"/>
      <c r="AB401" s="378"/>
      <c r="AC401" s="378"/>
      <c r="AD401" s="378"/>
      <c r="AE401" s="378"/>
      <c r="AF401" s="378"/>
    </row>
    <row r="402" spans="1:32" ht="16.5" customHeight="1">
      <c r="A402" s="431"/>
      <c r="B402" s="402"/>
      <c r="C402" s="402"/>
      <c r="D402" s="431"/>
      <c r="E402" s="431"/>
      <c r="F402" s="431"/>
      <c r="G402" s="431"/>
      <c r="H402" s="431"/>
      <c r="I402" s="431"/>
      <c r="J402" s="431"/>
      <c r="K402" s="456"/>
      <c r="L402" s="431"/>
      <c r="M402" s="431"/>
      <c r="N402" s="431"/>
      <c r="O402" s="431"/>
      <c r="P402" s="431"/>
      <c r="Q402" s="431"/>
      <c r="R402" s="431"/>
      <c r="S402" s="431"/>
      <c r="T402" s="431"/>
      <c r="U402" s="431"/>
      <c r="V402" s="431"/>
      <c r="W402" s="431"/>
      <c r="X402" s="431"/>
      <c r="Y402" s="431"/>
      <c r="Z402" s="378"/>
      <c r="AA402" s="378"/>
      <c r="AB402" s="378"/>
      <c r="AC402" s="378"/>
      <c r="AD402" s="378"/>
      <c r="AE402" s="378"/>
      <c r="AF402" s="378"/>
    </row>
    <row r="403" spans="1:32" ht="16.5" customHeight="1">
      <c r="A403" s="431"/>
      <c r="B403" s="402"/>
      <c r="C403" s="402"/>
      <c r="D403" s="431"/>
      <c r="E403" s="431"/>
      <c r="F403" s="431"/>
      <c r="G403" s="431"/>
      <c r="H403" s="431"/>
      <c r="I403" s="431"/>
      <c r="J403" s="431"/>
      <c r="K403" s="456"/>
      <c r="L403" s="431"/>
      <c r="M403" s="431"/>
      <c r="N403" s="431"/>
      <c r="O403" s="431"/>
      <c r="P403" s="431"/>
      <c r="Q403" s="431"/>
      <c r="R403" s="431"/>
      <c r="S403" s="431"/>
      <c r="T403" s="431"/>
      <c r="U403" s="431"/>
      <c r="V403" s="431"/>
      <c r="W403" s="431"/>
      <c r="X403" s="431"/>
      <c r="Y403" s="431"/>
      <c r="Z403" s="378"/>
      <c r="AA403" s="378"/>
      <c r="AB403" s="378"/>
      <c r="AC403" s="378"/>
      <c r="AD403" s="378"/>
      <c r="AE403" s="378"/>
      <c r="AF403" s="378"/>
    </row>
    <row r="404" spans="1:32" ht="16.5" customHeight="1">
      <c r="A404" s="431"/>
      <c r="B404" s="402"/>
      <c r="C404" s="402"/>
      <c r="D404" s="431"/>
      <c r="E404" s="431"/>
      <c r="F404" s="431"/>
      <c r="G404" s="431"/>
      <c r="H404" s="431"/>
      <c r="I404" s="431"/>
      <c r="J404" s="431"/>
      <c r="K404" s="456"/>
      <c r="L404" s="431"/>
      <c r="M404" s="431"/>
      <c r="N404" s="431"/>
      <c r="O404" s="431"/>
      <c r="P404" s="431"/>
      <c r="Q404" s="431"/>
      <c r="R404" s="431"/>
      <c r="S404" s="431"/>
      <c r="T404" s="431"/>
      <c r="U404" s="431"/>
      <c r="V404" s="431"/>
      <c r="W404" s="431"/>
      <c r="X404" s="431"/>
      <c r="Y404" s="431"/>
      <c r="Z404" s="378"/>
      <c r="AA404" s="378"/>
      <c r="AB404" s="378"/>
      <c r="AC404" s="378"/>
      <c r="AD404" s="378"/>
      <c r="AE404" s="378"/>
      <c r="AF404" s="378"/>
    </row>
    <row r="405" spans="1:32" ht="16.5" customHeight="1">
      <c r="A405" s="431"/>
      <c r="B405" s="402"/>
      <c r="C405" s="402"/>
      <c r="D405" s="431"/>
      <c r="E405" s="431"/>
      <c r="F405" s="431"/>
      <c r="G405" s="431"/>
      <c r="H405" s="431"/>
      <c r="I405" s="431"/>
      <c r="J405" s="431"/>
      <c r="K405" s="456"/>
      <c r="L405" s="431"/>
      <c r="M405" s="431"/>
      <c r="N405" s="431"/>
      <c r="O405" s="431"/>
      <c r="P405" s="431"/>
      <c r="Q405" s="431"/>
      <c r="R405" s="431"/>
      <c r="S405" s="431"/>
      <c r="T405" s="431"/>
      <c r="U405" s="431"/>
      <c r="V405" s="431"/>
      <c r="W405" s="431"/>
      <c r="X405" s="431"/>
      <c r="Y405" s="431"/>
      <c r="Z405" s="378"/>
      <c r="AA405" s="378"/>
      <c r="AB405" s="378"/>
      <c r="AC405" s="378"/>
      <c r="AD405" s="378"/>
      <c r="AE405" s="378"/>
      <c r="AF405" s="378"/>
    </row>
    <row r="406" spans="1:32" ht="16.5" customHeight="1">
      <c r="A406" s="431"/>
      <c r="B406" s="402"/>
      <c r="C406" s="402"/>
      <c r="D406" s="431"/>
      <c r="E406" s="431"/>
      <c r="F406" s="431"/>
      <c r="G406" s="431"/>
      <c r="H406" s="431"/>
      <c r="I406" s="431"/>
      <c r="J406" s="431"/>
      <c r="K406" s="456"/>
      <c r="L406" s="431"/>
      <c r="M406" s="431"/>
      <c r="N406" s="431"/>
      <c r="O406" s="431"/>
      <c r="P406" s="431"/>
      <c r="Q406" s="431"/>
      <c r="R406" s="431"/>
      <c r="S406" s="431"/>
      <c r="T406" s="431"/>
      <c r="U406" s="431"/>
      <c r="V406" s="431"/>
      <c r="W406" s="431"/>
      <c r="X406" s="431"/>
      <c r="Y406" s="431"/>
      <c r="Z406" s="378"/>
      <c r="AA406" s="378"/>
      <c r="AB406" s="378"/>
      <c r="AC406" s="378"/>
      <c r="AD406" s="378"/>
      <c r="AE406" s="378"/>
      <c r="AF406" s="378"/>
    </row>
    <row r="407" spans="1:32" ht="16.5" customHeight="1">
      <c r="A407" s="431"/>
      <c r="B407" s="402"/>
      <c r="C407" s="402"/>
      <c r="D407" s="431"/>
      <c r="E407" s="431"/>
      <c r="F407" s="431"/>
      <c r="G407" s="431"/>
      <c r="H407" s="431"/>
      <c r="I407" s="431"/>
      <c r="J407" s="431"/>
      <c r="K407" s="456"/>
      <c r="L407" s="431"/>
      <c r="M407" s="431"/>
      <c r="N407" s="431"/>
      <c r="O407" s="431"/>
      <c r="P407" s="431"/>
      <c r="Q407" s="431"/>
      <c r="R407" s="431"/>
      <c r="S407" s="431"/>
      <c r="T407" s="431"/>
      <c r="U407" s="431"/>
      <c r="V407" s="431"/>
      <c r="W407" s="431"/>
      <c r="X407" s="431"/>
      <c r="Y407" s="431"/>
      <c r="Z407" s="378"/>
      <c r="AA407" s="378"/>
      <c r="AB407" s="378"/>
      <c r="AC407" s="378"/>
      <c r="AD407" s="378"/>
      <c r="AE407" s="378"/>
      <c r="AF407" s="378"/>
    </row>
    <row r="408" spans="1:32" ht="16.5" customHeight="1">
      <c r="A408" s="431"/>
      <c r="B408" s="402"/>
      <c r="C408" s="402"/>
      <c r="D408" s="431"/>
      <c r="E408" s="431"/>
      <c r="F408" s="431"/>
      <c r="G408" s="431"/>
      <c r="H408" s="431"/>
      <c r="I408" s="431"/>
      <c r="J408" s="431"/>
      <c r="K408" s="456"/>
      <c r="L408" s="431"/>
      <c r="M408" s="431"/>
      <c r="N408" s="431"/>
      <c r="O408" s="431"/>
      <c r="P408" s="431"/>
      <c r="Q408" s="431"/>
      <c r="R408" s="431"/>
      <c r="S408" s="431"/>
      <c r="T408" s="431"/>
      <c r="U408" s="431"/>
      <c r="V408" s="431"/>
      <c r="W408" s="431"/>
      <c r="X408" s="431"/>
      <c r="Y408" s="431"/>
      <c r="Z408" s="378"/>
      <c r="AA408" s="378"/>
      <c r="AB408" s="378"/>
      <c r="AC408" s="378"/>
      <c r="AD408" s="378"/>
      <c r="AE408" s="378"/>
      <c r="AF408" s="378"/>
    </row>
    <row r="409" spans="1:32" ht="16.5" customHeight="1">
      <c r="A409" s="431"/>
      <c r="B409" s="402"/>
      <c r="C409" s="402"/>
      <c r="D409" s="431"/>
      <c r="E409" s="431"/>
      <c r="F409" s="431"/>
      <c r="G409" s="431"/>
      <c r="H409" s="431"/>
      <c r="I409" s="431"/>
      <c r="J409" s="431"/>
      <c r="K409" s="456"/>
      <c r="L409" s="431"/>
      <c r="M409" s="431"/>
      <c r="N409" s="431"/>
      <c r="O409" s="431"/>
      <c r="P409" s="431"/>
      <c r="Q409" s="431"/>
      <c r="R409" s="431"/>
      <c r="S409" s="431"/>
      <c r="T409" s="431"/>
      <c r="U409" s="431"/>
      <c r="V409" s="431"/>
      <c r="W409" s="431"/>
      <c r="X409" s="431"/>
      <c r="Y409" s="431"/>
      <c r="Z409" s="378"/>
      <c r="AA409" s="378"/>
      <c r="AB409" s="378"/>
      <c r="AC409" s="378"/>
      <c r="AD409" s="378"/>
      <c r="AE409" s="378"/>
      <c r="AF409" s="378"/>
    </row>
    <row r="410" spans="1:32" ht="16.5" customHeight="1">
      <c r="A410" s="431"/>
      <c r="B410" s="402"/>
      <c r="C410" s="402"/>
      <c r="D410" s="431"/>
      <c r="E410" s="431"/>
      <c r="F410" s="431"/>
      <c r="G410" s="431"/>
      <c r="H410" s="431"/>
      <c r="I410" s="431"/>
      <c r="J410" s="431"/>
      <c r="K410" s="456"/>
      <c r="L410" s="431"/>
      <c r="M410" s="431"/>
      <c r="N410" s="431"/>
      <c r="O410" s="431"/>
      <c r="P410" s="431"/>
      <c r="Q410" s="431"/>
      <c r="R410" s="431"/>
      <c r="S410" s="431"/>
      <c r="T410" s="431"/>
      <c r="U410" s="431"/>
      <c r="V410" s="431"/>
      <c r="W410" s="431"/>
      <c r="X410" s="431"/>
      <c r="Y410" s="431"/>
      <c r="Z410" s="378"/>
      <c r="AA410" s="378"/>
      <c r="AB410" s="378"/>
      <c r="AC410" s="378"/>
      <c r="AD410" s="378"/>
      <c r="AE410" s="378"/>
      <c r="AF410" s="378"/>
    </row>
    <row r="411" spans="1:32" ht="16.5" customHeight="1">
      <c r="A411" s="431"/>
      <c r="B411" s="402"/>
      <c r="C411" s="402"/>
      <c r="D411" s="431"/>
      <c r="E411" s="431"/>
      <c r="F411" s="431"/>
      <c r="G411" s="431"/>
      <c r="H411" s="431"/>
      <c r="I411" s="431"/>
      <c r="J411" s="431"/>
      <c r="K411" s="456"/>
      <c r="L411" s="431"/>
      <c r="M411" s="431"/>
      <c r="N411" s="431"/>
      <c r="O411" s="431"/>
      <c r="P411" s="431"/>
      <c r="Q411" s="431"/>
      <c r="R411" s="431"/>
      <c r="S411" s="431"/>
      <c r="T411" s="431"/>
      <c r="U411" s="431"/>
      <c r="V411" s="431"/>
      <c r="W411" s="431"/>
      <c r="X411" s="431"/>
      <c r="Y411" s="431"/>
      <c r="Z411" s="378"/>
      <c r="AA411" s="378"/>
      <c r="AB411" s="378"/>
      <c r="AC411" s="378"/>
      <c r="AD411" s="378"/>
      <c r="AE411" s="378"/>
      <c r="AF411" s="378"/>
    </row>
    <row r="412" spans="1:32" ht="16.5" customHeight="1">
      <c r="A412" s="431"/>
      <c r="B412" s="402"/>
      <c r="C412" s="402"/>
      <c r="D412" s="431"/>
      <c r="E412" s="431"/>
      <c r="F412" s="431"/>
      <c r="G412" s="431"/>
      <c r="H412" s="431"/>
      <c r="I412" s="431"/>
      <c r="J412" s="431"/>
      <c r="K412" s="456"/>
      <c r="L412" s="431"/>
      <c r="M412" s="431"/>
      <c r="N412" s="431"/>
      <c r="O412" s="431"/>
      <c r="P412" s="431"/>
      <c r="Q412" s="431"/>
      <c r="R412" s="431"/>
      <c r="S412" s="431"/>
      <c r="T412" s="431"/>
      <c r="U412" s="431"/>
      <c r="V412" s="431"/>
      <c r="W412" s="431"/>
      <c r="X412" s="431"/>
      <c r="Y412" s="431"/>
      <c r="Z412" s="378"/>
      <c r="AA412" s="378"/>
      <c r="AB412" s="378"/>
      <c r="AC412" s="378"/>
      <c r="AD412" s="378"/>
      <c r="AE412" s="378"/>
      <c r="AF412" s="378"/>
    </row>
    <row r="413" spans="1:32" ht="16.5" customHeight="1">
      <c r="A413" s="431"/>
      <c r="B413" s="402"/>
      <c r="C413" s="402"/>
      <c r="D413" s="431"/>
      <c r="E413" s="431"/>
      <c r="F413" s="431"/>
      <c r="G413" s="431"/>
      <c r="H413" s="431"/>
      <c r="I413" s="431"/>
      <c r="J413" s="431"/>
      <c r="K413" s="456"/>
      <c r="L413" s="431"/>
      <c r="M413" s="431"/>
      <c r="N413" s="431"/>
      <c r="O413" s="431"/>
      <c r="P413" s="431"/>
      <c r="Q413" s="431"/>
      <c r="R413" s="431"/>
      <c r="S413" s="431"/>
      <c r="T413" s="431"/>
      <c r="U413" s="431"/>
      <c r="V413" s="431"/>
      <c r="W413" s="431"/>
      <c r="X413" s="431"/>
      <c r="Y413" s="431"/>
      <c r="Z413" s="378"/>
      <c r="AA413" s="378"/>
      <c r="AB413" s="378"/>
      <c r="AC413" s="378"/>
      <c r="AD413" s="378"/>
      <c r="AE413" s="378"/>
      <c r="AF413" s="378"/>
    </row>
    <row r="414" spans="1:32" ht="16.5" customHeight="1">
      <c r="A414" s="431"/>
      <c r="B414" s="402"/>
      <c r="C414" s="402"/>
      <c r="D414" s="431"/>
      <c r="E414" s="431"/>
      <c r="F414" s="431"/>
      <c r="G414" s="431"/>
      <c r="H414" s="431"/>
      <c r="I414" s="431"/>
      <c r="J414" s="431"/>
      <c r="K414" s="456"/>
      <c r="L414" s="431"/>
      <c r="M414" s="431"/>
      <c r="N414" s="431"/>
      <c r="O414" s="431"/>
      <c r="P414" s="431"/>
      <c r="Q414" s="431"/>
      <c r="R414" s="431"/>
      <c r="S414" s="431"/>
      <c r="T414" s="431"/>
      <c r="U414" s="431"/>
      <c r="V414" s="431"/>
      <c r="W414" s="431"/>
      <c r="X414" s="431"/>
      <c r="Y414" s="431"/>
      <c r="Z414" s="378"/>
      <c r="AA414" s="378"/>
      <c r="AB414" s="378"/>
      <c r="AC414" s="378"/>
      <c r="AD414" s="378"/>
      <c r="AE414" s="378"/>
      <c r="AF414" s="378"/>
    </row>
    <row r="415" spans="1:32" ht="16.5" customHeight="1">
      <c r="A415" s="431"/>
      <c r="B415" s="402"/>
      <c r="C415" s="402"/>
      <c r="D415" s="431"/>
      <c r="E415" s="431"/>
      <c r="F415" s="431"/>
      <c r="G415" s="431"/>
      <c r="H415" s="431"/>
      <c r="I415" s="431"/>
      <c r="J415" s="431"/>
      <c r="K415" s="456"/>
      <c r="L415" s="431"/>
      <c r="M415" s="431"/>
      <c r="N415" s="431"/>
      <c r="O415" s="431"/>
      <c r="P415" s="431"/>
      <c r="Q415" s="431"/>
      <c r="R415" s="431"/>
      <c r="S415" s="431"/>
      <c r="T415" s="431"/>
      <c r="U415" s="431"/>
      <c r="V415" s="431"/>
      <c r="W415" s="431"/>
      <c r="X415" s="431"/>
      <c r="Y415" s="431"/>
      <c r="Z415" s="378"/>
      <c r="AA415" s="378"/>
      <c r="AB415" s="378"/>
      <c r="AC415" s="378"/>
      <c r="AD415" s="378"/>
      <c r="AE415" s="378"/>
      <c r="AF415" s="378"/>
    </row>
    <row r="416" spans="1:32" ht="16.5" customHeight="1">
      <c r="A416" s="431"/>
      <c r="B416" s="402"/>
      <c r="C416" s="402"/>
      <c r="D416" s="431"/>
      <c r="E416" s="431"/>
      <c r="F416" s="431"/>
      <c r="G416" s="431"/>
      <c r="H416" s="431"/>
      <c r="I416" s="431"/>
      <c r="J416" s="431"/>
      <c r="K416" s="456"/>
      <c r="L416" s="431"/>
      <c r="M416" s="431"/>
      <c r="N416" s="431"/>
      <c r="O416" s="431"/>
      <c r="P416" s="431"/>
      <c r="Q416" s="431"/>
      <c r="R416" s="431"/>
      <c r="S416" s="431"/>
      <c r="T416" s="431"/>
      <c r="U416" s="431"/>
      <c r="V416" s="431"/>
      <c r="W416" s="431"/>
      <c r="X416" s="431"/>
      <c r="Y416" s="431"/>
      <c r="Z416" s="378"/>
      <c r="AA416" s="378"/>
      <c r="AB416" s="378"/>
      <c r="AC416" s="378"/>
      <c r="AD416" s="378"/>
      <c r="AE416" s="378"/>
      <c r="AF416" s="378"/>
    </row>
    <row r="417" spans="1:32" ht="16.5" customHeight="1">
      <c r="A417" s="431"/>
      <c r="B417" s="402"/>
      <c r="C417" s="402"/>
      <c r="D417" s="431"/>
      <c r="E417" s="431"/>
      <c r="F417" s="431"/>
      <c r="G417" s="431"/>
      <c r="H417" s="431"/>
      <c r="I417" s="431"/>
      <c r="J417" s="431"/>
      <c r="K417" s="456"/>
      <c r="L417" s="431"/>
      <c r="M417" s="431"/>
      <c r="N417" s="431"/>
      <c r="O417" s="431"/>
      <c r="P417" s="431"/>
      <c r="Q417" s="431"/>
      <c r="R417" s="431"/>
      <c r="S417" s="431"/>
      <c r="T417" s="431"/>
      <c r="U417" s="431"/>
      <c r="V417" s="431"/>
      <c r="W417" s="431"/>
      <c r="X417" s="431"/>
      <c r="Y417" s="431"/>
      <c r="Z417" s="378"/>
      <c r="AA417" s="378"/>
      <c r="AB417" s="378"/>
      <c r="AC417" s="378"/>
      <c r="AD417" s="378"/>
      <c r="AE417" s="378"/>
      <c r="AF417" s="378"/>
    </row>
    <row r="418" spans="1:32" ht="16.5" customHeight="1">
      <c r="A418" s="431"/>
      <c r="B418" s="402"/>
      <c r="C418" s="402"/>
      <c r="D418" s="431"/>
      <c r="E418" s="431"/>
      <c r="F418" s="431"/>
      <c r="G418" s="431"/>
      <c r="H418" s="431"/>
      <c r="I418" s="431"/>
      <c r="J418" s="431"/>
      <c r="K418" s="456"/>
      <c r="L418" s="431"/>
      <c r="M418" s="431"/>
      <c r="N418" s="431"/>
      <c r="O418" s="431"/>
      <c r="P418" s="431"/>
      <c r="Q418" s="431"/>
      <c r="R418" s="431"/>
      <c r="S418" s="431"/>
      <c r="T418" s="431"/>
      <c r="U418" s="431"/>
      <c r="V418" s="431"/>
      <c r="W418" s="431"/>
      <c r="X418" s="431"/>
      <c r="Y418" s="431"/>
      <c r="Z418" s="378"/>
      <c r="AA418" s="378"/>
      <c r="AB418" s="378"/>
      <c r="AC418" s="378"/>
      <c r="AD418" s="378"/>
      <c r="AE418" s="378"/>
      <c r="AF418" s="378"/>
    </row>
    <row r="419" spans="1:32" ht="16.5" customHeight="1">
      <c r="A419" s="431"/>
      <c r="B419" s="402"/>
      <c r="C419" s="402"/>
      <c r="D419" s="431"/>
      <c r="E419" s="431"/>
      <c r="F419" s="431"/>
      <c r="G419" s="431"/>
      <c r="H419" s="431"/>
      <c r="I419" s="431"/>
      <c r="J419" s="431"/>
      <c r="K419" s="456"/>
      <c r="L419" s="431"/>
      <c r="M419" s="431"/>
      <c r="N419" s="431"/>
      <c r="O419" s="431"/>
      <c r="P419" s="431"/>
      <c r="Q419" s="431"/>
      <c r="R419" s="431"/>
      <c r="S419" s="431"/>
      <c r="T419" s="431"/>
      <c r="U419" s="431"/>
      <c r="V419" s="431"/>
      <c r="W419" s="431"/>
      <c r="X419" s="431"/>
      <c r="Y419" s="431"/>
      <c r="Z419" s="378"/>
      <c r="AA419" s="378"/>
      <c r="AB419" s="378"/>
      <c r="AC419" s="378"/>
      <c r="AD419" s="378"/>
      <c r="AE419" s="378"/>
      <c r="AF419" s="378"/>
    </row>
    <row r="420" spans="1:32" ht="16.5" customHeight="1">
      <c r="A420" s="431"/>
      <c r="B420" s="402"/>
      <c r="C420" s="402"/>
      <c r="D420" s="431"/>
      <c r="E420" s="431"/>
      <c r="F420" s="431"/>
      <c r="G420" s="431"/>
      <c r="H420" s="431"/>
      <c r="I420" s="431"/>
      <c r="J420" s="431"/>
      <c r="K420" s="456"/>
      <c r="L420" s="431"/>
      <c r="M420" s="431"/>
      <c r="N420" s="431"/>
      <c r="O420" s="431"/>
      <c r="P420" s="431"/>
      <c r="Q420" s="431"/>
      <c r="R420" s="431"/>
      <c r="S420" s="431"/>
      <c r="T420" s="431"/>
      <c r="U420" s="431"/>
      <c r="V420" s="431"/>
      <c r="W420" s="431"/>
      <c r="X420" s="431"/>
      <c r="Y420" s="431"/>
      <c r="Z420" s="378"/>
      <c r="AA420" s="378"/>
      <c r="AB420" s="378"/>
      <c r="AC420" s="378"/>
      <c r="AD420" s="378"/>
      <c r="AE420" s="378"/>
      <c r="AF420" s="378"/>
    </row>
    <row r="421" spans="1:32" ht="16.5" customHeight="1">
      <c r="A421" s="431"/>
      <c r="B421" s="402"/>
      <c r="C421" s="402"/>
      <c r="D421" s="431"/>
      <c r="E421" s="431"/>
      <c r="F421" s="431"/>
      <c r="G421" s="431"/>
      <c r="H421" s="431"/>
      <c r="I421" s="431"/>
      <c r="J421" s="431"/>
      <c r="K421" s="456"/>
      <c r="L421" s="431"/>
      <c r="M421" s="431"/>
      <c r="N421" s="431"/>
      <c r="O421" s="431"/>
      <c r="P421" s="431"/>
      <c r="Q421" s="431"/>
      <c r="R421" s="431"/>
      <c r="S421" s="431"/>
      <c r="T421" s="431"/>
      <c r="U421" s="431"/>
      <c r="V421" s="431"/>
      <c r="W421" s="431"/>
      <c r="X421" s="431"/>
      <c r="Y421" s="431"/>
      <c r="Z421" s="378"/>
      <c r="AA421" s="378"/>
      <c r="AB421" s="378"/>
      <c r="AC421" s="378"/>
      <c r="AD421" s="378"/>
      <c r="AE421" s="378"/>
      <c r="AF421" s="378"/>
    </row>
    <row r="422" spans="1:32" ht="16.5" customHeight="1">
      <c r="A422" s="431"/>
      <c r="B422" s="402"/>
      <c r="C422" s="402"/>
      <c r="D422" s="431"/>
      <c r="E422" s="431"/>
      <c r="F422" s="431"/>
      <c r="G422" s="431"/>
      <c r="H422" s="431"/>
      <c r="I422" s="431"/>
      <c r="J422" s="431"/>
      <c r="K422" s="456"/>
      <c r="L422" s="431"/>
      <c r="M422" s="431"/>
      <c r="N422" s="431"/>
      <c r="O422" s="431"/>
      <c r="P422" s="431"/>
      <c r="Q422" s="431"/>
      <c r="R422" s="431"/>
      <c r="S422" s="431"/>
      <c r="T422" s="431"/>
      <c r="U422" s="431"/>
      <c r="V422" s="431"/>
      <c r="W422" s="431"/>
      <c r="X422" s="431"/>
      <c r="Y422" s="431"/>
      <c r="Z422" s="378"/>
      <c r="AA422" s="378"/>
      <c r="AB422" s="378"/>
      <c r="AC422" s="378"/>
      <c r="AD422" s="378"/>
      <c r="AE422" s="378"/>
      <c r="AF422" s="378"/>
    </row>
    <row r="423" spans="1:32" ht="16.5" customHeight="1">
      <c r="A423" s="431"/>
      <c r="B423" s="402"/>
      <c r="C423" s="402"/>
      <c r="D423" s="431"/>
      <c r="E423" s="431"/>
      <c r="F423" s="431"/>
      <c r="G423" s="431"/>
      <c r="H423" s="431"/>
      <c r="I423" s="431"/>
      <c r="J423" s="431"/>
      <c r="K423" s="456"/>
      <c r="L423" s="431"/>
      <c r="M423" s="431"/>
      <c r="N423" s="431"/>
      <c r="O423" s="431"/>
      <c r="P423" s="431"/>
      <c r="Q423" s="431"/>
      <c r="R423" s="431"/>
      <c r="S423" s="431"/>
      <c r="T423" s="431"/>
      <c r="U423" s="431"/>
      <c r="V423" s="431"/>
      <c r="W423" s="431"/>
      <c r="X423" s="431"/>
      <c r="Y423" s="431"/>
      <c r="Z423" s="378"/>
      <c r="AA423" s="378"/>
      <c r="AB423" s="378"/>
      <c r="AC423" s="378"/>
      <c r="AD423" s="378"/>
      <c r="AE423" s="378"/>
      <c r="AF423" s="378"/>
    </row>
    <row r="424" spans="1:32" ht="16.5" customHeight="1">
      <c r="A424" s="431"/>
      <c r="B424" s="402"/>
      <c r="C424" s="402"/>
      <c r="D424" s="431"/>
      <c r="E424" s="431"/>
      <c r="F424" s="431"/>
      <c r="G424" s="431"/>
      <c r="H424" s="431"/>
      <c r="I424" s="431"/>
      <c r="J424" s="431"/>
      <c r="K424" s="456"/>
      <c r="L424" s="431"/>
      <c r="M424" s="431"/>
      <c r="N424" s="431"/>
      <c r="O424" s="431"/>
      <c r="P424" s="431"/>
      <c r="Q424" s="431"/>
      <c r="R424" s="431"/>
      <c r="S424" s="431"/>
      <c r="T424" s="431"/>
      <c r="U424" s="431"/>
      <c r="V424" s="431"/>
      <c r="W424" s="431"/>
      <c r="X424" s="431"/>
      <c r="Y424" s="431"/>
      <c r="Z424" s="378"/>
      <c r="AA424" s="378"/>
      <c r="AB424" s="378"/>
      <c r="AC424" s="378"/>
      <c r="AD424" s="378"/>
      <c r="AE424" s="378"/>
      <c r="AF424" s="378"/>
    </row>
    <row r="425" spans="1:32" ht="16.5" customHeight="1">
      <c r="A425" s="431"/>
      <c r="B425" s="402"/>
      <c r="C425" s="402"/>
      <c r="D425" s="431"/>
      <c r="E425" s="431"/>
      <c r="F425" s="431"/>
      <c r="G425" s="431"/>
      <c r="H425" s="431"/>
      <c r="I425" s="431"/>
      <c r="J425" s="431"/>
      <c r="K425" s="456"/>
      <c r="L425" s="431"/>
      <c r="M425" s="431"/>
      <c r="N425" s="431"/>
      <c r="O425" s="431"/>
      <c r="P425" s="431"/>
      <c r="Q425" s="431"/>
      <c r="R425" s="431"/>
      <c r="S425" s="431"/>
      <c r="T425" s="431"/>
      <c r="U425" s="431"/>
      <c r="V425" s="431"/>
      <c r="W425" s="431"/>
      <c r="X425" s="431"/>
      <c r="Y425" s="431"/>
      <c r="Z425" s="378"/>
      <c r="AA425" s="378"/>
      <c r="AB425" s="378"/>
      <c r="AC425" s="378"/>
      <c r="AD425" s="378"/>
      <c r="AE425" s="378"/>
      <c r="AF425" s="378"/>
    </row>
    <row r="426" spans="1:32" ht="16.5" customHeight="1">
      <c r="A426" s="431"/>
      <c r="B426" s="402"/>
      <c r="C426" s="402"/>
      <c r="D426" s="431"/>
      <c r="E426" s="431"/>
      <c r="F426" s="431"/>
      <c r="G426" s="431"/>
      <c r="H426" s="431"/>
      <c r="I426" s="431"/>
      <c r="J426" s="431"/>
      <c r="K426" s="456"/>
      <c r="L426" s="431"/>
      <c r="M426" s="431"/>
      <c r="N426" s="431"/>
      <c r="O426" s="431"/>
      <c r="P426" s="431"/>
      <c r="Q426" s="431"/>
      <c r="R426" s="431"/>
      <c r="S426" s="431"/>
      <c r="T426" s="431"/>
      <c r="U426" s="431"/>
      <c r="V426" s="431"/>
      <c r="W426" s="431"/>
      <c r="X426" s="431"/>
      <c r="Y426" s="431"/>
      <c r="Z426" s="378"/>
      <c r="AA426" s="378"/>
      <c r="AB426" s="378"/>
      <c r="AC426" s="378"/>
      <c r="AD426" s="378"/>
      <c r="AE426" s="378"/>
      <c r="AF426" s="378"/>
    </row>
    <row r="427" spans="1:32" ht="16.5" customHeight="1">
      <c r="A427" s="431"/>
      <c r="B427" s="402"/>
      <c r="C427" s="402"/>
      <c r="D427" s="431"/>
      <c r="E427" s="431"/>
      <c r="F427" s="431"/>
      <c r="G427" s="431"/>
      <c r="H427" s="431"/>
      <c r="I427" s="431"/>
      <c r="J427" s="431"/>
      <c r="K427" s="456"/>
      <c r="L427" s="431"/>
      <c r="M427" s="431"/>
      <c r="N427" s="431"/>
      <c r="O427" s="431"/>
      <c r="P427" s="431"/>
      <c r="Q427" s="431"/>
      <c r="R427" s="431"/>
      <c r="S427" s="431"/>
      <c r="T427" s="431"/>
      <c r="U427" s="431"/>
      <c r="V427" s="431"/>
      <c r="W427" s="431"/>
      <c r="X427" s="431"/>
      <c r="Y427" s="431"/>
      <c r="Z427" s="378"/>
      <c r="AA427" s="378"/>
      <c r="AB427" s="378"/>
      <c r="AC427" s="378"/>
      <c r="AD427" s="378"/>
      <c r="AE427" s="378"/>
      <c r="AF427" s="378"/>
    </row>
    <row r="428" spans="1:32" ht="16.5" customHeight="1">
      <c r="A428" s="431"/>
      <c r="B428" s="402"/>
      <c r="C428" s="402"/>
      <c r="D428" s="431"/>
      <c r="E428" s="431"/>
      <c r="F428" s="431"/>
      <c r="G428" s="431"/>
      <c r="H428" s="431"/>
      <c r="I428" s="431"/>
      <c r="J428" s="431"/>
      <c r="K428" s="456"/>
      <c r="L428" s="431"/>
      <c r="M428" s="431"/>
      <c r="N428" s="431"/>
      <c r="O428" s="431"/>
      <c r="P428" s="431"/>
      <c r="Q428" s="431"/>
      <c r="R428" s="431"/>
      <c r="S428" s="431"/>
      <c r="T428" s="431"/>
      <c r="U428" s="431"/>
      <c r="V428" s="431"/>
      <c r="W428" s="431"/>
      <c r="X428" s="431"/>
      <c r="Y428" s="431"/>
      <c r="Z428" s="378"/>
      <c r="AA428" s="378"/>
      <c r="AB428" s="378"/>
      <c r="AC428" s="378"/>
      <c r="AD428" s="378"/>
      <c r="AE428" s="378"/>
      <c r="AF428" s="378"/>
    </row>
    <row r="429" spans="1:32" ht="16.5" customHeight="1">
      <c r="A429" s="431"/>
      <c r="B429" s="402"/>
      <c r="C429" s="402"/>
      <c r="D429" s="431"/>
      <c r="E429" s="431"/>
      <c r="F429" s="431"/>
      <c r="G429" s="431"/>
      <c r="H429" s="431"/>
      <c r="I429" s="431"/>
      <c r="J429" s="431"/>
      <c r="K429" s="456"/>
      <c r="L429" s="431"/>
      <c r="M429" s="431"/>
      <c r="N429" s="431"/>
      <c r="O429" s="431"/>
      <c r="P429" s="431"/>
      <c r="Q429" s="431"/>
      <c r="R429" s="431"/>
      <c r="S429" s="431"/>
      <c r="T429" s="431"/>
      <c r="U429" s="431"/>
      <c r="V429" s="431"/>
      <c r="W429" s="431"/>
      <c r="X429" s="431"/>
      <c r="Y429" s="431"/>
      <c r="Z429" s="378"/>
      <c r="AA429" s="378"/>
      <c r="AB429" s="378"/>
      <c r="AC429" s="378"/>
      <c r="AD429" s="378"/>
      <c r="AE429" s="378"/>
      <c r="AF429" s="378"/>
    </row>
    <row r="430" spans="1:32" ht="16.5" customHeight="1">
      <c r="A430" s="431"/>
      <c r="B430" s="402"/>
      <c r="C430" s="402"/>
      <c r="D430" s="431"/>
      <c r="E430" s="431"/>
      <c r="F430" s="431"/>
      <c r="G430" s="431"/>
      <c r="H430" s="431"/>
      <c r="I430" s="431"/>
      <c r="J430" s="431"/>
      <c r="K430" s="456"/>
      <c r="L430" s="431"/>
      <c r="M430" s="431"/>
      <c r="N430" s="431"/>
      <c r="O430" s="431"/>
      <c r="P430" s="431"/>
      <c r="Q430" s="431"/>
      <c r="R430" s="431"/>
      <c r="S430" s="431"/>
      <c r="T430" s="431"/>
      <c r="U430" s="431"/>
      <c r="V430" s="431"/>
      <c r="W430" s="431"/>
      <c r="X430" s="431"/>
      <c r="Y430" s="431"/>
      <c r="Z430" s="378"/>
      <c r="AA430" s="378"/>
      <c r="AB430" s="378"/>
      <c r="AC430" s="378"/>
      <c r="AD430" s="378"/>
      <c r="AE430" s="378"/>
      <c r="AF430" s="378"/>
    </row>
    <row r="431" spans="1:32" ht="16.5" customHeight="1">
      <c r="A431" s="431"/>
      <c r="B431" s="402"/>
      <c r="C431" s="402"/>
      <c r="D431" s="431"/>
      <c r="E431" s="431"/>
      <c r="F431" s="431"/>
      <c r="G431" s="431"/>
      <c r="H431" s="431"/>
      <c r="I431" s="431"/>
      <c r="J431" s="431"/>
      <c r="K431" s="456"/>
      <c r="L431" s="431"/>
      <c r="M431" s="431"/>
      <c r="N431" s="431"/>
      <c r="O431" s="431"/>
      <c r="P431" s="431"/>
      <c r="Q431" s="431"/>
      <c r="R431" s="431"/>
      <c r="S431" s="431"/>
      <c r="T431" s="431"/>
      <c r="U431" s="431"/>
      <c r="V431" s="431"/>
      <c r="W431" s="431"/>
      <c r="X431" s="431"/>
      <c r="Y431" s="431"/>
      <c r="Z431" s="378"/>
      <c r="AA431" s="378"/>
      <c r="AB431" s="378"/>
      <c r="AC431" s="378"/>
      <c r="AD431" s="378"/>
      <c r="AE431" s="378"/>
      <c r="AF431" s="378"/>
    </row>
    <row r="432" spans="1:32" ht="16.5" customHeight="1">
      <c r="A432" s="431"/>
      <c r="B432" s="402"/>
      <c r="C432" s="402"/>
      <c r="D432" s="431"/>
      <c r="E432" s="431"/>
      <c r="F432" s="431"/>
      <c r="G432" s="431"/>
      <c r="H432" s="431"/>
      <c r="I432" s="431"/>
      <c r="J432" s="431"/>
      <c r="K432" s="456"/>
      <c r="L432" s="431"/>
      <c r="M432" s="431"/>
      <c r="N432" s="431"/>
      <c r="O432" s="431"/>
      <c r="P432" s="431"/>
      <c r="Q432" s="431"/>
      <c r="R432" s="431"/>
      <c r="S432" s="431"/>
      <c r="T432" s="431"/>
      <c r="U432" s="431"/>
      <c r="V432" s="431"/>
      <c r="W432" s="431"/>
      <c r="X432" s="431"/>
      <c r="Y432" s="431"/>
      <c r="Z432" s="378"/>
      <c r="AA432" s="378"/>
      <c r="AB432" s="378"/>
      <c r="AC432" s="378"/>
      <c r="AD432" s="378"/>
      <c r="AE432" s="378"/>
      <c r="AF432" s="378"/>
    </row>
    <row r="433" spans="1:32" ht="16.5" customHeight="1">
      <c r="A433" s="431"/>
      <c r="B433" s="402"/>
      <c r="C433" s="402"/>
      <c r="D433" s="431"/>
      <c r="E433" s="431"/>
      <c r="F433" s="431"/>
      <c r="G433" s="431"/>
      <c r="H433" s="431"/>
      <c r="I433" s="431"/>
      <c r="J433" s="431"/>
      <c r="K433" s="456"/>
      <c r="L433" s="431"/>
      <c r="M433" s="431"/>
      <c r="N433" s="431"/>
      <c r="O433" s="431"/>
      <c r="P433" s="431"/>
      <c r="Q433" s="431"/>
      <c r="R433" s="431"/>
      <c r="S433" s="431"/>
      <c r="T433" s="431"/>
      <c r="U433" s="431"/>
      <c r="V433" s="431"/>
      <c r="W433" s="431"/>
      <c r="X433" s="431"/>
      <c r="Y433" s="431"/>
      <c r="Z433" s="378"/>
      <c r="AA433" s="378"/>
      <c r="AB433" s="378"/>
      <c r="AC433" s="378"/>
      <c r="AD433" s="378"/>
      <c r="AE433" s="378"/>
      <c r="AF433" s="378"/>
    </row>
    <row r="434" spans="1:32" ht="16.5" customHeight="1">
      <c r="A434" s="431"/>
      <c r="B434" s="402"/>
      <c r="C434" s="402"/>
      <c r="D434" s="431"/>
      <c r="E434" s="431"/>
      <c r="F434" s="431"/>
      <c r="G434" s="431"/>
      <c r="H434" s="431"/>
      <c r="I434" s="431"/>
      <c r="J434" s="431"/>
      <c r="K434" s="456"/>
      <c r="L434" s="431"/>
      <c r="M434" s="431"/>
      <c r="N434" s="431"/>
      <c r="O434" s="431"/>
      <c r="P434" s="431"/>
      <c r="Q434" s="431"/>
      <c r="R434" s="431"/>
      <c r="S434" s="431"/>
      <c r="T434" s="431"/>
      <c r="U434" s="431"/>
      <c r="V434" s="431"/>
      <c r="W434" s="431"/>
      <c r="X434" s="431"/>
      <c r="Y434" s="431"/>
      <c r="Z434" s="378"/>
      <c r="AA434" s="378"/>
      <c r="AB434" s="378"/>
      <c r="AC434" s="378"/>
      <c r="AD434" s="378"/>
      <c r="AE434" s="378"/>
      <c r="AF434" s="378"/>
    </row>
    <row r="435" spans="1:32" ht="16.5" customHeight="1">
      <c r="A435" s="431"/>
      <c r="B435" s="402"/>
      <c r="C435" s="402"/>
      <c r="D435" s="431"/>
      <c r="E435" s="431"/>
      <c r="F435" s="431"/>
      <c r="G435" s="431"/>
      <c r="H435" s="431"/>
      <c r="I435" s="431"/>
      <c r="J435" s="431"/>
      <c r="K435" s="456"/>
      <c r="L435" s="431"/>
      <c r="M435" s="431"/>
      <c r="N435" s="431"/>
      <c r="O435" s="431"/>
      <c r="P435" s="431"/>
      <c r="Q435" s="431"/>
      <c r="R435" s="431"/>
      <c r="S435" s="431"/>
      <c r="T435" s="431"/>
      <c r="U435" s="431"/>
      <c r="V435" s="431"/>
      <c r="W435" s="431"/>
      <c r="X435" s="431"/>
      <c r="Y435" s="431"/>
      <c r="Z435" s="378"/>
      <c r="AA435" s="378"/>
      <c r="AB435" s="378"/>
      <c r="AC435" s="378"/>
      <c r="AD435" s="378"/>
      <c r="AE435" s="378"/>
      <c r="AF435" s="378"/>
    </row>
    <row r="436" spans="1:32" ht="16.5" customHeight="1">
      <c r="A436" s="431"/>
      <c r="B436" s="402"/>
      <c r="C436" s="402"/>
      <c r="D436" s="431"/>
      <c r="E436" s="431"/>
      <c r="F436" s="431"/>
      <c r="G436" s="431"/>
      <c r="H436" s="431"/>
      <c r="I436" s="431"/>
      <c r="J436" s="431"/>
      <c r="K436" s="456"/>
      <c r="L436" s="431"/>
      <c r="M436" s="431"/>
      <c r="N436" s="431"/>
      <c r="O436" s="431"/>
      <c r="P436" s="431"/>
      <c r="Q436" s="431"/>
      <c r="R436" s="431"/>
      <c r="S436" s="431"/>
      <c r="T436" s="431"/>
      <c r="U436" s="431"/>
      <c r="V436" s="431"/>
      <c r="W436" s="431"/>
      <c r="X436" s="431"/>
      <c r="Y436" s="431"/>
      <c r="Z436" s="378"/>
      <c r="AA436" s="378"/>
      <c r="AB436" s="378"/>
      <c r="AC436" s="378"/>
      <c r="AD436" s="378"/>
      <c r="AE436" s="378"/>
      <c r="AF436" s="378"/>
    </row>
    <row r="437" spans="1:32" ht="16.5" customHeight="1">
      <c r="A437" s="431"/>
      <c r="B437" s="402"/>
      <c r="C437" s="402"/>
      <c r="D437" s="431"/>
      <c r="E437" s="431"/>
      <c r="F437" s="431"/>
      <c r="G437" s="431"/>
      <c r="H437" s="431"/>
      <c r="I437" s="431"/>
      <c r="J437" s="431"/>
      <c r="K437" s="456"/>
      <c r="L437" s="431"/>
      <c r="M437" s="431"/>
      <c r="N437" s="431"/>
      <c r="O437" s="431"/>
      <c r="P437" s="431"/>
      <c r="Q437" s="431"/>
      <c r="R437" s="431"/>
      <c r="S437" s="431"/>
      <c r="T437" s="431"/>
      <c r="U437" s="431"/>
      <c r="V437" s="431"/>
      <c r="W437" s="431"/>
      <c r="X437" s="431"/>
      <c r="Y437" s="431"/>
      <c r="Z437" s="378"/>
      <c r="AA437" s="378"/>
      <c r="AB437" s="378"/>
      <c r="AC437" s="378"/>
      <c r="AD437" s="378"/>
      <c r="AE437" s="378"/>
      <c r="AF437" s="378"/>
    </row>
    <row r="438" spans="1:32" ht="16.5" customHeight="1">
      <c r="A438" s="431"/>
      <c r="B438" s="402"/>
      <c r="C438" s="402"/>
      <c r="D438" s="431"/>
      <c r="E438" s="431"/>
      <c r="F438" s="431"/>
      <c r="G438" s="431"/>
      <c r="H438" s="431"/>
      <c r="I438" s="431"/>
      <c r="J438" s="431"/>
      <c r="K438" s="456"/>
      <c r="L438" s="431"/>
      <c r="M438" s="431"/>
      <c r="N438" s="431"/>
      <c r="O438" s="431"/>
      <c r="P438" s="431"/>
      <c r="Q438" s="431"/>
      <c r="R438" s="431"/>
      <c r="S438" s="431"/>
      <c r="T438" s="431"/>
      <c r="U438" s="431"/>
      <c r="V438" s="431"/>
      <c r="W438" s="431"/>
      <c r="X438" s="431"/>
      <c r="Y438" s="431"/>
      <c r="Z438" s="378"/>
      <c r="AA438" s="378"/>
      <c r="AB438" s="378"/>
      <c r="AC438" s="378"/>
      <c r="AD438" s="378"/>
      <c r="AE438" s="378"/>
      <c r="AF438" s="378"/>
    </row>
    <row r="439" spans="1:32" ht="16.5" customHeight="1">
      <c r="A439" s="431"/>
      <c r="B439" s="402"/>
      <c r="C439" s="402"/>
      <c r="D439" s="431"/>
      <c r="E439" s="431"/>
      <c r="F439" s="431"/>
      <c r="G439" s="431"/>
      <c r="H439" s="431"/>
      <c r="I439" s="431"/>
      <c r="J439" s="431"/>
      <c r="K439" s="456"/>
      <c r="L439" s="431"/>
      <c r="M439" s="431"/>
      <c r="N439" s="431"/>
      <c r="O439" s="431"/>
      <c r="P439" s="431"/>
      <c r="Q439" s="431"/>
      <c r="R439" s="431"/>
      <c r="S439" s="431"/>
      <c r="T439" s="431"/>
      <c r="U439" s="431"/>
      <c r="V439" s="431"/>
      <c r="W439" s="431"/>
      <c r="X439" s="431"/>
      <c r="Y439" s="431"/>
      <c r="Z439" s="378"/>
      <c r="AA439" s="378"/>
      <c r="AB439" s="378"/>
      <c r="AC439" s="378"/>
      <c r="AD439" s="378"/>
      <c r="AE439" s="378"/>
      <c r="AF439" s="378"/>
    </row>
    <row r="440" spans="1:32" ht="16.5" customHeight="1">
      <c r="A440" s="431"/>
      <c r="B440" s="402"/>
      <c r="C440" s="402"/>
      <c r="D440" s="431"/>
      <c r="E440" s="431"/>
      <c r="F440" s="431"/>
      <c r="G440" s="431"/>
      <c r="H440" s="431"/>
      <c r="I440" s="431"/>
      <c r="J440" s="431"/>
      <c r="K440" s="456"/>
      <c r="L440" s="431"/>
      <c r="M440" s="431"/>
      <c r="N440" s="431"/>
      <c r="O440" s="431"/>
      <c r="P440" s="431"/>
      <c r="Q440" s="431"/>
      <c r="R440" s="431"/>
      <c r="S440" s="431"/>
      <c r="T440" s="431"/>
      <c r="U440" s="431"/>
      <c r="V440" s="431"/>
      <c r="W440" s="431"/>
      <c r="X440" s="431"/>
      <c r="Y440" s="431"/>
      <c r="Z440" s="378"/>
      <c r="AA440" s="378"/>
      <c r="AB440" s="378"/>
      <c r="AC440" s="378"/>
      <c r="AD440" s="378"/>
      <c r="AE440" s="378"/>
      <c r="AF440" s="378"/>
    </row>
    <row r="441" spans="1:32" ht="16.5" customHeight="1">
      <c r="A441" s="431"/>
      <c r="B441" s="402"/>
      <c r="C441" s="402"/>
      <c r="D441" s="431"/>
      <c r="E441" s="431"/>
      <c r="F441" s="431"/>
      <c r="G441" s="431"/>
      <c r="H441" s="431"/>
      <c r="I441" s="431"/>
      <c r="J441" s="431"/>
      <c r="K441" s="456"/>
      <c r="L441" s="431"/>
      <c r="M441" s="431"/>
      <c r="N441" s="431"/>
      <c r="O441" s="431"/>
      <c r="P441" s="431"/>
      <c r="Q441" s="431"/>
      <c r="R441" s="431"/>
      <c r="S441" s="431"/>
      <c r="T441" s="431"/>
      <c r="U441" s="431"/>
      <c r="V441" s="431"/>
      <c r="W441" s="431"/>
      <c r="X441" s="431"/>
      <c r="Y441" s="431"/>
      <c r="Z441" s="378"/>
      <c r="AA441" s="378"/>
      <c r="AB441" s="378"/>
      <c r="AC441" s="378"/>
      <c r="AD441" s="378"/>
      <c r="AE441" s="378"/>
      <c r="AF441" s="378"/>
    </row>
    <row r="442" spans="1:32" ht="16.5" customHeight="1">
      <c r="A442" s="431"/>
      <c r="B442" s="402"/>
      <c r="C442" s="402"/>
      <c r="D442" s="431"/>
      <c r="E442" s="431"/>
      <c r="F442" s="431"/>
      <c r="G442" s="431"/>
      <c r="H442" s="431"/>
      <c r="I442" s="431"/>
      <c r="J442" s="431"/>
      <c r="K442" s="456"/>
      <c r="L442" s="431"/>
      <c r="M442" s="431"/>
      <c r="N442" s="431"/>
      <c r="O442" s="431"/>
      <c r="P442" s="431"/>
      <c r="Q442" s="431"/>
      <c r="R442" s="431"/>
      <c r="S442" s="431"/>
      <c r="T442" s="431"/>
      <c r="U442" s="431"/>
      <c r="V442" s="431"/>
      <c r="W442" s="431"/>
      <c r="X442" s="431"/>
      <c r="Y442" s="431"/>
      <c r="Z442" s="378"/>
      <c r="AA442" s="378"/>
      <c r="AB442" s="378"/>
      <c r="AC442" s="378"/>
      <c r="AD442" s="378"/>
      <c r="AE442" s="378"/>
      <c r="AF442" s="378"/>
    </row>
    <row r="443" spans="1:32" ht="16.5" customHeight="1">
      <c r="A443" s="431"/>
      <c r="B443" s="402"/>
      <c r="C443" s="402"/>
      <c r="D443" s="431"/>
      <c r="E443" s="431"/>
      <c r="F443" s="431"/>
      <c r="G443" s="431"/>
      <c r="H443" s="431"/>
      <c r="I443" s="431"/>
      <c r="J443" s="431"/>
      <c r="K443" s="456"/>
      <c r="L443" s="431"/>
      <c r="M443" s="431"/>
      <c r="N443" s="431"/>
      <c r="O443" s="431"/>
      <c r="P443" s="431"/>
      <c r="Q443" s="431"/>
      <c r="R443" s="431"/>
      <c r="S443" s="431"/>
      <c r="T443" s="431"/>
      <c r="U443" s="431"/>
      <c r="V443" s="431"/>
      <c r="W443" s="431"/>
      <c r="X443" s="431"/>
      <c r="Y443" s="431"/>
      <c r="Z443" s="378"/>
      <c r="AA443" s="378"/>
      <c r="AB443" s="378"/>
      <c r="AC443" s="378"/>
      <c r="AD443" s="378"/>
      <c r="AE443" s="378"/>
      <c r="AF443" s="378"/>
    </row>
    <row r="444" spans="1:32" ht="16.5" customHeight="1">
      <c r="A444" s="431"/>
      <c r="B444" s="402"/>
      <c r="C444" s="402"/>
      <c r="D444" s="431"/>
      <c r="E444" s="431"/>
      <c r="F444" s="431"/>
      <c r="G444" s="431"/>
      <c r="H444" s="431"/>
      <c r="I444" s="431"/>
      <c r="J444" s="431"/>
      <c r="K444" s="456"/>
      <c r="L444" s="431"/>
      <c r="M444" s="431"/>
      <c r="N444" s="431"/>
      <c r="O444" s="431"/>
      <c r="P444" s="431"/>
      <c r="Q444" s="431"/>
      <c r="R444" s="431"/>
      <c r="S444" s="431"/>
      <c r="T444" s="431"/>
      <c r="U444" s="431"/>
      <c r="V444" s="431"/>
      <c r="W444" s="431"/>
      <c r="X444" s="431"/>
      <c r="Y444" s="431"/>
      <c r="Z444" s="378"/>
      <c r="AA444" s="378"/>
      <c r="AB444" s="378"/>
      <c r="AC444" s="378"/>
      <c r="AD444" s="378"/>
      <c r="AE444" s="378"/>
      <c r="AF444" s="378"/>
    </row>
    <row r="445" spans="1:32" ht="16.5" customHeight="1">
      <c r="A445" s="431"/>
      <c r="B445" s="402"/>
      <c r="C445" s="402"/>
      <c r="D445" s="431"/>
      <c r="E445" s="431"/>
      <c r="F445" s="431"/>
      <c r="G445" s="431"/>
      <c r="H445" s="431"/>
      <c r="I445" s="431"/>
      <c r="J445" s="431"/>
      <c r="K445" s="456"/>
      <c r="L445" s="431"/>
      <c r="M445" s="431"/>
      <c r="N445" s="431"/>
      <c r="O445" s="431"/>
      <c r="P445" s="431"/>
      <c r="Q445" s="431"/>
      <c r="R445" s="431"/>
      <c r="S445" s="431"/>
      <c r="T445" s="431"/>
      <c r="U445" s="431"/>
      <c r="V445" s="431"/>
      <c r="W445" s="431"/>
      <c r="X445" s="431"/>
      <c r="Y445" s="431"/>
      <c r="Z445" s="378"/>
      <c r="AA445" s="378"/>
      <c r="AB445" s="378"/>
      <c r="AC445" s="378"/>
      <c r="AD445" s="378"/>
      <c r="AE445" s="378"/>
      <c r="AF445" s="378"/>
    </row>
    <row r="446" spans="1:32" ht="16.5" customHeight="1">
      <c r="A446" s="431"/>
      <c r="B446" s="402"/>
      <c r="C446" s="402"/>
      <c r="D446" s="431"/>
      <c r="E446" s="431"/>
      <c r="F446" s="431"/>
      <c r="G446" s="431"/>
      <c r="H446" s="431"/>
      <c r="I446" s="431"/>
      <c r="J446" s="431"/>
      <c r="K446" s="456"/>
      <c r="L446" s="431"/>
      <c r="M446" s="431"/>
      <c r="N446" s="431"/>
      <c r="O446" s="431"/>
      <c r="P446" s="431"/>
      <c r="Q446" s="431"/>
      <c r="R446" s="431"/>
      <c r="S446" s="431"/>
      <c r="T446" s="431"/>
      <c r="U446" s="431"/>
      <c r="V446" s="431"/>
      <c r="W446" s="431"/>
      <c r="X446" s="431"/>
      <c r="Y446" s="431"/>
      <c r="Z446" s="378"/>
      <c r="AA446" s="378"/>
      <c r="AB446" s="378"/>
      <c r="AC446" s="378"/>
      <c r="AD446" s="378"/>
      <c r="AE446" s="378"/>
      <c r="AF446" s="378"/>
    </row>
    <row r="447" spans="1:32" ht="16.5" customHeight="1">
      <c r="A447" s="431"/>
      <c r="B447" s="402"/>
      <c r="C447" s="402"/>
      <c r="D447" s="431"/>
      <c r="E447" s="431"/>
      <c r="F447" s="431"/>
      <c r="G447" s="431"/>
      <c r="H447" s="431"/>
      <c r="I447" s="431"/>
      <c r="J447" s="431"/>
      <c r="K447" s="456"/>
      <c r="L447" s="431"/>
      <c r="M447" s="431"/>
      <c r="N447" s="431"/>
      <c r="O447" s="431"/>
      <c r="P447" s="431"/>
      <c r="Q447" s="431"/>
      <c r="R447" s="431"/>
      <c r="S447" s="431"/>
      <c r="T447" s="431"/>
      <c r="U447" s="431"/>
      <c r="V447" s="431"/>
      <c r="W447" s="431"/>
      <c r="X447" s="431"/>
      <c r="Y447" s="431"/>
      <c r="Z447" s="378"/>
      <c r="AA447" s="378"/>
      <c r="AB447" s="378"/>
      <c r="AC447" s="378"/>
      <c r="AD447" s="378"/>
      <c r="AE447" s="378"/>
      <c r="AF447" s="378"/>
    </row>
    <row r="448" spans="1:32" ht="16.5" customHeight="1">
      <c r="A448" s="431"/>
      <c r="B448" s="402"/>
      <c r="C448" s="402"/>
      <c r="D448" s="431"/>
      <c r="E448" s="431"/>
      <c r="F448" s="431"/>
      <c r="G448" s="431"/>
      <c r="H448" s="431"/>
      <c r="I448" s="431"/>
      <c r="J448" s="431"/>
      <c r="K448" s="456"/>
      <c r="L448" s="431"/>
      <c r="M448" s="431"/>
      <c r="N448" s="431"/>
      <c r="O448" s="431"/>
      <c r="P448" s="431"/>
      <c r="Q448" s="431"/>
      <c r="R448" s="431"/>
      <c r="S448" s="431"/>
      <c r="T448" s="431"/>
      <c r="U448" s="431"/>
      <c r="V448" s="431"/>
      <c r="W448" s="431"/>
      <c r="X448" s="431"/>
      <c r="Y448" s="431"/>
      <c r="Z448" s="378"/>
      <c r="AA448" s="378"/>
      <c r="AB448" s="378"/>
      <c r="AC448" s="378"/>
      <c r="AD448" s="378"/>
      <c r="AE448" s="378"/>
      <c r="AF448" s="378"/>
    </row>
    <row r="449" spans="1:32" ht="16.5" customHeight="1">
      <c r="A449" s="431"/>
      <c r="B449" s="402"/>
      <c r="C449" s="402"/>
      <c r="D449" s="431"/>
      <c r="E449" s="431"/>
      <c r="F449" s="431"/>
      <c r="G449" s="431"/>
      <c r="H449" s="431"/>
      <c r="I449" s="431"/>
      <c r="J449" s="431"/>
      <c r="K449" s="456"/>
      <c r="L449" s="431"/>
      <c r="M449" s="431"/>
      <c r="N449" s="431"/>
      <c r="O449" s="431"/>
      <c r="P449" s="431"/>
      <c r="Q449" s="431"/>
      <c r="R449" s="431"/>
      <c r="S449" s="431"/>
      <c r="T449" s="431"/>
      <c r="U449" s="431"/>
      <c r="V449" s="431"/>
      <c r="W449" s="431"/>
      <c r="X449" s="431"/>
      <c r="Y449" s="431"/>
      <c r="Z449" s="378"/>
      <c r="AA449" s="378"/>
      <c r="AB449" s="378"/>
      <c r="AC449" s="378"/>
      <c r="AD449" s="378"/>
      <c r="AE449" s="378"/>
      <c r="AF449" s="378"/>
    </row>
    <row r="450" spans="1:32" ht="16.5" customHeight="1">
      <c r="A450" s="431"/>
      <c r="B450" s="402"/>
      <c r="C450" s="402"/>
      <c r="D450" s="431"/>
      <c r="E450" s="431"/>
      <c r="F450" s="431"/>
      <c r="G450" s="431"/>
      <c r="H450" s="431"/>
      <c r="I450" s="431"/>
      <c r="J450" s="431"/>
      <c r="K450" s="456"/>
      <c r="L450" s="431"/>
      <c r="M450" s="431"/>
      <c r="N450" s="431"/>
      <c r="O450" s="431"/>
      <c r="P450" s="431"/>
      <c r="Q450" s="431"/>
      <c r="R450" s="431"/>
      <c r="S450" s="431"/>
      <c r="T450" s="431"/>
      <c r="U450" s="431"/>
      <c r="V450" s="431"/>
      <c r="W450" s="431"/>
      <c r="X450" s="431"/>
      <c r="Y450" s="431"/>
      <c r="Z450" s="378"/>
      <c r="AA450" s="378"/>
      <c r="AB450" s="378"/>
      <c r="AC450" s="378"/>
      <c r="AD450" s="378"/>
      <c r="AE450" s="378"/>
      <c r="AF450" s="378"/>
    </row>
    <row r="451" spans="1:32" ht="16.5" customHeight="1">
      <c r="A451" s="431"/>
      <c r="B451" s="402"/>
      <c r="C451" s="402"/>
      <c r="D451" s="431"/>
      <c r="E451" s="431"/>
      <c r="F451" s="431"/>
      <c r="G451" s="431"/>
      <c r="H451" s="431"/>
      <c r="I451" s="431"/>
      <c r="J451" s="431"/>
      <c r="K451" s="456"/>
      <c r="L451" s="431"/>
      <c r="M451" s="431"/>
      <c r="N451" s="431"/>
      <c r="O451" s="431"/>
      <c r="P451" s="431"/>
      <c r="Q451" s="431"/>
      <c r="R451" s="431"/>
      <c r="S451" s="431"/>
      <c r="T451" s="431"/>
      <c r="U451" s="431"/>
      <c r="V451" s="431"/>
      <c r="W451" s="431"/>
      <c r="X451" s="431"/>
      <c r="Y451" s="431"/>
      <c r="Z451" s="378"/>
      <c r="AA451" s="378"/>
      <c r="AB451" s="378"/>
      <c r="AC451" s="378"/>
      <c r="AD451" s="378"/>
      <c r="AE451" s="378"/>
      <c r="AF451" s="378"/>
    </row>
    <row r="452" spans="1:32" ht="16.5" customHeight="1">
      <c r="A452" s="431"/>
      <c r="B452" s="402"/>
      <c r="C452" s="402"/>
      <c r="D452" s="431"/>
      <c r="E452" s="431"/>
      <c r="F452" s="431"/>
      <c r="G452" s="431"/>
      <c r="H452" s="431"/>
      <c r="I452" s="431"/>
      <c r="J452" s="431"/>
      <c r="K452" s="456"/>
      <c r="L452" s="431"/>
      <c r="M452" s="431"/>
      <c r="N452" s="431"/>
      <c r="O452" s="431"/>
      <c r="P452" s="431"/>
      <c r="Q452" s="431"/>
      <c r="R452" s="431"/>
      <c r="S452" s="431"/>
      <c r="T452" s="431"/>
      <c r="U452" s="431"/>
      <c r="V452" s="431"/>
      <c r="W452" s="431"/>
      <c r="X452" s="431"/>
      <c r="Y452" s="431"/>
      <c r="Z452" s="378"/>
      <c r="AA452" s="378"/>
      <c r="AB452" s="378"/>
      <c r="AC452" s="378"/>
      <c r="AD452" s="378"/>
      <c r="AE452" s="378"/>
      <c r="AF452" s="378"/>
    </row>
    <row r="453" spans="1:32" ht="16.5" customHeight="1">
      <c r="A453" s="431"/>
      <c r="B453" s="402"/>
      <c r="C453" s="402"/>
      <c r="D453" s="431"/>
      <c r="E453" s="431"/>
      <c r="F453" s="431"/>
      <c r="G453" s="431"/>
      <c r="H453" s="431"/>
      <c r="I453" s="431"/>
      <c r="J453" s="431"/>
      <c r="K453" s="456"/>
      <c r="L453" s="431"/>
      <c r="M453" s="431"/>
      <c r="N453" s="431"/>
      <c r="O453" s="431"/>
      <c r="P453" s="431"/>
      <c r="Q453" s="431"/>
      <c r="R453" s="431"/>
      <c r="S453" s="431"/>
      <c r="T453" s="431"/>
      <c r="U453" s="431"/>
      <c r="V453" s="431"/>
      <c r="W453" s="431"/>
      <c r="X453" s="431"/>
      <c r="Y453" s="431"/>
      <c r="Z453" s="378"/>
      <c r="AA453" s="378"/>
      <c r="AB453" s="378"/>
      <c r="AC453" s="378"/>
      <c r="AD453" s="378"/>
      <c r="AE453" s="378"/>
      <c r="AF453" s="378"/>
    </row>
    <row r="454" spans="1:32" ht="16.5" customHeight="1">
      <c r="A454" s="431"/>
      <c r="B454" s="402"/>
      <c r="C454" s="402"/>
      <c r="D454" s="431"/>
      <c r="E454" s="431"/>
      <c r="F454" s="431"/>
      <c r="G454" s="431"/>
      <c r="H454" s="431"/>
      <c r="I454" s="431"/>
      <c r="J454" s="431"/>
      <c r="K454" s="456"/>
      <c r="L454" s="431"/>
      <c r="M454" s="431"/>
      <c r="N454" s="431"/>
      <c r="O454" s="431"/>
      <c r="P454" s="431"/>
      <c r="Q454" s="431"/>
      <c r="R454" s="431"/>
      <c r="S454" s="431"/>
      <c r="T454" s="431"/>
      <c r="U454" s="431"/>
      <c r="V454" s="431"/>
      <c r="W454" s="431"/>
      <c r="X454" s="431"/>
      <c r="Y454" s="431"/>
      <c r="Z454" s="378"/>
      <c r="AA454" s="378"/>
      <c r="AB454" s="378"/>
      <c r="AC454" s="378"/>
      <c r="AD454" s="378"/>
      <c r="AE454" s="378"/>
      <c r="AF454" s="378"/>
    </row>
    <row r="455" spans="1:32" ht="16.5" customHeight="1">
      <c r="A455" s="431"/>
      <c r="B455" s="402"/>
      <c r="C455" s="402"/>
      <c r="D455" s="431"/>
      <c r="E455" s="431"/>
      <c r="F455" s="431"/>
      <c r="G455" s="431"/>
      <c r="H455" s="431"/>
      <c r="I455" s="431"/>
      <c r="J455" s="431"/>
      <c r="K455" s="456"/>
      <c r="L455" s="431"/>
      <c r="M455" s="431"/>
      <c r="N455" s="431"/>
      <c r="O455" s="431"/>
      <c r="P455" s="431"/>
      <c r="Q455" s="431"/>
      <c r="R455" s="431"/>
      <c r="S455" s="431"/>
      <c r="T455" s="431"/>
      <c r="U455" s="431"/>
      <c r="V455" s="431"/>
      <c r="W455" s="431"/>
      <c r="X455" s="431"/>
      <c r="Y455" s="431"/>
      <c r="Z455" s="378"/>
      <c r="AA455" s="378"/>
      <c r="AB455" s="378"/>
      <c r="AC455" s="378"/>
      <c r="AD455" s="378"/>
      <c r="AE455" s="378"/>
      <c r="AF455" s="378"/>
    </row>
    <row r="456" spans="1:32" ht="16.5" customHeight="1">
      <c r="A456" s="431"/>
      <c r="B456" s="402"/>
      <c r="C456" s="402"/>
      <c r="D456" s="431"/>
      <c r="E456" s="431"/>
      <c r="F456" s="431"/>
      <c r="G456" s="431"/>
      <c r="H456" s="431"/>
      <c r="I456" s="431"/>
      <c r="J456" s="431"/>
      <c r="K456" s="456"/>
      <c r="L456" s="431"/>
      <c r="M456" s="431"/>
      <c r="N456" s="431"/>
      <c r="O456" s="431"/>
      <c r="P456" s="431"/>
      <c r="Q456" s="431"/>
      <c r="R456" s="431"/>
      <c r="S456" s="431"/>
      <c r="T456" s="431"/>
      <c r="U456" s="431"/>
      <c r="V456" s="431"/>
      <c r="W456" s="431"/>
      <c r="X456" s="431"/>
      <c r="Y456" s="431"/>
      <c r="Z456" s="378"/>
      <c r="AA456" s="378"/>
      <c r="AB456" s="378"/>
      <c r="AC456" s="378"/>
      <c r="AD456" s="378"/>
      <c r="AE456" s="378"/>
      <c r="AF456" s="378"/>
    </row>
    <row r="457" spans="1:32" ht="16.5" customHeight="1">
      <c r="A457" s="431"/>
      <c r="B457" s="402"/>
      <c r="C457" s="402"/>
      <c r="D457" s="431"/>
      <c r="E457" s="431"/>
      <c r="F457" s="431"/>
      <c r="G457" s="431"/>
      <c r="H457" s="431"/>
      <c r="I457" s="431"/>
      <c r="J457" s="431"/>
      <c r="K457" s="456"/>
      <c r="L457" s="431"/>
      <c r="M457" s="431"/>
      <c r="N457" s="431"/>
      <c r="O457" s="431"/>
      <c r="P457" s="431"/>
      <c r="Q457" s="431"/>
      <c r="R457" s="431"/>
      <c r="S457" s="431"/>
      <c r="T457" s="431"/>
      <c r="U457" s="431"/>
      <c r="V457" s="431"/>
      <c r="W457" s="431"/>
      <c r="X457" s="431"/>
      <c r="Y457" s="431"/>
      <c r="Z457" s="378"/>
      <c r="AA457" s="378"/>
      <c r="AB457" s="378"/>
      <c r="AC457" s="378"/>
      <c r="AD457" s="378"/>
      <c r="AE457" s="378"/>
      <c r="AF457" s="378"/>
    </row>
    <row r="458" spans="1:32" ht="16.5" customHeight="1">
      <c r="A458" s="431"/>
      <c r="B458" s="402"/>
      <c r="C458" s="402"/>
      <c r="D458" s="431"/>
      <c r="E458" s="431"/>
      <c r="F458" s="431"/>
      <c r="G458" s="431"/>
      <c r="H458" s="431"/>
      <c r="I458" s="431"/>
      <c r="J458" s="431"/>
      <c r="K458" s="456"/>
      <c r="L458" s="431"/>
      <c r="M458" s="431"/>
      <c r="N458" s="431"/>
      <c r="O458" s="431"/>
      <c r="P458" s="431"/>
      <c r="Q458" s="431"/>
      <c r="R458" s="431"/>
      <c r="S458" s="431"/>
      <c r="T458" s="431"/>
      <c r="U458" s="431"/>
      <c r="V458" s="431"/>
      <c r="W458" s="431"/>
      <c r="X458" s="431"/>
      <c r="Y458" s="431"/>
      <c r="Z458" s="378"/>
      <c r="AA458" s="378"/>
      <c r="AB458" s="378"/>
      <c r="AC458" s="378"/>
      <c r="AD458" s="378"/>
      <c r="AE458" s="378"/>
      <c r="AF458" s="378"/>
    </row>
    <row r="459" spans="1:32" ht="16.5" customHeight="1">
      <c r="A459" s="431"/>
      <c r="B459" s="402"/>
      <c r="C459" s="402"/>
      <c r="D459" s="431"/>
      <c r="E459" s="431"/>
      <c r="F459" s="431"/>
      <c r="G459" s="431"/>
      <c r="H459" s="431"/>
      <c r="I459" s="431"/>
      <c r="J459" s="431"/>
      <c r="K459" s="456"/>
      <c r="L459" s="431"/>
      <c r="M459" s="431"/>
      <c r="N459" s="431"/>
      <c r="O459" s="431"/>
      <c r="P459" s="431"/>
      <c r="Q459" s="431"/>
      <c r="R459" s="431"/>
      <c r="S459" s="431"/>
      <c r="T459" s="431"/>
      <c r="U459" s="431"/>
      <c r="V459" s="431"/>
      <c r="W459" s="431"/>
      <c r="X459" s="431"/>
      <c r="Y459" s="431"/>
      <c r="Z459" s="378"/>
      <c r="AA459" s="378"/>
      <c r="AB459" s="378"/>
      <c r="AC459" s="378"/>
      <c r="AD459" s="378"/>
      <c r="AE459" s="378"/>
      <c r="AF459" s="378"/>
    </row>
    <row r="460" spans="1:32" ht="16.5" customHeight="1">
      <c r="A460" s="431"/>
      <c r="B460" s="402"/>
      <c r="C460" s="402"/>
      <c r="D460" s="431"/>
      <c r="E460" s="431"/>
      <c r="F460" s="431"/>
      <c r="G460" s="431"/>
      <c r="H460" s="431"/>
      <c r="I460" s="431"/>
      <c r="J460" s="431"/>
      <c r="K460" s="456"/>
      <c r="L460" s="431"/>
      <c r="M460" s="431"/>
      <c r="N460" s="431"/>
      <c r="O460" s="431"/>
      <c r="P460" s="431"/>
      <c r="Q460" s="431"/>
      <c r="R460" s="431"/>
      <c r="S460" s="431"/>
      <c r="T460" s="431"/>
      <c r="U460" s="431"/>
      <c r="V460" s="431"/>
      <c r="W460" s="431"/>
      <c r="X460" s="431"/>
      <c r="Y460" s="431"/>
      <c r="Z460" s="378"/>
      <c r="AA460" s="378"/>
      <c r="AB460" s="378"/>
      <c r="AC460" s="378"/>
      <c r="AD460" s="378"/>
      <c r="AE460" s="378"/>
      <c r="AF460" s="378"/>
    </row>
    <row r="461" spans="1:32" ht="16.5" customHeight="1">
      <c r="A461" s="431"/>
      <c r="B461" s="402"/>
      <c r="C461" s="402"/>
      <c r="D461" s="431"/>
      <c r="E461" s="431"/>
      <c r="F461" s="431"/>
      <c r="G461" s="431"/>
      <c r="H461" s="431"/>
      <c r="I461" s="431"/>
      <c r="J461" s="431"/>
      <c r="K461" s="456"/>
      <c r="L461" s="431"/>
      <c r="M461" s="431"/>
      <c r="N461" s="431"/>
      <c r="O461" s="431"/>
      <c r="P461" s="431"/>
      <c r="Q461" s="431"/>
      <c r="R461" s="431"/>
      <c r="S461" s="431"/>
      <c r="T461" s="431"/>
      <c r="U461" s="431"/>
      <c r="V461" s="431"/>
      <c r="W461" s="431"/>
      <c r="X461" s="431"/>
      <c r="Y461" s="431"/>
      <c r="Z461" s="378"/>
      <c r="AA461" s="378"/>
      <c r="AB461" s="378"/>
      <c r="AC461" s="378"/>
      <c r="AD461" s="378"/>
      <c r="AE461" s="378"/>
      <c r="AF461" s="378"/>
    </row>
    <row r="462" spans="1:32" ht="16.5" customHeight="1">
      <c r="A462" s="431"/>
      <c r="B462" s="402"/>
      <c r="C462" s="402"/>
      <c r="D462" s="431"/>
      <c r="E462" s="431"/>
      <c r="F462" s="431"/>
      <c r="G462" s="431"/>
      <c r="H462" s="431"/>
      <c r="I462" s="431"/>
      <c r="J462" s="431"/>
      <c r="K462" s="456"/>
      <c r="L462" s="431"/>
      <c r="M462" s="431"/>
      <c r="N462" s="431"/>
      <c r="O462" s="431"/>
      <c r="P462" s="431"/>
      <c r="Q462" s="431"/>
      <c r="R462" s="431"/>
      <c r="S462" s="431"/>
      <c r="T462" s="431"/>
      <c r="U462" s="431"/>
      <c r="V462" s="431"/>
      <c r="W462" s="431"/>
      <c r="X462" s="431"/>
      <c r="Y462" s="431"/>
      <c r="Z462" s="378"/>
      <c r="AA462" s="378"/>
      <c r="AB462" s="378"/>
      <c r="AC462" s="378"/>
      <c r="AD462" s="378"/>
      <c r="AE462" s="378"/>
      <c r="AF462" s="378"/>
    </row>
    <row r="463" spans="1:32" ht="16.5" customHeight="1">
      <c r="A463" s="431"/>
      <c r="B463" s="402"/>
      <c r="C463" s="402"/>
      <c r="D463" s="431"/>
      <c r="E463" s="431"/>
      <c r="F463" s="431"/>
      <c r="G463" s="431"/>
      <c r="H463" s="431"/>
      <c r="I463" s="431"/>
      <c r="J463" s="431"/>
      <c r="K463" s="456"/>
      <c r="L463" s="431"/>
      <c r="M463" s="431"/>
      <c r="N463" s="431"/>
      <c r="O463" s="431"/>
      <c r="P463" s="431"/>
      <c r="Q463" s="431"/>
      <c r="R463" s="431"/>
      <c r="S463" s="431"/>
      <c r="T463" s="431"/>
      <c r="U463" s="431"/>
      <c r="V463" s="431"/>
      <c r="W463" s="431"/>
      <c r="X463" s="431"/>
      <c r="Y463" s="431"/>
      <c r="Z463" s="378"/>
      <c r="AA463" s="378"/>
      <c r="AB463" s="378"/>
      <c r="AC463" s="378"/>
      <c r="AD463" s="378"/>
      <c r="AE463" s="378"/>
      <c r="AF463" s="378"/>
    </row>
    <row r="464" spans="1:32" ht="16.5" customHeight="1">
      <c r="A464" s="431"/>
      <c r="B464" s="402"/>
      <c r="C464" s="402"/>
      <c r="D464" s="431"/>
      <c r="E464" s="431"/>
      <c r="F464" s="431"/>
      <c r="G464" s="431"/>
      <c r="H464" s="431"/>
      <c r="I464" s="431"/>
      <c r="J464" s="431"/>
      <c r="K464" s="456"/>
      <c r="L464" s="431"/>
      <c r="M464" s="431"/>
      <c r="N464" s="431"/>
      <c r="O464" s="431"/>
      <c r="P464" s="431"/>
      <c r="Q464" s="431"/>
      <c r="R464" s="431"/>
      <c r="S464" s="431"/>
      <c r="T464" s="431"/>
      <c r="U464" s="431"/>
      <c r="V464" s="431"/>
      <c r="W464" s="431"/>
      <c r="X464" s="431"/>
      <c r="Y464" s="431"/>
      <c r="Z464" s="378"/>
      <c r="AA464" s="378"/>
      <c r="AB464" s="378"/>
      <c r="AC464" s="378"/>
      <c r="AD464" s="378"/>
      <c r="AE464" s="378"/>
      <c r="AF464" s="378"/>
    </row>
    <row r="465" spans="1:32" ht="16.5" customHeight="1">
      <c r="A465" s="431"/>
      <c r="B465" s="402"/>
      <c r="C465" s="402"/>
      <c r="D465" s="431"/>
      <c r="E465" s="431"/>
      <c r="F465" s="431"/>
      <c r="G465" s="431"/>
      <c r="H465" s="431"/>
      <c r="I465" s="431"/>
      <c r="J465" s="431"/>
      <c r="K465" s="456"/>
      <c r="L465" s="431"/>
      <c r="M465" s="431"/>
      <c r="N465" s="431"/>
      <c r="O465" s="431"/>
      <c r="P465" s="431"/>
      <c r="Q465" s="431"/>
      <c r="R465" s="431"/>
      <c r="S465" s="431"/>
      <c r="T465" s="431"/>
      <c r="U465" s="431"/>
      <c r="V465" s="431"/>
      <c r="W465" s="431"/>
      <c r="X465" s="431"/>
      <c r="Y465" s="431"/>
      <c r="Z465" s="378"/>
      <c r="AA465" s="378"/>
      <c r="AB465" s="378"/>
      <c r="AC465" s="378"/>
      <c r="AD465" s="378"/>
      <c r="AE465" s="378"/>
      <c r="AF465" s="378"/>
    </row>
    <row r="466" spans="1:32" ht="16.5" customHeight="1">
      <c r="A466" s="431"/>
      <c r="B466" s="402"/>
      <c r="C466" s="402"/>
      <c r="D466" s="431"/>
      <c r="E466" s="431"/>
      <c r="F466" s="431"/>
      <c r="G466" s="431"/>
      <c r="H466" s="431"/>
      <c r="I466" s="431"/>
      <c r="J466" s="431"/>
      <c r="K466" s="456"/>
      <c r="L466" s="431"/>
      <c r="M466" s="431"/>
      <c r="N466" s="431"/>
      <c r="O466" s="431"/>
      <c r="P466" s="431"/>
      <c r="Q466" s="431"/>
      <c r="R466" s="431"/>
      <c r="S466" s="431"/>
      <c r="T466" s="431"/>
      <c r="U466" s="431"/>
      <c r="V466" s="431"/>
      <c r="W466" s="431"/>
      <c r="X466" s="431"/>
      <c r="Y466" s="431"/>
      <c r="Z466" s="378"/>
      <c r="AA466" s="378"/>
      <c r="AB466" s="378"/>
      <c r="AC466" s="378"/>
      <c r="AD466" s="378"/>
      <c r="AE466" s="378"/>
      <c r="AF466" s="378"/>
    </row>
    <row r="467" spans="1:32" ht="16.5" customHeight="1">
      <c r="A467" s="431"/>
      <c r="B467" s="402"/>
      <c r="C467" s="402"/>
      <c r="D467" s="431"/>
      <c r="E467" s="431"/>
      <c r="F467" s="431"/>
      <c r="G467" s="431"/>
      <c r="H467" s="431"/>
      <c r="I467" s="431"/>
      <c r="J467" s="431"/>
      <c r="K467" s="456"/>
      <c r="L467" s="431"/>
      <c r="M467" s="431"/>
      <c r="N467" s="431"/>
      <c r="O467" s="431"/>
      <c r="P467" s="431"/>
      <c r="Q467" s="431"/>
      <c r="R467" s="431"/>
      <c r="S467" s="431"/>
      <c r="T467" s="431"/>
      <c r="U467" s="431"/>
      <c r="V467" s="431"/>
      <c r="W467" s="431"/>
      <c r="X467" s="431"/>
      <c r="Y467" s="431"/>
      <c r="Z467" s="378"/>
      <c r="AA467" s="378"/>
      <c r="AB467" s="378"/>
      <c r="AC467" s="378"/>
      <c r="AD467" s="378"/>
      <c r="AE467" s="378"/>
      <c r="AF467" s="378"/>
    </row>
    <row r="468" spans="1:32" ht="16.5" customHeight="1">
      <c r="A468" s="431"/>
      <c r="B468" s="402"/>
      <c r="C468" s="402"/>
      <c r="D468" s="431"/>
      <c r="E468" s="431"/>
      <c r="F468" s="431"/>
      <c r="G468" s="431"/>
      <c r="H468" s="431"/>
      <c r="I468" s="431"/>
      <c r="J468" s="431"/>
      <c r="K468" s="456"/>
      <c r="L468" s="431"/>
      <c r="M468" s="431"/>
      <c r="N468" s="431"/>
      <c r="O468" s="431"/>
      <c r="P468" s="431"/>
      <c r="Q468" s="431"/>
      <c r="R468" s="431"/>
      <c r="S468" s="431"/>
      <c r="T468" s="431"/>
      <c r="U468" s="431"/>
      <c r="V468" s="431"/>
      <c r="W468" s="431"/>
      <c r="X468" s="431"/>
      <c r="Y468" s="431"/>
      <c r="Z468" s="378"/>
      <c r="AA468" s="378"/>
      <c r="AB468" s="378"/>
      <c r="AC468" s="378"/>
      <c r="AD468" s="378"/>
      <c r="AE468" s="378"/>
      <c r="AF468" s="378"/>
    </row>
    <row r="469" spans="1:32" ht="16.5" customHeight="1">
      <c r="A469" s="431"/>
      <c r="B469" s="402"/>
      <c r="C469" s="402"/>
      <c r="D469" s="431"/>
      <c r="E469" s="431"/>
      <c r="F469" s="431"/>
      <c r="G469" s="431"/>
      <c r="H469" s="431"/>
      <c r="I469" s="431"/>
      <c r="J469" s="431"/>
      <c r="K469" s="456"/>
      <c r="L469" s="431"/>
      <c r="M469" s="431"/>
      <c r="N469" s="431"/>
      <c r="O469" s="431"/>
      <c r="P469" s="431"/>
      <c r="Q469" s="431"/>
      <c r="R469" s="431"/>
      <c r="S469" s="431"/>
      <c r="T469" s="431"/>
      <c r="U469" s="431"/>
      <c r="V469" s="431"/>
      <c r="W469" s="431"/>
      <c r="X469" s="431"/>
      <c r="Y469" s="431"/>
      <c r="Z469" s="378"/>
      <c r="AA469" s="378"/>
      <c r="AB469" s="378"/>
      <c r="AC469" s="378"/>
      <c r="AD469" s="378"/>
      <c r="AE469" s="378"/>
      <c r="AF469" s="378"/>
    </row>
    <row r="470" spans="1:32" ht="16.5" customHeight="1">
      <c r="A470" s="431"/>
      <c r="B470" s="402"/>
      <c r="C470" s="402"/>
      <c r="D470" s="431"/>
      <c r="E470" s="431"/>
      <c r="F470" s="431"/>
      <c r="G470" s="431"/>
      <c r="H470" s="431"/>
      <c r="I470" s="431"/>
      <c r="J470" s="431"/>
      <c r="K470" s="456"/>
      <c r="L470" s="431"/>
      <c r="M470" s="431"/>
      <c r="N470" s="431"/>
      <c r="O470" s="431"/>
      <c r="P470" s="431"/>
      <c r="Q470" s="431"/>
      <c r="R470" s="431"/>
      <c r="S470" s="431"/>
      <c r="T470" s="431"/>
      <c r="U470" s="431"/>
      <c r="V470" s="431"/>
      <c r="W470" s="431"/>
      <c r="X470" s="431"/>
      <c r="Y470" s="431"/>
      <c r="Z470" s="378"/>
      <c r="AA470" s="378"/>
      <c r="AB470" s="378"/>
      <c r="AC470" s="378"/>
      <c r="AD470" s="378"/>
      <c r="AE470" s="378"/>
      <c r="AF470" s="378"/>
    </row>
    <row r="471" spans="1:32" ht="16.5" customHeight="1">
      <c r="A471" s="431"/>
      <c r="B471" s="402"/>
      <c r="C471" s="402"/>
      <c r="D471" s="431"/>
      <c r="E471" s="431"/>
      <c r="F471" s="431"/>
      <c r="G471" s="431"/>
      <c r="H471" s="431"/>
      <c r="I471" s="431"/>
      <c r="J471" s="431"/>
      <c r="K471" s="456"/>
      <c r="L471" s="431"/>
      <c r="M471" s="431"/>
      <c r="N471" s="431"/>
      <c r="O471" s="431"/>
      <c r="P471" s="431"/>
      <c r="Q471" s="431"/>
      <c r="R471" s="431"/>
      <c r="S471" s="431"/>
      <c r="T471" s="431"/>
      <c r="U471" s="431"/>
      <c r="V471" s="431"/>
      <c r="W471" s="431"/>
      <c r="X471" s="431"/>
      <c r="Y471" s="431"/>
      <c r="Z471" s="378"/>
      <c r="AA471" s="378"/>
      <c r="AB471" s="378"/>
      <c r="AC471" s="378"/>
      <c r="AD471" s="378"/>
      <c r="AE471" s="378"/>
      <c r="AF471" s="378"/>
    </row>
    <row r="472" spans="1:32" ht="16.5" customHeight="1">
      <c r="A472" s="431"/>
      <c r="B472" s="402"/>
      <c r="C472" s="402"/>
      <c r="D472" s="431"/>
      <c r="E472" s="431"/>
      <c r="F472" s="431"/>
      <c r="G472" s="431"/>
      <c r="H472" s="431"/>
      <c r="I472" s="431"/>
      <c r="J472" s="431"/>
      <c r="K472" s="456"/>
      <c r="L472" s="431"/>
      <c r="M472" s="431"/>
      <c r="N472" s="431"/>
      <c r="O472" s="431"/>
      <c r="P472" s="431"/>
      <c r="Q472" s="431"/>
      <c r="R472" s="431"/>
      <c r="S472" s="431"/>
      <c r="T472" s="431"/>
      <c r="U472" s="431"/>
      <c r="V472" s="431"/>
      <c r="W472" s="431"/>
      <c r="X472" s="431"/>
      <c r="Y472" s="431"/>
      <c r="Z472" s="378"/>
      <c r="AA472" s="378"/>
      <c r="AB472" s="378"/>
      <c r="AC472" s="378"/>
      <c r="AD472" s="378"/>
      <c r="AE472" s="378"/>
      <c r="AF472" s="378"/>
    </row>
    <row r="473" spans="1:32" ht="16.5" customHeight="1">
      <c r="A473" s="431"/>
      <c r="B473" s="402"/>
      <c r="C473" s="402"/>
      <c r="D473" s="431"/>
      <c r="E473" s="431"/>
      <c r="F473" s="431"/>
      <c r="G473" s="431"/>
      <c r="H473" s="431"/>
      <c r="I473" s="431"/>
      <c r="J473" s="431"/>
      <c r="K473" s="456"/>
      <c r="L473" s="431"/>
      <c r="M473" s="431"/>
      <c r="N473" s="431"/>
      <c r="O473" s="431"/>
      <c r="P473" s="431"/>
      <c r="Q473" s="431"/>
      <c r="R473" s="431"/>
      <c r="S473" s="431"/>
      <c r="T473" s="431"/>
      <c r="U473" s="431"/>
      <c r="V473" s="431"/>
      <c r="W473" s="431"/>
      <c r="X473" s="431"/>
      <c r="Y473" s="431"/>
      <c r="Z473" s="378"/>
      <c r="AA473" s="378"/>
      <c r="AB473" s="378"/>
      <c r="AC473" s="378"/>
      <c r="AD473" s="378"/>
      <c r="AE473" s="378"/>
      <c r="AF473" s="378"/>
    </row>
    <row r="474" spans="1:32" ht="16.5" customHeight="1">
      <c r="A474" s="431"/>
      <c r="B474" s="402"/>
      <c r="C474" s="402"/>
      <c r="D474" s="431"/>
      <c r="E474" s="431"/>
      <c r="F474" s="431"/>
      <c r="G474" s="431"/>
      <c r="H474" s="431"/>
      <c r="I474" s="431"/>
      <c r="J474" s="431"/>
      <c r="K474" s="456"/>
      <c r="L474" s="431"/>
      <c r="M474" s="431"/>
      <c r="N474" s="431"/>
      <c r="O474" s="431"/>
      <c r="P474" s="431"/>
      <c r="Q474" s="431"/>
      <c r="R474" s="431"/>
      <c r="S474" s="431"/>
      <c r="T474" s="431"/>
      <c r="U474" s="431"/>
      <c r="V474" s="431"/>
      <c r="W474" s="431"/>
      <c r="X474" s="431"/>
      <c r="Y474" s="431"/>
      <c r="Z474" s="378"/>
      <c r="AA474" s="378"/>
      <c r="AB474" s="378"/>
      <c r="AC474" s="378"/>
      <c r="AD474" s="378"/>
      <c r="AE474" s="378"/>
      <c r="AF474" s="378"/>
    </row>
    <row r="475" spans="1:32" ht="16.5" customHeight="1">
      <c r="A475" s="431"/>
      <c r="B475" s="402"/>
      <c r="C475" s="402"/>
      <c r="D475" s="431"/>
      <c r="E475" s="431"/>
      <c r="F475" s="431"/>
      <c r="G475" s="431"/>
      <c r="H475" s="431"/>
      <c r="I475" s="431"/>
      <c r="J475" s="431"/>
      <c r="K475" s="456"/>
      <c r="L475" s="431"/>
      <c r="M475" s="431"/>
      <c r="N475" s="431"/>
      <c r="O475" s="431"/>
      <c r="P475" s="431"/>
      <c r="Q475" s="431"/>
      <c r="R475" s="431"/>
      <c r="S475" s="431"/>
      <c r="T475" s="431"/>
      <c r="U475" s="431"/>
      <c r="V475" s="431"/>
      <c r="W475" s="431"/>
      <c r="X475" s="431"/>
      <c r="Y475" s="431"/>
      <c r="Z475" s="378"/>
      <c r="AA475" s="378"/>
      <c r="AB475" s="378"/>
      <c r="AC475" s="378"/>
      <c r="AD475" s="378"/>
      <c r="AE475" s="378"/>
      <c r="AF475" s="378"/>
    </row>
    <row r="476" spans="1:32" ht="16.5" customHeight="1">
      <c r="A476" s="431"/>
      <c r="B476" s="402"/>
      <c r="C476" s="402"/>
      <c r="D476" s="431"/>
      <c r="E476" s="431"/>
      <c r="F476" s="431"/>
      <c r="G476" s="431"/>
      <c r="H476" s="431"/>
      <c r="I476" s="431"/>
      <c r="J476" s="431"/>
      <c r="K476" s="456"/>
      <c r="L476" s="431"/>
      <c r="M476" s="431"/>
      <c r="N476" s="431"/>
      <c r="O476" s="431"/>
      <c r="P476" s="431"/>
      <c r="Q476" s="431"/>
      <c r="R476" s="431"/>
      <c r="S476" s="431"/>
      <c r="T476" s="431"/>
      <c r="U476" s="431"/>
      <c r="V476" s="431"/>
      <c r="W476" s="431"/>
      <c r="X476" s="431"/>
      <c r="Y476" s="431"/>
      <c r="Z476" s="378"/>
      <c r="AA476" s="378"/>
      <c r="AB476" s="378"/>
      <c r="AC476" s="378"/>
      <c r="AD476" s="378"/>
      <c r="AE476" s="378"/>
      <c r="AF476" s="378"/>
    </row>
    <row r="477" spans="1:32" ht="16.5" customHeight="1">
      <c r="A477" s="431"/>
      <c r="B477" s="402"/>
      <c r="C477" s="402"/>
      <c r="D477" s="431"/>
      <c r="E477" s="431"/>
      <c r="F477" s="431"/>
      <c r="G477" s="431"/>
      <c r="H477" s="431"/>
      <c r="I477" s="431"/>
      <c r="J477" s="431"/>
      <c r="K477" s="456"/>
      <c r="L477" s="431"/>
      <c r="M477" s="431"/>
      <c r="N477" s="431"/>
      <c r="O477" s="431"/>
      <c r="P477" s="431"/>
      <c r="Q477" s="431"/>
      <c r="R477" s="431"/>
      <c r="S477" s="431"/>
      <c r="T477" s="431"/>
      <c r="U477" s="431"/>
      <c r="V477" s="431"/>
      <c r="W477" s="431"/>
      <c r="X477" s="431"/>
      <c r="Y477" s="431"/>
      <c r="Z477" s="378"/>
      <c r="AA477" s="378"/>
      <c r="AB477" s="378"/>
      <c r="AC477" s="378"/>
      <c r="AD477" s="378"/>
      <c r="AE477" s="378"/>
      <c r="AF477" s="378"/>
    </row>
    <row r="478" spans="1:32" ht="16.5" customHeight="1">
      <c r="A478" s="431"/>
      <c r="B478" s="402"/>
      <c r="C478" s="402"/>
      <c r="D478" s="431"/>
      <c r="E478" s="431"/>
      <c r="F478" s="431"/>
      <c r="G478" s="431"/>
      <c r="H478" s="431"/>
      <c r="I478" s="431"/>
      <c r="J478" s="431"/>
      <c r="K478" s="456"/>
      <c r="L478" s="431"/>
      <c r="M478" s="431"/>
      <c r="N478" s="431"/>
      <c r="O478" s="431"/>
      <c r="P478" s="431"/>
      <c r="Q478" s="431"/>
      <c r="R478" s="431"/>
      <c r="S478" s="431"/>
      <c r="T478" s="431"/>
      <c r="U478" s="431"/>
      <c r="V478" s="431"/>
      <c r="W478" s="431"/>
      <c r="X478" s="431"/>
      <c r="Y478" s="431"/>
      <c r="Z478" s="378"/>
      <c r="AA478" s="378"/>
      <c r="AB478" s="378"/>
      <c r="AC478" s="378"/>
      <c r="AD478" s="378"/>
      <c r="AE478" s="378"/>
      <c r="AF478" s="378"/>
    </row>
    <row r="479" spans="1:32" ht="16.5" customHeight="1">
      <c r="A479" s="431"/>
      <c r="B479" s="402"/>
      <c r="C479" s="402"/>
      <c r="D479" s="431"/>
      <c r="E479" s="431"/>
      <c r="F479" s="431"/>
      <c r="G479" s="431"/>
      <c r="H479" s="431"/>
      <c r="I479" s="431"/>
      <c r="J479" s="431"/>
      <c r="K479" s="456"/>
      <c r="L479" s="431"/>
      <c r="M479" s="431"/>
      <c r="N479" s="431"/>
      <c r="O479" s="431"/>
      <c r="P479" s="431"/>
      <c r="Q479" s="431"/>
      <c r="R479" s="431"/>
      <c r="S479" s="431"/>
      <c r="T479" s="431"/>
      <c r="U479" s="431"/>
      <c r="V479" s="431"/>
      <c r="W479" s="431"/>
      <c r="X479" s="431"/>
      <c r="Y479" s="431"/>
      <c r="Z479" s="378"/>
      <c r="AA479" s="378"/>
      <c r="AB479" s="378"/>
      <c r="AC479" s="378"/>
      <c r="AD479" s="378"/>
      <c r="AE479" s="378"/>
      <c r="AF479" s="378"/>
    </row>
    <row r="480" spans="1:32" ht="16.5" customHeight="1">
      <c r="A480" s="431"/>
      <c r="B480" s="402"/>
      <c r="C480" s="402"/>
      <c r="D480" s="431"/>
      <c r="E480" s="431"/>
      <c r="F480" s="431"/>
      <c r="G480" s="431"/>
      <c r="H480" s="431"/>
      <c r="I480" s="431"/>
      <c r="J480" s="431"/>
      <c r="K480" s="456"/>
      <c r="L480" s="431"/>
      <c r="M480" s="431"/>
      <c r="N480" s="431"/>
      <c r="O480" s="431"/>
      <c r="P480" s="431"/>
      <c r="Q480" s="431"/>
      <c r="R480" s="431"/>
      <c r="S480" s="431"/>
      <c r="T480" s="431"/>
      <c r="U480" s="431"/>
      <c r="V480" s="431"/>
      <c r="W480" s="431"/>
      <c r="X480" s="431"/>
      <c r="Y480" s="431"/>
      <c r="Z480" s="378"/>
      <c r="AA480" s="378"/>
      <c r="AB480" s="378"/>
      <c r="AC480" s="378"/>
      <c r="AD480" s="378"/>
      <c r="AE480" s="378"/>
      <c r="AF480" s="378"/>
    </row>
    <row r="481" spans="1:32" ht="16.5" customHeight="1">
      <c r="A481" s="431"/>
      <c r="B481" s="402"/>
      <c r="C481" s="402"/>
      <c r="D481" s="431"/>
      <c r="E481" s="431"/>
      <c r="F481" s="431"/>
      <c r="G481" s="431"/>
      <c r="H481" s="431"/>
      <c r="I481" s="431"/>
      <c r="J481" s="431"/>
      <c r="K481" s="456"/>
      <c r="L481" s="431"/>
      <c r="M481" s="431"/>
      <c r="N481" s="431"/>
      <c r="O481" s="431"/>
      <c r="P481" s="431"/>
      <c r="Q481" s="431"/>
      <c r="R481" s="431"/>
      <c r="S481" s="431"/>
      <c r="T481" s="431"/>
      <c r="U481" s="431"/>
      <c r="V481" s="431"/>
      <c r="W481" s="431"/>
      <c r="X481" s="431"/>
      <c r="Y481" s="431"/>
      <c r="Z481" s="378"/>
      <c r="AA481" s="378"/>
      <c r="AB481" s="378"/>
      <c r="AC481" s="378"/>
      <c r="AD481" s="378"/>
      <c r="AE481" s="378"/>
      <c r="AF481" s="378"/>
    </row>
    <row r="482" spans="1:32" ht="16.5" customHeight="1">
      <c r="A482" s="431"/>
      <c r="B482" s="402"/>
      <c r="C482" s="402"/>
      <c r="D482" s="431"/>
      <c r="E482" s="431"/>
      <c r="F482" s="431"/>
      <c r="G482" s="431"/>
      <c r="H482" s="431"/>
      <c r="I482" s="431"/>
      <c r="J482" s="431"/>
      <c r="K482" s="456"/>
      <c r="L482" s="431"/>
      <c r="M482" s="431"/>
      <c r="N482" s="431"/>
      <c r="O482" s="431"/>
      <c r="P482" s="431"/>
      <c r="Q482" s="431"/>
      <c r="R482" s="431"/>
      <c r="S482" s="431"/>
      <c r="T482" s="431"/>
      <c r="U482" s="431"/>
      <c r="V482" s="431"/>
      <c r="W482" s="431"/>
      <c r="X482" s="431"/>
      <c r="Y482" s="431"/>
      <c r="Z482" s="378"/>
      <c r="AA482" s="378"/>
      <c r="AB482" s="378"/>
      <c r="AC482" s="378"/>
      <c r="AD482" s="378"/>
      <c r="AE482" s="378"/>
      <c r="AF482" s="378"/>
    </row>
    <row r="483" spans="1:32" ht="16.5" customHeight="1">
      <c r="A483" s="431"/>
      <c r="B483" s="402"/>
      <c r="C483" s="402"/>
      <c r="D483" s="431"/>
      <c r="E483" s="431"/>
      <c r="F483" s="431"/>
      <c r="G483" s="431"/>
      <c r="H483" s="431"/>
      <c r="I483" s="431"/>
      <c r="J483" s="431"/>
      <c r="K483" s="456"/>
      <c r="L483" s="431"/>
      <c r="M483" s="431"/>
      <c r="N483" s="431"/>
      <c r="O483" s="431"/>
      <c r="P483" s="431"/>
      <c r="Q483" s="431"/>
      <c r="R483" s="431"/>
      <c r="S483" s="431"/>
      <c r="T483" s="431"/>
      <c r="U483" s="431"/>
      <c r="V483" s="431"/>
      <c r="W483" s="431"/>
      <c r="X483" s="431"/>
      <c r="Y483" s="431"/>
      <c r="Z483" s="378"/>
      <c r="AA483" s="378"/>
      <c r="AB483" s="378"/>
      <c r="AC483" s="378"/>
      <c r="AD483" s="378"/>
      <c r="AE483" s="378"/>
      <c r="AF483" s="378"/>
    </row>
    <row r="484" spans="1:32" ht="16.5" customHeight="1">
      <c r="A484" s="431"/>
      <c r="B484" s="402"/>
      <c r="C484" s="402"/>
      <c r="D484" s="431"/>
      <c r="E484" s="431"/>
      <c r="F484" s="431"/>
      <c r="G484" s="431"/>
      <c r="H484" s="431"/>
      <c r="I484" s="431"/>
      <c r="J484" s="431"/>
      <c r="K484" s="456"/>
      <c r="L484" s="431"/>
      <c r="M484" s="431"/>
      <c r="N484" s="431"/>
      <c r="O484" s="431"/>
      <c r="P484" s="431"/>
      <c r="Q484" s="431"/>
      <c r="R484" s="431"/>
      <c r="S484" s="431"/>
      <c r="T484" s="431"/>
      <c r="U484" s="431"/>
      <c r="V484" s="431"/>
      <c r="W484" s="431"/>
      <c r="X484" s="431"/>
      <c r="Y484" s="431"/>
      <c r="Z484" s="378"/>
      <c r="AA484" s="378"/>
      <c r="AB484" s="378"/>
      <c r="AC484" s="378"/>
      <c r="AD484" s="378"/>
      <c r="AE484" s="378"/>
      <c r="AF484" s="378"/>
    </row>
    <row r="485" spans="1:32" ht="16.5" customHeight="1">
      <c r="A485" s="431"/>
      <c r="B485" s="402"/>
      <c r="C485" s="402"/>
      <c r="D485" s="431"/>
      <c r="E485" s="431"/>
      <c r="F485" s="431"/>
      <c r="G485" s="431"/>
      <c r="H485" s="431"/>
      <c r="I485" s="431"/>
      <c r="J485" s="431"/>
      <c r="K485" s="456"/>
      <c r="L485" s="431"/>
      <c r="M485" s="431"/>
      <c r="N485" s="431"/>
      <c r="O485" s="431"/>
      <c r="P485" s="431"/>
      <c r="Q485" s="431"/>
      <c r="R485" s="431"/>
      <c r="S485" s="431"/>
      <c r="T485" s="431"/>
      <c r="U485" s="431"/>
      <c r="V485" s="431"/>
      <c r="W485" s="431"/>
      <c r="X485" s="431"/>
      <c r="Y485" s="431"/>
      <c r="Z485" s="378"/>
      <c r="AA485" s="378"/>
      <c r="AB485" s="378"/>
      <c r="AC485" s="378"/>
      <c r="AD485" s="378"/>
      <c r="AE485" s="378"/>
      <c r="AF485" s="378"/>
    </row>
    <row r="486" spans="1:32" ht="16.5" customHeight="1">
      <c r="A486" s="431"/>
      <c r="B486" s="402"/>
      <c r="C486" s="402"/>
      <c r="D486" s="431"/>
      <c r="E486" s="431"/>
      <c r="F486" s="431"/>
      <c r="G486" s="431"/>
      <c r="H486" s="431"/>
      <c r="I486" s="431"/>
      <c r="J486" s="431"/>
      <c r="K486" s="456"/>
      <c r="L486" s="431"/>
      <c r="M486" s="431"/>
      <c r="N486" s="431"/>
      <c r="O486" s="431"/>
      <c r="P486" s="431"/>
      <c r="Q486" s="431"/>
      <c r="R486" s="431"/>
      <c r="S486" s="431"/>
      <c r="T486" s="431"/>
      <c r="U486" s="431"/>
      <c r="V486" s="431"/>
      <c r="W486" s="431"/>
      <c r="X486" s="431"/>
      <c r="Y486" s="431"/>
      <c r="Z486" s="378"/>
      <c r="AA486" s="378"/>
      <c r="AB486" s="378"/>
      <c r="AC486" s="378"/>
      <c r="AD486" s="378"/>
      <c r="AE486" s="378"/>
      <c r="AF486" s="378"/>
    </row>
    <row r="487" spans="1:32" ht="16.5" customHeight="1">
      <c r="A487" s="431"/>
      <c r="B487" s="402"/>
      <c r="C487" s="402"/>
      <c r="D487" s="431"/>
      <c r="E487" s="431"/>
      <c r="F487" s="431"/>
      <c r="G487" s="431"/>
      <c r="H487" s="431"/>
      <c r="I487" s="431"/>
      <c r="J487" s="431"/>
      <c r="K487" s="456"/>
      <c r="L487" s="431"/>
      <c r="M487" s="431"/>
      <c r="N487" s="431"/>
      <c r="O487" s="431"/>
      <c r="P487" s="431"/>
      <c r="Q487" s="431"/>
      <c r="R487" s="431"/>
      <c r="S487" s="431"/>
      <c r="T487" s="431"/>
      <c r="U487" s="431"/>
      <c r="V487" s="431"/>
      <c r="W487" s="431"/>
      <c r="X487" s="431"/>
      <c r="Y487" s="431"/>
      <c r="Z487" s="378"/>
      <c r="AA487" s="378"/>
      <c r="AB487" s="378"/>
      <c r="AC487" s="378"/>
      <c r="AD487" s="378"/>
      <c r="AE487" s="378"/>
      <c r="AF487" s="378"/>
    </row>
    <row r="488" spans="1:32" ht="16.5" customHeight="1">
      <c r="A488" s="431"/>
      <c r="B488" s="402"/>
      <c r="C488" s="402"/>
      <c r="D488" s="431"/>
      <c r="E488" s="431"/>
      <c r="F488" s="431"/>
      <c r="G488" s="431"/>
      <c r="H488" s="431"/>
      <c r="I488" s="431"/>
      <c r="J488" s="431"/>
      <c r="K488" s="456"/>
      <c r="L488" s="431"/>
      <c r="M488" s="431"/>
      <c r="N488" s="431"/>
      <c r="O488" s="431"/>
      <c r="P488" s="431"/>
      <c r="Q488" s="431"/>
      <c r="R488" s="431"/>
      <c r="S488" s="431"/>
      <c r="T488" s="431"/>
      <c r="U488" s="431"/>
      <c r="V488" s="431"/>
      <c r="W488" s="431"/>
      <c r="X488" s="431"/>
      <c r="Y488" s="431"/>
      <c r="Z488" s="378"/>
      <c r="AA488" s="378"/>
      <c r="AB488" s="378"/>
      <c r="AC488" s="378"/>
      <c r="AD488" s="378"/>
      <c r="AE488" s="378"/>
      <c r="AF488" s="378"/>
    </row>
    <row r="489" spans="1:32" ht="16.5" customHeight="1">
      <c r="A489" s="431"/>
      <c r="B489" s="402"/>
      <c r="C489" s="402"/>
      <c r="D489" s="431"/>
      <c r="E489" s="431"/>
      <c r="F489" s="431"/>
      <c r="G489" s="431"/>
      <c r="H489" s="431"/>
      <c r="I489" s="431"/>
      <c r="J489" s="431"/>
      <c r="K489" s="456"/>
      <c r="L489" s="431"/>
      <c r="M489" s="431"/>
      <c r="N489" s="431"/>
      <c r="O489" s="431"/>
      <c r="P489" s="431"/>
      <c r="Q489" s="431"/>
      <c r="R489" s="431"/>
      <c r="S489" s="431"/>
      <c r="T489" s="431"/>
      <c r="U489" s="431"/>
      <c r="V489" s="431"/>
      <c r="W489" s="431"/>
      <c r="X489" s="431"/>
      <c r="Y489" s="431"/>
      <c r="Z489" s="378"/>
      <c r="AA489" s="378"/>
      <c r="AB489" s="378"/>
      <c r="AC489" s="378"/>
      <c r="AD489" s="378"/>
      <c r="AE489" s="378"/>
      <c r="AF489" s="378"/>
    </row>
    <row r="490" spans="1:32" ht="16.5" customHeight="1">
      <c r="A490" s="431"/>
      <c r="B490" s="402"/>
      <c r="C490" s="402"/>
      <c r="D490" s="431"/>
      <c r="E490" s="431"/>
      <c r="F490" s="431"/>
      <c r="G490" s="431"/>
      <c r="H490" s="431"/>
      <c r="I490" s="431"/>
      <c r="J490" s="431"/>
      <c r="K490" s="456"/>
      <c r="L490" s="431"/>
      <c r="M490" s="431"/>
      <c r="N490" s="431"/>
      <c r="O490" s="431"/>
      <c r="P490" s="431"/>
      <c r="Q490" s="431"/>
      <c r="R490" s="431"/>
      <c r="S490" s="431"/>
      <c r="T490" s="431"/>
      <c r="U490" s="431"/>
      <c r="V490" s="431"/>
      <c r="W490" s="431"/>
      <c r="X490" s="431"/>
      <c r="Y490" s="431"/>
      <c r="Z490" s="378"/>
      <c r="AA490" s="378"/>
      <c r="AB490" s="378"/>
      <c r="AC490" s="378"/>
      <c r="AD490" s="378"/>
      <c r="AE490" s="378"/>
      <c r="AF490" s="378"/>
    </row>
    <row r="491" spans="1:32" ht="16.5" customHeight="1">
      <c r="A491" s="431"/>
      <c r="B491" s="402"/>
      <c r="C491" s="402"/>
      <c r="D491" s="431"/>
      <c r="E491" s="431"/>
      <c r="F491" s="431"/>
      <c r="G491" s="431"/>
      <c r="H491" s="431"/>
      <c r="I491" s="431"/>
      <c r="J491" s="431"/>
      <c r="K491" s="456"/>
      <c r="L491" s="431"/>
      <c r="M491" s="431"/>
      <c r="N491" s="431"/>
      <c r="O491" s="431"/>
      <c r="P491" s="431"/>
      <c r="Q491" s="431"/>
      <c r="R491" s="431"/>
      <c r="S491" s="431"/>
      <c r="T491" s="431"/>
      <c r="U491" s="431"/>
      <c r="V491" s="431"/>
      <c r="W491" s="431"/>
      <c r="X491" s="431"/>
      <c r="Y491" s="431"/>
      <c r="Z491" s="378"/>
      <c r="AA491" s="378"/>
      <c r="AB491" s="378"/>
      <c r="AC491" s="378"/>
      <c r="AD491" s="378"/>
      <c r="AE491" s="378"/>
      <c r="AF491" s="378"/>
    </row>
    <row r="492" spans="1:32" ht="16.5" customHeight="1">
      <c r="A492" s="431"/>
      <c r="B492" s="402"/>
      <c r="C492" s="402"/>
      <c r="D492" s="431"/>
      <c r="E492" s="431"/>
      <c r="F492" s="431"/>
      <c r="G492" s="431"/>
      <c r="H492" s="431"/>
      <c r="I492" s="431"/>
      <c r="J492" s="431"/>
      <c r="K492" s="456"/>
      <c r="L492" s="431"/>
      <c r="M492" s="431"/>
      <c r="N492" s="431"/>
      <c r="O492" s="431"/>
      <c r="P492" s="431"/>
      <c r="Q492" s="431"/>
      <c r="R492" s="431"/>
      <c r="S492" s="431"/>
      <c r="T492" s="431"/>
      <c r="U492" s="431"/>
      <c r="V492" s="431"/>
      <c r="W492" s="431"/>
      <c r="X492" s="431"/>
      <c r="Y492" s="431"/>
      <c r="Z492" s="378"/>
      <c r="AA492" s="378"/>
      <c r="AB492" s="378"/>
      <c r="AC492" s="378"/>
      <c r="AD492" s="378"/>
      <c r="AE492" s="378"/>
      <c r="AF492" s="378"/>
    </row>
    <row r="493" spans="1:32" ht="16.5" customHeight="1">
      <c r="A493" s="431"/>
      <c r="B493" s="402"/>
      <c r="C493" s="402"/>
      <c r="D493" s="431"/>
      <c r="E493" s="431"/>
      <c r="F493" s="431"/>
      <c r="G493" s="431"/>
      <c r="H493" s="431"/>
      <c r="I493" s="431"/>
      <c r="J493" s="431"/>
      <c r="K493" s="456"/>
      <c r="L493" s="431"/>
      <c r="M493" s="431"/>
      <c r="N493" s="431"/>
      <c r="O493" s="431"/>
      <c r="P493" s="431"/>
      <c r="Q493" s="431"/>
      <c r="R493" s="431"/>
      <c r="S493" s="431"/>
      <c r="T493" s="431"/>
      <c r="U493" s="431"/>
      <c r="V493" s="431"/>
      <c r="W493" s="431"/>
      <c r="X493" s="431"/>
      <c r="Y493" s="431"/>
      <c r="Z493" s="378"/>
      <c r="AA493" s="378"/>
      <c r="AB493" s="378"/>
      <c r="AC493" s="378"/>
      <c r="AD493" s="378"/>
      <c r="AE493" s="378"/>
      <c r="AF493" s="378"/>
    </row>
    <row r="494" spans="1:32" ht="16.5" customHeight="1">
      <c r="A494" s="431"/>
      <c r="B494" s="402"/>
      <c r="C494" s="402"/>
      <c r="D494" s="431"/>
      <c r="E494" s="431"/>
      <c r="F494" s="431"/>
      <c r="G494" s="431"/>
      <c r="H494" s="431"/>
      <c r="I494" s="431"/>
      <c r="J494" s="431"/>
      <c r="K494" s="456"/>
      <c r="L494" s="431"/>
      <c r="M494" s="431"/>
      <c r="N494" s="431"/>
      <c r="O494" s="431"/>
      <c r="P494" s="431"/>
      <c r="Q494" s="431"/>
      <c r="R494" s="431"/>
      <c r="S494" s="431"/>
      <c r="T494" s="431"/>
      <c r="U494" s="431"/>
      <c r="V494" s="431"/>
      <c r="W494" s="431"/>
      <c r="X494" s="431"/>
      <c r="Y494" s="431"/>
      <c r="Z494" s="378"/>
      <c r="AA494" s="378"/>
      <c r="AB494" s="378"/>
      <c r="AC494" s="378"/>
      <c r="AD494" s="378"/>
      <c r="AE494" s="378"/>
      <c r="AF494" s="378"/>
    </row>
    <row r="495" spans="1:32" ht="16.5" customHeight="1">
      <c r="A495" s="431"/>
      <c r="B495" s="402"/>
      <c r="C495" s="402"/>
      <c r="D495" s="431"/>
      <c r="E495" s="431"/>
      <c r="F495" s="431"/>
      <c r="G495" s="431"/>
      <c r="H495" s="431"/>
      <c r="I495" s="431"/>
      <c r="J495" s="431"/>
      <c r="K495" s="456"/>
      <c r="L495" s="431"/>
      <c r="M495" s="431"/>
      <c r="N495" s="431"/>
      <c r="O495" s="431"/>
      <c r="P495" s="431"/>
      <c r="Q495" s="431"/>
      <c r="R495" s="431"/>
      <c r="S495" s="431"/>
      <c r="T495" s="431"/>
      <c r="U495" s="431"/>
      <c r="V495" s="431"/>
      <c r="W495" s="431"/>
      <c r="X495" s="431"/>
      <c r="Y495" s="431"/>
      <c r="Z495" s="378"/>
      <c r="AA495" s="378"/>
      <c r="AB495" s="378"/>
      <c r="AC495" s="378"/>
      <c r="AD495" s="378"/>
      <c r="AE495" s="378"/>
      <c r="AF495" s="378"/>
    </row>
    <row r="496" spans="1:32" ht="16.5" customHeight="1">
      <c r="A496" s="431"/>
      <c r="B496" s="402"/>
      <c r="C496" s="402"/>
      <c r="D496" s="431"/>
      <c r="E496" s="431"/>
      <c r="F496" s="431"/>
      <c r="G496" s="431"/>
      <c r="H496" s="431"/>
      <c r="I496" s="431"/>
      <c r="J496" s="431"/>
      <c r="K496" s="456"/>
      <c r="L496" s="431"/>
      <c r="M496" s="431"/>
      <c r="N496" s="431"/>
      <c r="O496" s="431"/>
      <c r="P496" s="431"/>
      <c r="Q496" s="431"/>
      <c r="R496" s="431"/>
      <c r="S496" s="431"/>
      <c r="T496" s="431"/>
      <c r="U496" s="431"/>
      <c r="V496" s="431"/>
      <c r="W496" s="431"/>
      <c r="X496" s="431"/>
      <c r="Y496" s="431"/>
      <c r="Z496" s="378"/>
      <c r="AA496" s="378"/>
      <c r="AB496" s="378"/>
      <c r="AC496" s="378"/>
      <c r="AD496" s="378"/>
      <c r="AE496" s="378"/>
      <c r="AF496" s="378"/>
    </row>
    <row r="497" spans="1:32" ht="16.5" customHeight="1">
      <c r="A497" s="431"/>
      <c r="B497" s="402"/>
      <c r="C497" s="402"/>
      <c r="D497" s="431"/>
      <c r="E497" s="431"/>
      <c r="F497" s="431"/>
      <c r="G497" s="431"/>
      <c r="H497" s="431"/>
      <c r="I497" s="431"/>
      <c r="J497" s="431"/>
      <c r="K497" s="456"/>
      <c r="L497" s="431"/>
      <c r="M497" s="431"/>
      <c r="N497" s="431"/>
      <c r="O497" s="431"/>
      <c r="P497" s="431"/>
      <c r="Q497" s="431"/>
      <c r="R497" s="431"/>
      <c r="S497" s="431"/>
      <c r="T497" s="431"/>
      <c r="U497" s="431"/>
      <c r="V497" s="431"/>
      <c r="W497" s="431"/>
      <c r="X497" s="431"/>
      <c r="Y497" s="431"/>
      <c r="Z497" s="378"/>
      <c r="AA497" s="378"/>
      <c r="AB497" s="378"/>
      <c r="AC497" s="378"/>
      <c r="AD497" s="378"/>
      <c r="AE497" s="378"/>
      <c r="AF497" s="378"/>
    </row>
    <row r="498" spans="1:32" ht="16.5" customHeight="1">
      <c r="A498" s="431"/>
      <c r="B498" s="402"/>
      <c r="C498" s="402"/>
      <c r="D498" s="431"/>
      <c r="E498" s="431"/>
      <c r="F498" s="431"/>
      <c r="G498" s="431"/>
      <c r="H498" s="431"/>
      <c r="I498" s="431"/>
      <c r="J498" s="431"/>
      <c r="K498" s="456"/>
      <c r="L498" s="431"/>
      <c r="M498" s="431"/>
      <c r="N498" s="431"/>
      <c r="O498" s="431"/>
      <c r="P498" s="431"/>
      <c r="Q498" s="431"/>
      <c r="R498" s="431"/>
      <c r="S498" s="431"/>
      <c r="T498" s="431"/>
      <c r="U498" s="431"/>
      <c r="V498" s="431"/>
      <c r="W498" s="431"/>
      <c r="X498" s="431"/>
      <c r="Y498" s="431"/>
      <c r="Z498" s="378"/>
      <c r="AA498" s="378"/>
      <c r="AB498" s="378"/>
      <c r="AC498" s="378"/>
      <c r="AD498" s="378"/>
      <c r="AE498" s="378"/>
      <c r="AF498" s="378"/>
    </row>
    <row r="499" spans="1:32" ht="16.5" customHeight="1">
      <c r="A499" s="431"/>
      <c r="B499" s="402"/>
      <c r="C499" s="402"/>
      <c r="D499" s="431"/>
      <c r="E499" s="431"/>
      <c r="F499" s="431"/>
      <c r="G499" s="431"/>
      <c r="H499" s="431"/>
      <c r="I499" s="431"/>
      <c r="J499" s="431"/>
      <c r="K499" s="456"/>
      <c r="L499" s="431"/>
      <c r="M499" s="431"/>
      <c r="N499" s="431"/>
      <c r="O499" s="431"/>
      <c r="P499" s="431"/>
      <c r="Q499" s="431"/>
      <c r="R499" s="431"/>
      <c r="S499" s="431"/>
      <c r="T499" s="431"/>
      <c r="U499" s="431"/>
      <c r="V499" s="431"/>
      <c r="W499" s="431"/>
      <c r="X499" s="431"/>
      <c r="Y499" s="431"/>
      <c r="Z499" s="378"/>
      <c r="AA499" s="378"/>
      <c r="AB499" s="378"/>
      <c r="AC499" s="378"/>
      <c r="AD499" s="378"/>
      <c r="AE499" s="378"/>
      <c r="AF499" s="378"/>
    </row>
    <row r="500" spans="1:32" ht="16.5" customHeight="1">
      <c r="A500" s="431"/>
      <c r="B500" s="402"/>
      <c r="C500" s="402"/>
      <c r="D500" s="431"/>
      <c r="E500" s="431"/>
      <c r="F500" s="431"/>
      <c r="G500" s="431"/>
      <c r="H500" s="431"/>
      <c r="I500" s="431"/>
      <c r="J500" s="431"/>
      <c r="K500" s="456"/>
      <c r="L500" s="431"/>
      <c r="M500" s="431"/>
      <c r="N500" s="431"/>
      <c r="O500" s="431"/>
      <c r="P500" s="431"/>
      <c r="Q500" s="431"/>
      <c r="R500" s="431"/>
      <c r="S500" s="431"/>
      <c r="T500" s="431"/>
      <c r="U500" s="431"/>
      <c r="V500" s="431"/>
      <c r="W500" s="431"/>
      <c r="X500" s="431"/>
      <c r="Y500" s="431"/>
      <c r="Z500" s="378"/>
      <c r="AA500" s="378"/>
      <c r="AB500" s="378"/>
      <c r="AC500" s="378"/>
      <c r="AD500" s="378"/>
      <c r="AE500" s="378"/>
      <c r="AF500" s="378"/>
    </row>
    <row r="501" spans="1:32" ht="16.5" customHeight="1">
      <c r="A501" s="431"/>
      <c r="B501" s="402"/>
      <c r="C501" s="402"/>
      <c r="D501" s="431"/>
      <c r="E501" s="431"/>
      <c r="F501" s="431"/>
      <c r="G501" s="431"/>
      <c r="H501" s="431"/>
      <c r="I501" s="431"/>
      <c r="J501" s="431"/>
      <c r="K501" s="456"/>
      <c r="L501" s="431"/>
      <c r="M501" s="431"/>
      <c r="N501" s="431"/>
      <c r="O501" s="431"/>
      <c r="P501" s="431"/>
      <c r="Q501" s="431"/>
      <c r="R501" s="431"/>
      <c r="S501" s="431"/>
      <c r="T501" s="431"/>
      <c r="U501" s="431"/>
      <c r="V501" s="431"/>
      <c r="W501" s="431"/>
      <c r="X501" s="431"/>
      <c r="Y501" s="431"/>
      <c r="Z501" s="378"/>
      <c r="AA501" s="378"/>
      <c r="AB501" s="378"/>
      <c r="AC501" s="378"/>
      <c r="AD501" s="378"/>
      <c r="AE501" s="378"/>
      <c r="AF501" s="378"/>
    </row>
    <row r="502" spans="1:32" ht="16.5" customHeight="1">
      <c r="A502" s="431"/>
      <c r="B502" s="402"/>
      <c r="C502" s="402"/>
      <c r="D502" s="431"/>
      <c r="E502" s="431"/>
      <c r="F502" s="431"/>
      <c r="G502" s="431"/>
      <c r="H502" s="431"/>
      <c r="I502" s="431"/>
      <c r="J502" s="431"/>
      <c r="K502" s="456"/>
      <c r="L502" s="431"/>
      <c r="M502" s="431"/>
      <c r="N502" s="431"/>
      <c r="O502" s="431"/>
      <c r="P502" s="431"/>
      <c r="Q502" s="431"/>
      <c r="R502" s="431"/>
      <c r="S502" s="431"/>
      <c r="T502" s="431"/>
      <c r="U502" s="431"/>
      <c r="V502" s="431"/>
      <c r="W502" s="431"/>
      <c r="X502" s="431"/>
      <c r="Y502" s="431"/>
      <c r="Z502" s="378"/>
      <c r="AA502" s="378"/>
      <c r="AB502" s="378"/>
      <c r="AC502" s="378"/>
      <c r="AD502" s="378"/>
      <c r="AE502" s="378"/>
      <c r="AF502" s="378"/>
    </row>
    <row r="503" spans="1:32" ht="16.5" customHeight="1">
      <c r="A503" s="431"/>
      <c r="B503" s="402"/>
      <c r="C503" s="402"/>
      <c r="D503" s="431"/>
      <c r="E503" s="431"/>
      <c r="F503" s="431"/>
      <c r="G503" s="431"/>
      <c r="H503" s="431"/>
      <c r="I503" s="431"/>
      <c r="J503" s="431"/>
      <c r="K503" s="456"/>
      <c r="L503" s="431"/>
      <c r="M503" s="431"/>
      <c r="N503" s="431"/>
      <c r="O503" s="431"/>
      <c r="P503" s="431"/>
      <c r="Q503" s="431"/>
      <c r="R503" s="431"/>
      <c r="S503" s="431"/>
      <c r="T503" s="431"/>
      <c r="U503" s="431"/>
      <c r="V503" s="431"/>
      <c r="W503" s="431"/>
      <c r="X503" s="431"/>
      <c r="Y503" s="431"/>
      <c r="Z503" s="378"/>
      <c r="AA503" s="378"/>
      <c r="AB503" s="378"/>
      <c r="AC503" s="378"/>
      <c r="AD503" s="378"/>
      <c r="AE503" s="378"/>
      <c r="AF503" s="378"/>
    </row>
    <row r="504" spans="1:32" ht="16.5" customHeight="1">
      <c r="A504" s="431"/>
      <c r="B504" s="402"/>
      <c r="C504" s="402"/>
      <c r="D504" s="431"/>
      <c r="E504" s="431"/>
      <c r="F504" s="431"/>
      <c r="G504" s="431"/>
      <c r="H504" s="431"/>
      <c r="I504" s="431"/>
      <c r="J504" s="431"/>
      <c r="K504" s="456"/>
      <c r="L504" s="431"/>
      <c r="M504" s="431"/>
      <c r="N504" s="431"/>
      <c r="O504" s="431"/>
      <c r="P504" s="431"/>
      <c r="Q504" s="431"/>
      <c r="R504" s="431"/>
      <c r="S504" s="431"/>
      <c r="T504" s="431"/>
      <c r="U504" s="431"/>
      <c r="V504" s="431"/>
      <c r="W504" s="431"/>
      <c r="X504" s="431"/>
      <c r="Y504" s="431"/>
      <c r="Z504" s="378"/>
      <c r="AA504" s="378"/>
      <c r="AB504" s="378"/>
      <c r="AC504" s="378"/>
      <c r="AD504" s="378"/>
      <c r="AE504" s="378"/>
      <c r="AF504" s="378"/>
    </row>
    <row r="505" spans="1:32" ht="16.5" customHeight="1">
      <c r="A505" s="431"/>
      <c r="B505" s="402"/>
      <c r="C505" s="402"/>
      <c r="D505" s="431"/>
      <c r="E505" s="431"/>
      <c r="F505" s="431"/>
      <c r="G505" s="431"/>
      <c r="H505" s="431"/>
      <c r="I505" s="431"/>
      <c r="J505" s="431"/>
      <c r="K505" s="456"/>
      <c r="L505" s="431"/>
      <c r="M505" s="431"/>
      <c r="N505" s="431"/>
      <c r="O505" s="431"/>
      <c r="P505" s="431"/>
      <c r="Q505" s="431"/>
      <c r="R505" s="431"/>
      <c r="S505" s="431"/>
      <c r="T505" s="431"/>
      <c r="U505" s="431"/>
      <c r="V505" s="431"/>
      <c r="W505" s="431"/>
      <c r="X505" s="431"/>
      <c r="Y505" s="431"/>
      <c r="Z505" s="378"/>
      <c r="AA505" s="378"/>
      <c r="AB505" s="378"/>
      <c r="AC505" s="378"/>
      <c r="AD505" s="378"/>
      <c r="AE505" s="378"/>
      <c r="AF505" s="378"/>
    </row>
    <row r="506" spans="1:32" ht="16.5" customHeight="1">
      <c r="A506" s="431"/>
      <c r="B506" s="402"/>
      <c r="C506" s="402"/>
      <c r="D506" s="431"/>
      <c r="E506" s="431"/>
      <c r="F506" s="431"/>
      <c r="G506" s="431"/>
      <c r="H506" s="431"/>
      <c r="I506" s="431"/>
      <c r="J506" s="431"/>
      <c r="K506" s="456"/>
      <c r="L506" s="431"/>
      <c r="M506" s="431"/>
      <c r="N506" s="431"/>
      <c r="O506" s="431"/>
      <c r="P506" s="431"/>
      <c r="Q506" s="431"/>
      <c r="R506" s="431"/>
      <c r="S506" s="431"/>
      <c r="T506" s="431"/>
      <c r="U506" s="431"/>
      <c r="V506" s="431"/>
      <c r="W506" s="431"/>
      <c r="X506" s="431"/>
      <c r="Y506" s="431"/>
      <c r="Z506" s="378"/>
      <c r="AA506" s="378"/>
      <c r="AB506" s="378"/>
      <c r="AC506" s="378"/>
      <c r="AD506" s="378"/>
      <c r="AE506" s="378"/>
      <c r="AF506" s="378"/>
    </row>
    <row r="507" spans="1:32" ht="16.5" customHeight="1">
      <c r="A507" s="431"/>
      <c r="B507" s="402"/>
      <c r="C507" s="402"/>
      <c r="D507" s="431"/>
      <c r="E507" s="431"/>
      <c r="F507" s="431"/>
      <c r="G507" s="431"/>
      <c r="H507" s="431"/>
      <c r="I507" s="431"/>
      <c r="J507" s="431"/>
      <c r="K507" s="456"/>
      <c r="L507" s="431"/>
      <c r="M507" s="431"/>
      <c r="N507" s="431"/>
      <c r="O507" s="431"/>
      <c r="P507" s="431"/>
      <c r="Q507" s="431"/>
      <c r="R507" s="431"/>
      <c r="S507" s="431"/>
      <c r="T507" s="431"/>
      <c r="U507" s="431"/>
      <c r="V507" s="431"/>
      <c r="W507" s="431"/>
      <c r="X507" s="431"/>
      <c r="Y507" s="431"/>
      <c r="Z507" s="378"/>
      <c r="AA507" s="378"/>
      <c r="AB507" s="378"/>
      <c r="AC507" s="378"/>
      <c r="AD507" s="378"/>
      <c r="AE507" s="378"/>
      <c r="AF507" s="378"/>
    </row>
    <row r="508" spans="1:32" ht="16.5" customHeight="1">
      <c r="A508" s="431"/>
      <c r="B508" s="402"/>
      <c r="C508" s="402"/>
      <c r="D508" s="431"/>
      <c r="E508" s="431"/>
      <c r="F508" s="431"/>
      <c r="G508" s="431"/>
      <c r="H508" s="431"/>
      <c r="I508" s="431"/>
      <c r="J508" s="431"/>
      <c r="K508" s="456"/>
      <c r="L508" s="431"/>
      <c r="M508" s="431"/>
      <c r="N508" s="431"/>
      <c r="O508" s="431"/>
      <c r="P508" s="431"/>
      <c r="Q508" s="431"/>
      <c r="R508" s="431"/>
      <c r="S508" s="431"/>
      <c r="T508" s="431"/>
      <c r="U508" s="431"/>
      <c r="V508" s="431"/>
      <c r="W508" s="431"/>
      <c r="X508" s="431"/>
      <c r="Y508" s="431"/>
      <c r="Z508" s="378"/>
      <c r="AA508" s="378"/>
      <c r="AB508" s="378"/>
      <c r="AC508" s="378"/>
      <c r="AD508" s="378"/>
      <c r="AE508" s="378"/>
      <c r="AF508" s="378"/>
    </row>
    <row r="509" spans="1:32" ht="16.5" customHeight="1">
      <c r="A509" s="431"/>
      <c r="B509" s="402"/>
      <c r="C509" s="402"/>
      <c r="D509" s="431"/>
      <c r="E509" s="431"/>
      <c r="F509" s="431"/>
      <c r="G509" s="431"/>
      <c r="H509" s="431"/>
      <c r="I509" s="431"/>
      <c r="J509" s="431"/>
      <c r="K509" s="456"/>
      <c r="L509" s="431"/>
      <c r="M509" s="431"/>
      <c r="N509" s="431"/>
      <c r="O509" s="431"/>
      <c r="P509" s="431"/>
      <c r="Q509" s="431"/>
      <c r="R509" s="431"/>
      <c r="S509" s="431"/>
      <c r="T509" s="431"/>
      <c r="U509" s="431"/>
      <c r="V509" s="431"/>
      <c r="W509" s="431"/>
      <c r="X509" s="431"/>
      <c r="Y509" s="431"/>
      <c r="Z509" s="378"/>
      <c r="AA509" s="378"/>
      <c r="AB509" s="378"/>
      <c r="AC509" s="378"/>
      <c r="AD509" s="378"/>
      <c r="AE509" s="378"/>
      <c r="AF509" s="378"/>
    </row>
    <row r="510" spans="1:32" ht="16.5" customHeight="1">
      <c r="A510" s="431"/>
      <c r="B510" s="402"/>
      <c r="C510" s="402"/>
      <c r="D510" s="431"/>
      <c r="E510" s="431"/>
      <c r="F510" s="431"/>
      <c r="G510" s="431"/>
      <c r="H510" s="431"/>
      <c r="I510" s="431"/>
      <c r="J510" s="431"/>
      <c r="K510" s="456"/>
      <c r="L510" s="431"/>
      <c r="M510" s="431"/>
      <c r="N510" s="431"/>
      <c r="O510" s="431"/>
      <c r="P510" s="431"/>
      <c r="Q510" s="431"/>
      <c r="R510" s="431"/>
      <c r="S510" s="431"/>
      <c r="T510" s="431"/>
      <c r="U510" s="431"/>
      <c r="V510" s="431"/>
      <c r="W510" s="431"/>
      <c r="X510" s="431"/>
      <c r="Y510" s="431"/>
      <c r="Z510" s="378"/>
      <c r="AA510" s="378"/>
      <c r="AB510" s="378"/>
      <c r="AC510" s="378"/>
      <c r="AD510" s="378"/>
      <c r="AE510" s="378"/>
      <c r="AF510" s="378"/>
    </row>
    <row r="511" spans="1:32" ht="16.5" customHeight="1">
      <c r="A511" s="431"/>
      <c r="B511" s="402"/>
      <c r="C511" s="402"/>
      <c r="D511" s="431"/>
      <c r="E511" s="431"/>
      <c r="F511" s="431"/>
      <c r="G511" s="431"/>
      <c r="H511" s="431"/>
      <c r="I511" s="431"/>
      <c r="J511" s="431"/>
      <c r="K511" s="456"/>
      <c r="L511" s="431"/>
      <c r="M511" s="431"/>
      <c r="N511" s="431"/>
      <c r="O511" s="431"/>
      <c r="P511" s="431"/>
      <c r="Q511" s="431"/>
      <c r="R511" s="431"/>
      <c r="S511" s="431"/>
      <c r="T511" s="431"/>
      <c r="U511" s="431"/>
      <c r="V511" s="431"/>
      <c r="W511" s="431"/>
      <c r="X511" s="431"/>
      <c r="Y511" s="431"/>
      <c r="Z511" s="378"/>
      <c r="AA511" s="378"/>
      <c r="AB511" s="378"/>
      <c r="AC511" s="378"/>
      <c r="AD511" s="378"/>
      <c r="AE511" s="378"/>
      <c r="AF511" s="378"/>
    </row>
    <row r="512" spans="1:32" ht="16.5" customHeight="1">
      <c r="A512" s="431"/>
      <c r="B512" s="402"/>
      <c r="C512" s="402"/>
      <c r="D512" s="431"/>
      <c r="E512" s="431"/>
      <c r="F512" s="431"/>
      <c r="G512" s="431"/>
      <c r="H512" s="431"/>
      <c r="I512" s="431"/>
      <c r="J512" s="431"/>
      <c r="K512" s="456"/>
      <c r="L512" s="431"/>
      <c r="M512" s="431"/>
      <c r="N512" s="431"/>
      <c r="O512" s="431"/>
      <c r="P512" s="431"/>
      <c r="Q512" s="431"/>
      <c r="R512" s="431"/>
      <c r="S512" s="431"/>
      <c r="T512" s="431"/>
      <c r="U512" s="431"/>
      <c r="V512" s="431"/>
      <c r="W512" s="431"/>
      <c r="X512" s="431"/>
      <c r="Y512" s="431"/>
      <c r="Z512" s="378"/>
      <c r="AA512" s="378"/>
      <c r="AB512" s="378"/>
      <c r="AC512" s="378"/>
      <c r="AD512" s="378"/>
      <c r="AE512" s="378"/>
      <c r="AF512" s="378"/>
    </row>
    <row r="513" spans="1:32" ht="16.5" customHeight="1">
      <c r="A513" s="431"/>
      <c r="B513" s="402"/>
      <c r="C513" s="402"/>
      <c r="D513" s="431"/>
      <c r="E513" s="431"/>
      <c r="F513" s="431"/>
      <c r="G513" s="431"/>
      <c r="H513" s="431"/>
      <c r="I513" s="431"/>
      <c r="J513" s="431"/>
      <c r="K513" s="456"/>
      <c r="L513" s="431"/>
      <c r="M513" s="431"/>
      <c r="N513" s="431"/>
      <c r="O513" s="431"/>
      <c r="P513" s="431"/>
      <c r="Q513" s="431"/>
      <c r="R513" s="431"/>
      <c r="S513" s="431"/>
      <c r="T513" s="431"/>
      <c r="U513" s="431"/>
      <c r="V513" s="431"/>
      <c r="W513" s="431"/>
      <c r="X513" s="431"/>
      <c r="Y513" s="431"/>
      <c r="Z513" s="378"/>
      <c r="AA513" s="378"/>
      <c r="AB513" s="378"/>
      <c r="AC513" s="378"/>
      <c r="AD513" s="378"/>
      <c r="AE513" s="378"/>
      <c r="AF513" s="378"/>
    </row>
    <row r="514" spans="1:32" ht="16.5" customHeight="1">
      <c r="A514" s="431"/>
      <c r="B514" s="402"/>
      <c r="C514" s="402"/>
      <c r="D514" s="431"/>
      <c r="E514" s="431"/>
      <c r="F514" s="431"/>
      <c r="G514" s="431"/>
      <c r="H514" s="431"/>
      <c r="I514" s="431"/>
      <c r="J514" s="431"/>
      <c r="K514" s="456"/>
      <c r="L514" s="431"/>
      <c r="M514" s="431"/>
      <c r="N514" s="431"/>
      <c r="O514" s="431"/>
      <c r="P514" s="431"/>
      <c r="Q514" s="431"/>
      <c r="R514" s="431"/>
      <c r="S514" s="431"/>
      <c r="T514" s="431"/>
      <c r="U514" s="431"/>
      <c r="V514" s="431"/>
      <c r="W514" s="431"/>
      <c r="X514" s="431"/>
      <c r="Y514" s="431"/>
      <c r="Z514" s="378"/>
      <c r="AA514" s="378"/>
      <c r="AB514" s="378"/>
      <c r="AC514" s="378"/>
      <c r="AD514" s="378"/>
      <c r="AE514" s="378"/>
      <c r="AF514" s="378"/>
    </row>
    <row r="515" spans="1:32" ht="16.5" customHeight="1">
      <c r="A515" s="431"/>
      <c r="B515" s="402"/>
      <c r="C515" s="402"/>
      <c r="D515" s="431"/>
      <c r="E515" s="431"/>
      <c r="F515" s="431"/>
      <c r="G515" s="431"/>
      <c r="H515" s="431"/>
      <c r="I515" s="431"/>
      <c r="J515" s="431"/>
      <c r="K515" s="456"/>
      <c r="L515" s="431"/>
      <c r="M515" s="431"/>
      <c r="N515" s="431"/>
      <c r="O515" s="431"/>
      <c r="P515" s="431"/>
      <c r="Q515" s="431"/>
      <c r="R515" s="431"/>
      <c r="S515" s="431"/>
      <c r="T515" s="431"/>
      <c r="U515" s="431"/>
      <c r="V515" s="431"/>
      <c r="W515" s="431"/>
      <c r="X515" s="431"/>
      <c r="Y515" s="431"/>
      <c r="Z515" s="378"/>
      <c r="AA515" s="378"/>
      <c r="AB515" s="378"/>
      <c r="AC515" s="378"/>
      <c r="AD515" s="378"/>
      <c r="AE515" s="378"/>
      <c r="AF515" s="378"/>
    </row>
    <row r="516" spans="1:32" ht="16.5" customHeight="1">
      <c r="A516" s="431"/>
      <c r="B516" s="402"/>
      <c r="C516" s="402"/>
      <c r="D516" s="431"/>
      <c r="E516" s="431"/>
      <c r="F516" s="431"/>
      <c r="G516" s="431"/>
      <c r="H516" s="431"/>
      <c r="I516" s="431"/>
      <c r="J516" s="431"/>
      <c r="K516" s="456"/>
      <c r="L516" s="431"/>
      <c r="M516" s="431"/>
      <c r="N516" s="431"/>
      <c r="O516" s="431"/>
      <c r="P516" s="431"/>
      <c r="Q516" s="431"/>
      <c r="R516" s="431"/>
      <c r="S516" s="431"/>
      <c r="T516" s="431"/>
      <c r="U516" s="431"/>
      <c r="V516" s="431"/>
      <c r="W516" s="431"/>
      <c r="X516" s="431"/>
      <c r="Y516" s="431"/>
      <c r="Z516" s="378"/>
      <c r="AA516" s="378"/>
      <c r="AB516" s="378"/>
      <c r="AC516" s="378"/>
      <c r="AD516" s="378"/>
      <c r="AE516" s="378"/>
      <c r="AF516" s="378"/>
    </row>
    <row r="517" spans="1:32" ht="16.5" customHeight="1">
      <c r="A517" s="431"/>
      <c r="B517" s="402"/>
      <c r="C517" s="402"/>
      <c r="D517" s="431"/>
      <c r="E517" s="431"/>
      <c r="F517" s="431"/>
      <c r="G517" s="431"/>
      <c r="H517" s="431"/>
      <c r="I517" s="431"/>
      <c r="J517" s="431"/>
      <c r="K517" s="456"/>
      <c r="L517" s="431"/>
      <c r="M517" s="431"/>
      <c r="N517" s="431"/>
      <c r="O517" s="431"/>
      <c r="P517" s="431"/>
      <c r="Q517" s="431"/>
      <c r="R517" s="431"/>
      <c r="S517" s="431"/>
      <c r="T517" s="431"/>
      <c r="U517" s="431"/>
      <c r="V517" s="431"/>
      <c r="W517" s="431"/>
      <c r="X517" s="431"/>
      <c r="Y517" s="431"/>
      <c r="Z517" s="378"/>
      <c r="AA517" s="378"/>
      <c r="AB517" s="378"/>
      <c r="AC517" s="378"/>
      <c r="AD517" s="378"/>
      <c r="AE517" s="378"/>
      <c r="AF517" s="378"/>
    </row>
    <row r="518" spans="1:32" ht="16.5" customHeight="1">
      <c r="A518" s="431"/>
      <c r="B518" s="402"/>
      <c r="C518" s="402"/>
      <c r="D518" s="431"/>
      <c r="E518" s="431"/>
      <c r="F518" s="431"/>
      <c r="G518" s="431"/>
      <c r="H518" s="431"/>
      <c r="I518" s="431"/>
      <c r="J518" s="431"/>
      <c r="K518" s="456"/>
      <c r="L518" s="431"/>
      <c r="M518" s="431"/>
      <c r="N518" s="431"/>
      <c r="O518" s="431"/>
      <c r="P518" s="431"/>
      <c r="Q518" s="431"/>
      <c r="R518" s="431"/>
      <c r="S518" s="431"/>
      <c r="T518" s="431"/>
      <c r="U518" s="431"/>
      <c r="V518" s="431"/>
      <c r="W518" s="431"/>
      <c r="X518" s="431"/>
      <c r="Y518" s="431"/>
      <c r="Z518" s="378"/>
      <c r="AA518" s="378"/>
      <c r="AB518" s="378"/>
      <c r="AC518" s="378"/>
      <c r="AD518" s="378"/>
      <c r="AE518" s="378"/>
      <c r="AF518" s="378"/>
    </row>
    <row r="519" spans="1:32" ht="16.5" customHeight="1">
      <c r="A519" s="431"/>
      <c r="B519" s="402"/>
      <c r="C519" s="402"/>
      <c r="D519" s="431"/>
      <c r="E519" s="431"/>
      <c r="F519" s="431"/>
      <c r="G519" s="431"/>
      <c r="H519" s="431"/>
      <c r="I519" s="431"/>
      <c r="J519" s="431"/>
      <c r="K519" s="456"/>
      <c r="L519" s="431"/>
      <c r="M519" s="431"/>
      <c r="N519" s="431"/>
      <c r="O519" s="431"/>
      <c r="P519" s="431"/>
      <c r="Q519" s="431"/>
      <c r="R519" s="431"/>
      <c r="S519" s="431"/>
      <c r="T519" s="431"/>
      <c r="U519" s="431"/>
      <c r="V519" s="431"/>
      <c r="W519" s="431"/>
      <c r="X519" s="431"/>
      <c r="Y519" s="431"/>
      <c r="Z519" s="378"/>
      <c r="AA519" s="378"/>
      <c r="AB519" s="378"/>
      <c r="AC519" s="378"/>
      <c r="AD519" s="378"/>
      <c r="AE519" s="378"/>
      <c r="AF519" s="378"/>
    </row>
    <row r="520" spans="1:32" ht="16.5" customHeight="1">
      <c r="A520" s="431"/>
      <c r="B520" s="402"/>
      <c r="C520" s="402"/>
      <c r="D520" s="431"/>
      <c r="E520" s="431"/>
      <c r="F520" s="431"/>
      <c r="G520" s="431"/>
      <c r="H520" s="431"/>
      <c r="I520" s="431"/>
      <c r="J520" s="431"/>
      <c r="K520" s="456"/>
      <c r="L520" s="431"/>
      <c r="M520" s="431"/>
      <c r="N520" s="431"/>
      <c r="O520" s="431"/>
      <c r="P520" s="431"/>
      <c r="Q520" s="431"/>
      <c r="R520" s="431"/>
      <c r="S520" s="431"/>
      <c r="T520" s="431"/>
      <c r="U520" s="431"/>
      <c r="V520" s="431"/>
      <c r="W520" s="431"/>
      <c r="X520" s="431"/>
      <c r="Y520" s="431"/>
      <c r="Z520" s="378"/>
      <c r="AA520" s="378"/>
      <c r="AB520" s="378"/>
      <c r="AC520" s="378"/>
      <c r="AD520" s="378"/>
      <c r="AE520" s="378"/>
      <c r="AF520" s="378"/>
    </row>
    <row r="521" spans="1:32" ht="16.5" customHeight="1">
      <c r="A521" s="431"/>
      <c r="B521" s="402"/>
      <c r="C521" s="402"/>
      <c r="D521" s="431"/>
      <c r="E521" s="431"/>
      <c r="F521" s="431"/>
      <c r="G521" s="431"/>
      <c r="H521" s="431"/>
      <c r="I521" s="431"/>
      <c r="J521" s="431"/>
      <c r="K521" s="456"/>
      <c r="L521" s="431"/>
      <c r="M521" s="431"/>
      <c r="N521" s="431"/>
      <c r="O521" s="431"/>
      <c r="P521" s="431"/>
      <c r="Q521" s="431"/>
      <c r="R521" s="431"/>
      <c r="S521" s="431"/>
      <c r="T521" s="431"/>
      <c r="U521" s="431"/>
      <c r="V521" s="431"/>
      <c r="W521" s="431"/>
      <c r="X521" s="431"/>
      <c r="Y521" s="431"/>
      <c r="Z521" s="378"/>
      <c r="AA521" s="378"/>
      <c r="AB521" s="378"/>
      <c r="AC521" s="378"/>
      <c r="AD521" s="378"/>
      <c r="AE521" s="378"/>
      <c r="AF521" s="378"/>
    </row>
    <row r="522" spans="1:32" ht="16.5" customHeight="1">
      <c r="A522" s="431"/>
      <c r="B522" s="402"/>
      <c r="C522" s="402"/>
      <c r="D522" s="431"/>
      <c r="E522" s="431"/>
      <c r="F522" s="431"/>
      <c r="G522" s="431"/>
      <c r="H522" s="431"/>
      <c r="I522" s="431"/>
      <c r="J522" s="431"/>
      <c r="K522" s="456"/>
      <c r="L522" s="431"/>
      <c r="M522" s="431"/>
      <c r="N522" s="431"/>
      <c r="O522" s="431"/>
      <c r="P522" s="431"/>
      <c r="Q522" s="431"/>
      <c r="R522" s="431"/>
      <c r="S522" s="431"/>
      <c r="T522" s="431"/>
      <c r="U522" s="431"/>
      <c r="V522" s="431"/>
      <c r="W522" s="431"/>
      <c r="X522" s="431"/>
      <c r="Y522" s="431"/>
      <c r="Z522" s="378"/>
      <c r="AA522" s="378"/>
      <c r="AB522" s="378"/>
      <c r="AC522" s="378"/>
      <c r="AD522" s="378"/>
      <c r="AE522" s="378"/>
      <c r="AF522" s="378"/>
    </row>
    <row r="523" spans="1:32" ht="16.5" customHeight="1">
      <c r="A523" s="431"/>
      <c r="B523" s="402"/>
      <c r="C523" s="402"/>
      <c r="D523" s="431"/>
      <c r="E523" s="431"/>
      <c r="F523" s="431"/>
      <c r="G523" s="431"/>
      <c r="H523" s="431"/>
      <c r="I523" s="431"/>
      <c r="J523" s="431"/>
      <c r="K523" s="456"/>
      <c r="L523" s="431"/>
      <c r="M523" s="431"/>
      <c r="N523" s="431"/>
      <c r="O523" s="431"/>
      <c r="P523" s="431"/>
      <c r="Q523" s="431"/>
      <c r="R523" s="431"/>
      <c r="S523" s="431"/>
      <c r="T523" s="431"/>
      <c r="U523" s="431"/>
      <c r="V523" s="431"/>
      <c r="W523" s="431"/>
      <c r="X523" s="431"/>
      <c r="Y523" s="431"/>
      <c r="Z523" s="378"/>
      <c r="AA523" s="378"/>
      <c r="AB523" s="378"/>
      <c r="AC523" s="378"/>
      <c r="AD523" s="378"/>
      <c r="AE523" s="378"/>
      <c r="AF523" s="378"/>
    </row>
    <row r="524" spans="1:32" ht="16.5" customHeight="1">
      <c r="A524" s="431"/>
      <c r="B524" s="402"/>
      <c r="C524" s="402"/>
      <c r="D524" s="431"/>
      <c r="E524" s="431"/>
      <c r="F524" s="431"/>
      <c r="G524" s="431"/>
      <c r="H524" s="431"/>
      <c r="I524" s="431"/>
      <c r="J524" s="431"/>
      <c r="K524" s="456"/>
      <c r="L524" s="431"/>
      <c r="M524" s="431"/>
      <c r="N524" s="431"/>
      <c r="O524" s="431"/>
      <c r="P524" s="431"/>
      <c r="Q524" s="431"/>
      <c r="R524" s="431"/>
      <c r="S524" s="431"/>
      <c r="T524" s="431"/>
      <c r="U524" s="431"/>
      <c r="V524" s="431"/>
      <c r="W524" s="431"/>
      <c r="X524" s="431"/>
      <c r="Y524" s="431"/>
      <c r="Z524" s="378"/>
      <c r="AA524" s="378"/>
      <c r="AB524" s="378"/>
      <c r="AC524" s="378"/>
      <c r="AD524" s="378"/>
      <c r="AE524" s="378"/>
      <c r="AF524" s="378"/>
    </row>
    <row r="525" spans="1:32" ht="16.5" customHeight="1">
      <c r="A525" s="431"/>
      <c r="B525" s="402"/>
      <c r="C525" s="402"/>
      <c r="D525" s="431"/>
      <c r="E525" s="431"/>
      <c r="F525" s="431"/>
      <c r="G525" s="431"/>
      <c r="H525" s="431"/>
      <c r="I525" s="431"/>
      <c r="J525" s="431"/>
      <c r="K525" s="456"/>
      <c r="L525" s="431"/>
      <c r="M525" s="431"/>
      <c r="N525" s="431"/>
      <c r="O525" s="431"/>
      <c r="P525" s="431"/>
      <c r="Q525" s="431"/>
      <c r="R525" s="431"/>
      <c r="S525" s="431"/>
      <c r="T525" s="431"/>
      <c r="U525" s="431"/>
      <c r="V525" s="431"/>
      <c r="W525" s="431"/>
      <c r="X525" s="431"/>
      <c r="Y525" s="431"/>
      <c r="Z525" s="378"/>
      <c r="AA525" s="378"/>
      <c r="AB525" s="378"/>
      <c r="AC525" s="378"/>
      <c r="AD525" s="378"/>
      <c r="AE525" s="378"/>
      <c r="AF525" s="378"/>
    </row>
    <row r="526" spans="1:32" ht="16.5" customHeight="1">
      <c r="A526" s="431"/>
      <c r="B526" s="402"/>
      <c r="C526" s="402"/>
      <c r="D526" s="431"/>
      <c r="E526" s="431"/>
      <c r="F526" s="431"/>
      <c r="G526" s="431"/>
      <c r="H526" s="431"/>
      <c r="I526" s="431"/>
      <c r="J526" s="431"/>
      <c r="K526" s="456"/>
      <c r="L526" s="431"/>
      <c r="M526" s="431"/>
      <c r="N526" s="431"/>
      <c r="O526" s="431"/>
      <c r="P526" s="431"/>
      <c r="Q526" s="431"/>
      <c r="R526" s="431"/>
      <c r="S526" s="431"/>
      <c r="T526" s="431"/>
      <c r="U526" s="431"/>
      <c r="V526" s="431"/>
      <c r="W526" s="431"/>
      <c r="X526" s="431"/>
      <c r="Y526" s="431"/>
      <c r="Z526" s="378"/>
      <c r="AA526" s="378"/>
      <c r="AB526" s="378"/>
      <c r="AC526" s="378"/>
      <c r="AD526" s="378"/>
      <c r="AE526" s="378"/>
      <c r="AF526" s="378"/>
    </row>
    <row r="527" spans="1:32" ht="16.5" customHeight="1">
      <c r="A527" s="431"/>
      <c r="B527" s="402"/>
      <c r="C527" s="402"/>
      <c r="D527" s="431"/>
      <c r="E527" s="431"/>
      <c r="F527" s="431"/>
      <c r="G527" s="431"/>
      <c r="H527" s="431"/>
      <c r="I527" s="431"/>
      <c r="J527" s="431"/>
      <c r="K527" s="456"/>
      <c r="L527" s="431"/>
      <c r="M527" s="431"/>
      <c r="N527" s="431"/>
      <c r="O527" s="431"/>
      <c r="P527" s="431"/>
      <c r="Q527" s="431"/>
      <c r="R527" s="431"/>
      <c r="S527" s="431"/>
      <c r="T527" s="431"/>
      <c r="U527" s="431"/>
      <c r="V527" s="431"/>
      <c r="W527" s="431"/>
      <c r="X527" s="431"/>
      <c r="Y527" s="431"/>
      <c r="Z527" s="378"/>
      <c r="AA527" s="378"/>
      <c r="AB527" s="378"/>
      <c r="AC527" s="378"/>
      <c r="AD527" s="378"/>
      <c r="AE527" s="378"/>
      <c r="AF527" s="378"/>
    </row>
    <row r="528" spans="1:32" ht="16.5" customHeight="1">
      <c r="A528" s="431"/>
      <c r="B528" s="402"/>
      <c r="C528" s="402"/>
      <c r="D528" s="431"/>
      <c r="E528" s="431"/>
      <c r="F528" s="431"/>
      <c r="G528" s="431"/>
      <c r="H528" s="431"/>
      <c r="I528" s="431"/>
      <c r="J528" s="431"/>
      <c r="K528" s="456"/>
      <c r="L528" s="431"/>
      <c r="M528" s="431"/>
      <c r="N528" s="431"/>
      <c r="O528" s="431"/>
      <c r="P528" s="431"/>
      <c r="Q528" s="431"/>
      <c r="R528" s="431"/>
      <c r="S528" s="431"/>
      <c r="T528" s="431"/>
      <c r="U528" s="431"/>
      <c r="V528" s="431"/>
      <c r="W528" s="431"/>
      <c r="X528" s="431"/>
      <c r="Y528" s="431"/>
      <c r="Z528" s="378"/>
      <c r="AA528" s="378"/>
      <c r="AB528" s="378"/>
      <c r="AC528" s="378"/>
      <c r="AD528" s="378"/>
      <c r="AE528" s="378"/>
      <c r="AF528" s="378"/>
    </row>
    <row r="529" spans="1:32" ht="16.5" customHeight="1">
      <c r="A529" s="431"/>
      <c r="B529" s="402"/>
      <c r="C529" s="402"/>
      <c r="D529" s="431"/>
      <c r="E529" s="431"/>
      <c r="F529" s="431"/>
      <c r="G529" s="431"/>
      <c r="H529" s="431"/>
      <c r="I529" s="431"/>
      <c r="J529" s="431"/>
      <c r="K529" s="456"/>
      <c r="L529" s="431"/>
      <c r="M529" s="431"/>
      <c r="N529" s="431"/>
      <c r="O529" s="431"/>
      <c r="P529" s="431"/>
      <c r="Q529" s="431"/>
      <c r="R529" s="431"/>
      <c r="S529" s="431"/>
      <c r="T529" s="431"/>
      <c r="U529" s="431"/>
      <c r="V529" s="431"/>
      <c r="W529" s="431"/>
      <c r="X529" s="431"/>
      <c r="Y529" s="431"/>
      <c r="Z529" s="378"/>
      <c r="AA529" s="378"/>
      <c r="AB529" s="378"/>
      <c r="AC529" s="378"/>
      <c r="AD529" s="378"/>
      <c r="AE529" s="378"/>
      <c r="AF529" s="378"/>
    </row>
    <row r="530" spans="1:32" ht="16.5" customHeight="1">
      <c r="A530" s="431"/>
      <c r="B530" s="402"/>
      <c r="C530" s="402"/>
      <c r="D530" s="431"/>
      <c r="E530" s="431"/>
      <c r="F530" s="431"/>
      <c r="G530" s="431"/>
      <c r="H530" s="431"/>
      <c r="I530" s="431"/>
      <c r="J530" s="431"/>
      <c r="K530" s="456"/>
      <c r="L530" s="431"/>
      <c r="M530" s="431"/>
      <c r="N530" s="431"/>
      <c r="O530" s="431"/>
      <c r="P530" s="431"/>
      <c r="Q530" s="431"/>
      <c r="R530" s="431"/>
      <c r="S530" s="431"/>
      <c r="T530" s="431"/>
      <c r="U530" s="431"/>
      <c r="V530" s="431"/>
      <c r="W530" s="431"/>
      <c r="X530" s="431"/>
      <c r="Y530" s="431"/>
      <c r="Z530" s="378"/>
      <c r="AA530" s="378"/>
      <c r="AB530" s="378"/>
      <c r="AC530" s="378"/>
      <c r="AD530" s="378"/>
      <c r="AE530" s="378"/>
      <c r="AF530" s="378"/>
    </row>
    <row r="531" spans="1:32" ht="16.5" customHeight="1">
      <c r="A531" s="431"/>
      <c r="B531" s="402"/>
      <c r="C531" s="402"/>
      <c r="D531" s="431"/>
      <c r="E531" s="431"/>
      <c r="F531" s="431"/>
      <c r="G531" s="431"/>
      <c r="H531" s="431"/>
      <c r="I531" s="431"/>
      <c r="J531" s="431"/>
      <c r="K531" s="456"/>
      <c r="L531" s="431"/>
      <c r="M531" s="431"/>
      <c r="N531" s="431"/>
      <c r="O531" s="431"/>
      <c r="P531" s="431"/>
      <c r="Q531" s="431"/>
      <c r="R531" s="431"/>
      <c r="S531" s="431"/>
      <c r="T531" s="431"/>
      <c r="U531" s="431"/>
      <c r="V531" s="431"/>
      <c r="W531" s="431"/>
      <c r="X531" s="431"/>
      <c r="Y531" s="431"/>
      <c r="Z531" s="378"/>
      <c r="AA531" s="378"/>
      <c r="AB531" s="378"/>
      <c r="AC531" s="378"/>
      <c r="AD531" s="378"/>
      <c r="AE531" s="378"/>
      <c r="AF531" s="378"/>
    </row>
    <row r="532" spans="1:32" ht="16.5" customHeight="1">
      <c r="A532" s="431"/>
      <c r="B532" s="402"/>
      <c r="C532" s="402"/>
      <c r="D532" s="431"/>
      <c r="E532" s="431"/>
      <c r="F532" s="431"/>
      <c r="G532" s="431"/>
      <c r="H532" s="431"/>
      <c r="I532" s="431"/>
      <c r="J532" s="431"/>
      <c r="K532" s="456"/>
      <c r="L532" s="431"/>
      <c r="M532" s="431"/>
      <c r="N532" s="431"/>
      <c r="O532" s="431"/>
      <c r="P532" s="431"/>
      <c r="Q532" s="431"/>
      <c r="R532" s="431"/>
      <c r="S532" s="431"/>
      <c r="T532" s="431"/>
      <c r="U532" s="431"/>
      <c r="V532" s="431"/>
      <c r="W532" s="431"/>
      <c r="X532" s="431"/>
      <c r="Y532" s="431"/>
      <c r="Z532" s="378"/>
      <c r="AA532" s="378"/>
      <c r="AB532" s="378"/>
      <c r="AC532" s="378"/>
      <c r="AD532" s="378"/>
      <c r="AE532" s="378"/>
      <c r="AF532" s="378"/>
    </row>
    <row r="533" spans="1:32" ht="16.5" customHeight="1">
      <c r="A533" s="431"/>
      <c r="B533" s="402"/>
      <c r="C533" s="402"/>
      <c r="D533" s="431"/>
      <c r="E533" s="431"/>
      <c r="F533" s="431"/>
      <c r="G533" s="431"/>
      <c r="H533" s="431"/>
      <c r="I533" s="431"/>
      <c r="J533" s="431"/>
      <c r="K533" s="456"/>
      <c r="L533" s="431"/>
      <c r="M533" s="431"/>
      <c r="N533" s="431"/>
      <c r="O533" s="431"/>
      <c r="P533" s="431"/>
      <c r="Q533" s="431"/>
      <c r="R533" s="431"/>
      <c r="S533" s="431"/>
      <c r="T533" s="431"/>
      <c r="U533" s="431"/>
      <c r="V533" s="431"/>
      <c r="W533" s="431"/>
      <c r="X533" s="431"/>
      <c r="Y533" s="431"/>
      <c r="Z533" s="378"/>
      <c r="AA533" s="378"/>
      <c r="AB533" s="378"/>
      <c r="AC533" s="378"/>
      <c r="AD533" s="378"/>
      <c r="AE533" s="378"/>
      <c r="AF533" s="378"/>
    </row>
    <row r="534" spans="1:32" ht="16.5" customHeight="1">
      <c r="A534" s="431"/>
      <c r="B534" s="402"/>
      <c r="C534" s="402"/>
      <c r="D534" s="431"/>
      <c r="E534" s="431"/>
      <c r="F534" s="431"/>
      <c r="G534" s="431"/>
      <c r="H534" s="431"/>
      <c r="I534" s="431"/>
      <c r="J534" s="431"/>
      <c r="K534" s="456"/>
      <c r="L534" s="431"/>
      <c r="M534" s="431"/>
      <c r="N534" s="431"/>
      <c r="O534" s="431"/>
      <c r="P534" s="431"/>
      <c r="Q534" s="431"/>
      <c r="R534" s="431"/>
      <c r="S534" s="431"/>
      <c r="T534" s="431"/>
      <c r="U534" s="431"/>
      <c r="V534" s="431"/>
      <c r="W534" s="431"/>
      <c r="X534" s="431"/>
      <c r="Y534" s="431"/>
      <c r="Z534" s="378"/>
      <c r="AA534" s="378"/>
      <c r="AB534" s="378"/>
      <c r="AC534" s="378"/>
      <c r="AD534" s="378"/>
      <c r="AE534" s="378"/>
      <c r="AF534" s="378"/>
    </row>
    <row r="535" spans="1:32" ht="16.5" customHeight="1">
      <c r="A535" s="431"/>
      <c r="B535" s="402"/>
      <c r="C535" s="402"/>
      <c r="D535" s="431"/>
      <c r="E535" s="431"/>
      <c r="F535" s="431"/>
      <c r="G535" s="431"/>
      <c r="H535" s="431"/>
      <c r="I535" s="431"/>
      <c r="J535" s="431"/>
      <c r="K535" s="456"/>
      <c r="L535" s="431"/>
      <c r="M535" s="431"/>
      <c r="N535" s="431"/>
      <c r="O535" s="431"/>
      <c r="P535" s="431"/>
      <c r="Q535" s="431"/>
      <c r="R535" s="431"/>
      <c r="S535" s="431"/>
      <c r="T535" s="431"/>
      <c r="U535" s="431"/>
      <c r="V535" s="431"/>
      <c r="W535" s="431"/>
      <c r="X535" s="431"/>
      <c r="Y535" s="431"/>
      <c r="Z535" s="378"/>
      <c r="AA535" s="378"/>
      <c r="AB535" s="378"/>
      <c r="AC535" s="378"/>
      <c r="AD535" s="378"/>
      <c r="AE535" s="378"/>
      <c r="AF535" s="378"/>
    </row>
    <row r="536" spans="1:32" ht="16.5" customHeight="1">
      <c r="A536" s="431"/>
      <c r="B536" s="402"/>
      <c r="C536" s="402"/>
      <c r="D536" s="431"/>
      <c r="E536" s="431"/>
      <c r="F536" s="431"/>
      <c r="G536" s="431"/>
      <c r="H536" s="431"/>
      <c r="I536" s="431"/>
      <c r="J536" s="431"/>
      <c r="K536" s="456"/>
      <c r="L536" s="431"/>
      <c r="M536" s="431"/>
      <c r="N536" s="431"/>
      <c r="O536" s="431"/>
      <c r="P536" s="431"/>
      <c r="Q536" s="431"/>
      <c r="R536" s="431"/>
      <c r="S536" s="431"/>
      <c r="T536" s="431"/>
      <c r="U536" s="431"/>
      <c r="V536" s="431"/>
      <c r="W536" s="431"/>
      <c r="X536" s="431"/>
      <c r="Y536" s="431"/>
      <c r="Z536" s="378"/>
      <c r="AA536" s="378"/>
      <c r="AB536" s="378"/>
      <c r="AC536" s="378"/>
      <c r="AD536" s="378"/>
      <c r="AE536" s="378"/>
      <c r="AF536" s="378"/>
    </row>
    <row r="537" spans="1:32" ht="16.5" customHeight="1">
      <c r="A537" s="431"/>
      <c r="B537" s="402"/>
      <c r="C537" s="402"/>
      <c r="D537" s="431"/>
      <c r="E537" s="431"/>
      <c r="F537" s="431"/>
      <c r="G537" s="431"/>
      <c r="H537" s="431"/>
      <c r="I537" s="431"/>
      <c r="J537" s="431"/>
      <c r="K537" s="456"/>
      <c r="L537" s="431"/>
      <c r="M537" s="431"/>
      <c r="N537" s="431"/>
      <c r="O537" s="431"/>
      <c r="P537" s="431"/>
      <c r="Q537" s="431"/>
      <c r="R537" s="431"/>
      <c r="S537" s="431"/>
      <c r="T537" s="431"/>
      <c r="U537" s="431"/>
      <c r="V537" s="431"/>
      <c r="W537" s="431"/>
      <c r="X537" s="431"/>
      <c r="Y537" s="431"/>
      <c r="Z537" s="378"/>
      <c r="AA537" s="378"/>
      <c r="AB537" s="378"/>
      <c r="AC537" s="378"/>
      <c r="AD537" s="378"/>
      <c r="AE537" s="378"/>
      <c r="AF537" s="378"/>
    </row>
    <row r="538" spans="1:32" ht="16.5" customHeight="1">
      <c r="A538" s="431"/>
      <c r="B538" s="402"/>
      <c r="C538" s="402"/>
      <c r="D538" s="431"/>
      <c r="E538" s="431"/>
      <c r="F538" s="431"/>
      <c r="G538" s="431"/>
      <c r="H538" s="431"/>
      <c r="I538" s="431"/>
      <c r="J538" s="431"/>
      <c r="K538" s="456"/>
      <c r="L538" s="431"/>
      <c r="M538" s="431"/>
      <c r="N538" s="431"/>
      <c r="O538" s="431"/>
      <c r="P538" s="431"/>
      <c r="Q538" s="431"/>
      <c r="R538" s="431"/>
      <c r="S538" s="431"/>
      <c r="T538" s="431"/>
      <c r="U538" s="431"/>
      <c r="V538" s="431"/>
      <c r="W538" s="431"/>
      <c r="X538" s="431"/>
      <c r="Y538" s="431"/>
      <c r="Z538" s="378"/>
      <c r="AA538" s="378"/>
      <c r="AB538" s="378"/>
      <c r="AC538" s="378"/>
      <c r="AD538" s="378"/>
      <c r="AE538" s="378"/>
      <c r="AF538" s="378"/>
    </row>
    <row r="539" spans="1:32" ht="16.5" customHeight="1">
      <c r="A539" s="431"/>
      <c r="B539" s="402"/>
      <c r="C539" s="402"/>
      <c r="D539" s="431"/>
      <c r="E539" s="431"/>
      <c r="F539" s="431"/>
      <c r="G539" s="431"/>
      <c r="H539" s="431"/>
      <c r="I539" s="431"/>
      <c r="J539" s="431"/>
      <c r="K539" s="456"/>
      <c r="L539" s="431"/>
      <c r="M539" s="431"/>
      <c r="N539" s="431"/>
      <c r="O539" s="431"/>
      <c r="P539" s="431"/>
      <c r="Q539" s="431"/>
      <c r="R539" s="431"/>
      <c r="S539" s="431"/>
      <c r="T539" s="431"/>
      <c r="U539" s="431"/>
      <c r="V539" s="431"/>
      <c r="W539" s="431"/>
      <c r="X539" s="431"/>
      <c r="Y539" s="431"/>
      <c r="Z539" s="378"/>
      <c r="AA539" s="378"/>
      <c r="AB539" s="378"/>
      <c r="AC539" s="378"/>
      <c r="AD539" s="378"/>
      <c r="AE539" s="378"/>
      <c r="AF539" s="378"/>
    </row>
    <row r="540" spans="1:32" ht="16.5" customHeight="1">
      <c r="A540" s="431"/>
      <c r="B540" s="402"/>
      <c r="C540" s="402"/>
      <c r="D540" s="431"/>
      <c r="E540" s="431"/>
      <c r="F540" s="431"/>
      <c r="G540" s="431"/>
      <c r="H540" s="431"/>
      <c r="I540" s="431"/>
      <c r="J540" s="431"/>
      <c r="K540" s="456"/>
      <c r="L540" s="431"/>
      <c r="M540" s="431"/>
      <c r="N540" s="431"/>
      <c r="O540" s="431"/>
      <c r="P540" s="431"/>
      <c r="Q540" s="431"/>
      <c r="R540" s="431"/>
      <c r="S540" s="431"/>
      <c r="T540" s="431"/>
      <c r="U540" s="431"/>
      <c r="V540" s="431"/>
      <c r="W540" s="431"/>
      <c r="X540" s="431"/>
      <c r="Y540" s="431"/>
      <c r="Z540" s="378"/>
      <c r="AA540" s="378"/>
      <c r="AB540" s="378"/>
      <c r="AC540" s="378"/>
      <c r="AD540" s="378"/>
      <c r="AE540" s="378"/>
      <c r="AF540" s="378"/>
    </row>
    <row r="541" spans="1:32" ht="16.5" customHeight="1">
      <c r="A541" s="431"/>
      <c r="B541" s="402"/>
      <c r="C541" s="402"/>
      <c r="D541" s="431"/>
      <c r="E541" s="431"/>
      <c r="F541" s="431"/>
      <c r="G541" s="431"/>
      <c r="H541" s="431"/>
      <c r="I541" s="431"/>
      <c r="J541" s="431"/>
      <c r="K541" s="456"/>
      <c r="L541" s="431"/>
      <c r="M541" s="431"/>
      <c r="N541" s="431"/>
      <c r="O541" s="431"/>
      <c r="P541" s="431"/>
      <c r="Q541" s="431"/>
      <c r="R541" s="431"/>
      <c r="S541" s="431"/>
      <c r="T541" s="431"/>
      <c r="U541" s="431"/>
      <c r="V541" s="431"/>
      <c r="W541" s="431"/>
      <c r="X541" s="431"/>
      <c r="Y541" s="431"/>
      <c r="Z541" s="378"/>
      <c r="AA541" s="378"/>
      <c r="AB541" s="378"/>
      <c r="AC541" s="378"/>
      <c r="AD541" s="378"/>
      <c r="AE541" s="378"/>
      <c r="AF541" s="378"/>
    </row>
    <row r="542" spans="1:32" ht="16.5" customHeight="1">
      <c r="A542" s="431"/>
      <c r="B542" s="402"/>
      <c r="C542" s="402"/>
      <c r="D542" s="431"/>
      <c r="E542" s="431"/>
      <c r="F542" s="431"/>
      <c r="G542" s="431"/>
      <c r="H542" s="431"/>
      <c r="I542" s="431"/>
      <c r="J542" s="431"/>
      <c r="K542" s="456"/>
      <c r="L542" s="431"/>
      <c r="M542" s="431"/>
      <c r="N542" s="431"/>
      <c r="O542" s="431"/>
      <c r="P542" s="431"/>
      <c r="Q542" s="431"/>
      <c r="R542" s="431"/>
      <c r="S542" s="431"/>
      <c r="T542" s="431"/>
      <c r="U542" s="431"/>
      <c r="V542" s="431"/>
      <c r="W542" s="431"/>
      <c r="X542" s="431"/>
      <c r="Y542" s="431"/>
      <c r="Z542" s="378"/>
      <c r="AA542" s="378"/>
      <c r="AB542" s="378"/>
      <c r="AC542" s="378"/>
      <c r="AD542" s="378"/>
      <c r="AE542" s="378"/>
      <c r="AF542" s="378"/>
    </row>
    <row r="543" spans="1:32" ht="16.5" customHeight="1">
      <c r="A543" s="431"/>
      <c r="B543" s="402"/>
      <c r="C543" s="402"/>
      <c r="D543" s="431"/>
      <c r="E543" s="431"/>
      <c r="F543" s="431"/>
      <c r="G543" s="431"/>
      <c r="H543" s="431"/>
      <c r="I543" s="431"/>
      <c r="J543" s="431"/>
      <c r="K543" s="456"/>
      <c r="L543" s="431"/>
      <c r="M543" s="431"/>
      <c r="N543" s="431"/>
      <c r="O543" s="431"/>
      <c r="P543" s="431"/>
      <c r="Q543" s="431"/>
      <c r="R543" s="431"/>
      <c r="S543" s="431"/>
      <c r="T543" s="431"/>
      <c r="U543" s="431"/>
      <c r="V543" s="431"/>
      <c r="W543" s="431"/>
      <c r="X543" s="431"/>
      <c r="Y543" s="431"/>
      <c r="Z543" s="378"/>
      <c r="AA543" s="378"/>
      <c r="AB543" s="378"/>
      <c r="AC543" s="378"/>
      <c r="AD543" s="378"/>
      <c r="AE543" s="378"/>
      <c r="AF543" s="378"/>
    </row>
    <row r="544" spans="1:32" ht="16.5" customHeight="1">
      <c r="A544" s="431"/>
      <c r="B544" s="402"/>
      <c r="C544" s="402"/>
      <c r="D544" s="431"/>
      <c r="E544" s="431"/>
      <c r="F544" s="431"/>
      <c r="G544" s="431"/>
      <c r="H544" s="431"/>
      <c r="I544" s="431"/>
      <c r="J544" s="431"/>
      <c r="K544" s="456"/>
      <c r="L544" s="431"/>
      <c r="M544" s="431"/>
      <c r="N544" s="431"/>
      <c r="O544" s="431"/>
      <c r="P544" s="431"/>
      <c r="Q544" s="431"/>
      <c r="R544" s="431"/>
      <c r="S544" s="431"/>
      <c r="T544" s="431"/>
      <c r="U544" s="431"/>
      <c r="V544" s="431"/>
      <c r="W544" s="431"/>
      <c r="X544" s="431"/>
      <c r="Y544" s="431"/>
      <c r="Z544" s="378"/>
      <c r="AA544" s="378"/>
      <c r="AB544" s="378"/>
      <c r="AC544" s="378"/>
      <c r="AD544" s="378"/>
      <c r="AE544" s="378"/>
      <c r="AF544" s="378"/>
    </row>
    <row r="545" spans="1:32" ht="16.5" customHeight="1">
      <c r="A545" s="431"/>
      <c r="B545" s="402"/>
      <c r="C545" s="402"/>
      <c r="D545" s="431"/>
      <c r="E545" s="431"/>
      <c r="F545" s="431"/>
      <c r="G545" s="431"/>
      <c r="H545" s="431"/>
      <c r="I545" s="431"/>
      <c r="J545" s="431"/>
      <c r="K545" s="456"/>
      <c r="L545" s="431"/>
      <c r="M545" s="431"/>
      <c r="N545" s="431"/>
      <c r="O545" s="431"/>
      <c r="P545" s="431"/>
      <c r="Q545" s="431"/>
      <c r="R545" s="431"/>
      <c r="S545" s="431"/>
      <c r="T545" s="431"/>
      <c r="U545" s="431"/>
      <c r="V545" s="431"/>
      <c r="W545" s="431"/>
      <c r="X545" s="431"/>
      <c r="Y545" s="431"/>
      <c r="Z545" s="378"/>
      <c r="AA545" s="378"/>
      <c r="AB545" s="378"/>
      <c r="AC545" s="378"/>
      <c r="AD545" s="378"/>
      <c r="AE545" s="378"/>
      <c r="AF545" s="378"/>
    </row>
    <row r="546" spans="1:32" ht="16.5" customHeight="1">
      <c r="A546" s="431"/>
      <c r="B546" s="402"/>
      <c r="C546" s="402"/>
      <c r="D546" s="431"/>
      <c r="E546" s="431"/>
      <c r="F546" s="431"/>
      <c r="G546" s="431"/>
      <c r="H546" s="431"/>
      <c r="I546" s="431"/>
      <c r="J546" s="431"/>
      <c r="K546" s="456"/>
      <c r="L546" s="431"/>
      <c r="M546" s="431"/>
      <c r="N546" s="431"/>
      <c r="O546" s="431"/>
      <c r="P546" s="431"/>
      <c r="Q546" s="431"/>
      <c r="R546" s="431"/>
      <c r="S546" s="431"/>
      <c r="T546" s="431"/>
      <c r="U546" s="431"/>
      <c r="V546" s="431"/>
      <c r="W546" s="431"/>
      <c r="X546" s="431"/>
      <c r="Y546" s="431"/>
      <c r="Z546" s="378"/>
      <c r="AA546" s="378"/>
      <c r="AB546" s="378"/>
      <c r="AC546" s="378"/>
      <c r="AD546" s="378"/>
      <c r="AE546" s="378"/>
      <c r="AF546" s="378"/>
    </row>
    <row r="547" spans="1:32" ht="16.5" customHeight="1">
      <c r="A547" s="431"/>
      <c r="B547" s="402"/>
      <c r="C547" s="402"/>
      <c r="D547" s="431"/>
      <c r="E547" s="431"/>
      <c r="F547" s="431"/>
      <c r="G547" s="431"/>
      <c r="H547" s="431"/>
      <c r="I547" s="431"/>
      <c r="J547" s="431"/>
      <c r="K547" s="456"/>
      <c r="L547" s="431"/>
      <c r="M547" s="431"/>
      <c r="N547" s="431"/>
      <c r="O547" s="431"/>
      <c r="P547" s="431"/>
      <c r="Q547" s="431"/>
      <c r="R547" s="431"/>
      <c r="S547" s="431"/>
      <c r="T547" s="431"/>
      <c r="U547" s="431"/>
      <c r="V547" s="431"/>
      <c r="W547" s="431"/>
      <c r="X547" s="431"/>
      <c r="Y547" s="431"/>
      <c r="Z547" s="378"/>
      <c r="AA547" s="378"/>
      <c r="AB547" s="378"/>
      <c r="AC547" s="378"/>
      <c r="AD547" s="378"/>
      <c r="AE547" s="378"/>
      <c r="AF547" s="378"/>
    </row>
    <row r="548" spans="1:32" ht="16.5" customHeight="1">
      <c r="A548" s="431"/>
      <c r="B548" s="402"/>
      <c r="C548" s="402"/>
      <c r="D548" s="431"/>
      <c r="E548" s="431"/>
      <c r="F548" s="431"/>
      <c r="G548" s="431"/>
      <c r="H548" s="431"/>
      <c r="I548" s="431"/>
      <c r="J548" s="431"/>
      <c r="K548" s="456"/>
      <c r="L548" s="431"/>
      <c r="M548" s="431"/>
      <c r="N548" s="431"/>
      <c r="O548" s="431"/>
      <c r="P548" s="431"/>
      <c r="Q548" s="431"/>
      <c r="R548" s="431"/>
      <c r="S548" s="431"/>
      <c r="T548" s="431"/>
      <c r="U548" s="431"/>
      <c r="V548" s="431"/>
      <c r="W548" s="431"/>
      <c r="X548" s="431"/>
      <c r="Y548" s="431"/>
      <c r="Z548" s="378"/>
      <c r="AA548" s="378"/>
      <c r="AB548" s="378"/>
      <c r="AC548" s="378"/>
      <c r="AD548" s="378"/>
      <c r="AE548" s="378"/>
      <c r="AF548" s="378"/>
    </row>
    <row r="549" spans="1:32" ht="16.5" customHeight="1">
      <c r="A549" s="431"/>
      <c r="B549" s="402"/>
      <c r="C549" s="402"/>
      <c r="D549" s="431"/>
      <c r="E549" s="431"/>
      <c r="F549" s="431"/>
      <c r="G549" s="431"/>
      <c r="H549" s="431"/>
      <c r="I549" s="431"/>
      <c r="J549" s="431"/>
      <c r="K549" s="456"/>
      <c r="L549" s="431"/>
      <c r="M549" s="431"/>
      <c r="N549" s="431"/>
      <c r="O549" s="431"/>
      <c r="P549" s="431"/>
      <c r="Q549" s="431"/>
      <c r="R549" s="431"/>
      <c r="S549" s="431"/>
      <c r="T549" s="431"/>
      <c r="U549" s="431"/>
      <c r="V549" s="431"/>
      <c r="W549" s="431"/>
      <c r="X549" s="431"/>
      <c r="Y549" s="431"/>
      <c r="Z549" s="378"/>
      <c r="AA549" s="378"/>
      <c r="AB549" s="378"/>
      <c r="AC549" s="378"/>
      <c r="AD549" s="378"/>
      <c r="AE549" s="378"/>
      <c r="AF549" s="378"/>
    </row>
    <row r="550" spans="1:32" ht="16.5" customHeight="1">
      <c r="A550" s="431"/>
      <c r="B550" s="402"/>
      <c r="C550" s="402"/>
      <c r="D550" s="431"/>
      <c r="E550" s="431"/>
      <c r="F550" s="431"/>
      <c r="G550" s="431"/>
      <c r="H550" s="431"/>
      <c r="I550" s="431"/>
      <c r="J550" s="431"/>
      <c r="K550" s="456"/>
      <c r="L550" s="431"/>
      <c r="M550" s="431"/>
      <c r="N550" s="431"/>
      <c r="O550" s="431"/>
      <c r="P550" s="431"/>
      <c r="Q550" s="431"/>
      <c r="R550" s="431"/>
      <c r="S550" s="431"/>
      <c r="T550" s="431"/>
      <c r="U550" s="431"/>
      <c r="V550" s="431"/>
      <c r="W550" s="431"/>
      <c r="X550" s="431"/>
      <c r="Y550" s="431"/>
      <c r="Z550" s="378"/>
      <c r="AA550" s="378"/>
      <c r="AB550" s="378"/>
      <c r="AC550" s="378"/>
      <c r="AD550" s="378"/>
      <c r="AE550" s="378"/>
      <c r="AF550" s="378"/>
    </row>
    <row r="551" spans="1:32" ht="16.5" customHeight="1">
      <c r="A551" s="431"/>
      <c r="B551" s="402"/>
      <c r="C551" s="402"/>
      <c r="D551" s="431"/>
      <c r="E551" s="431"/>
      <c r="F551" s="431"/>
      <c r="G551" s="431"/>
      <c r="H551" s="431"/>
      <c r="I551" s="431"/>
      <c r="J551" s="431"/>
      <c r="K551" s="456"/>
      <c r="L551" s="431"/>
      <c r="M551" s="431"/>
      <c r="N551" s="431"/>
      <c r="O551" s="431"/>
      <c r="P551" s="431"/>
      <c r="Q551" s="431"/>
      <c r="R551" s="431"/>
      <c r="S551" s="431"/>
      <c r="T551" s="431"/>
      <c r="U551" s="431"/>
      <c r="V551" s="431"/>
      <c r="W551" s="431"/>
      <c r="X551" s="431"/>
      <c r="Y551" s="431"/>
      <c r="Z551" s="378"/>
      <c r="AA551" s="378"/>
      <c r="AB551" s="378"/>
      <c r="AC551" s="378"/>
      <c r="AD551" s="378"/>
      <c r="AE551" s="378"/>
      <c r="AF551" s="378"/>
    </row>
    <row r="552" spans="1:32" ht="16.5" customHeight="1">
      <c r="A552" s="431"/>
      <c r="B552" s="402"/>
      <c r="C552" s="402"/>
      <c r="D552" s="431"/>
      <c r="E552" s="431"/>
      <c r="F552" s="431"/>
      <c r="G552" s="431"/>
      <c r="H552" s="431"/>
      <c r="I552" s="431"/>
      <c r="J552" s="431"/>
      <c r="K552" s="456"/>
      <c r="L552" s="431"/>
      <c r="M552" s="431"/>
      <c r="N552" s="431"/>
      <c r="O552" s="431"/>
      <c r="P552" s="431"/>
      <c r="Q552" s="431"/>
      <c r="R552" s="431"/>
      <c r="S552" s="431"/>
      <c r="T552" s="431"/>
      <c r="U552" s="431"/>
      <c r="V552" s="431"/>
      <c r="W552" s="431"/>
      <c r="X552" s="431"/>
      <c r="Y552" s="431"/>
      <c r="Z552" s="378"/>
      <c r="AA552" s="378"/>
      <c r="AB552" s="378"/>
      <c r="AC552" s="378"/>
      <c r="AD552" s="378"/>
      <c r="AE552" s="378"/>
      <c r="AF552" s="378"/>
    </row>
    <row r="553" spans="1:32" ht="16.5" customHeight="1">
      <c r="A553" s="431"/>
      <c r="B553" s="402"/>
      <c r="C553" s="402"/>
      <c r="D553" s="431"/>
      <c r="E553" s="431"/>
      <c r="F553" s="431"/>
      <c r="G553" s="431"/>
      <c r="H553" s="431"/>
      <c r="I553" s="431"/>
      <c r="J553" s="431"/>
      <c r="K553" s="456"/>
      <c r="L553" s="431"/>
      <c r="M553" s="431"/>
      <c r="N553" s="431"/>
      <c r="O553" s="431"/>
      <c r="P553" s="431"/>
      <c r="Q553" s="431"/>
      <c r="R553" s="431"/>
      <c r="S553" s="431"/>
      <c r="T553" s="431"/>
      <c r="U553" s="431"/>
      <c r="V553" s="431"/>
      <c r="W553" s="431"/>
      <c r="X553" s="431"/>
      <c r="Y553" s="431"/>
      <c r="Z553" s="378"/>
      <c r="AA553" s="378"/>
      <c r="AB553" s="378"/>
      <c r="AC553" s="378"/>
      <c r="AD553" s="378"/>
      <c r="AE553" s="378"/>
      <c r="AF553" s="378"/>
    </row>
    <row r="554" spans="1:32" ht="16.5" customHeight="1">
      <c r="A554" s="431"/>
      <c r="B554" s="402"/>
      <c r="C554" s="402"/>
      <c r="D554" s="431"/>
      <c r="E554" s="431"/>
      <c r="F554" s="431"/>
      <c r="G554" s="431"/>
      <c r="H554" s="431"/>
      <c r="I554" s="431"/>
      <c r="J554" s="431"/>
      <c r="K554" s="456"/>
      <c r="L554" s="431"/>
      <c r="M554" s="431"/>
      <c r="N554" s="431"/>
      <c r="O554" s="431"/>
      <c r="P554" s="431"/>
      <c r="Q554" s="431"/>
      <c r="R554" s="431"/>
      <c r="S554" s="431"/>
      <c r="T554" s="431"/>
      <c r="U554" s="431"/>
      <c r="V554" s="431"/>
      <c r="W554" s="431"/>
      <c r="X554" s="431"/>
      <c r="Y554" s="431"/>
      <c r="Z554" s="378"/>
      <c r="AA554" s="378"/>
      <c r="AB554" s="378"/>
      <c r="AC554" s="378"/>
      <c r="AD554" s="378"/>
      <c r="AE554" s="378"/>
      <c r="AF554" s="378"/>
    </row>
    <row r="555" spans="1:32" ht="16.5" customHeight="1">
      <c r="A555" s="431"/>
      <c r="B555" s="402"/>
      <c r="C555" s="402"/>
      <c r="D555" s="431"/>
      <c r="E555" s="431"/>
      <c r="F555" s="431"/>
      <c r="G555" s="431"/>
      <c r="H555" s="431"/>
      <c r="I555" s="431"/>
      <c r="J555" s="431"/>
      <c r="K555" s="456"/>
      <c r="L555" s="431"/>
      <c r="M555" s="431"/>
      <c r="N555" s="431"/>
      <c r="O555" s="431"/>
      <c r="P555" s="431"/>
      <c r="Q555" s="431"/>
      <c r="R555" s="431"/>
      <c r="S555" s="431"/>
      <c r="T555" s="431"/>
      <c r="U555" s="431"/>
      <c r="V555" s="431"/>
      <c r="W555" s="431"/>
      <c r="X555" s="431"/>
      <c r="Y555" s="431"/>
      <c r="Z555" s="378"/>
      <c r="AA555" s="378"/>
      <c r="AB555" s="378"/>
      <c r="AC555" s="378"/>
      <c r="AD555" s="378"/>
      <c r="AE555" s="378"/>
      <c r="AF555" s="378"/>
    </row>
    <row r="556" spans="1:32" ht="16.5" customHeight="1">
      <c r="A556" s="431"/>
      <c r="B556" s="402"/>
      <c r="C556" s="402"/>
      <c r="D556" s="431"/>
      <c r="E556" s="431"/>
      <c r="F556" s="431"/>
      <c r="G556" s="431"/>
      <c r="H556" s="431"/>
      <c r="I556" s="431"/>
      <c r="J556" s="431"/>
      <c r="K556" s="456"/>
      <c r="L556" s="431"/>
      <c r="M556" s="431"/>
      <c r="N556" s="431"/>
      <c r="O556" s="431"/>
      <c r="P556" s="431"/>
      <c r="Q556" s="431"/>
      <c r="R556" s="431"/>
      <c r="S556" s="431"/>
      <c r="T556" s="431"/>
      <c r="U556" s="431"/>
      <c r="V556" s="431"/>
      <c r="W556" s="431"/>
      <c r="X556" s="431"/>
      <c r="Y556" s="431"/>
      <c r="Z556" s="378"/>
      <c r="AA556" s="378"/>
      <c r="AB556" s="378"/>
      <c r="AC556" s="378"/>
      <c r="AD556" s="378"/>
      <c r="AE556" s="378"/>
      <c r="AF556" s="378"/>
    </row>
    <row r="557" spans="1:32" ht="16.5" customHeight="1">
      <c r="A557" s="431"/>
      <c r="B557" s="402"/>
      <c r="C557" s="402"/>
      <c r="D557" s="431"/>
      <c r="E557" s="431"/>
      <c r="F557" s="431"/>
      <c r="G557" s="431"/>
      <c r="H557" s="431"/>
      <c r="I557" s="431"/>
      <c r="J557" s="431"/>
      <c r="K557" s="456"/>
      <c r="L557" s="431"/>
      <c r="M557" s="431"/>
      <c r="N557" s="431"/>
      <c r="O557" s="431"/>
      <c r="P557" s="431"/>
      <c r="Q557" s="431"/>
      <c r="R557" s="431"/>
      <c r="S557" s="431"/>
      <c r="T557" s="431"/>
      <c r="U557" s="431"/>
      <c r="V557" s="431"/>
      <c r="W557" s="431"/>
      <c r="X557" s="431"/>
      <c r="Y557" s="431"/>
      <c r="Z557" s="378"/>
      <c r="AA557" s="378"/>
      <c r="AB557" s="378"/>
      <c r="AC557" s="378"/>
      <c r="AD557" s="378"/>
      <c r="AE557" s="378"/>
      <c r="AF557" s="378"/>
    </row>
    <row r="558" spans="1:32" ht="16.5" customHeight="1">
      <c r="A558" s="431"/>
      <c r="B558" s="402"/>
      <c r="C558" s="402"/>
      <c r="D558" s="431"/>
      <c r="E558" s="431"/>
      <c r="F558" s="431"/>
      <c r="G558" s="431"/>
      <c r="H558" s="431"/>
      <c r="I558" s="431"/>
      <c r="J558" s="431"/>
      <c r="K558" s="456"/>
      <c r="L558" s="431"/>
      <c r="M558" s="431"/>
      <c r="N558" s="431"/>
      <c r="O558" s="431"/>
      <c r="P558" s="431"/>
      <c r="Q558" s="431"/>
      <c r="R558" s="431"/>
      <c r="S558" s="431"/>
      <c r="T558" s="431"/>
      <c r="U558" s="431"/>
      <c r="V558" s="431"/>
      <c r="W558" s="431"/>
      <c r="X558" s="431"/>
      <c r="Y558" s="431"/>
      <c r="Z558" s="378"/>
      <c r="AA558" s="378"/>
      <c r="AB558" s="378"/>
      <c r="AC558" s="378"/>
      <c r="AD558" s="378"/>
      <c r="AE558" s="378"/>
      <c r="AF558" s="378"/>
    </row>
    <row r="559" spans="1:32" ht="16.5" customHeight="1">
      <c r="A559" s="431"/>
      <c r="B559" s="402"/>
      <c r="C559" s="402"/>
      <c r="D559" s="431"/>
      <c r="E559" s="431"/>
      <c r="F559" s="431"/>
      <c r="G559" s="431"/>
      <c r="H559" s="431"/>
      <c r="I559" s="431"/>
      <c r="J559" s="431"/>
      <c r="K559" s="456"/>
      <c r="L559" s="431"/>
      <c r="M559" s="431"/>
      <c r="N559" s="431"/>
      <c r="O559" s="431"/>
      <c r="P559" s="431"/>
      <c r="Q559" s="431"/>
      <c r="R559" s="431"/>
      <c r="S559" s="431"/>
      <c r="T559" s="431"/>
      <c r="U559" s="431"/>
      <c r="V559" s="431"/>
      <c r="W559" s="431"/>
      <c r="X559" s="431"/>
      <c r="Y559" s="431"/>
      <c r="Z559" s="378"/>
      <c r="AA559" s="378"/>
      <c r="AB559" s="378"/>
      <c r="AC559" s="378"/>
      <c r="AD559" s="378"/>
      <c r="AE559" s="378"/>
      <c r="AF559" s="378"/>
    </row>
    <row r="560" spans="1:32" ht="16.5" customHeight="1">
      <c r="A560" s="431"/>
      <c r="B560" s="402"/>
      <c r="C560" s="402"/>
      <c r="D560" s="431"/>
      <c r="E560" s="431"/>
      <c r="F560" s="431"/>
      <c r="G560" s="431"/>
      <c r="H560" s="431"/>
      <c r="I560" s="431"/>
      <c r="J560" s="431"/>
      <c r="K560" s="456"/>
      <c r="L560" s="431"/>
      <c r="M560" s="431"/>
      <c r="N560" s="431"/>
      <c r="O560" s="431"/>
      <c r="P560" s="431"/>
      <c r="Q560" s="431"/>
      <c r="R560" s="431"/>
      <c r="S560" s="431"/>
      <c r="T560" s="431"/>
      <c r="U560" s="431"/>
      <c r="V560" s="431"/>
      <c r="W560" s="431"/>
      <c r="X560" s="431"/>
      <c r="Y560" s="431"/>
      <c r="Z560" s="378"/>
      <c r="AA560" s="378"/>
      <c r="AB560" s="378"/>
      <c r="AC560" s="378"/>
      <c r="AD560" s="378"/>
      <c r="AE560" s="378"/>
      <c r="AF560" s="378"/>
    </row>
    <row r="561" spans="1:32" ht="16.5" customHeight="1">
      <c r="A561" s="431"/>
      <c r="B561" s="402"/>
      <c r="C561" s="402"/>
      <c r="D561" s="431"/>
      <c r="E561" s="431"/>
      <c r="F561" s="431"/>
      <c r="G561" s="431"/>
      <c r="H561" s="431"/>
      <c r="I561" s="431"/>
      <c r="J561" s="431"/>
      <c r="K561" s="456"/>
      <c r="L561" s="431"/>
      <c r="M561" s="431"/>
      <c r="N561" s="431"/>
      <c r="O561" s="431"/>
      <c r="P561" s="431"/>
      <c r="Q561" s="431"/>
      <c r="R561" s="431"/>
      <c r="S561" s="431"/>
      <c r="T561" s="431"/>
      <c r="U561" s="431"/>
      <c r="V561" s="431"/>
      <c r="W561" s="431"/>
      <c r="X561" s="431"/>
      <c r="Y561" s="431"/>
      <c r="Z561" s="378"/>
      <c r="AA561" s="378"/>
      <c r="AB561" s="378"/>
      <c r="AC561" s="378"/>
      <c r="AD561" s="378"/>
      <c r="AE561" s="378"/>
      <c r="AF561" s="378"/>
    </row>
    <row r="562" spans="1:32" ht="16.5" customHeight="1">
      <c r="A562" s="431"/>
      <c r="B562" s="402"/>
      <c r="C562" s="402"/>
      <c r="D562" s="431"/>
      <c r="E562" s="431"/>
      <c r="F562" s="431"/>
      <c r="G562" s="431"/>
      <c r="H562" s="431"/>
      <c r="I562" s="431"/>
      <c r="J562" s="431"/>
      <c r="K562" s="456"/>
      <c r="L562" s="431"/>
      <c r="M562" s="431"/>
      <c r="N562" s="431"/>
      <c r="O562" s="431"/>
      <c r="P562" s="431"/>
      <c r="Q562" s="431"/>
      <c r="R562" s="431"/>
      <c r="S562" s="431"/>
      <c r="T562" s="431"/>
      <c r="U562" s="431"/>
      <c r="V562" s="431"/>
      <c r="W562" s="431"/>
      <c r="X562" s="431"/>
      <c r="Y562" s="431"/>
      <c r="Z562" s="378"/>
      <c r="AA562" s="378"/>
      <c r="AB562" s="378"/>
      <c r="AC562" s="378"/>
      <c r="AD562" s="378"/>
      <c r="AE562" s="378"/>
      <c r="AF562" s="378"/>
    </row>
    <row r="563" spans="1:32" ht="16.5" customHeight="1">
      <c r="A563" s="431"/>
      <c r="B563" s="402"/>
      <c r="C563" s="402"/>
      <c r="D563" s="431"/>
      <c r="E563" s="431"/>
      <c r="F563" s="431"/>
      <c r="G563" s="431"/>
      <c r="H563" s="431"/>
      <c r="I563" s="431"/>
      <c r="J563" s="431"/>
      <c r="K563" s="456"/>
      <c r="L563" s="431"/>
      <c r="M563" s="431"/>
      <c r="N563" s="431"/>
      <c r="O563" s="431"/>
      <c r="P563" s="431"/>
      <c r="Q563" s="431"/>
      <c r="R563" s="431"/>
      <c r="S563" s="431"/>
      <c r="T563" s="431"/>
      <c r="U563" s="431"/>
      <c r="V563" s="431"/>
      <c r="W563" s="431"/>
      <c r="X563" s="431"/>
      <c r="Y563" s="431"/>
      <c r="Z563" s="378"/>
      <c r="AA563" s="378"/>
      <c r="AB563" s="378"/>
      <c r="AC563" s="378"/>
      <c r="AD563" s="378"/>
      <c r="AE563" s="378"/>
      <c r="AF563" s="378"/>
    </row>
    <row r="564" spans="1:32" ht="16.5" customHeight="1">
      <c r="A564" s="431"/>
      <c r="B564" s="402"/>
      <c r="C564" s="402"/>
      <c r="D564" s="431"/>
      <c r="E564" s="431"/>
      <c r="F564" s="431"/>
      <c r="G564" s="431"/>
      <c r="H564" s="431"/>
      <c r="I564" s="431"/>
      <c r="J564" s="431"/>
      <c r="K564" s="456"/>
      <c r="L564" s="431"/>
      <c r="M564" s="431"/>
      <c r="N564" s="431"/>
      <c r="O564" s="431"/>
      <c r="P564" s="431"/>
      <c r="Q564" s="431"/>
      <c r="R564" s="431"/>
      <c r="S564" s="431"/>
      <c r="T564" s="431"/>
      <c r="U564" s="431"/>
      <c r="V564" s="431"/>
      <c r="W564" s="431"/>
      <c r="X564" s="431"/>
      <c r="Y564" s="431"/>
      <c r="Z564" s="378"/>
      <c r="AA564" s="378"/>
      <c r="AB564" s="378"/>
      <c r="AC564" s="378"/>
      <c r="AD564" s="378"/>
      <c r="AE564" s="378"/>
      <c r="AF564" s="378"/>
    </row>
    <row r="565" spans="1:32" ht="16.5" customHeight="1">
      <c r="A565" s="431"/>
      <c r="B565" s="402"/>
      <c r="C565" s="402"/>
      <c r="D565" s="431"/>
      <c r="E565" s="431"/>
      <c r="F565" s="431"/>
      <c r="G565" s="431"/>
      <c r="H565" s="431"/>
      <c r="I565" s="431"/>
      <c r="J565" s="431"/>
      <c r="K565" s="456"/>
      <c r="L565" s="431"/>
      <c r="M565" s="431"/>
      <c r="N565" s="431"/>
      <c r="O565" s="431"/>
      <c r="P565" s="431"/>
      <c r="Q565" s="431"/>
      <c r="R565" s="431"/>
      <c r="S565" s="431"/>
      <c r="T565" s="431"/>
      <c r="U565" s="431"/>
      <c r="V565" s="431"/>
      <c r="W565" s="431"/>
      <c r="X565" s="431"/>
      <c r="Y565" s="431"/>
      <c r="Z565" s="378"/>
      <c r="AA565" s="378"/>
      <c r="AB565" s="378"/>
      <c r="AC565" s="378"/>
      <c r="AD565" s="378"/>
      <c r="AE565" s="378"/>
      <c r="AF565" s="378"/>
    </row>
    <row r="566" spans="1:32" ht="16.5" customHeight="1">
      <c r="A566" s="431"/>
      <c r="B566" s="402"/>
      <c r="C566" s="402"/>
      <c r="D566" s="431"/>
      <c r="E566" s="431"/>
      <c r="F566" s="431"/>
      <c r="G566" s="431"/>
      <c r="H566" s="431"/>
      <c r="I566" s="431"/>
      <c r="J566" s="431"/>
      <c r="K566" s="456"/>
      <c r="L566" s="431"/>
      <c r="M566" s="431"/>
      <c r="N566" s="431"/>
      <c r="O566" s="431"/>
      <c r="P566" s="431"/>
      <c r="Q566" s="431"/>
      <c r="R566" s="431"/>
      <c r="S566" s="431"/>
      <c r="T566" s="431"/>
      <c r="U566" s="431"/>
      <c r="V566" s="431"/>
      <c r="W566" s="431"/>
      <c r="X566" s="431"/>
      <c r="Y566" s="431"/>
      <c r="Z566" s="378"/>
      <c r="AA566" s="378"/>
      <c r="AB566" s="378"/>
      <c r="AC566" s="378"/>
      <c r="AD566" s="378"/>
      <c r="AE566" s="378"/>
      <c r="AF566" s="378"/>
    </row>
    <row r="567" spans="1:32" ht="16.5" customHeight="1">
      <c r="A567" s="431"/>
      <c r="B567" s="402"/>
      <c r="C567" s="402"/>
      <c r="D567" s="431"/>
      <c r="E567" s="431"/>
      <c r="F567" s="431"/>
      <c r="G567" s="431"/>
      <c r="H567" s="431"/>
      <c r="I567" s="431"/>
      <c r="J567" s="431"/>
      <c r="K567" s="456"/>
      <c r="L567" s="431"/>
      <c r="M567" s="431"/>
      <c r="N567" s="431"/>
      <c r="O567" s="431"/>
      <c r="P567" s="431"/>
      <c r="Q567" s="431"/>
      <c r="R567" s="431"/>
      <c r="S567" s="431"/>
      <c r="T567" s="431"/>
      <c r="U567" s="431"/>
      <c r="V567" s="431"/>
      <c r="W567" s="431"/>
      <c r="X567" s="431"/>
      <c r="Y567" s="431"/>
      <c r="Z567" s="378"/>
      <c r="AA567" s="378"/>
      <c r="AB567" s="378"/>
      <c r="AC567" s="378"/>
      <c r="AD567" s="378"/>
      <c r="AE567" s="378"/>
      <c r="AF567" s="378"/>
    </row>
    <row r="568" spans="1:32" ht="16.5" customHeight="1">
      <c r="A568" s="431"/>
      <c r="B568" s="402"/>
      <c r="C568" s="402"/>
      <c r="D568" s="431"/>
      <c r="E568" s="431"/>
      <c r="F568" s="431"/>
      <c r="G568" s="431"/>
      <c r="H568" s="431"/>
      <c r="I568" s="431"/>
      <c r="J568" s="431"/>
      <c r="K568" s="456"/>
      <c r="L568" s="431"/>
      <c r="M568" s="431"/>
      <c r="N568" s="431"/>
      <c r="O568" s="431"/>
      <c r="P568" s="431"/>
      <c r="Q568" s="431"/>
      <c r="R568" s="431"/>
      <c r="S568" s="431"/>
      <c r="T568" s="431"/>
      <c r="U568" s="431"/>
      <c r="V568" s="431"/>
      <c r="W568" s="431"/>
      <c r="X568" s="431"/>
      <c r="Y568" s="431"/>
      <c r="Z568" s="378"/>
      <c r="AA568" s="378"/>
      <c r="AB568" s="378"/>
      <c r="AC568" s="378"/>
      <c r="AD568" s="378"/>
      <c r="AE568" s="378"/>
      <c r="AF568" s="378"/>
    </row>
    <row r="569" spans="1:32" ht="16.5" customHeight="1">
      <c r="A569" s="431"/>
      <c r="B569" s="402"/>
      <c r="C569" s="402"/>
      <c r="D569" s="431"/>
      <c r="E569" s="431"/>
      <c r="F569" s="431"/>
      <c r="G569" s="431"/>
      <c r="H569" s="431"/>
      <c r="I569" s="431"/>
      <c r="J569" s="431"/>
      <c r="K569" s="456"/>
      <c r="L569" s="431"/>
      <c r="M569" s="431"/>
      <c r="N569" s="431"/>
      <c r="O569" s="431"/>
      <c r="P569" s="431"/>
      <c r="Q569" s="431"/>
      <c r="R569" s="431"/>
      <c r="S569" s="431"/>
      <c r="T569" s="431"/>
      <c r="U569" s="431"/>
      <c r="V569" s="431"/>
      <c r="W569" s="431"/>
      <c r="X569" s="431"/>
      <c r="Y569" s="431"/>
      <c r="Z569" s="378"/>
      <c r="AA569" s="378"/>
      <c r="AB569" s="378"/>
      <c r="AC569" s="378"/>
      <c r="AD569" s="378"/>
      <c r="AE569" s="378"/>
      <c r="AF569" s="378"/>
    </row>
    <row r="570" spans="1:32" ht="16.5" customHeight="1">
      <c r="A570" s="431"/>
      <c r="B570" s="402"/>
      <c r="C570" s="402"/>
      <c r="D570" s="431"/>
      <c r="E570" s="431"/>
      <c r="F570" s="431"/>
      <c r="G570" s="431"/>
      <c r="H570" s="431"/>
      <c r="I570" s="431"/>
      <c r="J570" s="431"/>
      <c r="K570" s="456"/>
      <c r="L570" s="431"/>
      <c r="M570" s="431"/>
      <c r="N570" s="431"/>
      <c r="O570" s="431"/>
      <c r="P570" s="431"/>
      <c r="Q570" s="431"/>
      <c r="R570" s="431"/>
      <c r="S570" s="431"/>
      <c r="T570" s="431"/>
      <c r="U570" s="431"/>
      <c r="V570" s="431"/>
      <c r="W570" s="431"/>
      <c r="X570" s="431"/>
      <c r="Y570" s="431"/>
      <c r="Z570" s="378"/>
      <c r="AA570" s="378"/>
      <c r="AB570" s="378"/>
      <c r="AC570" s="378"/>
      <c r="AD570" s="378"/>
      <c r="AE570" s="378"/>
      <c r="AF570" s="378"/>
    </row>
    <row r="571" spans="1:32" ht="16.5" customHeight="1">
      <c r="A571" s="431"/>
      <c r="B571" s="402"/>
      <c r="C571" s="402"/>
      <c r="D571" s="431"/>
      <c r="E571" s="431"/>
      <c r="F571" s="431"/>
      <c r="G571" s="431"/>
      <c r="H571" s="431"/>
      <c r="I571" s="431"/>
      <c r="J571" s="431"/>
      <c r="K571" s="456"/>
      <c r="L571" s="431"/>
      <c r="M571" s="431"/>
      <c r="N571" s="431"/>
      <c r="O571" s="431"/>
      <c r="P571" s="431"/>
      <c r="Q571" s="431"/>
      <c r="R571" s="431"/>
      <c r="S571" s="431"/>
      <c r="T571" s="431"/>
      <c r="U571" s="431"/>
      <c r="V571" s="431"/>
      <c r="W571" s="431"/>
      <c r="X571" s="431"/>
      <c r="Y571" s="431"/>
      <c r="Z571" s="378"/>
      <c r="AA571" s="378"/>
      <c r="AB571" s="378"/>
      <c r="AC571" s="378"/>
      <c r="AD571" s="378"/>
      <c r="AE571" s="378"/>
      <c r="AF571" s="378"/>
    </row>
    <row r="572" spans="1:32" ht="16.5" customHeight="1">
      <c r="A572" s="431"/>
      <c r="B572" s="402"/>
      <c r="C572" s="402"/>
      <c r="D572" s="431"/>
      <c r="E572" s="431"/>
      <c r="F572" s="431"/>
      <c r="G572" s="431"/>
      <c r="H572" s="431"/>
      <c r="I572" s="431"/>
      <c r="J572" s="431"/>
      <c r="K572" s="456"/>
      <c r="L572" s="431"/>
      <c r="M572" s="431"/>
      <c r="N572" s="431"/>
      <c r="O572" s="431"/>
      <c r="P572" s="431"/>
      <c r="Q572" s="431"/>
      <c r="R572" s="431"/>
      <c r="S572" s="431"/>
      <c r="T572" s="431"/>
      <c r="U572" s="431"/>
      <c r="V572" s="431"/>
      <c r="W572" s="431"/>
      <c r="X572" s="431"/>
      <c r="Y572" s="431"/>
      <c r="Z572" s="378"/>
      <c r="AA572" s="378"/>
      <c r="AB572" s="378"/>
      <c r="AC572" s="378"/>
      <c r="AD572" s="378"/>
      <c r="AE572" s="378"/>
      <c r="AF572" s="378"/>
    </row>
    <row r="573" spans="1:32" ht="16.5" customHeight="1">
      <c r="A573" s="431"/>
      <c r="B573" s="402"/>
      <c r="C573" s="402"/>
      <c r="D573" s="431"/>
      <c r="E573" s="431"/>
      <c r="F573" s="431"/>
      <c r="G573" s="431"/>
      <c r="H573" s="431"/>
      <c r="I573" s="431"/>
      <c r="J573" s="431"/>
      <c r="K573" s="456"/>
      <c r="L573" s="431"/>
      <c r="M573" s="431"/>
      <c r="N573" s="431"/>
      <c r="O573" s="431"/>
      <c r="P573" s="431"/>
      <c r="Q573" s="431"/>
      <c r="R573" s="431"/>
      <c r="S573" s="431"/>
      <c r="T573" s="431"/>
      <c r="U573" s="431"/>
      <c r="V573" s="431"/>
      <c r="W573" s="431"/>
      <c r="X573" s="431"/>
      <c r="Y573" s="431"/>
      <c r="Z573" s="378"/>
      <c r="AA573" s="378"/>
      <c r="AB573" s="378"/>
      <c r="AC573" s="378"/>
      <c r="AD573" s="378"/>
      <c r="AE573" s="378"/>
      <c r="AF573" s="378"/>
    </row>
    <row r="574" spans="1:32" ht="16.5" customHeight="1">
      <c r="A574" s="431"/>
      <c r="B574" s="402"/>
      <c r="C574" s="402"/>
      <c r="D574" s="431"/>
      <c r="E574" s="431"/>
      <c r="F574" s="431"/>
      <c r="G574" s="431"/>
      <c r="H574" s="431"/>
      <c r="I574" s="431"/>
      <c r="J574" s="431"/>
      <c r="K574" s="456"/>
      <c r="L574" s="431"/>
      <c r="M574" s="431"/>
      <c r="N574" s="431"/>
      <c r="O574" s="431"/>
      <c r="P574" s="431"/>
      <c r="Q574" s="431"/>
      <c r="R574" s="431"/>
      <c r="S574" s="431"/>
      <c r="T574" s="431"/>
      <c r="U574" s="431"/>
      <c r="V574" s="431"/>
      <c r="W574" s="431"/>
      <c r="X574" s="431"/>
      <c r="Y574" s="431"/>
      <c r="Z574" s="378"/>
      <c r="AA574" s="378"/>
      <c r="AB574" s="378"/>
      <c r="AC574" s="378"/>
      <c r="AD574" s="378"/>
      <c r="AE574" s="378"/>
      <c r="AF574" s="378"/>
    </row>
    <row r="575" spans="1:32" ht="16.5" customHeight="1">
      <c r="A575" s="431"/>
      <c r="B575" s="402"/>
      <c r="C575" s="402"/>
      <c r="D575" s="431"/>
      <c r="E575" s="431"/>
      <c r="F575" s="431"/>
      <c r="G575" s="431"/>
      <c r="H575" s="431"/>
      <c r="I575" s="431"/>
      <c r="J575" s="431"/>
      <c r="K575" s="456"/>
      <c r="L575" s="431"/>
      <c r="M575" s="431"/>
      <c r="N575" s="431"/>
      <c r="O575" s="431"/>
      <c r="P575" s="431"/>
      <c r="Q575" s="431"/>
      <c r="R575" s="431"/>
      <c r="S575" s="431"/>
      <c r="T575" s="431"/>
      <c r="U575" s="431"/>
      <c r="V575" s="431"/>
      <c r="W575" s="431"/>
      <c r="X575" s="431"/>
      <c r="Y575" s="431"/>
      <c r="Z575" s="378"/>
      <c r="AA575" s="378"/>
      <c r="AB575" s="378"/>
      <c r="AC575" s="378"/>
      <c r="AD575" s="378"/>
      <c r="AE575" s="378"/>
      <c r="AF575" s="378"/>
    </row>
    <row r="576" spans="1:32" ht="16.5" customHeight="1">
      <c r="A576" s="431"/>
      <c r="B576" s="402"/>
      <c r="C576" s="402"/>
      <c r="D576" s="431"/>
      <c r="E576" s="431"/>
      <c r="F576" s="431"/>
      <c r="G576" s="431"/>
      <c r="H576" s="431"/>
      <c r="I576" s="431"/>
      <c r="J576" s="431"/>
      <c r="K576" s="456"/>
      <c r="L576" s="431"/>
      <c r="M576" s="431"/>
      <c r="N576" s="431"/>
      <c r="O576" s="431"/>
      <c r="P576" s="431"/>
      <c r="Q576" s="431"/>
      <c r="R576" s="431"/>
      <c r="S576" s="431"/>
      <c r="T576" s="431"/>
      <c r="U576" s="431"/>
      <c r="V576" s="431"/>
      <c r="W576" s="431"/>
      <c r="X576" s="431"/>
      <c r="Y576" s="431"/>
      <c r="Z576" s="378"/>
      <c r="AA576" s="378"/>
      <c r="AB576" s="378"/>
      <c r="AC576" s="378"/>
      <c r="AD576" s="378"/>
      <c r="AE576" s="378"/>
      <c r="AF576" s="378"/>
    </row>
    <row r="577" spans="1:32" ht="16.5" customHeight="1">
      <c r="A577" s="431"/>
      <c r="B577" s="402"/>
      <c r="C577" s="402"/>
      <c r="D577" s="431"/>
      <c r="E577" s="431"/>
      <c r="F577" s="431"/>
      <c r="G577" s="431"/>
      <c r="H577" s="431"/>
      <c r="I577" s="431"/>
      <c r="J577" s="431"/>
      <c r="K577" s="456"/>
      <c r="L577" s="431"/>
      <c r="M577" s="431"/>
      <c r="N577" s="431"/>
      <c r="O577" s="431"/>
      <c r="P577" s="431"/>
      <c r="Q577" s="431"/>
      <c r="R577" s="431"/>
      <c r="S577" s="431"/>
      <c r="T577" s="431"/>
      <c r="U577" s="431"/>
      <c r="V577" s="431"/>
      <c r="W577" s="431"/>
      <c r="X577" s="431"/>
      <c r="Y577" s="431"/>
      <c r="Z577" s="378"/>
      <c r="AA577" s="378"/>
      <c r="AB577" s="378"/>
      <c r="AC577" s="378"/>
      <c r="AD577" s="378"/>
      <c r="AE577" s="378"/>
      <c r="AF577" s="378"/>
    </row>
    <row r="578" spans="1:32" ht="16.5" customHeight="1">
      <c r="A578" s="431"/>
      <c r="B578" s="402"/>
      <c r="C578" s="402"/>
      <c r="D578" s="431"/>
      <c r="E578" s="431"/>
      <c r="F578" s="431"/>
      <c r="G578" s="431"/>
      <c r="H578" s="431"/>
      <c r="I578" s="431"/>
      <c r="J578" s="431"/>
      <c r="K578" s="456"/>
      <c r="L578" s="431"/>
      <c r="M578" s="431"/>
      <c r="N578" s="431"/>
      <c r="O578" s="431"/>
      <c r="P578" s="431"/>
      <c r="Q578" s="431"/>
      <c r="R578" s="431"/>
      <c r="S578" s="431"/>
      <c r="T578" s="431"/>
      <c r="U578" s="431"/>
      <c r="V578" s="431"/>
      <c r="W578" s="431"/>
      <c r="X578" s="431"/>
      <c r="Y578" s="431"/>
      <c r="Z578" s="378"/>
      <c r="AA578" s="378"/>
      <c r="AB578" s="378"/>
      <c r="AC578" s="378"/>
      <c r="AD578" s="378"/>
      <c r="AE578" s="378"/>
      <c r="AF578" s="378"/>
    </row>
    <row r="579" spans="1:32" ht="16.5" customHeight="1">
      <c r="A579" s="431"/>
      <c r="B579" s="402"/>
      <c r="C579" s="402"/>
      <c r="D579" s="431"/>
      <c r="E579" s="431"/>
      <c r="F579" s="431"/>
      <c r="G579" s="431"/>
      <c r="H579" s="431"/>
      <c r="I579" s="431"/>
      <c r="J579" s="431"/>
      <c r="K579" s="456"/>
      <c r="L579" s="431"/>
      <c r="M579" s="431"/>
      <c r="N579" s="431"/>
      <c r="O579" s="431"/>
      <c r="P579" s="431"/>
      <c r="Q579" s="431"/>
      <c r="R579" s="431"/>
      <c r="S579" s="431"/>
      <c r="T579" s="431"/>
      <c r="U579" s="431"/>
      <c r="V579" s="431"/>
      <c r="W579" s="431"/>
      <c r="X579" s="431"/>
      <c r="Y579" s="431"/>
      <c r="Z579" s="378"/>
      <c r="AA579" s="378"/>
      <c r="AB579" s="378"/>
      <c r="AC579" s="378"/>
      <c r="AD579" s="378"/>
      <c r="AE579" s="378"/>
      <c r="AF579" s="378"/>
    </row>
    <row r="580" spans="1:32" ht="16.5" customHeight="1">
      <c r="A580" s="431"/>
      <c r="B580" s="402"/>
      <c r="C580" s="402"/>
      <c r="D580" s="431"/>
      <c r="E580" s="431"/>
      <c r="F580" s="431"/>
      <c r="G580" s="431"/>
      <c r="H580" s="431"/>
      <c r="I580" s="431"/>
      <c r="J580" s="431"/>
      <c r="K580" s="456"/>
      <c r="L580" s="431"/>
      <c r="M580" s="431"/>
      <c r="N580" s="431"/>
      <c r="O580" s="431"/>
      <c r="P580" s="431"/>
      <c r="Q580" s="431"/>
      <c r="R580" s="431"/>
      <c r="S580" s="431"/>
      <c r="T580" s="431"/>
      <c r="U580" s="431"/>
      <c r="V580" s="431"/>
      <c r="W580" s="431"/>
      <c r="X580" s="431"/>
      <c r="Y580" s="431"/>
      <c r="Z580" s="378"/>
      <c r="AA580" s="378"/>
      <c r="AB580" s="378"/>
      <c r="AC580" s="378"/>
      <c r="AD580" s="378"/>
      <c r="AE580" s="378"/>
      <c r="AF580" s="378"/>
    </row>
    <row r="581" spans="1:32" ht="16.5" customHeight="1">
      <c r="A581" s="431"/>
      <c r="B581" s="402"/>
      <c r="C581" s="402"/>
      <c r="D581" s="431"/>
      <c r="E581" s="431"/>
      <c r="F581" s="431"/>
      <c r="G581" s="431"/>
      <c r="H581" s="431"/>
      <c r="I581" s="431"/>
      <c r="J581" s="431"/>
      <c r="K581" s="456"/>
      <c r="L581" s="431"/>
      <c r="M581" s="431"/>
      <c r="N581" s="431"/>
      <c r="O581" s="431"/>
      <c r="P581" s="431"/>
      <c r="Q581" s="431"/>
      <c r="R581" s="431"/>
      <c r="S581" s="431"/>
      <c r="T581" s="431"/>
      <c r="U581" s="431"/>
      <c r="V581" s="431"/>
      <c r="W581" s="431"/>
      <c r="X581" s="431"/>
      <c r="Y581" s="431"/>
      <c r="Z581" s="378"/>
      <c r="AA581" s="378"/>
      <c r="AB581" s="378"/>
      <c r="AC581" s="378"/>
      <c r="AD581" s="378"/>
      <c r="AE581" s="378"/>
      <c r="AF581" s="378"/>
    </row>
    <row r="582" spans="1:32" ht="16.5" customHeight="1">
      <c r="A582" s="431"/>
      <c r="B582" s="402"/>
      <c r="C582" s="402"/>
      <c r="D582" s="431"/>
      <c r="E582" s="431"/>
      <c r="F582" s="431"/>
      <c r="G582" s="431"/>
      <c r="H582" s="431"/>
      <c r="I582" s="431"/>
      <c r="J582" s="431"/>
      <c r="K582" s="456"/>
      <c r="L582" s="431"/>
      <c r="M582" s="431"/>
      <c r="N582" s="431"/>
      <c r="O582" s="431"/>
      <c r="P582" s="431"/>
      <c r="Q582" s="431"/>
      <c r="R582" s="431"/>
      <c r="S582" s="431"/>
      <c r="T582" s="431"/>
      <c r="U582" s="431"/>
      <c r="V582" s="431"/>
      <c r="W582" s="431"/>
      <c r="X582" s="431"/>
      <c r="Y582" s="431"/>
      <c r="Z582" s="378"/>
      <c r="AA582" s="378"/>
      <c r="AB582" s="378"/>
      <c r="AC582" s="378"/>
      <c r="AD582" s="378"/>
      <c r="AE582" s="378"/>
      <c r="AF582" s="378"/>
    </row>
    <row r="583" spans="1:32" ht="16.5" customHeight="1">
      <c r="A583" s="431"/>
      <c r="B583" s="402"/>
      <c r="C583" s="402"/>
      <c r="D583" s="431"/>
      <c r="E583" s="431"/>
      <c r="F583" s="431"/>
      <c r="G583" s="431"/>
      <c r="H583" s="431"/>
      <c r="I583" s="431"/>
      <c r="J583" s="431"/>
      <c r="K583" s="456"/>
      <c r="L583" s="431"/>
      <c r="M583" s="431"/>
      <c r="N583" s="431"/>
      <c r="O583" s="431"/>
      <c r="P583" s="431"/>
      <c r="Q583" s="431"/>
      <c r="R583" s="431"/>
      <c r="S583" s="431"/>
      <c r="T583" s="431"/>
      <c r="U583" s="431"/>
      <c r="V583" s="431"/>
      <c r="W583" s="431"/>
      <c r="X583" s="431"/>
      <c r="Y583" s="431"/>
      <c r="Z583" s="378"/>
      <c r="AA583" s="378"/>
      <c r="AB583" s="378"/>
      <c r="AC583" s="378"/>
      <c r="AD583" s="378"/>
      <c r="AE583" s="378"/>
      <c r="AF583" s="378"/>
    </row>
    <row r="584" spans="1:32" ht="16.5" customHeight="1">
      <c r="A584" s="431"/>
      <c r="B584" s="402"/>
      <c r="C584" s="402"/>
      <c r="D584" s="431"/>
      <c r="E584" s="431"/>
      <c r="F584" s="431"/>
      <c r="G584" s="431"/>
      <c r="H584" s="431"/>
      <c r="I584" s="431"/>
      <c r="J584" s="431"/>
      <c r="K584" s="456"/>
      <c r="L584" s="431"/>
      <c r="M584" s="431"/>
      <c r="N584" s="431"/>
      <c r="O584" s="431"/>
      <c r="P584" s="431"/>
      <c r="Q584" s="431"/>
      <c r="R584" s="431"/>
      <c r="S584" s="431"/>
      <c r="T584" s="431"/>
      <c r="U584" s="431"/>
      <c r="V584" s="431"/>
      <c r="W584" s="431"/>
      <c r="X584" s="431"/>
      <c r="Y584" s="431"/>
      <c r="Z584" s="378"/>
      <c r="AA584" s="378"/>
      <c r="AB584" s="378"/>
      <c r="AC584" s="378"/>
      <c r="AD584" s="378"/>
      <c r="AE584" s="378"/>
      <c r="AF584" s="378"/>
    </row>
    <row r="585" spans="1:32" ht="16.5" customHeight="1">
      <c r="A585" s="431"/>
      <c r="B585" s="402"/>
      <c r="C585" s="402"/>
      <c r="D585" s="431"/>
      <c r="E585" s="431"/>
      <c r="F585" s="431"/>
      <c r="G585" s="431"/>
      <c r="H585" s="431"/>
      <c r="I585" s="431"/>
      <c r="J585" s="431"/>
      <c r="K585" s="456"/>
      <c r="L585" s="431"/>
      <c r="M585" s="431"/>
      <c r="N585" s="431"/>
      <c r="O585" s="431"/>
      <c r="P585" s="431"/>
      <c r="Q585" s="431"/>
      <c r="R585" s="431"/>
      <c r="S585" s="431"/>
      <c r="T585" s="431"/>
      <c r="U585" s="431"/>
      <c r="V585" s="431"/>
      <c r="W585" s="431"/>
      <c r="X585" s="431"/>
      <c r="Y585" s="431"/>
      <c r="Z585" s="378"/>
      <c r="AA585" s="378"/>
      <c r="AB585" s="378"/>
      <c r="AC585" s="378"/>
      <c r="AD585" s="378"/>
      <c r="AE585" s="378"/>
      <c r="AF585" s="378"/>
    </row>
    <row r="586" spans="1:32" ht="16.5" customHeight="1">
      <c r="A586" s="431"/>
      <c r="B586" s="402"/>
      <c r="C586" s="402"/>
      <c r="D586" s="431"/>
      <c r="E586" s="431"/>
      <c r="F586" s="431"/>
      <c r="G586" s="431"/>
      <c r="H586" s="431"/>
      <c r="I586" s="431"/>
      <c r="J586" s="431"/>
      <c r="K586" s="456"/>
      <c r="L586" s="431"/>
      <c r="M586" s="431"/>
      <c r="N586" s="431"/>
      <c r="O586" s="431"/>
      <c r="P586" s="431"/>
      <c r="Q586" s="431"/>
      <c r="R586" s="431"/>
      <c r="S586" s="431"/>
      <c r="T586" s="431"/>
      <c r="U586" s="431"/>
      <c r="V586" s="431"/>
      <c r="W586" s="431"/>
      <c r="X586" s="431"/>
      <c r="Y586" s="431"/>
      <c r="Z586" s="378"/>
      <c r="AA586" s="378"/>
      <c r="AB586" s="378"/>
      <c r="AC586" s="378"/>
      <c r="AD586" s="378"/>
      <c r="AE586" s="378"/>
      <c r="AF586" s="378"/>
    </row>
    <row r="587" spans="1:32" ht="16.5" customHeight="1">
      <c r="A587" s="431"/>
      <c r="B587" s="402"/>
      <c r="C587" s="402"/>
      <c r="D587" s="431"/>
      <c r="E587" s="431"/>
      <c r="F587" s="431"/>
      <c r="G587" s="431"/>
      <c r="H587" s="431"/>
      <c r="I587" s="431"/>
      <c r="J587" s="431"/>
      <c r="K587" s="456"/>
      <c r="L587" s="431"/>
      <c r="M587" s="431"/>
      <c r="N587" s="431"/>
      <c r="O587" s="431"/>
      <c r="P587" s="431"/>
      <c r="Q587" s="431"/>
      <c r="R587" s="431"/>
      <c r="S587" s="431"/>
      <c r="T587" s="431"/>
      <c r="U587" s="431"/>
      <c r="V587" s="431"/>
      <c r="W587" s="431"/>
      <c r="X587" s="431"/>
      <c r="Y587" s="431"/>
      <c r="Z587" s="378"/>
      <c r="AA587" s="378"/>
      <c r="AB587" s="378"/>
      <c r="AC587" s="378"/>
      <c r="AD587" s="378"/>
      <c r="AE587" s="378"/>
      <c r="AF587" s="378"/>
    </row>
    <row r="588" spans="1:32" ht="16.5" customHeight="1">
      <c r="A588" s="431"/>
      <c r="B588" s="402"/>
      <c r="C588" s="402"/>
      <c r="D588" s="431"/>
      <c r="E588" s="431"/>
      <c r="F588" s="431"/>
      <c r="G588" s="431"/>
      <c r="H588" s="431"/>
      <c r="I588" s="431"/>
      <c r="J588" s="431"/>
      <c r="K588" s="456"/>
      <c r="L588" s="431"/>
      <c r="M588" s="431"/>
      <c r="N588" s="431"/>
      <c r="O588" s="431"/>
      <c r="P588" s="431"/>
      <c r="Q588" s="431"/>
      <c r="R588" s="431"/>
      <c r="S588" s="431"/>
      <c r="T588" s="431"/>
      <c r="U588" s="431"/>
      <c r="V588" s="431"/>
      <c r="W588" s="431"/>
      <c r="X588" s="431"/>
      <c r="Y588" s="431"/>
      <c r="Z588" s="378"/>
      <c r="AA588" s="378"/>
      <c r="AB588" s="378"/>
      <c r="AC588" s="378"/>
      <c r="AD588" s="378"/>
      <c r="AE588" s="378"/>
      <c r="AF588" s="378"/>
    </row>
    <row r="589" spans="1:32" ht="16.5" customHeight="1">
      <c r="A589" s="431"/>
      <c r="B589" s="402"/>
      <c r="C589" s="402"/>
      <c r="D589" s="431"/>
      <c r="E589" s="431"/>
      <c r="F589" s="431"/>
      <c r="G589" s="431"/>
      <c r="H589" s="431"/>
      <c r="I589" s="431"/>
      <c r="J589" s="431"/>
      <c r="K589" s="456"/>
      <c r="L589" s="431"/>
      <c r="M589" s="431"/>
      <c r="N589" s="431"/>
      <c r="O589" s="431"/>
      <c r="P589" s="431"/>
      <c r="Q589" s="431"/>
      <c r="R589" s="431"/>
      <c r="S589" s="431"/>
      <c r="T589" s="431"/>
      <c r="U589" s="431"/>
      <c r="V589" s="431"/>
      <c r="W589" s="431"/>
      <c r="X589" s="431"/>
      <c r="Y589" s="431"/>
      <c r="Z589" s="378"/>
      <c r="AA589" s="378"/>
      <c r="AB589" s="378"/>
      <c r="AC589" s="378"/>
      <c r="AD589" s="378"/>
      <c r="AE589" s="378"/>
      <c r="AF589" s="378"/>
    </row>
    <row r="590" spans="1:32" ht="16.5" customHeight="1">
      <c r="A590" s="431"/>
      <c r="B590" s="402"/>
      <c r="C590" s="402"/>
      <c r="D590" s="431"/>
      <c r="E590" s="431"/>
      <c r="F590" s="431"/>
      <c r="G590" s="431"/>
      <c r="H590" s="431"/>
      <c r="I590" s="431"/>
      <c r="J590" s="431"/>
      <c r="K590" s="456"/>
      <c r="L590" s="431"/>
      <c r="M590" s="431"/>
      <c r="N590" s="431"/>
      <c r="O590" s="431"/>
      <c r="P590" s="431"/>
      <c r="Q590" s="431"/>
      <c r="R590" s="431"/>
      <c r="S590" s="431"/>
      <c r="T590" s="431"/>
      <c r="U590" s="431"/>
      <c r="V590" s="431"/>
      <c r="W590" s="431"/>
      <c r="X590" s="431"/>
      <c r="Y590" s="431"/>
      <c r="Z590" s="378"/>
      <c r="AA590" s="378"/>
      <c r="AB590" s="378"/>
      <c r="AC590" s="378"/>
      <c r="AD590" s="378"/>
      <c r="AE590" s="378"/>
      <c r="AF590" s="378"/>
    </row>
    <row r="591" spans="1:32" ht="16.5" customHeight="1">
      <c r="A591" s="431"/>
      <c r="B591" s="402"/>
      <c r="C591" s="402"/>
      <c r="D591" s="431"/>
      <c r="E591" s="431"/>
      <c r="F591" s="431"/>
      <c r="G591" s="431"/>
      <c r="H591" s="431"/>
      <c r="I591" s="431"/>
      <c r="J591" s="431"/>
      <c r="K591" s="456"/>
      <c r="L591" s="431"/>
      <c r="M591" s="431"/>
      <c r="N591" s="431"/>
      <c r="O591" s="431"/>
      <c r="P591" s="431"/>
      <c r="Q591" s="431"/>
      <c r="R591" s="431"/>
      <c r="S591" s="431"/>
      <c r="T591" s="431"/>
      <c r="U591" s="431"/>
      <c r="V591" s="431"/>
      <c r="W591" s="431"/>
      <c r="X591" s="431"/>
      <c r="Y591" s="431"/>
      <c r="Z591" s="378"/>
      <c r="AA591" s="378"/>
      <c r="AB591" s="378"/>
      <c r="AC591" s="378"/>
      <c r="AD591" s="378"/>
      <c r="AE591" s="378"/>
      <c r="AF591" s="378"/>
    </row>
    <row r="592" spans="1:32" ht="16.5" customHeight="1">
      <c r="A592" s="431"/>
      <c r="B592" s="402"/>
      <c r="C592" s="402"/>
      <c r="D592" s="431"/>
      <c r="E592" s="431"/>
      <c r="F592" s="431"/>
      <c r="G592" s="431"/>
      <c r="H592" s="431"/>
      <c r="I592" s="431"/>
      <c r="J592" s="431"/>
      <c r="K592" s="456"/>
      <c r="L592" s="431"/>
      <c r="M592" s="431"/>
      <c r="N592" s="431"/>
      <c r="O592" s="431"/>
      <c r="P592" s="431"/>
      <c r="Q592" s="431"/>
      <c r="R592" s="431"/>
      <c r="S592" s="431"/>
      <c r="T592" s="431"/>
      <c r="U592" s="431"/>
      <c r="V592" s="431"/>
      <c r="W592" s="431"/>
      <c r="X592" s="431"/>
      <c r="Y592" s="431"/>
      <c r="Z592" s="378"/>
      <c r="AA592" s="378"/>
      <c r="AB592" s="378"/>
      <c r="AC592" s="378"/>
      <c r="AD592" s="378"/>
      <c r="AE592" s="378"/>
      <c r="AF592" s="378"/>
    </row>
    <row r="593" spans="1:32" ht="16.5" customHeight="1">
      <c r="A593" s="431"/>
      <c r="B593" s="402"/>
      <c r="C593" s="402"/>
      <c r="D593" s="431"/>
      <c r="E593" s="431"/>
      <c r="F593" s="431"/>
      <c r="G593" s="431"/>
      <c r="H593" s="431"/>
      <c r="I593" s="431"/>
      <c r="J593" s="431"/>
      <c r="K593" s="456"/>
      <c r="L593" s="431"/>
      <c r="M593" s="431"/>
      <c r="N593" s="431"/>
      <c r="O593" s="431"/>
      <c r="P593" s="431"/>
      <c r="Q593" s="431"/>
      <c r="R593" s="431"/>
      <c r="S593" s="431"/>
      <c r="T593" s="431"/>
      <c r="U593" s="431"/>
      <c r="V593" s="431"/>
      <c r="W593" s="431"/>
      <c r="X593" s="431"/>
      <c r="Y593" s="431"/>
      <c r="Z593" s="378"/>
      <c r="AA593" s="378"/>
      <c r="AB593" s="378"/>
      <c r="AC593" s="378"/>
      <c r="AD593" s="378"/>
      <c r="AE593" s="378"/>
      <c r="AF593" s="378"/>
    </row>
    <row r="594" spans="1:32" ht="16.5" customHeight="1">
      <c r="A594" s="431"/>
      <c r="B594" s="402"/>
      <c r="C594" s="402"/>
      <c r="D594" s="431"/>
      <c r="E594" s="431"/>
      <c r="F594" s="431"/>
      <c r="G594" s="431"/>
      <c r="H594" s="431"/>
      <c r="I594" s="431"/>
      <c r="J594" s="431"/>
      <c r="K594" s="456"/>
      <c r="L594" s="431"/>
      <c r="M594" s="431"/>
      <c r="N594" s="431"/>
      <c r="O594" s="431"/>
      <c r="P594" s="431"/>
      <c r="Q594" s="431"/>
      <c r="R594" s="431"/>
      <c r="S594" s="431"/>
      <c r="T594" s="431"/>
      <c r="U594" s="431"/>
      <c r="V594" s="431"/>
      <c r="W594" s="431"/>
      <c r="X594" s="431"/>
      <c r="Y594" s="431"/>
      <c r="Z594" s="378"/>
      <c r="AA594" s="378"/>
      <c r="AB594" s="378"/>
      <c r="AC594" s="378"/>
      <c r="AD594" s="378"/>
      <c r="AE594" s="378"/>
      <c r="AF594" s="378"/>
    </row>
    <row r="595" spans="1:32" ht="16.5" customHeight="1">
      <c r="A595" s="431"/>
      <c r="B595" s="402"/>
      <c r="C595" s="402"/>
      <c r="D595" s="431"/>
      <c r="E595" s="431"/>
      <c r="F595" s="431"/>
      <c r="G595" s="431"/>
      <c r="H595" s="431"/>
      <c r="I595" s="431"/>
      <c r="J595" s="431"/>
      <c r="K595" s="456"/>
      <c r="L595" s="431"/>
      <c r="M595" s="431"/>
      <c r="N595" s="431"/>
      <c r="O595" s="431"/>
      <c r="P595" s="431"/>
      <c r="Q595" s="431"/>
      <c r="R595" s="431"/>
      <c r="S595" s="431"/>
      <c r="T595" s="431"/>
      <c r="U595" s="431"/>
      <c r="V595" s="431"/>
      <c r="W595" s="431"/>
      <c r="X595" s="431"/>
      <c r="Y595" s="431"/>
      <c r="Z595" s="378"/>
      <c r="AA595" s="378"/>
      <c r="AB595" s="378"/>
      <c r="AC595" s="378"/>
      <c r="AD595" s="378"/>
      <c r="AE595" s="378"/>
      <c r="AF595" s="378"/>
    </row>
    <row r="596" spans="1:32" ht="16.5" customHeight="1">
      <c r="A596" s="431"/>
      <c r="B596" s="402"/>
      <c r="C596" s="402"/>
      <c r="D596" s="431"/>
      <c r="E596" s="431"/>
      <c r="F596" s="431"/>
      <c r="G596" s="431"/>
      <c r="H596" s="431"/>
      <c r="I596" s="431"/>
      <c r="J596" s="431"/>
      <c r="K596" s="456"/>
      <c r="L596" s="431"/>
      <c r="M596" s="431"/>
      <c r="N596" s="431"/>
      <c r="O596" s="431"/>
      <c r="P596" s="431"/>
      <c r="Q596" s="431"/>
      <c r="R596" s="431"/>
      <c r="S596" s="431"/>
      <c r="T596" s="431"/>
      <c r="U596" s="431"/>
      <c r="V596" s="431"/>
      <c r="W596" s="431"/>
      <c r="X596" s="431"/>
      <c r="Y596" s="431"/>
      <c r="Z596" s="378"/>
      <c r="AA596" s="378"/>
      <c r="AB596" s="378"/>
      <c r="AC596" s="378"/>
      <c r="AD596" s="378"/>
      <c r="AE596" s="378"/>
      <c r="AF596" s="378"/>
    </row>
    <row r="597" spans="1:32" ht="16.5" customHeight="1">
      <c r="A597" s="431"/>
      <c r="B597" s="402"/>
      <c r="C597" s="402"/>
      <c r="D597" s="431"/>
      <c r="E597" s="431"/>
      <c r="F597" s="431"/>
      <c r="G597" s="431"/>
      <c r="H597" s="431"/>
      <c r="I597" s="431"/>
      <c r="J597" s="431"/>
      <c r="K597" s="456"/>
      <c r="L597" s="431"/>
      <c r="M597" s="431"/>
      <c r="N597" s="431"/>
      <c r="O597" s="431"/>
      <c r="P597" s="431"/>
      <c r="Q597" s="431"/>
      <c r="R597" s="431"/>
      <c r="S597" s="431"/>
      <c r="T597" s="431"/>
      <c r="U597" s="431"/>
      <c r="V597" s="431"/>
      <c r="W597" s="431"/>
      <c r="X597" s="431"/>
      <c r="Y597" s="431"/>
      <c r="Z597" s="378"/>
      <c r="AA597" s="378"/>
      <c r="AB597" s="378"/>
      <c r="AC597" s="378"/>
      <c r="AD597" s="378"/>
      <c r="AE597" s="378"/>
      <c r="AF597" s="378"/>
    </row>
    <row r="598" spans="1:32" ht="16.5" customHeight="1">
      <c r="A598" s="431"/>
      <c r="B598" s="402"/>
      <c r="C598" s="402"/>
      <c r="D598" s="431"/>
      <c r="E598" s="431"/>
      <c r="F598" s="431"/>
      <c r="G598" s="431"/>
      <c r="H598" s="431"/>
      <c r="I598" s="431"/>
      <c r="J598" s="431"/>
      <c r="K598" s="456"/>
      <c r="L598" s="431"/>
      <c r="M598" s="431"/>
      <c r="N598" s="431"/>
      <c r="O598" s="431"/>
      <c r="P598" s="431"/>
      <c r="Q598" s="431"/>
      <c r="R598" s="431"/>
      <c r="S598" s="431"/>
      <c r="T598" s="431"/>
      <c r="U598" s="431"/>
      <c r="V598" s="431"/>
      <c r="W598" s="431"/>
      <c r="X598" s="431"/>
      <c r="Y598" s="431"/>
      <c r="Z598" s="378"/>
      <c r="AA598" s="378"/>
      <c r="AB598" s="378"/>
      <c r="AC598" s="378"/>
      <c r="AD598" s="378"/>
      <c r="AE598" s="378"/>
      <c r="AF598" s="378"/>
    </row>
    <row r="599" spans="1:32" ht="16.5" customHeight="1">
      <c r="A599" s="431"/>
      <c r="B599" s="402"/>
      <c r="C599" s="402"/>
      <c r="D599" s="431"/>
      <c r="E599" s="431"/>
      <c r="F599" s="431"/>
      <c r="G599" s="431"/>
      <c r="H599" s="431"/>
      <c r="I599" s="431"/>
      <c r="J599" s="431"/>
      <c r="K599" s="456"/>
      <c r="L599" s="431"/>
      <c r="M599" s="431"/>
      <c r="N599" s="431"/>
      <c r="O599" s="431"/>
      <c r="P599" s="431"/>
      <c r="Q599" s="431"/>
      <c r="R599" s="431"/>
      <c r="S599" s="431"/>
      <c r="T599" s="431"/>
      <c r="U599" s="431"/>
      <c r="V599" s="431"/>
      <c r="W599" s="431"/>
      <c r="X599" s="431"/>
      <c r="Y599" s="431"/>
      <c r="Z599" s="378"/>
      <c r="AA599" s="378"/>
      <c r="AB599" s="378"/>
      <c r="AC599" s="378"/>
      <c r="AD599" s="378"/>
      <c r="AE599" s="378"/>
      <c r="AF599" s="378"/>
    </row>
    <row r="600" spans="1:32" ht="16.5" customHeight="1">
      <c r="A600" s="431"/>
      <c r="B600" s="402"/>
      <c r="C600" s="402"/>
      <c r="D600" s="431"/>
      <c r="E600" s="431"/>
      <c r="F600" s="431"/>
      <c r="G600" s="431"/>
      <c r="H600" s="431"/>
      <c r="I600" s="431"/>
      <c r="J600" s="431"/>
      <c r="K600" s="456"/>
      <c r="L600" s="431"/>
      <c r="M600" s="431"/>
      <c r="N600" s="431"/>
      <c r="O600" s="431"/>
      <c r="P600" s="431"/>
      <c r="Q600" s="431"/>
      <c r="R600" s="431"/>
      <c r="S600" s="431"/>
      <c r="T600" s="431"/>
      <c r="U600" s="431"/>
      <c r="V600" s="431"/>
      <c r="W600" s="431"/>
      <c r="X600" s="431"/>
      <c r="Y600" s="431"/>
      <c r="Z600" s="378"/>
      <c r="AA600" s="378"/>
      <c r="AB600" s="378"/>
      <c r="AC600" s="378"/>
      <c r="AD600" s="378"/>
      <c r="AE600" s="378"/>
      <c r="AF600" s="378"/>
    </row>
    <row r="601" spans="1:32" ht="16.5" customHeight="1">
      <c r="A601" s="431"/>
      <c r="B601" s="402"/>
      <c r="C601" s="402"/>
      <c r="D601" s="431"/>
      <c r="E601" s="431"/>
      <c r="F601" s="431"/>
      <c r="G601" s="431"/>
      <c r="H601" s="431"/>
      <c r="I601" s="431"/>
      <c r="J601" s="431"/>
      <c r="K601" s="456"/>
      <c r="L601" s="431"/>
      <c r="M601" s="431"/>
      <c r="N601" s="431"/>
      <c r="O601" s="431"/>
      <c r="P601" s="431"/>
      <c r="Q601" s="431"/>
      <c r="R601" s="431"/>
      <c r="S601" s="431"/>
      <c r="T601" s="431"/>
      <c r="U601" s="431"/>
      <c r="V601" s="431"/>
      <c r="W601" s="431"/>
      <c r="X601" s="431"/>
      <c r="Y601" s="431"/>
      <c r="Z601" s="378"/>
      <c r="AA601" s="378"/>
      <c r="AB601" s="378"/>
      <c r="AC601" s="378"/>
      <c r="AD601" s="378"/>
      <c r="AE601" s="378"/>
      <c r="AF601" s="378"/>
    </row>
    <row r="602" spans="1:32" ht="16.5" customHeight="1">
      <c r="A602" s="431"/>
      <c r="B602" s="402"/>
      <c r="C602" s="402"/>
      <c r="D602" s="431"/>
      <c r="E602" s="431"/>
      <c r="F602" s="431"/>
      <c r="G602" s="431"/>
      <c r="H602" s="431"/>
      <c r="I602" s="431"/>
      <c r="J602" s="431"/>
      <c r="K602" s="456"/>
      <c r="L602" s="431"/>
      <c r="M602" s="431"/>
      <c r="N602" s="431"/>
      <c r="O602" s="431"/>
      <c r="P602" s="431"/>
      <c r="Q602" s="431"/>
      <c r="R602" s="431"/>
      <c r="S602" s="431"/>
      <c r="T602" s="431"/>
      <c r="U602" s="431"/>
      <c r="V602" s="431"/>
      <c r="W602" s="431"/>
      <c r="X602" s="431"/>
      <c r="Y602" s="431"/>
      <c r="Z602" s="378"/>
      <c r="AA602" s="378"/>
      <c r="AB602" s="378"/>
      <c r="AC602" s="378"/>
      <c r="AD602" s="378"/>
      <c r="AE602" s="378"/>
      <c r="AF602" s="378"/>
    </row>
    <row r="603" spans="1:32" ht="16.5" customHeight="1">
      <c r="A603" s="431"/>
      <c r="B603" s="402"/>
      <c r="C603" s="402"/>
      <c r="D603" s="431"/>
      <c r="E603" s="431"/>
      <c r="F603" s="431"/>
      <c r="G603" s="431"/>
      <c r="H603" s="431"/>
      <c r="I603" s="431"/>
      <c r="J603" s="431"/>
      <c r="K603" s="456"/>
      <c r="L603" s="431"/>
      <c r="M603" s="431"/>
      <c r="N603" s="431"/>
      <c r="O603" s="431"/>
      <c r="P603" s="431"/>
      <c r="Q603" s="431"/>
      <c r="R603" s="431"/>
      <c r="S603" s="431"/>
      <c r="T603" s="431"/>
      <c r="U603" s="431"/>
      <c r="V603" s="431"/>
      <c r="W603" s="431"/>
      <c r="X603" s="431"/>
      <c r="Y603" s="431"/>
      <c r="Z603" s="378"/>
      <c r="AA603" s="378"/>
      <c r="AB603" s="378"/>
      <c r="AC603" s="378"/>
      <c r="AD603" s="378"/>
      <c r="AE603" s="378"/>
      <c r="AF603" s="378"/>
    </row>
    <row r="604" spans="1:32" ht="16.5" customHeight="1">
      <c r="A604" s="431"/>
      <c r="B604" s="402"/>
      <c r="C604" s="402"/>
      <c r="D604" s="431"/>
      <c r="E604" s="431"/>
      <c r="F604" s="431"/>
      <c r="G604" s="431"/>
      <c r="H604" s="431"/>
      <c r="I604" s="431"/>
      <c r="J604" s="431"/>
      <c r="K604" s="456"/>
      <c r="L604" s="431"/>
      <c r="M604" s="431"/>
      <c r="N604" s="431"/>
      <c r="O604" s="431"/>
      <c r="P604" s="431"/>
      <c r="Q604" s="431"/>
      <c r="R604" s="431"/>
      <c r="S604" s="431"/>
      <c r="T604" s="431"/>
      <c r="U604" s="431"/>
      <c r="V604" s="431"/>
      <c r="W604" s="431"/>
      <c r="X604" s="431"/>
      <c r="Y604" s="431"/>
      <c r="Z604" s="378"/>
      <c r="AA604" s="378"/>
      <c r="AB604" s="378"/>
      <c r="AC604" s="378"/>
      <c r="AD604" s="378"/>
      <c r="AE604" s="378"/>
      <c r="AF604" s="378"/>
    </row>
    <row r="605" spans="1:32" ht="16.5" customHeight="1">
      <c r="A605" s="431"/>
      <c r="B605" s="402"/>
      <c r="C605" s="402"/>
      <c r="D605" s="431"/>
      <c r="E605" s="431"/>
      <c r="F605" s="431"/>
      <c r="G605" s="431"/>
      <c r="H605" s="431"/>
      <c r="I605" s="431"/>
      <c r="J605" s="431"/>
      <c r="K605" s="456"/>
      <c r="L605" s="431"/>
      <c r="M605" s="431"/>
      <c r="N605" s="431"/>
      <c r="O605" s="431"/>
      <c r="P605" s="431"/>
      <c r="Q605" s="431"/>
      <c r="R605" s="431"/>
      <c r="S605" s="431"/>
      <c r="T605" s="431"/>
      <c r="U605" s="431"/>
      <c r="V605" s="431"/>
      <c r="W605" s="431"/>
      <c r="X605" s="431"/>
      <c r="Y605" s="431"/>
      <c r="Z605" s="378"/>
      <c r="AA605" s="378"/>
      <c r="AB605" s="378"/>
      <c r="AC605" s="378"/>
      <c r="AD605" s="378"/>
      <c r="AE605" s="378"/>
      <c r="AF605" s="378"/>
    </row>
    <row r="606" spans="1:32" ht="16.5" customHeight="1">
      <c r="A606" s="431"/>
      <c r="B606" s="402"/>
      <c r="C606" s="402"/>
      <c r="D606" s="431"/>
      <c r="E606" s="431"/>
      <c r="F606" s="431"/>
      <c r="G606" s="431"/>
      <c r="H606" s="431"/>
      <c r="I606" s="431"/>
      <c r="J606" s="431"/>
      <c r="K606" s="456"/>
      <c r="L606" s="431"/>
      <c r="M606" s="431"/>
      <c r="N606" s="431"/>
      <c r="O606" s="431"/>
      <c r="P606" s="431"/>
      <c r="Q606" s="431"/>
      <c r="R606" s="431"/>
      <c r="S606" s="431"/>
      <c r="T606" s="431"/>
      <c r="U606" s="431"/>
      <c r="V606" s="431"/>
      <c r="W606" s="431"/>
      <c r="X606" s="431"/>
      <c r="Y606" s="431"/>
      <c r="Z606" s="378"/>
      <c r="AA606" s="378"/>
      <c r="AB606" s="378"/>
      <c r="AC606" s="378"/>
      <c r="AD606" s="378"/>
      <c r="AE606" s="378"/>
      <c r="AF606" s="378"/>
    </row>
    <row r="607" spans="1:32" ht="16.5" customHeight="1">
      <c r="A607" s="431"/>
      <c r="B607" s="402"/>
      <c r="C607" s="402"/>
      <c r="D607" s="431"/>
      <c r="E607" s="431"/>
      <c r="F607" s="431"/>
      <c r="G607" s="431"/>
      <c r="H607" s="431"/>
      <c r="I607" s="431"/>
      <c r="J607" s="431"/>
      <c r="K607" s="456"/>
      <c r="L607" s="431"/>
      <c r="M607" s="431"/>
      <c r="N607" s="431"/>
      <c r="O607" s="431"/>
      <c r="P607" s="431"/>
      <c r="Q607" s="431"/>
      <c r="R607" s="431"/>
      <c r="S607" s="431"/>
      <c r="T607" s="431"/>
      <c r="U607" s="431"/>
      <c r="V607" s="431"/>
      <c r="W607" s="431"/>
      <c r="X607" s="431"/>
      <c r="Y607" s="431"/>
      <c r="Z607" s="378"/>
      <c r="AA607" s="378"/>
      <c r="AB607" s="378"/>
      <c r="AC607" s="378"/>
      <c r="AD607" s="378"/>
      <c r="AE607" s="378"/>
      <c r="AF607" s="378"/>
    </row>
    <row r="608" spans="1:32" ht="16.5" customHeight="1">
      <c r="A608" s="431"/>
      <c r="B608" s="402"/>
      <c r="C608" s="402"/>
      <c r="D608" s="431"/>
      <c r="E608" s="431"/>
      <c r="F608" s="431"/>
      <c r="G608" s="431"/>
      <c r="H608" s="431"/>
      <c r="I608" s="431"/>
      <c r="J608" s="431"/>
      <c r="K608" s="456"/>
      <c r="L608" s="431"/>
      <c r="M608" s="431"/>
      <c r="N608" s="431"/>
      <c r="O608" s="431"/>
      <c r="P608" s="431"/>
      <c r="Q608" s="431"/>
      <c r="R608" s="431"/>
      <c r="S608" s="431"/>
      <c r="T608" s="431"/>
      <c r="U608" s="431"/>
      <c r="V608" s="431"/>
      <c r="W608" s="431"/>
      <c r="X608" s="431"/>
      <c r="Y608" s="431"/>
      <c r="Z608" s="378"/>
      <c r="AA608" s="378"/>
      <c r="AB608" s="378"/>
      <c r="AC608" s="378"/>
      <c r="AD608" s="378"/>
      <c r="AE608" s="378"/>
      <c r="AF608" s="378"/>
    </row>
    <row r="609" spans="1:32" ht="16.5" customHeight="1">
      <c r="A609" s="431"/>
      <c r="B609" s="402"/>
      <c r="C609" s="402"/>
      <c r="D609" s="431"/>
      <c r="E609" s="431"/>
      <c r="F609" s="431"/>
      <c r="G609" s="431"/>
      <c r="H609" s="431"/>
      <c r="I609" s="431"/>
      <c r="J609" s="431"/>
      <c r="K609" s="456"/>
      <c r="L609" s="431"/>
      <c r="M609" s="431"/>
      <c r="N609" s="431"/>
      <c r="O609" s="431"/>
      <c r="P609" s="431"/>
      <c r="Q609" s="431"/>
      <c r="R609" s="431"/>
      <c r="S609" s="431"/>
      <c r="T609" s="431"/>
      <c r="U609" s="431"/>
      <c r="V609" s="431"/>
      <c r="W609" s="431"/>
      <c r="X609" s="431"/>
      <c r="Y609" s="431"/>
      <c r="Z609" s="378"/>
      <c r="AA609" s="378"/>
      <c r="AB609" s="378"/>
      <c r="AC609" s="378"/>
      <c r="AD609" s="378"/>
      <c r="AE609" s="378"/>
      <c r="AF609" s="378"/>
    </row>
    <row r="610" spans="1:32" ht="16.5" customHeight="1">
      <c r="A610" s="431"/>
      <c r="B610" s="402"/>
      <c r="C610" s="402"/>
      <c r="D610" s="431"/>
      <c r="E610" s="431"/>
      <c r="F610" s="431"/>
      <c r="G610" s="431"/>
      <c r="H610" s="431"/>
      <c r="I610" s="431"/>
      <c r="J610" s="431"/>
      <c r="K610" s="456"/>
      <c r="L610" s="431"/>
      <c r="M610" s="431"/>
      <c r="N610" s="431"/>
      <c r="O610" s="431"/>
      <c r="P610" s="431"/>
      <c r="Q610" s="431"/>
      <c r="R610" s="431"/>
      <c r="S610" s="431"/>
      <c r="T610" s="431"/>
      <c r="U610" s="431"/>
      <c r="V610" s="431"/>
      <c r="W610" s="431"/>
      <c r="X610" s="431"/>
      <c r="Y610" s="431"/>
      <c r="Z610" s="378"/>
      <c r="AA610" s="378"/>
      <c r="AB610" s="378"/>
      <c r="AC610" s="378"/>
      <c r="AD610" s="378"/>
      <c r="AE610" s="378"/>
      <c r="AF610" s="378"/>
    </row>
    <row r="611" spans="1:32" ht="16.5" customHeight="1">
      <c r="A611" s="431"/>
      <c r="B611" s="402"/>
      <c r="C611" s="402"/>
      <c r="D611" s="431"/>
      <c r="E611" s="431"/>
      <c r="F611" s="431"/>
      <c r="G611" s="431"/>
      <c r="H611" s="431"/>
      <c r="I611" s="431"/>
      <c r="J611" s="431"/>
      <c r="K611" s="456"/>
      <c r="L611" s="431"/>
      <c r="M611" s="431"/>
      <c r="N611" s="431"/>
      <c r="O611" s="431"/>
      <c r="P611" s="431"/>
      <c r="Q611" s="431"/>
      <c r="R611" s="431"/>
      <c r="S611" s="431"/>
      <c r="T611" s="431"/>
      <c r="U611" s="431"/>
      <c r="V611" s="431"/>
      <c r="W611" s="431"/>
      <c r="X611" s="431"/>
      <c r="Y611" s="431"/>
      <c r="Z611" s="378"/>
      <c r="AA611" s="378"/>
      <c r="AB611" s="378"/>
      <c r="AC611" s="378"/>
      <c r="AD611" s="378"/>
      <c r="AE611" s="378"/>
      <c r="AF611" s="378"/>
    </row>
    <row r="612" spans="1:32" ht="16.5" customHeight="1">
      <c r="A612" s="431"/>
      <c r="B612" s="402"/>
      <c r="C612" s="402"/>
      <c r="D612" s="431"/>
      <c r="E612" s="431"/>
      <c r="F612" s="431"/>
      <c r="G612" s="431"/>
      <c r="H612" s="431"/>
      <c r="I612" s="431"/>
      <c r="J612" s="431"/>
      <c r="K612" s="456"/>
      <c r="L612" s="431"/>
      <c r="M612" s="431"/>
      <c r="N612" s="431"/>
      <c r="O612" s="431"/>
      <c r="P612" s="431"/>
      <c r="Q612" s="431"/>
      <c r="R612" s="431"/>
      <c r="S612" s="431"/>
      <c r="T612" s="431"/>
      <c r="U612" s="431"/>
      <c r="V612" s="431"/>
      <c r="W612" s="431"/>
      <c r="X612" s="431"/>
      <c r="Y612" s="431"/>
      <c r="Z612" s="378"/>
      <c r="AA612" s="378"/>
      <c r="AB612" s="378"/>
      <c r="AC612" s="378"/>
      <c r="AD612" s="378"/>
      <c r="AE612" s="378"/>
      <c r="AF612" s="378"/>
    </row>
    <row r="613" spans="1:32" ht="16.5" customHeight="1">
      <c r="A613" s="431"/>
      <c r="B613" s="402"/>
      <c r="C613" s="402"/>
      <c r="D613" s="431"/>
      <c r="E613" s="431"/>
      <c r="F613" s="431"/>
      <c r="G613" s="431"/>
      <c r="H613" s="431"/>
      <c r="I613" s="431"/>
      <c r="J613" s="431"/>
      <c r="K613" s="456"/>
      <c r="L613" s="431"/>
      <c r="M613" s="431"/>
      <c r="N613" s="431"/>
      <c r="O613" s="431"/>
      <c r="P613" s="431"/>
      <c r="Q613" s="431"/>
      <c r="R613" s="431"/>
      <c r="S613" s="431"/>
      <c r="T613" s="431"/>
      <c r="U613" s="431"/>
      <c r="V613" s="431"/>
      <c r="W613" s="431"/>
      <c r="X613" s="431"/>
      <c r="Y613" s="431"/>
      <c r="Z613" s="378"/>
      <c r="AA613" s="378"/>
      <c r="AB613" s="378"/>
      <c r="AC613" s="378"/>
      <c r="AD613" s="378"/>
      <c r="AE613" s="378"/>
      <c r="AF613" s="378"/>
    </row>
    <row r="614" spans="1:32" ht="16.5" customHeight="1">
      <c r="A614" s="431"/>
      <c r="B614" s="402"/>
      <c r="C614" s="402"/>
      <c r="D614" s="431"/>
      <c r="E614" s="431"/>
      <c r="F614" s="431"/>
      <c r="G614" s="431"/>
      <c r="H614" s="431"/>
      <c r="I614" s="431"/>
      <c r="J614" s="431"/>
      <c r="K614" s="456"/>
      <c r="L614" s="431"/>
      <c r="M614" s="431"/>
      <c r="N614" s="431"/>
      <c r="O614" s="431"/>
      <c r="P614" s="431"/>
      <c r="Q614" s="431"/>
      <c r="R614" s="431"/>
      <c r="S614" s="431"/>
      <c r="T614" s="431"/>
      <c r="U614" s="431"/>
      <c r="V614" s="431"/>
      <c r="W614" s="431"/>
      <c r="X614" s="431"/>
      <c r="Y614" s="431"/>
      <c r="Z614" s="378"/>
      <c r="AA614" s="378"/>
      <c r="AB614" s="378"/>
      <c r="AC614" s="378"/>
      <c r="AD614" s="378"/>
      <c r="AE614" s="378"/>
      <c r="AF614" s="378"/>
    </row>
    <row r="615" spans="1:32" ht="16.5" customHeight="1">
      <c r="A615" s="431"/>
      <c r="B615" s="402"/>
      <c r="C615" s="402"/>
      <c r="D615" s="431"/>
      <c r="E615" s="431"/>
      <c r="F615" s="431"/>
      <c r="G615" s="431"/>
      <c r="H615" s="431"/>
      <c r="I615" s="431"/>
      <c r="J615" s="431"/>
      <c r="K615" s="456"/>
      <c r="L615" s="431"/>
      <c r="M615" s="431"/>
      <c r="N615" s="431"/>
      <c r="O615" s="431"/>
      <c r="P615" s="431"/>
      <c r="Q615" s="431"/>
      <c r="R615" s="431"/>
      <c r="S615" s="431"/>
      <c r="T615" s="431"/>
      <c r="U615" s="431"/>
      <c r="V615" s="431"/>
      <c r="W615" s="431"/>
      <c r="X615" s="431"/>
      <c r="Y615" s="431"/>
      <c r="Z615" s="378"/>
      <c r="AA615" s="378"/>
      <c r="AB615" s="378"/>
      <c r="AC615" s="378"/>
      <c r="AD615" s="378"/>
      <c r="AE615" s="378"/>
      <c r="AF615" s="378"/>
    </row>
    <row r="616" spans="1:32" ht="16.5" customHeight="1">
      <c r="A616" s="431"/>
      <c r="B616" s="402"/>
      <c r="C616" s="402"/>
      <c r="D616" s="431"/>
      <c r="E616" s="431"/>
      <c r="F616" s="431"/>
      <c r="G616" s="431"/>
      <c r="H616" s="431"/>
      <c r="I616" s="431"/>
      <c r="J616" s="431"/>
      <c r="K616" s="456"/>
      <c r="L616" s="431"/>
      <c r="M616" s="431"/>
      <c r="N616" s="431"/>
      <c r="O616" s="431"/>
      <c r="P616" s="431"/>
      <c r="Q616" s="431"/>
      <c r="R616" s="431"/>
      <c r="S616" s="431"/>
      <c r="T616" s="431"/>
      <c r="U616" s="431"/>
      <c r="V616" s="431"/>
      <c r="W616" s="431"/>
      <c r="X616" s="431"/>
      <c r="Y616" s="431"/>
      <c r="Z616" s="378"/>
      <c r="AA616" s="378"/>
      <c r="AB616" s="378"/>
      <c r="AC616" s="378"/>
      <c r="AD616" s="378"/>
      <c r="AE616" s="378"/>
      <c r="AF616" s="378"/>
    </row>
    <row r="617" spans="1:32" ht="16.5" customHeight="1">
      <c r="A617" s="431"/>
      <c r="B617" s="402"/>
      <c r="C617" s="402"/>
      <c r="D617" s="431"/>
      <c r="E617" s="431"/>
      <c r="F617" s="431"/>
      <c r="G617" s="431"/>
      <c r="H617" s="431"/>
      <c r="I617" s="431"/>
      <c r="J617" s="431"/>
      <c r="K617" s="456"/>
      <c r="L617" s="431"/>
      <c r="M617" s="431"/>
      <c r="N617" s="431"/>
      <c r="O617" s="431"/>
      <c r="P617" s="431"/>
      <c r="Q617" s="431"/>
      <c r="R617" s="431"/>
      <c r="S617" s="431"/>
      <c r="T617" s="431"/>
      <c r="U617" s="431"/>
      <c r="V617" s="431"/>
      <c r="W617" s="431"/>
      <c r="X617" s="431"/>
      <c r="Y617" s="431"/>
      <c r="Z617" s="378"/>
      <c r="AA617" s="378"/>
      <c r="AB617" s="378"/>
      <c r="AC617" s="378"/>
      <c r="AD617" s="378"/>
      <c r="AE617" s="378"/>
      <c r="AF617" s="378"/>
    </row>
    <row r="618" spans="1:32" ht="16.5" customHeight="1">
      <c r="A618" s="431"/>
      <c r="B618" s="402"/>
      <c r="C618" s="402"/>
      <c r="D618" s="431"/>
      <c r="E618" s="431"/>
      <c r="F618" s="431"/>
      <c r="G618" s="431"/>
      <c r="H618" s="431"/>
      <c r="I618" s="431"/>
      <c r="J618" s="431"/>
      <c r="K618" s="456"/>
      <c r="L618" s="431"/>
      <c r="M618" s="431"/>
      <c r="N618" s="431"/>
      <c r="O618" s="431"/>
      <c r="P618" s="431"/>
      <c r="Q618" s="431"/>
      <c r="R618" s="431"/>
      <c r="S618" s="431"/>
      <c r="T618" s="431"/>
      <c r="U618" s="431"/>
      <c r="V618" s="431"/>
      <c r="W618" s="431"/>
      <c r="X618" s="431"/>
      <c r="Y618" s="431"/>
      <c r="Z618" s="378"/>
      <c r="AA618" s="378"/>
      <c r="AB618" s="378"/>
      <c r="AC618" s="378"/>
      <c r="AD618" s="378"/>
      <c r="AE618" s="378"/>
      <c r="AF618" s="378"/>
    </row>
    <row r="619" spans="1:32" ht="16.5" customHeight="1">
      <c r="A619" s="431"/>
      <c r="B619" s="402"/>
      <c r="C619" s="402"/>
      <c r="D619" s="431"/>
      <c r="E619" s="431"/>
      <c r="F619" s="431"/>
      <c r="G619" s="431"/>
      <c r="H619" s="431"/>
      <c r="I619" s="431"/>
      <c r="J619" s="431"/>
      <c r="K619" s="456"/>
      <c r="L619" s="431"/>
      <c r="M619" s="431"/>
      <c r="N619" s="431"/>
      <c r="O619" s="431"/>
      <c r="P619" s="431"/>
      <c r="Q619" s="431"/>
      <c r="R619" s="431"/>
      <c r="S619" s="431"/>
      <c r="T619" s="431"/>
      <c r="U619" s="431"/>
      <c r="V619" s="431"/>
      <c r="W619" s="431"/>
      <c r="X619" s="431"/>
      <c r="Y619" s="431"/>
      <c r="Z619" s="378"/>
      <c r="AA619" s="378"/>
      <c r="AB619" s="378"/>
      <c r="AC619" s="378"/>
      <c r="AD619" s="378"/>
      <c r="AE619" s="378"/>
      <c r="AF619" s="378"/>
    </row>
    <row r="620" spans="1:32" ht="16.5" customHeight="1">
      <c r="A620" s="431"/>
      <c r="B620" s="402"/>
      <c r="C620" s="402"/>
      <c r="D620" s="431"/>
      <c r="E620" s="431"/>
      <c r="F620" s="431"/>
      <c r="G620" s="431"/>
      <c r="H620" s="431"/>
      <c r="I620" s="431"/>
      <c r="J620" s="431"/>
      <c r="K620" s="456"/>
      <c r="L620" s="431"/>
      <c r="M620" s="431"/>
      <c r="N620" s="431"/>
      <c r="O620" s="431"/>
      <c r="P620" s="431"/>
      <c r="Q620" s="431"/>
      <c r="R620" s="431"/>
      <c r="S620" s="431"/>
      <c r="T620" s="431"/>
      <c r="U620" s="431"/>
      <c r="V620" s="431"/>
      <c r="W620" s="431"/>
      <c r="X620" s="431"/>
      <c r="Y620" s="431"/>
      <c r="Z620" s="378"/>
      <c r="AA620" s="378"/>
      <c r="AB620" s="378"/>
      <c r="AC620" s="378"/>
      <c r="AD620" s="378"/>
      <c r="AE620" s="378"/>
      <c r="AF620" s="378"/>
    </row>
    <row r="621" spans="1:32" ht="16.5" customHeight="1">
      <c r="A621" s="431"/>
      <c r="B621" s="402"/>
      <c r="C621" s="402"/>
      <c r="D621" s="431"/>
      <c r="E621" s="431"/>
      <c r="F621" s="431"/>
      <c r="G621" s="431"/>
      <c r="H621" s="431"/>
      <c r="I621" s="431"/>
      <c r="J621" s="431"/>
      <c r="K621" s="456"/>
      <c r="L621" s="431"/>
      <c r="M621" s="431"/>
      <c r="N621" s="431"/>
      <c r="O621" s="431"/>
      <c r="P621" s="431"/>
      <c r="Q621" s="431"/>
      <c r="R621" s="431"/>
      <c r="S621" s="431"/>
      <c r="T621" s="431"/>
      <c r="U621" s="431"/>
      <c r="V621" s="431"/>
      <c r="W621" s="431"/>
      <c r="X621" s="431"/>
      <c r="Y621" s="431"/>
      <c r="Z621" s="378"/>
      <c r="AA621" s="378"/>
      <c r="AB621" s="378"/>
      <c r="AC621" s="378"/>
      <c r="AD621" s="378"/>
      <c r="AE621" s="378"/>
      <c r="AF621" s="378"/>
    </row>
    <row r="622" spans="1:32" ht="16.5" customHeight="1">
      <c r="A622" s="431"/>
      <c r="B622" s="402"/>
      <c r="C622" s="402"/>
      <c r="D622" s="431"/>
      <c r="E622" s="431"/>
      <c r="F622" s="431"/>
      <c r="G622" s="431"/>
      <c r="H622" s="431"/>
      <c r="I622" s="431"/>
      <c r="J622" s="431"/>
      <c r="K622" s="456"/>
      <c r="L622" s="431"/>
      <c r="M622" s="431"/>
      <c r="N622" s="431"/>
      <c r="O622" s="431"/>
      <c r="P622" s="431"/>
      <c r="Q622" s="431"/>
      <c r="R622" s="431"/>
      <c r="S622" s="431"/>
      <c r="T622" s="431"/>
      <c r="U622" s="431"/>
      <c r="V622" s="431"/>
      <c r="W622" s="431"/>
      <c r="X622" s="431"/>
      <c r="Y622" s="431"/>
      <c r="Z622" s="378"/>
      <c r="AA622" s="378"/>
      <c r="AB622" s="378"/>
      <c r="AC622" s="378"/>
      <c r="AD622" s="378"/>
      <c r="AE622" s="378"/>
      <c r="AF622" s="378"/>
    </row>
    <row r="623" spans="1:32" ht="16.5" customHeight="1">
      <c r="A623" s="431"/>
      <c r="B623" s="402"/>
      <c r="C623" s="402"/>
      <c r="D623" s="431"/>
      <c r="E623" s="431"/>
      <c r="F623" s="431"/>
      <c r="G623" s="431"/>
      <c r="H623" s="431"/>
      <c r="I623" s="431"/>
      <c r="J623" s="431"/>
      <c r="K623" s="456"/>
      <c r="L623" s="431"/>
      <c r="M623" s="431"/>
      <c r="N623" s="431"/>
      <c r="O623" s="431"/>
      <c r="P623" s="431"/>
      <c r="Q623" s="431"/>
      <c r="R623" s="431"/>
      <c r="S623" s="431"/>
      <c r="T623" s="431"/>
      <c r="U623" s="431"/>
      <c r="V623" s="431"/>
      <c r="W623" s="431"/>
      <c r="X623" s="431"/>
      <c r="Y623" s="431"/>
      <c r="Z623" s="378"/>
      <c r="AA623" s="378"/>
      <c r="AB623" s="378"/>
      <c r="AC623" s="378"/>
      <c r="AD623" s="378"/>
      <c r="AE623" s="378"/>
      <c r="AF623" s="378"/>
    </row>
    <row r="624" spans="1:32" ht="16.5" customHeight="1">
      <c r="A624" s="431"/>
      <c r="B624" s="402"/>
      <c r="C624" s="402"/>
      <c r="D624" s="431"/>
      <c r="E624" s="431"/>
      <c r="F624" s="431"/>
      <c r="G624" s="431"/>
      <c r="H624" s="431"/>
      <c r="I624" s="431"/>
      <c r="J624" s="431"/>
      <c r="K624" s="456"/>
      <c r="L624" s="431"/>
      <c r="M624" s="431"/>
      <c r="N624" s="431"/>
      <c r="O624" s="431"/>
      <c r="P624" s="431"/>
      <c r="Q624" s="431"/>
      <c r="R624" s="431"/>
      <c r="S624" s="431"/>
      <c r="T624" s="431"/>
      <c r="U624" s="431"/>
      <c r="V624" s="431"/>
      <c r="W624" s="431"/>
      <c r="X624" s="431"/>
      <c r="Y624" s="431"/>
      <c r="Z624" s="378"/>
      <c r="AA624" s="378"/>
      <c r="AB624" s="378"/>
      <c r="AC624" s="378"/>
      <c r="AD624" s="378"/>
      <c r="AE624" s="378"/>
      <c r="AF624" s="378"/>
    </row>
    <row r="625" spans="1:32" ht="16.5" customHeight="1">
      <c r="A625" s="431"/>
      <c r="B625" s="402"/>
      <c r="C625" s="402"/>
      <c r="D625" s="431"/>
      <c r="E625" s="431"/>
      <c r="F625" s="431"/>
      <c r="G625" s="431"/>
      <c r="H625" s="431"/>
      <c r="I625" s="431"/>
      <c r="J625" s="431"/>
      <c r="K625" s="456"/>
      <c r="L625" s="431"/>
      <c r="M625" s="431"/>
      <c r="N625" s="431"/>
      <c r="O625" s="431"/>
      <c r="P625" s="431"/>
      <c r="Q625" s="431"/>
      <c r="R625" s="431"/>
      <c r="S625" s="431"/>
      <c r="T625" s="431"/>
      <c r="U625" s="431"/>
      <c r="V625" s="431"/>
      <c r="W625" s="431"/>
      <c r="X625" s="431"/>
      <c r="Y625" s="431"/>
      <c r="Z625" s="378"/>
      <c r="AA625" s="378"/>
      <c r="AB625" s="378"/>
      <c r="AC625" s="378"/>
      <c r="AD625" s="378"/>
      <c r="AE625" s="378"/>
      <c r="AF625" s="378"/>
    </row>
    <row r="626" spans="1:32" ht="16.5" customHeight="1">
      <c r="A626" s="431"/>
      <c r="B626" s="402"/>
      <c r="C626" s="402"/>
      <c r="D626" s="431"/>
      <c r="E626" s="431"/>
      <c r="F626" s="431"/>
      <c r="G626" s="431"/>
      <c r="H626" s="431"/>
      <c r="I626" s="431"/>
      <c r="J626" s="431"/>
      <c r="K626" s="456"/>
      <c r="L626" s="431"/>
      <c r="M626" s="431"/>
      <c r="N626" s="431"/>
      <c r="O626" s="431"/>
      <c r="P626" s="431"/>
      <c r="Q626" s="431"/>
      <c r="R626" s="431"/>
      <c r="S626" s="431"/>
      <c r="T626" s="431"/>
      <c r="U626" s="431"/>
      <c r="V626" s="431"/>
      <c r="W626" s="431"/>
      <c r="X626" s="431"/>
      <c r="Y626" s="431"/>
      <c r="Z626" s="378"/>
      <c r="AA626" s="378"/>
      <c r="AB626" s="378"/>
      <c r="AC626" s="378"/>
      <c r="AD626" s="378"/>
      <c r="AE626" s="378"/>
      <c r="AF626" s="378"/>
    </row>
    <row r="627" spans="1:32" ht="16.5" customHeight="1">
      <c r="A627" s="431"/>
      <c r="B627" s="402"/>
      <c r="C627" s="402"/>
      <c r="D627" s="431"/>
      <c r="E627" s="431"/>
      <c r="F627" s="431"/>
      <c r="G627" s="431"/>
      <c r="H627" s="431"/>
      <c r="I627" s="431"/>
      <c r="J627" s="431"/>
      <c r="K627" s="456"/>
      <c r="L627" s="431"/>
      <c r="M627" s="431"/>
      <c r="N627" s="431"/>
      <c r="O627" s="431"/>
      <c r="P627" s="431"/>
      <c r="Q627" s="431"/>
      <c r="R627" s="431"/>
      <c r="S627" s="431"/>
      <c r="T627" s="431"/>
      <c r="U627" s="431"/>
      <c r="V627" s="431"/>
      <c r="W627" s="431"/>
      <c r="X627" s="431"/>
      <c r="Y627" s="431"/>
      <c r="Z627" s="378"/>
      <c r="AA627" s="378"/>
      <c r="AB627" s="378"/>
      <c r="AC627" s="378"/>
      <c r="AD627" s="378"/>
      <c r="AE627" s="378"/>
      <c r="AF627" s="378"/>
    </row>
    <row r="628" spans="1:32" ht="16.5" customHeight="1">
      <c r="A628" s="431"/>
      <c r="B628" s="402"/>
      <c r="C628" s="402"/>
      <c r="D628" s="431"/>
      <c r="E628" s="431"/>
      <c r="F628" s="431"/>
      <c r="G628" s="431"/>
      <c r="H628" s="431"/>
      <c r="I628" s="431"/>
      <c r="J628" s="431"/>
      <c r="K628" s="456"/>
      <c r="L628" s="431"/>
      <c r="M628" s="431"/>
      <c r="N628" s="431"/>
      <c r="O628" s="431"/>
      <c r="P628" s="431"/>
      <c r="Q628" s="431"/>
      <c r="R628" s="431"/>
      <c r="S628" s="431"/>
      <c r="T628" s="431"/>
      <c r="U628" s="431"/>
      <c r="V628" s="431"/>
      <c r="W628" s="431"/>
      <c r="X628" s="431"/>
      <c r="Y628" s="431"/>
      <c r="Z628" s="378"/>
      <c r="AA628" s="378"/>
      <c r="AB628" s="378"/>
      <c r="AC628" s="378"/>
      <c r="AD628" s="378"/>
      <c r="AE628" s="378"/>
      <c r="AF628" s="378"/>
    </row>
    <row r="629" spans="1:32" ht="16.5" customHeight="1">
      <c r="A629" s="431"/>
      <c r="B629" s="402"/>
      <c r="C629" s="402"/>
      <c r="D629" s="431"/>
      <c r="E629" s="431"/>
      <c r="F629" s="431"/>
      <c r="G629" s="431"/>
      <c r="H629" s="431"/>
      <c r="I629" s="431"/>
      <c r="J629" s="431"/>
      <c r="K629" s="456"/>
      <c r="L629" s="431"/>
      <c r="M629" s="431"/>
      <c r="N629" s="431"/>
      <c r="O629" s="431"/>
      <c r="P629" s="431"/>
      <c r="Q629" s="431"/>
      <c r="R629" s="431"/>
      <c r="S629" s="431"/>
      <c r="T629" s="431"/>
      <c r="U629" s="431"/>
      <c r="V629" s="431"/>
      <c r="W629" s="431"/>
      <c r="X629" s="431"/>
      <c r="Y629" s="431"/>
      <c r="Z629" s="378"/>
      <c r="AA629" s="378"/>
      <c r="AB629" s="378"/>
      <c r="AC629" s="378"/>
      <c r="AD629" s="378"/>
      <c r="AE629" s="378"/>
      <c r="AF629" s="378"/>
    </row>
    <row r="630" spans="1:32" ht="16.5" customHeight="1">
      <c r="A630" s="431"/>
      <c r="B630" s="402"/>
      <c r="C630" s="402"/>
      <c r="D630" s="431"/>
      <c r="E630" s="431"/>
      <c r="F630" s="431"/>
      <c r="G630" s="431"/>
      <c r="H630" s="431"/>
      <c r="I630" s="431"/>
      <c r="J630" s="431"/>
      <c r="K630" s="456"/>
      <c r="L630" s="431"/>
      <c r="M630" s="431"/>
      <c r="N630" s="431"/>
      <c r="O630" s="431"/>
      <c r="P630" s="431"/>
      <c r="Q630" s="431"/>
      <c r="R630" s="431"/>
      <c r="S630" s="431"/>
      <c r="T630" s="431"/>
      <c r="U630" s="431"/>
      <c r="V630" s="431"/>
      <c r="W630" s="431"/>
      <c r="X630" s="431"/>
      <c r="Y630" s="431"/>
      <c r="Z630" s="378"/>
      <c r="AA630" s="378"/>
      <c r="AB630" s="378"/>
      <c r="AC630" s="378"/>
      <c r="AD630" s="378"/>
      <c r="AE630" s="378"/>
      <c r="AF630" s="378"/>
    </row>
    <row r="631" spans="1:32" ht="16.5" customHeight="1">
      <c r="A631" s="431"/>
      <c r="B631" s="402"/>
      <c r="C631" s="402"/>
      <c r="D631" s="431"/>
      <c r="E631" s="431"/>
      <c r="F631" s="431"/>
      <c r="G631" s="431"/>
      <c r="H631" s="431"/>
      <c r="I631" s="431"/>
      <c r="J631" s="431"/>
      <c r="K631" s="456"/>
      <c r="L631" s="431"/>
      <c r="M631" s="431"/>
      <c r="N631" s="431"/>
      <c r="O631" s="431"/>
      <c r="P631" s="431"/>
      <c r="Q631" s="431"/>
      <c r="R631" s="431"/>
      <c r="S631" s="431"/>
      <c r="T631" s="431"/>
      <c r="U631" s="431"/>
      <c r="V631" s="431"/>
      <c r="W631" s="431"/>
      <c r="X631" s="431"/>
      <c r="Y631" s="431"/>
      <c r="Z631" s="378"/>
      <c r="AA631" s="378"/>
      <c r="AB631" s="378"/>
      <c r="AC631" s="378"/>
      <c r="AD631" s="378"/>
      <c r="AE631" s="378"/>
      <c r="AF631" s="378"/>
    </row>
    <row r="632" spans="1:32" ht="16.5" customHeight="1">
      <c r="A632" s="431"/>
      <c r="B632" s="402"/>
      <c r="C632" s="402"/>
      <c r="D632" s="431"/>
      <c r="E632" s="431"/>
      <c r="F632" s="431"/>
      <c r="G632" s="431"/>
      <c r="H632" s="431"/>
      <c r="I632" s="431"/>
      <c r="J632" s="431"/>
      <c r="K632" s="456"/>
      <c r="L632" s="431"/>
      <c r="M632" s="431"/>
      <c r="N632" s="431"/>
      <c r="O632" s="431"/>
      <c r="P632" s="431"/>
      <c r="Q632" s="431"/>
      <c r="R632" s="431"/>
      <c r="S632" s="431"/>
      <c r="T632" s="431"/>
      <c r="U632" s="431"/>
      <c r="V632" s="431"/>
      <c r="W632" s="431"/>
      <c r="X632" s="431"/>
      <c r="Y632" s="431"/>
      <c r="Z632" s="378"/>
      <c r="AA632" s="378"/>
      <c r="AB632" s="378"/>
      <c r="AC632" s="378"/>
      <c r="AD632" s="378"/>
      <c r="AE632" s="378"/>
      <c r="AF632" s="378"/>
    </row>
    <row r="633" spans="1:32" ht="16.5" customHeight="1">
      <c r="A633" s="431"/>
      <c r="B633" s="402"/>
      <c r="C633" s="402"/>
      <c r="D633" s="431"/>
      <c r="E633" s="431"/>
      <c r="F633" s="431"/>
      <c r="G633" s="431"/>
      <c r="H633" s="431"/>
      <c r="I633" s="431"/>
      <c r="J633" s="431"/>
      <c r="K633" s="456"/>
      <c r="L633" s="431"/>
      <c r="M633" s="431"/>
      <c r="N633" s="431"/>
      <c r="O633" s="431"/>
      <c r="P633" s="431"/>
      <c r="Q633" s="431"/>
      <c r="R633" s="431"/>
      <c r="S633" s="431"/>
      <c r="T633" s="431"/>
      <c r="U633" s="431"/>
      <c r="V633" s="431"/>
      <c r="W633" s="431"/>
      <c r="X633" s="431"/>
      <c r="Y633" s="431"/>
      <c r="Z633" s="378"/>
      <c r="AA633" s="378"/>
      <c r="AB633" s="378"/>
      <c r="AC633" s="378"/>
      <c r="AD633" s="378"/>
      <c r="AE633" s="378"/>
      <c r="AF633" s="378"/>
    </row>
    <row r="634" spans="1:32" ht="16.5" customHeight="1">
      <c r="A634" s="431"/>
      <c r="B634" s="402"/>
      <c r="C634" s="402"/>
      <c r="D634" s="431"/>
      <c r="E634" s="431"/>
      <c r="F634" s="431"/>
      <c r="G634" s="431"/>
      <c r="H634" s="431"/>
      <c r="I634" s="431"/>
      <c r="J634" s="431"/>
      <c r="K634" s="456"/>
      <c r="L634" s="431"/>
      <c r="M634" s="431"/>
      <c r="N634" s="431"/>
      <c r="O634" s="431"/>
      <c r="P634" s="431"/>
      <c r="Q634" s="431"/>
      <c r="R634" s="431"/>
      <c r="S634" s="431"/>
      <c r="T634" s="431"/>
      <c r="U634" s="431"/>
      <c r="V634" s="431"/>
      <c r="W634" s="431"/>
      <c r="X634" s="431"/>
      <c r="Y634" s="431"/>
      <c r="Z634" s="378"/>
      <c r="AA634" s="378"/>
      <c r="AB634" s="378"/>
      <c r="AC634" s="378"/>
      <c r="AD634" s="378"/>
      <c r="AE634" s="378"/>
      <c r="AF634" s="378"/>
    </row>
    <row r="635" spans="1:32" ht="16.5" customHeight="1">
      <c r="A635" s="431"/>
      <c r="B635" s="402"/>
      <c r="C635" s="402"/>
      <c r="D635" s="431"/>
      <c r="E635" s="431"/>
      <c r="F635" s="431"/>
      <c r="G635" s="431"/>
      <c r="H635" s="431"/>
      <c r="I635" s="431"/>
      <c r="J635" s="431"/>
      <c r="K635" s="456"/>
      <c r="L635" s="431"/>
      <c r="M635" s="431"/>
      <c r="N635" s="431"/>
      <c r="O635" s="431"/>
      <c r="P635" s="431"/>
      <c r="Q635" s="431"/>
      <c r="R635" s="431"/>
      <c r="S635" s="431"/>
      <c r="T635" s="431"/>
      <c r="U635" s="431"/>
      <c r="V635" s="431"/>
      <c r="W635" s="431"/>
      <c r="X635" s="431"/>
      <c r="Y635" s="431"/>
      <c r="Z635" s="378"/>
      <c r="AA635" s="378"/>
      <c r="AB635" s="378"/>
      <c r="AC635" s="378"/>
      <c r="AD635" s="378"/>
      <c r="AE635" s="378"/>
      <c r="AF635" s="378"/>
    </row>
    <row r="636" spans="1:32" ht="16.5" customHeight="1">
      <c r="A636" s="431"/>
      <c r="B636" s="402"/>
      <c r="C636" s="402"/>
      <c r="D636" s="431"/>
      <c r="E636" s="431"/>
      <c r="F636" s="431"/>
      <c r="G636" s="431"/>
      <c r="H636" s="431"/>
      <c r="I636" s="431"/>
      <c r="J636" s="431"/>
      <c r="K636" s="456"/>
      <c r="L636" s="431"/>
      <c r="M636" s="431"/>
      <c r="N636" s="431"/>
      <c r="O636" s="431"/>
      <c r="P636" s="431"/>
      <c r="Q636" s="431"/>
      <c r="R636" s="431"/>
      <c r="S636" s="431"/>
      <c r="T636" s="431"/>
      <c r="U636" s="431"/>
      <c r="V636" s="431"/>
      <c r="W636" s="431"/>
      <c r="X636" s="431"/>
      <c r="Y636" s="431"/>
      <c r="Z636" s="378"/>
      <c r="AA636" s="378"/>
      <c r="AB636" s="378"/>
      <c r="AC636" s="378"/>
      <c r="AD636" s="378"/>
      <c r="AE636" s="378"/>
      <c r="AF636" s="378"/>
    </row>
    <row r="637" spans="1:32" ht="16.5" customHeight="1">
      <c r="A637" s="431"/>
      <c r="B637" s="402"/>
      <c r="C637" s="402"/>
      <c r="D637" s="431"/>
      <c r="E637" s="431"/>
      <c r="F637" s="431"/>
      <c r="G637" s="431"/>
      <c r="H637" s="431"/>
      <c r="I637" s="431"/>
      <c r="J637" s="431"/>
      <c r="K637" s="456"/>
      <c r="L637" s="431"/>
      <c r="M637" s="431"/>
      <c r="N637" s="431"/>
      <c r="O637" s="431"/>
      <c r="P637" s="431"/>
      <c r="Q637" s="431"/>
      <c r="R637" s="431"/>
      <c r="S637" s="431"/>
      <c r="T637" s="431"/>
      <c r="U637" s="431"/>
      <c r="V637" s="431"/>
      <c r="W637" s="431"/>
      <c r="X637" s="431"/>
      <c r="Y637" s="431"/>
      <c r="Z637" s="378"/>
      <c r="AA637" s="378"/>
      <c r="AB637" s="378"/>
      <c r="AC637" s="378"/>
      <c r="AD637" s="378"/>
      <c r="AE637" s="378"/>
      <c r="AF637" s="378"/>
    </row>
    <row r="638" spans="1:32" ht="16.5" customHeight="1">
      <c r="A638" s="431"/>
      <c r="B638" s="402"/>
      <c r="C638" s="402"/>
      <c r="D638" s="431"/>
      <c r="E638" s="431"/>
      <c r="F638" s="431"/>
      <c r="G638" s="431"/>
      <c r="H638" s="431"/>
      <c r="I638" s="431"/>
      <c r="J638" s="431"/>
      <c r="K638" s="456"/>
      <c r="L638" s="431"/>
      <c r="M638" s="431"/>
      <c r="N638" s="431"/>
      <c r="O638" s="431"/>
      <c r="P638" s="431"/>
      <c r="Q638" s="431"/>
      <c r="R638" s="431"/>
      <c r="S638" s="431"/>
      <c r="T638" s="431"/>
      <c r="U638" s="431"/>
      <c r="V638" s="431"/>
      <c r="W638" s="431"/>
      <c r="X638" s="431"/>
      <c r="Y638" s="431"/>
      <c r="Z638" s="378"/>
      <c r="AA638" s="378"/>
      <c r="AB638" s="378"/>
      <c r="AC638" s="378"/>
      <c r="AD638" s="378"/>
      <c r="AE638" s="378"/>
      <c r="AF638" s="378"/>
    </row>
    <row r="639" spans="1:32" ht="16.5" customHeight="1">
      <c r="A639" s="431"/>
      <c r="B639" s="402"/>
      <c r="C639" s="402"/>
      <c r="D639" s="431"/>
      <c r="E639" s="431"/>
      <c r="F639" s="431"/>
      <c r="G639" s="431"/>
      <c r="H639" s="431"/>
      <c r="I639" s="431"/>
      <c r="J639" s="431"/>
      <c r="K639" s="456"/>
      <c r="L639" s="431"/>
      <c r="M639" s="431"/>
      <c r="N639" s="431"/>
      <c r="O639" s="431"/>
      <c r="P639" s="431"/>
      <c r="Q639" s="431"/>
      <c r="R639" s="431"/>
      <c r="S639" s="431"/>
      <c r="T639" s="431"/>
      <c r="U639" s="431"/>
      <c r="V639" s="431"/>
      <c r="W639" s="431"/>
      <c r="X639" s="431"/>
      <c r="Y639" s="431"/>
      <c r="Z639" s="378"/>
      <c r="AA639" s="378"/>
      <c r="AB639" s="378"/>
      <c r="AC639" s="378"/>
      <c r="AD639" s="378"/>
      <c r="AE639" s="378"/>
      <c r="AF639" s="378"/>
    </row>
    <row r="640" spans="1:32" ht="16.5" customHeight="1">
      <c r="A640" s="431"/>
      <c r="B640" s="402"/>
      <c r="C640" s="402"/>
      <c r="D640" s="431"/>
      <c r="E640" s="431"/>
      <c r="F640" s="431"/>
      <c r="G640" s="431"/>
      <c r="H640" s="431"/>
      <c r="I640" s="431"/>
      <c r="J640" s="431"/>
      <c r="K640" s="456"/>
      <c r="L640" s="431"/>
      <c r="M640" s="431"/>
      <c r="N640" s="431"/>
      <c r="O640" s="431"/>
      <c r="P640" s="431"/>
      <c r="Q640" s="431"/>
      <c r="R640" s="431"/>
      <c r="S640" s="431"/>
      <c r="T640" s="431"/>
      <c r="U640" s="431"/>
      <c r="V640" s="431"/>
      <c r="W640" s="431"/>
      <c r="X640" s="431"/>
      <c r="Y640" s="431"/>
      <c r="Z640" s="378"/>
      <c r="AA640" s="378"/>
      <c r="AB640" s="378"/>
      <c r="AC640" s="378"/>
      <c r="AD640" s="378"/>
      <c r="AE640" s="378"/>
      <c r="AF640" s="378"/>
    </row>
    <row r="641" spans="1:32" ht="16.5" customHeight="1">
      <c r="A641" s="431"/>
      <c r="B641" s="402"/>
      <c r="C641" s="402"/>
      <c r="D641" s="431"/>
      <c r="E641" s="431"/>
      <c r="F641" s="431"/>
      <c r="G641" s="431"/>
      <c r="H641" s="431"/>
      <c r="I641" s="431"/>
      <c r="J641" s="431"/>
      <c r="K641" s="456"/>
      <c r="L641" s="431"/>
      <c r="M641" s="431"/>
      <c r="N641" s="431"/>
      <c r="O641" s="431"/>
      <c r="P641" s="431"/>
      <c r="Q641" s="431"/>
      <c r="R641" s="431"/>
      <c r="S641" s="431"/>
      <c r="T641" s="431"/>
      <c r="U641" s="431"/>
      <c r="V641" s="431"/>
      <c r="W641" s="431"/>
      <c r="X641" s="431"/>
      <c r="Y641" s="431"/>
      <c r="Z641" s="378"/>
      <c r="AA641" s="378"/>
      <c r="AB641" s="378"/>
      <c r="AC641" s="378"/>
      <c r="AD641" s="378"/>
      <c r="AE641" s="378"/>
      <c r="AF641" s="378"/>
    </row>
    <row r="642" spans="1:32" ht="16.5" customHeight="1">
      <c r="A642" s="431"/>
      <c r="B642" s="402"/>
      <c r="C642" s="402"/>
      <c r="D642" s="431"/>
      <c r="E642" s="431"/>
      <c r="F642" s="431"/>
      <c r="G642" s="431"/>
      <c r="H642" s="431"/>
      <c r="I642" s="431"/>
      <c r="J642" s="431"/>
      <c r="K642" s="456"/>
      <c r="L642" s="431"/>
      <c r="M642" s="431"/>
      <c r="N642" s="431"/>
      <c r="O642" s="431"/>
      <c r="P642" s="431"/>
      <c r="Q642" s="431"/>
      <c r="R642" s="431"/>
      <c r="S642" s="431"/>
      <c r="T642" s="431"/>
      <c r="U642" s="431"/>
      <c r="V642" s="431"/>
      <c r="W642" s="431"/>
      <c r="X642" s="431"/>
      <c r="Y642" s="431"/>
      <c r="Z642" s="378"/>
      <c r="AA642" s="378"/>
      <c r="AB642" s="378"/>
      <c r="AC642" s="378"/>
      <c r="AD642" s="378"/>
      <c r="AE642" s="378"/>
      <c r="AF642" s="378"/>
    </row>
    <row r="643" spans="1:32" ht="16.5" customHeight="1">
      <c r="A643" s="431"/>
      <c r="B643" s="402"/>
      <c r="C643" s="402"/>
      <c r="D643" s="431"/>
      <c r="E643" s="431"/>
      <c r="F643" s="431"/>
      <c r="G643" s="431"/>
      <c r="H643" s="431"/>
      <c r="I643" s="431"/>
      <c r="J643" s="431"/>
      <c r="K643" s="456"/>
      <c r="L643" s="431"/>
      <c r="M643" s="431"/>
      <c r="N643" s="431"/>
      <c r="O643" s="431"/>
      <c r="P643" s="431"/>
      <c r="Q643" s="431"/>
      <c r="R643" s="431"/>
      <c r="S643" s="431"/>
      <c r="T643" s="431"/>
      <c r="U643" s="431"/>
      <c r="V643" s="431"/>
      <c r="W643" s="431"/>
      <c r="X643" s="431"/>
      <c r="Y643" s="431"/>
      <c r="Z643" s="378"/>
      <c r="AA643" s="378"/>
      <c r="AB643" s="378"/>
      <c r="AC643" s="378"/>
      <c r="AD643" s="378"/>
      <c r="AE643" s="378"/>
      <c r="AF643" s="378"/>
    </row>
    <row r="644" spans="1:32" ht="16.5" customHeight="1">
      <c r="A644" s="431"/>
      <c r="B644" s="402"/>
      <c r="C644" s="402"/>
      <c r="D644" s="431"/>
      <c r="E644" s="431"/>
      <c r="F644" s="431"/>
      <c r="G644" s="431"/>
      <c r="H644" s="431"/>
      <c r="I644" s="431"/>
      <c r="J644" s="431"/>
      <c r="K644" s="456"/>
      <c r="L644" s="431"/>
      <c r="M644" s="431"/>
      <c r="N644" s="431"/>
      <c r="O644" s="431"/>
      <c r="P644" s="431"/>
      <c r="Q644" s="431"/>
      <c r="R644" s="431"/>
      <c r="S644" s="431"/>
      <c r="T644" s="431"/>
      <c r="U644" s="431"/>
      <c r="V644" s="431"/>
      <c r="W644" s="431"/>
      <c r="X644" s="431"/>
      <c r="Y644" s="431"/>
      <c r="Z644" s="378"/>
      <c r="AA644" s="378"/>
      <c r="AB644" s="378"/>
      <c r="AC644" s="378"/>
      <c r="AD644" s="378"/>
      <c r="AE644" s="378"/>
      <c r="AF644" s="378"/>
    </row>
    <row r="645" spans="1:32" ht="16.5" customHeight="1">
      <c r="A645" s="431"/>
      <c r="B645" s="402"/>
      <c r="C645" s="402"/>
      <c r="D645" s="431"/>
      <c r="E645" s="431"/>
      <c r="F645" s="431"/>
      <c r="G645" s="431"/>
      <c r="H645" s="431"/>
      <c r="I645" s="431"/>
      <c r="J645" s="431"/>
      <c r="K645" s="456"/>
      <c r="L645" s="431"/>
      <c r="M645" s="431"/>
      <c r="N645" s="431"/>
      <c r="O645" s="431"/>
      <c r="P645" s="431"/>
      <c r="Q645" s="431"/>
      <c r="R645" s="431"/>
      <c r="S645" s="431"/>
      <c r="T645" s="431"/>
      <c r="U645" s="431"/>
      <c r="V645" s="431"/>
      <c r="W645" s="431"/>
      <c r="X645" s="431"/>
      <c r="Y645" s="431"/>
      <c r="Z645" s="378"/>
      <c r="AA645" s="378"/>
      <c r="AB645" s="378"/>
      <c r="AC645" s="378"/>
      <c r="AD645" s="378"/>
      <c r="AE645" s="378"/>
      <c r="AF645" s="378"/>
    </row>
    <row r="646" spans="1:32" ht="16.5" customHeight="1">
      <c r="A646" s="431"/>
      <c r="B646" s="402"/>
      <c r="C646" s="402"/>
      <c r="D646" s="431"/>
      <c r="E646" s="431"/>
      <c r="F646" s="431"/>
      <c r="G646" s="431"/>
      <c r="H646" s="431"/>
      <c r="I646" s="431"/>
      <c r="J646" s="431"/>
      <c r="K646" s="456"/>
      <c r="L646" s="431"/>
      <c r="M646" s="431"/>
      <c r="N646" s="431"/>
      <c r="O646" s="431"/>
      <c r="P646" s="431"/>
      <c r="Q646" s="431"/>
      <c r="R646" s="431"/>
      <c r="S646" s="431"/>
      <c r="T646" s="431"/>
      <c r="U646" s="431"/>
      <c r="V646" s="431"/>
      <c r="W646" s="431"/>
      <c r="X646" s="431"/>
      <c r="Y646" s="431"/>
      <c r="Z646" s="378"/>
      <c r="AA646" s="378"/>
      <c r="AB646" s="378"/>
      <c r="AC646" s="378"/>
      <c r="AD646" s="378"/>
      <c r="AE646" s="378"/>
      <c r="AF646" s="378"/>
    </row>
    <row r="647" spans="1:32" ht="16.5" customHeight="1">
      <c r="A647" s="431"/>
      <c r="B647" s="402"/>
      <c r="C647" s="402"/>
      <c r="D647" s="431"/>
      <c r="E647" s="431"/>
      <c r="F647" s="431"/>
      <c r="G647" s="431"/>
      <c r="H647" s="431"/>
      <c r="I647" s="431"/>
      <c r="J647" s="431"/>
      <c r="K647" s="456"/>
      <c r="L647" s="431"/>
      <c r="M647" s="431"/>
      <c r="N647" s="431"/>
      <c r="O647" s="431"/>
      <c r="P647" s="431"/>
      <c r="Q647" s="431"/>
      <c r="R647" s="431"/>
      <c r="S647" s="431"/>
      <c r="T647" s="431"/>
      <c r="U647" s="431"/>
      <c r="V647" s="431"/>
      <c r="W647" s="431"/>
      <c r="X647" s="431"/>
      <c r="Y647" s="431"/>
      <c r="Z647" s="378"/>
      <c r="AA647" s="378"/>
      <c r="AB647" s="378"/>
      <c r="AC647" s="378"/>
      <c r="AD647" s="378"/>
      <c r="AE647" s="378"/>
      <c r="AF647" s="378"/>
    </row>
    <row r="648" spans="1:32" ht="16.5" customHeight="1">
      <c r="A648" s="431"/>
      <c r="B648" s="402"/>
      <c r="C648" s="402"/>
      <c r="D648" s="431"/>
      <c r="E648" s="431"/>
      <c r="F648" s="431"/>
      <c r="G648" s="431"/>
      <c r="H648" s="431"/>
      <c r="I648" s="431"/>
      <c r="J648" s="431"/>
      <c r="K648" s="456"/>
      <c r="L648" s="431"/>
      <c r="M648" s="431"/>
      <c r="N648" s="431"/>
      <c r="O648" s="431"/>
      <c r="P648" s="431"/>
      <c r="Q648" s="431"/>
      <c r="R648" s="431"/>
      <c r="S648" s="431"/>
      <c r="T648" s="431"/>
      <c r="U648" s="431"/>
      <c r="V648" s="431"/>
      <c r="W648" s="431"/>
      <c r="X648" s="431"/>
      <c r="Y648" s="431"/>
      <c r="Z648" s="378"/>
      <c r="AA648" s="378"/>
      <c r="AB648" s="378"/>
      <c r="AC648" s="378"/>
      <c r="AD648" s="378"/>
      <c r="AE648" s="378"/>
      <c r="AF648" s="378"/>
    </row>
    <row r="649" spans="1:32" ht="16.5" customHeight="1">
      <c r="A649" s="431"/>
      <c r="B649" s="402"/>
      <c r="C649" s="402"/>
      <c r="D649" s="431"/>
      <c r="E649" s="431"/>
      <c r="F649" s="431"/>
      <c r="G649" s="431"/>
      <c r="H649" s="431"/>
      <c r="I649" s="431"/>
      <c r="J649" s="431"/>
      <c r="K649" s="456"/>
      <c r="L649" s="431"/>
      <c r="M649" s="431"/>
      <c r="N649" s="431"/>
      <c r="O649" s="431"/>
      <c r="P649" s="431"/>
      <c r="Q649" s="431"/>
      <c r="R649" s="431"/>
      <c r="S649" s="431"/>
      <c r="T649" s="431"/>
      <c r="U649" s="431"/>
      <c r="V649" s="431"/>
      <c r="W649" s="431"/>
      <c r="X649" s="431"/>
      <c r="Y649" s="431"/>
      <c r="Z649" s="378"/>
      <c r="AA649" s="378"/>
      <c r="AB649" s="378"/>
      <c r="AC649" s="378"/>
      <c r="AD649" s="378"/>
      <c r="AE649" s="378"/>
      <c r="AF649" s="378"/>
    </row>
    <row r="650" spans="1:32" ht="16.5" customHeight="1">
      <c r="A650" s="431"/>
      <c r="B650" s="402"/>
      <c r="C650" s="402"/>
      <c r="D650" s="431"/>
      <c r="E650" s="431"/>
      <c r="F650" s="431"/>
      <c r="G650" s="431"/>
      <c r="H650" s="431"/>
      <c r="I650" s="431"/>
      <c r="J650" s="431"/>
      <c r="K650" s="456"/>
      <c r="L650" s="431"/>
      <c r="M650" s="431"/>
      <c r="N650" s="431"/>
      <c r="O650" s="431"/>
      <c r="P650" s="431"/>
      <c r="Q650" s="431"/>
      <c r="R650" s="431"/>
      <c r="S650" s="431"/>
      <c r="T650" s="431"/>
      <c r="U650" s="431"/>
      <c r="V650" s="431"/>
      <c r="W650" s="431"/>
      <c r="X650" s="431"/>
      <c r="Y650" s="431"/>
      <c r="Z650" s="378"/>
      <c r="AA650" s="378"/>
      <c r="AB650" s="378"/>
      <c r="AC650" s="378"/>
      <c r="AD650" s="378"/>
      <c r="AE650" s="378"/>
      <c r="AF650" s="378"/>
    </row>
    <row r="651" spans="1:32" ht="16.5" customHeight="1">
      <c r="A651" s="431"/>
      <c r="B651" s="402"/>
      <c r="C651" s="402"/>
      <c r="D651" s="431"/>
      <c r="E651" s="431"/>
      <c r="F651" s="431"/>
      <c r="G651" s="431"/>
      <c r="H651" s="431"/>
      <c r="I651" s="431"/>
      <c r="J651" s="431"/>
      <c r="K651" s="456"/>
      <c r="L651" s="431"/>
      <c r="M651" s="431"/>
      <c r="N651" s="431"/>
      <c r="O651" s="431"/>
      <c r="P651" s="431"/>
      <c r="Q651" s="431"/>
      <c r="R651" s="431"/>
      <c r="S651" s="431"/>
      <c r="T651" s="431"/>
      <c r="U651" s="431"/>
      <c r="V651" s="431"/>
      <c r="W651" s="431"/>
      <c r="X651" s="431"/>
      <c r="Y651" s="431"/>
      <c r="Z651" s="378"/>
      <c r="AA651" s="378"/>
      <c r="AB651" s="378"/>
      <c r="AC651" s="378"/>
      <c r="AD651" s="378"/>
      <c r="AE651" s="378"/>
      <c r="AF651" s="378"/>
    </row>
    <row r="652" spans="1:32" ht="16.5" customHeight="1">
      <c r="A652" s="431"/>
      <c r="B652" s="402"/>
      <c r="C652" s="402"/>
      <c r="D652" s="431"/>
      <c r="E652" s="431"/>
      <c r="F652" s="431"/>
      <c r="G652" s="431"/>
      <c r="H652" s="431"/>
      <c r="I652" s="431"/>
      <c r="J652" s="431"/>
      <c r="K652" s="456"/>
      <c r="L652" s="431"/>
      <c r="M652" s="431"/>
      <c r="N652" s="431"/>
      <c r="O652" s="431"/>
      <c r="P652" s="431"/>
      <c r="Q652" s="431"/>
      <c r="R652" s="431"/>
      <c r="S652" s="431"/>
      <c r="T652" s="431"/>
      <c r="U652" s="431"/>
      <c r="V652" s="431"/>
      <c r="W652" s="431"/>
      <c r="X652" s="431"/>
      <c r="Y652" s="431"/>
      <c r="Z652" s="378"/>
      <c r="AA652" s="378"/>
      <c r="AB652" s="378"/>
      <c r="AC652" s="378"/>
      <c r="AD652" s="378"/>
      <c r="AE652" s="378"/>
      <c r="AF652" s="378"/>
    </row>
    <row r="653" spans="1:32" ht="16.5" customHeight="1">
      <c r="A653" s="431"/>
      <c r="B653" s="402"/>
      <c r="C653" s="402"/>
      <c r="D653" s="431"/>
      <c r="E653" s="431"/>
      <c r="F653" s="431"/>
      <c r="G653" s="431"/>
      <c r="H653" s="431"/>
      <c r="I653" s="431"/>
      <c r="J653" s="431"/>
      <c r="K653" s="456"/>
      <c r="L653" s="431"/>
      <c r="M653" s="431"/>
      <c r="N653" s="431"/>
      <c r="O653" s="431"/>
      <c r="P653" s="431"/>
      <c r="Q653" s="431"/>
      <c r="R653" s="431"/>
      <c r="S653" s="431"/>
      <c r="T653" s="431"/>
      <c r="U653" s="431"/>
      <c r="V653" s="431"/>
      <c r="W653" s="431"/>
      <c r="X653" s="431"/>
      <c r="Y653" s="431"/>
      <c r="Z653" s="378"/>
      <c r="AA653" s="378"/>
      <c r="AB653" s="378"/>
      <c r="AC653" s="378"/>
      <c r="AD653" s="378"/>
      <c r="AE653" s="378"/>
      <c r="AF653" s="378"/>
    </row>
    <row r="654" spans="1:32" ht="16.5" customHeight="1">
      <c r="A654" s="431"/>
      <c r="B654" s="402"/>
      <c r="C654" s="402"/>
      <c r="D654" s="431"/>
      <c r="E654" s="431"/>
      <c r="F654" s="431"/>
      <c r="G654" s="431"/>
      <c r="H654" s="431"/>
      <c r="I654" s="431"/>
      <c r="J654" s="431"/>
      <c r="K654" s="456"/>
      <c r="L654" s="431"/>
      <c r="M654" s="431"/>
      <c r="N654" s="431"/>
      <c r="O654" s="431"/>
      <c r="P654" s="431"/>
      <c r="Q654" s="431"/>
      <c r="R654" s="431"/>
      <c r="S654" s="431"/>
      <c r="T654" s="431"/>
      <c r="U654" s="431"/>
      <c r="V654" s="431"/>
      <c r="W654" s="431"/>
      <c r="X654" s="431"/>
      <c r="Y654" s="431"/>
      <c r="Z654" s="378"/>
      <c r="AA654" s="378"/>
      <c r="AB654" s="378"/>
      <c r="AC654" s="378"/>
      <c r="AD654" s="378"/>
      <c r="AE654" s="378"/>
      <c r="AF654" s="378"/>
    </row>
    <row r="655" spans="1:32" ht="16.5" customHeight="1">
      <c r="A655" s="431"/>
      <c r="B655" s="402"/>
      <c r="C655" s="402"/>
      <c r="D655" s="431"/>
      <c r="E655" s="431"/>
      <c r="F655" s="431"/>
      <c r="G655" s="431"/>
      <c r="H655" s="431"/>
      <c r="I655" s="431"/>
      <c r="J655" s="431"/>
      <c r="K655" s="456"/>
      <c r="L655" s="431"/>
      <c r="M655" s="431"/>
      <c r="N655" s="431"/>
      <c r="O655" s="431"/>
      <c r="P655" s="431"/>
      <c r="Q655" s="431"/>
      <c r="R655" s="431"/>
      <c r="S655" s="431"/>
      <c r="T655" s="431"/>
      <c r="U655" s="431"/>
      <c r="V655" s="431"/>
      <c r="W655" s="431"/>
      <c r="X655" s="431"/>
      <c r="Y655" s="431"/>
      <c r="Z655" s="378"/>
      <c r="AA655" s="378"/>
      <c r="AB655" s="378"/>
      <c r="AC655" s="378"/>
      <c r="AD655" s="378"/>
      <c r="AE655" s="378"/>
      <c r="AF655" s="378"/>
    </row>
    <row r="656" spans="1:32" ht="16.5" customHeight="1">
      <c r="A656" s="431"/>
      <c r="B656" s="402"/>
      <c r="C656" s="402"/>
      <c r="D656" s="431"/>
      <c r="E656" s="431"/>
      <c r="F656" s="431"/>
      <c r="G656" s="431"/>
      <c r="H656" s="431"/>
      <c r="I656" s="431"/>
      <c r="J656" s="431"/>
      <c r="K656" s="456"/>
      <c r="L656" s="431"/>
      <c r="M656" s="431"/>
      <c r="N656" s="431"/>
      <c r="O656" s="431"/>
      <c r="P656" s="431"/>
      <c r="Q656" s="431"/>
      <c r="R656" s="431"/>
      <c r="S656" s="431"/>
      <c r="T656" s="431"/>
      <c r="U656" s="431"/>
      <c r="V656" s="431"/>
      <c r="W656" s="431"/>
      <c r="X656" s="431"/>
      <c r="Y656" s="431"/>
      <c r="Z656" s="378"/>
      <c r="AA656" s="378"/>
      <c r="AB656" s="378"/>
      <c r="AC656" s="378"/>
      <c r="AD656" s="378"/>
      <c r="AE656" s="378"/>
      <c r="AF656" s="378"/>
    </row>
    <row r="657" spans="1:32" ht="16.5" customHeight="1">
      <c r="A657" s="431"/>
      <c r="B657" s="402"/>
      <c r="C657" s="402"/>
      <c r="D657" s="431"/>
      <c r="E657" s="431"/>
      <c r="F657" s="431"/>
      <c r="G657" s="431"/>
      <c r="H657" s="431"/>
      <c r="I657" s="431"/>
      <c r="J657" s="431"/>
      <c r="K657" s="456"/>
      <c r="L657" s="431"/>
      <c r="M657" s="431"/>
      <c r="N657" s="431"/>
      <c r="O657" s="431"/>
      <c r="P657" s="431"/>
      <c r="Q657" s="431"/>
      <c r="R657" s="431"/>
      <c r="S657" s="431"/>
      <c r="T657" s="431"/>
      <c r="U657" s="431"/>
      <c r="V657" s="431"/>
      <c r="W657" s="431"/>
      <c r="X657" s="431"/>
      <c r="Y657" s="431"/>
      <c r="Z657" s="378"/>
      <c r="AA657" s="378"/>
      <c r="AB657" s="378"/>
      <c r="AC657" s="378"/>
      <c r="AD657" s="378"/>
      <c r="AE657" s="378"/>
      <c r="AF657" s="378"/>
    </row>
    <row r="658" spans="1:32" ht="16.5" customHeight="1">
      <c r="A658" s="431"/>
      <c r="B658" s="402"/>
      <c r="C658" s="402"/>
      <c r="D658" s="431"/>
      <c r="E658" s="431"/>
      <c r="F658" s="431"/>
      <c r="G658" s="431"/>
      <c r="H658" s="431"/>
      <c r="I658" s="431"/>
      <c r="J658" s="431"/>
      <c r="K658" s="456"/>
      <c r="L658" s="431"/>
      <c r="M658" s="431"/>
      <c r="N658" s="431"/>
      <c r="O658" s="431"/>
      <c r="P658" s="431"/>
      <c r="Q658" s="431"/>
      <c r="R658" s="431"/>
      <c r="S658" s="431"/>
      <c r="T658" s="431"/>
      <c r="U658" s="431"/>
      <c r="V658" s="431"/>
      <c r="W658" s="431"/>
      <c r="X658" s="431"/>
      <c r="Y658" s="431"/>
      <c r="Z658" s="378"/>
      <c r="AA658" s="378"/>
      <c r="AB658" s="378"/>
      <c r="AC658" s="378"/>
      <c r="AD658" s="378"/>
      <c r="AE658" s="378"/>
      <c r="AF658" s="378"/>
    </row>
    <row r="659" spans="1:32" ht="16.5" customHeight="1">
      <c r="A659" s="431"/>
      <c r="B659" s="402"/>
      <c r="C659" s="402"/>
      <c r="D659" s="431"/>
      <c r="E659" s="431"/>
      <c r="F659" s="431"/>
      <c r="G659" s="431"/>
      <c r="H659" s="431"/>
      <c r="I659" s="431"/>
      <c r="J659" s="431"/>
      <c r="K659" s="456"/>
      <c r="L659" s="431"/>
      <c r="M659" s="431"/>
      <c r="N659" s="431"/>
      <c r="O659" s="431"/>
      <c r="P659" s="431"/>
      <c r="Q659" s="431"/>
      <c r="R659" s="431"/>
      <c r="S659" s="431"/>
      <c r="T659" s="431"/>
      <c r="U659" s="431"/>
      <c r="V659" s="431"/>
      <c r="W659" s="431"/>
      <c r="X659" s="431"/>
      <c r="Y659" s="431"/>
      <c r="Z659" s="378"/>
      <c r="AA659" s="378"/>
      <c r="AB659" s="378"/>
      <c r="AC659" s="378"/>
      <c r="AD659" s="378"/>
      <c r="AE659" s="378"/>
      <c r="AF659" s="378"/>
    </row>
    <row r="660" spans="1:32" ht="16.5" customHeight="1">
      <c r="A660" s="431"/>
      <c r="B660" s="402"/>
      <c r="C660" s="402"/>
      <c r="D660" s="431"/>
      <c r="E660" s="431"/>
      <c r="F660" s="431"/>
      <c r="G660" s="431"/>
      <c r="H660" s="431"/>
      <c r="I660" s="431"/>
      <c r="J660" s="431"/>
      <c r="K660" s="456"/>
      <c r="L660" s="431"/>
      <c r="M660" s="431"/>
      <c r="N660" s="431"/>
      <c r="O660" s="431"/>
      <c r="P660" s="431"/>
      <c r="Q660" s="431"/>
      <c r="R660" s="431"/>
      <c r="S660" s="431"/>
      <c r="T660" s="431"/>
      <c r="U660" s="431"/>
      <c r="V660" s="431"/>
      <c r="W660" s="431"/>
      <c r="X660" s="431"/>
      <c r="Y660" s="431"/>
      <c r="Z660" s="378"/>
      <c r="AA660" s="378"/>
      <c r="AB660" s="378"/>
      <c r="AC660" s="378"/>
      <c r="AD660" s="378"/>
      <c r="AE660" s="378"/>
      <c r="AF660" s="378"/>
    </row>
    <row r="661" spans="1:32" ht="16.5" customHeight="1">
      <c r="A661" s="431"/>
      <c r="B661" s="402"/>
      <c r="C661" s="402"/>
      <c r="D661" s="431"/>
      <c r="E661" s="431"/>
      <c r="F661" s="431"/>
      <c r="G661" s="431"/>
      <c r="H661" s="431"/>
      <c r="I661" s="431"/>
      <c r="J661" s="431"/>
      <c r="K661" s="456"/>
      <c r="L661" s="431"/>
      <c r="M661" s="431"/>
      <c r="N661" s="431"/>
      <c r="O661" s="431"/>
      <c r="P661" s="431"/>
      <c r="Q661" s="431"/>
      <c r="R661" s="431"/>
      <c r="S661" s="431"/>
      <c r="T661" s="431"/>
      <c r="U661" s="431"/>
      <c r="V661" s="431"/>
      <c r="W661" s="431"/>
      <c r="X661" s="431"/>
      <c r="Y661" s="431"/>
      <c r="Z661" s="378"/>
      <c r="AA661" s="378"/>
      <c r="AB661" s="378"/>
      <c r="AC661" s="378"/>
      <c r="AD661" s="378"/>
      <c r="AE661" s="378"/>
      <c r="AF661" s="378"/>
    </row>
    <row r="662" spans="1:32" ht="16.5" customHeight="1">
      <c r="A662" s="431"/>
      <c r="B662" s="402"/>
      <c r="C662" s="402"/>
      <c r="D662" s="431"/>
      <c r="E662" s="431"/>
      <c r="F662" s="431"/>
      <c r="G662" s="431"/>
      <c r="H662" s="431"/>
      <c r="I662" s="431"/>
      <c r="J662" s="431"/>
      <c r="K662" s="456"/>
      <c r="L662" s="431"/>
      <c r="M662" s="431"/>
      <c r="N662" s="431"/>
      <c r="O662" s="431"/>
      <c r="P662" s="431"/>
      <c r="Q662" s="431"/>
      <c r="R662" s="431"/>
      <c r="S662" s="431"/>
      <c r="T662" s="431"/>
      <c r="U662" s="431"/>
      <c r="V662" s="431"/>
      <c r="W662" s="431"/>
      <c r="X662" s="431"/>
      <c r="Y662" s="431"/>
      <c r="Z662" s="378"/>
      <c r="AA662" s="378"/>
      <c r="AB662" s="378"/>
      <c r="AC662" s="378"/>
      <c r="AD662" s="378"/>
      <c r="AE662" s="378"/>
      <c r="AF662" s="378"/>
    </row>
    <row r="663" spans="1:32" ht="16.5" customHeight="1">
      <c r="A663" s="431"/>
      <c r="B663" s="402"/>
      <c r="C663" s="402"/>
      <c r="D663" s="431"/>
      <c r="E663" s="431"/>
      <c r="F663" s="431"/>
      <c r="G663" s="431"/>
      <c r="H663" s="431"/>
      <c r="I663" s="431"/>
      <c r="J663" s="431"/>
      <c r="K663" s="456"/>
      <c r="L663" s="431"/>
      <c r="M663" s="431"/>
      <c r="N663" s="431"/>
      <c r="O663" s="431"/>
      <c r="P663" s="431"/>
      <c r="Q663" s="431"/>
      <c r="R663" s="431"/>
      <c r="S663" s="431"/>
      <c r="T663" s="431"/>
      <c r="U663" s="431"/>
      <c r="V663" s="431"/>
      <c r="W663" s="431"/>
      <c r="X663" s="431"/>
      <c r="Y663" s="431"/>
      <c r="Z663" s="378"/>
      <c r="AA663" s="378"/>
      <c r="AB663" s="378"/>
      <c r="AC663" s="378"/>
      <c r="AD663" s="378"/>
      <c r="AE663" s="378"/>
      <c r="AF663" s="378"/>
    </row>
    <row r="664" spans="1:32" ht="16.5" customHeight="1">
      <c r="A664" s="431"/>
      <c r="B664" s="402"/>
      <c r="C664" s="402"/>
      <c r="D664" s="431"/>
      <c r="E664" s="431"/>
      <c r="F664" s="431"/>
      <c r="G664" s="431"/>
      <c r="H664" s="431"/>
      <c r="I664" s="431"/>
      <c r="J664" s="431"/>
      <c r="K664" s="456"/>
      <c r="L664" s="431"/>
      <c r="M664" s="431"/>
      <c r="N664" s="431"/>
      <c r="O664" s="431"/>
      <c r="P664" s="431"/>
      <c r="Q664" s="431"/>
      <c r="R664" s="431"/>
      <c r="S664" s="431"/>
      <c r="T664" s="431"/>
      <c r="U664" s="431"/>
      <c r="V664" s="431"/>
      <c r="W664" s="431"/>
      <c r="X664" s="431"/>
      <c r="Y664" s="431"/>
      <c r="Z664" s="378"/>
      <c r="AA664" s="378"/>
      <c r="AB664" s="378"/>
      <c r="AC664" s="378"/>
      <c r="AD664" s="378"/>
      <c r="AE664" s="378"/>
      <c r="AF664" s="378"/>
    </row>
    <row r="665" spans="1:32" ht="16.5" customHeight="1">
      <c r="A665" s="431"/>
      <c r="B665" s="402"/>
      <c r="C665" s="402"/>
      <c r="D665" s="431"/>
      <c r="E665" s="431"/>
      <c r="F665" s="431"/>
      <c r="G665" s="431"/>
      <c r="H665" s="431"/>
      <c r="I665" s="431"/>
      <c r="J665" s="431"/>
      <c r="K665" s="456"/>
      <c r="L665" s="431"/>
      <c r="M665" s="431"/>
      <c r="N665" s="431"/>
      <c r="O665" s="431"/>
      <c r="P665" s="431"/>
      <c r="Q665" s="431"/>
      <c r="R665" s="431"/>
      <c r="S665" s="431"/>
      <c r="T665" s="431"/>
      <c r="U665" s="431"/>
      <c r="V665" s="431"/>
      <c r="W665" s="431"/>
      <c r="X665" s="431"/>
      <c r="Y665" s="431"/>
      <c r="Z665" s="378"/>
      <c r="AA665" s="378"/>
      <c r="AB665" s="378"/>
      <c r="AC665" s="378"/>
      <c r="AD665" s="378"/>
      <c r="AE665" s="378"/>
      <c r="AF665" s="378"/>
    </row>
    <row r="666" spans="1:32" ht="16.5" customHeight="1">
      <c r="A666" s="431"/>
      <c r="B666" s="402"/>
      <c r="C666" s="402"/>
      <c r="D666" s="431"/>
      <c r="E666" s="431"/>
      <c r="F666" s="431"/>
      <c r="G666" s="431"/>
      <c r="H666" s="431"/>
      <c r="I666" s="431"/>
      <c r="J666" s="431"/>
      <c r="K666" s="456"/>
      <c r="L666" s="431"/>
      <c r="M666" s="431"/>
      <c r="N666" s="431"/>
      <c r="O666" s="431"/>
      <c r="P666" s="431"/>
      <c r="Q666" s="431"/>
      <c r="R666" s="431"/>
      <c r="S666" s="431"/>
      <c r="T666" s="431"/>
      <c r="U666" s="431"/>
      <c r="V666" s="431"/>
      <c r="W666" s="431"/>
      <c r="X666" s="431"/>
      <c r="Y666" s="431"/>
      <c r="Z666" s="378"/>
      <c r="AA666" s="378"/>
      <c r="AB666" s="378"/>
      <c r="AC666" s="378"/>
      <c r="AD666" s="378"/>
      <c r="AE666" s="378"/>
      <c r="AF666" s="378"/>
    </row>
    <row r="667" spans="1:32" ht="16.5" customHeight="1">
      <c r="A667" s="431"/>
      <c r="B667" s="402"/>
      <c r="C667" s="402"/>
      <c r="D667" s="431"/>
      <c r="E667" s="431"/>
      <c r="F667" s="431"/>
      <c r="G667" s="431"/>
      <c r="H667" s="431"/>
      <c r="I667" s="431"/>
      <c r="J667" s="431"/>
      <c r="K667" s="456"/>
      <c r="L667" s="431"/>
      <c r="M667" s="431"/>
      <c r="N667" s="431"/>
      <c r="O667" s="431"/>
      <c r="P667" s="431"/>
      <c r="Q667" s="431"/>
      <c r="R667" s="431"/>
      <c r="S667" s="431"/>
      <c r="T667" s="431"/>
      <c r="U667" s="431"/>
      <c r="V667" s="431"/>
      <c r="W667" s="431"/>
      <c r="X667" s="431"/>
      <c r="Y667" s="431"/>
      <c r="Z667" s="378"/>
      <c r="AA667" s="378"/>
      <c r="AB667" s="378"/>
      <c r="AC667" s="378"/>
      <c r="AD667" s="378"/>
      <c r="AE667" s="378"/>
      <c r="AF667" s="378"/>
    </row>
    <row r="668" spans="1:32" ht="16.5" customHeight="1">
      <c r="A668" s="431"/>
      <c r="B668" s="402"/>
      <c r="C668" s="402"/>
      <c r="D668" s="431"/>
      <c r="E668" s="431"/>
      <c r="F668" s="431"/>
      <c r="G668" s="431"/>
      <c r="H668" s="431"/>
      <c r="I668" s="431"/>
      <c r="J668" s="431"/>
      <c r="K668" s="456"/>
      <c r="L668" s="431"/>
      <c r="M668" s="431"/>
      <c r="N668" s="431"/>
      <c r="O668" s="431"/>
      <c r="P668" s="431"/>
      <c r="Q668" s="431"/>
      <c r="R668" s="431"/>
      <c r="S668" s="431"/>
      <c r="T668" s="431"/>
      <c r="U668" s="431"/>
      <c r="V668" s="431"/>
      <c r="W668" s="431"/>
      <c r="X668" s="431"/>
      <c r="Y668" s="431"/>
      <c r="Z668" s="378"/>
      <c r="AA668" s="378"/>
      <c r="AB668" s="378"/>
      <c r="AC668" s="378"/>
      <c r="AD668" s="378"/>
      <c r="AE668" s="378"/>
      <c r="AF668" s="378"/>
    </row>
    <row r="669" spans="1:32" ht="16.5" customHeight="1">
      <c r="A669" s="431"/>
      <c r="B669" s="402"/>
      <c r="C669" s="402"/>
      <c r="D669" s="431"/>
      <c r="E669" s="431"/>
      <c r="F669" s="431"/>
      <c r="G669" s="431"/>
      <c r="H669" s="431"/>
      <c r="I669" s="431"/>
      <c r="J669" s="431"/>
      <c r="K669" s="456"/>
      <c r="L669" s="431"/>
      <c r="M669" s="431"/>
      <c r="N669" s="431"/>
      <c r="O669" s="431"/>
      <c r="P669" s="431"/>
      <c r="Q669" s="431"/>
      <c r="R669" s="431"/>
      <c r="S669" s="431"/>
      <c r="T669" s="431"/>
      <c r="U669" s="431"/>
      <c r="V669" s="431"/>
      <c r="W669" s="431"/>
      <c r="X669" s="431"/>
      <c r="Y669" s="431"/>
      <c r="Z669" s="378"/>
      <c r="AA669" s="378"/>
      <c r="AB669" s="378"/>
      <c r="AC669" s="378"/>
      <c r="AD669" s="378"/>
      <c r="AE669" s="378"/>
      <c r="AF669" s="378"/>
    </row>
    <row r="670" spans="1:32" ht="16.5" customHeight="1">
      <c r="A670" s="431"/>
      <c r="B670" s="402"/>
      <c r="C670" s="402"/>
      <c r="D670" s="431"/>
      <c r="E670" s="431"/>
      <c r="F670" s="431"/>
      <c r="G670" s="431"/>
      <c r="H670" s="431"/>
      <c r="I670" s="431"/>
      <c r="J670" s="431"/>
      <c r="K670" s="456"/>
      <c r="L670" s="431"/>
      <c r="M670" s="431"/>
      <c r="N670" s="431"/>
      <c r="O670" s="431"/>
      <c r="P670" s="431"/>
      <c r="Q670" s="431"/>
      <c r="R670" s="431"/>
      <c r="S670" s="431"/>
      <c r="T670" s="431"/>
      <c r="U670" s="431"/>
      <c r="V670" s="431"/>
      <c r="W670" s="431"/>
      <c r="X670" s="431"/>
      <c r="Y670" s="431"/>
      <c r="Z670" s="378"/>
      <c r="AA670" s="378"/>
      <c r="AB670" s="378"/>
      <c r="AC670" s="378"/>
      <c r="AD670" s="378"/>
      <c r="AE670" s="378"/>
      <c r="AF670" s="378"/>
    </row>
    <row r="671" spans="1:32" ht="16.5" customHeight="1">
      <c r="A671" s="431"/>
      <c r="B671" s="402"/>
      <c r="C671" s="402"/>
      <c r="D671" s="431"/>
      <c r="E671" s="431"/>
      <c r="F671" s="431"/>
      <c r="G671" s="431"/>
      <c r="H671" s="431"/>
      <c r="I671" s="431"/>
      <c r="J671" s="431"/>
      <c r="K671" s="456"/>
      <c r="L671" s="431"/>
      <c r="M671" s="431"/>
      <c r="N671" s="431"/>
      <c r="O671" s="431"/>
      <c r="P671" s="431"/>
      <c r="Q671" s="431"/>
      <c r="R671" s="431"/>
      <c r="S671" s="431"/>
      <c r="T671" s="431"/>
      <c r="U671" s="431"/>
      <c r="V671" s="431"/>
      <c r="W671" s="431"/>
      <c r="X671" s="431"/>
      <c r="Y671" s="431"/>
      <c r="Z671" s="378"/>
      <c r="AA671" s="378"/>
      <c r="AB671" s="378"/>
      <c r="AC671" s="378"/>
      <c r="AD671" s="378"/>
      <c r="AE671" s="378"/>
      <c r="AF671" s="378"/>
    </row>
    <row r="672" spans="1:32" ht="16.5" customHeight="1">
      <c r="A672" s="431"/>
      <c r="B672" s="402"/>
      <c r="C672" s="402"/>
      <c r="D672" s="431"/>
      <c r="E672" s="431"/>
      <c r="F672" s="431"/>
      <c r="G672" s="431"/>
      <c r="H672" s="431"/>
      <c r="I672" s="431"/>
      <c r="J672" s="431"/>
      <c r="K672" s="456"/>
      <c r="L672" s="431"/>
      <c r="M672" s="431"/>
      <c r="N672" s="431"/>
      <c r="O672" s="431"/>
      <c r="P672" s="431"/>
      <c r="Q672" s="431"/>
      <c r="R672" s="431"/>
      <c r="S672" s="431"/>
      <c r="T672" s="431"/>
      <c r="U672" s="431"/>
      <c r="V672" s="431"/>
      <c r="W672" s="431"/>
      <c r="X672" s="431"/>
      <c r="Y672" s="431"/>
      <c r="Z672" s="378"/>
      <c r="AA672" s="378"/>
      <c r="AB672" s="378"/>
      <c r="AC672" s="378"/>
      <c r="AD672" s="378"/>
      <c r="AE672" s="378"/>
      <c r="AF672" s="378"/>
    </row>
    <row r="673" spans="1:32" ht="16.5" customHeight="1">
      <c r="A673" s="431"/>
      <c r="B673" s="402"/>
      <c r="C673" s="402"/>
      <c r="D673" s="431"/>
      <c r="E673" s="431"/>
      <c r="F673" s="431"/>
      <c r="G673" s="431"/>
      <c r="H673" s="431"/>
      <c r="I673" s="431"/>
      <c r="J673" s="431"/>
      <c r="K673" s="456"/>
      <c r="L673" s="431"/>
      <c r="M673" s="431"/>
      <c r="N673" s="431"/>
      <c r="O673" s="431"/>
      <c r="P673" s="431"/>
      <c r="Q673" s="431"/>
      <c r="R673" s="431"/>
      <c r="S673" s="431"/>
      <c r="T673" s="431"/>
      <c r="U673" s="431"/>
      <c r="V673" s="431"/>
      <c r="W673" s="431"/>
      <c r="X673" s="431"/>
      <c r="Y673" s="431"/>
      <c r="Z673" s="378"/>
      <c r="AA673" s="378"/>
      <c r="AB673" s="378"/>
      <c r="AC673" s="378"/>
      <c r="AD673" s="378"/>
      <c r="AE673" s="378"/>
      <c r="AF673" s="378"/>
    </row>
    <row r="674" spans="1:32" ht="16.5" customHeight="1">
      <c r="A674" s="431"/>
      <c r="B674" s="402"/>
      <c r="C674" s="402"/>
      <c r="D674" s="431"/>
      <c r="E674" s="431"/>
      <c r="F674" s="431"/>
      <c r="G674" s="431"/>
      <c r="H674" s="431"/>
      <c r="I674" s="431"/>
      <c r="J674" s="431"/>
      <c r="K674" s="456"/>
      <c r="L674" s="431"/>
      <c r="M674" s="431"/>
      <c r="N674" s="431"/>
      <c r="O674" s="431"/>
      <c r="P674" s="431"/>
      <c r="Q674" s="431"/>
      <c r="R674" s="431"/>
      <c r="S674" s="431"/>
      <c r="T674" s="431"/>
      <c r="U674" s="431"/>
      <c r="V674" s="431"/>
      <c r="W674" s="431"/>
      <c r="X674" s="431"/>
      <c r="Y674" s="431"/>
      <c r="Z674" s="378"/>
      <c r="AA674" s="378"/>
      <c r="AB674" s="378"/>
      <c r="AC674" s="378"/>
      <c r="AD674" s="378"/>
      <c r="AE674" s="378"/>
      <c r="AF674" s="378"/>
    </row>
    <row r="675" spans="1:32" ht="16.5" customHeight="1">
      <c r="A675" s="431"/>
      <c r="B675" s="402"/>
      <c r="C675" s="402"/>
      <c r="D675" s="431"/>
      <c r="E675" s="431"/>
      <c r="F675" s="431"/>
      <c r="G675" s="431"/>
      <c r="H675" s="431"/>
      <c r="I675" s="431"/>
      <c r="J675" s="431"/>
      <c r="K675" s="456"/>
      <c r="L675" s="431"/>
      <c r="M675" s="431"/>
      <c r="N675" s="431"/>
      <c r="O675" s="431"/>
      <c r="P675" s="431"/>
      <c r="Q675" s="431"/>
      <c r="R675" s="431"/>
      <c r="S675" s="431"/>
      <c r="T675" s="431"/>
      <c r="U675" s="431"/>
      <c r="V675" s="431"/>
      <c r="W675" s="431"/>
      <c r="X675" s="431"/>
      <c r="Y675" s="431"/>
      <c r="Z675" s="378"/>
      <c r="AA675" s="378"/>
      <c r="AB675" s="378"/>
      <c r="AC675" s="378"/>
      <c r="AD675" s="378"/>
      <c r="AE675" s="378"/>
      <c r="AF675" s="378"/>
    </row>
    <row r="676" spans="1:32" ht="16.5" customHeight="1">
      <c r="A676" s="431"/>
      <c r="B676" s="402"/>
      <c r="C676" s="402"/>
      <c r="D676" s="431"/>
      <c r="E676" s="431"/>
      <c r="F676" s="431"/>
      <c r="G676" s="431"/>
      <c r="H676" s="431"/>
      <c r="I676" s="431"/>
      <c r="J676" s="431"/>
      <c r="K676" s="456"/>
      <c r="L676" s="431"/>
      <c r="M676" s="431"/>
      <c r="N676" s="431"/>
      <c r="O676" s="431"/>
      <c r="P676" s="431"/>
      <c r="Q676" s="431"/>
      <c r="R676" s="431"/>
      <c r="S676" s="431"/>
      <c r="T676" s="431"/>
      <c r="U676" s="431"/>
      <c r="V676" s="431"/>
      <c r="W676" s="431"/>
      <c r="X676" s="431"/>
      <c r="Y676" s="431"/>
      <c r="Z676" s="378"/>
      <c r="AA676" s="378"/>
      <c r="AB676" s="378"/>
      <c r="AC676" s="378"/>
      <c r="AD676" s="378"/>
      <c r="AE676" s="378"/>
      <c r="AF676" s="378"/>
    </row>
    <row r="677" spans="1:32" ht="16.5" customHeight="1">
      <c r="A677" s="431"/>
      <c r="B677" s="402"/>
      <c r="C677" s="402"/>
      <c r="D677" s="431"/>
      <c r="E677" s="431"/>
      <c r="F677" s="431"/>
      <c r="G677" s="431"/>
      <c r="H677" s="431"/>
      <c r="I677" s="431"/>
      <c r="J677" s="431"/>
      <c r="K677" s="456"/>
      <c r="L677" s="431"/>
      <c r="M677" s="431"/>
      <c r="N677" s="431"/>
      <c r="O677" s="431"/>
      <c r="P677" s="431"/>
      <c r="Q677" s="431"/>
      <c r="R677" s="431"/>
      <c r="S677" s="431"/>
      <c r="T677" s="431"/>
      <c r="U677" s="431"/>
      <c r="V677" s="431"/>
      <c r="W677" s="431"/>
      <c r="X677" s="431"/>
      <c r="Y677" s="431"/>
      <c r="Z677" s="378"/>
      <c r="AA677" s="378"/>
      <c r="AB677" s="378"/>
      <c r="AC677" s="378"/>
      <c r="AD677" s="378"/>
      <c r="AE677" s="378"/>
      <c r="AF677" s="378"/>
    </row>
    <row r="678" spans="1:32" ht="16.5" customHeight="1">
      <c r="A678" s="431"/>
      <c r="B678" s="402"/>
      <c r="C678" s="402"/>
      <c r="D678" s="431"/>
      <c r="E678" s="431"/>
      <c r="F678" s="431"/>
      <c r="G678" s="431"/>
      <c r="H678" s="431"/>
      <c r="I678" s="431"/>
      <c r="J678" s="431"/>
      <c r="K678" s="456"/>
      <c r="L678" s="431"/>
      <c r="M678" s="431"/>
      <c r="N678" s="431"/>
      <c r="O678" s="431"/>
      <c r="P678" s="431"/>
      <c r="Q678" s="431"/>
      <c r="R678" s="431"/>
      <c r="S678" s="431"/>
      <c r="T678" s="431"/>
      <c r="U678" s="431"/>
      <c r="V678" s="431"/>
      <c r="W678" s="431"/>
      <c r="X678" s="431"/>
      <c r="Y678" s="431"/>
      <c r="Z678" s="378"/>
      <c r="AA678" s="378"/>
      <c r="AB678" s="378"/>
      <c r="AC678" s="378"/>
      <c r="AD678" s="378"/>
      <c r="AE678" s="378"/>
      <c r="AF678" s="378"/>
    </row>
    <row r="679" spans="1:32" ht="16.5" customHeight="1">
      <c r="A679" s="431"/>
      <c r="B679" s="402"/>
      <c r="C679" s="402"/>
      <c r="D679" s="431"/>
      <c r="E679" s="431"/>
      <c r="F679" s="431"/>
      <c r="G679" s="431"/>
      <c r="H679" s="431"/>
      <c r="I679" s="431"/>
      <c r="J679" s="431"/>
      <c r="K679" s="456"/>
      <c r="L679" s="431"/>
      <c r="M679" s="431"/>
      <c r="N679" s="431"/>
      <c r="O679" s="431"/>
      <c r="P679" s="431"/>
      <c r="Q679" s="431"/>
      <c r="R679" s="431"/>
      <c r="S679" s="431"/>
      <c r="T679" s="431"/>
      <c r="U679" s="431"/>
      <c r="V679" s="431"/>
      <c r="W679" s="431"/>
      <c r="X679" s="431"/>
      <c r="Y679" s="431"/>
      <c r="Z679" s="378"/>
      <c r="AA679" s="378"/>
      <c r="AB679" s="378"/>
      <c r="AC679" s="378"/>
      <c r="AD679" s="378"/>
      <c r="AE679" s="378"/>
      <c r="AF679" s="378"/>
    </row>
    <row r="680" spans="1:32" ht="16.5" customHeight="1">
      <c r="A680" s="431"/>
      <c r="B680" s="402"/>
      <c r="C680" s="402"/>
      <c r="D680" s="431"/>
      <c r="E680" s="431"/>
      <c r="F680" s="431"/>
      <c r="G680" s="431"/>
      <c r="H680" s="431"/>
      <c r="I680" s="431"/>
      <c r="J680" s="431"/>
      <c r="K680" s="456"/>
      <c r="L680" s="431"/>
      <c r="M680" s="431"/>
      <c r="N680" s="431"/>
      <c r="O680" s="431"/>
      <c r="P680" s="431"/>
      <c r="Q680" s="431"/>
      <c r="R680" s="431"/>
      <c r="S680" s="431"/>
      <c r="T680" s="431"/>
      <c r="U680" s="431"/>
      <c r="V680" s="431"/>
      <c r="W680" s="431"/>
      <c r="X680" s="431"/>
      <c r="Y680" s="431"/>
      <c r="Z680" s="378"/>
      <c r="AA680" s="378"/>
      <c r="AB680" s="378"/>
      <c r="AC680" s="378"/>
      <c r="AD680" s="378"/>
      <c r="AE680" s="378"/>
      <c r="AF680" s="378"/>
    </row>
    <row r="681" spans="1:32" ht="16.5" customHeight="1">
      <c r="A681" s="431"/>
      <c r="B681" s="402"/>
      <c r="C681" s="402"/>
      <c r="D681" s="431"/>
      <c r="E681" s="431"/>
      <c r="F681" s="431"/>
      <c r="G681" s="431"/>
      <c r="H681" s="431"/>
      <c r="I681" s="431"/>
      <c r="J681" s="431"/>
      <c r="K681" s="456"/>
      <c r="L681" s="431"/>
      <c r="M681" s="431"/>
      <c r="N681" s="431"/>
      <c r="O681" s="431"/>
      <c r="P681" s="431"/>
      <c r="Q681" s="431"/>
      <c r="R681" s="431"/>
      <c r="S681" s="431"/>
      <c r="T681" s="431"/>
      <c r="U681" s="431"/>
      <c r="V681" s="431"/>
      <c r="W681" s="431"/>
      <c r="X681" s="431"/>
      <c r="Y681" s="431"/>
      <c r="Z681" s="378"/>
      <c r="AA681" s="378"/>
      <c r="AB681" s="378"/>
      <c r="AC681" s="378"/>
      <c r="AD681" s="378"/>
      <c r="AE681" s="378"/>
      <c r="AF681" s="378"/>
    </row>
    <row r="682" spans="1:32" ht="16.5" customHeight="1">
      <c r="A682" s="431"/>
      <c r="B682" s="402"/>
      <c r="C682" s="402"/>
      <c r="D682" s="431"/>
      <c r="E682" s="431"/>
      <c r="F682" s="431"/>
      <c r="G682" s="431"/>
      <c r="H682" s="431"/>
      <c r="I682" s="431"/>
      <c r="J682" s="431"/>
      <c r="K682" s="456"/>
      <c r="L682" s="431"/>
      <c r="M682" s="431"/>
      <c r="N682" s="431"/>
      <c r="O682" s="431"/>
      <c r="P682" s="431"/>
      <c r="Q682" s="431"/>
      <c r="R682" s="431"/>
      <c r="S682" s="431"/>
      <c r="T682" s="431"/>
      <c r="U682" s="431"/>
      <c r="V682" s="431"/>
      <c r="W682" s="431"/>
      <c r="X682" s="431"/>
      <c r="Y682" s="431"/>
      <c r="Z682" s="378"/>
      <c r="AA682" s="378"/>
      <c r="AB682" s="378"/>
      <c r="AC682" s="378"/>
      <c r="AD682" s="378"/>
      <c r="AE682" s="378"/>
      <c r="AF682" s="378"/>
    </row>
    <row r="683" spans="1:32" ht="16.5" customHeight="1">
      <c r="A683" s="431"/>
      <c r="B683" s="402"/>
      <c r="C683" s="402"/>
      <c r="D683" s="431"/>
      <c r="E683" s="431"/>
      <c r="F683" s="431"/>
      <c r="G683" s="431"/>
      <c r="H683" s="431"/>
      <c r="I683" s="431"/>
      <c r="J683" s="431"/>
      <c r="K683" s="456"/>
      <c r="L683" s="431"/>
      <c r="M683" s="431"/>
      <c r="N683" s="431"/>
      <c r="O683" s="431"/>
      <c r="P683" s="431"/>
      <c r="Q683" s="431"/>
      <c r="R683" s="431"/>
      <c r="S683" s="431"/>
      <c r="T683" s="431"/>
      <c r="U683" s="431"/>
      <c r="V683" s="431"/>
      <c r="W683" s="431"/>
      <c r="X683" s="431"/>
      <c r="Y683" s="431"/>
      <c r="Z683" s="378"/>
      <c r="AA683" s="378"/>
      <c r="AB683" s="378"/>
      <c r="AC683" s="378"/>
      <c r="AD683" s="378"/>
      <c r="AE683" s="378"/>
      <c r="AF683" s="378"/>
    </row>
    <row r="684" spans="1:32" ht="16.5" customHeight="1">
      <c r="A684" s="431"/>
      <c r="B684" s="402"/>
      <c r="C684" s="402"/>
      <c r="D684" s="431"/>
      <c r="E684" s="431"/>
      <c r="F684" s="431"/>
      <c r="G684" s="431"/>
      <c r="H684" s="431"/>
      <c r="I684" s="431"/>
      <c r="J684" s="431"/>
      <c r="K684" s="456"/>
      <c r="L684" s="431"/>
      <c r="M684" s="431"/>
      <c r="N684" s="431"/>
      <c r="O684" s="431"/>
      <c r="P684" s="431"/>
      <c r="Q684" s="431"/>
      <c r="R684" s="431"/>
      <c r="S684" s="431"/>
      <c r="T684" s="431"/>
      <c r="U684" s="431"/>
      <c r="V684" s="431"/>
      <c r="W684" s="431"/>
      <c r="X684" s="431"/>
      <c r="Y684" s="431"/>
      <c r="Z684" s="378"/>
      <c r="AA684" s="378"/>
      <c r="AB684" s="378"/>
      <c r="AC684" s="378"/>
      <c r="AD684" s="378"/>
      <c r="AE684" s="378"/>
      <c r="AF684" s="378"/>
    </row>
    <row r="685" spans="1:32" ht="16.5" customHeight="1">
      <c r="A685" s="431"/>
      <c r="B685" s="402"/>
      <c r="C685" s="402"/>
      <c r="D685" s="431"/>
      <c r="E685" s="431"/>
      <c r="F685" s="431"/>
      <c r="G685" s="431"/>
      <c r="H685" s="431"/>
      <c r="I685" s="431"/>
      <c r="J685" s="431"/>
      <c r="K685" s="456"/>
      <c r="L685" s="431"/>
      <c r="M685" s="431"/>
      <c r="N685" s="431"/>
      <c r="O685" s="431"/>
      <c r="P685" s="431"/>
      <c r="Q685" s="431"/>
      <c r="R685" s="431"/>
      <c r="S685" s="431"/>
      <c r="T685" s="431"/>
      <c r="U685" s="431"/>
      <c r="V685" s="431"/>
      <c r="W685" s="431"/>
      <c r="X685" s="431"/>
      <c r="Y685" s="431"/>
      <c r="Z685" s="378"/>
      <c r="AA685" s="378"/>
      <c r="AB685" s="378"/>
      <c r="AC685" s="378"/>
      <c r="AD685" s="378"/>
      <c r="AE685" s="378"/>
      <c r="AF685" s="378"/>
    </row>
    <row r="686" spans="1:32" ht="16.5" customHeight="1">
      <c r="A686" s="431"/>
      <c r="B686" s="402"/>
      <c r="C686" s="402"/>
      <c r="D686" s="431"/>
      <c r="E686" s="431"/>
      <c r="F686" s="431"/>
      <c r="G686" s="431"/>
      <c r="H686" s="431"/>
      <c r="I686" s="431"/>
      <c r="J686" s="431"/>
      <c r="K686" s="456"/>
      <c r="L686" s="431"/>
      <c r="M686" s="431"/>
      <c r="N686" s="431"/>
      <c r="O686" s="431"/>
      <c r="P686" s="431"/>
      <c r="Q686" s="431"/>
      <c r="R686" s="431"/>
      <c r="S686" s="431"/>
      <c r="T686" s="431"/>
      <c r="U686" s="431"/>
      <c r="V686" s="431"/>
      <c r="W686" s="431"/>
      <c r="X686" s="431"/>
      <c r="Y686" s="431"/>
      <c r="Z686" s="378"/>
      <c r="AA686" s="378"/>
      <c r="AB686" s="378"/>
      <c r="AC686" s="378"/>
      <c r="AD686" s="378"/>
      <c r="AE686" s="378"/>
      <c r="AF686" s="378"/>
    </row>
    <row r="687" spans="1:32" ht="16.5" customHeight="1">
      <c r="A687" s="431"/>
      <c r="B687" s="402"/>
      <c r="C687" s="402"/>
      <c r="D687" s="431"/>
      <c r="E687" s="431"/>
      <c r="F687" s="431"/>
      <c r="G687" s="431"/>
      <c r="H687" s="431"/>
      <c r="I687" s="431"/>
      <c r="J687" s="431"/>
      <c r="K687" s="456"/>
      <c r="L687" s="431"/>
      <c r="M687" s="431"/>
      <c r="N687" s="431"/>
      <c r="O687" s="431"/>
      <c r="P687" s="431"/>
      <c r="Q687" s="431"/>
      <c r="R687" s="431"/>
      <c r="S687" s="431"/>
      <c r="T687" s="431"/>
      <c r="U687" s="431"/>
      <c r="V687" s="431"/>
      <c r="W687" s="431"/>
      <c r="X687" s="431"/>
      <c r="Y687" s="431"/>
      <c r="Z687" s="378"/>
      <c r="AA687" s="378"/>
      <c r="AB687" s="378"/>
      <c r="AC687" s="378"/>
      <c r="AD687" s="378"/>
      <c r="AE687" s="378"/>
      <c r="AF687" s="378"/>
    </row>
    <row r="688" spans="1:32" ht="16.5" customHeight="1">
      <c r="A688" s="431"/>
      <c r="B688" s="402"/>
      <c r="C688" s="402"/>
      <c r="D688" s="431"/>
      <c r="E688" s="431"/>
      <c r="F688" s="431"/>
      <c r="G688" s="431"/>
      <c r="H688" s="431"/>
      <c r="I688" s="431"/>
      <c r="J688" s="431"/>
      <c r="K688" s="456"/>
      <c r="L688" s="431"/>
      <c r="M688" s="431"/>
      <c r="N688" s="431"/>
      <c r="O688" s="431"/>
      <c r="P688" s="431"/>
      <c r="Q688" s="431"/>
      <c r="R688" s="431"/>
      <c r="S688" s="431"/>
      <c r="T688" s="431"/>
      <c r="U688" s="431"/>
      <c r="V688" s="431"/>
      <c r="W688" s="431"/>
      <c r="X688" s="431"/>
      <c r="Y688" s="431"/>
      <c r="Z688" s="378"/>
      <c r="AA688" s="378"/>
      <c r="AB688" s="378"/>
      <c r="AC688" s="378"/>
      <c r="AD688" s="378"/>
      <c r="AE688" s="378"/>
      <c r="AF688" s="378"/>
    </row>
    <row r="689" spans="1:32" ht="16.5" customHeight="1">
      <c r="A689" s="431"/>
      <c r="B689" s="402"/>
      <c r="C689" s="402"/>
      <c r="D689" s="431"/>
      <c r="E689" s="431"/>
      <c r="F689" s="431"/>
      <c r="G689" s="431"/>
      <c r="H689" s="431"/>
      <c r="I689" s="431"/>
      <c r="J689" s="431"/>
      <c r="K689" s="456"/>
      <c r="L689" s="431"/>
      <c r="M689" s="431"/>
      <c r="N689" s="431"/>
      <c r="O689" s="431"/>
      <c r="P689" s="431"/>
      <c r="Q689" s="431"/>
      <c r="R689" s="431"/>
      <c r="S689" s="431"/>
      <c r="T689" s="431"/>
      <c r="U689" s="431"/>
      <c r="V689" s="431"/>
      <c r="W689" s="431"/>
      <c r="X689" s="431"/>
      <c r="Y689" s="431"/>
      <c r="Z689" s="378"/>
      <c r="AA689" s="378"/>
      <c r="AB689" s="378"/>
      <c r="AC689" s="378"/>
      <c r="AD689" s="378"/>
      <c r="AE689" s="378"/>
      <c r="AF689" s="378"/>
    </row>
    <row r="690" spans="1:32" ht="16.5" customHeight="1">
      <c r="A690" s="431"/>
      <c r="B690" s="402"/>
      <c r="C690" s="402"/>
      <c r="D690" s="431"/>
      <c r="E690" s="431"/>
      <c r="F690" s="431"/>
      <c r="G690" s="431"/>
      <c r="H690" s="431"/>
      <c r="I690" s="431"/>
      <c r="J690" s="431"/>
      <c r="K690" s="456"/>
      <c r="L690" s="431"/>
      <c r="M690" s="431"/>
      <c r="N690" s="431"/>
      <c r="O690" s="431"/>
      <c r="P690" s="431"/>
      <c r="Q690" s="431"/>
      <c r="R690" s="431"/>
      <c r="S690" s="431"/>
      <c r="T690" s="431"/>
      <c r="U690" s="431"/>
      <c r="V690" s="431"/>
      <c r="W690" s="431"/>
      <c r="X690" s="431"/>
      <c r="Y690" s="431"/>
      <c r="Z690" s="378"/>
      <c r="AA690" s="378"/>
      <c r="AB690" s="378"/>
      <c r="AC690" s="378"/>
      <c r="AD690" s="378"/>
      <c r="AE690" s="378"/>
      <c r="AF690" s="378"/>
    </row>
    <row r="691" spans="1:32" ht="16.5" customHeight="1">
      <c r="A691" s="431"/>
      <c r="B691" s="402"/>
      <c r="C691" s="402"/>
      <c r="D691" s="431"/>
      <c r="E691" s="431"/>
      <c r="F691" s="431"/>
      <c r="G691" s="431"/>
      <c r="H691" s="431"/>
      <c r="I691" s="431"/>
      <c r="J691" s="431"/>
      <c r="K691" s="456"/>
      <c r="L691" s="431"/>
      <c r="M691" s="431"/>
      <c r="N691" s="431"/>
      <c r="O691" s="431"/>
      <c r="P691" s="431"/>
      <c r="Q691" s="431"/>
      <c r="R691" s="431"/>
      <c r="S691" s="431"/>
      <c r="T691" s="431"/>
      <c r="U691" s="431"/>
      <c r="V691" s="431"/>
      <c r="W691" s="431"/>
      <c r="X691" s="431"/>
      <c r="Y691" s="431"/>
      <c r="Z691" s="378"/>
      <c r="AA691" s="378"/>
      <c r="AB691" s="378"/>
      <c r="AC691" s="378"/>
      <c r="AD691" s="378"/>
      <c r="AE691" s="378"/>
      <c r="AF691" s="378"/>
    </row>
    <row r="692" spans="1:32" ht="16.5" customHeight="1">
      <c r="A692" s="431"/>
      <c r="B692" s="402"/>
      <c r="C692" s="402"/>
      <c r="D692" s="431"/>
      <c r="E692" s="431"/>
      <c r="F692" s="431"/>
      <c r="G692" s="431"/>
      <c r="H692" s="431"/>
      <c r="I692" s="431"/>
      <c r="J692" s="431"/>
      <c r="K692" s="456"/>
      <c r="L692" s="431"/>
      <c r="M692" s="431"/>
      <c r="N692" s="431"/>
      <c r="O692" s="431"/>
      <c r="P692" s="431"/>
      <c r="Q692" s="431"/>
      <c r="R692" s="431"/>
      <c r="S692" s="431"/>
      <c r="T692" s="431"/>
      <c r="U692" s="431"/>
      <c r="V692" s="431"/>
      <c r="W692" s="431"/>
      <c r="X692" s="431"/>
      <c r="Y692" s="431"/>
      <c r="Z692" s="378"/>
      <c r="AA692" s="378"/>
      <c r="AB692" s="378"/>
      <c r="AC692" s="378"/>
      <c r="AD692" s="378"/>
      <c r="AE692" s="378"/>
      <c r="AF692" s="378"/>
    </row>
    <row r="693" spans="1:32" ht="16.5" customHeight="1">
      <c r="A693" s="431"/>
      <c r="B693" s="402"/>
      <c r="C693" s="402"/>
      <c r="D693" s="431"/>
      <c r="E693" s="431"/>
      <c r="F693" s="431"/>
      <c r="G693" s="431"/>
      <c r="H693" s="431"/>
      <c r="I693" s="431"/>
      <c r="J693" s="431"/>
      <c r="K693" s="456"/>
      <c r="L693" s="431"/>
      <c r="M693" s="431"/>
      <c r="N693" s="431"/>
      <c r="O693" s="431"/>
      <c r="P693" s="431"/>
      <c r="Q693" s="431"/>
      <c r="R693" s="431"/>
      <c r="S693" s="431"/>
      <c r="T693" s="431"/>
      <c r="U693" s="431"/>
      <c r="V693" s="431"/>
      <c r="W693" s="431"/>
      <c r="X693" s="431"/>
      <c r="Y693" s="431"/>
      <c r="Z693" s="378"/>
      <c r="AA693" s="378"/>
      <c r="AB693" s="378"/>
      <c r="AC693" s="378"/>
      <c r="AD693" s="378"/>
      <c r="AE693" s="378"/>
      <c r="AF693" s="378"/>
    </row>
    <row r="694" spans="1:32" ht="16.5" customHeight="1">
      <c r="A694" s="431"/>
      <c r="B694" s="402"/>
      <c r="C694" s="402"/>
      <c r="D694" s="431"/>
      <c r="E694" s="431"/>
      <c r="F694" s="431"/>
      <c r="G694" s="431"/>
      <c r="H694" s="431"/>
      <c r="I694" s="431"/>
      <c r="J694" s="431"/>
      <c r="K694" s="456"/>
      <c r="L694" s="431"/>
      <c r="M694" s="431"/>
      <c r="N694" s="431"/>
      <c r="O694" s="431"/>
      <c r="P694" s="431"/>
      <c r="Q694" s="431"/>
      <c r="R694" s="431"/>
      <c r="S694" s="431"/>
      <c r="T694" s="431"/>
      <c r="U694" s="431"/>
      <c r="V694" s="431"/>
      <c r="W694" s="431"/>
      <c r="X694" s="431"/>
      <c r="Y694" s="431"/>
      <c r="Z694" s="378"/>
      <c r="AA694" s="378"/>
      <c r="AB694" s="378"/>
      <c r="AC694" s="378"/>
      <c r="AD694" s="378"/>
      <c r="AE694" s="378"/>
      <c r="AF694" s="378"/>
    </row>
    <row r="695" spans="1:32" ht="16.5" customHeight="1">
      <c r="A695" s="431"/>
      <c r="B695" s="402"/>
      <c r="C695" s="402"/>
      <c r="D695" s="431"/>
      <c r="E695" s="431"/>
      <c r="F695" s="431"/>
      <c r="G695" s="431"/>
      <c r="H695" s="431"/>
      <c r="I695" s="431"/>
      <c r="J695" s="431"/>
      <c r="K695" s="456"/>
      <c r="L695" s="431"/>
      <c r="M695" s="431"/>
      <c r="N695" s="431"/>
      <c r="O695" s="431"/>
      <c r="P695" s="431"/>
      <c r="Q695" s="431"/>
      <c r="R695" s="431"/>
      <c r="S695" s="431"/>
      <c r="T695" s="431"/>
      <c r="U695" s="431"/>
      <c r="V695" s="431"/>
      <c r="W695" s="431"/>
      <c r="X695" s="431"/>
      <c r="Y695" s="431"/>
      <c r="Z695" s="378"/>
      <c r="AA695" s="378"/>
      <c r="AB695" s="378"/>
      <c r="AC695" s="378"/>
      <c r="AD695" s="378"/>
      <c r="AE695" s="378"/>
      <c r="AF695" s="378"/>
    </row>
    <row r="696" spans="1:32" ht="16.5" customHeight="1">
      <c r="A696" s="431"/>
      <c r="B696" s="402"/>
      <c r="C696" s="402"/>
      <c r="D696" s="431"/>
      <c r="E696" s="431"/>
      <c r="F696" s="431"/>
      <c r="G696" s="431"/>
      <c r="H696" s="431"/>
      <c r="I696" s="431"/>
      <c r="J696" s="431"/>
      <c r="K696" s="456"/>
      <c r="L696" s="431"/>
      <c r="M696" s="431"/>
      <c r="N696" s="431"/>
      <c r="O696" s="431"/>
      <c r="P696" s="431"/>
      <c r="Q696" s="431"/>
      <c r="R696" s="431"/>
      <c r="S696" s="431"/>
      <c r="T696" s="431"/>
      <c r="U696" s="431"/>
      <c r="V696" s="431"/>
      <c r="W696" s="431"/>
      <c r="X696" s="431"/>
      <c r="Y696" s="431"/>
      <c r="Z696" s="378"/>
      <c r="AA696" s="378"/>
      <c r="AB696" s="378"/>
      <c r="AC696" s="378"/>
      <c r="AD696" s="378"/>
      <c r="AE696" s="378"/>
      <c r="AF696" s="378"/>
    </row>
    <row r="697" spans="1:32" ht="16.5" customHeight="1">
      <c r="A697" s="431"/>
      <c r="B697" s="402"/>
      <c r="C697" s="402"/>
      <c r="D697" s="431"/>
      <c r="E697" s="431"/>
      <c r="F697" s="431"/>
      <c r="G697" s="431"/>
      <c r="H697" s="431"/>
      <c r="I697" s="431"/>
      <c r="J697" s="431"/>
      <c r="K697" s="456"/>
      <c r="L697" s="431"/>
      <c r="M697" s="431"/>
      <c r="N697" s="431"/>
      <c r="O697" s="431"/>
      <c r="P697" s="431"/>
      <c r="Q697" s="431"/>
      <c r="R697" s="431"/>
      <c r="S697" s="431"/>
      <c r="T697" s="431"/>
      <c r="U697" s="431"/>
      <c r="V697" s="431"/>
      <c r="W697" s="431"/>
      <c r="X697" s="431"/>
      <c r="Y697" s="431"/>
      <c r="Z697" s="378"/>
      <c r="AA697" s="378"/>
      <c r="AB697" s="378"/>
      <c r="AC697" s="378"/>
      <c r="AD697" s="378"/>
      <c r="AE697" s="378"/>
      <c r="AF697" s="378"/>
    </row>
    <row r="698" spans="1:32" ht="16.5" customHeight="1">
      <c r="A698" s="431"/>
      <c r="B698" s="402"/>
      <c r="C698" s="402"/>
      <c r="D698" s="431"/>
      <c r="E698" s="431"/>
      <c r="F698" s="431"/>
      <c r="G698" s="431"/>
      <c r="H698" s="431"/>
      <c r="I698" s="431"/>
      <c r="J698" s="431"/>
      <c r="K698" s="456"/>
      <c r="L698" s="431"/>
      <c r="M698" s="431"/>
      <c r="N698" s="431"/>
      <c r="O698" s="431"/>
      <c r="P698" s="431"/>
      <c r="Q698" s="431"/>
      <c r="R698" s="431"/>
      <c r="S698" s="431"/>
      <c r="T698" s="431"/>
      <c r="U698" s="431"/>
      <c r="V698" s="431"/>
      <c r="W698" s="431"/>
      <c r="X698" s="431"/>
      <c r="Y698" s="431"/>
      <c r="Z698" s="378"/>
      <c r="AA698" s="378"/>
      <c r="AB698" s="378"/>
      <c r="AC698" s="378"/>
      <c r="AD698" s="378"/>
      <c r="AE698" s="378"/>
      <c r="AF698" s="378"/>
    </row>
    <row r="699" spans="1:32" ht="16.5" customHeight="1">
      <c r="A699" s="431"/>
      <c r="B699" s="402"/>
      <c r="C699" s="402"/>
      <c r="D699" s="431"/>
      <c r="E699" s="431"/>
      <c r="F699" s="431"/>
      <c r="G699" s="431"/>
      <c r="H699" s="431"/>
      <c r="I699" s="431"/>
      <c r="J699" s="431"/>
      <c r="K699" s="456"/>
      <c r="L699" s="431"/>
      <c r="M699" s="431"/>
      <c r="N699" s="431"/>
      <c r="O699" s="431"/>
      <c r="P699" s="431"/>
      <c r="Q699" s="431"/>
      <c r="R699" s="431"/>
      <c r="S699" s="431"/>
      <c r="T699" s="431"/>
      <c r="U699" s="431"/>
      <c r="V699" s="431"/>
      <c r="W699" s="431"/>
      <c r="X699" s="431"/>
      <c r="Y699" s="431"/>
      <c r="Z699" s="378"/>
      <c r="AA699" s="378"/>
      <c r="AB699" s="378"/>
      <c r="AC699" s="378"/>
      <c r="AD699" s="378"/>
      <c r="AE699" s="378"/>
      <c r="AF699" s="378"/>
    </row>
    <row r="700" spans="1:32" ht="16.5" customHeight="1">
      <c r="A700" s="431"/>
      <c r="B700" s="402"/>
      <c r="C700" s="402"/>
      <c r="D700" s="431"/>
      <c r="E700" s="431"/>
      <c r="F700" s="431"/>
      <c r="G700" s="431"/>
      <c r="H700" s="431"/>
      <c r="I700" s="431"/>
      <c r="J700" s="431"/>
      <c r="K700" s="456"/>
      <c r="L700" s="431"/>
      <c r="M700" s="431"/>
      <c r="N700" s="431"/>
      <c r="O700" s="431"/>
      <c r="P700" s="431"/>
      <c r="Q700" s="431"/>
      <c r="R700" s="431"/>
      <c r="S700" s="431"/>
      <c r="T700" s="431"/>
      <c r="U700" s="431"/>
      <c r="V700" s="431"/>
      <c r="W700" s="431"/>
      <c r="X700" s="431"/>
      <c r="Y700" s="431"/>
      <c r="Z700" s="378"/>
      <c r="AA700" s="378"/>
      <c r="AB700" s="378"/>
      <c r="AC700" s="378"/>
      <c r="AD700" s="378"/>
      <c r="AE700" s="378"/>
      <c r="AF700" s="378"/>
    </row>
    <row r="701" spans="1:32" ht="16.5" customHeight="1">
      <c r="A701" s="431"/>
      <c r="B701" s="402"/>
      <c r="C701" s="402"/>
      <c r="D701" s="431"/>
      <c r="E701" s="431"/>
      <c r="F701" s="431"/>
      <c r="G701" s="431"/>
      <c r="H701" s="431"/>
      <c r="I701" s="431"/>
      <c r="J701" s="431"/>
      <c r="K701" s="456"/>
      <c r="L701" s="431"/>
      <c r="M701" s="431"/>
      <c r="N701" s="431"/>
      <c r="O701" s="431"/>
      <c r="P701" s="431"/>
      <c r="Q701" s="431"/>
      <c r="R701" s="431"/>
      <c r="S701" s="431"/>
      <c r="T701" s="431"/>
      <c r="U701" s="431"/>
      <c r="V701" s="431"/>
      <c r="W701" s="431"/>
      <c r="X701" s="431"/>
      <c r="Y701" s="431"/>
      <c r="Z701" s="378"/>
      <c r="AA701" s="378"/>
      <c r="AB701" s="378"/>
      <c r="AC701" s="378"/>
      <c r="AD701" s="378"/>
      <c r="AE701" s="378"/>
      <c r="AF701" s="378"/>
    </row>
    <row r="702" spans="1:32" ht="16.5" customHeight="1">
      <c r="A702" s="431"/>
      <c r="B702" s="402"/>
      <c r="C702" s="402"/>
      <c r="D702" s="431"/>
      <c r="E702" s="431"/>
      <c r="F702" s="431"/>
      <c r="G702" s="431"/>
      <c r="H702" s="431"/>
      <c r="I702" s="431"/>
      <c r="J702" s="431"/>
      <c r="K702" s="456"/>
      <c r="L702" s="431"/>
      <c r="M702" s="431"/>
      <c r="N702" s="431"/>
      <c r="O702" s="431"/>
      <c r="P702" s="431"/>
      <c r="Q702" s="431"/>
      <c r="R702" s="431"/>
      <c r="S702" s="431"/>
      <c r="T702" s="431"/>
      <c r="U702" s="431"/>
      <c r="V702" s="431"/>
      <c r="W702" s="431"/>
      <c r="X702" s="431"/>
      <c r="Y702" s="431"/>
      <c r="Z702" s="378"/>
      <c r="AA702" s="378"/>
      <c r="AB702" s="378"/>
      <c r="AC702" s="378"/>
      <c r="AD702" s="378"/>
      <c r="AE702" s="378"/>
      <c r="AF702" s="378"/>
    </row>
    <row r="703" spans="1:32" ht="16.5" customHeight="1">
      <c r="A703" s="431"/>
      <c r="B703" s="402"/>
      <c r="C703" s="402"/>
      <c r="D703" s="431"/>
      <c r="E703" s="431"/>
      <c r="F703" s="431"/>
      <c r="G703" s="431"/>
      <c r="H703" s="431"/>
      <c r="I703" s="431"/>
      <c r="J703" s="431"/>
      <c r="K703" s="456"/>
      <c r="L703" s="431"/>
      <c r="M703" s="431"/>
      <c r="N703" s="431"/>
      <c r="O703" s="431"/>
      <c r="P703" s="431"/>
      <c r="Q703" s="431"/>
      <c r="R703" s="431"/>
      <c r="S703" s="431"/>
      <c r="T703" s="431"/>
      <c r="U703" s="431"/>
      <c r="V703" s="431"/>
      <c r="W703" s="431"/>
      <c r="X703" s="431"/>
      <c r="Y703" s="431"/>
      <c r="Z703" s="378"/>
      <c r="AA703" s="378"/>
      <c r="AB703" s="378"/>
      <c r="AC703" s="378"/>
      <c r="AD703" s="378"/>
      <c r="AE703" s="378"/>
      <c r="AF703" s="378"/>
    </row>
    <row r="704" spans="1:32" ht="16.5" customHeight="1">
      <c r="A704" s="431"/>
      <c r="B704" s="402"/>
      <c r="C704" s="402"/>
      <c r="D704" s="431"/>
      <c r="E704" s="431"/>
      <c r="F704" s="431"/>
      <c r="G704" s="431"/>
      <c r="H704" s="431"/>
      <c r="I704" s="431"/>
      <c r="J704" s="431"/>
      <c r="K704" s="456"/>
      <c r="L704" s="431"/>
      <c r="M704" s="431"/>
      <c r="N704" s="431"/>
      <c r="O704" s="431"/>
      <c r="P704" s="431"/>
      <c r="Q704" s="431"/>
      <c r="R704" s="431"/>
      <c r="S704" s="431"/>
      <c r="T704" s="431"/>
      <c r="U704" s="431"/>
      <c r="V704" s="431"/>
      <c r="W704" s="431"/>
      <c r="X704" s="431"/>
      <c r="Y704" s="431"/>
      <c r="Z704" s="378"/>
      <c r="AA704" s="378"/>
      <c r="AB704" s="378"/>
      <c r="AC704" s="378"/>
      <c r="AD704" s="378"/>
      <c r="AE704" s="378"/>
      <c r="AF704" s="378"/>
    </row>
    <row r="705" spans="1:32" ht="16.5" customHeight="1">
      <c r="A705" s="431"/>
      <c r="B705" s="402"/>
      <c r="C705" s="402"/>
      <c r="D705" s="431"/>
      <c r="E705" s="431"/>
      <c r="F705" s="431"/>
      <c r="G705" s="431"/>
      <c r="H705" s="431"/>
      <c r="I705" s="431"/>
      <c r="J705" s="431"/>
      <c r="K705" s="456"/>
      <c r="L705" s="431"/>
      <c r="M705" s="431"/>
      <c r="N705" s="431"/>
      <c r="O705" s="431"/>
      <c r="P705" s="431"/>
      <c r="Q705" s="431"/>
      <c r="R705" s="431"/>
      <c r="S705" s="431"/>
      <c r="T705" s="431"/>
      <c r="U705" s="431"/>
      <c r="V705" s="431"/>
      <c r="W705" s="431"/>
      <c r="X705" s="431"/>
      <c r="Y705" s="431"/>
      <c r="Z705" s="378"/>
      <c r="AA705" s="378"/>
      <c r="AB705" s="378"/>
      <c r="AC705" s="378"/>
      <c r="AD705" s="378"/>
      <c r="AE705" s="378"/>
      <c r="AF705" s="378"/>
    </row>
    <row r="706" spans="1:32" ht="16.5" customHeight="1">
      <c r="A706" s="431"/>
      <c r="B706" s="402"/>
      <c r="C706" s="402"/>
      <c r="D706" s="431"/>
      <c r="E706" s="431"/>
      <c r="F706" s="431"/>
      <c r="G706" s="431"/>
      <c r="H706" s="431"/>
      <c r="I706" s="431"/>
      <c r="J706" s="431"/>
      <c r="K706" s="456"/>
      <c r="L706" s="431"/>
      <c r="M706" s="431"/>
      <c r="N706" s="431"/>
      <c r="O706" s="431"/>
      <c r="P706" s="431"/>
      <c r="Q706" s="431"/>
      <c r="R706" s="431"/>
      <c r="S706" s="431"/>
      <c r="T706" s="431"/>
      <c r="U706" s="431"/>
      <c r="V706" s="431"/>
      <c r="W706" s="431"/>
      <c r="X706" s="431"/>
      <c r="Y706" s="431"/>
      <c r="Z706" s="378"/>
      <c r="AA706" s="378"/>
      <c r="AB706" s="378"/>
      <c r="AC706" s="378"/>
      <c r="AD706" s="378"/>
      <c r="AE706" s="378"/>
      <c r="AF706" s="378"/>
    </row>
    <row r="707" spans="1:32" ht="16.5" customHeight="1">
      <c r="A707" s="431"/>
      <c r="B707" s="402"/>
      <c r="C707" s="402"/>
      <c r="D707" s="431"/>
      <c r="E707" s="431"/>
      <c r="F707" s="431"/>
      <c r="G707" s="431"/>
      <c r="H707" s="431"/>
      <c r="I707" s="431"/>
      <c r="J707" s="431"/>
      <c r="K707" s="456"/>
      <c r="L707" s="431"/>
      <c r="M707" s="431"/>
      <c r="N707" s="431"/>
      <c r="O707" s="431"/>
      <c r="P707" s="431"/>
      <c r="Q707" s="431"/>
      <c r="R707" s="431"/>
      <c r="S707" s="431"/>
      <c r="T707" s="431"/>
      <c r="U707" s="431"/>
      <c r="V707" s="431"/>
      <c r="W707" s="431"/>
      <c r="X707" s="431"/>
      <c r="Y707" s="431"/>
      <c r="Z707" s="378"/>
      <c r="AA707" s="378"/>
      <c r="AB707" s="378"/>
      <c r="AC707" s="378"/>
      <c r="AD707" s="378"/>
      <c r="AE707" s="378"/>
      <c r="AF707" s="378"/>
    </row>
    <row r="708" spans="1:32" ht="16.5" customHeight="1">
      <c r="A708" s="431"/>
      <c r="B708" s="402"/>
      <c r="C708" s="402"/>
      <c r="D708" s="431"/>
      <c r="E708" s="431"/>
      <c r="F708" s="431"/>
      <c r="G708" s="431"/>
      <c r="H708" s="431"/>
      <c r="I708" s="431"/>
      <c r="J708" s="431"/>
      <c r="K708" s="456"/>
      <c r="L708" s="431"/>
      <c r="M708" s="431"/>
      <c r="N708" s="431"/>
      <c r="O708" s="431"/>
      <c r="P708" s="431"/>
      <c r="Q708" s="431"/>
      <c r="R708" s="431"/>
      <c r="S708" s="431"/>
      <c r="T708" s="431"/>
      <c r="U708" s="431"/>
      <c r="V708" s="431"/>
      <c r="W708" s="431"/>
      <c r="X708" s="431"/>
      <c r="Y708" s="431"/>
      <c r="Z708" s="378"/>
      <c r="AA708" s="378"/>
      <c r="AB708" s="378"/>
      <c r="AC708" s="378"/>
      <c r="AD708" s="378"/>
      <c r="AE708" s="378"/>
      <c r="AF708" s="378"/>
    </row>
    <row r="709" spans="1:32" ht="16.5" customHeight="1">
      <c r="A709" s="431"/>
      <c r="B709" s="402"/>
      <c r="C709" s="402"/>
      <c r="D709" s="431"/>
      <c r="E709" s="431"/>
      <c r="F709" s="431"/>
      <c r="G709" s="431"/>
      <c r="H709" s="431"/>
      <c r="I709" s="431"/>
      <c r="J709" s="431"/>
      <c r="K709" s="456"/>
      <c r="L709" s="431"/>
      <c r="M709" s="431"/>
      <c r="N709" s="431"/>
      <c r="O709" s="431"/>
      <c r="P709" s="431"/>
      <c r="Q709" s="431"/>
      <c r="R709" s="431"/>
      <c r="S709" s="431"/>
      <c r="T709" s="431"/>
      <c r="U709" s="431"/>
      <c r="V709" s="431"/>
      <c r="W709" s="431"/>
      <c r="X709" s="431"/>
      <c r="Y709" s="431"/>
      <c r="Z709" s="378"/>
      <c r="AA709" s="378"/>
      <c r="AB709" s="378"/>
      <c r="AC709" s="378"/>
      <c r="AD709" s="378"/>
      <c r="AE709" s="378"/>
      <c r="AF709" s="378"/>
    </row>
    <row r="710" spans="1:32" ht="16.5" customHeight="1">
      <c r="A710" s="431"/>
      <c r="B710" s="402"/>
      <c r="C710" s="402"/>
      <c r="D710" s="431"/>
      <c r="E710" s="431"/>
      <c r="F710" s="431"/>
      <c r="G710" s="431"/>
      <c r="H710" s="431"/>
      <c r="I710" s="431"/>
      <c r="J710" s="431"/>
      <c r="K710" s="456"/>
      <c r="L710" s="431"/>
      <c r="M710" s="431"/>
      <c r="N710" s="431"/>
      <c r="O710" s="431"/>
      <c r="P710" s="431"/>
      <c r="Q710" s="431"/>
      <c r="R710" s="431"/>
      <c r="S710" s="431"/>
      <c r="T710" s="431"/>
      <c r="U710" s="431"/>
      <c r="V710" s="431"/>
      <c r="W710" s="431"/>
      <c r="X710" s="431"/>
      <c r="Y710" s="431"/>
      <c r="Z710" s="378"/>
      <c r="AA710" s="378"/>
      <c r="AB710" s="378"/>
      <c r="AC710" s="378"/>
      <c r="AD710" s="378"/>
      <c r="AE710" s="378"/>
      <c r="AF710" s="378"/>
    </row>
    <row r="711" spans="1:32" ht="16.5" customHeight="1">
      <c r="A711" s="431"/>
      <c r="B711" s="402"/>
      <c r="C711" s="402"/>
      <c r="D711" s="431"/>
      <c r="E711" s="431"/>
      <c r="F711" s="431"/>
      <c r="G711" s="431"/>
      <c r="H711" s="431"/>
      <c r="I711" s="431"/>
      <c r="J711" s="431"/>
      <c r="K711" s="456"/>
      <c r="L711" s="431"/>
      <c r="M711" s="431"/>
      <c r="N711" s="431"/>
      <c r="O711" s="431"/>
      <c r="P711" s="431"/>
      <c r="Q711" s="431"/>
      <c r="R711" s="431"/>
      <c r="S711" s="431"/>
      <c r="T711" s="431"/>
      <c r="U711" s="431"/>
      <c r="V711" s="431"/>
      <c r="W711" s="431"/>
      <c r="X711" s="431"/>
      <c r="Y711" s="431"/>
      <c r="Z711" s="378"/>
      <c r="AA711" s="378"/>
      <c r="AB711" s="378"/>
      <c r="AC711" s="378"/>
      <c r="AD711" s="378"/>
      <c r="AE711" s="378"/>
      <c r="AF711" s="378"/>
    </row>
    <row r="712" spans="1:32" ht="16.5" customHeight="1">
      <c r="A712" s="431"/>
      <c r="B712" s="402"/>
      <c r="C712" s="402"/>
      <c r="D712" s="431"/>
      <c r="E712" s="431"/>
      <c r="F712" s="431"/>
      <c r="G712" s="431"/>
      <c r="H712" s="431"/>
      <c r="I712" s="431"/>
      <c r="J712" s="431"/>
      <c r="K712" s="456"/>
      <c r="L712" s="431"/>
      <c r="M712" s="431"/>
      <c r="N712" s="431"/>
      <c r="O712" s="431"/>
      <c r="P712" s="431"/>
      <c r="Q712" s="431"/>
      <c r="R712" s="431"/>
      <c r="S712" s="431"/>
      <c r="T712" s="431"/>
      <c r="U712" s="431"/>
      <c r="V712" s="431"/>
      <c r="W712" s="431"/>
      <c r="X712" s="431"/>
      <c r="Y712" s="431"/>
      <c r="Z712" s="378"/>
      <c r="AA712" s="378"/>
      <c r="AB712" s="378"/>
      <c r="AC712" s="378"/>
      <c r="AD712" s="378"/>
      <c r="AE712" s="378"/>
      <c r="AF712" s="378"/>
    </row>
    <row r="713" spans="1:32" ht="16.5" customHeight="1">
      <c r="A713" s="431"/>
      <c r="B713" s="402"/>
      <c r="C713" s="402"/>
      <c r="D713" s="431"/>
      <c r="E713" s="431"/>
      <c r="F713" s="431"/>
      <c r="G713" s="431"/>
      <c r="H713" s="431"/>
      <c r="I713" s="431"/>
      <c r="J713" s="431"/>
      <c r="K713" s="456"/>
      <c r="L713" s="431"/>
      <c r="M713" s="431"/>
      <c r="N713" s="431"/>
      <c r="O713" s="431"/>
      <c r="P713" s="431"/>
      <c r="Q713" s="431"/>
      <c r="R713" s="431"/>
      <c r="S713" s="431"/>
      <c r="T713" s="431"/>
      <c r="U713" s="431"/>
      <c r="V713" s="431"/>
      <c r="W713" s="431"/>
      <c r="X713" s="431"/>
      <c r="Y713" s="431"/>
      <c r="Z713" s="378"/>
      <c r="AA713" s="378"/>
      <c r="AB713" s="378"/>
      <c r="AC713" s="378"/>
      <c r="AD713" s="378"/>
      <c r="AE713" s="378"/>
      <c r="AF713" s="378"/>
    </row>
    <row r="714" spans="1:32" ht="16.5" customHeight="1">
      <c r="A714" s="431"/>
      <c r="B714" s="402"/>
      <c r="C714" s="402"/>
      <c r="D714" s="431"/>
      <c r="E714" s="431"/>
      <c r="F714" s="431"/>
      <c r="G714" s="431"/>
      <c r="H714" s="431"/>
      <c r="I714" s="431"/>
      <c r="J714" s="431"/>
      <c r="K714" s="456"/>
      <c r="L714" s="431"/>
      <c r="M714" s="431"/>
      <c r="N714" s="431"/>
      <c r="O714" s="431"/>
      <c r="P714" s="431"/>
      <c r="Q714" s="431"/>
      <c r="R714" s="431"/>
      <c r="S714" s="431"/>
      <c r="T714" s="431"/>
      <c r="U714" s="431"/>
      <c r="V714" s="431"/>
      <c r="W714" s="431"/>
      <c r="X714" s="431"/>
      <c r="Y714" s="431"/>
      <c r="Z714" s="378"/>
      <c r="AA714" s="378"/>
      <c r="AB714" s="378"/>
      <c r="AC714" s="378"/>
      <c r="AD714" s="378"/>
      <c r="AE714" s="378"/>
      <c r="AF714" s="378"/>
    </row>
    <row r="715" spans="1:32" ht="16.5" customHeight="1">
      <c r="A715" s="431"/>
      <c r="B715" s="402"/>
      <c r="C715" s="402"/>
      <c r="D715" s="431"/>
      <c r="E715" s="431"/>
      <c r="F715" s="431"/>
      <c r="G715" s="431"/>
      <c r="H715" s="431"/>
      <c r="I715" s="431"/>
      <c r="J715" s="431"/>
      <c r="K715" s="456"/>
      <c r="L715" s="431"/>
      <c r="M715" s="431"/>
      <c r="N715" s="431"/>
      <c r="O715" s="431"/>
      <c r="P715" s="431"/>
      <c r="Q715" s="431"/>
      <c r="R715" s="431"/>
      <c r="S715" s="431"/>
      <c r="T715" s="431"/>
      <c r="U715" s="431"/>
      <c r="V715" s="431"/>
      <c r="W715" s="431"/>
      <c r="X715" s="431"/>
      <c r="Y715" s="431"/>
      <c r="Z715" s="378"/>
      <c r="AA715" s="378"/>
      <c r="AB715" s="378"/>
      <c r="AC715" s="378"/>
      <c r="AD715" s="378"/>
      <c r="AE715" s="378"/>
      <c r="AF715" s="378"/>
    </row>
    <row r="716" spans="1:32" ht="16.5" customHeight="1">
      <c r="A716" s="431"/>
      <c r="B716" s="402"/>
      <c r="C716" s="402"/>
      <c r="D716" s="431"/>
      <c r="E716" s="431"/>
      <c r="F716" s="431"/>
      <c r="G716" s="431"/>
      <c r="H716" s="431"/>
      <c r="I716" s="431"/>
      <c r="J716" s="431"/>
      <c r="K716" s="456"/>
      <c r="L716" s="431"/>
      <c r="M716" s="431"/>
      <c r="N716" s="431"/>
      <c r="O716" s="431"/>
      <c r="P716" s="431"/>
      <c r="Q716" s="431"/>
      <c r="R716" s="431"/>
      <c r="S716" s="431"/>
      <c r="T716" s="431"/>
      <c r="U716" s="431"/>
      <c r="V716" s="431"/>
      <c r="W716" s="431"/>
      <c r="X716" s="431"/>
      <c r="Y716" s="431"/>
      <c r="Z716" s="378"/>
      <c r="AA716" s="378"/>
      <c r="AB716" s="378"/>
      <c r="AC716" s="378"/>
      <c r="AD716" s="378"/>
      <c r="AE716" s="378"/>
      <c r="AF716" s="378"/>
    </row>
    <row r="717" spans="1:32" ht="16.5" customHeight="1">
      <c r="A717" s="431"/>
      <c r="B717" s="402"/>
      <c r="C717" s="402"/>
      <c r="D717" s="431"/>
      <c r="E717" s="431"/>
      <c r="F717" s="431"/>
      <c r="G717" s="431"/>
      <c r="H717" s="431"/>
      <c r="I717" s="431"/>
      <c r="J717" s="431"/>
      <c r="K717" s="456"/>
      <c r="L717" s="431"/>
      <c r="M717" s="431"/>
      <c r="N717" s="431"/>
      <c r="O717" s="431"/>
      <c r="P717" s="431"/>
      <c r="Q717" s="431"/>
      <c r="R717" s="431"/>
      <c r="S717" s="431"/>
      <c r="T717" s="431"/>
      <c r="U717" s="431"/>
      <c r="V717" s="431"/>
      <c r="W717" s="431"/>
      <c r="X717" s="431"/>
      <c r="Y717" s="431"/>
      <c r="Z717" s="378"/>
      <c r="AA717" s="378"/>
      <c r="AB717" s="378"/>
      <c r="AC717" s="378"/>
      <c r="AD717" s="378"/>
      <c r="AE717" s="378"/>
      <c r="AF717" s="378"/>
    </row>
    <row r="718" spans="1:32" ht="16.5" customHeight="1">
      <c r="A718" s="431"/>
      <c r="B718" s="402"/>
      <c r="C718" s="402"/>
      <c r="D718" s="431"/>
      <c r="E718" s="431"/>
      <c r="F718" s="431"/>
      <c r="G718" s="431"/>
      <c r="H718" s="431"/>
      <c r="I718" s="431"/>
      <c r="J718" s="431"/>
      <c r="K718" s="456"/>
      <c r="L718" s="431"/>
      <c r="M718" s="431"/>
      <c r="N718" s="431"/>
      <c r="O718" s="431"/>
      <c r="P718" s="431"/>
      <c r="Q718" s="431"/>
      <c r="R718" s="431"/>
      <c r="S718" s="431"/>
      <c r="T718" s="431"/>
      <c r="U718" s="431"/>
      <c r="V718" s="431"/>
      <c r="W718" s="431"/>
      <c r="X718" s="431"/>
      <c r="Y718" s="431"/>
      <c r="Z718" s="378"/>
      <c r="AA718" s="378"/>
      <c r="AB718" s="378"/>
      <c r="AC718" s="378"/>
      <c r="AD718" s="378"/>
      <c r="AE718" s="378"/>
      <c r="AF718" s="378"/>
    </row>
    <row r="719" spans="1:32" ht="16.5" customHeight="1">
      <c r="A719" s="431"/>
      <c r="B719" s="402"/>
      <c r="C719" s="402"/>
      <c r="D719" s="431"/>
      <c r="E719" s="431"/>
      <c r="F719" s="431"/>
      <c r="G719" s="431"/>
      <c r="H719" s="431"/>
      <c r="I719" s="431"/>
      <c r="J719" s="431"/>
      <c r="K719" s="456"/>
      <c r="L719" s="431"/>
      <c r="M719" s="431"/>
      <c r="N719" s="431"/>
      <c r="O719" s="431"/>
      <c r="P719" s="431"/>
      <c r="Q719" s="431"/>
      <c r="R719" s="431"/>
      <c r="S719" s="431"/>
      <c r="T719" s="431"/>
      <c r="U719" s="431"/>
      <c r="V719" s="431"/>
      <c r="W719" s="431"/>
      <c r="X719" s="431"/>
      <c r="Y719" s="431"/>
      <c r="Z719" s="378"/>
      <c r="AA719" s="378"/>
      <c r="AB719" s="378"/>
      <c r="AC719" s="378"/>
      <c r="AD719" s="378"/>
      <c r="AE719" s="378"/>
      <c r="AF719" s="378"/>
    </row>
    <row r="720" spans="1:32" ht="16.5" customHeight="1">
      <c r="A720" s="431"/>
      <c r="B720" s="402"/>
      <c r="C720" s="402"/>
      <c r="D720" s="431"/>
      <c r="E720" s="431"/>
      <c r="F720" s="431"/>
      <c r="G720" s="431"/>
      <c r="H720" s="431"/>
      <c r="I720" s="431"/>
      <c r="J720" s="431"/>
      <c r="K720" s="456"/>
      <c r="L720" s="431"/>
      <c r="M720" s="431"/>
      <c r="N720" s="431"/>
      <c r="O720" s="431"/>
      <c r="P720" s="431"/>
      <c r="Q720" s="431"/>
      <c r="R720" s="431"/>
      <c r="S720" s="431"/>
      <c r="T720" s="431"/>
      <c r="U720" s="431"/>
      <c r="V720" s="431"/>
      <c r="W720" s="431"/>
      <c r="X720" s="431"/>
      <c r="Y720" s="431"/>
      <c r="Z720" s="378"/>
      <c r="AA720" s="378"/>
      <c r="AB720" s="378"/>
      <c r="AC720" s="378"/>
      <c r="AD720" s="378"/>
      <c r="AE720" s="378"/>
      <c r="AF720" s="378"/>
    </row>
    <row r="721" spans="1:32" ht="16.5" customHeight="1">
      <c r="A721" s="431"/>
      <c r="B721" s="402"/>
      <c r="C721" s="402"/>
      <c r="D721" s="431"/>
      <c r="E721" s="431"/>
      <c r="F721" s="431"/>
      <c r="G721" s="431"/>
      <c r="H721" s="431"/>
      <c r="I721" s="431"/>
      <c r="J721" s="431"/>
      <c r="K721" s="456"/>
      <c r="L721" s="431"/>
      <c r="M721" s="431"/>
      <c r="N721" s="431"/>
      <c r="O721" s="431"/>
      <c r="P721" s="431"/>
      <c r="Q721" s="431"/>
      <c r="R721" s="431"/>
      <c r="S721" s="431"/>
      <c r="T721" s="431"/>
      <c r="U721" s="431"/>
      <c r="V721" s="431"/>
      <c r="W721" s="431"/>
      <c r="X721" s="431"/>
      <c r="Y721" s="431"/>
      <c r="Z721" s="378"/>
      <c r="AA721" s="378"/>
      <c r="AB721" s="378"/>
      <c r="AC721" s="378"/>
      <c r="AD721" s="378"/>
      <c r="AE721" s="378"/>
      <c r="AF721" s="378"/>
    </row>
    <row r="722" spans="1:32" ht="16.5" customHeight="1">
      <c r="A722" s="431"/>
      <c r="B722" s="402"/>
      <c r="C722" s="402"/>
      <c r="D722" s="431"/>
      <c r="E722" s="431"/>
      <c r="F722" s="431"/>
      <c r="G722" s="431"/>
      <c r="H722" s="431"/>
      <c r="I722" s="431"/>
      <c r="J722" s="431"/>
      <c r="K722" s="456"/>
      <c r="L722" s="431"/>
      <c r="M722" s="431"/>
      <c r="N722" s="431"/>
      <c r="O722" s="431"/>
      <c r="P722" s="431"/>
      <c r="Q722" s="431"/>
      <c r="R722" s="431"/>
      <c r="S722" s="431"/>
      <c r="T722" s="431"/>
      <c r="U722" s="431"/>
      <c r="V722" s="431"/>
      <c r="W722" s="431"/>
      <c r="X722" s="431"/>
      <c r="Y722" s="431"/>
      <c r="Z722" s="378"/>
      <c r="AA722" s="378"/>
      <c r="AB722" s="378"/>
      <c r="AC722" s="378"/>
      <c r="AD722" s="378"/>
      <c r="AE722" s="378"/>
      <c r="AF722" s="378"/>
    </row>
    <row r="723" spans="1:32" ht="16.5" customHeight="1">
      <c r="A723" s="431"/>
      <c r="B723" s="402"/>
      <c r="C723" s="402"/>
      <c r="D723" s="431"/>
      <c r="E723" s="431"/>
      <c r="F723" s="431"/>
      <c r="G723" s="431"/>
      <c r="H723" s="431"/>
      <c r="I723" s="431"/>
      <c r="J723" s="431"/>
      <c r="K723" s="456"/>
      <c r="L723" s="431"/>
      <c r="M723" s="431"/>
      <c r="N723" s="431"/>
      <c r="O723" s="431"/>
      <c r="P723" s="431"/>
      <c r="Q723" s="431"/>
      <c r="R723" s="431"/>
      <c r="S723" s="431"/>
      <c r="T723" s="431"/>
      <c r="U723" s="431"/>
      <c r="V723" s="431"/>
      <c r="W723" s="431"/>
      <c r="X723" s="431"/>
      <c r="Y723" s="431"/>
      <c r="Z723" s="378"/>
      <c r="AA723" s="378"/>
      <c r="AB723" s="378"/>
      <c r="AC723" s="378"/>
      <c r="AD723" s="378"/>
      <c r="AE723" s="378"/>
      <c r="AF723" s="378"/>
    </row>
    <row r="724" spans="1:32" ht="16.5" customHeight="1">
      <c r="A724" s="431"/>
      <c r="B724" s="402"/>
      <c r="C724" s="402"/>
      <c r="D724" s="431"/>
      <c r="E724" s="431"/>
      <c r="F724" s="431"/>
      <c r="G724" s="431"/>
      <c r="H724" s="431"/>
      <c r="I724" s="431"/>
      <c r="J724" s="431"/>
      <c r="K724" s="456"/>
      <c r="L724" s="431"/>
      <c r="M724" s="431"/>
      <c r="N724" s="431"/>
      <c r="O724" s="431"/>
      <c r="P724" s="431"/>
      <c r="Q724" s="431"/>
      <c r="R724" s="431"/>
      <c r="S724" s="431"/>
      <c r="T724" s="431"/>
      <c r="U724" s="431"/>
      <c r="V724" s="431"/>
      <c r="W724" s="431"/>
      <c r="X724" s="431"/>
      <c r="Y724" s="431"/>
      <c r="Z724" s="378"/>
      <c r="AA724" s="378"/>
      <c r="AB724" s="378"/>
      <c r="AC724" s="378"/>
      <c r="AD724" s="378"/>
      <c r="AE724" s="378"/>
      <c r="AF724" s="378"/>
    </row>
    <row r="725" spans="1:32" ht="16.5" customHeight="1">
      <c r="A725" s="431"/>
      <c r="B725" s="402"/>
      <c r="C725" s="402"/>
      <c r="D725" s="431"/>
      <c r="E725" s="431"/>
      <c r="F725" s="431"/>
      <c r="G725" s="431"/>
      <c r="H725" s="431"/>
      <c r="I725" s="431"/>
      <c r="J725" s="431"/>
      <c r="K725" s="456"/>
      <c r="L725" s="431"/>
      <c r="M725" s="431"/>
      <c r="N725" s="431"/>
      <c r="O725" s="431"/>
      <c r="P725" s="431"/>
      <c r="Q725" s="431"/>
      <c r="R725" s="431"/>
      <c r="S725" s="431"/>
      <c r="T725" s="431"/>
      <c r="U725" s="431"/>
      <c r="V725" s="431"/>
      <c r="W725" s="431"/>
      <c r="X725" s="431"/>
      <c r="Y725" s="431"/>
      <c r="Z725" s="378"/>
      <c r="AA725" s="378"/>
      <c r="AB725" s="378"/>
      <c r="AC725" s="378"/>
      <c r="AD725" s="378"/>
      <c r="AE725" s="378"/>
      <c r="AF725" s="378"/>
    </row>
    <row r="726" spans="1:32" ht="16.5" customHeight="1">
      <c r="A726" s="431"/>
      <c r="B726" s="402"/>
      <c r="C726" s="402"/>
      <c r="D726" s="431"/>
      <c r="E726" s="431"/>
      <c r="F726" s="431"/>
      <c r="G726" s="431"/>
      <c r="H726" s="431"/>
      <c r="I726" s="431"/>
      <c r="J726" s="431"/>
      <c r="K726" s="456"/>
      <c r="L726" s="431"/>
      <c r="M726" s="431"/>
      <c r="N726" s="431"/>
      <c r="O726" s="431"/>
      <c r="P726" s="431"/>
      <c r="Q726" s="431"/>
      <c r="R726" s="431"/>
      <c r="S726" s="431"/>
      <c r="T726" s="431"/>
      <c r="U726" s="431"/>
      <c r="V726" s="431"/>
      <c r="W726" s="431"/>
      <c r="X726" s="431"/>
      <c r="Y726" s="431"/>
      <c r="Z726" s="378"/>
      <c r="AA726" s="378"/>
      <c r="AB726" s="378"/>
      <c r="AC726" s="378"/>
      <c r="AD726" s="378"/>
      <c r="AE726" s="378"/>
      <c r="AF726" s="378"/>
    </row>
    <row r="727" spans="1:32" ht="16.5" customHeight="1">
      <c r="A727" s="431"/>
      <c r="B727" s="402"/>
      <c r="C727" s="402"/>
      <c r="D727" s="431"/>
      <c r="E727" s="431"/>
      <c r="F727" s="431"/>
      <c r="G727" s="431"/>
      <c r="H727" s="431"/>
      <c r="I727" s="431"/>
      <c r="J727" s="431"/>
      <c r="K727" s="456"/>
      <c r="L727" s="431"/>
      <c r="M727" s="431"/>
      <c r="N727" s="431"/>
      <c r="O727" s="431"/>
      <c r="P727" s="431"/>
      <c r="Q727" s="431"/>
      <c r="R727" s="431"/>
      <c r="S727" s="431"/>
      <c r="T727" s="431"/>
      <c r="U727" s="431"/>
      <c r="V727" s="431"/>
      <c r="W727" s="431"/>
      <c r="X727" s="431"/>
      <c r="Y727" s="431"/>
      <c r="Z727" s="378"/>
      <c r="AA727" s="378"/>
      <c r="AB727" s="378"/>
      <c r="AC727" s="378"/>
      <c r="AD727" s="378"/>
      <c r="AE727" s="378"/>
      <c r="AF727" s="378"/>
    </row>
    <row r="728" spans="1:32" ht="16.5" customHeight="1">
      <c r="A728" s="431"/>
      <c r="B728" s="402"/>
      <c r="C728" s="402"/>
      <c r="D728" s="431"/>
      <c r="E728" s="431"/>
      <c r="F728" s="431"/>
      <c r="G728" s="431"/>
      <c r="H728" s="431"/>
      <c r="I728" s="431"/>
      <c r="J728" s="431"/>
      <c r="K728" s="456"/>
      <c r="L728" s="431"/>
      <c r="M728" s="431"/>
      <c r="N728" s="431"/>
      <c r="O728" s="431"/>
      <c r="P728" s="431"/>
      <c r="Q728" s="431"/>
      <c r="R728" s="431"/>
      <c r="S728" s="431"/>
      <c r="T728" s="431"/>
      <c r="U728" s="431"/>
      <c r="V728" s="431"/>
      <c r="W728" s="431"/>
      <c r="X728" s="431"/>
      <c r="Y728" s="431"/>
      <c r="Z728" s="378"/>
      <c r="AA728" s="378"/>
      <c r="AB728" s="378"/>
      <c r="AC728" s="378"/>
      <c r="AD728" s="378"/>
      <c r="AE728" s="378"/>
      <c r="AF728" s="378"/>
    </row>
    <row r="729" spans="1:32" ht="16.5" customHeight="1">
      <c r="A729" s="431"/>
      <c r="B729" s="402"/>
      <c r="C729" s="402"/>
      <c r="D729" s="431"/>
      <c r="E729" s="431"/>
      <c r="F729" s="431"/>
      <c r="G729" s="431"/>
      <c r="H729" s="431"/>
      <c r="I729" s="431"/>
      <c r="J729" s="431"/>
      <c r="K729" s="456"/>
      <c r="L729" s="431"/>
      <c r="M729" s="431"/>
      <c r="N729" s="431"/>
      <c r="O729" s="431"/>
      <c r="P729" s="431"/>
      <c r="Q729" s="431"/>
      <c r="R729" s="431"/>
      <c r="S729" s="431"/>
      <c r="T729" s="431"/>
      <c r="U729" s="431"/>
      <c r="V729" s="431"/>
      <c r="W729" s="431"/>
      <c r="X729" s="431"/>
      <c r="Y729" s="431"/>
      <c r="Z729" s="378"/>
      <c r="AA729" s="378"/>
      <c r="AB729" s="378"/>
      <c r="AC729" s="378"/>
      <c r="AD729" s="378"/>
      <c r="AE729" s="378"/>
      <c r="AF729" s="378"/>
    </row>
    <row r="730" spans="1:32" ht="16.5" customHeight="1">
      <c r="A730" s="431"/>
      <c r="B730" s="402"/>
      <c r="C730" s="402"/>
      <c r="D730" s="431"/>
      <c r="E730" s="431"/>
      <c r="F730" s="431"/>
      <c r="G730" s="431"/>
      <c r="H730" s="431"/>
      <c r="I730" s="431"/>
      <c r="J730" s="431"/>
      <c r="K730" s="456"/>
      <c r="L730" s="431"/>
      <c r="M730" s="431"/>
      <c r="N730" s="431"/>
      <c r="O730" s="431"/>
      <c r="P730" s="431"/>
      <c r="Q730" s="431"/>
      <c r="R730" s="431"/>
      <c r="S730" s="431"/>
      <c r="T730" s="431"/>
      <c r="U730" s="431"/>
      <c r="V730" s="431"/>
      <c r="W730" s="431"/>
      <c r="X730" s="431"/>
      <c r="Y730" s="431"/>
      <c r="Z730" s="378"/>
      <c r="AA730" s="378"/>
      <c r="AB730" s="378"/>
      <c r="AC730" s="378"/>
      <c r="AD730" s="378"/>
      <c r="AE730" s="378"/>
      <c r="AF730" s="378"/>
    </row>
    <row r="731" spans="1:32" ht="16.5" customHeight="1">
      <c r="A731" s="431"/>
      <c r="B731" s="402"/>
      <c r="C731" s="402"/>
      <c r="D731" s="431"/>
      <c r="E731" s="431"/>
      <c r="F731" s="431"/>
      <c r="G731" s="431"/>
      <c r="H731" s="431"/>
      <c r="I731" s="431"/>
      <c r="J731" s="431"/>
      <c r="K731" s="456"/>
      <c r="L731" s="431"/>
      <c r="M731" s="431"/>
      <c r="N731" s="431"/>
      <c r="O731" s="431"/>
      <c r="P731" s="431"/>
      <c r="Q731" s="431"/>
      <c r="R731" s="431"/>
      <c r="S731" s="431"/>
      <c r="T731" s="431"/>
      <c r="U731" s="431"/>
      <c r="V731" s="431"/>
      <c r="W731" s="431"/>
      <c r="X731" s="431"/>
      <c r="Y731" s="431"/>
      <c r="Z731" s="378"/>
      <c r="AA731" s="378"/>
      <c r="AB731" s="378"/>
      <c r="AC731" s="378"/>
      <c r="AD731" s="378"/>
      <c r="AE731" s="378"/>
      <c r="AF731" s="378"/>
    </row>
    <row r="732" spans="1:32" ht="16.5" customHeight="1">
      <c r="A732" s="431"/>
      <c r="B732" s="402"/>
      <c r="C732" s="402"/>
      <c r="D732" s="431"/>
      <c r="E732" s="431"/>
      <c r="F732" s="431"/>
      <c r="G732" s="431"/>
      <c r="H732" s="431"/>
      <c r="I732" s="431"/>
      <c r="J732" s="431"/>
      <c r="K732" s="456"/>
      <c r="L732" s="431"/>
      <c r="M732" s="431"/>
      <c r="N732" s="431"/>
      <c r="O732" s="431"/>
      <c r="P732" s="431"/>
      <c r="Q732" s="431"/>
      <c r="R732" s="431"/>
      <c r="S732" s="431"/>
      <c r="T732" s="431"/>
      <c r="U732" s="431"/>
      <c r="V732" s="431"/>
      <c r="W732" s="431"/>
      <c r="X732" s="431"/>
      <c r="Y732" s="431"/>
      <c r="Z732" s="378"/>
      <c r="AA732" s="378"/>
      <c r="AB732" s="378"/>
      <c r="AC732" s="378"/>
      <c r="AD732" s="378"/>
      <c r="AE732" s="378"/>
      <c r="AF732" s="378"/>
    </row>
    <row r="733" spans="1:32" ht="16.5" customHeight="1">
      <c r="A733" s="431"/>
      <c r="B733" s="402"/>
      <c r="C733" s="402"/>
      <c r="D733" s="431"/>
      <c r="E733" s="431"/>
      <c r="F733" s="431"/>
      <c r="G733" s="431"/>
      <c r="H733" s="431"/>
      <c r="I733" s="431"/>
      <c r="J733" s="431"/>
      <c r="K733" s="456"/>
      <c r="L733" s="431"/>
      <c r="M733" s="431"/>
      <c r="N733" s="431"/>
      <c r="O733" s="431"/>
      <c r="P733" s="431"/>
      <c r="Q733" s="431"/>
      <c r="R733" s="431"/>
      <c r="S733" s="431"/>
      <c r="T733" s="431"/>
      <c r="U733" s="431"/>
      <c r="V733" s="431"/>
      <c r="W733" s="431"/>
      <c r="X733" s="431"/>
      <c r="Y733" s="431"/>
      <c r="Z733" s="378"/>
      <c r="AA733" s="378"/>
      <c r="AB733" s="378"/>
      <c r="AC733" s="378"/>
      <c r="AD733" s="378"/>
      <c r="AE733" s="378"/>
      <c r="AF733" s="378"/>
    </row>
    <row r="734" spans="1:32" ht="16.5" customHeight="1">
      <c r="A734" s="431"/>
      <c r="B734" s="402"/>
      <c r="C734" s="402"/>
      <c r="D734" s="431"/>
      <c r="E734" s="431"/>
      <c r="F734" s="431"/>
      <c r="G734" s="431"/>
      <c r="H734" s="431"/>
      <c r="I734" s="431"/>
      <c r="J734" s="431"/>
      <c r="K734" s="456"/>
      <c r="L734" s="431"/>
      <c r="M734" s="431"/>
      <c r="N734" s="431"/>
      <c r="O734" s="431"/>
      <c r="P734" s="431"/>
      <c r="Q734" s="431"/>
      <c r="R734" s="431"/>
      <c r="S734" s="431"/>
      <c r="T734" s="431"/>
      <c r="U734" s="431"/>
      <c r="V734" s="431"/>
      <c r="W734" s="431"/>
      <c r="X734" s="431"/>
      <c r="Y734" s="431"/>
      <c r="Z734" s="378"/>
      <c r="AA734" s="378"/>
      <c r="AB734" s="378"/>
      <c r="AC734" s="378"/>
      <c r="AD734" s="378"/>
      <c r="AE734" s="378"/>
      <c r="AF734" s="378"/>
    </row>
    <row r="735" spans="1:32" ht="16.5" customHeight="1">
      <c r="A735" s="431"/>
      <c r="B735" s="402"/>
      <c r="C735" s="402"/>
      <c r="D735" s="431"/>
      <c r="E735" s="431"/>
      <c r="F735" s="431"/>
      <c r="G735" s="431"/>
      <c r="H735" s="431"/>
      <c r="I735" s="431"/>
      <c r="J735" s="431"/>
      <c r="K735" s="456"/>
      <c r="L735" s="431"/>
      <c r="M735" s="431"/>
      <c r="N735" s="431"/>
      <c r="O735" s="431"/>
      <c r="P735" s="431"/>
      <c r="Q735" s="431"/>
      <c r="R735" s="431"/>
      <c r="S735" s="431"/>
      <c r="T735" s="431"/>
      <c r="U735" s="431"/>
      <c r="V735" s="431"/>
      <c r="W735" s="431"/>
      <c r="X735" s="431"/>
      <c r="Y735" s="431"/>
      <c r="Z735" s="378"/>
      <c r="AA735" s="378"/>
      <c r="AB735" s="378"/>
      <c r="AC735" s="378"/>
      <c r="AD735" s="378"/>
      <c r="AE735" s="378"/>
      <c r="AF735" s="378"/>
    </row>
    <row r="736" spans="1:32" ht="16.5" customHeight="1">
      <c r="A736" s="431"/>
      <c r="B736" s="402"/>
      <c r="C736" s="402"/>
      <c r="D736" s="431"/>
      <c r="E736" s="431"/>
      <c r="F736" s="431"/>
      <c r="G736" s="431"/>
      <c r="H736" s="431"/>
      <c r="I736" s="431"/>
      <c r="J736" s="431"/>
      <c r="K736" s="456"/>
      <c r="L736" s="431"/>
      <c r="M736" s="431"/>
      <c r="N736" s="431"/>
      <c r="O736" s="431"/>
      <c r="P736" s="431"/>
      <c r="Q736" s="431"/>
      <c r="R736" s="431"/>
      <c r="S736" s="431"/>
      <c r="T736" s="431"/>
      <c r="U736" s="431"/>
      <c r="V736" s="431"/>
      <c r="W736" s="431"/>
      <c r="X736" s="431"/>
      <c r="Y736" s="431"/>
      <c r="Z736" s="378"/>
      <c r="AA736" s="378"/>
      <c r="AB736" s="378"/>
      <c r="AC736" s="378"/>
      <c r="AD736" s="378"/>
      <c r="AE736" s="378"/>
      <c r="AF736" s="378"/>
    </row>
    <row r="737" spans="1:32" ht="16.5" customHeight="1">
      <c r="A737" s="431"/>
      <c r="B737" s="402"/>
      <c r="C737" s="402"/>
      <c r="D737" s="431"/>
      <c r="E737" s="431"/>
      <c r="F737" s="431"/>
      <c r="G737" s="431"/>
      <c r="H737" s="431"/>
      <c r="I737" s="431"/>
      <c r="J737" s="431"/>
      <c r="K737" s="456"/>
      <c r="L737" s="431"/>
      <c r="M737" s="431"/>
      <c r="N737" s="431"/>
      <c r="O737" s="431"/>
      <c r="P737" s="431"/>
      <c r="Q737" s="431"/>
      <c r="R737" s="431"/>
      <c r="S737" s="431"/>
      <c r="T737" s="431"/>
      <c r="U737" s="431"/>
      <c r="V737" s="431"/>
      <c r="W737" s="431"/>
      <c r="X737" s="431"/>
      <c r="Y737" s="431"/>
      <c r="Z737" s="378"/>
      <c r="AA737" s="378"/>
      <c r="AB737" s="378"/>
      <c r="AC737" s="378"/>
      <c r="AD737" s="378"/>
      <c r="AE737" s="378"/>
      <c r="AF737" s="378"/>
    </row>
    <row r="738" spans="1:32" ht="16.5" customHeight="1">
      <c r="A738" s="431"/>
      <c r="B738" s="402"/>
      <c r="C738" s="402"/>
      <c r="D738" s="431"/>
      <c r="E738" s="431"/>
      <c r="F738" s="431"/>
      <c r="G738" s="431"/>
      <c r="H738" s="431"/>
      <c r="I738" s="431"/>
      <c r="J738" s="431"/>
      <c r="K738" s="456"/>
      <c r="L738" s="431"/>
      <c r="M738" s="431"/>
      <c r="N738" s="431"/>
      <c r="O738" s="431"/>
      <c r="P738" s="431"/>
      <c r="Q738" s="431"/>
      <c r="R738" s="431"/>
      <c r="S738" s="431"/>
      <c r="T738" s="431"/>
      <c r="U738" s="431"/>
      <c r="V738" s="431"/>
      <c r="W738" s="431"/>
      <c r="X738" s="431"/>
      <c r="Y738" s="431"/>
      <c r="Z738" s="378"/>
      <c r="AA738" s="378"/>
      <c r="AB738" s="378"/>
      <c r="AC738" s="378"/>
      <c r="AD738" s="378"/>
      <c r="AE738" s="378"/>
      <c r="AF738" s="378"/>
    </row>
    <row r="739" spans="1:32" ht="16.5" customHeight="1">
      <c r="A739" s="431"/>
      <c r="B739" s="402"/>
      <c r="C739" s="402"/>
      <c r="D739" s="431"/>
      <c r="E739" s="431"/>
      <c r="F739" s="431"/>
      <c r="G739" s="431"/>
      <c r="H739" s="431"/>
      <c r="I739" s="431"/>
      <c r="J739" s="431"/>
      <c r="K739" s="456"/>
      <c r="L739" s="431"/>
      <c r="M739" s="431"/>
      <c r="N739" s="431"/>
      <c r="O739" s="431"/>
      <c r="P739" s="431"/>
      <c r="Q739" s="431"/>
      <c r="R739" s="431"/>
      <c r="S739" s="431"/>
      <c r="T739" s="431"/>
      <c r="U739" s="431"/>
      <c r="V739" s="431"/>
      <c r="W739" s="431"/>
      <c r="X739" s="431"/>
      <c r="Y739" s="431"/>
      <c r="Z739" s="378"/>
      <c r="AA739" s="378"/>
      <c r="AB739" s="378"/>
      <c r="AC739" s="378"/>
      <c r="AD739" s="378"/>
      <c r="AE739" s="378"/>
      <c r="AF739" s="378"/>
    </row>
    <row r="740" spans="1:32" ht="16.5" customHeight="1">
      <c r="A740" s="431"/>
      <c r="B740" s="402"/>
      <c r="C740" s="402"/>
      <c r="D740" s="431"/>
      <c r="E740" s="431"/>
      <c r="F740" s="431"/>
      <c r="G740" s="431"/>
      <c r="H740" s="431"/>
      <c r="I740" s="431"/>
      <c r="J740" s="431"/>
      <c r="K740" s="456"/>
      <c r="L740" s="431"/>
      <c r="M740" s="431"/>
      <c r="N740" s="431"/>
      <c r="O740" s="431"/>
      <c r="P740" s="431"/>
      <c r="Q740" s="431"/>
      <c r="R740" s="431"/>
      <c r="S740" s="431"/>
      <c r="T740" s="431"/>
      <c r="U740" s="431"/>
      <c r="V740" s="431"/>
      <c r="W740" s="431"/>
      <c r="X740" s="431"/>
      <c r="Y740" s="431"/>
      <c r="Z740" s="378"/>
      <c r="AA740" s="378"/>
      <c r="AB740" s="378"/>
      <c r="AC740" s="378"/>
      <c r="AD740" s="378"/>
      <c r="AE740" s="378"/>
      <c r="AF740" s="378"/>
    </row>
    <row r="741" spans="1:32" ht="16.5" customHeight="1">
      <c r="A741" s="431"/>
      <c r="B741" s="402"/>
      <c r="C741" s="402"/>
      <c r="D741" s="431"/>
      <c r="E741" s="431"/>
      <c r="F741" s="431"/>
      <c r="G741" s="431"/>
      <c r="H741" s="431"/>
      <c r="I741" s="431"/>
      <c r="J741" s="431"/>
      <c r="K741" s="456"/>
      <c r="L741" s="431"/>
      <c r="M741" s="431"/>
      <c r="N741" s="431"/>
      <c r="O741" s="431"/>
      <c r="P741" s="431"/>
      <c r="Q741" s="431"/>
      <c r="R741" s="431"/>
      <c r="S741" s="431"/>
      <c r="T741" s="431"/>
      <c r="U741" s="431"/>
      <c r="V741" s="431"/>
      <c r="W741" s="431"/>
      <c r="X741" s="431"/>
      <c r="Y741" s="431"/>
      <c r="Z741" s="378"/>
      <c r="AA741" s="378"/>
      <c r="AB741" s="378"/>
      <c r="AC741" s="378"/>
      <c r="AD741" s="378"/>
      <c r="AE741" s="378"/>
      <c r="AF741" s="378"/>
    </row>
    <row r="742" spans="1:32" ht="16.5" customHeight="1">
      <c r="A742" s="431"/>
      <c r="B742" s="402"/>
      <c r="C742" s="402"/>
      <c r="D742" s="431"/>
      <c r="E742" s="431"/>
      <c r="F742" s="431"/>
      <c r="G742" s="431"/>
      <c r="H742" s="431"/>
      <c r="I742" s="431"/>
      <c r="J742" s="431"/>
      <c r="K742" s="456"/>
      <c r="L742" s="431"/>
      <c r="M742" s="431"/>
      <c r="N742" s="431"/>
      <c r="O742" s="431"/>
      <c r="P742" s="431"/>
      <c r="Q742" s="431"/>
      <c r="R742" s="431"/>
      <c r="S742" s="431"/>
      <c r="T742" s="431"/>
      <c r="U742" s="431"/>
      <c r="V742" s="431"/>
      <c r="W742" s="431"/>
      <c r="X742" s="431"/>
      <c r="Y742" s="431"/>
      <c r="Z742" s="378"/>
      <c r="AA742" s="378"/>
      <c r="AB742" s="378"/>
      <c r="AC742" s="378"/>
      <c r="AD742" s="378"/>
      <c r="AE742" s="378"/>
      <c r="AF742" s="378"/>
    </row>
    <row r="743" spans="1:32" ht="16.5" customHeight="1">
      <c r="A743" s="431"/>
      <c r="B743" s="402"/>
      <c r="C743" s="402"/>
      <c r="D743" s="431"/>
      <c r="E743" s="431"/>
      <c r="F743" s="431"/>
      <c r="G743" s="431"/>
      <c r="H743" s="431"/>
      <c r="I743" s="431"/>
      <c r="J743" s="431"/>
      <c r="K743" s="456"/>
      <c r="L743" s="431"/>
      <c r="M743" s="431"/>
      <c r="N743" s="431"/>
      <c r="O743" s="431"/>
      <c r="P743" s="431"/>
      <c r="Q743" s="431"/>
      <c r="R743" s="431"/>
      <c r="S743" s="431"/>
      <c r="T743" s="431"/>
      <c r="U743" s="431"/>
      <c r="V743" s="431"/>
      <c r="W743" s="431"/>
      <c r="X743" s="431"/>
      <c r="Y743" s="431"/>
      <c r="Z743" s="378"/>
      <c r="AA743" s="378"/>
      <c r="AB743" s="378"/>
      <c r="AC743" s="378"/>
      <c r="AD743" s="378"/>
      <c r="AE743" s="378"/>
      <c r="AF743" s="378"/>
    </row>
    <row r="744" spans="1:32" ht="16.5" customHeight="1">
      <c r="A744" s="431"/>
      <c r="B744" s="402"/>
      <c r="C744" s="402"/>
      <c r="D744" s="431"/>
      <c r="E744" s="431"/>
      <c r="F744" s="431"/>
      <c r="G744" s="431"/>
      <c r="H744" s="431"/>
      <c r="I744" s="431"/>
      <c r="J744" s="431"/>
      <c r="K744" s="456"/>
      <c r="L744" s="431"/>
      <c r="M744" s="431"/>
      <c r="N744" s="431"/>
      <c r="O744" s="431"/>
      <c r="P744" s="431"/>
      <c r="Q744" s="431"/>
      <c r="R744" s="431"/>
      <c r="S744" s="431"/>
      <c r="T744" s="431"/>
      <c r="U744" s="431"/>
      <c r="V744" s="431"/>
      <c r="W744" s="431"/>
      <c r="X744" s="431"/>
      <c r="Y744" s="431"/>
      <c r="Z744" s="378"/>
      <c r="AA744" s="378"/>
      <c r="AB744" s="378"/>
      <c r="AC744" s="378"/>
      <c r="AD744" s="378"/>
      <c r="AE744" s="378"/>
      <c r="AF744" s="378"/>
    </row>
    <row r="745" spans="1:32" ht="16.5" customHeight="1">
      <c r="A745" s="431"/>
      <c r="B745" s="402"/>
      <c r="C745" s="402"/>
      <c r="D745" s="431"/>
      <c r="E745" s="431"/>
      <c r="F745" s="431"/>
      <c r="G745" s="431"/>
      <c r="H745" s="431"/>
      <c r="I745" s="431"/>
      <c r="J745" s="431"/>
      <c r="K745" s="456"/>
      <c r="L745" s="431"/>
      <c r="M745" s="431"/>
      <c r="N745" s="431"/>
      <c r="O745" s="431"/>
      <c r="P745" s="431"/>
      <c r="Q745" s="431"/>
      <c r="R745" s="431"/>
      <c r="S745" s="431"/>
      <c r="T745" s="431"/>
      <c r="U745" s="431"/>
      <c r="V745" s="431"/>
      <c r="W745" s="431"/>
      <c r="X745" s="431"/>
      <c r="Y745" s="431"/>
      <c r="Z745" s="378"/>
      <c r="AA745" s="378"/>
      <c r="AB745" s="378"/>
      <c r="AC745" s="378"/>
      <c r="AD745" s="378"/>
      <c r="AE745" s="378"/>
      <c r="AF745" s="378"/>
    </row>
    <row r="746" spans="1:32" ht="16.5" customHeight="1">
      <c r="A746" s="431"/>
      <c r="B746" s="402"/>
      <c r="C746" s="402"/>
      <c r="D746" s="431"/>
      <c r="E746" s="431"/>
      <c r="F746" s="431"/>
      <c r="G746" s="431"/>
      <c r="H746" s="431"/>
      <c r="I746" s="431"/>
      <c r="J746" s="431"/>
      <c r="K746" s="456"/>
      <c r="L746" s="431"/>
      <c r="M746" s="431"/>
      <c r="N746" s="431"/>
      <c r="O746" s="431"/>
      <c r="P746" s="431"/>
      <c r="Q746" s="431"/>
      <c r="R746" s="431"/>
      <c r="S746" s="431"/>
      <c r="T746" s="431"/>
      <c r="U746" s="431"/>
      <c r="V746" s="431"/>
      <c r="W746" s="431"/>
      <c r="X746" s="431"/>
      <c r="Y746" s="431"/>
      <c r="Z746" s="378"/>
      <c r="AA746" s="378"/>
      <c r="AB746" s="378"/>
      <c r="AC746" s="378"/>
      <c r="AD746" s="378"/>
      <c r="AE746" s="378"/>
      <c r="AF746" s="378"/>
    </row>
    <row r="747" spans="1:32" ht="16.5" customHeight="1">
      <c r="A747" s="431"/>
      <c r="B747" s="402"/>
      <c r="C747" s="402"/>
      <c r="D747" s="431"/>
      <c r="E747" s="431"/>
      <c r="F747" s="431"/>
      <c r="G747" s="431"/>
      <c r="H747" s="431"/>
      <c r="I747" s="431"/>
      <c r="J747" s="431"/>
      <c r="K747" s="456"/>
      <c r="L747" s="431"/>
      <c r="M747" s="431"/>
      <c r="N747" s="431"/>
      <c r="O747" s="431"/>
      <c r="P747" s="431"/>
      <c r="Q747" s="431"/>
      <c r="R747" s="431"/>
      <c r="S747" s="431"/>
      <c r="T747" s="431"/>
      <c r="U747" s="431"/>
      <c r="V747" s="431"/>
      <c r="W747" s="431"/>
      <c r="X747" s="431"/>
      <c r="Y747" s="431"/>
      <c r="Z747" s="378"/>
      <c r="AA747" s="378"/>
      <c r="AB747" s="378"/>
      <c r="AC747" s="378"/>
      <c r="AD747" s="378"/>
      <c r="AE747" s="378"/>
      <c r="AF747" s="378"/>
    </row>
    <row r="748" spans="1:32" ht="16.5" customHeight="1">
      <c r="A748" s="431"/>
      <c r="B748" s="402"/>
      <c r="C748" s="402"/>
      <c r="D748" s="431"/>
      <c r="E748" s="431"/>
      <c r="F748" s="431"/>
      <c r="G748" s="431"/>
      <c r="H748" s="431"/>
      <c r="I748" s="431"/>
      <c r="J748" s="431"/>
      <c r="K748" s="456"/>
      <c r="L748" s="431"/>
      <c r="M748" s="431"/>
      <c r="N748" s="431"/>
      <c r="O748" s="431"/>
      <c r="P748" s="431"/>
      <c r="Q748" s="431"/>
      <c r="R748" s="431"/>
      <c r="S748" s="431"/>
      <c r="T748" s="431"/>
      <c r="U748" s="431"/>
      <c r="V748" s="431"/>
      <c r="W748" s="431"/>
      <c r="X748" s="431"/>
      <c r="Y748" s="431"/>
      <c r="Z748" s="378"/>
      <c r="AA748" s="378"/>
      <c r="AB748" s="378"/>
      <c r="AC748" s="378"/>
      <c r="AD748" s="378"/>
      <c r="AE748" s="378"/>
      <c r="AF748" s="378"/>
    </row>
    <row r="749" spans="1:32" ht="16.5" customHeight="1">
      <c r="A749" s="431"/>
      <c r="B749" s="402"/>
      <c r="C749" s="402"/>
      <c r="D749" s="431"/>
      <c r="E749" s="431"/>
      <c r="F749" s="431"/>
      <c r="G749" s="431"/>
      <c r="H749" s="431"/>
      <c r="I749" s="431"/>
      <c r="J749" s="431"/>
      <c r="K749" s="456"/>
      <c r="L749" s="431"/>
      <c r="M749" s="431"/>
      <c r="N749" s="431"/>
      <c r="O749" s="431"/>
      <c r="P749" s="431"/>
      <c r="Q749" s="431"/>
      <c r="R749" s="431"/>
      <c r="S749" s="431"/>
      <c r="T749" s="431"/>
      <c r="U749" s="431"/>
      <c r="V749" s="431"/>
      <c r="W749" s="431"/>
      <c r="X749" s="431"/>
      <c r="Y749" s="431"/>
      <c r="Z749" s="378"/>
      <c r="AA749" s="378"/>
      <c r="AB749" s="378"/>
      <c r="AC749" s="378"/>
      <c r="AD749" s="378"/>
      <c r="AE749" s="378"/>
      <c r="AF749" s="378"/>
    </row>
    <row r="750" spans="1:32" ht="16.5" customHeight="1">
      <c r="A750" s="431"/>
      <c r="B750" s="402"/>
      <c r="C750" s="402"/>
      <c r="D750" s="431"/>
      <c r="E750" s="431"/>
      <c r="F750" s="431"/>
      <c r="G750" s="431"/>
      <c r="H750" s="431"/>
      <c r="I750" s="431"/>
      <c r="J750" s="431"/>
      <c r="K750" s="456"/>
      <c r="L750" s="431"/>
      <c r="M750" s="431"/>
      <c r="N750" s="431"/>
      <c r="O750" s="431"/>
      <c r="P750" s="431"/>
      <c r="Q750" s="431"/>
      <c r="R750" s="431"/>
      <c r="S750" s="431"/>
      <c r="T750" s="431"/>
      <c r="U750" s="431"/>
      <c r="V750" s="431"/>
      <c r="W750" s="431"/>
      <c r="X750" s="431"/>
      <c r="Y750" s="431"/>
      <c r="Z750" s="378"/>
      <c r="AA750" s="378"/>
      <c r="AB750" s="378"/>
      <c r="AC750" s="378"/>
      <c r="AD750" s="378"/>
      <c r="AE750" s="378"/>
      <c r="AF750" s="378"/>
    </row>
    <row r="751" spans="1:32" ht="16.5" customHeight="1">
      <c r="A751" s="431"/>
      <c r="B751" s="402"/>
      <c r="C751" s="402"/>
      <c r="D751" s="431"/>
      <c r="E751" s="431"/>
      <c r="F751" s="431"/>
      <c r="G751" s="431"/>
      <c r="H751" s="431"/>
      <c r="I751" s="431"/>
      <c r="J751" s="431"/>
      <c r="K751" s="456"/>
      <c r="L751" s="431"/>
      <c r="M751" s="431"/>
      <c r="N751" s="431"/>
      <c r="O751" s="431"/>
      <c r="P751" s="431"/>
      <c r="Q751" s="431"/>
      <c r="R751" s="431"/>
      <c r="S751" s="431"/>
      <c r="T751" s="431"/>
      <c r="U751" s="431"/>
      <c r="V751" s="431"/>
      <c r="W751" s="431"/>
      <c r="X751" s="431"/>
      <c r="Y751" s="431"/>
      <c r="Z751" s="378"/>
      <c r="AA751" s="378"/>
      <c r="AB751" s="378"/>
      <c r="AC751" s="378"/>
      <c r="AD751" s="378"/>
      <c r="AE751" s="378"/>
      <c r="AF751" s="378"/>
    </row>
    <row r="752" spans="1:32" ht="16.5" customHeight="1">
      <c r="A752" s="431"/>
      <c r="B752" s="402"/>
      <c r="C752" s="402"/>
      <c r="D752" s="431"/>
      <c r="E752" s="431"/>
      <c r="F752" s="431"/>
      <c r="G752" s="431"/>
      <c r="H752" s="431"/>
      <c r="I752" s="431"/>
      <c r="J752" s="431"/>
      <c r="K752" s="456"/>
      <c r="L752" s="431"/>
      <c r="M752" s="431"/>
      <c r="N752" s="431"/>
      <c r="O752" s="431"/>
      <c r="P752" s="431"/>
      <c r="Q752" s="431"/>
      <c r="R752" s="431"/>
      <c r="S752" s="431"/>
      <c r="T752" s="431"/>
      <c r="U752" s="431"/>
      <c r="V752" s="431"/>
      <c r="W752" s="431"/>
      <c r="X752" s="431"/>
      <c r="Y752" s="431"/>
      <c r="Z752" s="378"/>
      <c r="AA752" s="378"/>
      <c r="AB752" s="378"/>
      <c r="AC752" s="378"/>
      <c r="AD752" s="378"/>
      <c r="AE752" s="378"/>
      <c r="AF752" s="378"/>
    </row>
    <row r="753" spans="1:32" ht="16.5" customHeight="1">
      <c r="A753" s="431"/>
      <c r="B753" s="402"/>
      <c r="C753" s="402"/>
      <c r="D753" s="431"/>
      <c r="E753" s="431"/>
      <c r="F753" s="431"/>
      <c r="G753" s="431"/>
      <c r="H753" s="431"/>
      <c r="I753" s="431"/>
      <c r="J753" s="431"/>
      <c r="K753" s="456"/>
      <c r="L753" s="431"/>
      <c r="M753" s="431"/>
      <c r="N753" s="431"/>
      <c r="O753" s="431"/>
      <c r="P753" s="431"/>
      <c r="Q753" s="431"/>
      <c r="R753" s="431"/>
      <c r="S753" s="431"/>
      <c r="T753" s="431"/>
      <c r="U753" s="431"/>
      <c r="V753" s="431"/>
      <c r="W753" s="431"/>
      <c r="X753" s="431"/>
      <c r="Y753" s="431"/>
      <c r="Z753" s="378"/>
      <c r="AA753" s="378"/>
      <c r="AB753" s="378"/>
      <c r="AC753" s="378"/>
      <c r="AD753" s="378"/>
      <c r="AE753" s="378"/>
      <c r="AF753" s="378"/>
    </row>
    <row r="754" spans="1:32" ht="16.5" customHeight="1">
      <c r="A754" s="431"/>
      <c r="B754" s="402"/>
      <c r="C754" s="402"/>
      <c r="D754" s="431"/>
      <c r="E754" s="431"/>
      <c r="F754" s="431"/>
      <c r="G754" s="431"/>
      <c r="H754" s="431"/>
      <c r="I754" s="431"/>
      <c r="J754" s="431"/>
      <c r="K754" s="456"/>
      <c r="L754" s="431"/>
      <c r="M754" s="431"/>
      <c r="N754" s="431"/>
      <c r="O754" s="431"/>
      <c r="P754" s="431"/>
      <c r="Q754" s="431"/>
      <c r="R754" s="431"/>
      <c r="S754" s="431"/>
      <c r="T754" s="431"/>
      <c r="U754" s="431"/>
      <c r="V754" s="431"/>
      <c r="W754" s="431"/>
      <c r="X754" s="431"/>
      <c r="Y754" s="431"/>
      <c r="Z754" s="378"/>
      <c r="AA754" s="378"/>
      <c r="AB754" s="378"/>
      <c r="AC754" s="378"/>
      <c r="AD754" s="378"/>
      <c r="AE754" s="378"/>
      <c r="AF754" s="378"/>
    </row>
    <row r="755" spans="1:32" ht="16.5" customHeight="1">
      <c r="A755" s="431"/>
      <c r="B755" s="402"/>
      <c r="C755" s="402"/>
      <c r="D755" s="431"/>
      <c r="E755" s="431"/>
      <c r="F755" s="431"/>
      <c r="G755" s="431"/>
      <c r="H755" s="431"/>
      <c r="I755" s="431"/>
      <c r="J755" s="431"/>
      <c r="K755" s="456"/>
      <c r="L755" s="431"/>
      <c r="M755" s="431"/>
      <c r="N755" s="431"/>
      <c r="O755" s="431"/>
      <c r="P755" s="431"/>
      <c r="Q755" s="431"/>
      <c r="R755" s="431"/>
      <c r="S755" s="431"/>
      <c r="T755" s="431"/>
      <c r="U755" s="431"/>
      <c r="V755" s="431"/>
      <c r="W755" s="431"/>
      <c r="X755" s="431"/>
      <c r="Y755" s="431"/>
      <c r="Z755" s="378"/>
      <c r="AA755" s="378"/>
      <c r="AB755" s="378"/>
      <c r="AC755" s="378"/>
      <c r="AD755" s="378"/>
      <c r="AE755" s="378"/>
      <c r="AF755" s="378"/>
    </row>
    <row r="756" spans="1:32" ht="16.5" customHeight="1">
      <c r="A756" s="431"/>
      <c r="B756" s="402"/>
      <c r="C756" s="402"/>
      <c r="D756" s="431"/>
      <c r="E756" s="431"/>
      <c r="F756" s="431"/>
      <c r="G756" s="431"/>
      <c r="H756" s="431"/>
      <c r="I756" s="431"/>
      <c r="J756" s="431"/>
      <c r="K756" s="456"/>
      <c r="L756" s="431"/>
      <c r="M756" s="431"/>
      <c r="N756" s="431"/>
      <c r="O756" s="431"/>
      <c r="P756" s="431"/>
      <c r="Q756" s="431"/>
      <c r="R756" s="431"/>
      <c r="S756" s="431"/>
      <c r="T756" s="431"/>
      <c r="U756" s="431"/>
      <c r="V756" s="431"/>
      <c r="W756" s="431"/>
      <c r="X756" s="431"/>
      <c r="Y756" s="431"/>
      <c r="Z756" s="378"/>
      <c r="AA756" s="378"/>
      <c r="AB756" s="378"/>
      <c r="AC756" s="378"/>
      <c r="AD756" s="378"/>
      <c r="AE756" s="378"/>
      <c r="AF756" s="378"/>
    </row>
    <row r="757" spans="1:32" ht="16.5" customHeight="1">
      <c r="A757" s="431"/>
      <c r="B757" s="402"/>
      <c r="C757" s="402"/>
      <c r="D757" s="431"/>
      <c r="E757" s="431"/>
      <c r="F757" s="431"/>
      <c r="G757" s="431"/>
      <c r="H757" s="431"/>
      <c r="I757" s="431"/>
      <c r="J757" s="431"/>
      <c r="K757" s="456"/>
      <c r="L757" s="431"/>
      <c r="M757" s="431"/>
      <c r="N757" s="431"/>
      <c r="O757" s="431"/>
      <c r="P757" s="431"/>
      <c r="Q757" s="431"/>
      <c r="R757" s="431"/>
      <c r="S757" s="431"/>
      <c r="T757" s="431"/>
      <c r="U757" s="431"/>
      <c r="V757" s="431"/>
      <c r="W757" s="431"/>
      <c r="X757" s="431"/>
      <c r="Y757" s="431"/>
      <c r="Z757" s="378"/>
      <c r="AA757" s="378"/>
      <c r="AB757" s="378"/>
      <c r="AC757" s="378"/>
      <c r="AD757" s="378"/>
      <c r="AE757" s="378"/>
      <c r="AF757" s="378"/>
    </row>
    <row r="758" spans="1:32" ht="16.5" customHeight="1">
      <c r="A758" s="431"/>
      <c r="B758" s="402"/>
      <c r="C758" s="402"/>
      <c r="D758" s="431"/>
      <c r="E758" s="431"/>
      <c r="F758" s="431"/>
      <c r="G758" s="431"/>
      <c r="H758" s="431"/>
      <c r="I758" s="431"/>
      <c r="J758" s="431"/>
      <c r="K758" s="456"/>
      <c r="L758" s="431"/>
      <c r="M758" s="431"/>
      <c r="N758" s="431"/>
      <c r="O758" s="431"/>
      <c r="P758" s="431"/>
      <c r="Q758" s="431"/>
      <c r="R758" s="431"/>
      <c r="S758" s="431"/>
      <c r="T758" s="431"/>
      <c r="U758" s="431"/>
      <c r="V758" s="431"/>
      <c r="W758" s="431"/>
      <c r="X758" s="431"/>
      <c r="Y758" s="431"/>
      <c r="Z758" s="378"/>
      <c r="AA758" s="378"/>
      <c r="AB758" s="378"/>
      <c r="AC758" s="378"/>
      <c r="AD758" s="378"/>
      <c r="AE758" s="378"/>
      <c r="AF758" s="378"/>
    </row>
    <row r="759" spans="1:32" ht="16.5" customHeight="1">
      <c r="A759" s="431"/>
      <c r="B759" s="402"/>
      <c r="C759" s="402"/>
      <c r="D759" s="431"/>
      <c r="E759" s="431"/>
      <c r="F759" s="431"/>
      <c r="G759" s="431"/>
      <c r="H759" s="431"/>
      <c r="I759" s="431"/>
      <c r="J759" s="431"/>
      <c r="K759" s="456"/>
      <c r="L759" s="431"/>
      <c r="M759" s="431"/>
      <c r="N759" s="431"/>
      <c r="O759" s="431"/>
      <c r="P759" s="431"/>
      <c r="Q759" s="431"/>
      <c r="R759" s="431"/>
      <c r="S759" s="431"/>
      <c r="T759" s="431"/>
      <c r="U759" s="431"/>
      <c r="V759" s="431"/>
      <c r="W759" s="431"/>
      <c r="X759" s="431"/>
      <c r="Y759" s="431"/>
      <c r="Z759" s="378"/>
      <c r="AA759" s="378"/>
      <c r="AB759" s="378"/>
      <c r="AC759" s="378"/>
      <c r="AD759" s="378"/>
      <c r="AE759" s="378"/>
      <c r="AF759" s="378"/>
    </row>
    <row r="760" spans="1:32" ht="16.5" customHeight="1">
      <c r="A760" s="431"/>
      <c r="B760" s="402"/>
      <c r="C760" s="402"/>
      <c r="D760" s="431"/>
      <c r="E760" s="431"/>
      <c r="F760" s="431"/>
      <c r="G760" s="431"/>
      <c r="H760" s="431"/>
      <c r="I760" s="431"/>
      <c r="J760" s="431"/>
      <c r="K760" s="456"/>
      <c r="L760" s="431"/>
      <c r="M760" s="431"/>
      <c r="N760" s="431"/>
      <c r="O760" s="431"/>
      <c r="P760" s="431"/>
      <c r="Q760" s="431"/>
      <c r="R760" s="431"/>
      <c r="S760" s="431"/>
      <c r="T760" s="431"/>
      <c r="U760" s="431"/>
      <c r="V760" s="431"/>
      <c r="W760" s="431"/>
      <c r="X760" s="431"/>
      <c r="Y760" s="431"/>
      <c r="Z760" s="378"/>
      <c r="AA760" s="378"/>
      <c r="AB760" s="378"/>
      <c r="AC760" s="378"/>
      <c r="AD760" s="378"/>
      <c r="AE760" s="378"/>
      <c r="AF760" s="378"/>
    </row>
    <row r="761" spans="1:32" ht="16.5" customHeight="1">
      <c r="A761" s="431"/>
      <c r="B761" s="402"/>
      <c r="C761" s="402"/>
      <c r="D761" s="431"/>
      <c r="E761" s="431"/>
      <c r="F761" s="431"/>
      <c r="G761" s="431"/>
      <c r="H761" s="431"/>
      <c r="I761" s="431"/>
      <c r="J761" s="431"/>
      <c r="K761" s="456"/>
      <c r="L761" s="431"/>
      <c r="M761" s="431"/>
      <c r="N761" s="431"/>
      <c r="O761" s="431"/>
      <c r="P761" s="431"/>
      <c r="Q761" s="431"/>
      <c r="R761" s="431"/>
      <c r="S761" s="431"/>
      <c r="T761" s="431"/>
      <c r="U761" s="431"/>
      <c r="V761" s="431"/>
      <c r="W761" s="431"/>
      <c r="X761" s="431"/>
      <c r="Y761" s="431"/>
      <c r="Z761" s="378"/>
      <c r="AA761" s="378"/>
      <c r="AB761" s="378"/>
      <c r="AC761" s="378"/>
      <c r="AD761" s="378"/>
      <c r="AE761" s="378"/>
      <c r="AF761" s="378"/>
    </row>
    <row r="762" spans="1:32" ht="16.5" customHeight="1">
      <c r="A762" s="431"/>
      <c r="B762" s="402"/>
      <c r="C762" s="402"/>
      <c r="D762" s="431"/>
      <c r="E762" s="431"/>
      <c r="F762" s="431"/>
      <c r="G762" s="431"/>
      <c r="H762" s="431"/>
      <c r="I762" s="431"/>
      <c r="J762" s="431"/>
      <c r="K762" s="456"/>
      <c r="L762" s="431"/>
      <c r="M762" s="431"/>
      <c r="N762" s="431"/>
      <c r="O762" s="431"/>
      <c r="P762" s="431"/>
      <c r="Q762" s="431"/>
      <c r="R762" s="431"/>
      <c r="S762" s="431"/>
      <c r="T762" s="431"/>
      <c r="U762" s="431"/>
      <c r="V762" s="431"/>
      <c r="W762" s="431"/>
      <c r="X762" s="431"/>
      <c r="Y762" s="431"/>
      <c r="Z762" s="378"/>
      <c r="AA762" s="378"/>
      <c r="AB762" s="378"/>
      <c r="AC762" s="378"/>
      <c r="AD762" s="378"/>
      <c r="AE762" s="378"/>
      <c r="AF762" s="378"/>
    </row>
    <row r="763" spans="1:32" ht="16.5" customHeight="1">
      <c r="A763" s="431"/>
      <c r="B763" s="402"/>
      <c r="C763" s="402"/>
      <c r="D763" s="431"/>
      <c r="E763" s="431"/>
      <c r="F763" s="431"/>
      <c r="G763" s="431"/>
      <c r="H763" s="431"/>
      <c r="I763" s="431"/>
      <c r="J763" s="431"/>
      <c r="K763" s="456"/>
      <c r="L763" s="431"/>
      <c r="M763" s="431"/>
      <c r="N763" s="431"/>
      <c r="O763" s="431"/>
      <c r="P763" s="431"/>
      <c r="Q763" s="431"/>
      <c r="R763" s="431"/>
      <c r="S763" s="431"/>
      <c r="T763" s="431"/>
      <c r="U763" s="431"/>
      <c r="V763" s="431"/>
      <c r="W763" s="431"/>
      <c r="X763" s="431"/>
      <c r="Y763" s="431"/>
      <c r="Z763" s="378"/>
      <c r="AA763" s="378"/>
      <c r="AB763" s="378"/>
      <c r="AC763" s="378"/>
      <c r="AD763" s="378"/>
      <c r="AE763" s="378"/>
      <c r="AF763" s="378"/>
    </row>
    <row r="764" spans="1:32" ht="16.5" customHeight="1">
      <c r="A764" s="431"/>
      <c r="B764" s="402"/>
      <c r="C764" s="402"/>
      <c r="D764" s="431"/>
      <c r="E764" s="431"/>
      <c r="F764" s="431"/>
      <c r="G764" s="431"/>
      <c r="H764" s="431"/>
      <c r="I764" s="431"/>
      <c r="J764" s="431"/>
      <c r="K764" s="456"/>
      <c r="L764" s="431"/>
      <c r="M764" s="431"/>
      <c r="N764" s="431"/>
      <c r="O764" s="431"/>
      <c r="P764" s="431"/>
      <c r="Q764" s="431"/>
      <c r="R764" s="431"/>
      <c r="S764" s="431"/>
      <c r="T764" s="431"/>
      <c r="U764" s="431"/>
      <c r="V764" s="431"/>
      <c r="W764" s="431"/>
      <c r="X764" s="431"/>
      <c r="Y764" s="431"/>
      <c r="Z764" s="378"/>
      <c r="AA764" s="378"/>
      <c r="AB764" s="378"/>
      <c r="AC764" s="378"/>
      <c r="AD764" s="378"/>
      <c r="AE764" s="378"/>
      <c r="AF764" s="378"/>
    </row>
    <row r="765" spans="1:32" ht="16.5" customHeight="1">
      <c r="A765" s="431"/>
      <c r="B765" s="402"/>
      <c r="C765" s="402"/>
      <c r="D765" s="431"/>
      <c r="E765" s="431"/>
      <c r="F765" s="431"/>
      <c r="G765" s="431"/>
      <c r="H765" s="431"/>
      <c r="I765" s="431"/>
      <c r="J765" s="431"/>
      <c r="K765" s="456"/>
      <c r="L765" s="431"/>
      <c r="M765" s="431"/>
      <c r="N765" s="431"/>
      <c r="O765" s="431"/>
      <c r="P765" s="431"/>
      <c r="Q765" s="431"/>
      <c r="R765" s="431"/>
      <c r="S765" s="431"/>
      <c r="T765" s="431"/>
      <c r="U765" s="431"/>
      <c r="V765" s="431"/>
      <c r="W765" s="431"/>
      <c r="X765" s="431"/>
      <c r="Y765" s="431"/>
      <c r="Z765" s="378"/>
      <c r="AA765" s="378"/>
      <c r="AB765" s="378"/>
      <c r="AC765" s="378"/>
      <c r="AD765" s="378"/>
      <c r="AE765" s="378"/>
      <c r="AF765" s="378"/>
    </row>
    <row r="766" spans="1:32" ht="16.5" customHeight="1">
      <c r="A766" s="431"/>
      <c r="B766" s="402"/>
      <c r="C766" s="402"/>
      <c r="D766" s="431"/>
      <c r="E766" s="431"/>
      <c r="F766" s="431"/>
      <c r="G766" s="431"/>
      <c r="H766" s="431"/>
      <c r="I766" s="431"/>
      <c r="J766" s="431"/>
      <c r="K766" s="456"/>
      <c r="L766" s="431"/>
      <c r="M766" s="431"/>
      <c r="N766" s="431"/>
      <c r="O766" s="431"/>
      <c r="P766" s="431"/>
      <c r="Q766" s="431"/>
      <c r="R766" s="431"/>
      <c r="S766" s="431"/>
      <c r="T766" s="431"/>
      <c r="U766" s="431"/>
      <c r="V766" s="431"/>
      <c r="W766" s="431"/>
      <c r="X766" s="431"/>
      <c r="Y766" s="431"/>
      <c r="Z766" s="378"/>
      <c r="AA766" s="378"/>
      <c r="AB766" s="378"/>
      <c r="AC766" s="378"/>
      <c r="AD766" s="378"/>
      <c r="AE766" s="378"/>
      <c r="AF766" s="378"/>
    </row>
    <row r="767" spans="1:32" ht="16.5" customHeight="1">
      <c r="A767" s="431"/>
      <c r="B767" s="402"/>
      <c r="C767" s="402"/>
      <c r="D767" s="431"/>
      <c r="E767" s="431"/>
      <c r="F767" s="431"/>
      <c r="G767" s="431"/>
      <c r="H767" s="431"/>
      <c r="I767" s="431"/>
      <c r="J767" s="431"/>
      <c r="K767" s="456"/>
      <c r="L767" s="431"/>
      <c r="M767" s="431"/>
      <c r="N767" s="431"/>
      <c r="O767" s="431"/>
      <c r="P767" s="431"/>
      <c r="Q767" s="431"/>
      <c r="R767" s="431"/>
      <c r="S767" s="431"/>
      <c r="T767" s="431"/>
      <c r="U767" s="431"/>
      <c r="V767" s="431"/>
      <c r="W767" s="431"/>
      <c r="X767" s="431"/>
      <c r="Y767" s="431"/>
      <c r="Z767" s="378"/>
      <c r="AA767" s="378"/>
      <c r="AB767" s="378"/>
      <c r="AC767" s="378"/>
      <c r="AD767" s="378"/>
      <c r="AE767" s="378"/>
      <c r="AF767" s="378"/>
    </row>
    <row r="768" spans="1:32" ht="16.5" customHeight="1">
      <c r="A768" s="431"/>
      <c r="B768" s="402"/>
      <c r="C768" s="402"/>
      <c r="D768" s="431"/>
      <c r="E768" s="431"/>
      <c r="F768" s="431"/>
      <c r="G768" s="431"/>
      <c r="H768" s="431"/>
      <c r="I768" s="431"/>
      <c r="J768" s="431"/>
      <c r="K768" s="456"/>
      <c r="L768" s="431"/>
      <c r="M768" s="431"/>
      <c r="N768" s="431"/>
      <c r="O768" s="431"/>
      <c r="P768" s="431"/>
      <c r="Q768" s="431"/>
      <c r="R768" s="431"/>
      <c r="S768" s="431"/>
      <c r="T768" s="431"/>
      <c r="U768" s="431"/>
      <c r="V768" s="431"/>
      <c r="W768" s="431"/>
      <c r="X768" s="431"/>
      <c r="Y768" s="431"/>
      <c r="Z768" s="378"/>
      <c r="AA768" s="378"/>
      <c r="AB768" s="378"/>
      <c r="AC768" s="378"/>
      <c r="AD768" s="378"/>
      <c r="AE768" s="378"/>
      <c r="AF768" s="378"/>
    </row>
    <row r="769" spans="1:32" ht="16.5" customHeight="1">
      <c r="A769" s="431"/>
      <c r="B769" s="402"/>
      <c r="C769" s="402"/>
      <c r="D769" s="431"/>
      <c r="E769" s="431"/>
      <c r="F769" s="431"/>
      <c r="G769" s="431"/>
      <c r="H769" s="431"/>
      <c r="I769" s="431"/>
      <c r="J769" s="431"/>
      <c r="K769" s="456"/>
      <c r="L769" s="431"/>
      <c r="M769" s="431"/>
      <c r="N769" s="431"/>
      <c r="O769" s="431"/>
      <c r="P769" s="431"/>
      <c r="Q769" s="431"/>
      <c r="R769" s="431"/>
      <c r="S769" s="431"/>
      <c r="T769" s="431"/>
      <c r="U769" s="431"/>
      <c r="V769" s="431"/>
      <c r="W769" s="431"/>
      <c r="X769" s="431"/>
      <c r="Y769" s="431"/>
      <c r="Z769" s="378"/>
      <c r="AA769" s="378"/>
      <c r="AB769" s="378"/>
      <c r="AC769" s="378"/>
      <c r="AD769" s="378"/>
      <c r="AE769" s="378"/>
      <c r="AF769" s="378"/>
    </row>
    <row r="770" spans="1:32" ht="16.5" customHeight="1">
      <c r="A770" s="431"/>
      <c r="B770" s="402"/>
      <c r="C770" s="402"/>
      <c r="D770" s="431"/>
      <c r="E770" s="431"/>
      <c r="F770" s="431"/>
      <c r="G770" s="431"/>
      <c r="H770" s="431"/>
      <c r="I770" s="431"/>
      <c r="J770" s="431"/>
      <c r="K770" s="456"/>
      <c r="L770" s="431"/>
      <c r="M770" s="431"/>
      <c r="N770" s="431"/>
      <c r="O770" s="431"/>
      <c r="P770" s="431"/>
      <c r="Q770" s="431"/>
      <c r="R770" s="431"/>
      <c r="S770" s="431"/>
      <c r="T770" s="431"/>
      <c r="U770" s="431"/>
      <c r="V770" s="431"/>
      <c r="W770" s="431"/>
      <c r="X770" s="431"/>
      <c r="Y770" s="431"/>
      <c r="Z770" s="378"/>
      <c r="AA770" s="378"/>
      <c r="AB770" s="378"/>
      <c r="AC770" s="378"/>
      <c r="AD770" s="378"/>
      <c r="AE770" s="378"/>
      <c r="AF770" s="378"/>
    </row>
    <row r="771" spans="1:32" ht="16.5" customHeight="1">
      <c r="A771" s="431"/>
      <c r="B771" s="402"/>
      <c r="C771" s="402"/>
      <c r="D771" s="431"/>
      <c r="E771" s="431"/>
      <c r="F771" s="431"/>
      <c r="G771" s="431"/>
      <c r="H771" s="431"/>
      <c r="I771" s="431"/>
      <c r="J771" s="431"/>
      <c r="K771" s="456"/>
      <c r="L771" s="431"/>
      <c r="M771" s="431"/>
      <c r="N771" s="431"/>
      <c r="O771" s="431"/>
      <c r="P771" s="431"/>
      <c r="Q771" s="431"/>
      <c r="R771" s="431"/>
      <c r="S771" s="431"/>
      <c r="T771" s="431"/>
      <c r="U771" s="431"/>
      <c r="V771" s="431"/>
      <c r="W771" s="431"/>
      <c r="X771" s="431"/>
      <c r="Y771" s="431"/>
      <c r="Z771" s="378"/>
      <c r="AA771" s="378"/>
      <c r="AB771" s="378"/>
      <c r="AC771" s="378"/>
      <c r="AD771" s="378"/>
      <c r="AE771" s="378"/>
      <c r="AF771" s="378"/>
    </row>
    <row r="772" spans="1:32" ht="16.5" customHeight="1">
      <c r="A772" s="431"/>
      <c r="B772" s="402"/>
      <c r="C772" s="402"/>
      <c r="D772" s="431"/>
      <c r="E772" s="431"/>
      <c r="F772" s="431"/>
      <c r="G772" s="431"/>
      <c r="H772" s="431"/>
      <c r="I772" s="431"/>
      <c r="J772" s="431"/>
      <c r="K772" s="456"/>
      <c r="L772" s="431"/>
      <c r="M772" s="431"/>
      <c r="N772" s="431"/>
      <c r="O772" s="431"/>
      <c r="P772" s="431"/>
      <c r="Q772" s="431"/>
      <c r="R772" s="431"/>
      <c r="S772" s="431"/>
      <c r="T772" s="431"/>
      <c r="U772" s="431"/>
      <c r="V772" s="431"/>
      <c r="W772" s="431"/>
      <c r="X772" s="431"/>
      <c r="Y772" s="431"/>
      <c r="Z772" s="378"/>
      <c r="AA772" s="378"/>
      <c r="AB772" s="378"/>
      <c r="AC772" s="378"/>
      <c r="AD772" s="378"/>
      <c r="AE772" s="378"/>
      <c r="AF772" s="378"/>
    </row>
    <row r="773" spans="1:32" ht="16.5" customHeight="1">
      <c r="A773" s="431"/>
      <c r="B773" s="402"/>
      <c r="C773" s="402"/>
      <c r="D773" s="431"/>
      <c r="E773" s="431"/>
      <c r="F773" s="431"/>
      <c r="G773" s="431"/>
      <c r="H773" s="431"/>
      <c r="I773" s="431"/>
      <c r="J773" s="431"/>
      <c r="K773" s="456"/>
      <c r="L773" s="431"/>
      <c r="M773" s="431"/>
      <c r="N773" s="431"/>
      <c r="O773" s="431"/>
      <c r="P773" s="431"/>
      <c r="Q773" s="431"/>
      <c r="R773" s="431"/>
      <c r="S773" s="431"/>
      <c r="T773" s="431"/>
      <c r="U773" s="431"/>
      <c r="V773" s="431"/>
      <c r="W773" s="431"/>
      <c r="X773" s="431"/>
      <c r="Y773" s="431"/>
      <c r="Z773" s="378"/>
      <c r="AA773" s="378"/>
      <c r="AB773" s="378"/>
      <c r="AC773" s="378"/>
      <c r="AD773" s="378"/>
      <c r="AE773" s="378"/>
      <c r="AF773" s="378"/>
    </row>
    <row r="774" spans="1:32" ht="16.5" customHeight="1">
      <c r="A774" s="431"/>
      <c r="B774" s="402"/>
      <c r="C774" s="402"/>
      <c r="D774" s="431"/>
      <c r="E774" s="431"/>
      <c r="F774" s="431"/>
      <c r="G774" s="431"/>
      <c r="H774" s="431"/>
      <c r="I774" s="431"/>
      <c r="J774" s="431"/>
      <c r="K774" s="456"/>
      <c r="L774" s="431"/>
      <c r="M774" s="431"/>
      <c r="N774" s="431"/>
      <c r="O774" s="431"/>
      <c r="P774" s="431"/>
      <c r="Q774" s="431"/>
      <c r="R774" s="431"/>
      <c r="S774" s="431"/>
      <c r="T774" s="431"/>
      <c r="U774" s="431"/>
      <c r="V774" s="431"/>
      <c r="W774" s="431"/>
      <c r="X774" s="431"/>
      <c r="Y774" s="431"/>
      <c r="Z774" s="378"/>
      <c r="AA774" s="378"/>
      <c r="AB774" s="378"/>
      <c r="AC774" s="378"/>
      <c r="AD774" s="378"/>
      <c r="AE774" s="378"/>
      <c r="AF774" s="378"/>
    </row>
    <row r="775" spans="1:32" ht="16.5" customHeight="1">
      <c r="A775" s="431"/>
      <c r="B775" s="402"/>
      <c r="C775" s="402"/>
      <c r="D775" s="431"/>
      <c r="E775" s="431"/>
      <c r="F775" s="431"/>
      <c r="G775" s="431"/>
      <c r="H775" s="431"/>
      <c r="I775" s="431"/>
      <c r="J775" s="431"/>
      <c r="K775" s="456"/>
      <c r="L775" s="431"/>
      <c r="M775" s="431"/>
      <c r="N775" s="431"/>
      <c r="O775" s="431"/>
      <c r="P775" s="431"/>
      <c r="Q775" s="431"/>
      <c r="R775" s="431"/>
      <c r="S775" s="431"/>
      <c r="T775" s="431"/>
      <c r="U775" s="431"/>
      <c r="V775" s="431"/>
      <c r="W775" s="431"/>
      <c r="X775" s="431"/>
      <c r="Y775" s="431"/>
      <c r="Z775" s="378"/>
      <c r="AA775" s="378"/>
      <c r="AB775" s="378"/>
      <c r="AC775" s="378"/>
      <c r="AD775" s="378"/>
      <c r="AE775" s="378"/>
      <c r="AF775" s="378"/>
    </row>
    <row r="776" spans="1:32" ht="16.5" customHeight="1">
      <c r="A776" s="431"/>
      <c r="B776" s="402"/>
      <c r="C776" s="402"/>
      <c r="D776" s="431"/>
      <c r="E776" s="431"/>
      <c r="F776" s="431"/>
      <c r="G776" s="431"/>
      <c r="H776" s="431"/>
      <c r="I776" s="431"/>
      <c r="J776" s="431"/>
      <c r="K776" s="456"/>
      <c r="L776" s="431"/>
      <c r="M776" s="431"/>
      <c r="N776" s="431"/>
      <c r="O776" s="431"/>
      <c r="P776" s="431"/>
      <c r="Q776" s="431"/>
      <c r="R776" s="431"/>
      <c r="S776" s="431"/>
      <c r="T776" s="431"/>
      <c r="U776" s="431"/>
      <c r="V776" s="431"/>
      <c r="W776" s="431"/>
      <c r="X776" s="431"/>
      <c r="Y776" s="431"/>
      <c r="Z776" s="378"/>
      <c r="AA776" s="378"/>
      <c r="AB776" s="378"/>
      <c r="AC776" s="378"/>
      <c r="AD776" s="378"/>
      <c r="AE776" s="378"/>
      <c r="AF776" s="378"/>
    </row>
    <row r="777" spans="1:32" ht="16.5" customHeight="1">
      <c r="A777" s="431"/>
      <c r="B777" s="402"/>
      <c r="C777" s="402"/>
      <c r="D777" s="431"/>
      <c r="E777" s="431"/>
      <c r="F777" s="431"/>
      <c r="G777" s="431"/>
      <c r="H777" s="431"/>
      <c r="I777" s="431"/>
      <c r="J777" s="431"/>
      <c r="K777" s="456"/>
      <c r="L777" s="431"/>
      <c r="M777" s="431"/>
      <c r="N777" s="431"/>
      <c r="O777" s="431"/>
      <c r="P777" s="431"/>
      <c r="Q777" s="431"/>
      <c r="R777" s="431"/>
      <c r="S777" s="431"/>
      <c r="T777" s="431"/>
      <c r="U777" s="431"/>
      <c r="V777" s="431"/>
      <c r="W777" s="431"/>
      <c r="X777" s="431"/>
      <c r="Y777" s="431"/>
      <c r="Z777" s="378"/>
      <c r="AA777" s="378"/>
      <c r="AB777" s="378"/>
      <c r="AC777" s="378"/>
      <c r="AD777" s="378"/>
      <c r="AE777" s="378"/>
      <c r="AF777" s="378"/>
    </row>
    <row r="778" spans="1:32" ht="16.5" customHeight="1">
      <c r="A778" s="431"/>
      <c r="B778" s="402"/>
      <c r="C778" s="402"/>
      <c r="D778" s="431"/>
      <c r="E778" s="431"/>
      <c r="F778" s="431"/>
      <c r="G778" s="431"/>
      <c r="H778" s="431"/>
      <c r="I778" s="431"/>
      <c r="J778" s="431"/>
      <c r="K778" s="456"/>
      <c r="L778" s="431"/>
      <c r="M778" s="431"/>
      <c r="N778" s="431"/>
      <c r="O778" s="431"/>
      <c r="P778" s="431"/>
      <c r="Q778" s="431"/>
      <c r="R778" s="431"/>
      <c r="S778" s="431"/>
      <c r="T778" s="431"/>
      <c r="U778" s="431"/>
      <c r="V778" s="431"/>
      <c r="W778" s="431"/>
      <c r="X778" s="431"/>
      <c r="Y778" s="431"/>
      <c r="Z778" s="378"/>
      <c r="AA778" s="378"/>
      <c r="AB778" s="378"/>
      <c r="AC778" s="378"/>
      <c r="AD778" s="378"/>
      <c r="AE778" s="378"/>
      <c r="AF778" s="378"/>
    </row>
    <row r="779" spans="1:32" ht="16.5" customHeight="1">
      <c r="A779" s="431"/>
      <c r="B779" s="402"/>
      <c r="C779" s="402"/>
      <c r="D779" s="431"/>
      <c r="E779" s="431"/>
      <c r="F779" s="431"/>
      <c r="G779" s="431"/>
      <c r="H779" s="431"/>
      <c r="I779" s="431"/>
      <c r="J779" s="431"/>
      <c r="K779" s="456"/>
      <c r="L779" s="431"/>
      <c r="M779" s="431"/>
      <c r="N779" s="431"/>
      <c r="O779" s="431"/>
      <c r="P779" s="431"/>
      <c r="Q779" s="431"/>
      <c r="R779" s="431"/>
      <c r="S779" s="431"/>
      <c r="T779" s="431"/>
      <c r="U779" s="431"/>
      <c r="V779" s="431"/>
      <c r="W779" s="431"/>
      <c r="X779" s="431"/>
      <c r="Y779" s="431"/>
      <c r="Z779" s="378"/>
      <c r="AA779" s="378"/>
      <c r="AB779" s="378"/>
      <c r="AC779" s="378"/>
      <c r="AD779" s="378"/>
      <c r="AE779" s="378"/>
      <c r="AF779" s="378"/>
    </row>
    <row r="780" spans="1:32" ht="16.5" customHeight="1">
      <c r="A780" s="431"/>
      <c r="B780" s="402"/>
      <c r="C780" s="402"/>
      <c r="D780" s="431"/>
      <c r="E780" s="431"/>
      <c r="F780" s="431"/>
      <c r="G780" s="431"/>
      <c r="H780" s="431"/>
      <c r="I780" s="431"/>
      <c r="J780" s="431"/>
      <c r="K780" s="456"/>
      <c r="L780" s="431"/>
      <c r="M780" s="431"/>
      <c r="N780" s="431"/>
      <c r="O780" s="431"/>
      <c r="P780" s="431"/>
      <c r="Q780" s="431"/>
      <c r="R780" s="431"/>
      <c r="S780" s="431"/>
      <c r="T780" s="431"/>
      <c r="U780" s="431"/>
      <c r="V780" s="431"/>
      <c r="W780" s="431"/>
      <c r="X780" s="431"/>
      <c r="Y780" s="431"/>
      <c r="Z780" s="378"/>
      <c r="AA780" s="378"/>
      <c r="AB780" s="378"/>
      <c r="AC780" s="378"/>
      <c r="AD780" s="378"/>
      <c r="AE780" s="378"/>
      <c r="AF780" s="378"/>
    </row>
    <row r="781" spans="1:32" ht="16.5" customHeight="1">
      <c r="A781" s="431"/>
      <c r="B781" s="402"/>
      <c r="C781" s="402"/>
      <c r="D781" s="431"/>
      <c r="E781" s="431"/>
      <c r="F781" s="431"/>
      <c r="G781" s="431"/>
      <c r="H781" s="431"/>
      <c r="I781" s="431"/>
      <c r="J781" s="431"/>
      <c r="K781" s="456"/>
      <c r="L781" s="431"/>
      <c r="M781" s="431"/>
      <c r="N781" s="431"/>
      <c r="O781" s="431"/>
      <c r="P781" s="431"/>
      <c r="Q781" s="431"/>
      <c r="R781" s="431"/>
      <c r="S781" s="431"/>
      <c r="T781" s="431"/>
      <c r="U781" s="431"/>
      <c r="V781" s="431"/>
      <c r="W781" s="431"/>
      <c r="X781" s="431"/>
      <c r="Y781" s="431"/>
      <c r="Z781" s="378"/>
      <c r="AA781" s="378"/>
      <c r="AB781" s="378"/>
      <c r="AC781" s="378"/>
      <c r="AD781" s="378"/>
      <c r="AE781" s="378"/>
      <c r="AF781" s="378"/>
    </row>
    <row r="782" spans="1:32" ht="16.5" customHeight="1">
      <c r="A782" s="431"/>
      <c r="B782" s="402"/>
      <c r="C782" s="402"/>
      <c r="D782" s="431"/>
      <c r="E782" s="431"/>
      <c r="F782" s="431"/>
      <c r="G782" s="431"/>
      <c r="H782" s="431"/>
      <c r="I782" s="431"/>
      <c r="J782" s="431"/>
      <c r="K782" s="456"/>
      <c r="L782" s="431"/>
      <c r="M782" s="431"/>
      <c r="N782" s="431"/>
      <c r="O782" s="431"/>
      <c r="P782" s="431"/>
      <c r="Q782" s="431"/>
      <c r="R782" s="431"/>
      <c r="S782" s="431"/>
      <c r="T782" s="431"/>
      <c r="U782" s="431"/>
      <c r="V782" s="431"/>
      <c r="W782" s="431"/>
      <c r="X782" s="431"/>
      <c r="Y782" s="431"/>
      <c r="Z782" s="378"/>
      <c r="AA782" s="378"/>
      <c r="AB782" s="378"/>
      <c r="AC782" s="378"/>
      <c r="AD782" s="378"/>
      <c r="AE782" s="378"/>
      <c r="AF782" s="378"/>
    </row>
    <row r="783" spans="1:32" ht="16.5" customHeight="1">
      <c r="A783" s="431"/>
      <c r="B783" s="402"/>
      <c r="C783" s="402"/>
      <c r="D783" s="431"/>
      <c r="E783" s="431"/>
      <c r="F783" s="431"/>
      <c r="G783" s="431"/>
      <c r="H783" s="431"/>
      <c r="I783" s="431"/>
      <c r="J783" s="431"/>
      <c r="K783" s="456"/>
      <c r="L783" s="431"/>
      <c r="M783" s="431"/>
      <c r="N783" s="431"/>
      <c r="O783" s="431"/>
      <c r="P783" s="431"/>
      <c r="Q783" s="431"/>
      <c r="R783" s="431"/>
      <c r="S783" s="431"/>
      <c r="T783" s="431"/>
      <c r="U783" s="431"/>
      <c r="V783" s="431"/>
      <c r="W783" s="431"/>
      <c r="X783" s="431"/>
      <c r="Y783" s="431"/>
      <c r="Z783" s="378"/>
      <c r="AA783" s="378"/>
      <c r="AB783" s="378"/>
      <c r="AC783" s="378"/>
      <c r="AD783" s="378"/>
      <c r="AE783" s="378"/>
      <c r="AF783" s="378"/>
    </row>
    <row r="784" spans="1:32" ht="16.5" customHeight="1">
      <c r="A784" s="431"/>
      <c r="B784" s="402"/>
      <c r="C784" s="402"/>
      <c r="D784" s="431"/>
      <c r="E784" s="431"/>
      <c r="F784" s="431"/>
      <c r="G784" s="431"/>
      <c r="H784" s="431"/>
      <c r="I784" s="431"/>
      <c r="J784" s="431"/>
      <c r="K784" s="456"/>
      <c r="L784" s="431"/>
      <c r="M784" s="431"/>
      <c r="N784" s="431"/>
      <c r="O784" s="431"/>
      <c r="P784" s="431"/>
      <c r="Q784" s="431"/>
      <c r="R784" s="431"/>
      <c r="S784" s="431"/>
      <c r="T784" s="431"/>
      <c r="U784" s="431"/>
      <c r="V784" s="431"/>
      <c r="W784" s="431"/>
      <c r="X784" s="431"/>
      <c r="Y784" s="431"/>
      <c r="Z784" s="378"/>
      <c r="AA784" s="378"/>
      <c r="AB784" s="378"/>
      <c r="AC784" s="378"/>
      <c r="AD784" s="378"/>
      <c r="AE784" s="378"/>
      <c r="AF784" s="378"/>
    </row>
    <row r="785" spans="1:32" ht="16.5" customHeight="1">
      <c r="A785" s="431"/>
      <c r="B785" s="402"/>
      <c r="C785" s="402"/>
      <c r="D785" s="431"/>
      <c r="E785" s="431"/>
      <c r="F785" s="431"/>
      <c r="G785" s="431"/>
      <c r="H785" s="431"/>
      <c r="I785" s="431"/>
      <c r="J785" s="431"/>
      <c r="K785" s="456"/>
      <c r="L785" s="431"/>
      <c r="M785" s="431"/>
      <c r="N785" s="431"/>
      <c r="O785" s="431"/>
      <c r="P785" s="431"/>
      <c r="Q785" s="431"/>
      <c r="R785" s="431"/>
      <c r="S785" s="431"/>
      <c r="T785" s="431"/>
      <c r="U785" s="431"/>
      <c r="V785" s="431"/>
      <c r="W785" s="431"/>
      <c r="X785" s="431"/>
      <c r="Y785" s="431"/>
      <c r="Z785" s="378"/>
      <c r="AA785" s="378"/>
      <c r="AB785" s="378"/>
      <c r="AC785" s="378"/>
      <c r="AD785" s="378"/>
      <c r="AE785" s="378"/>
      <c r="AF785" s="378"/>
    </row>
    <row r="786" spans="1:32" ht="16.5" customHeight="1">
      <c r="A786" s="431"/>
      <c r="B786" s="402"/>
      <c r="C786" s="402"/>
      <c r="D786" s="431"/>
      <c r="E786" s="431"/>
      <c r="F786" s="431"/>
      <c r="G786" s="431"/>
      <c r="H786" s="431"/>
      <c r="I786" s="431"/>
      <c r="J786" s="431"/>
      <c r="K786" s="456"/>
      <c r="L786" s="431"/>
      <c r="M786" s="431"/>
      <c r="N786" s="431"/>
      <c r="O786" s="431"/>
      <c r="P786" s="431"/>
      <c r="Q786" s="431"/>
      <c r="R786" s="431"/>
      <c r="S786" s="431"/>
      <c r="T786" s="431"/>
      <c r="U786" s="431"/>
      <c r="V786" s="431"/>
      <c r="W786" s="431"/>
      <c r="X786" s="431"/>
      <c r="Y786" s="431"/>
      <c r="Z786" s="378"/>
      <c r="AA786" s="378"/>
      <c r="AB786" s="378"/>
      <c r="AC786" s="378"/>
      <c r="AD786" s="378"/>
      <c r="AE786" s="378"/>
      <c r="AF786" s="378"/>
    </row>
    <row r="787" spans="1:32" ht="16.5" customHeight="1">
      <c r="A787" s="431"/>
      <c r="B787" s="402"/>
      <c r="C787" s="402"/>
      <c r="D787" s="431"/>
      <c r="E787" s="431"/>
      <c r="F787" s="431"/>
      <c r="G787" s="431"/>
      <c r="H787" s="431"/>
      <c r="I787" s="431"/>
      <c r="J787" s="431"/>
      <c r="K787" s="456"/>
      <c r="L787" s="431"/>
      <c r="M787" s="431"/>
      <c r="N787" s="431"/>
      <c r="O787" s="431"/>
      <c r="P787" s="431"/>
      <c r="Q787" s="431"/>
      <c r="R787" s="431"/>
      <c r="S787" s="431"/>
      <c r="T787" s="431"/>
      <c r="U787" s="431"/>
      <c r="V787" s="431"/>
      <c r="W787" s="431"/>
      <c r="X787" s="431"/>
      <c r="Y787" s="431"/>
      <c r="Z787" s="378"/>
      <c r="AA787" s="378"/>
      <c r="AB787" s="378"/>
      <c r="AC787" s="378"/>
      <c r="AD787" s="378"/>
      <c r="AE787" s="378"/>
      <c r="AF787" s="378"/>
    </row>
    <row r="788" spans="1:32" ht="16.5" customHeight="1">
      <c r="A788" s="431"/>
      <c r="B788" s="402"/>
      <c r="C788" s="402"/>
      <c r="D788" s="431"/>
      <c r="E788" s="431"/>
      <c r="F788" s="431"/>
      <c r="G788" s="431"/>
      <c r="H788" s="431"/>
      <c r="I788" s="431"/>
      <c r="J788" s="431"/>
      <c r="K788" s="456"/>
      <c r="L788" s="431"/>
      <c r="M788" s="431"/>
      <c r="N788" s="431"/>
      <c r="O788" s="431"/>
      <c r="P788" s="431"/>
      <c r="Q788" s="431"/>
      <c r="R788" s="431"/>
      <c r="S788" s="431"/>
      <c r="T788" s="431"/>
      <c r="U788" s="431"/>
      <c r="V788" s="431"/>
      <c r="W788" s="431"/>
      <c r="X788" s="431"/>
      <c r="Y788" s="431"/>
      <c r="Z788" s="378"/>
      <c r="AA788" s="378"/>
      <c r="AB788" s="378"/>
      <c r="AC788" s="378"/>
      <c r="AD788" s="378"/>
      <c r="AE788" s="378"/>
      <c r="AF788" s="378"/>
    </row>
    <row r="789" spans="1:32" ht="16.5" customHeight="1">
      <c r="A789" s="431"/>
      <c r="B789" s="402"/>
      <c r="C789" s="402"/>
      <c r="D789" s="431"/>
      <c r="E789" s="431"/>
      <c r="F789" s="431"/>
      <c r="G789" s="431"/>
      <c r="H789" s="431"/>
      <c r="I789" s="431"/>
      <c r="J789" s="431"/>
      <c r="K789" s="456"/>
      <c r="L789" s="431"/>
      <c r="M789" s="431"/>
      <c r="N789" s="431"/>
      <c r="O789" s="431"/>
      <c r="P789" s="431"/>
      <c r="Q789" s="431"/>
      <c r="R789" s="431"/>
      <c r="S789" s="431"/>
      <c r="T789" s="431"/>
      <c r="U789" s="431"/>
      <c r="V789" s="431"/>
      <c r="W789" s="431"/>
      <c r="X789" s="431"/>
      <c r="Y789" s="431"/>
      <c r="Z789" s="378"/>
      <c r="AA789" s="378"/>
      <c r="AB789" s="378"/>
      <c r="AC789" s="378"/>
      <c r="AD789" s="378"/>
      <c r="AE789" s="378"/>
      <c r="AF789" s="378"/>
    </row>
    <row r="790" spans="1:32" ht="16.5" customHeight="1">
      <c r="A790" s="431"/>
      <c r="B790" s="402"/>
      <c r="C790" s="402"/>
      <c r="D790" s="431"/>
      <c r="E790" s="431"/>
      <c r="F790" s="431"/>
      <c r="G790" s="431"/>
      <c r="H790" s="431"/>
      <c r="I790" s="431"/>
      <c r="J790" s="431"/>
      <c r="K790" s="456"/>
      <c r="L790" s="431"/>
      <c r="M790" s="431"/>
      <c r="N790" s="431"/>
      <c r="O790" s="431"/>
      <c r="P790" s="431"/>
      <c r="Q790" s="431"/>
      <c r="R790" s="431"/>
      <c r="S790" s="431"/>
      <c r="T790" s="431"/>
      <c r="U790" s="431"/>
      <c r="V790" s="431"/>
      <c r="W790" s="431"/>
      <c r="X790" s="431"/>
      <c r="Y790" s="431"/>
      <c r="Z790" s="378"/>
      <c r="AA790" s="378"/>
      <c r="AB790" s="378"/>
      <c r="AC790" s="378"/>
      <c r="AD790" s="378"/>
      <c r="AE790" s="378"/>
      <c r="AF790" s="378"/>
    </row>
    <row r="791" spans="1:32" ht="16.5" customHeight="1">
      <c r="A791" s="431"/>
      <c r="B791" s="402"/>
      <c r="C791" s="402"/>
      <c r="D791" s="431"/>
      <c r="E791" s="431"/>
      <c r="F791" s="431"/>
      <c r="G791" s="431"/>
      <c r="H791" s="431"/>
      <c r="I791" s="431"/>
      <c r="J791" s="431"/>
      <c r="K791" s="456"/>
      <c r="L791" s="431"/>
      <c r="M791" s="431"/>
      <c r="N791" s="431"/>
      <c r="O791" s="431"/>
      <c r="P791" s="431"/>
      <c r="Q791" s="431"/>
      <c r="R791" s="431"/>
      <c r="S791" s="431"/>
      <c r="T791" s="431"/>
      <c r="U791" s="431"/>
      <c r="V791" s="431"/>
      <c r="W791" s="431"/>
      <c r="X791" s="431"/>
      <c r="Y791" s="431"/>
      <c r="Z791" s="378"/>
      <c r="AA791" s="378"/>
      <c r="AB791" s="378"/>
      <c r="AC791" s="378"/>
      <c r="AD791" s="378"/>
      <c r="AE791" s="378"/>
      <c r="AF791" s="378"/>
    </row>
    <row r="792" spans="1:32" ht="16.5" customHeight="1">
      <c r="A792" s="431"/>
      <c r="B792" s="402"/>
      <c r="C792" s="402"/>
      <c r="D792" s="431"/>
      <c r="E792" s="431"/>
      <c r="F792" s="431"/>
      <c r="G792" s="431"/>
      <c r="H792" s="431"/>
      <c r="I792" s="431"/>
      <c r="J792" s="431"/>
      <c r="K792" s="456"/>
      <c r="L792" s="431"/>
      <c r="M792" s="431"/>
      <c r="N792" s="431"/>
      <c r="O792" s="431"/>
      <c r="P792" s="431"/>
      <c r="Q792" s="431"/>
      <c r="R792" s="431"/>
      <c r="S792" s="431"/>
      <c r="T792" s="431"/>
      <c r="U792" s="431"/>
      <c r="V792" s="431"/>
      <c r="W792" s="431"/>
      <c r="X792" s="431"/>
      <c r="Y792" s="431"/>
      <c r="Z792" s="378"/>
      <c r="AA792" s="378"/>
      <c r="AB792" s="378"/>
      <c r="AC792" s="378"/>
      <c r="AD792" s="378"/>
      <c r="AE792" s="378"/>
      <c r="AF792" s="378"/>
    </row>
    <row r="793" spans="1:32" ht="16.5" customHeight="1">
      <c r="A793" s="431"/>
      <c r="B793" s="402"/>
      <c r="C793" s="402"/>
      <c r="D793" s="431"/>
      <c r="E793" s="431"/>
      <c r="F793" s="431"/>
      <c r="G793" s="431"/>
      <c r="H793" s="431"/>
      <c r="I793" s="431"/>
      <c r="J793" s="431"/>
      <c r="K793" s="456"/>
      <c r="L793" s="431"/>
      <c r="M793" s="431"/>
      <c r="N793" s="431"/>
      <c r="O793" s="431"/>
      <c r="P793" s="431"/>
      <c r="Q793" s="431"/>
      <c r="R793" s="431"/>
      <c r="S793" s="431"/>
      <c r="T793" s="431"/>
      <c r="U793" s="431"/>
      <c r="V793" s="431"/>
      <c r="W793" s="431"/>
      <c r="X793" s="431"/>
      <c r="Y793" s="431"/>
      <c r="Z793" s="378"/>
      <c r="AA793" s="378"/>
      <c r="AB793" s="378"/>
      <c r="AC793" s="378"/>
      <c r="AD793" s="378"/>
      <c r="AE793" s="378"/>
      <c r="AF793" s="378"/>
    </row>
    <row r="794" spans="1:32" ht="16.5" customHeight="1">
      <c r="A794" s="431"/>
      <c r="B794" s="402"/>
      <c r="C794" s="402"/>
      <c r="D794" s="431"/>
      <c r="E794" s="431"/>
      <c r="F794" s="431"/>
      <c r="G794" s="431"/>
      <c r="H794" s="431"/>
      <c r="I794" s="431"/>
      <c r="J794" s="431"/>
      <c r="K794" s="456"/>
      <c r="L794" s="431"/>
      <c r="M794" s="431"/>
      <c r="N794" s="431"/>
      <c r="O794" s="431"/>
      <c r="P794" s="431"/>
      <c r="Q794" s="431"/>
      <c r="R794" s="431"/>
      <c r="S794" s="431"/>
      <c r="T794" s="431"/>
      <c r="U794" s="431"/>
      <c r="V794" s="431"/>
      <c r="W794" s="431"/>
      <c r="X794" s="431"/>
      <c r="Y794" s="431"/>
      <c r="Z794" s="378"/>
      <c r="AA794" s="378"/>
      <c r="AB794" s="378"/>
      <c r="AC794" s="378"/>
      <c r="AD794" s="378"/>
      <c r="AE794" s="378"/>
      <c r="AF794" s="378"/>
    </row>
    <row r="795" spans="1:32" ht="16.5" customHeight="1">
      <c r="A795" s="431"/>
      <c r="B795" s="402"/>
      <c r="C795" s="402"/>
      <c r="D795" s="431"/>
      <c r="E795" s="431"/>
      <c r="F795" s="431"/>
      <c r="G795" s="431"/>
      <c r="H795" s="431"/>
      <c r="I795" s="431"/>
      <c r="J795" s="431"/>
      <c r="K795" s="456"/>
      <c r="L795" s="431"/>
      <c r="M795" s="431"/>
      <c r="N795" s="431"/>
      <c r="O795" s="431"/>
      <c r="P795" s="431"/>
      <c r="Q795" s="431"/>
      <c r="R795" s="431"/>
      <c r="S795" s="431"/>
      <c r="T795" s="431"/>
      <c r="U795" s="431"/>
      <c r="V795" s="431"/>
      <c r="W795" s="431"/>
      <c r="X795" s="431"/>
      <c r="Y795" s="431"/>
      <c r="Z795" s="378"/>
      <c r="AA795" s="378"/>
      <c r="AB795" s="378"/>
      <c r="AC795" s="378"/>
      <c r="AD795" s="378"/>
      <c r="AE795" s="378"/>
      <c r="AF795" s="378"/>
    </row>
    <row r="796" spans="1:32" ht="16.5" customHeight="1">
      <c r="A796" s="431"/>
      <c r="B796" s="402"/>
      <c r="C796" s="402"/>
      <c r="D796" s="431"/>
      <c r="E796" s="431"/>
      <c r="F796" s="431"/>
      <c r="G796" s="431"/>
      <c r="H796" s="431"/>
      <c r="I796" s="431"/>
      <c r="J796" s="431"/>
      <c r="K796" s="456"/>
      <c r="L796" s="431"/>
      <c r="M796" s="431"/>
      <c r="N796" s="431"/>
      <c r="O796" s="431"/>
      <c r="P796" s="431"/>
      <c r="Q796" s="431"/>
      <c r="R796" s="431"/>
      <c r="S796" s="431"/>
      <c r="T796" s="431"/>
      <c r="U796" s="431"/>
      <c r="V796" s="431"/>
      <c r="W796" s="431"/>
      <c r="X796" s="431"/>
      <c r="Y796" s="431"/>
      <c r="Z796" s="378"/>
      <c r="AA796" s="378"/>
      <c r="AB796" s="378"/>
      <c r="AC796" s="378"/>
      <c r="AD796" s="378"/>
      <c r="AE796" s="378"/>
      <c r="AF796" s="378"/>
    </row>
    <row r="797" spans="1:32" ht="16.5" customHeight="1">
      <c r="A797" s="431"/>
      <c r="B797" s="402"/>
      <c r="C797" s="402"/>
      <c r="D797" s="431"/>
      <c r="E797" s="431"/>
      <c r="F797" s="431"/>
      <c r="G797" s="431"/>
      <c r="H797" s="431"/>
      <c r="I797" s="431"/>
      <c r="J797" s="431"/>
      <c r="K797" s="456"/>
      <c r="L797" s="431"/>
      <c r="M797" s="431"/>
      <c r="N797" s="431"/>
      <c r="O797" s="431"/>
      <c r="P797" s="431"/>
      <c r="Q797" s="431"/>
      <c r="R797" s="431"/>
      <c r="S797" s="431"/>
      <c r="T797" s="431"/>
      <c r="U797" s="431"/>
      <c r="V797" s="431"/>
      <c r="W797" s="431"/>
      <c r="X797" s="431"/>
      <c r="Y797" s="431"/>
      <c r="Z797" s="378"/>
      <c r="AA797" s="378"/>
      <c r="AB797" s="378"/>
      <c r="AC797" s="378"/>
      <c r="AD797" s="378"/>
      <c r="AE797" s="378"/>
      <c r="AF797" s="378"/>
    </row>
    <row r="798" spans="1:32" ht="16.5" customHeight="1">
      <c r="A798" s="431"/>
      <c r="B798" s="402"/>
      <c r="C798" s="402"/>
      <c r="D798" s="431"/>
      <c r="E798" s="431"/>
      <c r="F798" s="431"/>
      <c r="G798" s="431"/>
      <c r="H798" s="431"/>
      <c r="I798" s="431"/>
      <c r="J798" s="431"/>
      <c r="K798" s="456"/>
      <c r="L798" s="431"/>
      <c r="M798" s="431"/>
      <c r="N798" s="431"/>
      <c r="O798" s="431"/>
      <c r="P798" s="431"/>
      <c r="Q798" s="431"/>
      <c r="R798" s="431"/>
      <c r="S798" s="431"/>
      <c r="T798" s="431"/>
      <c r="U798" s="431"/>
      <c r="V798" s="431"/>
      <c r="W798" s="431"/>
      <c r="X798" s="431"/>
      <c r="Y798" s="431"/>
      <c r="Z798" s="378"/>
      <c r="AA798" s="378"/>
      <c r="AB798" s="378"/>
      <c r="AC798" s="378"/>
      <c r="AD798" s="378"/>
      <c r="AE798" s="378"/>
      <c r="AF798" s="378"/>
    </row>
    <row r="799" spans="1:32" ht="16.5" customHeight="1">
      <c r="A799" s="431"/>
      <c r="B799" s="402"/>
      <c r="C799" s="402"/>
      <c r="D799" s="431"/>
      <c r="E799" s="431"/>
      <c r="F799" s="431"/>
      <c r="G799" s="431"/>
      <c r="H799" s="431"/>
      <c r="I799" s="431"/>
      <c r="J799" s="431"/>
      <c r="K799" s="456"/>
      <c r="L799" s="431"/>
      <c r="M799" s="431"/>
      <c r="N799" s="431"/>
      <c r="O799" s="431"/>
      <c r="P799" s="431"/>
      <c r="Q799" s="431"/>
      <c r="R799" s="431"/>
      <c r="S799" s="431"/>
      <c r="T799" s="431"/>
      <c r="U799" s="431"/>
      <c r="V799" s="431"/>
      <c r="W799" s="431"/>
      <c r="X799" s="431"/>
      <c r="Y799" s="431"/>
      <c r="Z799" s="378"/>
      <c r="AA799" s="378"/>
      <c r="AB799" s="378"/>
      <c r="AC799" s="378"/>
      <c r="AD799" s="378"/>
      <c r="AE799" s="378"/>
      <c r="AF799" s="378"/>
    </row>
    <row r="800" spans="1:32" ht="16.5" customHeight="1">
      <c r="A800" s="431"/>
      <c r="B800" s="402"/>
      <c r="C800" s="402"/>
      <c r="D800" s="431"/>
      <c r="E800" s="431"/>
      <c r="F800" s="431"/>
      <c r="G800" s="431"/>
      <c r="H800" s="431"/>
      <c r="I800" s="431"/>
      <c r="J800" s="431"/>
      <c r="K800" s="456"/>
      <c r="L800" s="431"/>
      <c r="M800" s="431"/>
      <c r="N800" s="431"/>
      <c r="O800" s="431"/>
      <c r="P800" s="431"/>
      <c r="Q800" s="431"/>
      <c r="R800" s="431"/>
      <c r="S800" s="431"/>
      <c r="T800" s="431"/>
      <c r="U800" s="431"/>
      <c r="V800" s="431"/>
      <c r="W800" s="431"/>
      <c r="X800" s="431"/>
      <c r="Y800" s="431"/>
      <c r="Z800" s="378"/>
      <c r="AA800" s="378"/>
      <c r="AB800" s="378"/>
      <c r="AC800" s="378"/>
      <c r="AD800" s="378"/>
      <c r="AE800" s="378"/>
      <c r="AF800" s="378"/>
    </row>
    <row r="801" spans="1:32" ht="16.5" customHeight="1">
      <c r="A801" s="431"/>
      <c r="B801" s="402"/>
      <c r="C801" s="402"/>
      <c r="D801" s="431"/>
      <c r="E801" s="431"/>
      <c r="F801" s="431"/>
      <c r="G801" s="431"/>
      <c r="H801" s="431"/>
      <c r="I801" s="431"/>
      <c r="J801" s="431"/>
      <c r="K801" s="456"/>
      <c r="L801" s="431"/>
      <c r="M801" s="431"/>
      <c r="N801" s="431"/>
      <c r="O801" s="431"/>
      <c r="P801" s="431"/>
      <c r="Q801" s="431"/>
      <c r="R801" s="431"/>
      <c r="S801" s="431"/>
      <c r="T801" s="431"/>
      <c r="U801" s="431"/>
      <c r="V801" s="431"/>
      <c r="W801" s="431"/>
      <c r="X801" s="431"/>
      <c r="Y801" s="431"/>
      <c r="Z801" s="378"/>
      <c r="AA801" s="378"/>
      <c r="AB801" s="378"/>
      <c r="AC801" s="378"/>
      <c r="AD801" s="378"/>
      <c r="AE801" s="378"/>
      <c r="AF801" s="378"/>
    </row>
    <row r="802" spans="1:32" ht="16.5" customHeight="1">
      <c r="A802" s="431"/>
      <c r="B802" s="402"/>
      <c r="C802" s="402"/>
      <c r="D802" s="431"/>
      <c r="E802" s="431"/>
      <c r="F802" s="431"/>
      <c r="G802" s="431"/>
      <c r="H802" s="431"/>
      <c r="I802" s="431"/>
      <c r="J802" s="431"/>
      <c r="K802" s="456"/>
      <c r="L802" s="431"/>
      <c r="M802" s="431"/>
      <c r="N802" s="431"/>
      <c r="O802" s="431"/>
      <c r="P802" s="431"/>
      <c r="Q802" s="431"/>
      <c r="R802" s="431"/>
      <c r="S802" s="431"/>
      <c r="T802" s="431"/>
      <c r="U802" s="431"/>
      <c r="V802" s="431"/>
      <c r="W802" s="431"/>
      <c r="X802" s="431"/>
      <c r="Y802" s="431"/>
      <c r="Z802" s="378"/>
      <c r="AA802" s="378"/>
      <c r="AB802" s="378"/>
      <c r="AC802" s="378"/>
      <c r="AD802" s="378"/>
      <c r="AE802" s="378"/>
      <c r="AF802" s="378"/>
    </row>
    <row r="803" spans="1:32" ht="16.5" customHeight="1">
      <c r="A803" s="431"/>
      <c r="B803" s="402"/>
      <c r="C803" s="402"/>
      <c r="D803" s="431"/>
      <c r="E803" s="431"/>
      <c r="F803" s="431"/>
      <c r="G803" s="431"/>
      <c r="H803" s="431"/>
      <c r="I803" s="431"/>
      <c r="J803" s="431"/>
      <c r="K803" s="456"/>
      <c r="L803" s="431"/>
      <c r="M803" s="431"/>
      <c r="N803" s="431"/>
      <c r="O803" s="431"/>
      <c r="P803" s="431"/>
      <c r="Q803" s="431"/>
      <c r="R803" s="431"/>
      <c r="S803" s="431"/>
      <c r="T803" s="431"/>
      <c r="U803" s="431"/>
      <c r="V803" s="431"/>
      <c r="W803" s="431"/>
      <c r="X803" s="431"/>
      <c r="Y803" s="431"/>
      <c r="Z803" s="378"/>
      <c r="AA803" s="378"/>
      <c r="AB803" s="378"/>
      <c r="AC803" s="378"/>
      <c r="AD803" s="378"/>
      <c r="AE803" s="378"/>
      <c r="AF803" s="378"/>
    </row>
    <row r="804" spans="1:32" ht="16.5" customHeight="1">
      <c r="A804" s="431"/>
      <c r="B804" s="402"/>
      <c r="C804" s="402"/>
      <c r="D804" s="431"/>
      <c r="E804" s="431"/>
      <c r="F804" s="431"/>
      <c r="G804" s="431"/>
      <c r="H804" s="431"/>
      <c r="I804" s="431"/>
      <c r="J804" s="431"/>
      <c r="K804" s="456"/>
      <c r="L804" s="431"/>
      <c r="M804" s="431"/>
      <c r="N804" s="431"/>
      <c r="O804" s="431"/>
      <c r="P804" s="431"/>
      <c r="Q804" s="431"/>
      <c r="R804" s="431"/>
      <c r="S804" s="431"/>
      <c r="T804" s="431"/>
      <c r="U804" s="431"/>
      <c r="V804" s="431"/>
      <c r="W804" s="431"/>
      <c r="X804" s="431"/>
      <c r="Y804" s="431"/>
      <c r="Z804" s="378"/>
      <c r="AA804" s="378"/>
      <c r="AB804" s="378"/>
      <c r="AC804" s="378"/>
      <c r="AD804" s="378"/>
      <c r="AE804" s="378"/>
      <c r="AF804" s="378"/>
    </row>
    <row r="805" spans="1:32" ht="16.5" customHeight="1">
      <c r="A805" s="431"/>
      <c r="B805" s="402"/>
      <c r="C805" s="402"/>
      <c r="D805" s="431"/>
      <c r="E805" s="431"/>
      <c r="F805" s="431"/>
      <c r="G805" s="431"/>
      <c r="H805" s="431"/>
      <c r="I805" s="431"/>
      <c r="J805" s="431"/>
      <c r="K805" s="456"/>
      <c r="L805" s="431"/>
      <c r="M805" s="431"/>
      <c r="N805" s="431"/>
      <c r="O805" s="431"/>
      <c r="P805" s="431"/>
      <c r="Q805" s="431"/>
      <c r="R805" s="431"/>
      <c r="S805" s="431"/>
      <c r="T805" s="431"/>
      <c r="U805" s="431"/>
      <c r="V805" s="431"/>
      <c r="W805" s="431"/>
      <c r="X805" s="431"/>
      <c r="Y805" s="431"/>
      <c r="Z805" s="378"/>
      <c r="AA805" s="378"/>
      <c r="AB805" s="378"/>
      <c r="AC805" s="378"/>
      <c r="AD805" s="378"/>
      <c r="AE805" s="378"/>
      <c r="AF805" s="378"/>
    </row>
    <row r="806" spans="1:32" ht="16.5" customHeight="1">
      <c r="A806" s="431"/>
      <c r="B806" s="402"/>
      <c r="C806" s="402"/>
      <c r="D806" s="431"/>
      <c r="E806" s="431"/>
      <c r="F806" s="431"/>
      <c r="G806" s="431"/>
      <c r="H806" s="431"/>
      <c r="I806" s="431"/>
      <c r="J806" s="431"/>
      <c r="K806" s="456"/>
      <c r="L806" s="431"/>
      <c r="M806" s="431"/>
      <c r="N806" s="431"/>
      <c r="O806" s="431"/>
      <c r="P806" s="431"/>
      <c r="Q806" s="431"/>
      <c r="R806" s="431"/>
      <c r="S806" s="431"/>
      <c r="T806" s="431"/>
      <c r="U806" s="431"/>
      <c r="V806" s="431"/>
      <c r="W806" s="431"/>
      <c r="X806" s="431"/>
      <c r="Y806" s="431"/>
      <c r="Z806" s="378"/>
      <c r="AA806" s="378"/>
      <c r="AB806" s="378"/>
      <c r="AC806" s="378"/>
      <c r="AD806" s="378"/>
      <c r="AE806" s="378"/>
      <c r="AF806" s="378"/>
    </row>
    <row r="807" spans="1:32" ht="16.5" customHeight="1">
      <c r="A807" s="431"/>
      <c r="B807" s="402"/>
      <c r="C807" s="402"/>
      <c r="D807" s="431"/>
      <c r="E807" s="431"/>
      <c r="F807" s="431"/>
      <c r="G807" s="431"/>
      <c r="H807" s="431"/>
      <c r="I807" s="431"/>
      <c r="J807" s="431"/>
      <c r="K807" s="456"/>
      <c r="L807" s="431"/>
      <c r="M807" s="431"/>
      <c r="N807" s="431"/>
      <c r="O807" s="431"/>
      <c r="P807" s="431"/>
      <c r="Q807" s="431"/>
      <c r="R807" s="431"/>
      <c r="S807" s="431"/>
      <c r="T807" s="431"/>
      <c r="U807" s="431"/>
      <c r="V807" s="431"/>
      <c r="W807" s="431"/>
      <c r="X807" s="431"/>
      <c r="Y807" s="431"/>
      <c r="Z807" s="378"/>
      <c r="AA807" s="378"/>
      <c r="AB807" s="378"/>
      <c r="AC807" s="378"/>
      <c r="AD807" s="378"/>
      <c r="AE807" s="378"/>
      <c r="AF807" s="378"/>
    </row>
    <row r="808" spans="1:32" ht="16.5" customHeight="1">
      <c r="A808" s="431"/>
      <c r="B808" s="402"/>
      <c r="C808" s="402"/>
      <c r="D808" s="431"/>
      <c r="E808" s="431"/>
      <c r="F808" s="431"/>
      <c r="G808" s="431"/>
      <c r="H808" s="431"/>
      <c r="I808" s="431"/>
      <c r="J808" s="431"/>
      <c r="K808" s="456"/>
      <c r="L808" s="431"/>
      <c r="M808" s="431"/>
      <c r="N808" s="431"/>
      <c r="O808" s="431"/>
      <c r="P808" s="431"/>
      <c r="Q808" s="431"/>
      <c r="R808" s="431"/>
      <c r="S808" s="431"/>
      <c r="T808" s="431"/>
      <c r="U808" s="431"/>
      <c r="V808" s="431"/>
      <c r="W808" s="431"/>
      <c r="X808" s="431"/>
      <c r="Y808" s="431"/>
      <c r="Z808" s="378"/>
      <c r="AA808" s="378"/>
      <c r="AB808" s="378"/>
      <c r="AC808" s="378"/>
      <c r="AD808" s="378"/>
      <c r="AE808" s="378"/>
      <c r="AF808" s="378"/>
    </row>
    <row r="809" spans="1:32" ht="16.5" customHeight="1">
      <c r="A809" s="431"/>
      <c r="B809" s="402"/>
      <c r="C809" s="402"/>
      <c r="D809" s="431"/>
      <c r="E809" s="431"/>
      <c r="F809" s="431"/>
      <c r="G809" s="431"/>
      <c r="H809" s="431"/>
      <c r="I809" s="431"/>
      <c r="J809" s="431"/>
      <c r="K809" s="456"/>
      <c r="L809" s="431"/>
      <c r="M809" s="431"/>
      <c r="N809" s="431"/>
      <c r="O809" s="431"/>
      <c r="P809" s="431"/>
      <c r="Q809" s="431"/>
      <c r="R809" s="431"/>
      <c r="S809" s="431"/>
      <c r="T809" s="431"/>
      <c r="U809" s="431"/>
      <c r="V809" s="431"/>
      <c r="W809" s="431"/>
      <c r="X809" s="431"/>
      <c r="Y809" s="431"/>
      <c r="Z809" s="378"/>
      <c r="AA809" s="378"/>
      <c r="AB809" s="378"/>
      <c r="AC809" s="378"/>
      <c r="AD809" s="378"/>
      <c r="AE809" s="378"/>
      <c r="AF809" s="378"/>
    </row>
    <row r="810" spans="1:32" ht="16.5" customHeight="1">
      <c r="A810" s="431"/>
      <c r="B810" s="402"/>
      <c r="C810" s="402"/>
      <c r="D810" s="431"/>
      <c r="E810" s="431"/>
      <c r="F810" s="431"/>
      <c r="G810" s="431"/>
      <c r="H810" s="431"/>
      <c r="I810" s="431"/>
      <c r="J810" s="431"/>
      <c r="K810" s="456"/>
      <c r="L810" s="431"/>
      <c r="M810" s="431"/>
      <c r="N810" s="431"/>
      <c r="O810" s="431"/>
      <c r="P810" s="431"/>
      <c r="Q810" s="431"/>
      <c r="R810" s="431"/>
      <c r="S810" s="431"/>
      <c r="T810" s="431"/>
      <c r="U810" s="431"/>
      <c r="V810" s="431"/>
      <c r="W810" s="431"/>
      <c r="X810" s="431"/>
      <c r="Y810" s="431"/>
      <c r="Z810" s="378"/>
      <c r="AA810" s="378"/>
      <c r="AB810" s="378"/>
      <c r="AC810" s="378"/>
      <c r="AD810" s="378"/>
      <c r="AE810" s="378"/>
      <c r="AF810" s="378"/>
    </row>
    <row r="811" spans="1:32" ht="16.5" customHeight="1">
      <c r="A811" s="431"/>
      <c r="B811" s="402"/>
      <c r="C811" s="402"/>
      <c r="D811" s="431"/>
      <c r="E811" s="431"/>
      <c r="F811" s="431"/>
      <c r="G811" s="431"/>
      <c r="H811" s="431"/>
      <c r="I811" s="431"/>
      <c r="J811" s="431"/>
      <c r="K811" s="456"/>
      <c r="L811" s="431"/>
      <c r="M811" s="431"/>
      <c r="N811" s="431"/>
      <c r="O811" s="431"/>
      <c r="P811" s="431"/>
      <c r="Q811" s="431"/>
      <c r="R811" s="431"/>
      <c r="S811" s="431"/>
      <c r="T811" s="431"/>
      <c r="U811" s="431"/>
      <c r="V811" s="431"/>
      <c r="W811" s="431"/>
      <c r="X811" s="431"/>
      <c r="Y811" s="431"/>
      <c r="Z811" s="378"/>
      <c r="AA811" s="378"/>
      <c r="AB811" s="378"/>
      <c r="AC811" s="378"/>
      <c r="AD811" s="378"/>
      <c r="AE811" s="378"/>
      <c r="AF811" s="378"/>
    </row>
    <row r="812" spans="1:32" ht="16.5" customHeight="1">
      <c r="A812" s="431"/>
      <c r="B812" s="402"/>
      <c r="C812" s="402"/>
      <c r="D812" s="431"/>
      <c r="E812" s="431"/>
      <c r="F812" s="431"/>
      <c r="G812" s="431"/>
      <c r="H812" s="431"/>
      <c r="I812" s="431"/>
      <c r="J812" s="431"/>
      <c r="K812" s="456"/>
      <c r="L812" s="431"/>
      <c r="M812" s="431"/>
      <c r="N812" s="431"/>
      <c r="O812" s="431"/>
      <c r="P812" s="431"/>
      <c r="Q812" s="431"/>
      <c r="R812" s="431"/>
      <c r="S812" s="431"/>
      <c r="T812" s="431"/>
      <c r="U812" s="431"/>
      <c r="V812" s="431"/>
      <c r="W812" s="431"/>
      <c r="X812" s="431"/>
      <c r="Y812" s="431"/>
      <c r="Z812" s="378"/>
      <c r="AA812" s="378"/>
      <c r="AB812" s="378"/>
      <c r="AC812" s="378"/>
      <c r="AD812" s="378"/>
      <c r="AE812" s="378"/>
      <c r="AF812" s="378"/>
    </row>
    <row r="813" spans="1:32" ht="16.5" customHeight="1">
      <c r="A813" s="431"/>
      <c r="B813" s="402"/>
      <c r="C813" s="402"/>
      <c r="D813" s="431"/>
      <c r="E813" s="431"/>
      <c r="F813" s="431"/>
      <c r="G813" s="431"/>
      <c r="H813" s="431"/>
      <c r="I813" s="431"/>
      <c r="J813" s="431"/>
      <c r="K813" s="456"/>
      <c r="L813" s="431"/>
      <c r="M813" s="431"/>
      <c r="N813" s="431"/>
      <c r="O813" s="431"/>
      <c r="P813" s="431"/>
      <c r="Q813" s="431"/>
      <c r="R813" s="431"/>
      <c r="S813" s="431"/>
      <c r="T813" s="431"/>
      <c r="U813" s="431"/>
      <c r="V813" s="431"/>
      <c r="W813" s="431"/>
      <c r="X813" s="431"/>
      <c r="Y813" s="431"/>
      <c r="Z813" s="378"/>
      <c r="AA813" s="378"/>
      <c r="AB813" s="378"/>
      <c r="AC813" s="378"/>
      <c r="AD813" s="378"/>
      <c r="AE813" s="378"/>
      <c r="AF813" s="378"/>
    </row>
    <row r="814" spans="1:32" ht="16.5" customHeight="1">
      <c r="A814" s="431"/>
      <c r="B814" s="402"/>
      <c r="C814" s="402"/>
      <c r="D814" s="431"/>
      <c r="E814" s="431"/>
      <c r="F814" s="431"/>
      <c r="G814" s="431"/>
      <c r="H814" s="431"/>
      <c r="I814" s="431"/>
      <c r="J814" s="431"/>
      <c r="K814" s="456"/>
      <c r="L814" s="431"/>
      <c r="M814" s="431"/>
      <c r="N814" s="431"/>
      <c r="O814" s="431"/>
      <c r="P814" s="431"/>
      <c r="Q814" s="431"/>
      <c r="R814" s="431"/>
      <c r="S814" s="431"/>
      <c r="T814" s="431"/>
      <c r="U814" s="431"/>
      <c r="V814" s="431"/>
      <c r="W814" s="431"/>
      <c r="X814" s="431"/>
      <c r="Y814" s="431"/>
      <c r="Z814" s="378"/>
      <c r="AA814" s="378"/>
      <c r="AB814" s="378"/>
      <c r="AC814" s="378"/>
      <c r="AD814" s="378"/>
      <c r="AE814" s="378"/>
      <c r="AF814" s="378"/>
    </row>
    <row r="815" spans="1:32" ht="16.5" customHeight="1">
      <c r="A815" s="431"/>
      <c r="B815" s="402"/>
      <c r="C815" s="402"/>
      <c r="D815" s="431"/>
      <c r="E815" s="431"/>
      <c r="F815" s="431"/>
      <c r="G815" s="431"/>
      <c r="H815" s="431"/>
      <c r="I815" s="431"/>
      <c r="J815" s="431"/>
      <c r="K815" s="456"/>
      <c r="L815" s="431"/>
      <c r="M815" s="431"/>
      <c r="N815" s="431"/>
      <c r="O815" s="431"/>
      <c r="P815" s="431"/>
      <c r="Q815" s="431"/>
      <c r="R815" s="431"/>
      <c r="S815" s="431"/>
      <c r="T815" s="431"/>
      <c r="U815" s="431"/>
      <c r="V815" s="431"/>
      <c r="W815" s="431"/>
      <c r="X815" s="431"/>
      <c r="Y815" s="431"/>
      <c r="Z815" s="378"/>
      <c r="AA815" s="378"/>
      <c r="AB815" s="378"/>
      <c r="AC815" s="378"/>
      <c r="AD815" s="378"/>
      <c r="AE815" s="378"/>
      <c r="AF815" s="378"/>
    </row>
    <row r="816" spans="1:32" ht="16.5" customHeight="1">
      <c r="A816" s="431"/>
      <c r="B816" s="402"/>
      <c r="C816" s="402"/>
      <c r="D816" s="431"/>
      <c r="E816" s="431"/>
      <c r="F816" s="431"/>
      <c r="G816" s="431"/>
      <c r="H816" s="431"/>
      <c r="I816" s="431"/>
      <c r="J816" s="431"/>
      <c r="K816" s="456"/>
      <c r="L816" s="431"/>
      <c r="M816" s="431"/>
      <c r="N816" s="431"/>
      <c r="O816" s="431"/>
      <c r="P816" s="431"/>
      <c r="Q816" s="431"/>
      <c r="R816" s="431"/>
      <c r="S816" s="431"/>
      <c r="T816" s="431"/>
      <c r="U816" s="431"/>
      <c r="V816" s="431"/>
      <c r="W816" s="431"/>
      <c r="X816" s="431"/>
      <c r="Y816" s="431"/>
      <c r="Z816" s="378"/>
      <c r="AA816" s="378"/>
      <c r="AB816" s="378"/>
      <c r="AC816" s="378"/>
      <c r="AD816" s="378"/>
      <c r="AE816" s="378"/>
      <c r="AF816" s="378"/>
    </row>
    <row r="817" spans="1:32" ht="16.5" customHeight="1">
      <c r="A817" s="431"/>
      <c r="B817" s="402"/>
      <c r="C817" s="402"/>
      <c r="D817" s="431"/>
      <c r="E817" s="431"/>
      <c r="F817" s="431"/>
      <c r="G817" s="431"/>
      <c r="H817" s="431"/>
      <c r="I817" s="431"/>
      <c r="J817" s="431"/>
      <c r="K817" s="456"/>
      <c r="L817" s="431"/>
      <c r="M817" s="431"/>
      <c r="N817" s="431"/>
      <c r="O817" s="431"/>
      <c r="P817" s="431"/>
      <c r="Q817" s="431"/>
      <c r="R817" s="431"/>
      <c r="S817" s="431"/>
      <c r="T817" s="431"/>
      <c r="U817" s="431"/>
      <c r="V817" s="431"/>
      <c r="W817" s="431"/>
      <c r="X817" s="431"/>
      <c r="Y817" s="431"/>
      <c r="Z817" s="378"/>
      <c r="AA817" s="378"/>
      <c r="AB817" s="378"/>
      <c r="AC817" s="378"/>
      <c r="AD817" s="378"/>
      <c r="AE817" s="378"/>
      <c r="AF817" s="378"/>
    </row>
    <row r="818" spans="1:32" ht="16.5" customHeight="1">
      <c r="A818" s="431"/>
      <c r="B818" s="402"/>
      <c r="C818" s="402"/>
      <c r="D818" s="431"/>
      <c r="E818" s="431"/>
      <c r="F818" s="431"/>
      <c r="G818" s="431"/>
      <c r="H818" s="431"/>
      <c r="I818" s="431"/>
      <c r="J818" s="431"/>
      <c r="K818" s="456"/>
      <c r="L818" s="431"/>
      <c r="M818" s="431"/>
      <c r="N818" s="431"/>
      <c r="O818" s="431"/>
      <c r="P818" s="431"/>
      <c r="Q818" s="431"/>
      <c r="R818" s="431"/>
      <c r="S818" s="431"/>
      <c r="T818" s="431"/>
      <c r="U818" s="431"/>
      <c r="V818" s="431"/>
      <c r="W818" s="431"/>
      <c r="X818" s="431"/>
      <c r="Y818" s="431"/>
      <c r="Z818" s="378"/>
      <c r="AA818" s="378"/>
      <c r="AB818" s="378"/>
      <c r="AC818" s="378"/>
      <c r="AD818" s="378"/>
      <c r="AE818" s="378"/>
      <c r="AF818" s="378"/>
    </row>
    <row r="819" spans="1:32" ht="16.5" customHeight="1">
      <c r="A819" s="431"/>
      <c r="B819" s="402"/>
      <c r="C819" s="402"/>
      <c r="D819" s="431"/>
      <c r="E819" s="431"/>
      <c r="F819" s="431"/>
      <c r="G819" s="431"/>
      <c r="H819" s="431"/>
      <c r="I819" s="431"/>
      <c r="J819" s="431"/>
      <c r="K819" s="456"/>
      <c r="L819" s="431"/>
      <c r="M819" s="431"/>
      <c r="N819" s="431"/>
      <c r="O819" s="431"/>
      <c r="P819" s="431"/>
      <c r="Q819" s="431"/>
      <c r="R819" s="431"/>
      <c r="S819" s="431"/>
      <c r="T819" s="431"/>
      <c r="U819" s="431"/>
      <c r="V819" s="431"/>
      <c r="W819" s="431"/>
      <c r="X819" s="431"/>
      <c r="Y819" s="431"/>
      <c r="Z819" s="378"/>
      <c r="AA819" s="378"/>
      <c r="AB819" s="378"/>
      <c r="AC819" s="378"/>
      <c r="AD819" s="378"/>
      <c r="AE819" s="378"/>
      <c r="AF819" s="378"/>
    </row>
    <row r="820" spans="1:32" ht="16.5" customHeight="1">
      <c r="A820" s="431"/>
      <c r="B820" s="402"/>
      <c r="C820" s="402"/>
      <c r="D820" s="431"/>
      <c r="E820" s="431"/>
      <c r="F820" s="431"/>
      <c r="G820" s="431"/>
      <c r="H820" s="431"/>
      <c r="I820" s="431"/>
      <c r="J820" s="431"/>
      <c r="K820" s="456"/>
      <c r="L820" s="431"/>
      <c r="M820" s="431"/>
      <c r="N820" s="431"/>
      <c r="O820" s="431"/>
      <c r="P820" s="431"/>
      <c r="Q820" s="431"/>
      <c r="R820" s="431"/>
      <c r="S820" s="431"/>
      <c r="T820" s="431"/>
      <c r="U820" s="431"/>
      <c r="V820" s="431"/>
      <c r="W820" s="431"/>
      <c r="X820" s="431"/>
      <c r="Y820" s="431"/>
      <c r="Z820" s="378"/>
      <c r="AA820" s="378"/>
      <c r="AB820" s="378"/>
      <c r="AC820" s="378"/>
      <c r="AD820" s="378"/>
      <c r="AE820" s="378"/>
      <c r="AF820" s="378"/>
    </row>
    <row r="821" spans="1:32" ht="16.5" customHeight="1">
      <c r="A821" s="431"/>
      <c r="B821" s="402"/>
      <c r="C821" s="402"/>
      <c r="D821" s="431"/>
      <c r="E821" s="431"/>
      <c r="F821" s="431"/>
      <c r="G821" s="431"/>
      <c r="H821" s="431"/>
      <c r="I821" s="431"/>
      <c r="J821" s="431"/>
      <c r="K821" s="456"/>
      <c r="L821" s="431"/>
      <c r="M821" s="431"/>
      <c r="N821" s="431"/>
      <c r="O821" s="431"/>
      <c r="P821" s="431"/>
      <c r="Q821" s="431"/>
      <c r="R821" s="431"/>
      <c r="S821" s="431"/>
      <c r="T821" s="431"/>
      <c r="U821" s="431"/>
      <c r="V821" s="431"/>
      <c r="W821" s="431"/>
      <c r="X821" s="431"/>
      <c r="Y821" s="431"/>
      <c r="Z821" s="378"/>
      <c r="AA821" s="378"/>
      <c r="AB821" s="378"/>
      <c r="AC821" s="378"/>
      <c r="AD821" s="378"/>
      <c r="AE821" s="378"/>
      <c r="AF821" s="378"/>
    </row>
    <row r="822" spans="1:32" ht="16.5" customHeight="1">
      <c r="A822" s="431"/>
      <c r="B822" s="402"/>
      <c r="C822" s="402"/>
      <c r="D822" s="431"/>
      <c r="E822" s="431"/>
      <c r="F822" s="431"/>
      <c r="G822" s="431"/>
      <c r="H822" s="431"/>
      <c r="I822" s="431"/>
      <c r="J822" s="431"/>
      <c r="K822" s="456"/>
      <c r="L822" s="431"/>
      <c r="M822" s="431"/>
      <c r="N822" s="431"/>
      <c r="O822" s="431"/>
      <c r="P822" s="431"/>
      <c r="Q822" s="431"/>
      <c r="R822" s="431"/>
      <c r="S822" s="431"/>
      <c r="T822" s="431"/>
      <c r="U822" s="431"/>
      <c r="V822" s="431"/>
      <c r="W822" s="431"/>
      <c r="X822" s="431"/>
      <c r="Y822" s="431"/>
      <c r="Z822" s="378"/>
      <c r="AA822" s="378"/>
      <c r="AB822" s="378"/>
      <c r="AC822" s="378"/>
      <c r="AD822" s="378"/>
      <c r="AE822" s="378"/>
      <c r="AF822" s="378"/>
    </row>
    <row r="823" spans="1:32" ht="16.5" customHeight="1">
      <c r="A823" s="431"/>
      <c r="B823" s="402"/>
      <c r="C823" s="402"/>
      <c r="D823" s="431"/>
      <c r="E823" s="431"/>
      <c r="F823" s="431"/>
      <c r="G823" s="431"/>
      <c r="H823" s="431"/>
      <c r="I823" s="431"/>
      <c r="J823" s="431"/>
      <c r="K823" s="456"/>
      <c r="L823" s="431"/>
      <c r="M823" s="431"/>
      <c r="N823" s="431"/>
      <c r="O823" s="431"/>
      <c r="P823" s="431"/>
      <c r="Q823" s="431"/>
      <c r="R823" s="431"/>
      <c r="S823" s="431"/>
      <c r="T823" s="431"/>
      <c r="U823" s="431"/>
      <c r="V823" s="431"/>
      <c r="W823" s="431"/>
      <c r="X823" s="431"/>
      <c r="Y823" s="431"/>
      <c r="Z823" s="378"/>
      <c r="AA823" s="378"/>
      <c r="AB823" s="378"/>
      <c r="AC823" s="378"/>
      <c r="AD823" s="378"/>
      <c r="AE823" s="378"/>
      <c r="AF823" s="378"/>
    </row>
    <row r="824" spans="1:32" ht="16.5" customHeight="1">
      <c r="A824" s="431"/>
      <c r="B824" s="402"/>
      <c r="C824" s="402"/>
      <c r="D824" s="431"/>
      <c r="E824" s="431"/>
      <c r="F824" s="431"/>
      <c r="G824" s="431"/>
      <c r="H824" s="431"/>
      <c r="I824" s="431"/>
      <c r="J824" s="431"/>
      <c r="K824" s="456"/>
      <c r="L824" s="431"/>
      <c r="M824" s="431"/>
      <c r="N824" s="431"/>
      <c r="O824" s="431"/>
      <c r="P824" s="431"/>
      <c r="Q824" s="431"/>
      <c r="R824" s="431"/>
      <c r="S824" s="431"/>
      <c r="T824" s="431"/>
      <c r="U824" s="431"/>
      <c r="V824" s="431"/>
      <c r="W824" s="431"/>
      <c r="X824" s="431"/>
      <c r="Y824" s="431"/>
      <c r="Z824" s="378"/>
      <c r="AA824" s="378"/>
      <c r="AB824" s="378"/>
      <c r="AC824" s="378"/>
      <c r="AD824" s="378"/>
      <c r="AE824" s="378"/>
      <c r="AF824" s="378"/>
    </row>
    <row r="825" spans="1:32" ht="16.5" customHeight="1">
      <c r="A825" s="431"/>
      <c r="B825" s="402"/>
      <c r="C825" s="402"/>
      <c r="D825" s="431"/>
      <c r="E825" s="431"/>
      <c r="F825" s="431"/>
      <c r="G825" s="431"/>
      <c r="H825" s="431"/>
      <c r="I825" s="431"/>
      <c r="J825" s="431"/>
      <c r="K825" s="456"/>
      <c r="L825" s="431"/>
      <c r="M825" s="431"/>
      <c r="N825" s="431"/>
      <c r="O825" s="431"/>
      <c r="P825" s="431"/>
      <c r="Q825" s="431"/>
      <c r="R825" s="431"/>
      <c r="S825" s="431"/>
      <c r="T825" s="431"/>
      <c r="U825" s="431"/>
      <c r="V825" s="431"/>
      <c r="W825" s="431"/>
      <c r="X825" s="431"/>
      <c r="Y825" s="431"/>
      <c r="Z825" s="378"/>
      <c r="AA825" s="378"/>
      <c r="AB825" s="378"/>
      <c r="AC825" s="378"/>
      <c r="AD825" s="378"/>
      <c r="AE825" s="378"/>
      <c r="AF825" s="378"/>
    </row>
    <row r="826" spans="1:32" ht="16.5" customHeight="1">
      <c r="A826" s="431"/>
      <c r="B826" s="402"/>
      <c r="C826" s="402"/>
      <c r="D826" s="431"/>
      <c r="E826" s="431"/>
      <c r="F826" s="431"/>
      <c r="G826" s="431"/>
      <c r="H826" s="431"/>
      <c r="I826" s="431"/>
      <c r="J826" s="431"/>
      <c r="K826" s="456"/>
      <c r="L826" s="431"/>
      <c r="M826" s="431"/>
      <c r="N826" s="431"/>
      <c r="O826" s="431"/>
      <c r="P826" s="431"/>
      <c r="Q826" s="431"/>
      <c r="R826" s="431"/>
      <c r="S826" s="431"/>
      <c r="T826" s="431"/>
      <c r="U826" s="431"/>
      <c r="V826" s="431"/>
      <c r="W826" s="431"/>
      <c r="X826" s="431"/>
      <c r="Y826" s="431"/>
      <c r="Z826" s="378"/>
      <c r="AA826" s="378"/>
      <c r="AB826" s="378"/>
      <c r="AC826" s="378"/>
      <c r="AD826" s="378"/>
      <c r="AE826" s="378"/>
      <c r="AF826" s="378"/>
    </row>
    <row r="827" spans="1:32" ht="16.5" customHeight="1">
      <c r="A827" s="431"/>
      <c r="B827" s="402"/>
      <c r="C827" s="402"/>
      <c r="D827" s="431"/>
      <c r="E827" s="431"/>
      <c r="F827" s="431"/>
      <c r="G827" s="431"/>
      <c r="H827" s="431"/>
      <c r="I827" s="431"/>
      <c r="J827" s="431"/>
      <c r="K827" s="456"/>
      <c r="L827" s="431"/>
      <c r="M827" s="431"/>
      <c r="N827" s="431"/>
      <c r="O827" s="431"/>
      <c r="P827" s="431"/>
      <c r="Q827" s="431"/>
      <c r="R827" s="431"/>
      <c r="S827" s="431"/>
      <c r="T827" s="431"/>
      <c r="U827" s="431"/>
      <c r="V827" s="431"/>
      <c r="W827" s="431"/>
      <c r="X827" s="431"/>
      <c r="Y827" s="431"/>
      <c r="Z827" s="378"/>
      <c r="AA827" s="378"/>
      <c r="AB827" s="378"/>
      <c r="AC827" s="378"/>
      <c r="AD827" s="378"/>
      <c r="AE827" s="378"/>
      <c r="AF827" s="378"/>
    </row>
    <row r="828" spans="1:32" ht="16.5" customHeight="1">
      <c r="A828" s="431"/>
      <c r="B828" s="402"/>
      <c r="C828" s="402"/>
      <c r="D828" s="431"/>
      <c r="E828" s="431"/>
      <c r="F828" s="431"/>
      <c r="G828" s="431"/>
      <c r="H828" s="431"/>
      <c r="I828" s="431"/>
      <c r="J828" s="431"/>
      <c r="K828" s="456"/>
      <c r="L828" s="431"/>
      <c r="M828" s="431"/>
      <c r="N828" s="431"/>
      <c r="O828" s="431"/>
      <c r="P828" s="431"/>
      <c r="Q828" s="431"/>
      <c r="R828" s="431"/>
      <c r="S828" s="431"/>
      <c r="T828" s="431"/>
      <c r="U828" s="431"/>
      <c r="V828" s="431"/>
      <c r="W828" s="431"/>
      <c r="X828" s="431"/>
      <c r="Y828" s="431"/>
      <c r="Z828" s="378"/>
      <c r="AA828" s="378"/>
      <c r="AB828" s="378"/>
      <c r="AC828" s="378"/>
      <c r="AD828" s="378"/>
      <c r="AE828" s="378"/>
      <c r="AF828" s="378"/>
    </row>
    <row r="829" spans="1:32" ht="16.5" customHeight="1">
      <c r="A829" s="431"/>
      <c r="B829" s="402"/>
      <c r="C829" s="402"/>
      <c r="D829" s="431"/>
      <c r="E829" s="431"/>
      <c r="F829" s="431"/>
      <c r="G829" s="431"/>
      <c r="H829" s="431"/>
      <c r="I829" s="431"/>
      <c r="J829" s="431"/>
      <c r="K829" s="456"/>
      <c r="L829" s="431"/>
      <c r="M829" s="431"/>
      <c r="N829" s="431"/>
      <c r="O829" s="431"/>
      <c r="P829" s="431"/>
      <c r="Q829" s="431"/>
      <c r="R829" s="431"/>
      <c r="S829" s="431"/>
      <c r="T829" s="431"/>
      <c r="U829" s="431"/>
      <c r="V829" s="431"/>
      <c r="W829" s="431"/>
      <c r="X829" s="431"/>
      <c r="Y829" s="431"/>
      <c r="Z829" s="378"/>
      <c r="AA829" s="378"/>
      <c r="AB829" s="378"/>
      <c r="AC829" s="378"/>
      <c r="AD829" s="378"/>
      <c r="AE829" s="378"/>
      <c r="AF829" s="378"/>
    </row>
    <row r="830" spans="1:32" ht="16.5" customHeight="1">
      <c r="A830" s="431"/>
      <c r="B830" s="402"/>
      <c r="C830" s="402"/>
      <c r="D830" s="431"/>
      <c r="E830" s="431"/>
      <c r="F830" s="431"/>
      <c r="G830" s="431"/>
      <c r="H830" s="431"/>
      <c r="I830" s="431"/>
      <c r="J830" s="431"/>
      <c r="K830" s="456"/>
      <c r="L830" s="431"/>
      <c r="M830" s="431"/>
      <c r="N830" s="431"/>
      <c r="O830" s="431"/>
      <c r="P830" s="431"/>
      <c r="Q830" s="431"/>
      <c r="R830" s="431"/>
      <c r="S830" s="431"/>
      <c r="T830" s="431"/>
      <c r="U830" s="431"/>
      <c r="V830" s="431"/>
      <c r="W830" s="431"/>
      <c r="X830" s="431"/>
      <c r="Y830" s="431"/>
      <c r="Z830" s="378"/>
      <c r="AA830" s="378"/>
      <c r="AB830" s="378"/>
      <c r="AC830" s="378"/>
      <c r="AD830" s="378"/>
      <c r="AE830" s="378"/>
      <c r="AF830" s="378"/>
    </row>
    <row r="831" spans="1:32" ht="16.5" customHeight="1">
      <c r="A831" s="431"/>
      <c r="B831" s="402"/>
      <c r="C831" s="402"/>
      <c r="D831" s="431"/>
      <c r="E831" s="431"/>
      <c r="F831" s="431"/>
      <c r="G831" s="431"/>
      <c r="H831" s="431"/>
      <c r="I831" s="431"/>
      <c r="J831" s="431"/>
      <c r="K831" s="456"/>
      <c r="L831" s="431"/>
      <c r="M831" s="431"/>
      <c r="N831" s="431"/>
      <c r="O831" s="431"/>
      <c r="P831" s="431"/>
      <c r="Q831" s="431"/>
      <c r="R831" s="431"/>
      <c r="S831" s="431"/>
      <c r="T831" s="431"/>
      <c r="U831" s="431"/>
      <c r="V831" s="431"/>
      <c r="W831" s="431"/>
      <c r="X831" s="431"/>
      <c r="Y831" s="431"/>
      <c r="Z831" s="378"/>
      <c r="AA831" s="378"/>
      <c r="AB831" s="378"/>
      <c r="AC831" s="378"/>
      <c r="AD831" s="378"/>
      <c r="AE831" s="378"/>
      <c r="AF831" s="378"/>
    </row>
    <row r="832" spans="1:32" ht="16.5" customHeight="1">
      <c r="A832" s="431"/>
      <c r="B832" s="402"/>
      <c r="C832" s="402"/>
      <c r="D832" s="431"/>
      <c r="E832" s="431"/>
      <c r="F832" s="431"/>
      <c r="G832" s="431"/>
      <c r="H832" s="431"/>
      <c r="I832" s="431"/>
      <c r="J832" s="431"/>
      <c r="K832" s="456"/>
      <c r="L832" s="431"/>
      <c r="M832" s="431"/>
      <c r="N832" s="431"/>
      <c r="O832" s="431"/>
      <c r="P832" s="431"/>
      <c r="Q832" s="431"/>
      <c r="R832" s="431"/>
      <c r="S832" s="431"/>
      <c r="T832" s="431"/>
      <c r="U832" s="431"/>
      <c r="V832" s="431"/>
      <c r="W832" s="431"/>
      <c r="X832" s="431"/>
      <c r="Y832" s="431"/>
      <c r="Z832" s="378"/>
      <c r="AA832" s="378"/>
      <c r="AB832" s="378"/>
      <c r="AC832" s="378"/>
      <c r="AD832" s="378"/>
      <c r="AE832" s="378"/>
      <c r="AF832" s="378"/>
    </row>
    <row r="833" spans="1:32" ht="16.5" customHeight="1">
      <c r="A833" s="431"/>
      <c r="B833" s="402"/>
      <c r="C833" s="402"/>
      <c r="D833" s="431"/>
      <c r="E833" s="431"/>
      <c r="F833" s="431"/>
      <c r="G833" s="431"/>
      <c r="H833" s="431"/>
      <c r="I833" s="431"/>
      <c r="J833" s="431"/>
      <c r="K833" s="456"/>
      <c r="L833" s="431"/>
      <c r="M833" s="431"/>
      <c r="N833" s="431"/>
      <c r="O833" s="431"/>
      <c r="P833" s="431"/>
      <c r="Q833" s="431"/>
      <c r="R833" s="431"/>
      <c r="S833" s="431"/>
      <c r="T833" s="431"/>
      <c r="U833" s="431"/>
      <c r="V833" s="431"/>
      <c r="W833" s="431"/>
      <c r="X833" s="431"/>
      <c r="Y833" s="431"/>
      <c r="Z833" s="378"/>
      <c r="AA833" s="378"/>
      <c r="AB833" s="378"/>
      <c r="AC833" s="378"/>
      <c r="AD833" s="378"/>
      <c r="AE833" s="378"/>
      <c r="AF833" s="378"/>
    </row>
    <row r="834" spans="1:32" ht="16.5" customHeight="1">
      <c r="A834" s="431"/>
      <c r="B834" s="402"/>
      <c r="C834" s="402"/>
      <c r="D834" s="431"/>
      <c r="E834" s="431"/>
      <c r="F834" s="431"/>
      <c r="G834" s="431"/>
      <c r="H834" s="431"/>
      <c r="I834" s="431"/>
      <c r="J834" s="431"/>
      <c r="K834" s="456"/>
      <c r="L834" s="431"/>
      <c r="M834" s="431"/>
      <c r="N834" s="431"/>
      <c r="O834" s="431"/>
      <c r="P834" s="431"/>
      <c r="Q834" s="431"/>
      <c r="R834" s="431"/>
      <c r="S834" s="431"/>
      <c r="T834" s="431"/>
      <c r="U834" s="431"/>
      <c r="V834" s="431"/>
      <c r="W834" s="431"/>
      <c r="X834" s="431"/>
      <c r="Y834" s="431"/>
      <c r="Z834" s="378"/>
      <c r="AA834" s="378"/>
      <c r="AB834" s="378"/>
      <c r="AC834" s="378"/>
      <c r="AD834" s="378"/>
      <c r="AE834" s="378"/>
      <c r="AF834" s="378"/>
    </row>
    <row r="835" spans="1:32" ht="16.5" customHeight="1">
      <c r="A835" s="431"/>
      <c r="B835" s="402"/>
      <c r="C835" s="402"/>
      <c r="D835" s="431"/>
      <c r="E835" s="431"/>
      <c r="F835" s="431"/>
      <c r="G835" s="431"/>
      <c r="H835" s="431"/>
      <c r="I835" s="431"/>
      <c r="J835" s="431"/>
      <c r="K835" s="456"/>
      <c r="L835" s="431"/>
      <c r="M835" s="431"/>
      <c r="N835" s="431"/>
      <c r="O835" s="431"/>
      <c r="P835" s="431"/>
      <c r="Q835" s="431"/>
      <c r="R835" s="431"/>
      <c r="S835" s="431"/>
      <c r="T835" s="431"/>
      <c r="U835" s="431"/>
      <c r="V835" s="431"/>
      <c r="W835" s="431"/>
      <c r="X835" s="431"/>
      <c r="Y835" s="431"/>
      <c r="Z835" s="378"/>
      <c r="AA835" s="378"/>
      <c r="AB835" s="378"/>
      <c r="AC835" s="378"/>
      <c r="AD835" s="378"/>
      <c r="AE835" s="378"/>
      <c r="AF835" s="378"/>
    </row>
    <row r="836" spans="1:32" ht="16.5" customHeight="1">
      <c r="A836" s="431"/>
      <c r="B836" s="402"/>
      <c r="C836" s="402"/>
      <c r="D836" s="431"/>
      <c r="E836" s="431"/>
      <c r="F836" s="431"/>
      <c r="G836" s="431"/>
      <c r="H836" s="431"/>
      <c r="I836" s="431"/>
      <c r="J836" s="431"/>
      <c r="K836" s="456"/>
      <c r="L836" s="431"/>
      <c r="M836" s="431"/>
      <c r="N836" s="431"/>
      <c r="O836" s="431"/>
      <c r="P836" s="431"/>
      <c r="Q836" s="431"/>
      <c r="R836" s="431"/>
      <c r="S836" s="431"/>
      <c r="T836" s="431"/>
      <c r="U836" s="431"/>
      <c r="V836" s="431"/>
      <c r="W836" s="431"/>
      <c r="X836" s="431"/>
      <c r="Y836" s="431"/>
      <c r="Z836" s="378"/>
      <c r="AA836" s="378"/>
      <c r="AB836" s="378"/>
      <c r="AC836" s="378"/>
      <c r="AD836" s="378"/>
      <c r="AE836" s="378"/>
      <c r="AF836" s="378"/>
    </row>
    <row r="837" spans="1:32" ht="16.5" customHeight="1">
      <c r="A837" s="431"/>
      <c r="B837" s="402"/>
      <c r="C837" s="402"/>
      <c r="D837" s="431"/>
      <c r="E837" s="431"/>
      <c r="F837" s="431"/>
      <c r="G837" s="431"/>
      <c r="H837" s="431"/>
      <c r="I837" s="431"/>
      <c r="J837" s="431"/>
      <c r="K837" s="456"/>
      <c r="L837" s="431"/>
      <c r="M837" s="431"/>
      <c r="N837" s="431"/>
      <c r="O837" s="431"/>
      <c r="P837" s="431"/>
      <c r="Q837" s="431"/>
      <c r="R837" s="431"/>
      <c r="S837" s="431"/>
      <c r="T837" s="431"/>
      <c r="U837" s="431"/>
      <c r="V837" s="431"/>
      <c r="W837" s="431"/>
      <c r="X837" s="431"/>
      <c r="Y837" s="431"/>
      <c r="Z837" s="378"/>
      <c r="AA837" s="378"/>
      <c r="AB837" s="378"/>
      <c r="AC837" s="378"/>
      <c r="AD837" s="378"/>
      <c r="AE837" s="378"/>
      <c r="AF837" s="378"/>
    </row>
    <row r="838" spans="1:32" ht="16.5" customHeight="1">
      <c r="A838" s="431"/>
      <c r="B838" s="402"/>
      <c r="C838" s="402"/>
      <c r="D838" s="431"/>
      <c r="E838" s="431"/>
      <c r="F838" s="431"/>
      <c r="G838" s="431"/>
      <c r="H838" s="431"/>
      <c r="I838" s="431"/>
      <c r="J838" s="431"/>
      <c r="K838" s="456"/>
      <c r="L838" s="431"/>
      <c r="M838" s="431"/>
      <c r="N838" s="431"/>
      <c r="O838" s="431"/>
      <c r="P838" s="431"/>
      <c r="Q838" s="431"/>
      <c r="R838" s="431"/>
      <c r="S838" s="431"/>
      <c r="T838" s="431"/>
      <c r="U838" s="431"/>
      <c r="V838" s="431"/>
      <c r="W838" s="431"/>
      <c r="X838" s="431"/>
      <c r="Y838" s="431"/>
      <c r="Z838" s="378"/>
      <c r="AA838" s="378"/>
      <c r="AB838" s="378"/>
      <c r="AC838" s="378"/>
      <c r="AD838" s="378"/>
      <c r="AE838" s="378"/>
      <c r="AF838" s="378"/>
    </row>
    <row r="839" spans="1:32" ht="16.5" customHeight="1">
      <c r="A839" s="431"/>
      <c r="B839" s="402"/>
      <c r="C839" s="402"/>
      <c r="D839" s="431"/>
      <c r="E839" s="431"/>
      <c r="F839" s="431"/>
      <c r="G839" s="431"/>
      <c r="H839" s="431"/>
      <c r="I839" s="431"/>
      <c r="J839" s="431"/>
      <c r="K839" s="456"/>
      <c r="L839" s="431"/>
      <c r="M839" s="431"/>
      <c r="N839" s="431"/>
      <c r="O839" s="431"/>
      <c r="P839" s="431"/>
      <c r="Q839" s="431"/>
      <c r="R839" s="431"/>
      <c r="S839" s="431"/>
      <c r="T839" s="431"/>
      <c r="U839" s="431"/>
      <c r="V839" s="431"/>
      <c r="W839" s="431"/>
      <c r="X839" s="431"/>
      <c r="Y839" s="431"/>
      <c r="Z839" s="378"/>
      <c r="AA839" s="378"/>
      <c r="AB839" s="378"/>
      <c r="AC839" s="378"/>
      <c r="AD839" s="378"/>
      <c r="AE839" s="378"/>
      <c r="AF839" s="378"/>
    </row>
    <row r="840" spans="1:32" ht="16.5" customHeight="1">
      <c r="A840" s="431"/>
      <c r="B840" s="402"/>
      <c r="C840" s="402"/>
      <c r="D840" s="431"/>
      <c r="E840" s="431"/>
      <c r="F840" s="431"/>
      <c r="G840" s="431"/>
      <c r="H840" s="431"/>
      <c r="I840" s="431"/>
      <c r="J840" s="431"/>
      <c r="K840" s="456"/>
      <c r="L840" s="431"/>
      <c r="M840" s="431"/>
      <c r="N840" s="431"/>
      <c r="O840" s="431"/>
      <c r="P840" s="431"/>
      <c r="Q840" s="431"/>
      <c r="R840" s="431"/>
      <c r="S840" s="431"/>
      <c r="T840" s="431"/>
      <c r="U840" s="431"/>
      <c r="V840" s="431"/>
      <c r="W840" s="431"/>
      <c r="X840" s="431"/>
      <c r="Y840" s="431"/>
      <c r="Z840" s="378"/>
      <c r="AA840" s="378"/>
      <c r="AB840" s="378"/>
      <c r="AC840" s="378"/>
      <c r="AD840" s="378"/>
      <c r="AE840" s="378"/>
      <c r="AF840" s="378"/>
    </row>
    <row r="841" spans="1:32" ht="16.5" customHeight="1">
      <c r="A841" s="431"/>
      <c r="B841" s="402"/>
      <c r="C841" s="402"/>
      <c r="D841" s="431"/>
      <c r="E841" s="431"/>
      <c r="F841" s="431"/>
      <c r="G841" s="431"/>
      <c r="H841" s="431"/>
      <c r="I841" s="431"/>
      <c r="J841" s="431"/>
      <c r="K841" s="456"/>
      <c r="L841" s="431"/>
      <c r="M841" s="431"/>
      <c r="N841" s="431"/>
      <c r="O841" s="431"/>
      <c r="P841" s="431"/>
      <c r="Q841" s="431"/>
      <c r="R841" s="431"/>
      <c r="S841" s="431"/>
      <c r="T841" s="431"/>
      <c r="U841" s="431"/>
      <c r="V841" s="431"/>
      <c r="W841" s="431"/>
      <c r="X841" s="431"/>
      <c r="Y841" s="431"/>
      <c r="Z841" s="378"/>
      <c r="AA841" s="378"/>
      <c r="AB841" s="378"/>
      <c r="AC841" s="378"/>
      <c r="AD841" s="378"/>
      <c r="AE841" s="378"/>
      <c r="AF841" s="378"/>
    </row>
    <row r="842" spans="1:32" ht="16.5" customHeight="1">
      <c r="A842" s="431"/>
      <c r="B842" s="402"/>
      <c r="C842" s="402"/>
      <c r="D842" s="431"/>
      <c r="E842" s="431"/>
      <c r="F842" s="431"/>
      <c r="G842" s="431"/>
      <c r="H842" s="431"/>
      <c r="I842" s="431"/>
      <c r="J842" s="431"/>
      <c r="K842" s="456"/>
      <c r="L842" s="431"/>
      <c r="M842" s="431"/>
      <c r="N842" s="431"/>
      <c r="O842" s="431"/>
      <c r="P842" s="431"/>
      <c r="Q842" s="431"/>
      <c r="R842" s="431"/>
      <c r="S842" s="431"/>
      <c r="T842" s="431"/>
      <c r="U842" s="431"/>
      <c r="V842" s="431"/>
      <c r="W842" s="431"/>
      <c r="X842" s="431"/>
      <c r="Y842" s="431"/>
      <c r="Z842" s="378"/>
      <c r="AA842" s="378"/>
      <c r="AB842" s="378"/>
      <c r="AC842" s="378"/>
      <c r="AD842" s="378"/>
      <c r="AE842" s="378"/>
      <c r="AF842" s="378"/>
    </row>
    <row r="843" spans="1:32" ht="16.5" customHeight="1">
      <c r="A843" s="431"/>
      <c r="B843" s="402"/>
      <c r="C843" s="402"/>
      <c r="D843" s="431"/>
      <c r="E843" s="431"/>
      <c r="F843" s="431"/>
      <c r="G843" s="431"/>
      <c r="H843" s="431"/>
      <c r="I843" s="431"/>
      <c r="J843" s="431"/>
      <c r="K843" s="456"/>
      <c r="L843" s="431"/>
      <c r="M843" s="431"/>
      <c r="N843" s="431"/>
      <c r="O843" s="431"/>
      <c r="P843" s="431"/>
      <c r="Q843" s="431"/>
      <c r="R843" s="431"/>
      <c r="S843" s="431"/>
      <c r="T843" s="431"/>
      <c r="U843" s="431"/>
      <c r="V843" s="431"/>
      <c r="W843" s="431"/>
      <c r="X843" s="431"/>
      <c r="Y843" s="431"/>
      <c r="Z843" s="378"/>
      <c r="AA843" s="378"/>
      <c r="AB843" s="378"/>
      <c r="AC843" s="378"/>
      <c r="AD843" s="378"/>
      <c r="AE843" s="378"/>
      <c r="AF843" s="378"/>
    </row>
    <row r="844" spans="1:32" ht="16.5" customHeight="1">
      <c r="A844" s="431"/>
      <c r="B844" s="402"/>
      <c r="C844" s="402"/>
      <c r="D844" s="431"/>
      <c r="E844" s="431"/>
      <c r="F844" s="431"/>
      <c r="G844" s="431"/>
      <c r="H844" s="431"/>
      <c r="I844" s="431"/>
      <c r="J844" s="431"/>
      <c r="K844" s="456"/>
      <c r="L844" s="431"/>
      <c r="M844" s="431"/>
      <c r="N844" s="431"/>
      <c r="O844" s="431"/>
      <c r="P844" s="431"/>
      <c r="Q844" s="431"/>
      <c r="R844" s="431"/>
      <c r="S844" s="431"/>
      <c r="T844" s="431"/>
      <c r="U844" s="431"/>
      <c r="V844" s="431"/>
      <c r="W844" s="431"/>
      <c r="X844" s="431"/>
      <c r="Y844" s="431"/>
      <c r="Z844" s="378"/>
      <c r="AA844" s="378"/>
      <c r="AB844" s="378"/>
      <c r="AC844" s="378"/>
      <c r="AD844" s="378"/>
      <c r="AE844" s="378"/>
      <c r="AF844" s="378"/>
    </row>
    <row r="845" spans="1:32" ht="16.5" customHeight="1">
      <c r="A845" s="431"/>
      <c r="B845" s="402"/>
      <c r="C845" s="402"/>
      <c r="D845" s="431"/>
      <c r="E845" s="431"/>
      <c r="F845" s="431"/>
      <c r="G845" s="431"/>
      <c r="H845" s="431"/>
      <c r="I845" s="431"/>
      <c r="J845" s="431"/>
      <c r="K845" s="456"/>
      <c r="L845" s="431"/>
      <c r="M845" s="431"/>
      <c r="N845" s="431"/>
      <c r="O845" s="431"/>
      <c r="P845" s="431"/>
      <c r="Q845" s="431"/>
      <c r="R845" s="431"/>
      <c r="S845" s="431"/>
      <c r="T845" s="431"/>
      <c r="U845" s="431"/>
      <c r="V845" s="431"/>
      <c r="W845" s="431"/>
      <c r="X845" s="431"/>
      <c r="Y845" s="431"/>
      <c r="Z845" s="378"/>
      <c r="AA845" s="378"/>
      <c r="AB845" s="378"/>
      <c r="AC845" s="378"/>
      <c r="AD845" s="378"/>
      <c r="AE845" s="378"/>
      <c r="AF845" s="378"/>
    </row>
    <row r="846" spans="1:32" ht="16.5" customHeight="1">
      <c r="A846" s="431"/>
      <c r="B846" s="402"/>
      <c r="C846" s="402"/>
      <c r="D846" s="431"/>
      <c r="E846" s="431"/>
      <c r="F846" s="431"/>
      <c r="G846" s="431"/>
      <c r="H846" s="431"/>
      <c r="I846" s="431"/>
      <c r="J846" s="431"/>
      <c r="K846" s="456"/>
      <c r="L846" s="431"/>
      <c r="M846" s="431"/>
      <c r="N846" s="431"/>
      <c r="O846" s="431"/>
      <c r="P846" s="431"/>
      <c r="Q846" s="431"/>
      <c r="R846" s="431"/>
      <c r="S846" s="431"/>
      <c r="T846" s="431"/>
      <c r="U846" s="431"/>
      <c r="V846" s="431"/>
      <c r="W846" s="431"/>
      <c r="X846" s="431"/>
      <c r="Y846" s="431"/>
      <c r="Z846" s="378"/>
      <c r="AA846" s="378"/>
      <c r="AB846" s="378"/>
      <c r="AC846" s="378"/>
      <c r="AD846" s="378"/>
      <c r="AE846" s="378"/>
      <c r="AF846" s="378"/>
    </row>
    <row r="847" spans="1:32" ht="16.5" customHeight="1">
      <c r="A847" s="431"/>
      <c r="B847" s="402"/>
      <c r="C847" s="402"/>
      <c r="D847" s="431"/>
      <c r="E847" s="431"/>
      <c r="F847" s="431"/>
      <c r="G847" s="431"/>
      <c r="H847" s="431"/>
      <c r="I847" s="431"/>
      <c r="J847" s="431"/>
      <c r="K847" s="456"/>
      <c r="L847" s="431"/>
      <c r="M847" s="431"/>
      <c r="N847" s="431"/>
      <c r="O847" s="431"/>
      <c r="P847" s="431"/>
      <c r="Q847" s="431"/>
      <c r="R847" s="431"/>
      <c r="S847" s="431"/>
      <c r="T847" s="431"/>
      <c r="U847" s="431"/>
      <c r="V847" s="431"/>
      <c r="W847" s="431"/>
      <c r="X847" s="431"/>
      <c r="Y847" s="431"/>
      <c r="Z847" s="378"/>
      <c r="AA847" s="378"/>
      <c r="AB847" s="378"/>
      <c r="AC847" s="378"/>
      <c r="AD847" s="378"/>
      <c r="AE847" s="378"/>
      <c r="AF847" s="378"/>
    </row>
    <row r="848" spans="1:32" ht="16.5" customHeight="1">
      <c r="A848" s="431"/>
      <c r="B848" s="402"/>
      <c r="C848" s="402"/>
      <c r="D848" s="431"/>
      <c r="E848" s="431"/>
      <c r="F848" s="431"/>
      <c r="G848" s="431"/>
      <c r="H848" s="431"/>
      <c r="I848" s="431"/>
      <c r="J848" s="431"/>
      <c r="K848" s="456"/>
      <c r="L848" s="431"/>
      <c r="M848" s="431"/>
      <c r="N848" s="431"/>
      <c r="O848" s="431"/>
      <c r="P848" s="431"/>
      <c r="Q848" s="431"/>
      <c r="R848" s="431"/>
      <c r="S848" s="431"/>
      <c r="T848" s="431"/>
      <c r="U848" s="431"/>
      <c r="V848" s="431"/>
      <c r="W848" s="431"/>
      <c r="X848" s="431"/>
      <c r="Y848" s="431"/>
      <c r="Z848" s="378"/>
      <c r="AA848" s="378"/>
      <c r="AB848" s="378"/>
      <c r="AC848" s="378"/>
      <c r="AD848" s="378"/>
      <c r="AE848" s="378"/>
      <c r="AF848" s="378"/>
    </row>
    <row r="849" spans="1:32" ht="16.5" customHeight="1">
      <c r="A849" s="431"/>
      <c r="B849" s="402"/>
      <c r="C849" s="402"/>
      <c r="D849" s="431"/>
      <c r="E849" s="431"/>
      <c r="F849" s="431"/>
      <c r="G849" s="431"/>
      <c r="H849" s="431"/>
      <c r="I849" s="431"/>
      <c r="J849" s="431"/>
      <c r="K849" s="456"/>
      <c r="L849" s="431"/>
      <c r="M849" s="431"/>
      <c r="N849" s="431"/>
      <c r="O849" s="431"/>
      <c r="P849" s="431"/>
      <c r="Q849" s="431"/>
      <c r="R849" s="431"/>
      <c r="S849" s="431"/>
      <c r="T849" s="431"/>
      <c r="U849" s="431"/>
      <c r="V849" s="431"/>
      <c r="W849" s="431"/>
      <c r="X849" s="431"/>
      <c r="Y849" s="431"/>
      <c r="Z849" s="378"/>
      <c r="AA849" s="378"/>
      <c r="AB849" s="378"/>
      <c r="AC849" s="378"/>
      <c r="AD849" s="378"/>
      <c r="AE849" s="378"/>
      <c r="AF849" s="378"/>
    </row>
    <row r="850" spans="1:32" ht="16.5" customHeight="1">
      <c r="A850" s="431"/>
      <c r="B850" s="402"/>
      <c r="C850" s="402"/>
      <c r="D850" s="431"/>
      <c r="E850" s="431"/>
      <c r="F850" s="431"/>
      <c r="G850" s="431"/>
      <c r="H850" s="431"/>
      <c r="I850" s="431"/>
      <c r="J850" s="431"/>
      <c r="K850" s="456"/>
      <c r="L850" s="431"/>
      <c r="M850" s="431"/>
      <c r="N850" s="431"/>
      <c r="O850" s="431"/>
      <c r="P850" s="431"/>
      <c r="Q850" s="431"/>
      <c r="R850" s="431"/>
      <c r="S850" s="431"/>
      <c r="T850" s="431"/>
      <c r="U850" s="431"/>
      <c r="V850" s="431"/>
      <c r="W850" s="431"/>
      <c r="X850" s="431"/>
      <c r="Y850" s="431"/>
      <c r="Z850" s="378"/>
      <c r="AA850" s="378"/>
      <c r="AB850" s="378"/>
      <c r="AC850" s="378"/>
      <c r="AD850" s="378"/>
      <c r="AE850" s="378"/>
      <c r="AF850" s="378"/>
    </row>
    <row r="851" spans="1:32" ht="16.5" customHeight="1">
      <c r="A851" s="431"/>
      <c r="B851" s="402"/>
      <c r="C851" s="402"/>
      <c r="D851" s="431"/>
      <c r="E851" s="431"/>
      <c r="F851" s="431"/>
      <c r="G851" s="431"/>
      <c r="H851" s="431"/>
      <c r="I851" s="431"/>
      <c r="J851" s="431"/>
      <c r="K851" s="456"/>
      <c r="L851" s="431"/>
      <c r="M851" s="431"/>
      <c r="N851" s="431"/>
      <c r="O851" s="431"/>
      <c r="P851" s="431"/>
      <c r="Q851" s="431"/>
      <c r="R851" s="431"/>
      <c r="S851" s="431"/>
      <c r="T851" s="431"/>
      <c r="U851" s="431"/>
      <c r="V851" s="431"/>
      <c r="W851" s="431"/>
      <c r="X851" s="431"/>
      <c r="Y851" s="431"/>
      <c r="Z851" s="378"/>
      <c r="AA851" s="378"/>
      <c r="AB851" s="378"/>
      <c r="AC851" s="378"/>
      <c r="AD851" s="378"/>
      <c r="AE851" s="378"/>
      <c r="AF851" s="378"/>
    </row>
    <row r="852" spans="1:32" ht="16.5" customHeight="1">
      <c r="A852" s="431"/>
      <c r="B852" s="402"/>
      <c r="C852" s="402"/>
      <c r="D852" s="431"/>
      <c r="E852" s="431"/>
      <c r="F852" s="431"/>
      <c r="G852" s="431"/>
      <c r="H852" s="431"/>
      <c r="I852" s="431"/>
      <c r="J852" s="431"/>
      <c r="K852" s="456"/>
      <c r="L852" s="431"/>
      <c r="M852" s="431"/>
      <c r="N852" s="431"/>
      <c r="O852" s="431"/>
      <c r="P852" s="431"/>
      <c r="Q852" s="431"/>
      <c r="R852" s="431"/>
      <c r="S852" s="431"/>
      <c r="T852" s="431"/>
      <c r="U852" s="431"/>
      <c r="V852" s="431"/>
      <c r="W852" s="431"/>
      <c r="X852" s="431"/>
      <c r="Y852" s="431"/>
      <c r="Z852" s="378"/>
      <c r="AA852" s="378"/>
      <c r="AB852" s="378"/>
      <c r="AC852" s="378"/>
      <c r="AD852" s="378"/>
      <c r="AE852" s="378"/>
      <c r="AF852" s="378"/>
    </row>
    <row r="853" spans="1:32" ht="16.5" customHeight="1">
      <c r="A853" s="431"/>
      <c r="B853" s="402"/>
      <c r="C853" s="402"/>
      <c r="D853" s="431"/>
      <c r="E853" s="431"/>
      <c r="F853" s="431"/>
      <c r="G853" s="431"/>
      <c r="H853" s="431"/>
      <c r="I853" s="431"/>
      <c r="J853" s="431"/>
      <c r="K853" s="456"/>
      <c r="L853" s="431"/>
      <c r="M853" s="431"/>
      <c r="N853" s="431"/>
      <c r="O853" s="431"/>
      <c r="P853" s="431"/>
      <c r="Q853" s="431"/>
      <c r="R853" s="431"/>
      <c r="S853" s="431"/>
      <c r="T853" s="431"/>
      <c r="U853" s="431"/>
      <c r="V853" s="431"/>
      <c r="W853" s="431"/>
      <c r="X853" s="431"/>
      <c r="Y853" s="431"/>
      <c r="Z853" s="378"/>
      <c r="AA853" s="378"/>
      <c r="AB853" s="378"/>
      <c r="AC853" s="378"/>
      <c r="AD853" s="378"/>
      <c r="AE853" s="378"/>
      <c r="AF853" s="378"/>
    </row>
    <row r="854" spans="1:32" ht="16.5" customHeight="1">
      <c r="A854" s="431"/>
      <c r="B854" s="402"/>
      <c r="C854" s="402"/>
      <c r="D854" s="431"/>
      <c r="E854" s="431"/>
      <c r="F854" s="431"/>
      <c r="G854" s="431"/>
      <c r="H854" s="431"/>
      <c r="I854" s="431"/>
      <c r="J854" s="431"/>
      <c r="K854" s="456"/>
      <c r="L854" s="431"/>
      <c r="M854" s="431"/>
      <c r="N854" s="431"/>
      <c r="O854" s="431"/>
      <c r="P854" s="431"/>
      <c r="Q854" s="431"/>
      <c r="R854" s="431"/>
      <c r="S854" s="431"/>
      <c r="T854" s="431"/>
      <c r="U854" s="431"/>
      <c r="V854" s="431"/>
      <c r="W854" s="431"/>
      <c r="X854" s="431"/>
      <c r="Y854" s="431"/>
      <c r="Z854" s="378"/>
      <c r="AA854" s="378"/>
      <c r="AB854" s="378"/>
      <c r="AC854" s="378"/>
      <c r="AD854" s="378"/>
      <c r="AE854" s="378"/>
      <c r="AF854" s="378"/>
    </row>
    <row r="855" spans="1:32" ht="16.5" customHeight="1">
      <c r="A855" s="431"/>
      <c r="B855" s="402"/>
      <c r="C855" s="402"/>
      <c r="D855" s="431"/>
      <c r="E855" s="431"/>
      <c r="F855" s="431"/>
      <c r="G855" s="431"/>
      <c r="H855" s="431"/>
      <c r="I855" s="431"/>
      <c r="J855" s="431"/>
      <c r="K855" s="456"/>
      <c r="L855" s="431"/>
      <c r="M855" s="431"/>
      <c r="N855" s="431"/>
      <c r="O855" s="431"/>
      <c r="P855" s="431"/>
      <c r="Q855" s="431"/>
      <c r="R855" s="431"/>
      <c r="S855" s="431"/>
      <c r="T855" s="431"/>
      <c r="U855" s="431"/>
      <c r="V855" s="431"/>
      <c r="W855" s="431"/>
      <c r="X855" s="431"/>
      <c r="Y855" s="431"/>
      <c r="Z855" s="378"/>
      <c r="AA855" s="378"/>
      <c r="AB855" s="378"/>
      <c r="AC855" s="378"/>
      <c r="AD855" s="378"/>
      <c r="AE855" s="378"/>
      <c r="AF855" s="378"/>
    </row>
    <row r="856" spans="1:32" ht="16.5" customHeight="1">
      <c r="A856" s="431"/>
      <c r="B856" s="402"/>
      <c r="C856" s="402"/>
      <c r="D856" s="431"/>
      <c r="E856" s="431"/>
      <c r="F856" s="431"/>
      <c r="G856" s="431"/>
      <c r="H856" s="431"/>
      <c r="I856" s="431"/>
      <c r="J856" s="431"/>
      <c r="K856" s="456"/>
      <c r="L856" s="431"/>
      <c r="M856" s="431"/>
      <c r="N856" s="431"/>
      <c r="O856" s="431"/>
      <c r="P856" s="431"/>
      <c r="Q856" s="431"/>
      <c r="R856" s="431"/>
      <c r="S856" s="431"/>
      <c r="T856" s="431"/>
      <c r="U856" s="431"/>
      <c r="V856" s="431"/>
      <c r="W856" s="431"/>
      <c r="X856" s="431"/>
      <c r="Y856" s="431"/>
      <c r="Z856" s="378"/>
      <c r="AA856" s="378"/>
      <c r="AB856" s="378"/>
      <c r="AC856" s="378"/>
      <c r="AD856" s="378"/>
      <c r="AE856" s="378"/>
      <c r="AF856" s="378"/>
    </row>
    <row r="857" spans="1:32" ht="16.5" customHeight="1">
      <c r="A857" s="431"/>
      <c r="B857" s="402"/>
      <c r="C857" s="402"/>
      <c r="D857" s="431"/>
      <c r="E857" s="431"/>
      <c r="F857" s="431"/>
      <c r="G857" s="431"/>
      <c r="H857" s="431"/>
      <c r="I857" s="431"/>
      <c r="J857" s="431"/>
      <c r="K857" s="456"/>
      <c r="L857" s="431"/>
      <c r="M857" s="431"/>
      <c r="N857" s="431"/>
      <c r="O857" s="431"/>
      <c r="P857" s="431"/>
      <c r="Q857" s="431"/>
      <c r="R857" s="431"/>
      <c r="S857" s="431"/>
      <c r="T857" s="431"/>
      <c r="U857" s="431"/>
      <c r="V857" s="431"/>
      <c r="W857" s="431"/>
      <c r="X857" s="431"/>
      <c r="Y857" s="431"/>
      <c r="Z857" s="378"/>
      <c r="AA857" s="378"/>
      <c r="AB857" s="378"/>
      <c r="AC857" s="378"/>
      <c r="AD857" s="378"/>
      <c r="AE857" s="378"/>
      <c r="AF857" s="378"/>
    </row>
    <row r="858" spans="1:32" ht="16.5" customHeight="1">
      <c r="A858" s="431"/>
      <c r="B858" s="402"/>
      <c r="C858" s="402"/>
      <c r="D858" s="431"/>
      <c r="E858" s="431"/>
      <c r="F858" s="431"/>
      <c r="G858" s="431"/>
      <c r="H858" s="431"/>
      <c r="I858" s="431"/>
      <c r="J858" s="431"/>
      <c r="K858" s="456"/>
      <c r="L858" s="431"/>
      <c r="M858" s="431"/>
      <c r="N858" s="431"/>
      <c r="O858" s="431"/>
      <c r="P858" s="431"/>
      <c r="Q858" s="431"/>
      <c r="R858" s="431"/>
      <c r="S858" s="431"/>
      <c r="T858" s="431"/>
      <c r="U858" s="431"/>
      <c r="V858" s="431"/>
      <c r="W858" s="431"/>
      <c r="X858" s="431"/>
      <c r="Y858" s="431"/>
      <c r="Z858" s="378"/>
      <c r="AA858" s="378"/>
      <c r="AB858" s="378"/>
      <c r="AC858" s="378"/>
      <c r="AD858" s="378"/>
      <c r="AE858" s="378"/>
      <c r="AF858" s="378"/>
    </row>
    <row r="859" spans="1:32" ht="16.5" customHeight="1">
      <c r="A859" s="431"/>
      <c r="B859" s="402"/>
      <c r="C859" s="402"/>
      <c r="D859" s="431"/>
      <c r="E859" s="431"/>
      <c r="F859" s="431"/>
      <c r="G859" s="431"/>
      <c r="H859" s="431"/>
      <c r="I859" s="431"/>
      <c r="J859" s="431"/>
      <c r="K859" s="456"/>
      <c r="L859" s="431"/>
      <c r="M859" s="431"/>
      <c r="N859" s="431"/>
      <c r="O859" s="431"/>
      <c r="P859" s="431"/>
      <c r="Q859" s="431"/>
      <c r="R859" s="431"/>
      <c r="S859" s="431"/>
      <c r="T859" s="431"/>
      <c r="U859" s="431"/>
      <c r="V859" s="431"/>
      <c r="W859" s="431"/>
      <c r="X859" s="431"/>
      <c r="Y859" s="431"/>
      <c r="Z859" s="378"/>
      <c r="AA859" s="378"/>
      <c r="AB859" s="378"/>
      <c r="AC859" s="378"/>
      <c r="AD859" s="378"/>
      <c r="AE859" s="378"/>
      <c r="AF859" s="378"/>
    </row>
    <row r="860" spans="1:32" ht="16.5" customHeight="1">
      <c r="A860" s="431"/>
      <c r="B860" s="402"/>
      <c r="C860" s="402"/>
      <c r="D860" s="431"/>
      <c r="E860" s="431"/>
      <c r="F860" s="431"/>
      <c r="G860" s="431"/>
      <c r="H860" s="431"/>
      <c r="I860" s="431"/>
      <c r="J860" s="431"/>
      <c r="K860" s="456"/>
      <c r="L860" s="431"/>
      <c r="M860" s="431"/>
      <c r="N860" s="431"/>
      <c r="O860" s="431"/>
      <c r="P860" s="431"/>
      <c r="Q860" s="431"/>
      <c r="R860" s="431"/>
      <c r="S860" s="431"/>
      <c r="T860" s="431"/>
      <c r="U860" s="431"/>
      <c r="V860" s="431"/>
      <c r="W860" s="431"/>
      <c r="X860" s="431"/>
      <c r="Y860" s="431"/>
      <c r="Z860" s="378"/>
      <c r="AA860" s="378"/>
      <c r="AB860" s="378"/>
      <c r="AC860" s="378"/>
      <c r="AD860" s="378"/>
      <c r="AE860" s="378"/>
      <c r="AF860" s="378"/>
    </row>
    <row r="861" spans="1:32" ht="16.5" customHeight="1">
      <c r="A861" s="431"/>
      <c r="B861" s="402"/>
      <c r="C861" s="402"/>
      <c r="D861" s="431"/>
      <c r="E861" s="431"/>
      <c r="F861" s="431"/>
      <c r="G861" s="431"/>
      <c r="H861" s="431"/>
      <c r="I861" s="431"/>
      <c r="J861" s="431"/>
      <c r="K861" s="456"/>
      <c r="L861" s="431"/>
      <c r="M861" s="431"/>
      <c r="N861" s="431"/>
      <c r="O861" s="431"/>
      <c r="P861" s="431"/>
      <c r="Q861" s="431"/>
      <c r="R861" s="431"/>
      <c r="S861" s="431"/>
      <c r="T861" s="431"/>
      <c r="U861" s="431"/>
      <c r="V861" s="431"/>
      <c r="W861" s="431"/>
      <c r="X861" s="431"/>
      <c r="Y861" s="431"/>
      <c r="Z861" s="378"/>
      <c r="AA861" s="378"/>
      <c r="AB861" s="378"/>
      <c r="AC861" s="378"/>
      <c r="AD861" s="378"/>
      <c r="AE861" s="378"/>
      <c r="AF861" s="378"/>
    </row>
    <row r="862" spans="1:32" ht="16.5" customHeight="1">
      <c r="A862" s="431"/>
      <c r="B862" s="402"/>
      <c r="C862" s="402"/>
      <c r="D862" s="431"/>
      <c r="E862" s="431"/>
      <c r="F862" s="431"/>
      <c r="G862" s="431"/>
      <c r="H862" s="431"/>
      <c r="I862" s="431"/>
      <c r="J862" s="431"/>
      <c r="K862" s="456"/>
      <c r="L862" s="431"/>
      <c r="M862" s="431"/>
      <c r="N862" s="431"/>
      <c r="O862" s="431"/>
      <c r="P862" s="431"/>
      <c r="Q862" s="431"/>
      <c r="R862" s="431"/>
      <c r="S862" s="431"/>
      <c r="T862" s="431"/>
      <c r="U862" s="431"/>
      <c r="V862" s="431"/>
      <c r="W862" s="431"/>
      <c r="X862" s="431"/>
      <c r="Y862" s="431"/>
      <c r="Z862" s="378"/>
      <c r="AA862" s="378"/>
      <c r="AB862" s="378"/>
      <c r="AC862" s="378"/>
      <c r="AD862" s="378"/>
      <c r="AE862" s="378"/>
      <c r="AF862" s="378"/>
    </row>
    <row r="863" spans="1:32" ht="16.5" customHeight="1">
      <c r="A863" s="431"/>
      <c r="B863" s="402"/>
      <c r="C863" s="402"/>
      <c r="D863" s="431"/>
      <c r="E863" s="431"/>
      <c r="F863" s="431"/>
      <c r="G863" s="431"/>
      <c r="H863" s="431"/>
      <c r="I863" s="431"/>
      <c r="J863" s="431"/>
      <c r="K863" s="456"/>
      <c r="L863" s="431"/>
      <c r="M863" s="431"/>
      <c r="N863" s="431"/>
      <c r="O863" s="431"/>
      <c r="P863" s="431"/>
      <c r="Q863" s="431"/>
      <c r="R863" s="431"/>
      <c r="S863" s="431"/>
      <c r="T863" s="431"/>
      <c r="U863" s="431"/>
      <c r="V863" s="431"/>
      <c r="W863" s="431"/>
      <c r="X863" s="431"/>
      <c r="Y863" s="431"/>
      <c r="Z863" s="378"/>
      <c r="AA863" s="378"/>
      <c r="AB863" s="378"/>
      <c r="AC863" s="378"/>
      <c r="AD863" s="378"/>
      <c r="AE863" s="378"/>
      <c r="AF863" s="378"/>
    </row>
    <row r="864" spans="1:32" ht="16.5" customHeight="1">
      <c r="A864" s="431"/>
      <c r="B864" s="402"/>
      <c r="C864" s="402"/>
      <c r="D864" s="431"/>
      <c r="E864" s="431"/>
      <c r="F864" s="431"/>
      <c r="G864" s="431"/>
      <c r="H864" s="431"/>
      <c r="I864" s="431"/>
      <c r="J864" s="431"/>
      <c r="K864" s="456"/>
      <c r="L864" s="431"/>
      <c r="M864" s="431"/>
      <c r="N864" s="431"/>
      <c r="O864" s="431"/>
      <c r="P864" s="431"/>
      <c r="Q864" s="431"/>
      <c r="R864" s="431"/>
      <c r="S864" s="431"/>
      <c r="T864" s="431"/>
      <c r="U864" s="431"/>
      <c r="V864" s="431"/>
      <c r="W864" s="431"/>
      <c r="X864" s="431"/>
      <c r="Y864" s="431"/>
      <c r="Z864" s="378"/>
      <c r="AA864" s="378"/>
      <c r="AB864" s="378"/>
      <c r="AC864" s="378"/>
      <c r="AD864" s="378"/>
      <c r="AE864" s="378"/>
      <c r="AF864" s="378"/>
    </row>
    <row r="865" spans="1:32" ht="16.5" customHeight="1">
      <c r="A865" s="431"/>
      <c r="B865" s="402"/>
      <c r="C865" s="402"/>
      <c r="D865" s="431"/>
      <c r="E865" s="431"/>
      <c r="F865" s="431"/>
      <c r="G865" s="431"/>
      <c r="H865" s="431"/>
      <c r="I865" s="431"/>
      <c r="J865" s="431"/>
      <c r="K865" s="456"/>
      <c r="L865" s="431"/>
      <c r="M865" s="431"/>
      <c r="N865" s="431"/>
      <c r="O865" s="431"/>
      <c r="P865" s="431"/>
      <c r="Q865" s="431"/>
      <c r="R865" s="431"/>
      <c r="S865" s="431"/>
      <c r="T865" s="431"/>
      <c r="U865" s="431"/>
      <c r="V865" s="431"/>
      <c r="W865" s="431"/>
      <c r="X865" s="431"/>
      <c r="Y865" s="431"/>
      <c r="Z865" s="378"/>
      <c r="AA865" s="378"/>
      <c r="AB865" s="378"/>
      <c r="AC865" s="378"/>
      <c r="AD865" s="378"/>
      <c r="AE865" s="378"/>
      <c r="AF865" s="378"/>
    </row>
    <row r="866" spans="1:32" ht="16.5" customHeight="1">
      <c r="A866" s="431"/>
      <c r="B866" s="402"/>
      <c r="C866" s="402"/>
      <c r="D866" s="431"/>
      <c r="E866" s="431"/>
      <c r="F866" s="431"/>
      <c r="G866" s="431"/>
      <c r="H866" s="431"/>
      <c r="I866" s="431"/>
      <c r="J866" s="431"/>
      <c r="K866" s="456"/>
      <c r="L866" s="431"/>
      <c r="M866" s="431"/>
      <c r="N866" s="431"/>
      <c r="O866" s="431"/>
      <c r="P866" s="431"/>
      <c r="Q866" s="431"/>
      <c r="R866" s="431"/>
      <c r="S866" s="431"/>
      <c r="T866" s="431"/>
      <c r="U866" s="431"/>
      <c r="V866" s="431"/>
      <c r="W866" s="431"/>
      <c r="X866" s="431"/>
      <c r="Y866" s="431"/>
      <c r="Z866" s="378"/>
      <c r="AA866" s="378"/>
      <c r="AB866" s="378"/>
      <c r="AC866" s="378"/>
      <c r="AD866" s="378"/>
      <c r="AE866" s="378"/>
      <c r="AF866" s="378"/>
    </row>
    <row r="867" spans="1:32" ht="16.5" customHeight="1">
      <c r="A867" s="431"/>
      <c r="B867" s="402"/>
      <c r="C867" s="402"/>
      <c r="D867" s="431"/>
      <c r="E867" s="431"/>
      <c r="F867" s="431"/>
      <c r="G867" s="431"/>
      <c r="H867" s="431"/>
      <c r="I867" s="431"/>
      <c r="J867" s="431"/>
      <c r="K867" s="456"/>
      <c r="L867" s="431"/>
      <c r="M867" s="431"/>
      <c r="N867" s="431"/>
      <c r="O867" s="431"/>
      <c r="P867" s="431"/>
      <c r="Q867" s="431"/>
      <c r="R867" s="431"/>
      <c r="S867" s="431"/>
      <c r="T867" s="431"/>
      <c r="U867" s="431"/>
      <c r="V867" s="431"/>
      <c r="W867" s="431"/>
      <c r="X867" s="431"/>
      <c r="Y867" s="431"/>
      <c r="Z867" s="378"/>
      <c r="AA867" s="378"/>
      <c r="AB867" s="378"/>
      <c r="AC867" s="378"/>
      <c r="AD867" s="378"/>
      <c r="AE867" s="378"/>
      <c r="AF867" s="378"/>
    </row>
    <row r="868" spans="1:32" ht="16.5" customHeight="1">
      <c r="A868" s="431"/>
      <c r="B868" s="402"/>
      <c r="C868" s="402"/>
      <c r="D868" s="431"/>
      <c r="E868" s="431"/>
      <c r="F868" s="431"/>
      <c r="G868" s="431"/>
      <c r="H868" s="431"/>
      <c r="I868" s="431"/>
      <c r="J868" s="431"/>
      <c r="K868" s="456"/>
      <c r="L868" s="431"/>
      <c r="M868" s="431"/>
      <c r="N868" s="431"/>
      <c r="O868" s="431"/>
      <c r="P868" s="431"/>
      <c r="Q868" s="431"/>
      <c r="R868" s="431"/>
      <c r="S868" s="431"/>
      <c r="T868" s="431"/>
      <c r="U868" s="431"/>
      <c r="V868" s="431"/>
      <c r="W868" s="431"/>
      <c r="X868" s="431"/>
      <c r="Y868" s="431"/>
      <c r="Z868" s="378"/>
      <c r="AA868" s="378"/>
      <c r="AB868" s="378"/>
      <c r="AC868" s="378"/>
      <c r="AD868" s="378"/>
      <c r="AE868" s="378"/>
      <c r="AF868" s="378"/>
    </row>
    <row r="869" spans="1:32" ht="16.5" customHeight="1">
      <c r="A869" s="431"/>
      <c r="B869" s="402"/>
      <c r="C869" s="402"/>
      <c r="D869" s="431"/>
      <c r="E869" s="431"/>
      <c r="F869" s="431"/>
      <c r="G869" s="431"/>
      <c r="H869" s="431"/>
      <c r="I869" s="431"/>
      <c r="J869" s="431"/>
      <c r="K869" s="456"/>
      <c r="L869" s="431"/>
      <c r="M869" s="431"/>
      <c r="N869" s="431"/>
      <c r="O869" s="431"/>
      <c r="P869" s="431"/>
      <c r="Q869" s="431"/>
      <c r="R869" s="431"/>
      <c r="S869" s="431"/>
      <c r="T869" s="431"/>
      <c r="U869" s="431"/>
      <c r="V869" s="431"/>
      <c r="W869" s="431"/>
      <c r="X869" s="431"/>
      <c r="Y869" s="431"/>
      <c r="Z869" s="378"/>
      <c r="AA869" s="378"/>
      <c r="AB869" s="378"/>
      <c r="AC869" s="378"/>
      <c r="AD869" s="378"/>
      <c r="AE869" s="378"/>
      <c r="AF869" s="378"/>
    </row>
    <row r="870" spans="1:32" ht="16.5" customHeight="1">
      <c r="A870" s="431"/>
      <c r="B870" s="402"/>
      <c r="C870" s="402"/>
      <c r="D870" s="431"/>
      <c r="E870" s="431"/>
      <c r="F870" s="431"/>
      <c r="G870" s="431"/>
      <c r="H870" s="431"/>
      <c r="I870" s="431"/>
      <c r="J870" s="431"/>
      <c r="K870" s="456"/>
      <c r="L870" s="431"/>
      <c r="M870" s="431"/>
      <c r="N870" s="431"/>
      <c r="O870" s="431"/>
      <c r="P870" s="431"/>
      <c r="Q870" s="431"/>
      <c r="R870" s="431"/>
      <c r="S870" s="431"/>
      <c r="T870" s="431"/>
      <c r="U870" s="431"/>
      <c r="V870" s="431"/>
      <c r="W870" s="431"/>
      <c r="X870" s="431"/>
      <c r="Y870" s="431"/>
      <c r="Z870" s="378"/>
      <c r="AA870" s="378"/>
      <c r="AB870" s="378"/>
      <c r="AC870" s="378"/>
      <c r="AD870" s="378"/>
      <c r="AE870" s="378"/>
      <c r="AF870" s="378"/>
    </row>
    <row r="871" spans="1:32" ht="16.5" customHeight="1">
      <c r="A871" s="431"/>
      <c r="B871" s="402"/>
      <c r="C871" s="402"/>
      <c r="D871" s="431"/>
      <c r="E871" s="431"/>
      <c r="F871" s="431"/>
      <c r="G871" s="431"/>
      <c r="H871" s="431"/>
      <c r="I871" s="431"/>
      <c r="J871" s="431"/>
      <c r="K871" s="456"/>
      <c r="L871" s="431"/>
      <c r="M871" s="431"/>
      <c r="N871" s="431"/>
      <c r="O871" s="431"/>
      <c r="P871" s="431"/>
      <c r="Q871" s="431"/>
      <c r="R871" s="431"/>
      <c r="S871" s="431"/>
      <c r="T871" s="431"/>
      <c r="U871" s="431"/>
      <c r="V871" s="431"/>
      <c r="W871" s="431"/>
      <c r="X871" s="431"/>
      <c r="Y871" s="431"/>
      <c r="Z871" s="378"/>
      <c r="AA871" s="378"/>
      <c r="AB871" s="378"/>
      <c r="AC871" s="378"/>
      <c r="AD871" s="378"/>
      <c r="AE871" s="378"/>
      <c r="AF871" s="378"/>
    </row>
    <row r="872" spans="1:32" ht="16.5" customHeight="1">
      <c r="A872" s="431"/>
      <c r="B872" s="402"/>
      <c r="C872" s="402"/>
      <c r="D872" s="431"/>
      <c r="E872" s="431"/>
      <c r="F872" s="431"/>
      <c r="G872" s="431"/>
      <c r="H872" s="431"/>
      <c r="I872" s="431"/>
      <c r="J872" s="431"/>
      <c r="K872" s="456"/>
      <c r="L872" s="431"/>
      <c r="M872" s="431"/>
      <c r="N872" s="431"/>
      <c r="O872" s="431"/>
      <c r="P872" s="431"/>
      <c r="Q872" s="431"/>
      <c r="R872" s="431"/>
      <c r="S872" s="431"/>
      <c r="T872" s="431"/>
      <c r="U872" s="431"/>
      <c r="V872" s="431"/>
      <c r="W872" s="431"/>
      <c r="X872" s="431"/>
      <c r="Y872" s="431"/>
      <c r="Z872" s="378"/>
      <c r="AA872" s="378"/>
      <c r="AB872" s="378"/>
      <c r="AC872" s="378"/>
      <c r="AD872" s="378"/>
      <c r="AE872" s="378"/>
      <c r="AF872" s="378"/>
    </row>
    <row r="873" spans="1:32" ht="16.5" customHeight="1">
      <c r="A873" s="431"/>
      <c r="B873" s="402"/>
      <c r="C873" s="402"/>
      <c r="D873" s="431"/>
      <c r="E873" s="431"/>
      <c r="F873" s="431"/>
      <c r="G873" s="431"/>
      <c r="H873" s="431"/>
      <c r="I873" s="431"/>
      <c r="J873" s="431"/>
      <c r="K873" s="456"/>
      <c r="L873" s="431"/>
      <c r="M873" s="431"/>
      <c r="N873" s="431"/>
      <c r="O873" s="431"/>
      <c r="P873" s="431"/>
      <c r="Q873" s="431"/>
      <c r="R873" s="431"/>
      <c r="S873" s="431"/>
      <c r="T873" s="431"/>
      <c r="U873" s="431"/>
      <c r="V873" s="431"/>
      <c r="W873" s="431"/>
      <c r="X873" s="431"/>
      <c r="Y873" s="431"/>
      <c r="Z873" s="378"/>
      <c r="AA873" s="378"/>
      <c r="AB873" s="378"/>
      <c r="AC873" s="378"/>
      <c r="AD873" s="378"/>
      <c r="AE873" s="378"/>
      <c r="AF873" s="378"/>
    </row>
    <row r="874" spans="1:32" ht="16.5" customHeight="1">
      <c r="A874" s="431"/>
      <c r="B874" s="402"/>
      <c r="C874" s="402"/>
      <c r="D874" s="431"/>
      <c r="E874" s="431"/>
      <c r="F874" s="431"/>
      <c r="G874" s="431"/>
      <c r="H874" s="431"/>
      <c r="I874" s="431"/>
      <c r="J874" s="431"/>
      <c r="K874" s="456"/>
      <c r="L874" s="431"/>
      <c r="M874" s="431"/>
      <c r="N874" s="431"/>
      <c r="O874" s="431"/>
      <c r="P874" s="431"/>
      <c r="Q874" s="431"/>
      <c r="R874" s="431"/>
      <c r="S874" s="431"/>
      <c r="T874" s="431"/>
      <c r="U874" s="431"/>
      <c r="V874" s="431"/>
      <c r="W874" s="431"/>
      <c r="X874" s="431"/>
      <c r="Y874" s="431"/>
      <c r="Z874" s="378"/>
      <c r="AA874" s="378"/>
      <c r="AB874" s="378"/>
      <c r="AC874" s="378"/>
      <c r="AD874" s="378"/>
      <c r="AE874" s="378"/>
      <c r="AF874" s="378"/>
    </row>
    <row r="875" spans="1:32" ht="16.5" customHeight="1">
      <c r="A875" s="431"/>
      <c r="B875" s="402"/>
      <c r="C875" s="402"/>
      <c r="D875" s="431"/>
      <c r="E875" s="431"/>
      <c r="F875" s="431"/>
      <c r="G875" s="431"/>
      <c r="H875" s="431"/>
      <c r="I875" s="431"/>
      <c r="J875" s="431"/>
      <c r="K875" s="456"/>
      <c r="L875" s="431"/>
      <c r="M875" s="431"/>
      <c r="N875" s="431"/>
      <c r="O875" s="431"/>
      <c r="P875" s="431"/>
      <c r="Q875" s="431"/>
      <c r="R875" s="431"/>
      <c r="S875" s="431"/>
      <c r="T875" s="431"/>
      <c r="U875" s="431"/>
      <c r="V875" s="431"/>
      <c r="W875" s="431"/>
      <c r="X875" s="431"/>
      <c r="Y875" s="431"/>
      <c r="Z875" s="378"/>
      <c r="AA875" s="378"/>
      <c r="AB875" s="378"/>
      <c r="AC875" s="378"/>
      <c r="AD875" s="378"/>
      <c r="AE875" s="378"/>
      <c r="AF875" s="378"/>
    </row>
    <row r="876" spans="1:32" ht="16.5" customHeight="1">
      <c r="A876" s="431"/>
      <c r="B876" s="402"/>
      <c r="C876" s="402"/>
      <c r="D876" s="431"/>
      <c r="E876" s="431"/>
      <c r="F876" s="431"/>
      <c r="G876" s="431"/>
      <c r="H876" s="431"/>
      <c r="I876" s="431"/>
      <c r="J876" s="431"/>
      <c r="K876" s="456"/>
      <c r="L876" s="431"/>
      <c r="M876" s="431"/>
      <c r="N876" s="431"/>
      <c r="O876" s="431"/>
      <c r="P876" s="431"/>
      <c r="Q876" s="431"/>
      <c r="R876" s="431"/>
      <c r="S876" s="431"/>
      <c r="T876" s="431"/>
      <c r="U876" s="431"/>
      <c r="V876" s="431"/>
      <c r="W876" s="431"/>
      <c r="X876" s="431"/>
      <c r="Y876" s="431"/>
      <c r="Z876" s="378"/>
      <c r="AA876" s="378"/>
      <c r="AB876" s="378"/>
      <c r="AC876" s="378"/>
      <c r="AD876" s="378"/>
      <c r="AE876" s="378"/>
      <c r="AF876" s="378"/>
    </row>
    <row r="877" spans="1:32" ht="16.5" customHeight="1">
      <c r="A877" s="431"/>
      <c r="B877" s="402"/>
      <c r="C877" s="402"/>
      <c r="D877" s="431"/>
      <c r="E877" s="431"/>
      <c r="F877" s="431"/>
      <c r="G877" s="431"/>
      <c r="H877" s="431"/>
      <c r="I877" s="431"/>
      <c r="J877" s="431"/>
      <c r="K877" s="456"/>
      <c r="L877" s="431"/>
      <c r="M877" s="431"/>
      <c r="N877" s="431"/>
      <c r="O877" s="431"/>
      <c r="P877" s="431"/>
      <c r="Q877" s="431"/>
      <c r="R877" s="431"/>
      <c r="S877" s="431"/>
      <c r="T877" s="431"/>
      <c r="U877" s="431"/>
      <c r="V877" s="431"/>
      <c r="W877" s="431"/>
      <c r="X877" s="431"/>
      <c r="Y877" s="431"/>
      <c r="Z877" s="378"/>
      <c r="AA877" s="378"/>
      <c r="AB877" s="378"/>
      <c r="AC877" s="378"/>
      <c r="AD877" s="378"/>
      <c r="AE877" s="378"/>
      <c r="AF877" s="378"/>
    </row>
    <row r="878" spans="1:32" ht="16.5" customHeight="1">
      <c r="A878" s="431"/>
      <c r="B878" s="402"/>
      <c r="C878" s="402"/>
      <c r="D878" s="431"/>
      <c r="E878" s="431"/>
      <c r="F878" s="431"/>
      <c r="G878" s="431"/>
      <c r="H878" s="431"/>
      <c r="I878" s="431"/>
      <c r="J878" s="431"/>
      <c r="K878" s="456"/>
      <c r="L878" s="431"/>
      <c r="M878" s="431"/>
      <c r="N878" s="431"/>
      <c r="O878" s="431"/>
      <c r="P878" s="431"/>
      <c r="Q878" s="431"/>
      <c r="R878" s="431"/>
      <c r="S878" s="431"/>
      <c r="T878" s="431"/>
      <c r="U878" s="431"/>
      <c r="V878" s="431"/>
      <c r="W878" s="431"/>
      <c r="X878" s="431"/>
      <c r="Y878" s="431"/>
      <c r="Z878" s="378"/>
      <c r="AA878" s="378"/>
      <c r="AB878" s="378"/>
      <c r="AC878" s="378"/>
      <c r="AD878" s="378"/>
      <c r="AE878" s="378"/>
      <c r="AF878" s="378"/>
    </row>
    <row r="879" spans="1:32" ht="16.5" customHeight="1">
      <c r="A879" s="431"/>
      <c r="B879" s="402"/>
      <c r="C879" s="402"/>
      <c r="D879" s="431"/>
      <c r="E879" s="431"/>
      <c r="F879" s="431"/>
      <c r="G879" s="431"/>
      <c r="H879" s="431"/>
      <c r="I879" s="431"/>
      <c r="J879" s="431"/>
      <c r="K879" s="456"/>
      <c r="L879" s="431"/>
      <c r="M879" s="431"/>
      <c r="N879" s="431"/>
      <c r="O879" s="431"/>
      <c r="P879" s="431"/>
      <c r="Q879" s="431"/>
      <c r="R879" s="431"/>
      <c r="S879" s="431"/>
      <c r="T879" s="431"/>
      <c r="U879" s="431"/>
      <c r="V879" s="431"/>
      <c r="W879" s="431"/>
      <c r="X879" s="431"/>
      <c r="Y879" s="431"/>
      <c r="Z879" s="378"/>
      <c r="AA879" s="378"/>
      <c r="AB879" s="378"/>
      <c r="AC879" s="378"/>
      <c r="AD879" s="378"/>
      <c r="AE879" s="378"/>
      <c r="AF879" s="378"/>
    </row>
    <row r="880" spans="1:32" ht="16.5" customHeight="1">
      <c r="A880" s="431"/>
      <c r="B880" s="402"/>
      <c r="C880" s="402"/>
      <c r="D880" s="431"/>
      <c r="E880" s="431"/>
      <c r="F880" s="431"/>
      <c r="G880" s="431"/>
      <c r="H880" s="431"/>
      <c r="I880" s="431"/>
      <c r="J880" s="431"/>
      <c r="K880" s="456"/>
      <c r="L880" s="431"/>
      <c r="M880" s="431"/>
      <c r="N880" s="431"/>
      <c r="O880" s="431"/>
      <c r="P880" s="431"/>
      <c r="Q880" s="431"/>
      <c r="R880" s="431"/>
      <c r="S880" s="431"/>
      <c r="T880" s="431"/>
      <c r="U880" s="431"/>
      <c r="V880" s="431"/>
      <c r="W880" s="431"/>
      <c r="X880" s="431"/>
      <c r="Y880" s="431"/>
      <c r="Z880" s="378"/>
      <c r="AA880" s="378"/>
      <c r="AB880" s="378"/>
      <c r="AC880" s="378"/>
      <c r="AD880" s="378"/>
      <c r="AE880" s="378"/>
      <c r="AF880" s="378"/>
    </row>
    <row r="881" spans="1:32" ht="16.5" customHeight="1">
      <c r="A881" s="431"/>
      <c r="B881" s="402"/>
      <c r="C881" s="402"/>
      <c r="D881" s="431"/>
      <c r="E881" s="431"/>
      <c r="F881" s="431"/>
      <c r="G881" s="431"/>
      <c r="H881" s="431"/>
      <c r="I881" s="431"/>
      <c r="J881" s="431"/>
      <c r="K881" s="456"/>
      <c r="L881" s="431"/>
      <c r="M881" s="431"/>
      <c r="N881" s="431"/>
      <c r="O881" s="431"/>
      <c r="P881" s="431"/>
      <c r="Q881" s="431"/>
      <c r="R881" s="431"/>
      <c r="S881" s="431"/>
      <c r="T881" s="431"/>
      <c r="U881" s="431"/>
      <c r="V881" s="431"/>
      <c r="W881" s="431"/>
      <c r="X881" s="431"/>
      <c r="Y881" s="431"/>
      <c r="Z881" s="378"/>
      <c r="AA881" s="378"/>
      <c r="AB881" s="378"/>
      <c r="AC881" s="378"/>
      <c r="AD881" s="378"/>
      <c r="AE881" s="378"/>
      <c r="AF881" s="378"/>
    </row>
    <row r="882" spans="1:32" ht="16.5" customHeight="1">
      <c r="A882" s="431"/>
      <c r="B882" s="402"/>
      <c r="C882" s="402"/>
      <c r="D882" s="431"/>
      <c r="E882" s="431"/>
      <c r="F882" s="431"/>
      <c r="G882" s="431"/>
      <c r="H882" s="431"/>
      <c r="I882" s="431"/>
      <c r="J882" s="431"/>
      <c r="K882" s="456"/>
      <c r="L882" s="431"/>
      <c r="M882" s="431"/>
      <c r="N882" s="431"/>
      <c r="O882" s="431"/>
      <c r="P882" s="431"/>
      <c r="Q882" s="431"/>
      <c r="R882" s="431"/>
      <c r="S882" s="431"/>
      <c r="T882" s="431"/>
      <c r="U882" s="431"/>
      <c r="V882" s="431"/>
      <c r="W882" s="431"/>
      <c r="X882" s="431"/>
      <c r="Y882" s="431"/>
      <c r="Z882" s="378"/>
      <c r="AA882" s="378"/>
      <c r="AB882" s="378"/>
      <c r="AC882" s="378"/>
      <c r="AD882" s="378"/>
      <c r="AE882" s="378"/>
      <c r="AF882" s="378"/>
    </row>
    <row r="883" spans="1:32" ht="16.5" customHeight="1">
      <c r="A883" s="431"/>
      <c r="B883" s="402"/>
      <c r="C883" s="402"/>
      <c r="D883" s="431"/>
      <c r="E883" s="431"/>
      <c r="F883" s="431"/>
      <c r="G883" s="431"/>
      <c r="H883" s="431"/>
      <c r="I883" s="431"/>
      <c r="J883" s="431"/>
      <c r="K883" s="456"/>
      <c r="L883" s="431"/>
      <c r="M883" s="431"/>
      <c r="N883" s="431"/>
      <c r="O883" s="431"/>
      <c r="P883" s="431"/>
      <c r="Q883" s="431"/>
      <c r="R883" s="431"/>
      <c r="S883" s="431"/>
      <c r="T883" s="431"/>
      <c r="U883" s="431"/>
      <c r="V883" s="431"/>
      <c r="W883" s="431"/>
      <c r="X883" s="431"/>
      <c r="Y883" s="431"/>
      <c r="Z883" s="378"/>
      <c r="AA883" s="378"/>
      <c r="AB883" s="378"/>
      <c r="AC883" s="378"/>
      <c r="AD883" s="378"/>
      <c r="AE883" s="378"/>
      <c r="AF883" s="378"/>
    </row>
    <row r="884" spans="1:32" ht="16.5" customHeight="1">
      <c r="A884" s="431"/>
      <c r="B884" s="402"/>
      <c r="C884" s="402"/>
      <c r="D884" s="431"/>
      <c r="E884" s="431"/>
      <c r="F884" s="431"/>
      <c r="G884" s="431"/>
      <c r="H884" s="431"/>
      <c r="I884" s="431"/>
      <c r="J884" s="431"/>
      <c r="K884" s="456"/>
      <c r="L884" s="431"/>
      <c r="M884" s="431"/>
      <c r="N884" s="431"/>
      <c r="O884" s="431"/>
      <c r="P884" s="431"/>
      <c r="Q884" s="431"/>
      <c r="R884" s="431"/>
      <c r="S884" s="431"/>
      <c r="T884" s="431"/>
      <c r="U884" s="431"/>
      <c r="V884" s="431"/>
      <c r="W884" s="431"/>
      <c r="X884" s="431"/>
      <c r="Y884" s="431"/>
      <c r="Z884" s="378"/>
      <c r="AA884" s="378"/>
      <c r="AB884" s="378"/>
      <c r="AC884" s="378"/>
      <c r="AD884" s="378"/>
      <c r="AE884" s="378"/>
      <c r="AF884" s="378"/>
    </row>
    <row r="885" spans="1:32" ht="16.5" customHeight="1">
      <c r="A885" s="431"/>
      <c r="B885" s="402"/>
      <c r="C885" s="402"/>
      <c r="D885" s="431"/>
      <c r="E885" s="431"/>
      <c r="F885" s="431"/>
      <c r="G885" s="431"/>
      <c r="H885" s="431"/>
      <c r="I885" s="431"/>
      <c r="J885" s="431"/>
      <c r="K885" s="456"/>
      <c r="L885" s="431"/>
      <c r="M885" s="431"/>
      <c r="N885" s="431"/>
      <c r="O885" s="431"/>
      <c r="P885" s="431"/>
      <c r="Q885" s="431"/>
      <c r="R885" s="431"/>
      <c r="S885" s="431"/>
      <c r="T885" s="431"/>
      <c r="U885" s="431"/>
      <c r="V885" s="431"/>
      <c r="W885" s="431"/>
      <c r="X885" s="431"/>
      <c r="Y885" s="431"/>
      <c r="Z885" s="378"/>
      <c r="AA885" s="378"/>
      <c r="AB885" s="378"/>
      <c r="AC885" s="378"/>
      <c r="AD885" s="378"/>
      <c r="AE885" s="378"/>
      <c r="AF885" s="378"/>
    </row>
    <row r="886" spans="1:32" ht="16.5" customHeight="1">
      <c r="A886" s="431"/>
      <c r="B886" s="402"/>
      <c r="C886" s="402"/>
      <c r="D886" s="431"/>
      <c r="E886" s="431"/>
      <c r="F886" s="431"/>
      <c r="G886" s="431"/>
      <c r="H886" s="431"/>
      <c r="I886" s="431"/>
      <c r="J886" s="431"/>
      <c r="K886" s="456"/>
      <c r="L886" s="431"/>
      <c r="M886" s="431"/>
      <c r="N886" s="431"/>
      <c r="O886" s="431"/>
      <c r="P886" s="431"/>
      <c r="Q886" s="431"/>
      <c r="R886" s="431"/>
      <c r="S886" s="431"/>
      <c r="T886" s="431"/>
      <c r="U886" s="431"/>
      <c r="V886" s="431"/>
      <c r="W886" s="431"/>
      <c r="X886" s="431"/>
      <c r="Y886" s="431"/>
      <c r="Z886" s="378"/>
      <c r="AA886" s="378"/>
      <c r="AB886" s="378"/>
      <c r="AC886" s="378"/>
      <c r="AD886" s="378"/>
      <c r="AE886" s="378"/>
      <c r="AF886" s="378"/>
    </row>
    <row r="887" spans="1:32" ht="16.5" customHeight="1">
      <c r="A887" s="431"/>
      <c r="B887" s="402"/>
      <c r="C887" s="402"/>
      <c r="D887" s="431"/>
      <c r="E887" s="431"/>
      <c r="F887" s="431"/>
      <c r="G887" s="431"/>
      <c r="H887" s="431"/>
      <c r="I887" s="431"/>
      <c r="J887" s="431"/>
      <c r="K887" s="456"/>
      <c r="L887" s="431"/>
      <c r="M887" s="431"/>
      <c r="N887" s="431"/>
      <c r="O887" s="431"/>
      <c r="P887" s="431"/>
      <c r="Q887" s="431"/>
      <c r="R887" s="431"/>
      <c r="S887" s="431"/>
      <c r="T887" s="431"/>
      <c r="U887" s="431"/>
      <c r="V887" s="431"/>
      <c r="W887" s="431"/>
      <c r="X887" s="431"/>
      <c r="Y887" s="431"/>
      <c r="Z887" s="378"/>
      <c r="AA887" s="378"/>
      <c r="AB887" s="378"/>
      <c r="AC887" s="378"/>
      <c r="AD887" s="378"/>
      <c r="AE887" s="378"/>
      <c r="AF887" s="378"/>
    </row>
    <row r="888" spans="1:32" ht="16.5" customHeight="1">
      <c r="A888" s="431"/>
      <c r="B888" s="402"/>
      <c r="C888" s="402"/>
      <c r="D888" s="431"/>
      <c r="E888" s="431"/>
      <c r="F888" s="431"/>
      <c r="G888" s="431"/>
      <c r="H888" s="431"/>
      <c r="I888" s="431"/>
      <c r="J888" s="431"/>
      <c r="K888" s="456"/>
      <c r="L888" s="431"/>
      <c r="M888" s="431"/>
      <c r="N888" s="431"/>
      <c r="O888" s="431"/>
      <c r="P888" s="431"/>
      <c r="Q888" s="431"/>
      <c r="R888" s="431"/>
      <c r="S888" s="431"/>
      <c r="T888" s="431"/>
      <c r="U888" s="431"/>
      <c r="V888" s="431"/>
      <c r="W888" s="431"/>
      <c r="X888" s="431"/>
      <c r="Y888" s="431"/>
      <c r="Z888" s="378"/>
      <c r="AA888" s="378"/>
      <c r="AB888" s="378"/>
      <c r="AC888" s="378"/>
      <c r="AD888" s="378"/>
      <c r="AE888" s="378"/>
      <c r="AF888" s="378"/>
    </row>
    <row r="889" spans="1:32" ht="16.5" customHeight="1">
      <c r="A889" s="431"/>
      <c r="B889" s="402"/>
      <c r="C889" s="402"/>
      <c r="D889" s="431"/>
      <c r="E889" s="431"/>
      <c r="F889" s="431"/>
      <c r="G889" s="431"/>
      <c r="H889" s="431"/>
      <c r="I889" s="431"/>
      <c r="J889" s="431"/>
      <c r="K889" s="456"/>
      <c r="L889" s="431"/>
      <c r="M889" s="431"/>
      <c r="N889" s="431"/>
      <c r="O889" s="431"/>
      <c r="P889" s="431"/>
      <c r="Q889" s="431"/>
      <c r="R889" s="431"/>
      <c r="S889" s="431"/>
      <c r="T889" s="431"/>
      <c r="U889" s="431"/>
      <c r="V889" s="431"/>
      <c r="W889" s="431"/>
      <c r="X889" s="431"/>
      <c r="Y889" s="431"/>
      <c r="Z889" s="378"/>
      <c r="AA889" s="378"/>
      <c r="AB889" s="378"/>
      <c r="AC889" s="378"/>
      <c r="AD889" s="378"/>
      <c r="AE889" s="378"/>
      <c r="AF889" s="378"/>
    </row>
    <row r="890" spans="1:32" ht="16.5" customHeight="1">
      <c r="A890" s="431"/>
      <c r="B890" s="402"/>
      <c r="C890" s="402"/>
      <c r="D890" s="431"/>
      <c r="E890" s="431"/>
      <c r="F890" s="431"/>
      <c r="G890" s="431"/>
      <c r="H890" s="431"/>
      <c r="I890" s="431"/>
      <c r="J890" s="431"/>
      <c r="K890" s="456"/>
      <c r="L890" s="431"/>
      <c r="M890" s="431"/>
      <c r="N890" s="431"/>
      <c r="O890" s="431"/>
      <c r="P890" s="431"/>
      <c r="Q890" s="431"/>
      <c r="R890" s="431"/>
      <c r="S890" s="431"/>
      <c r="T890" s="431"/>
      <c r="U890" s="431"/>
      <c r="V890" s="431"/>
      <c r="W890" s="431"/>
      <c r="X890" s="431"/>
      <c r="Y890" s="431"/>
      <c r="Z890" s="378"/>
      <c r="AA890" s="378"/>
      <c r="AB890" s="378"/>
      <c r="AC890" s="378"/>
      <c r="AD890" s="378"/>
      <c r="AE890" s="378"/>
      <c r="AF890" s="378"/>
    </row>
    <row r="891" spans="1:32" ht="16.5" customHeight="1">
      <c r="A891" s="431"/>
      <c r="B891" s="402"/>
      <c r="C891" s="402"/>
      <c r="D891" s="431"/>
      <c r="E891" s="431"/>
      <c r="F891" s="431"/>
      <c r="G891" s="431"/>
      <c r="H891" s="431"/>
      <c r="I891" s="431"/>
      <c r="J891" s="431"/>
      <c r="K891" s="456"/>
      <c r="L891" s="431"/>
      <c r="M891" s="431"/>
      <c r="N891" s="431"/>
      <c r="O891" s="431"/>
      <c r="P891" s="431"/>
      <c r="Q891" s="431"/>
      <c r="R891" s="431"/>
      <c r="S891" s="431"/>
      <c r="T891" s="431"/>
      <c r="U891" s="431"/>
      <c r="V891" s="431"/>
      <c r="W891" s="431"/>
      <c r="X891" s="431"/>
      <c r="Y891" s="431"/>
      <c r="Z891" s="378"/>
      <c r="AA891" s="378"/>
      <c r="AB891" s="378"/>
      <c r="AC891" s="378"/>
      <c r="AD891" s="378"/>
      <c r="AE891" s="378"/>
      <c r="AF891" s="378"/>
    </row>
    <row r="892" spans="1:32" ht="16.5" customHeight="1">
      <c r="A892" s="431"/>
      <c r="B892" s="402"/>
      <c r="C892" s="402"/>
      <c r="D892" s="431"/>
      <c r="E892" s="431"/>
      <c r="F892" s="431"/>
      <c r="G892" s="431"/>
      <c r="H892" s="431"/>
      <c r="I892" s="431"/>
      <c r="J892" s="431"/>
      <c r="K892" s="456"/>
      <c r="L892" s="431"/>
      <c r="M892" s="431"/>
      <c r="N892" s="431"/>
      <c r="O892" s="431"/>
      <c r="P892" s="431"/>
      <c r="Q892" s="431"/>
      <c r="R892" s="431"/>
      <c r="S892" s="431"/>
      <c r="T892" s="431"/>
      <c r="U892" s="431"/>
      <c r="V892" s="431"/>
      <c r="W892" s="431"/>
      <c r="X892" s="431"/>
      <c r="Y892" s="431"/>
      <c r="Z892" s="378"/>
      <c r="AA892" s="378"/>
      <c r="AB892" s="378"/>
      <c r="AC892" s="378"/>
      <c r="AD892" s="378"/>
      <c r="AE892" s="378"/>
      <c r="AF892" s="378"/>
    </row>
    <row r="893" spans="1:32" ht="16.5" customHeight="1">
      <c r="A893" s="431"/>
      <c r="B893" s="402"/>
      <c r="C893" s="402"/>
      <c r="D893" s="431"/>
      <c r="E893" s="431"/>
      <c r="F893" s="431"/>
      <c r="G893" s="431"/>
      <c r="H893" s="431"/>
      <c r="I893" s="431"/>
      <c r="J893" s="431"/>
      <c r="K893" s="456"/>
      <c r="L893" s="431"/>
      <c r="M893" s="431"/>
      <c r="N893" s="431"/>
      <c r="O893" s="431"/>
      <c r="P893" s="431"/>
      <c r="Q893" s="431"/>
      <c r="R893" s="431"/>
      <c r="S893" s="431"/>
      <c r="T893" s="431"/>
      <c r="U893" s="431"/>
      <c r="V893" s="431"/>
      <c r="W893" s="431"/>
      <c r="X893" s="431"/>
      <c r="Y893" s="431"/>
      <c r="Z893" s="378"/>
      <c r="AA893" s="378"/>
      <c r="AB893" s="378"/>
      <c r="AC893" s="378"/>
      <c r="AD893" s="378"/>
      <c r="AE893" s="378"/>
      <c r="AF893" s="378"/>
    </row>
    <row r="894" spans="1:32" ht="16.5" customHeight="1">
      <c r="A894" s="431"/>
      <c r="B894" s="402"/>
      <c r="C894" s="402"/>
      <c r="D894" s="431"/>
      <c r="E894" s="431"/>
      <c r="F894" s="431"/>
      <c r="G894" s="431"/>
      <c r="H894" s="431"/>
      <c r="I894" s="431"/>
      <c r="J894" s="431"/>
      <c r="K894" s="456"/>
      <c r="L894" s="431"/>
      <c r="M894" s="431"/>
      <c r="N894" s="431"/>
      <c r="O894" s="431"/>
      <c r="P894" s="431"/>
      <c r="Q894" s="431"/>
      <c r="R894" s="431"/>
      <c r="S894" s="431"/>
      <c r="T894" s="431"/>
      <c r="U894" s="431"/>
      <c r="V894" s="431"/>
      <c r="W894" s="431"/>
      <c r="X894" s="431"/>
      <c r="Y894" s="431"/>
      <c r="Z894" s="378"/>
      <c r="AA894" s="378"/>
      <c r="AB894" s="378"/>
      <c r="AC894" s="378"/>
      <c r="AD894" s="378"/>
      <c r="AE894" s="378"/>
      <c r="AF894" s="378"/>
    </row>
    <row r="895" spans="1:32" ht="16.5" customHeight="1">
      <c r="A895" s="431"/>
      <c r="B895" s="402"/>
      <c r="C895" s="402"/>
      <c r="D895" s="431"/>
      <c r="E895" s="431"/>
      <c r="F895" s="431"/>
      <c r="G895" s="431"/>
      <c r="H895" s="431"/>
      <c r="I895" s="431"/>
      <c r="J895" s="431"/>
      <c r="K895" s="456"/>
      <c r="L895" s="431"/>
      <c r="M895" s="431"/>
      <c r="N895" s="431"/>
      <c r="O895" s="431"/>
      <c r="P895" s="431"/>
      <c r="Q895" s="431"/>
      <c r="R895" s="431"/>
      <c r="S895" s="431"/>
      <c r="T895" s="431"/>
      <c r="U895" s="431"/>
      <c r="V895" s="431"/>
      <c r="W895" s="431"/>
      <c r="X895" s="431"/>
      <c r="Y895" s="431"/>
      <c r="Z895" s="378"/>
      <c r="AA895" s="378"/>
      <c r="AB895" s="378"/>
      <c r="AC895" s="378"/>
      <c r="AD895" s="378"/>
      <c r="AE895" s="378"/>
      <c r="AF895" s="378"/>
    </row>
    <row r="896" spans="1:32" ht="16.5" customHeight="1">
      <c r="A896" s="431"/>
      <c r="B896" s="402"/>
      <c r="C896" s="402"/>
      <c r="D896" s="431"/>
      <c r="E896" s="431"/>
      <c r="F896" s="431"/>
      <c r="G896" s="431"/>
      <c r="H896" s="431"/>
      <c r="I896" s="431"/>
      <c r="J896" s="431"/>
      <c r="K896" s="456"/>
      <c r="L896" s="431"/>
      <c r="M896" s="431"/>
      <c r="N896" s="431"/>
      <c r="O896" s="431"/>
      <c r="P896" s="431"/>
      <c r="Q896" s="431"/>
      <c r="R896" s="431"/>
      <c r="S896" s="431"/>
      <c r="T896" s="431"/>
      <c r="U896" s="431"/>
      <c r="V896" s="431"/>
      <c r="W896" s="431"/>
      <c r="X896" s="431"/>
      <c r="Y896" s="431"/>
      <c r="Z896" s="378"/>
      <c r="AA896" s="378"/>
      <c r="AB896" s="378"/>
      <c r="AC896" s="378"/>
      <c r="AD896" s="378"/>
      <c r="AE896" s="378"/>
      <c r="AF896" s="378"/>
    </row>
    <row r="897" spans="1:32" ht="16.5" customHeight="1">
      <c r="A897" s="431"/>
      <c r="B897" s="402"/>
      <c r="C897" s="402"/>
      <c r="D897" s="431"/>
      <c r="E897" s="431"/>
      <c r="F897" s="431"/>
      <c r="G897" s="431"/>
      <c r="H897" s="431"/>
      <c r="I897" s="431"/>
      <c r="J897" s="431"/>
      <c r="K897" s="456"/>
      <c r="L897" s="431"/>
      <c r="M897" s="431"/>
      <c r="N897" s="431"/>
      <c r="O897" s="431"/>
      <c r="P897" s="431"/>
      <c r="Q897" s="431"/>
      <c r="R897" s="431"/>
      <c r="S897" s="431"/>
      <c r="T897" s="431"/>
      <c r="U897" s="431"/>
      <c r="V897" s="431"/>
      <c r="W897" s="431"/>
      <c r="X897" s="431"/>
      <c r="Y897" s="431"/>
      <c r="Z897" s="378"/>
      <c r="AA897" s="378"/>
      <c r="AB897" s="378"/>
      <c r="AC897" s="378"/>
      <c r="AD897" s="378"/>
      <c r="AE897" s="378"/>
      <c r="AF897" s="378"/>
    </row>
    <row r="898" spans="1:32" ht="16.5" customHeight="1">
      <c r="A898" s="431"/>
      <c r="B898" s="402"/>
      <c r="C898" s="402"/>
      <c r="D898" s="431"/>
      <c r="E898" s="431"/>
      <c r="F898" s="431"/>
      <c r="G898" s="431"/>
      <c r="H898" s="431"/>
      <c r="I898" s="431"/>
      <c r="J898" s="431"/>
      <c r="K898" s="456"/>
      <c r="L898" s="431"/>
      <c r="M898" s="431"/>
      <c r="N898" s="431"/>
      <c r="O898" s="431"/>
      <c r="P898" s="431"/>
      <c r="Q898" s="431"/>
      <c r="R898" s="431"/>
      <c r="S898" s="431"/>
      <c r="T898" s="431"/>
      <c r="U898" s="431"/>
      <c r="V898" s="431"/>
      <c r="W898" s="431"/>
      <c r="X898" s="431"/>
      <c r="Y898" s="431"/>
      <c r="Z898" s="378"/>
      <c r="AA898" s="378"/>
      <c r="AB898" s="378"/>
      <c r="AC898" s="378"/>
      <c r="AD898" s="378"/>
      <c r="AE898" s="378"/>
      <c r="AF898" s="378"/>
    </row>
    <row r="899" spans="1:32" ht="16.5" customHeight="1">
      <c r="A899" s="431"/>
      <c r="B899" s="402"/>
      <c r="C899" s="402"/>
      <c r="D899" s="431"/>
      <c r="E899" s="431"/>
      <c r="F899" s="431"/>
      <c r="G899" s="431"/>
      <c r="H899" s="431"/>
      <c r="I899" s="431"/>
      <c r="J899" s="431"/>
      <c r="K899" s="456"/>
      <c r="L899" s="431"/>
      <c r="M899" s="431"/>
      <c r="N899" s="431"/>
      <c r="O899" s="431"/>
      <c r="P899" s="431"/>
      <c r="Q899" s="431"/>
      <c r="R899" s="431"/>
      <c r="S899" s="431"/>
      <c r="T899" s="431"/>
      <c r="U899" s="431"/>
      <c r="V899" s="431"/>
      <c r="W899" s="431"/>
      <c r="X899" s="431"/>
      <c r="Y899" s="431"/>
      <c r="Z899" s="378"/>
      <c r="AA899" s="378"/>
      <c r="AB899" s="378"/>
      <c r="AC899" s="378"/>
      <c r="AD899" s="378"/>
      <c r="AE899" s="378"/>
      <c r="AF899" s="378"/>
    </row>
    <row r="900" spans="1:32" ht="16.5" customHeight="1">
      <c r="A900" s="431"/>
      <c r="B900" s="402"/>
      <c r="C900" s="402"/>
      <c r="D900" s="431"/>
      <c r="E900" s="431"/>
      <c r="F900" s="431"/>
      <c r="G900" s="431"/>
      <c r="H900" s="431"/>
      <c r="I900" s="431"/>
      <c r="J900" s="431"/>
      <c r="K900" s="456"/>
      <c r="L900" s="431"/>
      <c r="M900" s="431"/>
      <c r="N900" s="431"/>
      <c r="O900" s="431"/>
      <c r="P900" s="431"/>
      <c r="Q900" s="431"/>
      <c r="R900" s="431"/>
      <c r="S900" s="431"/>
      <c r="T900" s="431"/>
      <c r="U900" s="431"/>
      <c r="V900" s="431"/>
      <c r="W900" s="431"/>
      <c r="X900" s="431"/>
      <c r="Y900" s="431"/>
      <c r="Z900" s="378"/>
      <c r="AA900" s="378"/>
      <c r="AB900" s="378"/>
      <c r="AC900" s="378"/>
      <c r="AD900" s="378"/>
      <c r="AE900" s="378"/>
      <c r="AF900" s="378"/>
    </row>
    <row r="901" spans="1:32" ht="16.5" customHeight="1">
      <c r="A901" s="431"/>
      <c r="B901" s="402"/>
      <c r="C901" s="402"/>
      <c r="D901" s="431"/>
      <c r="E901" s="431"/>
      <c r="F901" s="431"/>
      <c r="G901" s="431"/>
      <c r="H901" s="431"/>
      <c r="I901" s="431"/>
      <c r="J901" s="431"/>
      <c r="K901" s="456"/>
      <c r="L901" s="431"/>
      <c r="M901" s="431"/>
      <c r="N901" s="431"/>
      <c r="O901" s="431"/>
      <c r="P901" s="431"/>
      <c r="Q901" s="431"/>
      <c r="R901" s="431"/>
      <c r="S901" s="431"/>
      <c r="T901" s="431"/>
      <c r="U901" s="431"/>
      <c r="V901" s="431"/>
      <c r="W901" s="431"/>
      <c r="X901" s="431"/>
      <c r="Y901" s="431"/>
      <c r="Z901" s="378"/>
      <c r="AA901" s="378"/>
      <c r="AB901" s="378"/>
      <c r="AC901" s="378"/>
      <c r="AD901" s="378"/>
      <c r="AE901" s="378"/>
      <c r="AF901" s="378"/>
    </row>
    <row r="902" spans="1:32" ht="16.5" customHeight="1">
      <c r="A902" s="431"/>
      <c r="B902" s="402"/>
      <c r="C902" s="402"/>
      <c r="D902" s="431"/>
      <c r="E902" s="431"/>
      <c r="F902" s="431"/>
      <c r="G902" s="431"/>
      <c r="H902" s="431"/>
      <c r="I902" s="431"/>
      <c r="J902" s="431"/>
      <c r="K902" s="456"/>
      <c r="L902" s="431"/>
      <c r="M902" s="431"/>
      <c r="N902" s="431"/>
      <c r="O902" s="431"/>
      <c r="P902" s="431"/>
      <c r="Q902" s="431"/>
      <c r="R902" s="431"/>
      <c r="S902" s="431"/>
      <c r="T902" s="431"/>
      <c r="U902" s="431"/>
      <c r="V902" s="431"/>
      <c r="W902" s="431"/>
      <c r="X902" s="431"/>
      <c r="Y902" s="431"/>
      <c r="Z902" s="378"/>
      <c r="AA902" s="378"/>
      <c r="AB902" s="378"/>
      <c r="AC902" s="378"/>
      <c r="AD902" s="378"/>
      <c r="AE902" s="378"/>
      <c r="AF902" s="378"/>
    </row>
    <row r="903" spans="1:32" ht="16.5" customHeight="1">
      <c r="A903" s="431"/>
      <c r="B903" s="402"/>
      <c r="C903" s="402"/>
      <c r="D903" s="431"/>
      <c r="E903" s="431"/>
      <c r="F903" s="431"/>
      <c r="G903" s="431"/>
      <c r="H903" s="431"/>
      <c r="I903" s="431"/>
      <c r="J903" s="431"/>
      <c r="K903" s="456"/>
      <c r="L903" s="431"/>
      <c r="M903" s="431"/>
      <c r="N903" s="431"/>
      <c r="O903" s="431"/>
      <c r="P903" s="431"/>
      <c r="Q903" s="431"/>
      <c r="R903" s="431"/>
      <c r="S903" s="431"/>
      <c r="T903" s="431"/>
      <c r="U903" s="431"/>
      <c r="V903" s="431"/>
      <c r="W903" s="431"/>
      <c r="X903" s="431"/>
      <c r="Y903" s="431"/>
      <c r="Z903" s="378"/>
      <c r="AA903" s="378"/>
      <c r="AB903" s="378"/>
      <c r="AC903" s="378"/>
      <c r="AD903" s="378"/>
      <c r="AE903" s="378"/>
      <c r="AF903" s="378"/>
    </row>
    <row r="904" spans="1:32" ht="16.5" customHeight="1">
      <c r="A904" s="431"/>
      <c r="B904" s="402"/>
      <c r="C904" s="402"/>
      <c r="D904" s="431"/>
      <c r="E904" s="431"/>
      <c r="F904" s="431"/>
      <c r="G904" s="431"/>
      <c r="H904" s="431"/>
      <c r="I904" s="431"/>
      <c r="J904" s="431"/>
      <c r="K904" s="456"/>
      <c r="L904" s="431"/>
      <c r="M904" s="431"/>
      <c r="N904" s="431"/>
      <c r="O904" s="431"/>
      <c r="P904" s="431"/>
      <c r="Q904" s="431"/>
      <c r="R904" s="431"/>
      <c r="S904" s="431"/>
      <c r="T904" s="431"/>
      <c r="U904" s="431"/>
      <c r="V904" s="431"/>
      <c r="W904" s="431"/>
      <c r="X904" s="431"/>
      <c r="Y904" s="431"/>
      <c r="Z904" s="378"/>
      <c r="AA904" s="378"/>
      <c r="AB904" s="378"/>
      <c r="AC904" s="378"/>
      <c r="AD904" s="378"/>
      <c r="AE904" s="378"/>
      <c r="AF904" s="378"/>
    </row>
    <row r="905" spans="1:32" ht="16.5" customHeight="1">
      <c r="A905" s="431"/>
      <c r="B905" s="402"/>
      <c r="C905" s="402"/>
      <c r="D905" s="431"/>
      <c r="E905" s="431"/>
      <c r="F905" s="431"/>
      <c r="G905" s="431"/>
      <c r="H905" s="431"/>
      <c r="I905" s="431"/>
      <c r="J905" s="431"/>
      <c r="K905" s="456"/>
      <c r="L905" s="431"/>
      <c r="M905" s="431"/>
      <c r="N905" s="431"/>
      <c r="O905" s="431"/>
      <c r="P905" s="431"/>
      <c r="Q905" s="431"/>
      <c r="R905" s="431"/>
      <c r="S905" s="431"/>
      <c r="T905" s="431"/>
      <c r="U905" s="431"/>
      <c r="V905" s="431"/>
      <c r="W905" s="431"/>
      <c r="X905" s="431"/>
      <c r="Y905" s="431"/>
      <c r="Z905" s="378"/>
      <c r="AA905" s="378"/>
      <c r="AB905" s="378"/>
      <c r="AC905" s="378"/>
      <c r="AD905" s="378"/>
      <c r="AE905" s="378"/>
      <c r="AF905" s="378"/>
    </row>
    <row r="906" spans="1:32" ht="16.5" customHeight="1">
      <c r="A906" s="431"/>
      <c r="B906" s="402"/>
      <c r="C906" s="402"/>
      <c r="D906" s="431"/>
      <c r="E906" s="431"/>
      <c r="F906" s="431"/>
      <c r="G906" s="431"/>
      <c r="H906" s="431"/>
      <c r="I906" s="431"/>
      <c r="J906" s="431"/>
      <c r="K906" s="456"/>
      <c r="L906" s="431"/>
      <c r="M906" s="431"/>
      <c r="N906" s="431"/>
      <c r="O906" s="431"/>
      <c r="P906" s="431"/>
      <c r="Q906" s="431"/>
      <c r="R906" s="431"/>
      <c r="S906" s="431"/>
      <c r="T906" s="431"/>
      <c r="U906" s="431"/>
      <c r="V906" s="431"/>
      <c r="W906" s="431"/>
      <c r="X906" s="431"/>
      <c r="Y906" s="431"/>
      <c r="Z906" s="378"/>
      <c r="AA906" s="378"/>
      <c r="AB906" s="378"/>
      <c r="AC906" s="378"/>
      <c r="AD906" s="378"/>
      <c r="AE906" s="378"/>
      <c r="AF906" s="378"/>
    </row>
    <row r="907" spans="1:32" ht="16.5" customHeight="1">
      <c r="A907" s="431"/>
      <c r="B907" s="402"/>
      <c r="C907" s="402"/>
      <c r="D907" s="431"/>
      <c r="E907" s="431"/>
      <c r="F907" s="431"/>
      <c r="G907" s="431"/>
      <c r="H907" s="431"/>
      <c r="I907" s="431"/>
      <c r="J907" s="431"/>
      <c r="K907" s="456"/>
      <c r="L907" s="431"/>
      <c r="M907" s="431"/>
      <c r="N907" s="431"/>
      <c r="O907" s="431"/>
      <c r="P907" s="431"/>
      <c r="Q907" s="431"/>
      <c r="R907" s="431"/>
      <c r="S907" s="431"/>
      <c r="T907" s="431"/>
      <c r="U907" s="431"/>
      <c r="V907" s="431"/>
      <c r="W907" s="431"/>
      <c r="X907" s="431"/>
      <c r="Y907" s="431"/>
      <c r="Z907" s="378"/>
      <c r="AA907" s="378"/>
      <c r="AB907" s="378"/>
      <c r="AC907" s="378"/>
      <c r="AD907" s="378"/>
      <c r="AE907" s="378"/>
      <c r="AF907" s="378"/>
    </row>
    <row r="908" spans="1:32" ht="16.5" customHeight="1">
      <c r="A908" s="431"/>
      <c r="B908" s="402"/>
      <c r="C908" s="402"/>
      <c r="D908" s="431"/>
      <c r="E908" s="431"/>
      <c r="F908" s="431"/>
      <c r="G908" s="431"/>
      <c r="H908" s="431"/>
      <c r="I908" s="431"/>
      <c r="J908" s="431"/>
      <c r="K908" s="456"/>
      <c r="L908" s="431"/>
      <c r="M908" s="431"/>
      <c r="N908" s="431"/>
      <c r="O908" s="431"/>
      <c r="P908" s="431"/>
      <c r="Q908" s="431"/>
      <c r="R908" s="431"/>
      <c r="S908" s="431"/>
      <c r="T908" s="431"/>
      <c r="U908" s="431"/>
      <c r="V908" s="431"/>
      <c r="W908" s="431"/>
      <c r="X908" s="431"/>
      <c r="Y908" s="431"/>
      <c r="Z908" s="378"/>
      <c r="AA908" s="378"/>
      <c r="AB908" s="378"/>
      <c r="AC908" s="378"/>
      <c r="AD908" s="378"/>
      <c r="AE908" s="378"/>
      <c r="AF908" s="378"/>
    </row>
    <row r="909" spans="1:32" ht="16.5" customHeight="1">
      <c r="A909" s="431"/>
      <c r="B909" s="402"/>
      <c r="C909" s="402"/>
      <c r="D909" s="431"/>
      <c r="E909" s="431"/>
      <c r="F909" s="431"/>
      <c r="G909" s="431"/>
      <c r="H909" s="431"/>
      <c r="I909" s="431"/>
      <c r="J909" s="431"/>
      <c r="K909" s="456"/>
      <c r="L909" s="431"/>
      <c r="M909" s="431"/>
      <c r="N909" s="431"/>
      <c r="O909" s="431"/>
      <c r="P909" s="431"/>
      <c r="Q909" s="431"/>
      <c r="R909" s="431"/>
      <c r="S909" s="431"/>
      <c r="T909" s="431"/>
      <c r="U909" s="431"/>
      <c r="V909" s="431"/>
      <c r="W909" s="431"/>
      <c r="X909" s="431"/>
      <c r="Y909" s="431"/>
      <c r="Z909" s="378"/>
      <c r="AA909" s="378"/>
      <c r="AB909" s="378"/>
      <c r="AC909" s="378"/>
      <c r="AD909" s="378"/>
      <c r="AE909" s="378"/>
      <c r="AF909" s="378"/>
    </row>
    <row r="910" spans="1:32" ht="16.5" customHeight="1">
      <c r="A910" s="431"/>
      <c r="B910" s="402"/>
      <c r="C910" s="402"/>
      <c r="D910" s="431"/>
      <c r="E910" s="431"/>
      <c r="F910" s="431"/>
      <c r="G910" s="431"/>
      <c r="H910" s="431"/>
      <c r="I910" s="431"/>
      <c r="J910" s="431"/>
      <c r="K910" s="456"/>
      <c r="L910" s="431"/>
      <c r="M910" s="431"/>
      <c r="N910" s="431"/>
      <c r="O910" s="431"/>
      <c r="P910" s="431"/>
      <c r="Q910" s="431"/>
      <c r="R910" s="431"/>
      <c r="S910" s="431"/>
      <c r="T910" s="431"/>
      <c r="U910" s="431"/>
      <c r="V910" s="431"/>
      <c r="W910" s="431"/>
      <c r="X910" s="431"/>
      <c r="Y910" s="431"/>
      <c r="Z910" s="378"/>
      <c r="AA910" s="378"/>
      <c r="AB910" s="378"/>
      <c r="AC910" s="378"/>
      <c r="AD910" s="378"/>
      <c r="AE910" s="378"/>
      <c r="AF910" s="378"/>
    </row>
    <row r="911" spans="1:32" ht="16.5" customHeight="1">
      <c r="A911" s="431"/>
      <c r="B911" s="402"/>
      <c r="C911" s="402"/>
      <c r="D911" s="431"/>
      <c r="E911" s="431"/>
      <c r="F911" s="431"/>
      <c r="G911" s="431"/>
      <c r="H911" s="431"/>
      <c r="I911" s="431"/>
      <c r="J911" s="431"/>
      <c r="K911" s="456"/>
      <c r="L911" s="431"/>
      <c r="M911" s="431"/>
      <c r="N911" s="431"/>
      <c r="O911" s="431"/>
      <c r="P911" s="431"/>
      <c r="Q911" s="431"/>
      <c r="R911" s="431"/>
      <c r="S911" s="431"/>
      <c r="T911" s="431"/>
      <c r="U911" s="431"/>
      <c r="V911" s="431"/>
      <c r="W911" s="431"/>
      <c r="X911" s="431"/>
      <c r="Y911" s="431"/>
      <c r="Z911" s="378"/>
      <c r="AA911" s="378"/>
      <c r="AB911" s="378"/>
      <c r="AC911" s="378"/>
      <c r="AD911" s="378"/>
      <c r="AE911" s="378"/>
      <c r="AF911" s="378"/>
    </row>
    <row r="912" spans="1:32" ht="16.5" customHeight="1">
      <c r="A912" s="431"/>
      <c r="B912" s="402"/>
      <c r="C912" s="402"/>
      <c r="D912" s="431"/>
      <c r="E912" s="431"/>
      <c r="F912" s="431"/>
      <c r="G912" s="431"/>
      <c r="H912" s="431"/>
      <c r="I912" s="431"/>
      <c r="J912" s="431"/>
      <c r="K912" s="456"/>
      <c r="L912" s="431"/>
      <c r="M912" s="431"/>
      <c r="N912" s="431"/>
      <c r="O912" s="431"/>
      <c r="P912" s="431"/>
      <c r="Q912" s="431"/>
      <c r="R912" s="431"/>
      <c r="S912" s="431"/>
      <c r="T912" s="431"/>
      <c r="U912" s="431"/>
      <c r="V912" s="431"/>
      <c r="W912" s="431"/>
      <c r="X912" s="431"/>
      <c r="Y912" s="431"/>
      <c r="Z912" s="378"/>
      <c r="AA912" s="378"/>
      <c r="AB912" s="378"/>
      <c r="AC912" s="378"/>
      <c r="AD912" s="378"/>
      <c r="AE912" s="378"/>
      <c r="AF912" s="378"/>
    </row>
    <row r="913" spans="1:32" ht="16.5" customHeight="1">
      <c r="A913" s="431"/>
      <c r="B913" s="402"/>
      <c r="C913" s="402"/>
      <c r="D913" s="431"/>
      <c r="E913" s="431"/>
      <c r="F913" s="431"/>
      <c r="G913" s="431"/>
      <c r="H913" s="431"/>
      <c r="I913" s="431"/>
      <c r="J913" s="431"/>
      <c r="K913" s="456"/>
      <c r="L913" s="431"/>
      <c r="M913" s="431"/>
      <c r="N913" s="431"/>
      <c r="O913" s="431"/>
      <c r="P913" s="431"/>
      <c r="Q913" s="431"/>
      <c r="R913" s="431"/>
      <c r="S913" s="431"/>
      <c r="T913" s="431"/>
      <c r="U913" s="431"/>
      <c r="V913" s="431"/>
      <c r="W913" s="431"/>
      <c r="X913" s="431"/>
      <c r="Y913" s="431"/>
      <c r="Z913" s="378"/>
      <c r="AA913" s="378"/>
      <c r="AB913" s="378"/>
      <c r="AC913" s="378"/>
      <c r="AD913" s="378"/>
      <c r="AE913" s="378"/>
      <c r="AF913" s="378"/>
    </row>
    <row r="914" spans="1:32" ht="16.5" customHeight="1">
      <c r="A914" s="431"/>
      <c r="B914" s="402"/>
      <c r="C914" s="402"/>
      <c r="D914" s="431"/>
      <c r="E914" s="431"/>
      <c r="F914" s="431"/>
      <c r="G914" s="431"/>
      <c r="H914" s="431"/>
      <c r="I914" s="431"/>
      <c r="J914" s="431"/>
      <c r="K914" s="456"/>
      <c r="L914" s="431"/>
      <c r="M914" s="431"/>
      <c r="N914" s="431"/>
      <c r="O914" s="431"/>
      <c r="P914" s="431"/>
      <c r="Q914" s="431"/>
      <c r="R914" s="431"/>
      <c r="S914" s="431"/>
      <c r="T914" s="431"/>
      <c r="U914" s="431"/>
      <c r="V914" s="431"/>
      <c r="W914" s="431"/>
      <c r="X914" s="431"/>
      <c r="Y914" s="431"/>
      <c r="Z914" s="378"/>
      <c r="AA914" s="378"/>
      <c r="AB914" s="378"/>
      <c r="AC914" s="378"/>
      <c r="AD914" s="378"/>
      <c r="AE914" s="378"/>
      <c r="AF914" s="378"/>
    </row>
    <row r="915" spans="1:32" ht="16.5" customHeight="1">
      <c r="A915" s="431"/>
      <c r="B915" s="402"/>
      <c r="C915" s="402"/>
      <c r="D915" s="431"/>
      <c r="E915" s="431"/>
      <c r="F915" s="431"/>
      <c r="G915" s="431"/>
      <c r="H915" s="431"/>
      <c r="I915" s="431"/>
      <c r="J915" s="431"/>
      <c r="K915" s="456"/>
      <c r="L915" s="431"/>
      <c r="M915" s="431"/>
      <c r="N915" s="431"/>
      <c r="O915" s="431"/>
      <c r="P915" s="431"/>
      <c r="Q915" s="431"/>
      <c r="R915" s="431"/>
      <c r="S915" s="431"/>
      <c r="T915" s="431"/>
      <c r="U915" s="431"/>
      <c r="V915" s="431"/>
      <c r="W915" s="431"/>
      <c r="X915" s="431"/>
      <c r="Y915" s="431"/>
      <c r="Z915" s="378"/>
      <c r="AA915" s="378"/>
      <c r="AB915" s="378"/>
      <c r="AC915" s="378"/>
      <c r="AD915" s="378"/>
      <c r="AE915" s="378"/>
      <c r="AF915" s="378"/>
    </row>
    <row r="916" spans="1:32" ht="16.5" customHeight="1">
      <c r="A916" s="431"/>
      <c r="B916" s="402"/>
      <c r="C916" s="402"/>
      <c r="D916" s="431"/>
      <c r="E916" s="431"/>
      <c r="F916" s="431"/>
      <c r="G916" s="431"/>
      <c r="H916" s="431"/>
      <c r="I916" s="431"/>
      <c r="J916" s="431"/>
      <c r="K916" s="456"/>
      <c r="L916" s="431"/>
      <c r="M916" s="431"/>
      <c r="N916" s="431"/>
      <c r="O916" s="431"/>
      <c r="P916" s="431"/>
      <c r="Q916" s="431"/>
      <c r="R916" s="431"/>
      <c r="S916" s="431"/>
      <c r="T916" s="431"/>
      <c r="U916" s="431"/>
      <c r="V916" s="431"/>
      <c r="W916" s="431"/>
      <c r="X916" s="431"/>
      <c r="Y916" s="431"/>
      <c r="Z916" s="378"/>
      <c r="AA916" s="378"/>
      <c r="AB916" s="378"/>
      <c r="AC916" s="378"/>
      <c r="AD916" s="378"/>
      <c r="AE916" s="378"/>
      <c r="AF916" s="378"/>
    </row>
    <row r="917" spans="1:32" ht="16.5" customHeight="1">
      <c r="A917" s="431"/>
      <c r="B917" s="402"/>
      <c r="C917" s="402"/>
      <c r="D917" s="431"/>
      <c r="E917" s="431"/>
      <c r="F917" s="431"/>
      <c r="G917" s="431"/>
      <c r="H917" s="431"/>
      <c r="I917" s="431"/>
      <c r="J917" s="431"/>
      <c r="K917" s="456"/>
      <c r="L917" s="431"/>
      <c r="M917" s="431"/>
      <c r="N917" s="431"/>
      <c r="O917" s="431"/>
      <c r="P917" s="431"/>
      <c r="Q917" s="431"/>
      <c r="R917" s="431"/>
      <c r="S917" s="431"/>
      <c r="T917" s="431"/>
      <c r="U917" s="431"/>
      <c r="V917" s="431"/>
      <c r="W917" s="431"/>
      <c r="X917" s="431"/>
      <c r="Y917" s="431"/>
      <c r="Z917" s="378"/>
      <c r="AA917" s="378"/>
      <c r="AB917" s="378"/>
      <c r="AC917" s="378"/>
      <c r="AD917" s="378"/>
      <c r="AE917" s="378"/>
      <c r="AF917" s="378"/>
    </row>
    <row r="918" spans="1:32" ht="16.5" customHeight="1">
      <c r="A918" s="431"/>
      <c r="B918" s="402"/>
      <c r="C918" s="402"/>
      <c r="D918" s="431"/>
      <c r="E918" s="431"/>
      <c r="F918" s="431"/>
      <c r="G918" s="431"/>
      <c r="H918" s="431"/>
      <c r="I918" s="431"/>
      <c r="J918" s="431"/>
      <c r="K918" s="456"/>
      <c r="L918" s="431"/>
      <c r="M918" s="431"/>
      <c r="N918" s="431"/>
      <c r="O918" s="431"/>
      <c r="P918" s="431"/>
      <c r="Q918" s="431"/>
      <c r="R918" s="431"/>
      <c r="S918" s="431"/>
      <c r="T918" s="431"/>
      <c r="U918" s="431"/>
      <c r="V918" s="431"/>
      <c r="W918" s="431"/>
      <c r="X918" s="431"/>
      <c r="Y918" s="431"/>
      <c r="Z918" s="378"/>
      <c r="AA918" s="378"/>
      <c r="AB918" s="378"/>
      <c r="AC918" s="378"/>
      <c r="AD918" s="378"/>
      <c r="AE918" s="378"/>
      <c r="AF918" s="378"/>
    </row>
    <row r="919" spans="1:32" ht="16.5" customHeight="1">
      <c r="A919" s="431"/>
      <c r="B919" s="402"/>
      <c r="C919" s="402"/>
      <c r="D919" s="431"/>
      <c r="E919" s="431"/>
      <c r="F919" s="431"/>
      <c r="G919" s="431"/>
      <c r="H919" s="431"/>
      <c r="I919" s="431"/>
      <c r="J919" s="431"/>
      <c r="K919" s="456"/>
      <c r="L919" s="431"/>
      <c r="M919" s="431"/>
      <c r="N919" s="431"/>
      <c r="O919" s="431"/>
      <c r="P919" s="431"/>
      <c r="Q919" s="431"/>
      <c r="R919" s="431"/>
      <c r="S919" s="431"/>
      <c r="T919" s="431"/>
      <c r="U919" s="431"/>
      <c r="V919" s="431"/>
      <c r="W919" s="431"/>
      <c r="X919" s="431"/>
      <c r="Y919" s="431"/>
      <c r="Z919" s="378"/>
      <c r="AA919" s="378"/>
      <c r="AB919" s="378"/>
      <c r="AC919" s="378"/>
      <c r="AD919" s="378"/>
      <c r="AE919" s="378"/>
      <c r="AF919" s="378"/>
    </row>
    <row r="920" spans="1:32" ht="16.5" customHeight="1">
      <c r="A920" s="431"/>
      <c r="B920" s="402"/>
      <c r="C920" s="402"/>
      <c r="D920" s="431"/>
      <c r="E920" s="431"/>
      <c r="F920" s="431"/>
      <c r="G920" s="431"/>
      <c r="H920" s="431"/>
      <c r="I920" s="431"/>
      <c r="J920" s="431"/>
      <c r="K920" s="456"/>
      <c r="L920" s="431"/>
      <c r="M920" s="431"/>
      <c r="N920" s="431"/>
      <c r="O920" s="431"/>
      <c r="P920" s="431"/>
      <c r="Q920" s="431"/>
      <c r="R920" s="431"/>
      <c r="S920" s="431"/>
      <c r="T920" s="431"/>
      <c r="U920" s="431"/>
      <c r="V920" s="431"/>
      <c r="W920" s="431"/>
      <c r="X920" s="431"/>
      <c r="Y920" s="431"/>
      <c r="Z920" s="378"/>
      <c r="AA920" s="378"/>
      <c r="AB920" s="378"/>
      <c r="AC920" s="378"/>
      <c r="AD920" s="378"/>
      <c r="AE920" s="378"/>
      <c r="AF920" s="378"/>
    </row>
    <row r="921" spans="1:32" ht="16.5" customHeight="1">
      <c r="A921" s="431"/>
      <c r="B921" s="402"/>
      <c r="C921" s="402"/>
      <c r="D921" s="431"/>
      <c r="E921" s="431"/>
      <c r="F921" s="431"/>
      <c r="G921" s="431"/>
      <c r="H921" s="431"/>
      <c r="I921" s="431"/>
      <c r="J921" s="431"/>
      <c r="K921" s="456"/>
      <c r="L921" s="431"/>
      <c r="M921" s="431"/>
      <c r="N921" s="431"/>
      <c r="O921" s="431"/>
      <c r="P921" s="431"/>
      <c r="Q921" s="431"/>
      <c r="R921" s="431"/>
      <c r="S921" s="431"/>
      <c r="T921" s="431"/>
      <c r="U921" s="431"/>
      <c r="V921" s="431"/>
      <c r="W921" s="431"/>
      <c r="X921" s="431"/>
      <c r="Y921" s="431"/>
      <c r="Z921" s="378"/>
      <c r="AA921" s="378"/>
      <c r="AB921" s="378"/>
      <c r="AC921" s="378"/>
      <c r="AD921" s="378"/>
      <c r="AE921" s="378"/>
      <c r="AF921" s="378"/>
    </row>
    <row r="922" spans="1:32" ht="16.5" customHeight="1">
      <c r="A922" s="431"/>
      <c r="B922" s="402"/>
      <c r="C922" s="402"/>
      <c r="D922" s="431"/>
      <c r="E922" s="431"/>
      <c r="F922" s="431"/>
      <c r="G922" s="431"/>
      <c r="H922" s="431"/>
      <c r="I922" s="431"/>
      <c r="J922" s="431"/>
      <c r="K922" s="456"/>
      <c r="L922" s="431"/>
      <c r="M922" s="431"/>
      <c r="N922" s="431"/>
      <c r="O922" s="431"/>
      <c r="P922" s="431"/>
      <c r="Q922" s="431"/>
      <c r="R922" s="431"/>
      <c r="S922" s="431"/>
      <c r="T922" s="431"/>
      <c r="U922" s="431"/>
      <c r="V922" s="431"/>
      <c r="W922" s="431"/>
      <c r="X922" s="431"/>
      <c r="Y922" s="431"/>
      <c r="Z922" s="378"/>
      <c r="AA922" s="378"/>
      <c r="AB922" s="378"/>
      <c r="AC922" s="378"/>
      <c r="AD922" s="378"/>
      <c r="AE922" s="378"/>
      <c r="AF922" s="378"/>
    </row>
    <row r="923" spans="1:32" ht="16.5" customHeight="1">
      <c r="A923" s="431"/>
      <c r="B923" s="402"/>
      <c r="C923" s="402"/>
      <c r="D923" s="431"/>
      <c r="E923" s="431"/>
      <c r="F923" s="431"/>
      <c r="G923" s="431"/>
      <c r="H923" s="431"/>
      <c r="I923" s="431"/>
      <c r="J923" s="431"/>
      <c r="K923" s="456"/>
      <c r="L923" s="431"/>
      <c r="M923" s="431"/>
      <c r="N923" s="431"/>
      <c r="O923" s="431"/>
      <c r="P923" s="431"/>
      <c r="Q923" s="431"/>
      <c r="R923" s="431"/>
      <c r="S923" s="431"/>
      <c r="T923" s="431"/>
      <c r="U923" s="431"/>
      <c r="V923" s="431"/>
      <c r="W923" s="431"/>
      <c r="X923" s="431"/>
      <c r="Y923" s="431"/>
      <c r="Z923" s="378"/>
      <c r="AA923" s="378"/>
      <c r="AB923" s="378"/>
      <c r="AC923" s="378"/>
      <c r="AD923" s="378"/>
      <c r="AE923" s="378"/>
      <c r="AF923" s="378"/>
    </row>
    <row r="924" spans="1:32" ht="16.5" customHeight="1">
      <c r="A924" s="431"/>
      <c r="B924" s="402"/>
      <c r="C924" s="402"/>
      <c r="D924" s="431"/>
      <c r="E924" s="431"/>
      <c r="F924" s="431"/>
      <c r="G924" s="431"/>
      <c r="H924" s="431"/>
      <c r="I924" s="431"/>
      <c r="J924" s="431"/>
      <c r="K924" s="456"/>
      <c r="L924" s="431"/>
      <c r="M924" s="431"/>
      <c r="N924" s="431"/>
      <c r="O924" s="431"/>
      <c r="P924" s="431"/>
      <c r="Q924" s="431"/>
      <c r="R924" s="431"/>
      <c r="S924" s="431"/>
      <c r="T924" s="431"/>
      <c r="U924" s="431"/>
      <c r="V924" s="431"/>
      <c r="W924" s="431"/>
      <c r="X924" s="431"/>
      <c r="Y924" s="431"/>
      <c r="Z924" s="378"/>
      <c r="AA924" s="378"/>
      <c r="AB924" s="378"/>
      <c r="AC924" s="378"/>
      <c r="AD924" s="378"/>
      <c r="AE924" s="378"/>
      <c r="AF924" s="378"/>
    </row>
    <row r="925" spans="1:32" ht="16.5" customHeight="1">
      <c r="A925" s="431"/>
      <c r="B925" s="402"/>
      <c r="C925" s="402"/>
      <c r="D925" s="431"/>
      <c r="E925" s="431"/>
      <c r="F925" s="431"/>
      <c r="G925" s="431"/>
      <c r="H925" s="431"/>
      <c r="I925" s="431"/>
      <c r="J925" s="431"/>
      <c r="K925" s="456"/>
      <c r="L925" s="431"/>
      <c r="M925" s="431"/>
      <c r="N925" s="431"/>
      <c r="O925" s="431"/>
      <c r="P925" s="431"/>
      <c r="Q925" s="431"/>
      <c r="R925" s="431"/>
      <c r="S925" s="431"/>
      <c r="T925" s="431"/>
      <c r="U925" s="431"/>
      <c r="V925" s="431"/>
      <c r="W925" s="431"/>
      <c r="X925" s="431"/>
      <c r="Y925" s="431"/>
      <c r="Z925" s="378"/>
      <c r="AA925" s="378"/>
      <c r="AB925" s="378"/>
      <c r="AC925" s="378"/>
      <c r="AD925" s="378"/>
      <c r="AE925" s="378"/>
      <c r="AF925" s="378"/>
    </row>
    <row r="926" spans="1:32" ht="16.5" customHeight="1">
      <c r="A926" s="431"/>
      <c r="B926" s="402"/>
      <c r="C926" s="402"/>
      <c r="D926" s="431"/>
      <c r="E926" s="431"/>
      <c r="F926" s="431"/>
      <c r="G926" s="431"/>
      <c r="H926" s="431"/>
      <c r="I926" s="431"/>
      <c r="J926" s="431"/>
      <c r="K926" s="456"/>
      <c r="L926" s="431"/>
      <c r="M926" s="431"/>
      <c r="N926" s="431"/>
      <c r="O926" s="431"/>
      <c r="P926" s="431"/>
      <c r="Q926" s="431"/>
      <c r="R926" s="431"/>
      <c r="S926" s="431"/>
      <c r="T926" s="431"/>
      <c r="U926" s="431"/>
      <c r="V926" s="431"/>
      <c r="W926" s="431"/>
      <c r="X926" s="431"/>
      <c r="Y926" s="431"/>
      <c r="Z926" s="378"/>
      <c r="AA926" s="378"/>
      <c r="AB926" s="378"/>
      <c r="AC926" s="378"/>
      <c r="AD926" s="378"/>
      <c r="AE926" s="378"/>
      <c r="AF926" s="378"/>
    </row>
    <row r="927" spans="1:32" ht="16.5" customHeight="1">
      <c r="A927" s="431"/>
      <c r="B927" s="402"/>
      <c r="C927" s="402"/>
      <c r="D927" s="431"/>
      <c r="E927" s="431"/>
      <c r="F927" s="431"/>
      <c r="G927" s="431"/>
      <c r="H927" s="431"/>
      <c r="I927" s="431"/>
      <c r="J927" s="431"/>
      <c r="K927" s="456"/>
      <c r="L927" s="431"/>
      <c r="M927" s="431"/>
      <c r="N927" s="431"/>
      <c r="O927" s="431"/>
      <c r="P927" s="431"/>
      <c r="Q927" s="431"/>
      <c r="R927" s="431"/>
      <c r="S927" s="431"/>
      <c r="T927" s="431"/>
      <c r="U927" s="431"/>
      <c r="V927" s="431"/>
      <c r="W927" s="431"/>
      <c r="X927" s="431"/>
      <c r="Y927" s="431"/>
      <c r="Z927" s="378"/>
      <c r="AA927" s="378"/>
      <c r="AB927" s="378"/>
      <c r="AC927" s="378"/>
      <c r="AD927" s="378"/>
      <c r="AE927" s="378"/>
      <c r="AF927" s="378"/>
    </row>
    <row r="928" spans="1:32" ht="16.5" customHeight="1">
      <c r="A928" s="431"/>
      <c r="B928" s="402"/>
      <c r="C928" s="402"/>
      <c r="D928" s="431"/>
      <c r="E928" s="431"/>
      <c r="F928" s="431"/>
      <c r="G928" s="431"/>
      <c r="H928" s="431"/>
      <c r="I928" s="431"/>
      <c r="J928" s="431"/>
      <c r="K928" s="456"/>
      <c r="L928" s="431"/>
      <c r="M928" s="431"/>
      <c r="N928" s="431"/>
      <c r="O928" s="431"/>
      <c r="P928" s="431"/>
      <c r="Q928" s="431"/>
      <c r="R928" s="431"/>
      <c r="S928" s="431"/>
      <c r="T928" s="431"/>
      <c r="U928" s="431"/>
      <c r="V928" s="431"/>
      <c r="W928" s="431"/>
      <c r="X928" s="431"/>
      <c r="Y928" s="431"/>
      <c r="Z928" s="378"/>
      <c r="AA928" s="378"/>
      <c r="AB928" s="378"/>
      <c r="AC928" s="378"/>
      <c r="AD928" s="378"/>
      <c r="AE928" s="378"/>
      <c r="AF928" s="378"/>
    </row>
    <row r="929" spans="1:32" ht="16.5" customHeight="1">
      <c r="A929" s="431"/>
      <c r="B929" s="402"/>
      <c r="C929" s="402"/>
      <c r="D929" s="431"/>
      <c r="E929" s="431"/>
      <c r="F929" s="431"/>
      <c r="G929" s="431"/>
      <c r="H929" s="431"/>
      <c r="I929" s="431"/>
      <c r="J929" s="431"/>
      <c r="K929" s="456"/>
      <c r="L929" s="431"/>
      <c r="M929" s="431"/>
      <c r="N929" s="431"/>
      <c r="O929" s="431"/>
      <c r="P929" s="431"/>
      <c r="Q929" s="431"/>
      <c r="R929" s="431"/>
      <c r="S929" s="431"/>
      <c r="T929" s="431"/>
      <c r="U929" s="431"/>
      <c r="V929" s="431"/>
      <c r="W929" s="431"/>
      <c r="X929" s="431"/>
      <c r="Y929" s="431"/>
      <c r="Z929" s="378"/>
      <c r="AA929" s="378"/>
      <c r="AB929" s="378"/>
      <c r="AC929" s="378"/>
      <c r="AD929" s="378"/>
      <c r="AE929" s="378"/>
      <c r="AF929" s="378"/>
    </row>
    <row r="930" spans="1:32" ht="16.5" customHeight="1">
      <c r="A930" s="431"/>
      <c r="B930" s="402"/>
      <c r="C930" s="402"/>
      <c r="D930" s="431"/>
      <c r="E930" s="431"/>
      <c r="F930" s="431"/>
      <c r="G930" s="431"/>
      <c r="H930" s="431"/>
      <c r="I930" s="431"/>
      <c r="J930" s="431"/>
      <c r="K930" s="456"/>
      <c r="L930" s="431"/>
      <c r="M930" s="431"/>
      <c r="N930" s="431"/>
      <c r="O930" s="431"/>
      <c r="P930" s="431"/>
      <c r="Q930" s="431"/>
      <c r="R930" s="431"/>
      <c r="S930" s="431"/>
      <c r="T930" s="431"/>
      <c r="U930" s="431"/>
      <c r="V930" s="431"/>
      <c r="W930" s="431"/>
      <c r="X930" s="431"/>
      <c r="Y930" s="431"/>
      <c r="Z930" s="378"/>
      <c r="AA930" s="378"/>
      <c r="AB930" s="378"/>
      <c r="AC930" s="378"/>
      <c r="AD930" s="378"/>
      <c r="AE930" s="378"/>
      <c r="AF930" s="378"/>
    </row>
    <row r="931" spans="1:32" ht="16.5" customHeight="1">
      <c r="A931" s="431"/>
      <c r="B931" s="402"/>
      <c r="C931" s="402"/>
      <c r="D931" s="431"/>
      <c r="E931" s="431"/>
      <c r="F931" s="431"/>
      <c r="G931" s="431"/>
      <c r="H931" s="431"/>
      <c r="I931" s="431"/>
      <c r="J931" s="431"/>
      <c r="K931" s="456"/>
      <c r="L931" s="431"/>
      <c r="M931" s="431"/>
      <c r="N931" s="431"/>
      <c r="O931" s="431"/>
      <c r="P931" s="431"/>
      <c r="Q931" s="431"/>
      <c r="R931" s="431"/>
      <c r="S931" s="431"/>
      <c r="T931" s="431"/>
      <c r="U931" s="431"/>
      <c r="V931" s="431"/>
      <c r="W931" s="431"/>
      <c r="X931" s="431"/>
      <c r="Y931" s="431"/>
      <c r="Z931" s="378"/>
      <c r="AA931" s="378"/>
      <c r="AB931" s="378"/>
      <c r="AC931" s="378"/>
      <c r="AD931" s="378"/>
      <c r="AE931" s="378"/>
      <c r="AF931" s="378"/>
    </row>
    <row r="932" spans="1:32" ht="16.5" customHeight="1">
      <c r="A932" s="431"/>
      <c r="B932" s="402"/>
      <c r="C932" s="402"/>
      <c r="D932" s="431"/>
      <c r="E932" s="431"/>
      <c r="F932" s="431"/>
      <c r="G932" s="431"/>
      <c r="H932" s="431"/>
      <c r="I932" s="431"/>
      <c r="J932" s="431"/>
      <c r="K932" s="456"/>
      <c r="L932" s="431"/>
      <c r="M932" s="431"/>
      <c r="N932" s="431"/>
      <c r="O932" s="431"/>
      <c r="P932" s="431"/>
      <c r="Q932" s="431"/>
      <c r="R932" s="431"/>
      <c r="S932" s="431"/>
      <c r="T932" s="431"/>
      <c r="U932" s="431"/>
      <c r="V932" s="431"/>
      <c r="W932" s="431"/>
      <c r="X932" s="431"/>
      <c r="Y932" s="431"/>
      <c r="Z932" s="378"/>
      <c r="AA932" s="378"/>
      <c r="AB932" s="378"/>
      <c r="AC932" s="378"/>
      <c r="AD932" s="378"/>
      <c r="AE932" s="378"/>
      <c r="AF932" s="378"/>
    </row>
    <row r="933" spans="1:32" ht="16.5" customHeight="1">
      <c r="A933" s="431"/>
      <c r="B933" s="402"/>
      <c r="C933" s="402"/>
      <c r="D933" s="431"/>
      <c r="E933" s="431"/>
      <c r="F933" s="431"/>
      <c r="G933" s="431"/>
      <c r="H933" s="431"/>
      <c r="I933" s="431"/>
      <c r="J933" s="431"/>
      <c r="K933" s="456"/>
      <c r="L933" s="431"/>
      <c r="M933" s="431"/>
      <c r="N933" s="431"/>
      <c r="O933" s="431"/>
      <c r="P933" s="431"/>
      <c r="Q933" s="431"/>
      <c r="R933" s="431"/>
      <c r="S933" s="431"/>
      <c r="T933" s="431"/>
      <c r="U933" s="431"/>
      <c r="V933" s="431"/>
      <c r="W933" s="431"/>
      <c r="X933" s="431"/>
      <c r="Y933" s="431"/>
      <c r="Z933" s="378"/>
      <c r="AA933" s="378"/>
      <c r="AB933" s="378"/>
      <c r="AC933" s="378"/>
      <c r="AD933" s="378"/>
      <c r="AE933" s="378"/>
      <c r="AF933" s="378"/>
    </row>
    <row r="934" spans="1:32" ht="16.5" customHeight="1">
      <c r="A934" s="431"/>
      <c r="B934" s="402"/>
      <c r="C934" s="402"/>
      <c r="D934" s="431"/>
      <c r="E934" s="431"/>
      <c r="F934" s="431"/>
      <c r="G934" s="431"/>
      <c r="H934" s="431"/>
      <c r="I934" s="431"/>
      <c r="J934" s="431"/>
      <c r="K934" s="456"/>
      <c r="L934" s="431"/>
      <c r="M934" s="431"/>
      <c r="N934" s="431"/>
      <c r="O934" s="431"/>
      <c r="P934" s="431"/>
      <c r="Q934" s="431"/>
      <c r="R934" s="431"/>
      <c r="S934" s="431"/>
      <c r="T934" s="431"/>
      <c r="U934" s="431"/>
      <c r="V934" s="431"/>
      <c r="W934" s="431"/>
      <c r="X934" s="431"/>
      <c r="Y934" s="431"/>
      <c r="Z934" s="378"/>
      <c r="AA934" s="378"/>
      <c r="AB934" s="378"/>
      <c r="AC934" s="378"/>
      <c r="AD934" s="378"/>
      <c r="AE934" s="378"/>
      <c r="AF934" s="378"/>
    </row>
    <row r="935" spans="1:32" ht="16.5" customHeight="1">
      <c r="A935" s="431"/>
      <c r="B935" s="402"/>
      <c r="C935" s="402"/>
      <c r="D935" s="431"/>
      <c r="E935" s="431"/>
      <c r="F935" s="431"/>
      <c r="G935" s="431"/>
      <c r="H935" s="431"/>
      <c r="I935" s="431"/>
      <c r="J935" s="431"/>
      <c r="K935" s="456"/>
      <c r="L935" s="431"/>
      <c r="M935" s="431"/>
      <c r="N935" s="431"/>
      <c r="O935" s="431"/>
      <c r="P935" s="431"/>
      <c r="Q935" s="431"/>
      <c r="R935" s="431"/>
      <c r="S935" s="431"/>
      <c r="T935" s="431"/>
      <c r="U935" s="431"/>
      <c r="V935" s="431"/>
      <c r="W935" s="431"/>
      <c r="X935" s="431"/>
      <c r="Y935" s="431"/>
      <c r="Z935" s="378"/>
      <c r="AA935" s="378"/>
      <c r="AB935" s="378"/>
      <c r="AC935" s="378"/>
      <c r="AD935" s="378"/>
      <c r="AE935" s="378"/>
      <c r="AF935" s="378"/>
    </row>
    <row r="936" spans="1:32" ht="16.5" customHeight="1">
      <c r="A936" s="431"/>
      <c r="B936" s="402"/>
      <c r="C936" s="402"/>
      <c r="D936" s="431"/>
      <c r="E936" s="431"/>
      <c r="F936" s="431"/>
      <c r="G936" s="431"/>
      <c r="H936" s="431"/>
      <c r="I936" s="431"/>
      <c r="J936" s="431"/>
      <c r="K936" s="456"/>
      <c r="L936" s="431"/>
      <c r="M936" s="431"/>
      <c r="N936" s="431"/>
      <c r="O936" s="431"/>
      <c r="P936" s="431"/>
      <c r="Q936" s="431"/>
      <c r="R936" s="431"/>
      <c r="S936" s="431"/>
      <c r="T936" s="431"/>
      <c r="U936" s="431"/>
      <c r="V936" s="431"/>
      <c r="W936" s="431"/>
      <c r="X936" s="431"/>
      <c r="Y936" s="431"/>
      <c r="Z936" s="378"/>
      <c r="AA936" s="378"/>
      <c r="AB936" s="378"/>
      <c r="AC936" s="378"/>
      <c r="AD936" s="378"/>
      <c r="AE936" s="378"/>
      <c r="AF936" s="378"/>
    </row>
    <row r="937" spans="1:32" ht="16.5" customHeight="1">
      <c r="A937" s="431"/>
      <c r="B937" s="402"/>
      <c r="C937" s="402"/>
      <c r="D937" s="431"/>
      <c r="E937" s="431"/>
      <c r="F937" s="431"/>
      <c r="G937" s="431"/>
      <c r="H937" s="431"/>
      <c r="I937" s="431"/>
      <c r="J937" s="431"/>
      <c r="K937" s="456"/>
      <c r="L937" s="431"/>
      <c r="M937" s="431"/>
      <c r="N937" s="431"/>
      <c r="O937" s="431"/>
      <c r="P937" s="431"/>
      <c r="Q937" s="431"/>
      <c r="R937" s="431"/>
      <c r="S937" s="431"/>
      <c r="T937" s="431"/>
      <c r="U937" s="431"/>
      <c r="V937" s="431"/>
      <c r="W937" s="431"/>
      <c r="X937" s="431"/>
      <c r="Y937" s="431"/>
      <c r="Z937" s="378"/>
      <c r="AA937" s="378"/>
      <c r="AB937" s="378"/>
      <c r="AC937" s="378"/>
      <c r="AD937" s="378"/>
      <c r="AE937" s="378"/>
      <c r="AF937" s="378"/>
    </row>
    <row r="938" spans="1:32" ht="16.5" customHeight="1">
      <c r="A938" s="431"/>
      <c r="B938" s="402"/>
      <c r="C938" s="402"/>
      <c r="D938" s="431"/>
      <c r="E938" s="431"/>
      <c r="F938" s="431"/>
      <c r="G938" s="431"/>
      <c r="H938" s="431"/>
      <c r="I938" s="431"/>
      <c r="J938" s="431"/>
      <c r="K938" s="456"/>
      <c r="L938" s="431"/>
      <c r="M938" s="431"/>
      <c r="N938" s="431"/>
      <c r="O938" s="431"/>
      <c r="P938" s="431"/>
      <c r="Q938" s="431"/>
      <c r="R938" s="431"/>
      <c r="S938" s="431"/>
      <c r="T938" s="431"/>
      <c r="U938" s="431"/>
      <c r="V938" s="431"/>
      <c r="W938" s="431"/>
      <c r="X938" s="431"/>
      <c r="Y938" s="431"/>
      <c r="Z938" s="378"/>
      <c r="AA938" s="378"/>
      <c r="AB938" s="378"/>
      <c r="AC938" s="378"/>
      <c r="AD938" s="378"/>
      <c r="AE938" s="378"/>
      <c r="AF938" s="378"/>
    </row>
    <row r="939" spans="1:32" ht="16.5" customHeight="1">
      <c r="A939" s="431"/>
      <c r="B939" s="402"/>
      <c r="C939" s="402"/>
      <c r="D939" s="431"/>
      <c r="E939" s="431"/>
      <c r="F939" s="431"/>
      <c r="G939" s="431"/>
      <c r="H939" s="431"/>
      <c r="I939" s="431"/>
      <c r="J939" s="431"/>
      <c r="K939" s="456"/>
      <c r="L939" s="431"/>
      <c r="M939" s="431"/>
      <c r="N939" s="431"/>
      <c r="O939" s="431"/>
      <c r="P939" s="431"/>
      <c r="Q939" s="431"/>
      <c r="R939" s="431"/>
      <c r="S939" s="431"/>
      <c r="T939" s="431"/>
      <c r="U939" s="431"/>
      <c r="V939" s="431"/>
      <c r="W939" s="431"/>
      <c r="X939" s="431"/>
      <c r="Y939" s="431"/>
      <c r="Z939" s="378"/>
      <c r="AA939" s="378"/>
      <c r="AB939" s="378"/>
      <c r="AC939" s="378"/>
      <c r="AD939" s="378"/>
      <c r="AE939" s="378"/>
      <c r="AF939" s="378"/>
    </row>
    <row r="940" spans="1:32" ht="16.5" customHeight="1">
      <c r="A940" s="431"/>
      <c r="B940" s="402"/>
      <c r="C940" s="402"/>
      <c r="D940" s="431"/>
      <c r="E940" s="431"/>
      <c r="F940" s="431"/>
      <c r="G940" s="431"/>
      <c r="H940" s="431"/>
      <c r="I940" s="431"/>
      <c r="J940" s="431"/>
      <c r="K940" s="456"/>
      <c r="L940" s="431"/>
      <c r="M940" s="431"/>
      <c r="N940" s="431"/>
      <c r="O940" s="431"/>
      <c r="P940" s="431"/>
      <c r="Q940" s="431"/>
      <c r="R940" s="431"/>
      <c r="S940" s="431"/>
      <c r="T940" s="431"/>
      <c r="U940" s="431"/>
      <c r="V940" s="431"/>
      <c r="W940" s="431"/>
      <c r="X940" s="431"/>
      <c r="Y940" s="431"/>
      <c r="Z940" s="378"/>
      <c r="AA940" s="378"/>
      <c r="AB940" s="378"/>
      <c r="AC940" s="378"/>
      <c r="AD940" s="378"/>
      <c r="AE940" s="378"/>
      <c r="AF940" s="378"/>
    </row>
    <row r="941" spans="1:32" ht="16.5" customHeight="1">
      <c r="A941" s="431"/>
      <c r="B941" s="402"/>
      <c r="C941" s="402"/>
      <c r="D941" s="431"/>
      <c r="E941" s="431"/>
      <c r="F941" s="431"/>
      <c r="G941" s="431"/>
      <c r="H941" s="431"/>
      <c r="I941" s="431"/>
      <c r="J941" s="431"/>
      <c r="K941" s="456"/>
      <c r="L941" s="431"/>
      <c r="M941" s="431"/>
      <c r="N941" s="431"/>
      <c r="O941" s="431"/>
      <c r="P941" s="431"/>
      <c r="Q941" s="431"/>
      <c r="R941" s="431"/>
      <c r="S941" s="431"/>
      <c r="T941" s="431"/>
      <c r="U941" s="431"/>
      <c r="V941" s="431"/>
      <c r="W941" s="431"/>
      <c r="X941" s="431"/>
      <c r="Y941" s="431"/>
      <c r="Z941" s="378"/>
      <c r="AA941" s="378"/>
      <c r="AB941" s="378"/>
      <c r="AC941" s="378"/>
      <c r="AD941" s="378"/>
      <c r="AE941" s="378"/>
      <c r="AF941" s="378"/>
    </row>
    <row r="942" spans="1:32" ht="16.5" customHeight="1">
      <c r="A942" s="431"/>
      <c r="B942" s="402"/>
      <c r="C942" s="402"/>
      <c r="D942" s="431"/>
      <c r="E942" s="431"/>
      <c r="F942" s="431"/>
      <c r="G942" s="431"/>
      <c r="H942" s="431"/>
      <c r="I942" s="431"/>
      <c r="J942" s="431"/>
      <c r="K942" s="456"/>
      <c r="L942" s="431"/>
      <c r="M942" s="431"/>
      <c r="N942" s="431"/>
      <c r="O942" s="431"/>
      <c r="P942" s="431"/>
      <c r="Q942" s="431"/>
      <c r="R942" s="431"/>
      <c r="S942" s="431"/>
      <c r="T942" s="431"/>
      <c r="U942" s="431"/>
      <c r="V942" s="431"/>
      <c r="W942" s="431"/>
      <c r="X942" s="431"/>
      <c r="Y942" s="431"/>
      <c r="Z942" s="378"/>
      <c r="AA942" s="378"/>
      <c r="AB942" s="378"/>
      <c r="AC942" s="378"/>
      <c r="AD942" s="378"/>
      <c r="AE942" s="378"/>
      <c r="AF942" s="378"/>
    </row>
    <row r="943" spans="1:32" ht="16.5" customHeight="1">
      <c r="A943" s="431"/>
      <c r="B943" s="402"/>
      <c r="C943" s="402"/>
      <c r="D943" s="431"/>
      <c r="E943" s="431"/>
      <c r="F943" s="431"/>
      <c r="G943" s="431"/>
      <c r="H943" s="431"/>
      <c r="I943" s="431"/>
      <c r="J943" s="431"/>
      <c r="K943" s="456"/>
      <c r="L943" s="431"/>
      <c r="M943" s="431"/>
      <c r="N943" s="431"/>
      <c r="O943" s="431"/>
      <c r="P943" s="431"/>
      <c r="Q943" s="431"/>
      <c r="R943" s="431"/>
      <c r="S943" s="431"/>
      <c r="T943" s="431"/>
      <c r="U943" s="431"/>
      <c r="V943" s="431"/>
      <c r="W943" s="431"/>
      <c r="X943" s="431"/>
      <c r="Y943" s="431"/>
      <c r="Z943" s="378"/>
      <c r="AA943" s="378"/>
      <c r="AB943" s="378"/>
      <c r="AC943" s="378"/>
      <c r="AD943" s="378"/>
      <c r="AE943" s="378"/>
      <c r="AF943" s="378"/>
    </row>
    <row r="944" spans="1:32" ht="16.5" customHeight="1">
      <c r="A944" s="431"/>
      <c r="B944" s="402"/>
      <c r="C944" s="402"/>
      <c r="D944" s="431"/>
      <c r="E944" s="431"/>
      <c r="F944" s="431"/>
      <c r="G944" s="431"/>
      <c r="H944" s="431"/>
      <c r="I944" s="431"/>
      <c r="J944" s="431"/>
      <c r="K944" s="456"/>
      <c r="L944" s="431"/>
      <c r="M944" s="431"/>
      <c r="N944" s="431"/>
      <c r="O944" s="431"/>
      <c r="P944" s="431"/>
      <c r="Q944" s="431"/>
      <c r="R944" s="431"/>
      <c r="S944" s="431"/>
      <c r="T944" s="431"/>
      <c r="U944" s="431"/>
      <c r="V944" s="431"/>
      <c r="W944" s="431"/>
      <c r="X944" s="431"/>
      <c r="Y944" s="431"/>
      <c r="Z944" s="378"/>
      <c r="AA944" s="378"/>
      <c r="AB944" s="378"/>
      <c r="AC944" s="378"/>
      <c r="AD944" s="378"/>
      <c r="AE944" s="378"/>
      <c r="AF944" s="378"/>
    </row>
    <row r="945" spans="1:32" ht="16.5" customHeight="1">
      <c r="A945" s="431"/>
      <c r="B945" s="402"/>
      <c r="C945" s="402"/>
      <c r="D945" s="431"/>
      <c r="E945" s="431"/>
      <c r="F945" s="431"/>
      <c r="G945" s="431"/>
      <c r="H945" s="431"/>
      <c r="I945" s="431"/>
      <c r="J945" s="431"/>
      <c r="K945" s="456"/>
      <c r="L945" s="431"/>
      <c r="M945" s="431"/>
      <c r="N945" s="431"/>
      <c r="O945" s="431"/>
      <c r="P945" s="431"/>
      <c r="Q945" s="431"/>
      <c r="R945" s="431"/>
      <c r="S945" s="431"/>
      <c r="T945" s="431"/>
      <c r="U945" s="431"/>
      <c r="V945" s="431"/>
      <c r="W945" s="431"/>
      <c r="X945" s="431"/>
      <c r="Y945" s="431"/>
      <c r="Z945" s="378"/>
      <c r="AA945" s="378"/>
      <c r="AB945" s="378"/>
      <c r="AC945" s="378"/>
      <c r="AD945" s="378"/>
      <c r="AE945" s="378"/>
      <c r="AF945" s="378"/>
    </row>
    <row r="946" spans="1:32" ht="16.5" customHeight="1">
      <c r="A946" s="431"/>
      <c r="B946" s="402"/>
      <c r="C946" s="402"/>
      <c r="D946" s="431"/>
      <c r="E946" s="431"/>
      <c r="F946" s="431"/>
      <c r="G946" s="431"/>
      <c r="H946" s="431"/>
      <c r="I946" s="431"/>
      <c r="J946" s="431"/>
      <c r="K946" s="456"/>
      <c r="L946" s="431"/>
      <c r="M946" s="431"/>
      <c r="N946" s="431"/>
      <c r="O946" s="431"/>
      <c r="P946" s="431"/>
      <c r="Q946" s="431"/>
      <c r="R946" s="431"/>
      <c r="S946" s="431"/>
      <c r="T946" s="431"/>
      <c r="U946" s="431"/>
      <c r="V946" s="431"/>
      <c r="W946" s="431"/>
      <c r="X946" s="431"/>
      <c r="Y946" s="431"/>
      <c r="Z946" s="378"/>
      <c r="AA946" s="378"/>
      <c r="AB946" s="378"/>
      <c r="AC946" s="378"/>
      <c r="AD946" s="378"/>
      <c r="AE946" s="378"/>
      <c r="AF946" s="378"/>
    </row>
    <row r="947" spans="1:32" ht="16.5" customHeight="1">
      <c r="A947" s="431"/>
      <c r="B947" s="402"/>
      <c r="C947" s="402"/>
      <c r="D947" s="431"/>
      <c r="E947" s="431"/>
      <c r="F947" s="431"/>
      <c r="G947" s="431"/>
      <c r="H947" s="431"/>
      <c r="I947" s="431"/>
      <c r="J947" s="431"/>
      <c r="K947" s="456"/>
      <c r="L947" s="431"/>
      <c r="M947" s="431"/>
      <c r="N947" s="431"/>
      <c r="O947" s="431"/>
      <c r="P947" s="431"/>
      <c r="Q947" s="431"/>
      <c r="R947" s="431"/>
      <c r="S947" s="431"/>
      <c r="T947" s="431"/>
      <c r="U947" s="431"/>
      <c r="V947" s="431"/>
      <c r="W947" s="431"/>
      <c r="X947" s="431"/>
      <c r="Y947" s="431"/>
      <c r="Z947" s="378"/>
      <c r="AA947" s="378"/>
      <c r="AB947" s="378"/>
      <c r="AC947" s="378"/>
      <c r="AD947" s="378"/>
      <c r="AE947" s="378"/>
      <c r="AF947" s="378"/>
    </row>
    <row r="948" spans="1:32" ht="16.5" customHeight="1">
      <c r="A948" s="431"/>
      <c r="B948" s="402"/>
      <c r="C948" s="402"/>
      <c r="D948" s="431"/>
      <c r="E948" s="431"/>
      <c r="F948" s="431"/>
      <c r="G948" s="431"/>
      <c r="H948" s="431"/>
      <c r="I948" s="431"/>
      <c r="J948" s="431"/>
      <c r="K948" s="456"/>
      <c r="L948" s="431"/>
      <c r="M948" s="431"/>
      <c r="N948" s="431"/>
      <c r="O948" s="431"/>
      <c r="P948" s="431"/>
      <c r="Q948" s="431"/>
      <c r="R948" s="431"/>
      <c r="S948" s="431"/>
      <c r="T948" s="431"/>
      <c r="U948" s="431"/>
      <c r="V948" s="431"/>
      <c r="W948" s="431"/>
      <c r="X948" s="431"/>
      <c r="Y948" s="431"/>
      <c r="Z948" s="378"/>
      <c r="AA948" s="378"/>
      <c r="AB948" s="378"/>
      <c r="AC948" s="378"/>
      <c r="AD948" s="378"/>
      <c r="AE948" s="378"/>
      <c r="AF948" s="378"/>
    </row>
    <row r="949" spans="1:32" ht="16.5" customHeight="1">
      <c r="A949" s="431"/>
      <c r="B949" s="402"/>
      <c r="C949" s="402"/>
      <c r="D949" s="431"/>
      <c r="E949" s="431"/>
      <c r="F949" s="431"/>
      <c r="G949" s="431"/>
      <c r="H949" s="431"/>
      <c r="I949" s="431"/>
      <c r="J949" s="431"/>
      <c r="K949" s="456"/>
      <c r="L949" s="431"/>
      <c r="M949" s="431"/>
      <c r="N949" s="431"/>
      <c r="O949" s="431"/>
      <c r="P949" s="431"/>
      <c r="Q949" s="431"/>
      <c r="R949" s="431"/>
      <c r="S949" s="431"/>
      <c r="T949" s="431"/>
      <c r="U949" s="431"/>
      <c r="V949" s="431"/>
      <c r="W949" s="431"/>
      <c r="X949" s="431"/>
      <c r="Y949" s="431"/>
      <c r="Z949" s="378"/>
      <c r="AA949" s="378"/>
      <c r="AB949" s="378"/>
      <c r="AC949" s="378"/>
      <c r="AD949" s="378"/>
      <c r="AE949" s="378"/>
      <c r="AF949" s="378"/>
    </row>
    <row r="950" spans="1:32" ht="16.5" customHeight="1">
      <c r="A950" s="431"/>
      <c r="B950" s="402"/>
      <c r="C950" s="402"/>
      <c r="D950" s="431"/>
      <c r="E950" s="431"/>
      <c r="F950" s="431"/>
      <c r="G950" s="431"/>
      <c r="H950" s="431"/>
      <c r="I950" s="431"/>
      <c r="J950" s="431"/>
      <c r="K950" s="456"/>
      <c r="L950" s="431"/>
      <c r="M950" s="431"/>
      <c r="N950" s="431"/>
      <c r="O950" s="431"/>
      <c r="P950" s="431"/>
      <c r="Q950" s="431"/>
      <c r="R950" s="431"/>
      <c r="S950" s="431"/>
      <c r="T950" s="431"/>
      <c r="U950" s="431"/>
      <c r="V950" s="431"/>
      <c r="W950" s="431"/>
      <c r="X950" s="431"/>
      <c r="Y950" s="431"/>
      <c r="Z950" s="378"/>
      <c r="AA950" s="378"/>
      <c r="AB950" s="378"/>
      <c r="AC950" s="378"/>
      <c r="AD950" s="378"/>
      <c r="AE950" s="378"/>
      <c r="AF950" s="378"/>
    </row>
    <row r="951" spans="1:32" ht="16.5" customHeight="1">
      <c r="A951" s="431"/>
      <c r="B951" s="402"/>
      <c r="C951" s="402"/>
      <c r="D951" s="431"/>
      <c r="E951" s="431"/>
      <c r="F951" s="431"/>
      <c r="G951" s="431"/>
      <c r="H951" s="431"/>
      <c r="I951" s="431"/>
      <c r="J951" s="431"/>
      <c r="K951" s="456"/>
      <c r="L951" s="431"/>
      <c r="M951" s="431"/>
      <c r="N951" s="431"/>
      <c r="O951" s="431"/>
      <c r="P951" s="431"/>
      <c r="Q951" s="431"/>
      <c r="R951" s="431"/>
      <c r="S951" s="431"/>
      <c r="T951" s="431"/>
      <c r="U951" s="431"/>
      <c r="V951" s="431"/>
      <c r="W951" s="431"/>
      <c r="X951" s="431"/>
      <c r="Y951" s="431"/>
      <c r="Z951" s="378"/>
      <c r="AA951" s="378"/>
      <c r="AB951" s="378"/>
      <c r="AC951" s="378"/>
      <c r="AD951" s="378"/>
      <c r="AE951" s="378"/>
      <c r="AF951" s="378"/>
    </row>
    <row r="952" spans="1:32" ht="16.5" customHeight="1">
      <c r="A952" s="431"/>
      <c r="B952" s="402"/>
      <c r="C952" s="402"/>
      <c r="D952" s="431"/>
      <c r="E952" s="431"/>
      <c r="F952" s="431"/>
      <c r="G952" s="431"/>
      <c r="H952" s="431"/>
      <c r="I952" s="431"/>
      <c r="J952" s="431"/>
      <c r="K952" s="456"/>
      <c r="L952" s="431"/>
      <c r="M952" s="431"/>
      <c r="N952" s="431"/>
      <c r="O952" s="431"/>
      <c r="P952" s="431"/>
      <c r="Q952" s="431"/>
      <c r="R952" s="431"/>
      <c r="S952" s="431"/>
      <c r="T952" s="431"/>
      <c r="U952" s="431"/>
      <c r="V952" s="431"/>
      <c r="W952" s="431"/>
      <c r="X952" s="431"/>
      <c r="Y952" s="431"/>
      <c r="Z952" s="378"/>
      <c r="AA952" s="378"/>
      <c r="AB952" s="378"/>
      <c r="AC952" s="378"/>
      <c r="AD952" s="378"/>
      <c r="AE952" s="378"/>
      <c r="AF952" s="378"/>
    </row>
    <row r="953" spans="1:32" ht="16.5" customHeight="1">
      <c r="A953" s="431"/>
      <c r="B953" s="402"/>
      <c r="C953" s="402"/>
      <c r="D953" s="431"/>
      <c r="E953" s="431"/>
      <c r="F953" s="431"/>
      <c r="G953" s="431"/>
      <c r="H953" s="431"/>
      <c r="I953" s="431"/>
      <c r="J953" s="431"/>
      <c r="K953" s="456"/>
      <c r="L953" s="431"/>
      <c r="M953" s="431"/>
      <c r="N953" s="431"/>
      <c r="O953" s="431"/>
      <c r="P953" s="431"/>
      <c r="Q953" s="431"/>
      <c r="R953" s="431"/>
      <c r="S953" s="431"/>
      <c r="T953" s="431"/>
      <c r="U953" s="431"/>
      <c r="V953" s="431"/>
      <c r="W953" s="431"/>
      <c r="X953" s="431"/>
      <c r="Y953" s="431"/>
      <c r="Z953" s="378"/>
      <c r="AA953" s="378"/>
      <c r="AB953" s="378"/>
      <c r="AC953" s="378"/>
      <c r="AD953" s="378"/>
      <c r="AE953" s="378"/>
      <c r="AF953" s="378"/>
    </row>
    <row r="954" spans="1:32" ht="16.5" customHeight="1">
      <c r="A954" s="431"/>
      <c r="B954" s="402"/>
      <c r="C954" s="402"/>
      <c r="D954" s="431"/>
      <c r="E954" s="431"/>
      <c r="F954" s="431"/>
      <c r="G954" s="431"/>
      <c r="H954" s="431"/>
      <c r="I954" s="431"/>
      <c r="J954" s="431"/>
      <c r="K954" s="456"/>
      <c r="L954" s="431"/>
      <c r="M954" s="431"/>
      <c r="N954" s="431"/>
      <c r="O954" s="431"/>
      <c r="P954" s="431"/>
      <c r="Q954" s="431"/>
      <c r="R954" s="431"/>
      <c r="S954" s="431"/>
      <c r="T954" s="431"/>
      <c r="U954" s="431"/>
      <c r="V954" s="431"/>
      <c r="W954" s="431"/>
      <c r="X954" s="431"/>
      <c r="Y954" s="431"/>
      <c r="Z954" s="378"/>
      <c r="AA954" s="378"/>
      <c r="AB954" s="378"/>
      <c r="AC954" s="378"/>
      <c r="AD954" s="378"/>
      <c r="AE954" s="378"/>
      <c r="AF954" s="378"/>
    </row>
    <row r="955" spans="1:32" ht="16.5" customHeight="1">
      <c r="A955" s="431"/>
      <c r="B955" s="402"/>
      <c r="C955" s="402"/>
      <c r="D955" s="431"/>
      <c r="E955" s="431"/>
      <c r="F955" s="431"/>
      <c r="G955" s="431"/>
      <c r="H955" s="431"/>
      <c r="I955" s="431"/>
      <c r="J955" s="431"/>
      <c r="K955" s="456"/>
      <c r="L955" s="431"/>
      <c r="M955" s="431"/>
      <c r="N955" s="431"/>
      <c r="O955" s="431"/>
      <c r="P955" s="431"/>
      <c r="Q955" s="431"/>
      <c r="R955" s="431"/>
      <c r="S955" s="431"/>
      <c r="T955" s="431"/>
      <c r="U955" s="431"/>
      <c r="V955" s="431"/>
      <c r="W955" s="431"/>
      <c r="X955" s="431"/>
      <c r="Y955" s="431"/>
      <c r="Z955" s="378"/>
      <c r="AA955" s="378"/>
      <c r="AB955" s="378"/>
      <c r="AC955" s="378"/>
      <c r="AD955" s="378"/>
      <c r="AE955" s="378"/>
      <c r="AF955" s="378"/>
    </row>
    <row r="956" spans="1:32" ht="16.5" customHeight="1">
      <c r="A956" s="431"/>
      <c r="B956" s="402"/>
      <c r="C956" s="402"/>
      <c r="D956" s="431"/>
      <c r="E956" s="431"/>
      <c r="F956" s="431"/>
      <c r="G956" s="431"/>
      <c r="H956" s="431"/>
      <c r="I956" s="431"/>
      <c r="J956" s="431"/>
      <c r="K956" s="456"/>
      <c r="L956" s="431"/>
      <c r="M956" s="431"/>
      <c r="N956" s="431"/>
      <c r="O956" s="431"/>
      <c r="P956" s="431"/>
      <c r="Q956" s="431"/>
      <c r="R956" s="431"/>
      <c r="S956" s="431"/>
      <c r="T956" s="431"/>
      <c r="U956" s="431"/>
      <c r="V956" s="431"/>
      <c r="W956" s="431"/>
      <c r="X956" s="431"/>
      <c r="Y956" s="431"/>
      <c r="Z956" s="378"/>
      <c r="AA956" s="378"/>
      <c r="AB956" s="378"/>
      <c r="AC956" s="378"/>
      <c r="AD956" s="378"/>
      <c r="AE956" s="378"/>
      <c r="AF956" s="378"/>
    </row>
    <row r="957" spans="1:32" ht="16.5" customHeight="1">
      <c r="A957" s="431"/>
      <c r="B957" s="402"/>
      <c r="C957" s="402"/>
      <c r="D957" s="431"/>
      <c r="E957" s="431"/>
      <c r="F957" s="431"/>
      <c r="G957" s="431"/>
      <c r="H957" s="431"/>
      <c r="I957" s="431"/>
      <c r="J957" s="431"/>
      <c r="K957" s="456"/>
      <c r="L957" s="431"/>
      <c r="M957" s="431"/>
      <c r="N957" s="431"/>
      <c r="O957" s="431"/>
      <c r="P957" s="431"/>
      <c r="Q957" s="431"/>
      <c r="R957" s="431"/>
      <c r="S957" s="431"/>
      <c r="T957" s="431"/>
      <c r="U957" s="431"/>
      <c r="V957" s="431"/>
      <c r="W957" s="431"/>
      <c r="X957" s="431"/>
      <c r="Y957" s="431"/>
      <c r="Z957" s="378"/>
      <c r="AA957" s="378"/>
      <c r="AB957" s="378"/>
      <c r="AC957" s="378"/>
      <c r="AD957" s="378"/>
      <c r="AE957" s="378"/>
      <c r="AF957" s="378"/>
    </row>
    <row r="958" spans="1:32" ht="16.5" customHeight="1">
      <c r="A958" s="431"/>
      <c r="B958" s="402"/>
      <c r="C958" s="402"/>
      <c r="D958" s="431"/>
      <c r="E958" s="431"/>
      <c r="F958" s="431"/>
      <c r="G958" s="431"/>
      <c r="H958" s="431"/>
      <c r="I958" s="431"/>
      <c r="J958" s="431"/>
      <c r="K958" s="456"/>
      <c r="L958" s="431"/>
      <c r="M958" s="431"/>
      <c r="N958" s="431"/>
      <c r="O958" s="431"/>
      <c r="P958" s="431"/>
      <c r="Q958" s="431"/>
      <c r="R958" s="431"/>
      <c r="S958" s="431"/>
      <c r="T958" s="431"/>
      <c r="U958" s="431"/>
      <c r="V958" s="431"/>
      <c r="W958" s="431"/>
      <c r="X958" s="431"/>
      <c r="Y958" s="431"/>
      <c r="Z958" s="378"/>
      <c r="AA958" s="378"/>
      <c r="AB958" s="378"/>
      <c r="AC958" s="378"/>
      <c r="AD958" s="378"/>
      <c r="AE958" s="378"/>
      <c r="AF958" s="378"/>
    </row>
    <row r="959" spans="1:32" ht="16.5" customHeight="1">
      <c r="A959" s="431"/>
      <c r="B959" s="402"/>
      <c r="C959" s="402"/>
      <c r="D959" s="431"/>
      <c r="E959" s="431"/>
      <c r="F959" s="431"/>
      <c r="G959" s="431"/>
      <c r="H959" s="431"/>
      <c r="I959" s="431"/>
      <c r="J959" s="431"/>
      <c r="K959" s="456"/>
      <c r="L959" s="431"/>
      <c r="M959" s="431"/>
      <c r="N959" s="431"/>
      <c r="O959" s="431"/>
      <c r="P959" s="431"/>
      <c r="Q959" s="431"/>
      <c r="R959" s="431"/>
      <c r="S959" s="431"/>
      <c r="T959" s="431"/>
      <c r="U959" s="431"/>
      <c r="V959" s="431"/>
      <c r="W959" s="431"/>
      <c r="X959" s="431"/>
      <c r="Y959" s="431"/>
      <c r="Z959" s="378"/>
      <c r="AA959" s="378"/>
      <c r="AB959" s="378"/>
      <c r="AC959" s="378"/>
      <c r="AD959" s="378"/>
      <c r="AE959" s="378"/>
      <c r="AF959" s="378"/>
    </row>
    <row r="960" spans="1:32" ht="16.5" customHeight="1">
      <c r="A960" s="431"/>
      <c r="B960" s="402"/>
      <c r="C960" s="402"/>
      <c r="D960" s="431"/>
      <c r="E960" s="431"/>
      <c r="F960" s="431"/>
      <c r="G960" s="431"/>
      <c r="H960" s="431"/>
      <c r="I960" s="431"/>
      <c r="J960" s="431"/>
      <c r="K960" s="456"/>
      <c r="L960" s="431"/>
      <c r="M960" s="431"/>
      <c r="N960" s="431"/>
      <c r="O960" s="431"/>
      <c r="P960" s="431"/>
      <c r="Q960" s="431"/>
      <c r="R960" s="431"/>
      <c r="S960" s="431"/>
      <c r="T960" s="431"/>
      <c r="U960" s="431"/>
      <c r="V960" s="431"/>
      <c r="W960" s="431"/>
      <c r="X960" s="431"/>
      <c r="Y960" s="431"/>
      <c r="Z960" s="378"/>
      <c r="AA960" s="378"/>
      <c r="AB960" s="378"/>
      <c r="AC960" s="378"/>
      <c r="AD960" s="378"/>
      <c r="AE960" s="378"/>
      <c r="AF960" s="378"/>
    </row>
    <row r="961" spans="1:32" ht="16.5" customHeight="1">
      <c r="A961" s="431"/>
      <c r="B961" s="402"/>
      <c r="C961" s="402"/>
      <c r="D961" s="431"/>
      <c r="E961" s="431"/>
      <c r="F961" s="431"/>
      <c r="G961" s="431"/>
      <c r="H961" s="431"/>
      <c r="I961" s="431"/>
      <c r="J961" s="431"/>
      <c r="K961" s="456"/>
      <c r="L961" s="431"/>
      <c r="M961" s="431"/>
      <c r="N961" s="431"/>
      <c r="O961" s="431"/>
      <c r="P961" s="431"/>
      <c r="Q961" s="431"/>
      <c r="R961" s="431"/>
      <c r="S961" s="431"/>
      <c r="T961" s="431"/>
      <c r="U961" s="431"/>
      <c r="V961" s="431"/>
      <c r="W961" s="431"/>
      <c r="X961" s="431"/>
      <c r="Y961" s="431"/>
      <c r="Z961" s="378"/>
      <c r="AA961" s="378"/>
      <c r="AB961" s="378"/>
      <c r="AC961" s="378"/>
      <c r="AD961" s="378"/>
      <c r="AE961" s="378"/>
      <c r="AF961" s="378"/>
    </row>
    <row r="962" spans="1:32" ht="16.5" customHeight="1">
      <c r="A962" s="431"/>
      <c r="B962" s="402"/>
      <c r="C962" s="402"/>
      <c r="D962" s="431"/>
      <c r="E962" s="431"/>
      <c r="F962" s="431"/>
      <c r="G962" s="431"/>
      <c r="H962" s="431"/>
      <c r="I962" s="431"/>
      <c r="J962" s="431"/>
      <c r="K962" s="456"/>
      <c r="L962" s="431"/>
      <c r="M962" s="431"/>
      <c r="N962" s="431"/>
      <c r="O962" s="431"/>
      <c r="P962" s="431"/>
      <c r="Q962" s="431"/>
      <c r="R962" s="431"/>
      <c r="S962" s="431"/>
      <c r="T962" s="431"/>
      <c r="U962" s="431"/>
      <c r="V962" s="431"/>
      <c r="W962" s="431"/>
      <c r="X962" s="431"/>
      <c r="Y962" s="431"/>
      <c r="Z962" s="378"/>
      <c r="AA962" s="378"/>
      <c r="AB962" s="378"/>
      <c r="AC962" s="378"/>
      <c r="AD962" s="378"/>
      <c r="AE962" s="378"/>
      <c r="AF962" s="378"/>
    </row>
    <row r="963" spans="1:32" ht="16.5" customHeight="1">
      <c r="A963" s="431"/>
      <c r="B963" s="402"/>
      <c r="C963" s="402"/>
      <c r="D963" s="431"/>
      <c r="E963" s="431"/>
      <c r="F963" s="431"/>
      <c r="G963" s="431"/>
      <c r="H963" s="431"/>
      <c r="I963" s="431"/>
      <c r="J963" s="431"/>
      <c r="K963" s="456"/>
      <c r="L963" s="431"/>
      <c r="M963" s="431"/>
      <c r="N963" s="431"/>
      <c r="O963" s="431"/>
      <c r="P963" s="431"/>
      <c r="Q963" s="431"/>
      <c r="R963" s="431"/>
      <c r="S963" s="431"/>
      <c r="T963" s="431"/>
      <c r="U963" s="431"/>
      <c r="V963" s="431"/>
      <c r="W963" s="431"/>
      <c r="X963" s="431"/>
      <c r="Y963" s="431"/>
      <c r="Z963" s="378"/>
      <c r="AA963" s="378"/>
      <c r="AB963" s="378"/>
      <c r="AC963" s="378"/>
      <c r="AD963" s="378"/>
      <c r="AE963" s="378"/>
      <c r="AF963" s="378"/>
    </row>
    <row r="964" spans="1:32" ht="16.5" customHeight="1">
      <c r="A964" s="431"/>
      <c r="B964" s="402"/>
      <c r="C964" s="402"/>
      <c r="D964" s="431"/>
      <c r="E964" s="431"/>
      <c r="F964" s="431"/>
      <c r="G964" s="431"/>
      <c r="H964" s="431"/>
      <c r="I964" s="431"/>
      <c r="J964" s="431"/>
      <c r="K964" s="456"/>
      <c r="L964" s="431"/>
      <c r="M964" s="431"/>
      <c r="N964" s="431"/>
      <c r="O964" s="431"/>
      <c r="P964" s="431"/>
      <c r="Q964" s="431"/>
      <c r="R964" s="431"/>
      <c r="S964" s="431"/>
      <c r="T964" s="431"/>
      <c r="U964" s="431"/>
      <c r="V964" s="431"/>
      <c r="W964" s="431"/>
      <c r="X964" s="431"/>
      <c r="Y964" s="431"/>
      <c r="Z964" s="378"/>
      <c r="AA964" s="378"/>
      <c r="AB964" s="378"/>
      <c r="AC964" s="378"/>
      <c r="AD964" s="378"/>
      <c r="AE964" s="378"/>
      <c r="AF964" s="378"/>
    </row>
    <row r="965" spans="1:32" ht="16.5" customHeight="1">
      <c r="A965" s="431"/>
      <c r="B965" s="402"/>
      <c r="C965" s="402"/>
      <c r="D965" s="431"/>
      <c r="E965" s="431"/>
      <c r="F965" s="431"/>
      <c r="G965" s="431"/>
      <c r="H965" s="431"/>
      <c r="I965" s="431"/>
      <c r="J965" s="431"/>
      <c r="K965" s="456"/>
      <c r="L965" s="431"/>
      <c r="M965" s="431"/>
      <c r="N965" s="431"/>
      <c r="O965" s="431"/>
      <c r="P965" s="431"/>
      <c r="Q965" s="431"/>
      <c r="R965" s="431"/>
      <c r="S965" s="431"/>
      <c r="T965" s="431"/>
      <c r="U965" s="431"/>
      <c r="V965" s="431"/>
      <c r="W965" s="431"/>
      <c r="X965" s="431"/>
      <c r="Y965" s="431"/>
      <c r="Z965" s="378"/>
      <c r="AA965" s="378"/>
      <c r="AB965" s="378"/>
      <c r="AC965" s="378"/>
      <c r="AD965" s="378"/>
      <c r="AE965" s="378"/>
      <c r="AF965" s="378"/>
    </row>
    <row r="966" spans="1:32" ht="16.5" customHeight="1">
      <c r="A966" s="431"/>
      <c r="B966" s="402"/>
      <c r="C966" s="402"/>
      <c r="D966" s="431"/>
      <c r="E966" s="431"/>
      <c r="F966" s="431"/>
      <c r="G966" s="431"/>
      <c r="H966" s="431"/>
      <c r="I966" s="431"/>
      <c r="J966" s="431"/>
      <c r="K966" s="456"/>
      <c r="L966" s="431"/>
      <c r="M966" s="431"/>
      <c r="N966" s="431"/>
      <c r="O966" s="431"/>
      <c r="P966" s="431"/>
      <c r="Q966" s="431"/>
      <c r="R966" s="431"/>
      <c r="S966" s="431"/>
      <c r="T966" s="431"/>
      <c r="U966" s="431"/>
      <c r="V966" s="431"/>
      <c r="W966" s="431"/>
      <c r="X966" s="431"/>
      <c r="Y966" s="431"/>
      <c r="Z966" s="378"/>
      <c r="AA966" s="378"/>
      <c r="AB966" s="378"/>
      <c r="AC966" s="378"/>
      <c r="AD966" s="378"/>
      <c r="AE966" s="378"/>
      <c r="AF966" s="378"/>
    </row>
    <row r="967" spans="1:32" ht="16.5" customHeight="1">
      <c r="A967" s="431"/>
      <c r="B967" s="402"/>
      <c r="C967" s="402"/>
      <c r="D967" s="431"/>
      <c r="E967" s="431"/>
      <c r="F967" s="431"/>
      <c r="G967" s="431"/>
      <c r="H967" s="431"/>
      <c r="I967" s="431"/>
      <c r="J967" s="431"/>
      <c r="K967" s="456"/>
      <c r="L967" s="431"/>
      <c r="M967" s="431"/>
      <c r="N967" s="431"/>
      <c r="O967" s="431"/>
      <c r="P967" s="431"/>
      <c r="Q967" s="431"/>
      <c r="R967" s="431"/>
      <c r="S967" s="431"/>
      <c r="T967" s="431"/>
      <c r="U967" s="431"/>
      <c r="V967" s="431"/>
      <c r="W967" s="431"/>
      <c r="X967" s="431"/>
      <c r="Y967" s="431"/>
      <c r="Z967" s="378"/>
      <c r="AA967" s="378"/>
      <c r="AB967" s="378"/>
      <c r="AC967" s="378"/>
      <c r="AD967" s="378"/>
      <c r="AE967" s="378"/>
      <c r="AF967" s="378"/>
    </row>
    <row r="968" spans="1:32" ht="16.5" customHeight="1">
      <c r="A968" s="431"/>
      <c r="B968" s="402"/>
      <c r="C968" s="402"/>
      <c r="D968" s="431"/>
      <c r="E968" s="431"/>
      <c r="F968" s="431"/>
      <c r="G968" s="431"/>
      <c r="H968" s="431"/>
      <c r="I968" s="431"/>
      <c r="J968" s="431"/>
      <c r="K968" s="456"/>
      <c r="L968" s="431"/>
      <c r="M968" s="431"/>
      <c r="N968" s="431"/>
      <c r="O968" s="431"/>
      <c r="P968" s="431"/>
      <c r="Q968" s="431"/>
      <c r="R968" s="431"/>
      <c r="S968" s="431"/>
      <c r="T968" s="431"/>
      <c r="U968" s="431"/>
      <c r="V968" s="431"/>
      <c r="W968" s="431"/>
      <c r="X968" s="431"/>
      <c r="Y968" s="431"/>
      <c r="Z968" s="378"/>
      <c r="AA968" s="378"/>
      <c r="AB968" s="378"/>
      <c r="AC968" s="378"/>
      <c r="AD968" s="378"/>
      <c r="AE968" s="378"/>
      <c r="AF968" s="378"/>
    </row>
    <row r="969" spans="1:32" ht="16.5" customHeight="1">
      <c r="A969" s="431"/>
      <c r="B969" s="402"/>
      <c r="C969" s="402"/>
      <c r="D969" s="431"/>
      <c r="E969" s="431"/>
      <c r="F969" s="431"/>
      <c r="G969" s="431"/>
      <c r="H969" s="431"/>
      <c r="I969" s="431"/>
      <c r="J969" s="431"/>
      <c r="K969" s="456"/>
      <c r="L969" s="431"/>
      <c r="M969" s="431"/>
      <c r="N969" s="431"/>
      <c r="O969" s="431"/>
      <c r="P969" s="431"/>
      <c r="Q969" s="431"/>
      <c r="R969" s="431"/>
      <c r="S969" s="431"/>
      <c r="T969" s="431"/>
      <c r="U969" s="431"/>
      <c r="V969" s="431"/>
      <c r="W969" s="431"/>
      <c r="X969" s="431"/>
      <c r="Y969" s="431"/>
      <c r="Z969" s="378"/>
      <c r="AA969" s="378"/>
      <c r="AB969" s="378"/>
      <c r="AC969" s="378"/>
      <c r="AD969" s="378"/>
      <c r="AE969" s="378"/>
      <c r="AF969" s="378"/>
    </row>
    <row r="970" spans="1:32" ht="16.5" customHeight="1">
      <c r="A970" s="431"/>
      <c r="B970" s="402"/>
      <c r="C970" s="402"/>
      <c r="D970" s="431"/>
      <c r="E970" s="431"/>
      <c r="F970" s="431"/>
      <c r="G970" s="431"/>
      <c r="H970" s="431"/>
      <c r="I970" s="431"/>
      <c r="J970" s="431"/>
      <c r="K970" s="456"/>
      <c r="L970" s="431"/>
      <c r="M970" s="431"/>
      <c r="N970" s="431"/>
      <c r="O970" s="431"/>
      <c r="P970" s="431"/>
      <c r="Q970" s="431"/>
      <c r="R970" s="431"/>
      <c r="S970" s="431"/>
      <c r="T970" s="431"/>
      <c r="U970" s="431"/>
      <c r="V970" s="431"/>
      <c r="W970" s="431"/>
      <c r="X970" s="431"/>
      <c r="Y970" s="431"/>
      <c r="Z970" s="378"/>
      <c r="AA970" s="378"/>
      <c r="AB970" s="378"/>
      <c r="AC970" s="378"/>
      <c r="AD970" s="378"/>
      <c r="AE970" s="378"/>
      <c r="AF970" s="378"/>
    </row>
    <row r="971" spans="1:32" ht="16.5" customHeight="1">
      <c r="A971" s="431"/>
      <c r="B971" s="402"/>
      <c r="C971" s="402"/>
      <c r="D971" s="431"/>
      <c r="E971" s="431"/>
      <c r="F971" s="431"/>
      <c r="G971" s="431"/>
      <c r="H971" s="431"/>
      <c r="I971" s="431"/>
      <c r="J971" s="431"/>
      <c r="K971" s="456"/>
      <c r="L971" s="431"/>
      <c r="M971" s="431"/>
      <c r="N971" s="431"/>
      <c r="O971" s="431"/>
      <c r="P971" s="431"/>
      <c r="Q971" s="431"/>
      <c r="R971" s="431"/>
      <c r="S971" s="431"/>
      <c r="T971" s="431"/>
      <c r="U971" s="431"/>
      <c r="V971" s="431"/>
      <c r="W971" s="431"/>
      <c r="X971" s="431"/>
      <c r="Y971" s="431"/>
      <c r="Z971" s="378"/>
      <c r="AA971" s="378"/>
      <c r="AB971" s="378"/>
      <c r="AC971" s="378"/>
      <c r="AD971" s="378"/>
      <c r="AE971" s="378"/>
      <c r="AF971" s="378"/>
    </row>
    <row r="972" spans="1:32" ht="16.5" customHeight="1">
      <c r="A972" s="431"/>
      <c r="B972" s="402"/>
      <c r="C972" s="402"/>
      <c r="D972" s="431"/>
      <c r="E972" s="431"/>
      <c r="F972" s="431"/>
      <c r="G972" s="431"/>
      <c r="H972" s="431"/>
      <c r="I972" s="431"/>
      <c r="J972" s="431"/>
      <c r="K972" s="456"/>
      <c r="L972" s="431"/>
      <c r="M972" s="431"/>
      <c r="N972" s="431"/>
      <c r="O972" s="431"/>
      <c r="P972" s="431"/>
      <c r="Q972" s="431"/>
      <c r="R972" s="431"/>
      <c r="S972" s="431"/>
      <c r="T972" s="431"/>
      <c r="U972" s="431"/>
      <c r="V972" s="431"/>
      <c r="W972" s="431"/>
      <c r="X972" s="431"/>
      <c r="Y972" s="431"/>
      <c r="Z972" s="378"/>
      <c r="AA972" s="378"/>
      <c r="AB972" s="378"/>
      <c r="AC972" s="378"/>
      <c r="AD972" s="378"/>
      <c r="AE972" s="378"/>
      <c r="AF972" s="378"/>
    </row>
    <row r="973" spans="1:32" ht="16.5" customHeight="1">
      <c r="A973" s="431"/>
      <c r="B973" s="402"/>
      <c r="C973" s="402"/>
      <c r="D973" s="431"/>
      <c r="E973" s="431"/>
      <c r="F973" s="431"/>
      <c r="G973" s="431"/>
      <c r="H973" s="431"/>
      <c r="I973" s="431"/>
      <c r="J973" s="431"/>
      <c r="K973" s="456"/>
      <c r="L973" s="431"/>
      <c r="M973" s="431"/>
      <c r="N973" s="431"/>
      <c r="O973" s="431"/>
      <c r="P973" s="431"/>
      <c r="Q973" s="431"/>
      <c r="R973" s="431"/>
      <c r="S973" s="431"/>
      <c r="T973" s="431"/>
      <c r="U973" s="431"/>
      <c r="V973" s="431"/>
      <c r="W973" s="431"/>
      <c r="X973" s="431"/>
      <c r="Y973" s="431"/>
      <c r="Z973" s="378"/>
      <c r="AA973" s="378"/>
      <c r="AB973" s="378"/>
      <c r="AC973" s="378"/>
      <c r="AD973" s="378"/>
      <c r="AE973" s="378"/>
      <c r="AF973" s="378"/>
    </row>
    <row r="974" spans="1:32" ht="16.5" customHeight="1">
      <c r="A974" s="431"/>
      <c r="B974" s="402"/>
      <c r="C974" s="402"/>
      <c r="D974" s="431"/>
      <c r="E974" s="431"/>
      <c r="F974" s="431"/>
      <c r="G974" s="431"/>
      <c r="H974" s="431"/>
      <c r="I974" s="431"/>
      <c r="J974" s="431"/>
      <c r="K974" s="456"/>
      <c r="L974" s="431"/>
      <c r="M974" s="431"/>
      <c r="N974" s="431"/>
      <c r="O974" s="431"/>
      <c r="P974" s="431"/>
      <c r="Q974" s="431"/>
      <c r="R974" s="431"/>
      <c r="S974" s="431"/>
      <c r="T974" s="431"/>
      <c r="U974" s="431"/>
      <c r="V974" s="431"/>
      <c r="W974" s="431"/>
      <c r="X974" s="431"/>
      <c r="Y974" s="431"/>
      <c r="Z974" s="378"/>
      <c r="AA974" s="378"/>
      <c r="AB974" s="378"/>
      <c r="AC974" s="378"/>
      <c r="AD974" s="378"/>
      <c r="AE974" s="378"/>
      <c r="AF974" s="378"/>
    </row>
    <row r="975" spans="1:32" ht="16.5" customHeight="1">
      <c r="A975" s="431"/>
      <c r="B975" s="402"/>
      <c r="C975" s="402"/>
      <c r="D975" s="431"/>
      <c r="E975" s="431"/>
      <c r="F975" s="431"/>
      <c r="G975" s="431"/>
      <c r="H975" s="431"/>
      <c r="I975" s="431"/>
      <c r="J975" s="431"/>
      <c r="K975" s="456"/>
      <c r="L975" s="431"/>
      <c r="M975" s="431"/>
      <c r="N975" s="431"/>
      <c r="O975" s="431"/>
      <c r="P975" s="431"/>
      <c r="Q975" s="431"/>
      <c r="R975" s="431"/>
      <c r="S975" s="431"/>
      <c r="T975" s="431"/>
      <c r="U975" s="431"/>
      <c r="V975" s="431"/>
      <c r="W975" s="431"/>
      <c r="X975" s="431"/>
      <c r="Y975" s="431"/>
      <c r="Z975" s="378"/>
      <c r="AA975" s="378"/>
      <c r="AB975" s="378"/>
      <c r="AC975" s="378"/>
      <c r="AD975" s="378"/>
      <c r="AE975" s="378"/>
      <c r="AF975" s="378"/>
    </row>
    <row r="976" spans="1:32" ht="16.5" customHeight="1">
      <c r="A976" s="431"/>
      <c r="B976" s="402"/>
      <c r="C976" s="402"/>
      <c r="D976" s="431"/>
      <c r="E976" s="431"/>
      <c r="F976" s="431"/>
      <c r="G976" s="431"/>
      <c r="H976" s="431"/>
      <c r="I976" s="431"/>
      <c r="J976" s="431"/>
      <c r="K976" s="456"/>
      <c r="L976" s="431"/>
      <c r="M976" s="431"/>
      <c r="N976" s="431"/>
      <c r="O976" s="431"/>
      <c r="P976" s="431"/>
      <c r="Q976" s="431"/>
      <c r="R976" s="431"/>
      <c r="S976" s="431"/>
      <c r="T976" s="431"/>
      <c r="U976" s="431"/>
      <c r="V976" s="431"/>
      <c r="W976" s="431"/>
      <c r="X976" s="431"/>
      <c r="Y976" s="431"/>
      <c r="Z976" s="378"/>
      <c r="AA976" s="378"/>
      <c r="AB976" s="378"/>
      <c r="AC976" s="378"/>
      <c r="AD976" s="378"/>
      <c r="AE976" s="378"/>
      <c r="AF976" s="378"/>
    </row>
    <row r="977" spans="1:32" ht="16.5" customHeight="1">
      <c r="A977" s="431"/>
      <c r="B977" s="402"/>
      <c r="C977" s="402"/>
      <c r="D977" s="431"/>
      <c r="E977" s="431"/>
      <c r="F977" s="431"/>
      <c r="G977" s="431"/>
      <c r="H977" s="431"/>
      <c r="I977" s="431"/>
      <c r="J977" s="431"/>
      <c r="K977" s="456"/>
      <c r="L977" s="431"/>
      <c r="M977" s="431"/>
      <c r="N977" s="431"/>
      <c r="O977" s="431"/>
      <c r="P977" s="431"/>
      <c r="Q977" s="431"/>
      <c r="R977" s="431"/>
      <c r="S977" s="431"/>
      <c r="T977" s="431"/>
      <c r="U977" s="431"/>
      <c r="V977" s="431"/>
      <c r="W977" s="431"/>
      <c r="X977" s="431"/>
      <c r="Y977" s="431"/>
      <c r="Z977" s="378"/>
      <c r="AA977" s="378"/>
      <c r="AB977" s="378"/>
      <c r="AC977" s="378"/>
      <c r="AD977" s="378"/>
      <c r="AE977" s="378"/>
      <c r="AF977" s="378"/>
    </row>
    <row r="978" spans="1:32" ht="16.5" customHeight="1">
      <c r="A978" s="431"/>
      <c r="B978" s="402"/>
      <c r="C978" s="402"/>
      <c r="D978" s="431"/>
      <c r="E978" s="431"/>
      <c r="F978" s="431"/>
      <c r="G978" s="431"/>
      <c r="H978" s="431"/>
      <c r="I978" s="431"/>
      <c r="J978" s="431"/>
      <c r="K978" s="456"/>
      <c r="L978" s="431"/>
      <c r="M978" s="431"/>
      <c r="N978" s="431"/>
      <c r="O978" s="431"/>
      <c r="P978" s="431"/>
      <c r="Q978" s="431"/>
      <c r="R978" s="431"/>
      <c r="S978" s="431"/>
      <c r="T978" s="431"/>
      <c r="U978" s="431"/>
      <c r="V978" s="431"/>
      <c r="W978" s="431"/>
      <c r="X978" s="431"/>
      <c r="Y978" s="431"/>
      <c r="Z978" s="378"/>
      <c r="AA978" s="378"/>
      <c r="AB978" s="378"/>
      <c r="AC978" s="378"/>
      <c r="AD978" s="378"/>
      <c r="AE978" s="378"/>
      <c r="AF978" s="378"/>
    </row>
    <row r="979" spans="1:32" ht="16.5" customHeight="1">
      <c r="A979" s="431"/>
      <c r="B979" s="402"/>
      <c r="C979" s="402"/>
      <c r="D979" s="431"/>
      <c r="E979" s="431"/>
      <c r="F979" s="431"/>
      <c r="G979" s="431"/>
      <c r="H979" s="431"/>
      <c r="I979" s="431"/>
      <c r="J979" s="431"/>
      <c r="K979" s="456"/>
      <c r="L979" s="431"/>
      <c r="M979" s="431"/>
      <c r="N979" s="431"/>
      <c r="O979" s="431"/>
      <c r="P979" s="431"/>
      <c r="Q979" s="431"/>
      <c r="R979" s="431"/>
      <c r="S979" s="431"/>
      <c r="T979" s="431"/>
      <c r="U979" s="431"/>
      <c r="V979" s="431"/>
      <c r="W979" s="431"/>
      <c r="X979" s="431"/>
      <c r="Y979" s="431"/>
      <c r="Z979" s="378"/>
      <c r="AA979" s="378"/>
      <c r="AB979" s="378"/>
      <c r="AC979" s="378"/>
      <c r="AD979" s="378"/>
      <c r="AE979" s="378"/>
      <c r="AF979" s="378"/>
    </row>
    <row r="980" spans="1:32" ht="16.5" customHeight="1">
      <c r="A980" s="431"/>
      <c r="B980" s="402"/>
      <c r="C980" s="402"/>
      <c r="D980" s="431"/>
      <c r="E980" s="431"/>
      <c r="F980" s="431"/>
      <c r="G980" s="431"/>
      <c r="H980" s="431"/>
      <c r="I980" s="431"/>
      <c r="J980" s="431"/>
      <c r="K980" s="456"/>
      <c r="L980" s="431"/>
      <c r="M980" s="431"/>
      <c r="N980" s="431"/>
      <c r="O980" s="431"/>
      <c r="P980" s="431"/>
      <c r="Q980" s="431"/>
      <c r="R980" s="431"/>
      <c r="S980" s="431"/>
      <c r="T980" s="431"/>
      <c r="U980" s="431"/>
      <c r="V980" s="431"/>
      <c r="W980" s="431"/>
      <c r="X980" s="431"/>
      <c r="Y980" s="431"/>
      <c r="Z980" s="378"/>
      <c r="AA980" s="378"/>
      <c r="AB980" s="378"/>
      <c r="AC980" s="378"/>
      <c r="AD980" s="378"/>
      <c r="AE980" s="378"/>
      <c r="AF980" s="378"/>
    </row>
    <row r="981" spans="1:32" ht="16.5" customHeight="1">
      <c r="A981" s="431"/>
      <c r="B981" s="402"/>
      <c r="C981" s="402"/>
      <c r="D981" s="431"/>
      <c r="E981" s="431"/>
      <c r="F981" s="431"/>
      <c r="G981" s="431"/>
      <c r="H981" s="431"/>
      <c r="I981" s="431"/>
      <c r="J981" s="431"/>
      <c r="K981" s="456"/>
      <c r="L981" s="431"/>
      <c r="M981" s="431"/>
      <c r="N981" s="431"/>
      <c r="O981" s="431"/>
      <c r="P981" s="431"/>
      <c r="Q981" s="431"/>
      <c r="R981" s="431"/>
      <c r="S981" s="431"/>
      <c r="T981" s="431"/>
      <c r="U981" s="431"/>
      <c r="V981" s="431"/>
      <c r="W981" s="431"/>
      <c r="X981" s="431"/>
      <c r="Y981" s="431"/>
      <c r="Z981" s="378"/>
      <c r="AA981" s="378"/>
      <c r="AB981" s="378"/>
      <c r="AC981" s="378"/>
      <c r="AD981" s="378"/>
      <c r="AE981" s="378"/>
      <c r="AF981" s="378"/>
    </row>
    <row r="982" spans="1:32" ht="16.5" customHeight="1">
      <c r="A982" s="431"/>
      <c r="B982" s="402"/>
      <c r="C982" s="402"/>
      <c r="D982" s="431"/>
      <c r="E982" s="431"/>
      <c r="F982" s="431"/>
      <c r="G982" s="431"/>
      <c r="H982" s="431"/>
      <c r="I982" s="431"/>
      <c r="J982" s="431"/>
      <c r="K982" s="456"/>
      <c r="L982" s="431"/>
      <c r="M982" s="431"/>
      <c r="N982" s="431"/>
      <c r="O982" s="431"/>
      <c r="P982" s="431"/>
      <c r="Q982" s="431"/>
      <c r="R982" s="431"/>
      <c r="S982" s="431"/>
      <c r="T982" s="431"/>
      <c r="U982" s="431"/>
      <c r="V982" s="431"/>
      <c r="W982" s="431"/>
      <c r="X982" s="431"/>
      <c r="Y982" s="431"/>
      <c r="Z982" s="378"/>
      <c r="AA982" s="378"/>
      <c r="AB982" s="378"/>
      <c r="AC982" s="378"/>
      <c r="AD982" s="378"/>
      <c r="AE982" s="378"/>
      <c r="AF982" s="378"/>
    </row>
    <row r="983" spans="1:32" ht="16.5" customHeight="1">
      <c r="A983" s="431"/>
      <c r="B983" s="402"/>
      <c r="C983" s="402"/>
      <c r="D983" s="431"/>
      <c r="E983" s="431"/>
      <c r="F983" s="431"/>
      <c r="G983" s="431"/>
      <c r="H983" s="431"/>
      <c r="I983" s="431"/>
      <c r="J983" s="431"/>
      <c r="K983" s="456"/>
      <c r="L983" s="431"/>
      <c r="M983" s="431"/>
      <c r="N983" s="431"/>
      <c r="O983" s="431"/>
      <c r="P983" s="431"/>
      <c r="Q983" s="431"/>
      <c r="R983" s="431"/>
      <c r="S983" s="431"/>
      <c r="T983" s="431"/>
      <c r="U983" s="431"/>
      <c r="V983" s="431"/>
      <c r="W983" s="431"/>
      <c r="X983" s="431"/>
      <c r="Y983" s="431"/>
      <c r="Z983" s="378"/>
      <c r="AA983" s="378"/>
      <c r="AB983" s="378"/>
      <c r="AC983" s="378"/>
      <c r="AD983" s="378"/>
      <c r="AE983" s="378"/>
      <c r="AF983" s="378"/>
    </row>
    <row r="984" spans="1:32" ht="16.5" customHeight="1">
      <c r="A984" s="431"/>
      <c r="B984" s="402"/>
      <c r="C984" s="402"/>
      <c r="D984" s="431"/>
      <c r="E984" s="431"/>
      <c r="F984" s="431"/>
      <c r="G984" s="431"/>
      <c r="H984" s="431"/>
      <c r="I984" s="431"/>
      <c r="J984" s="431"/>
      <c r="K984" s="456"/>
      <c r="L984" s="431"/>
      <c r="M984" s="431"/>
      <c r="N984" s="431"/>
      <c r="O984" s="431"/>
      <c r="P984" s="431"/>
      <c r="Q984" s="431"/>
      <c r="R984" s="431"/>
      <c r="S984" s="431"/>
      <c r="T984" s="431"/>
      <c r="U984" s="431"/>
      <c r="V984" s="431"/>
      <c r="W984" s="431"/>
      <c r="X984" s="431"/>
      <c r="Y984" s="431"/>
      <c r="Z984" s="378"/>
      <c r="AA984" s="378"/>
      <c r="AB984" s="378"/>
      <c r="AC984" s="378"/>
      <c r="AD984" s="378"/>
      <c r="AE984" s="378"/>
      <c r="AF984" s="378"/>
    </row>
    <row r="985" spans="1:32" ht="16.5" customHeight="1">
      <c r="A985" s="431"/>
      <c r="B985" s="402"/>
      <c r="C985" s="402"/>
      <c r="D985" s="431"/>
      <c r="E985" s="431"/>
      <c r="F985" s="431"/>
      <c r="G985" s="431"/>
      <c r="H985" s="431"/>
      <c r="I985" s="431"/>
      <c r="J985" s="431"/>
      <c r="K985" s="456"/>
      <c r="L985" s="431"/>
      <c r="M985" s="431"/>
      <c r="N985" s="431"/>
      <c r="O985" s="431"/>
      <c r="P985" s="431"/>
      <c r="Q985" s="431"/>
      <c r="R985" s="431"/>
      <c r="S985" s="431"/>
      <c r="T985" s="431"/>
      <c r="U985" s="431"/>
      <c r="V985" s="431"/>
      <c r="W985" s="431"/>
      <c r="X985" s="431"/>
      <c r="Y985" s="431"/>
      <c r="Z985" s="378"/>
      <c r="AA985" s="378"/>
      <c r="AB985" s="378"/>
      <c r="AC985" s="378"/>
      <c r="AD985" s="378"/>
      <c r="AE985" s="378"/>
      <c r="AF985" s="378"/>
    </row>
    <row r="986" spans="1:32" ht="16.5" customHeight="1">
      <c r="A986" s="431"/>
      <c r="B986" s="402"/>
      <c r="C986" s="402"/>
      <c r="D986" s="431"/>
      <c r="E986" s="431"/>
      <c r="F986" s="431"/>
      <c r="G986" s="431"/>
      <c r="H986" s="431"/>
      <c r="I986" s="431"/>
      <c r="J986" s="431"/>
      <c r="K986" s="456"/>
      <c r="L986" s="431"/>
      <c r="M986" s="431"/>
      <c r="N986" s="431"/>
      <c r="O986" s="431"/>
      <c r="P986" s="431"/>
      <c r="Q986" s="431"/>
      <c r="R986" s="431"/>
      <c r="S986" s="431"/>
      <c r="T986" s="431"/>
      <c r="U986" s="431"/>
      <c r="V986" s="431"/>
      <c r="W986" s="431"/>
      <c r="X986" s="431"/>
      <c r="Y986" s="431"/>
      <c r="Z986" s="378"/>
      <c r="AA986" s="378"/>
      <c r="AB986" s="378"/>
      <c r="AC986" s="378"/>
      <c r="AD986" s="378"/>
      <c r="AE986" s="378"/>
      <c r="AF986" s="378"/>
    </row>
    <row r="987" spans="1:32" ht="16.5" customHeight="1">
      <c r="A987" s="431"/>
      <c r="B987" s="402"/>
      <c r="C987" s="402"/>
      <c r="D987" s="431"/>
      <c r="E987" s="431"/>
      <c r="F987" s="431"/>
      <c r="G987" s="431"/>
      <c r="H987" s="431"/>
      <c r="I987" s="431"/>
      <c r="J987" s="431"/>
      <c r="K987" s="456"/>
      <c r="L987" s="431"/>
      <c r="M987" s="431"/>
      <c r="N987" s="431"/>
      <c r="O987" s="431"/>
      <c r="P987" s="431"/>
      <c r="Q987" s="431"/>
      <c r="R987" s="431"/>
      <c r="S987" s="431"/>
      <c r="T987" s="431"/>
      <c r="U987" s="431"/>
      <c r="V987" s="431"/>
      <c r="W987" s="431"/>
      <c r="X987" s="431"/>
      <c r="Y987" s="431"/>
      <c r="Z987" s="378"/>
      <c r="AA987" s="378"/>
      <c r="AB987" s="378"/>
      <c r="AC987" s="378"/>
      <c r="AD987" s="378"/>
      <c r="AE987" s="378"/>
      <c r="AF987" s="378"/>
    </row>
    <row r="988" spans="1:32" ht="16.5" customHeight="1">
      <c r="A988" s="431"/>
      <c r="B988" s="402"/>
      <c r="C988" s="402"/>
      <c r="D988" s="431"/>
      <c r="E988" s="431"/>
      <c r="F988" s="431"/>
      <c r="G988" s="431"/>
      <c r="H988" s="431"/>
      <c r="I988" s="431"/>
      <c r="J988" s="431"/>
      <c r="K988" s="456"/>
      <c r="L988" s="431"/>
      <c r="M988" s="431"/>
      <c r="N988" s="431"/>
      <c r="O988" s="431"/>
      <c r="P988" s="431"/>
      <c r="Q988" s="431"/>
      <c r="R988" s="431"/>
      <c r="S988" s="431"/>
      <c r="T988" s="431"/>
      <c r="U988" s="431"/>
      <c r="V988" s="431"/>
      <c r="W988" s="431"/>
      <c r="X988" s="431"/>
      <c r="Y988" s="431"/>
      <c r="Z988" s="378"/>
      <c r="AA988" s="378"/>
      <c r="AB988" s="378"/>
      <c r="AC988" s="378"/>
      <c r="AD988" s="378"/>
      <c r="AE988" s="378"/>
      <c r="AF988" s="378"/>
    </row>
    <row r="989" spans="1:32" ht="16.5" customHeight="1">
      <c r="A989" s="431"/>
      <c r="B989" s="402"/>
      <c r="C989" s="402"/>
      <c r="D989" s="431"/>
      <c r="E989" s="431"/>
      <c r="F989" s="431"/>
      <c r="G989" s="431"/>
      <c r="H989" s="431"/>
      <c r="I989" s="431"/>
      <c r="J989" s="431"/>
      <c r="K989" s="456"/>
      <c r="L989" s="431"/>
      <c r="M989" s="431"/>
      <c r="N989" s="431"/>
      <c r="O989" s="431"/>
      <c r="P989" s="431"/>
      <c r="Q989" s="431"/>
      <c r="R989" s="431"/>
      <c r="S989" s="431"/>
      <c r="T989" s="431"/>
      <c r="U989" s="431"/>
      <c r="V989" s="431"/>
      <c r="W989" s="431"/>
      <c r="X989" s="431"/>
      <c r="Y989" s="431"/>
      <c r="Z989" s="378"/>
      <c r="AA989" s="378"/>
      <c r="AB989" s="378"/>
      <c r="AC989" s="378"/>
      <c r="AD989" s="378"/>
      <c r="AE989" s="378"/>
      <c r="AF989" s="378"/>
    </row>
    <row r="990" spans="1:32" ht="16.5" customHeight="1">
      <c r="A990" s="431"/>
      <c r="B990" s="402"/>
      <c r="C990" s="402"/>
      <c r="D990" s="431"/>
      <c r="E990" s="431"/>
      <c r="F990" s="431"/>
      <c r="G990" s="431"/>
      <c r="H990" s="431"/>
      <c r="I990" s="431"/>
      <c r="J990" s="431"/>
      <c r="K990" s="456"/>
      <c r="L990" s="431"/>
      <c r="M990" s="431"/>
      <c r="N990" s="431"/>
      <c r="O990" s="431"/>
      <c r="P990" s="431"/>
      <c r="Q990" s="431"/>
      <c r="R990" s="431"/>
      <c r="S990" s="431"/>
      <c r="T990" s="431"/>
      <c r="U990" s="431"/>
      <c r="V990" s="431"/>
      <c r="W990" s="431"/>
      <c r="X990" s="431"/>
      <c r="Y990" s="431"/>
      <c r="Z990" s="378"/>
      <c r="AA990" s="378"/>
      <c r="AB990" s="378"/>
      <c r="AC990" s="378"/>
      <c r="AD990" s="378"/>
      <c r="AE990" s="378"/>
      <c r="AF990" s="378"/>
    </row>
    <row r="991" spans="1:32" ht="16.5" customHeight="1">
      <c r="A991" s="431"/>
      <c r="B991" s="402"/>
      <c r="C991" s="402"/>
      <c r="D991" s="431"/>
      <c r="E991" s="431"/>
      <c r="F991" s="431"/>
      <c r="G991" s="431"/>
      <c r="H991" s="431"/>
      <c r="I991" s="431"/>
      <c r="J991" s="431"/>
      <c r="K991" s="456"/>
      <c r="L991" s="431"/>
      <c r="M991" s="431"/>
      <c r="N991" s="431"/>
      <c r="O991" s="431"/>
      <c r="P991" s="431"/>
      <c r="Q991" s="431"/>
      <c r="R991" s="431"/>
      <c r="S991" s="431"/>
      <c r="T991" s="431"/>
      <c r="U991" s="431"/>
      <c r="V991" s="431"/>
      <c r="W991" s="431"/>
      <c r="X991" s="431"/>
      <c r="Y991" s="431"/>
      <c r="Z991" s="378"/>
      <c r="AA991" s="378"/>
      <c r="AB991" s="378"/>
      <c r="AC991" s="378"/>
      <c r="AD991" s="378"/>
      <c r="AE991" s="378"/>
      <c r="AF991" s="378"/>
    </row>
    <row r="992" spans="1:32" ht="16.5" customHeight="1">
      <c r="A992" s="431"/>
      <c r="B992" s="402"/>
      <c r="C992" s="402"/>
      <c r="D992" s="431"/>
      <c r="E992" s="431"/>
      <c r="F992" s="431"/>
      <c r="G992" s="431"/>
      <c r="H992" s="431"/>
      <c r="I992" s="431"/>
      <c r="J992" s="431"/>
      <c r="K992" s="456"/>
      <c r="L992" s="431"/>
      <c r="M992" s="431"/>
      <c r="N992" s="431"/>
      <c r="O992" s="431"/>
      <c r="P992" s="431"/>
      <c r="Q992" s="431"/>
      <c r="R992" s="431"/>
      <c r="S992" s="431"/>
      <c r="T992" s="431"/>
      <c r="U992" s="431"/>
      <c r="V992" s="431"/>
      <c r="W992" s="431"/>
      <c r="X992" s="431"/>
      <c r="Y992" s="431"/>
      <c r="Z992" s="378"/>
      <c r="AA992" s="378"/>
      <c r="AB992" s="378"/>
      <c r="AC992" s="378"/>
      <c r="AD992" s="378"/>
      <c r="AE992" s="378"/>
      <c r="AF992" s="378"/>
    </row>
    <row r="993" spans="1:32" ht="16.5" customHeight="1">
      <c r="A993" s="431"/>
      <c r="B993" s="402"/>
      <c r="C993" s="402"/>
      <c r="D993" s="431"/>
      <c r="E993" s="431"/>
      <c r="F993" s="431"/>
      <c r="G993" s="431"/>
      <c r="H993" s="431"/>
      <c r="I993" s="431"/>
      <c r="J993" s="431"/>
      <c r="K993" s="456"/>
      <c r="L993" s="431"/>
      <c r="M993" s="431"/>
      <c r="N993" s="431"/>
      <c r="O993" s="431"/>
      <c r="P993" s="431"/>
      <c r="Q993" s="431"/>
      <c r="R993" s="431"/>
      <c r="S993" s="431"/>
      <c r="T993" s="431"/>
      <c r="U993" s="431"/>
      <c r="V993" s="431"/>
      <c r="W993" s="431"/>
      <c r="X993" s="431"/>
      <c r="Y993" s="431"/>
      <c r="Z993" s="378"/>
      <c r="AA993" s="378"/>
      <c r="AB993" s="378"/>
      <c r="AC993" s="378"/>
      <c r="AD993" s="378"/>
      <c r="AE993" s="378"/>
      <c r="AF993" s="378"/>
    </row>
    <row r="994" spans="1:32" ht="16.5" customHeight="1">
      <c r="A994" s="431"/>
      <c r="B994" s="402"/>
      <c r="C994" s="402"/>
      <c r="D994" s="431"/>
      <c r="E994" s="431"/>
      <c r="F994" s="431"/>
      <c r="G994" s="431"/>
      <c r="H994" s="431"/>
      <c r="I994" s="431"/>
      <c r="J994" s="431"/>
      <c r="K994" s="456"/>
      <c r="L994" s="431"/>
      <c r="M994" s="431"/>
      <c r="N994" s="431"/>
      <c r="O994" s="431"/>
      <c r="P994" s="431"/>
      <c r="Q994" s="431"/>
      <c r="R994" s="431"/>
      <c r="S994" s="431"/>
      <c r="T994" s="431"/>
      <c r="U994" s="431"/>
      <c r="V994" s="431"/>
      <c r="W994" s="431"/>
      <c r="X994" s="431"/>
      <c r="Y994" s="431"/>
      <c r="Z994" s="378"/>
      <c r="AA994" s="378"/>
      <c r="AB994" s="378"/>
      <c r="AC994" s="378"/>
      <c r="AD994" s="378"/>
      <c r="AE994" s="378"/>
      <c r="AF994" s="378"/>
    </row>
    <row r="995" spans="1:32" ht="16.5" customHeight="1">
      <c r="A995" s="431"/>
      <c r="B995" s="402"/>
      <c r="C995" s="402"/>
      <c r="D995" s="431"/>
      <c r="E995" s="431"/>
      <c r="F995" s="431"/>
      <c r="G995" s="431"/>
      <c r="H995" s="431"/>
      <c r="I995" s="431"/>
      <c r="J995" s="431"/>
      <c r="K995" s="456"/>
      <c r="L995" s="431"/>
      <c r="M995" s="431"/>
      <c r="N995" s="431"/>
      <c r="O995" s="431"/>
      <c r="P995" s="431"/>
      <c r="Q995" s="431"/>
      <c r="R995" s="431"/>
      <c r="S995" s="431"/>
      <c r="T995" s="431"/>
      <c r="U995" s="431"/>
      <c r="V995" s="431"/>
      <c r="W995" s="431"/>
      <c r="X995" s="431"/>
      <c r="Y995" s="431"/>
      <c r="Z995" s="378"/>
      <c r="AA995" s="378"/>
      <c r="AB995" s="378"/>
      <c r="AC995" s="378"/>
      <c r="AD995" s="378"/>
      <c r="AE995" s="378"/>
      <c r="AF995" s="378"/>
    </row>
    <row r="996" spans="1:32" ht="16.5" customHeight="1">
      <c r="A996" s="431"/>
      <c r="B996" s="402"/>
      <c r="C996" s="402"/>
      <c r="D996" s="431"/>
      <c r="E996" s="431"/>
      <c r="F996" s="431"/>
      <c r="G996" s="431"/>
      <c r="H996" s="431"/>
      <c r="I996" s="431"/>
      <c r="J996" s="431"/>
      <c r="K996" s="456"/>
      <c r="L996" s="431"/>
      <c r="M996" s="431"/>
      <c r="N996" s="431"/>
      <c r="O996" s="431"/>
      <c r="P996" s="431"/>
      <c r="Q996" s="431"/>
      <c r="R996" s="431"/>
      <c r="S996" s="431"/>
      <c r="T996" s="431"/>
      <c r="U996" s="431"/>
      <c r="V996" s="431"/>
      <c r="W996" s="431"/>
      <c r="X996" s="431"/>
      <c r="Y996" s="431"/>
      <c r="Z996" s="378"/>
      <c r="AA996" s="378"/>
      <c r="AB996" s="378"/>
      <c r="AC996" s="378"/>
      <c r="AD996" s="378"/>
      <c r="AE996" s="378"/>
      <c r="AF996" s="378"/>
    </row>
    <row r="997" spans="1:32" ht="16.5" customHeight="1">
      <c r="A997" s="431"/>
      <c r="B997" s="402"/>
      <c r="C997" s="402"/>
      <c r="D997" s="431"/>
      <c r="E997" s="431"/>
      <c r="F997" s="431"/>
      <c r="G997" s="431"/>
      <c r="H997" s="431"/>
      <c r="I997" s="431"/>
      <c r="J997" s="431"/>
      <c r="K997" s="456"/>
      <c r="L997" s="431"/>
      <c r="M997" s="431"/>
      <c r="N997" s="431"/>
      <c r="O997" s="431"/>
      <c r="P997" s="431"/>
      <c r="Q997" s="431"/>
      <c r="R997" s="431"/>
      <c r="S997" s="431"/>
      <c r="T997" s="431"/>
      <c r="U997" s="431"/>
      <c r="V997" s="431"/>
      <c r="W997" s="431"/>
      <c r="X997" s="431"/>
      <c r="Y997" s="431"/>
      <c r="Z997" s="378"/>
      <c r="AA997" s="378"/>
      <c r="AB997" s="378"/>
      <c r="AC997" s="378"/>
      <c r="AD997" s="378"/>
      <c r="AE997" s="378"/>
      <c r="AF997" s="378"/>
    </row>
    <row r="998" spans="1:32" ht="16.5" customHeight="1">
      <c r="A998" s="431"/>
      <c r="B998" s="402"/>
      <c r="C998" s="402"/>
      <c r="D998" s="431"/>
      <c r="E998" s="431"/>
      <c r="F998" s="431"/>
      <c r="G998" s="431"/>
      <c r="H998" s="431"/>
      <c r="I998" s="431"/>
      <c r="J998" s="431"/>
      <c r="K998" s="456"/>
      <c r="L998" s="431"/>
      <c r="M998" s="431"/>
      <c r="N998" s="431"/>
      <c r="O998" s="431"/>
      <c r="P998" s="431"/>
      <c r="Q998" s="431"/>
      <c r="R998" s="431"/>
      <c r="S998" s="431"/>
      <c r="T998" s="431"/>
      <c r="U998" s="431"/>
      <c r="V998" s="431"/>
      <c r="W998" s="431"/>
      <c r="X998" s="431"/>
      <c r="Y998" s="431"/>
      <c r="Z998" s="378"/>
      <c r="AA998" s="378"/>
      <c r="AB998" s="378"/>
      <c r="AC998" s="378"/>
      <c r="AD998" s="378"/>
      <c r="AE998" s="378"/>
      <c r="AF998" s="378"/>
    </row>
    <row r="999" spans="1:32" ht="16.5" customHeight="1">
      <c r="A999" s="431"/>
      <c r="B999" s="402"/>
      <c r="C999" s="402"/>
      <c r="D999" s="431"/>
      <c r="E999" s="431"/>
      <c r="F999" s="431"/>
      <c r="G999" s="431"/>
      <c r="H999" s="431"/>
      <c r="I999" s="431"/>
      <c r="J999" s="431"/>
      <c r="K999" s="456"/>
      <c r="L999" s="431"/>
      <c r="M999" s="431"/>
      <c r="N999" s="431"/>
      <c r="O999" s="431"/>
      <c r="P999" s="431"/>
      <c r="Q999" s="431"/>
      <c r="R999" s="431"/>
      <c r="S999" s="431"/>
      <c r="T999" s="431"/>
      <c r="U999" s="431"/>
      <c r="V999" s="431"/>
      <c r="W999" s="431"/>
      <c r="X999" s="431"/>
      <c r="Y999" s="431"/>
      <c r="Z999" s="378"/>
      <c r="AA999" s="378"/>
      <c r="AB999" s="378"/>
      <c r="AC999" s="378"/>
      <c r="AD999" s="378"/>
      <c r="AE999" s="378"/>
      <c r="AF999" s="378"/>
    </row>
    <row r="1000" spans="1:32" ht="16.5" customHeight="1">
      <c r="A1000" s="431"/>
      <c r="B1000" s="402"/>
      <c r="C1000" s="402"/>
      <c r="D1000" s="431"/>
      <c r="E1000" s="431"/>
      <c r="F1000" s="431"/>
      <c r="G1000" s="431"/>
      <c r="H1000" s="431"/>
      <c r="I1000" s="431"/>
      <c r="J1000" s="431"/>
      <c r="K1000" s="456"/>
      <c r="L1000" s="431"/>
      <c r="M1000" s="431"/>
      <c r="N1000" s="431"/>
      <c r="O1000" s="431"/>
      <c r="P1000" s="431"/>
      <c r="Q1000" s="431"/>
      <c r="R1000" s="431"/>
      <c r="S1000" s="431"/>
      <c r="T1000" s="431"/>
      <c r="U1000" s="431"/>
      <c r="V1000" s="431"/>
      <c r="W1000" s="431"/>
      <c r="X1000" s="431"/>
      <c r="Y1000" s="431"/>
      <c r="Z1000" s="378"/>
      <c r="AA1000" s="378"/>
      <c r="AB1000" s="378"/>
      <c r="AC1000" s="378"/>
      <c r="AD1000" s="378"/>
      <c r="AE1000" s="378"/>
      <c r="AF1000" s="378"/>
    </row>
  </sheetData>
  <autoFilter ref="A1:S6" xr:uid="{00000000-0009-0000-0000-000010000000}"/>
  <mergeCells count="3">
    <mergeCell ref="A1:C2"/>
    <mergeCell ref="D3:E3"/>
    <mergeCell ref="F3:G3"/>
  </mergeCells>
  <conditionalFormatting sqref="B8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7">
    <cfRule type="colorScale" priority="2">
      <colorScale>
        <cfvo type="min"/>
        <cfvo type="max"/>
        <color rgb="FFFF7128"/>
        <color rgb="FFFFEF9C"/>
      </colorScale>
    </cfRule>
  </conditionalFormatting>
  <conditionalFormatting sqref="B8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8">
    <cfRule type="colorScale" priority="4">
      <colorScale>
        <cfvo type="min"/>
        <cfvo type="max"/>
        <color rgb="FFFF7128"/>
        <color rgb="FFFFEF9C"/>
      </colorScale>
    </cfRule>
  </conditionalFormatting>
  <pageMargins left="0.51181102362204722" right="0.11811023622047245" top="0.55118110236220474" bottom="0.35433070866141736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/>
    <pageSetUpPr fitToPage="1"/>
  </sheetPr>
  <dimension ref="A1:AD1000"/>
  <sheetViews>
    <sheetView showGridLines="0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H6" sqref="H6"/>
    </sheetView>
  </sheetViews>
  <sheetFormatPr defaultColWidth="14.42578125" defaultRowHeight="15" customHeight="1"/>
  <cols>
    <col min="1" max="1" width="4.85546875" customWidth="1"/>
    <col min="2" max="2" width="34.7109375" customWidth="1"/>
    <col min="3" max="3" width="26.7109375" customWidth="1"/>
    <col min="4" max="4" width="13.28515625" customWidth="1"/>
    <col min="5" max="5" width="25.28515625" customWidth="1"/>
    <col min="6" max="6" width="20.140625" customWidth="1"/>
    <col min="7" max="7" width="23" customWidth="1"/>
    <col min="8" max="8" width="18.28515625" customWidth="1"/>
    <col min="9" max="9" width="43.5703125" customWidth="1"/>
    <col min="10" max="10" width="87.42578125" customWidth="1"/>
    <col min="11" max="11" width="31.140625" customWidth="1"/>
    <col min="12" max="12" width="36.42578125" customWidth="1"/>
    <col min="13" max="13" width="34.140625" customWidth="1"/>
    <col min="14" max="16" width="32.28515625" customWidth="1"/>
    <col min="17" max="17" width="39.85546875" customWidth="1"/>
    <col min="18" max="18" width="16" customWidth="1"/>
    <col min="19" max="19" width="79.85546875" customWidth="1"/>
    <col min="20" max="20" width="34.140625" customWidth="1"/>
    <col min="21" max="21" width="30.28515625" customWidth="1"/>
    <col min="22" max="22" width="34.140625" customWidth="1"/>
    <col min="23" max="23" width="30.28515625" customWidth="1"/>
    <col min="24" max="24" width="34.140625" customWidth="1"/>
    <col min="25" max="25" width="32.28515625" customWidth="1"/>
    <col min="26" max="26" width="34.140625" customWidth="1"/>
    <col min="27" max="27" width="32.28515625" customWidth="1"/>
    <col min="28" max="30" width="9.140625" customWidth="1"/>
  </cols>
  <sheetData>
    <row r="1" spans="1:30" ht="15.75" customHeight="1">
      <c r="A1" s="1143" t="s">
        <v>3903</v>
      </c>
      <c r="B1" s="1144"/>
      <c r="C1" s="1144"/>
      <c r="D1" s="1144"/>
      <c r="E1" s="1144"/>
      <c r="F1" s="1144"/>
      <c r="G1" s="1144"/>
      <c r="H1" s="1144"/>
      <c r="I1" s="1144"/>
      <c r="J1" s="1144"/>
      <c r="K1" s="1144"/>
      <c r="L1" s="1144"/>
      <c r="M1" s="1144"/>
      <c r="N1" s="1144"/>
      <c r="O1" s="1144"/>
      <c r="P1" s="1144"/>
      <c r="Q1" s="1144"/>
      <c r="R1" s="1133"/>
      <c r="S1" s="402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</row>
    <row r="2" spans="1:30" ht="18" customHeight="1">
      <c r="A2" s="492" t="s">
        <v>4296</v>
      </c>
      <c r="B2" s="493"/>
      <c r="C2" s="471" t="s">
        <v>4297</v>
      </c>
      <c r="D2" s="494"/>
      <c r="E2" s="494"/>
      <c r="F2" s="494"/>
      <c r="G2" s="494"/>
      <c r="H2" s="495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02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D2" s="274"/>
    </row>
    <row r="3" spans="1:30" ht="15.75" customHeight="1">
      <c r="A3" s="438" t="s">
        <v>3904</v>
      </c>
      <c r="B3" s="438" t="s">
        <v>3905</v>
      </c>
      <c r="C3" s="438" t="s">
        <v>3906</v>
      </c>
      <c r="D3" s="1142" t="s">
        <v>1327</v>
      </c>
      <c r="E3" s="1125"/>
      <c r="F3" s="1142" t="s">
        <v>4298</v>
      </c>
      <c r="G3" s="1125"/>
      <c r="H3" s="496" t="s">
        <v>4300</v>
      </c>
      <c r="I3" s="439" t="s">
        <v>4301</v>
      </c>
      <c r="J3" s="439" t="s">
        <v>20</v>
      </c>
      <c r="K3" s="439" t="s">
        <v>3910</v>
      </c>
      <c r="L3" s="438" t="s">
        <v>4302</v>
      </c>
      <c r="M3" s="438" t="s">
        <v>3913</v>
      </c>
      <c r="N3" s="438" t="s">
        <v>3914</v>
      </c>
      <c r="O3" s="438" t="s">
        <v>3915</v>
      </c>
      <c r="P3" s="438"/>
      <c r="Q3" s="438" t="s">
        <v>4303</v>
      </c>
      <c r="R3" s="438" t="s">
        <v>3916</v>
      </c>
      <c r="S3" s="438" t="s">
        <v>4304</v>
      </c>
      <c r="T3" s="497"/>
      <c r="U3" s="497"/>
      <c r="V3" s="497"/>
      <c r="W3" s="497"/>
      <c r="X3" s="497"/>
      <c r="Y3" s="497"/>
      <c r="Z3" s="497"/>
      <c r="AA3" s="497"/>
      <c r="AB3" s="497"/>
      <c r="AC3" s="497"/>
      <c r="AD3" s="497"/>
    </row>
    <row r="4" spans="1:30" ht="16.5" customHeight="1">
      <c r="A4" s="270"/>
      <c r="B4" s="267"/>
      <c r="C4" s="498"/>
      <c r="D4" s="270"/>
      <c r="E4" s="270"/>
      <c r="F4" s="270"/>
      <c r="G4" s="270"/>
      <c r="H4" s="359"/>
      <c r="I4" s="270"/>
      <c r="J4" s="271"/>
      <c r="K4" s="270"/>
      <c r="L4" s="272"/>
      <c r="M4" s="272"/>
      <c r="N4" s="272"/>
      <c r="O4" s="272"/>
      <c r="P4" s="272"/>
      <c r="Q4" s="272"/>
      <c r="R4" s="272"/>
      <c r="S4" s="267"/>
      <c r="T4" s="274"/>
      <c r="U4" s="274"/>
      <c r="V4" s="274"/>
      <c r="W4" s="274"/>
      <c r="X4" s="274"/>
      <c r="Y4" s="274"/>
      <c r="Z4" s="274"/>
      <c r="AA4" s="274"/>
      <c r="AB4" s="274"/>
      <c r="AC4" s="274"/>
      <c r="AD4" s="274"/>
    </row>
    <row r="5" spans="1:30" ht="15.75" customHeight="1">
      <c r="A5" s="499" t="s">
        <v>4305</v>
      </c>
      <c r="B5" s="500"/>
      <c r="C5" s="471" t="s">
        <v>4306</v>
      </c>
      <c r="D5" s="403"/>
      <c r="E5" s="403"/>
      <c r="F5" s="403"/>
      <c r="G5" s="403"/>
      <c r="H5" s="431"/>
      <c r="I5" s="403"/>
      <c r="J5" s="471"/>
      <c r="K5" s="403"/>
      <c r="L5" s="403"/>
      <c r="M5" s="403"/>
      <c r="N5" s="403"/>
      <c r="O5" s="403"/>
      <c r="P5" s="403"/>
      <c r="Q5" s="402"/>
      <c r="R5" s="403"/>
      <c r="S5" s="402"/>
      <c r="T5" s="274"/>
      <c r="U5" s="274"/>
      <c r="V5" s="274"/>
      <c r="W5" s="274"/>
      <c r="X5" s="274"/>
      <c r="Y5" s="274"/>
      <c r="Z5" s="274"/>
      <c r="AA5" s="274"/>
      <c r="AB5" s="274"/>
      <c r="AC5" s="274"/>
      <c r="AD5" s="274"/>
    </row>
    <row r="6" spans="1:30" ht="15.75" customHeight="1">
      <c r="A6" s="343">
        <v>1</v>
      </c>
      <c r="B6" s="368" t="s">
        <v>569</v>
      </c>
      <c r="C6" s="268" t="s">
        <v>570</v>
      </c>
      <c r="D6" s="343" t="s">
        <v>29</v>
      </c>
      <c r="E6" s="270" t="s">
        <v>3007</v>
      </c>
      <c r="F6" s="343" t="s">
        <v>2568</v>
      </c>
      <c r="G6" s="343" t="s">
        <v>2569</v>
      </c>
      <c r="H6" s="343"/>
      <c r="I6" s="270" t="s">
        <v>3221</v>
      </c>
      <c r="J6" s="271" t="s">
        <v>3224</v>
      </c>
      <c r="K6" s="269" t="s">
        <v>3225</v>
      </c>
      <c r="L6" s="270" t="s">
        <v>3226</v>
      </c>
      <c r="M6" s="348" t="s">
        <v>3228</v>
      </c>
      <c r="N6" s="272"/>
      <c r="O6" s="272"/>
      <c r="P6" s="272"/>
      <c r="Q6" s="349" t="s">
        <v>3227</v>
      </c>
      <c r="R6" s="369">
        <v>45483</v>
      </c>
      <c r="S6" s="267" t="s">
        <v>2860</v>
      </c>
      <c r="T6" s="272"/>
      <c r="U6" s="300"/>
      <c r="V6" s="274"/>
      <c r="W6" s="274"/>
      <c r="X6" s="274"/>
      <c r="Y6" s="274"/>
      <c r="Z6" s="274"/>
      <c r="AA6" s="274"/>
      <c r="AB6" s="274"/>
      <c r="AC6" s="274"/>
      <c r="AD6" s="274"/>
    </row>
    <row r="7" spans="1:30" ht="15.75" customHeight="1">
      <c r="A7" s="343">
        <v>2</v>
      </c>
      <c r="B7" s="368" t="s">
        <v>726</v>
      </c>
      <c r="C7" s="358" t="s">
        <v>734</v>
      </c>
      <c r="D7" s="346" t="s">
        <v>29</v>
      </c>
      <c r="E7" s="346" t="s">
        <v>3007</v>
      </c>
      <c r="F7" s="346" t="s">
        <v>3081</v>
      </c>
      <c r="G7" s="343" t="s">
        <v>698</v>
      </c>
      <c r="H7" s="359"/>
      <c r="I7" s="343" t="s">
        <v>4309</v>
      </c>
      <c r="J7" s="347" t="s">
        <v>4310</v>
      </c>
      <c r="K7" s="346" t="s">
        <v>3363</v>
      </c>
      <c r="L7" s="348" t="s">
        <v>3364</v>
      </c>
      <c r="M7" s="272" t="s">
        <v>4311</v>
      </c>
      <c r="N7" s="348"/>
      <c r="O7" s="348"/>
      <c r="P7" s="348"/>
      <c r="Q7" s="379" t="s">
        <v>3365</v>
      </c>
      <c r="R7" s="369">
        <v>45422</v>
      </c>
      <c r="S7" s="267" t="s">
        <v>2860</v>
      </c>
      <c r="T7" s="348"/>
      <c r="U7" s="350"/>
      <c r="V7" s="350"/>
      <c r="W7" s="350"/>
      <c r="X7" s="274"/>
      <c r="Y7" s="274"/>
      <c r="Z7" s="274"/>
      <c r="AA7" s="274"/>
      <c r="AB7" s="274"/>
      <c r="AC7" s="274"/>
      <c r="AD7" s="274"/>
    </row>
    <row r="8" spans="1:30" ht="15.75" customHeight="1">
      <c r="A8" s="343">
        <v>3</v>
      </c>
      <c r="B8" s="451" t="s">
        <v>733</v>
      </c>
      <c r="C8" s="358" t="s">
        <v>728</v>
      </c>
      <c r="D8" s="346" t="s">
        <v>29</v>
      </c>
      <c r="E8" s="346" t="s">
        <v>3007</v>
      </c>
      <c r="F8" s="346" t="s">
        <v>3081</v>
      </c>
      <c r="G8" s="343" t="s">
        <v>698</v>
      </c>
      <c r="H8" s="359"/>
      <c r="I8" s="343" t="s">
        <v>4313</v>
      </c>
      <c r="J8" s="347" t="s">
        <v>4314</v>
      </c>
      <c r="K8" s="346" t="s">
        <v>3372</v>
      </c>
      <c r="L8" s="348" t="s">
        <v>3364</v>
      </c>
      <c r="M8" s="272" t="s">
        <v>4311</v>
      </c>
      <c r="N8" s="348"/>
      <c r="O8" s="348"/>
      <c r="P8" s="348"/>
      <c r="Q8" s="379" t="s">
        <v>3365</v>
      </c>
      <c r="R8" s="369">
        <v>45422</v>
      </c>
      <c r="S8" s="267" t="s">
        <v>2860</v>
      </c>
      <c r="T8" s="348"/>
      <c r="U8" s="350"/>
      <c r="V8" s="350"/>
      <c r="W8" s="350"/>
      <c r="X8" s="274"/>
      <c r="Y8" s="274"/>
      <c r="Z8" s="274"/>
      <c r="AA8" s="274"/>
      <c r="AB8" s="274"/>
      <c r="AC8" s="274"/>
      <c r="AD8" s="274"/>
    </row>
    <row r="9" spans="1:30" ht="15.75" customHeight="1">
      <c r="A9" s="343"/>
      <c r="B9" s="349"/>
      <c r="C9" s="267"/>
      <c r="D9" s="343"/>
      <c r="E9" s="270"/>
      <c r="F9" s="343"/>
      <c r="G9" s="343"/>
      <c r="H9" s="343"/>
      <c r="I9" s="270"/>
      <c r="J9" s="271"/>
      <c r="K9" s="270"/>
      <c r="L9" s="270"/>
      <c r="M9" s="272"/>
      <c r="N9" s="272"/>
      <c r="O9" s="272"/>
      <c r="P9" s="272"/>
      <c r="Q9" s="349"/>
      <c r="R9" s="272"/>
      <c r="S9" s="267"/>
      <c r="T9" s="272"/>
      <c r="U9" s="274"/>
      <c r="V9" s="274"/>
      <c r="W9" s="274"/>
      <c r="X9" s="274"/>
      <c r="Y9" s="274"/>
      <c r="Z9" s="274"/>
      <c r="AA9" s="274"/>
      <c r="AB9" s="274"/>
      <c r="AC9" s="274"/>
      <c r="AD9" s="274"/>
    </row>
    <row r="10" spans="1:30" ht="15.75" customHeight="1">
      <c r="A10" s="501" t="s">
        <v>4315</v>
      </c>
      <c r="B10" s="502"/>
      <c r="C10" s="402" t="s">
        <v>3973</v>
      </c>
      <c r="D10" s="431"/>
      <c r="E10" s="431"/>
      <c r="F10" s="431"/>
      <c r="G10" s="431"/>
      <c r="H10" s="431"/>
      <c r="I10" s="431"/>
      <c r="J10" s="456"/>
      <c r="K10" s="431"/>
      <c r="L10" s="431"/>
      <c r="M10" s="431"/>
      <c r="N10" s="431"/>
      <c r="O10" s="431"/>
      <c r="P10" s="431"/>
      <c r="Q10" s="378"/>
      <c r="R10" s="431"/>
      <c r="S10" s="378"/>
      <c r="T10" s="350"/>
      <c r="U10" s="274"/>
      <c r="V10" s="350"/>
      <c r="W10" s="350"/>
      <c r="X10" s="350"/>
      <c r="Y10" s="350"/>
      <c r="Z10" s="350"/>
      <c r="AA10" s="350"/>
      <c r="AB10" s="350"/>
      <c r="AC10" s="350"/>
      <c r="AD10" s="350"/>
    </row>
    <row r="11" spans="1:30" ht="15.75" customHeight="1">
      <c r="A11" s="270">
        <v>1</v>
      </c>
      <c r="B11" s="368" t="s">
        <v>685</v>
      </c>
      <c r="C11" s="345" t="s">
        <v>687</v>
      </c>
      <c r="D11" s="343" t="s">
        <v>29</v>
      </c>
      <c r="E11" s="366" t="s">
        <v>3231</v>
      </c>
      <c r="F11" s="343" t="s">
        <v>2489</v>
      </c>
      <c r="G11" s="343" t="s">
        <v>3232</v>
      </c>
      <c r="H11" s="343"/>
      <c r="I11" s="343" t="s">
        <v>3233</v>
      </c>
      <c r="J11" s="347" t="s">
        <v>4316</v>
      </c>
      <c r="K11" s="346" t="s">
        <v>3235</v>
      </c>
      <c r="L11" s="348" t="s">
        <v>3236</v>
      </c>
      <c r="M11" s="348" t="s">
        <v>3238</v>
      </c>
      <c r="N11" s="348" t="s">
        <v>4317</v>
      </c>
      <c r="O11" s="348"/>
      <c r="P11" s="348"/>
      <c r="Q11" s="268" t="s">
        <v>3237</v>
      </c>
      <c r="R11" s="374">
        <v>45461</v>
      </c>
      <c r="S11" s="349" t="s">
        <v>2860</v>
      </c>
      <c r="T11" s="350"/>
      <c r="U11" s="350"/>
      <c r="V11" s="350"/>
      <c r="W11" s="350"/>
      <c r="X11" s="350"/>
      <c r="Y11" s="350"/>
      <c r="Z11" s="350"/>
      <c r="AA11" s="350"/>
      <c r="AB11" s="350"/>
      <c r="AC11" s="350"/>
      <c r="AD11" s="350"/>
    </row>
    <row r="12" spans="1:30" ht="15.75" customHeight="1">
      <c r="A12" s="343">
        <v>2</v>
      </c>
      <c r="B12" s="368" t="s">
        <v>4318</v>
      </c>
      <c r="C12" s="345" t="s">
        <v>4319</v>
      </c>
      <c r="D12" s="343" t="s">
        <v>29</v>
      </c>
      <c r="E12" s="270" t="s">
        <v>3007</v>
      </c>
      <c r="F12" s="343" t="s">
        <v>2489</v>
      </c>
      <c r="G12" s="343" t="s">
        <v>3232</v>
      </c>
      <c r="H12" s="343"/>
      <c r="I12" s="343" t="s">
        <v>4320</v>
      </c>
      <c r="J12" s="347" t="s">
        <v>4321</v>
      </c>
      <c r="K12" s="346" t="s">
        <v>4322</v>
      </c>
      <c r="L12" s="313" t="s">
        <v>4323</v>
      </c>
      <c r="M12" s="348" t="s">
        <v>4324</v>
      </c>
      <c r="N12" s="348" t="s">
        <v>4317</v>
      </c>
      <c r="O12" s="348"/>
      <c r="P12" s="348"/>
      <c r="Q12" s="268" t="s">
        <v>3237</v>
      </c>
      <c r="R12" s="374">
        <v>45461</v>
      </c>
      <c r="S12" s="349" t="s">
        <v>2860</v>
      </c>
      <c r="T12" s="350"/>
      <c r="U12" s="350"/>
      <c r="V12" s="350"/>
      <c r="W12" s="350"/>
      <c r="X12" s="350"/>
      <c r="Y12" s="350"/>
      <c r="Z12" s="350"/>
      <c r="AA12" s="350"/>
      <c r="AB12" s="350"/>
      <c r="AC12" s="350"/>
      <c r="AD12" s="350"/>
    </row>
    <row r="13" spans="1:30" ht="15.75" customHeight="1">
      <c r="A13" s="343">
        <v>3</v>
      </c>
      <c r="B13" s="368" t="s">
        <v>4325</v>
      </c>
      <c r="C13" s="345" t="s">
        <v>4326</v>
      </c>
      <c r="D13" s="343" t="str">
        <f>D12</f>
        <v>FREELANCE</v>
      </c>
      <c r="E13" s="270" t="s">
        <v>3007</v>
      </c>
      <c r="F13" s="343" t="s">
        <v>2489</v>
      </c>
      <c r="G13" s="343" t="s">
        <v>675</v>
      </c>
      <c r="H13" s="343"/>
      <c r="I13" s="343" t="s">
        <v>4327</v>
      </c>
      <c r="J13" s="347" t="s">
        <v>4328</v>
      </c>
      <c r="K13" s="346" t="s">
        <v>4329</v>
      </c>
      <c r="L13" s="348" t="str">
        <f>L12</f>
        <v>29 Jan s/d 28 Mar 2024</v>
      </c>
      <c r="M13" s="348"/>
      <c r="N13" s="348" t="s">
        <v>4330</v>
      </c>
      <c r="O13" s="348"/>
      <c r="P13" s="348"/>
      <c r="Q13" s="268" t="s">
        <v>4331</v>
      </c>
      <c r="R13" s="374">
        <v>45491</v>
      </c>
      <c r="S13" s="349" t="s">
        <v>2860</v>
      </c>
      <c r="T13" s="350"/>
      <c r="U13" s="350"/>
      <c r="V13" s="350"/>
      <c r="W13" s="350"/>
      <c r="X13" s="350"/>
      <c r="Y13" s="350"/>
      <c r="Z13" s="350"/>
      <c r="AA13" s="350"/>
      <c r="AB13" s="350"/>
      <c r="AC13" s="350"/>
      <c r="AD13" s="350"/>
    </row>
    <row r="14" spans="1:30" ht="15.75" customHeight="1">
      <c r="A14" s="343">
        <v>4</v>
      </c>
      <c r="B14" s="349" t="s">
        <v>4332</v>
      </c>
      <c r="C14" s="345" t="s">
        <v>4333</v>
      </c>
      <c r="D14" s="343" t="s">
        <v>29</v>
      </c>
      <c r="E14" s="270" t="s">
        <v>3007</v>
      </c>
      <c r="F14" s="343" t="s">
        <v>2489</v>
      </c>
      <c r="G14" s="343" t="s">
        <v>4334</v>
      </c>
      <c r="H14" s="343"/>
      <c r="I14" s="343" t="s">
        <v>4335</v>
      </c>
      <c r="J14" s="347" t="s">
        <v>4336</v>
      </c>
      <c r="K14" s="346" t="s">
        <v>4337</v>
      </c>
      <c r="L14" s="348" t="s">
        <v>4338</v>
      </c>
      <c r="M14" s="348"/>
      <c r="N14" s="348"/>
      <c r="O14" s="348"/>
      <c r="P14" s="348"/>
      <c r="Q14" s="268" t="s">
        <v>4339</v>
      </c>
      <c r="R14" s="374">
        <v>45502</v>
      </c>
      <c r="S14" s="349" t="s">
        <v>2860</v>
      </c>
      <c r="T14" s="350"/>
      <c r="U14" s="350"/>
      <c r="V14" s="350"/>
      <c r="W14" s="350"/>
      <c r="X14" s="350"/>
      <c r="Y14" s="350"/>
      <c r="Z14" s="350"/>
      <c r="AA14" s="350"/>
      <c r="AB14" s="350"/>
      <c r="AC14" s="350"/>
      <c r="AD14" s="350"/>
    </row>
    <row r="15" spans="1:30" ht="15.75" customHeight="1">
      <c r="A15" s="449">
        <v>5</v>
      </c>
      <c r="B15" s="296" t="s">
        <v>3282</v>
      </c>
      <c r="C15" s="345" t="s">
        <v>2349</v>
      </c>
      <c r="D15" s="343" t="s">
        <v>29</v>
      </c>
      <c r="E15" s="270" t="s">
        <v>3007</v>
      </c>
      <c r="F15" s="343" t="s">
        <v>2489</v>
      </c>
      <c r="G15" s="343" t="s">
        <v>3283</v>
      </c>
      <c r="H15" s="343"/>
      <c r="I15" s="343" t="s">
        <v>3284</v>
      </c>
      <c r="J15" s="347" t="s">
        <v>3285</v>
      </c>
      <c r="K15" s="346" t="s">
        <v>3286</v>
      </c>
      <c r="L15" s="348" t="s">
        <v>4340</v>
      </c>
      <c r="M15" s="348"/>
      <c r="N15" s="348"/>
      <c r="O15" s="348"/>
      <c r="P15" s="348"/>
      <c r="Q15" s="267"/>
      <c r="R15" s="374"/>
      <c r="S15" s="349"/>
      <c r="T15" s="350"/>
      <c r="U15" s="350"/>
      <c r="V15" s="350"/>
      <c r="W15" s="350"/>
      <c r="X15" s="350"/>
      <c r="Y15" s="350"/>
      <c r="Z15" s="350"/>
      <c r="AA15" s="350"/>
      <c r="AB15" s="350"/>
      <c r="AC15" s="350"/>
      <c r="AD15" s="350"/>
    </row>
    <row r="16" spans="1:30" ht="15.75" customHeight="1">
      <c r="A16" s="449"/>
      <c r="B16" s="503"/>
      <c r="C16" s="378"/>
      <c r="D16" s="431"/>
      <c r="E16" s="403"/>
      <c r="F16" s="431"/>
      <c r="G16" s="431"/>
      <c r="H16" s="431"/>
      <c r="I16" s="431"/>
      <c r="J16" s="456"/>
      <c r="K16" s="431"/>
      <c r="L16" s="427"/>
      <c r="M16" s="427"/>
      <c r="N16" s="427"/>
      <c r="O16" s="427"/>
      <c r="P16" s="427"/>
      <c r="Q16" s="402"/>
      <c r="R16" s="504"/>
      <c r="S16" s="378"/>
      <c r="T16" s="350"/>
      <c r="U16" s="350"/>
      <c r="V16" s="350"/>
      <c r="W16" s="350"/>
      <c r="X16" s="350"/>
      <c r="Y16" s="350"/>
      <c r="Z16" s="350"/>
      <c r="AA16" s="350"/>
      <c r="AB16" s="350"/>
      <c r="AC16" s="350"/>
      <c r="AD16" s="350"/>
    </row>
    <row r="17" spans="1:30" ht="15.75" customHeight="1">
      <c r="A17" s="501" t="s">
        <v>3974</v>
      </c>
      <c r="B17" s="502"/>
      <c r="C17" s="402" t="s">
        <v>4341</v>
      </c>
      <c r="D17" s="431"/>
      <c r="E17" s="431"/>
      <c r="F17" s="431"/>
      <c r="G17" s="431"/>
      <c r="H17" s="431"/>
      <c r="I17" s="431"/>
      <c r="J17" s="456"/>
      <c r="K17" s="431"/>
      <c r="L17" s="431"/>
      <c r="M17" s="431"/>
      <c r="N17" s="431"/>
      <c r="O17" s="431"/>
      <c r="P17" s="431"/>
      <c r="Q17" s="378"/>
      <c r="R17" s="431"/>
      <c r="S17" s="378"/>
      <c r="T17" s="350"/>
      <c r="U17" s="274"/>
      <c r="V17" s="350"/>
      <c r="W17" s="350"/>
      <c r="X17" s="350"/>
      <c r="Y17" s="350"/>
      <c r="Z17" s="350"/>
      <c r="AA17" s="350"/>
      <c r="AB17" s="350"/>
      <c r="AC17" s="350"/>
      <c r="AD17" s="350"/>
    </row>
    <row r="18" spans="1:30" ht="15.75" customHeight="1">
      <c r="A18" s="270">
        <v>1</v>
      </c>
      <c r="B18" s="368" t="s">
        <v>401</v>
      </c>
      <c r="C18" s="268" t="s">
        <v>403</v>
      </c>
      <c r="D18" s="270" t="s">
        <v>29</v>
      </c>
      <c r="E18" s="270" t="s">
        <v>3007</v>
      </c>
      <c r="F18" s="270" t="s">
        <v>3081</v>
      </c>
      <c r="G18" s="270" t="s">
        <v>3082</v>
      </c>
      <c r="H18" s="343"/>
      <c r="I18" s="270" t="s">
        <v>3196</v>
      </c>
      <c r="J18" s="271" t="s">
        <v>3197</v>
      </c>
      <c r="K18" s="269" t="s">
        <v>3198</v>
      </c>
      <c r="L18" s="348" t="s">
        <v>3199</v>
      </c>
      <c r="M18" s="272" t="s">
        <v>3200</v>
      </c>
      <c r="N18" s="272"/>
      <c r="O18" s="272"/>
      <c r="P18" s="272"/>
      <c r="Q18" s="372">
        <v>45364</v>
      </c>
      <c r="R18" s="372">
        <v>45364</v>
      </c>
      <c r="S18" s="267" t="s">
        <v>2860</v>
      </c>
      <c r="T18" s="274"/>
      <c r="U18" s="274"/>
      <c r="V18" s="274"/>
      <c r="W18" s="274"/>
      <c r="X18" s="274"/>
      <c r="Y18" s="274"/>
      <c r="Z18" s="274"/>
      <c r="AA18" s="274"/>
      <c r="AB18" s="274"/>
      <c r="AC18" s="274"/>
      <c r="AD18" s="274"/>
    </row>
    <row r="19" spans="1:30" ht="15.75" customHeight="1">
      <c r="A19" s="270">
        <v>2</v>
      </c>
      <c r="B19" s="368" t="s">
        <v>2054</v>
      </c>
      <c r="C19" s="268" t="s">
        <v>2384</v>
      </c>
      <c r="D19" s="270" t="s">
        <v>29</v>
      </c>
      <c r="E19" s="270" t="s">
        <v>3007</v>
      </c>
      <c r="F19" s="270" t="s">
        <v>3081</v>
      </c>
      <c r="G19" s="270" t="s">
        <v>3082</v>
      </c>
      <c r="H19" s="343"/>
      <c r="I19" s="270" t="s">
        <v>4342</v>
      </c>
      <c r="J19" s="271" t="s">
        <v>4343</v>
      </c>
      <c r="K19" s="346" t="s">
        <v>4344</v>
      </c>
      <c r="L19" s="348" t="s">
        <v>3208</v>
      </c>
      <c r="M19" s="272" t="s">
        <v>4340</v>
      </c>
      <c r="N19" s="272" t="s">
        <v>4345</v>
      </c>
      <c r="O19" s="272"/>
      <c r="P19" s="272"/>
      <c r="Q19" s="372">
        <v>45456</v>
      </c>
      <c r="R19" s="372">
        <v>45456</v>
      </c>
      <c r="S19" s="267" t="s">
        <v>2860</v>
      </c>
      <c r="T19" s="274"/>
      <c r="U19" s="274"/>
      <c r="V19" s="274"/>
      <c r="W19" s="274"/>
      <c r="X19" s="274"/>
      <c r="Y19" s="274"/>
      <c r="Z19" s="274"/>
      <c r="AA19" s="274"/>
      <c r="AB19" s="274"/>
      <c r="AC19" s="274"/>
      <c r="AD19" s="274"/>
    </row>
    <row r="20" spans="1:30" ht="15.75" customHeight="1">
      <c r="A20" s="270">
        <v>3</v>
      </c>
      <c r="B20" s="368" t="s">
        <v>3203</v>
      </c>
      <c r="C20" s="268" t="s">
        <v>3204</v>
      </c>
      <c r="D20" s="270" t="s">
        <v>29</v>
      </c>
      <c r="E20" s="270" t="s">
        <v>3007</v>
      </c>
      <c r="F20" s="270" t="s">
        <v>3081</v>
      </c>
      <c r="G20" s="270" t="s">
        <v>3082</v>
      </c>
      <c r="H20" s="343"/>
      <c r="I20" s="270" t="s">
        <v>3205</v>
      </c>
      <c r="J20" s="271" t="s">
        <v>3206</v>
      </c>
      <c r="K20" s="346" t="s">
        <v>3207</v>
      </c>
      <c r="L20" s="348" t="s">
        <v>3208</v>
      </c>
      <c r="M20" s="272" t="s">
        <v>4340</v>
      </c>
      <c r="N20" s="272" t="s">
        <v>4345</v>
      </c>
      <c r="O20" s="272"/>
      <c r="P20" s="272"/>
      <c r="Q20" s="372">
        <v>45456</v>
      </c>
      <c r="R20" s="372">
        <v>45456</v>
      </c>
      <c r="S20" s="267" t="s">
        <v>2860</v>
      </c>
      <c r="T20" s="274"/>
      <c r="U20" s="274"/>
      <c r="V20" s="274"/>
      <c r="W20" s="274"/>
      <c r="X20" s="274"/>
      <c r="Y20" s="274"/>
      <c r="Z20" s="274"/>
      <c r="AA20" s="274"/>
      <c r="AB20" s="274"/>
      <c r="AC20" s="274"/>
      <c r="AD20" s="274"/>
    </row>
    <row r="21" spans="1:30" ht="15.75" customHeight="1">
      <c r="A21" s="270">
        <v>4</v>
      </c>
      <c r="B21" s="368" t="s">
        <v>360</v>
      </c>
      <c r="C21" s="268" t="s">
        <v>362</v>
      </c>
      <c r="D21" s="270" t="s">
        <v>29</v>
      </c>
      <c r="E21" s="270" t="s">
        <v>3007</v>
      </c>
      <c r="F21" s="270" t="s">
        <v>3081</v>
      </c>
      <c r="G21" s="270" t="s">
        <v>3082</v>
      </c>
      <c r="H21" s="343"/>
      <c r="I21" s="270" t="s">
        <v>3210</v>
      </c>
      <c r="J21" s="271" t="s">
        <v>3211</v>
      </c>
      <c r="K21" s="346" t="s">
        <v>3212</v>
      </c>
      <c r="L21" s="348" t="s">
        <v>3213</v>
      </c>
      <c r="M21" s="272" t="s">
        <v>3214</v>
      </c>
      <c r="N21" s="272"/>
      <c r="O21" s="272"/>
      <c r="P21" s="272"/>
      <c r="Q21" s="372">
        <v>45364</v>
      </c>
      <c r="R21" s="372">
        <v>45364</v>
      </c>
      <c r="S21" s="267" t="s">
        <v>2860</v>
      </c>
      <c r="T21" s="274"/>
      <c r="U21" s="274"/>
      <c r="V21" s="274"/>
      <c r="W21" s="274"/>
      <c r="X21" s="274"/>
      <c r="Y21" s="274"/>
      <c r="Z21" s="274"/>
      <c r="AA21" s="274"/>
      <c r="AB21" s="274"/>
      <c r="AC21" s="274"/>
      <c r="AD21" s="274"/>
    </row>
    <row r="22" spans="1:30" ht="15.75" customHeight="1">
      <c r="A22" s="270">
        <v>5</v>
      </c>
      <c r="B22" s="368" t="s">
        <v>2050</v>
      </c>
      <c r="C22" s="268" t="s">
        <v>2376</v>
      </c>
      <c r="D22" s="270" t="s">
        <v>29</v>
      </c>
      <c r="E22" s="270" t="s">
        <v>3007</v>
      </c>
      <c r="F22" s="270" t="s">
        <v>3081</v>
      </c>
      <c r="G22" s="270" t="s">
        <v>3082</v>
      </c>
      <c r="H22" s="343"/>
      <c r="I22" s="270" t="s">
        <v>3215</v>
      </c>
      <c r="J22" s="271" t="s">
        <v>3216</v>
      </c>
      <c r="K22" s="346" t="s">
        <v>3217</v>
      </c>
      <c r="L22" s="348" t="s">
        <v>3218</v>
      </c>
      <c r="M22" s="272"/>
      <c r="N22" s="272"/>
      <c r="O22" s="272"/>
      <c r="P22" s="272"/>
      <c r="Q22" s="372">
        <v>45348</v>
      </c>
      <c r="R22" s="372">
        <v>45348</v>
      </c>
      <c r="S22" s="267" t="s">
        <v>2860</v>
      </c>
      <c r="T22" s="274"/>
      <c r="U22" s="274"/>
      <c r="V22" s="274"/>
      <c r="W22" s="274"/>
      <c r="X22" s="274"/>
      <c r="Y22" s="274"/>
      <c r="Z22" s="274"/>
      <c r="AA22" s="274"/>
      <c r="AB22" s="274"/>
      <c r="AC22" s="274"/>
      <c r="AD22" s="274"/>
    </row>
    <row r="23" spans="1:30" ht="15.75" customHeight="1">
      <c r="A23" s="270">
        <v>6</v>
      </c>
      <c r="B23" s="368" t="s">
        <v>3242</v>
      </c>
      <c r="C23" s="268" t="s">
        <v>3243</v>
      </c>
      <c r="D23" s="270" t="s">
        <v>29</v>
      </c>
      <c r="E23" s="340" t="s">
        <v>3245</v>
      </c>
      <c r="F23" s="270" t="s">
        <v>3081</v>
      </c>
      <c r="G23" s="270" t="s">
        <v>3082</v>
      </c>
      <c r="H23" s="343"/>
      <c r="I23" s="270" t="s">
        <v>3246</v>
      </c>
      <c r="J23" s="271" t="s">
        <v>3248</v>
      </c>
      <c r="K23" s="346" t="s">
        <v>3249</v>
      </c>
      <c r="L23" s="348" t="s">
        <v>3226</v>
      </c>
      <c r="M23" s="272" t="s">
        <v>3251</v>
      </c>
      <c r="N23" s="272"/>
      <c r="O23" s="272"/>
      <c r="P23" s="272"/>
      <c r="Q23" s="372">
        <v>45484</v>
      </c>
      <c r="R23" s="372">
        <v>45484</v>
      </c>
      <c r="S23" s="267" t="s">
        <v>3250</v>
      </c>
      <c r="T23" s="274"/>
      <c r="U23" s="274"/>
      <c r="V23" s="274"/>
      <c r="W23" s="274"/>
      <c r="X23" s="274"/>
      <c r="Y23" s="274"/>
      <c r="Z23" s="274"/>
      <c r="AA23" s="274"/>
      <c r="AB23" s="274"/>
      <c r="AC23" s="274"/>
      <c r="AD23" s="274"/>
    </row>
    <row r="24" spans="1:30" ht="15.75" customHeight="1">
      <c r="A24" s="270">
        <v>7</v>
      </c>
      <c r="B24" s="368" t="s">
        <v>4347</v>
      </c>
      <c r="C24" s="268" t="s">
        <v>4348</v>
      </c>
      <c r="D24" s="270" t="s">
        <v>29</v>
      </c>
      <c r="E24" s="270" t="s">
        <v>3007</v>
      </c>
      <c r="F24" s="270" t="s">
        <v>3081</v>
      </c>
      <c r="G24" s="270" t="s">
        <v>3082</v>
      </c>
      <c r="H24" s="343"/>
      <c r="I24" s="270" t="s">
        <v>4349</v>
      </c>
      <c r="J24" s="271" t="s">
        <v>3216</v>
      </c>
      <c r="K24" s="346" t="s">
        <v>4350</v>
      </c>
      <c r="L24" s="348" t="s">
        <v>3710</v>
      </c>
      <c r="M24" s="272"/>
      <c r="N24" s="272"/>
      <c r="O24" s="272"/>
      <c r="P24" s="272"/>
      <c r="Q24" s="305"/>
      <c r="R24" s="272"/>
      <c r="S24" s="267"/>
      <c r="T24" s="274"/>
      <c r="U24" s="274"/>
      <c r="V24" s="274"/>
      <c r="W24" s="274"/>
      <c r="X24" s="274"/>
      <c r="Y24" s="274"/>
      <c r="Z24" s="274"/>
      <c r="AA24" s="274"/>
      <c r="AB24" s="274"/>
      <c r="AC24" s="274"/>
      <c r="AD24" s="274"/>
    </row>
    <row r="25" spans="1:30" ht="15.75" customHeight="1">
      <c r="A25" s="505"/>
      <c r="B25" s="506"/>
      <c r="C25" s="402"/>
      <c r="D25" s="403"/>
      <c r="E25" s="403"/>
      <c r="F25" s="403"/>
      <c r="G25" s="403"/>
      <c r="H25" s="431"/>
      <c r="I25" s="403"/>
      <c r="J25" s="471"/>
      <c r="K25" s="431"/>
      <c r="L25" s="427"/>
      <c r="M25" s="504"/>
      <c r="N25" s="504"/>
      <c r="O25" s="504"/>
      <c r="P25" s="504"/>
      <c r="Q25" s="507"/>
      <c r="R25" s="504"/>
      <c r="S25" s="402"/>
      <c r="T25" s="274"/>
      <c r="U25" s="274"/>
      <c r="V25" s="274"/>
      <c r="W25" s="274"/>
      <c r="X25" s="274"/>
      <c r="Y25" s="274"/>
      <c r="Z25" s="274"/>
      <c r="AA25" s="274"/>
      <c r="AB25" s="274"/>
      <c r="AC25" s="274"/>
      <c r="AD25" s="274"/>
    </row>
    <row r="26" spans="1:30" ht="15.75" customHeight="1">
      <c r="A26" s="505"/>
      <c r="B26" s="506"/>
      <c r="C26" s="402"/>
      <c r="D26" s="403"/>
      <c r="E26" s="403"/>
      <c r="F26" s="403"/>
      <c r="G26" s="403"/>
      <c r="H26" s="431"/>
      <c r="I26" s="403"/>
      <c r="J26" s="471"/>
      <c r="K26" s="431"/>
      <c r="L26" s="427"/>
      <c r="M26" s="504"/>
      <c r="N26" s="504"/>
      <c r="O26" s="504"/>
      <c r="P26" s="504"/>
      <c r="Q26" s="507"/>
      <c r="R26" s="504"/>
      <c r="S26" s="402"/>
      <c r="T26" s="274"/>
      <c r="U26" s="274"/>
      <c r="V26" s="274"/>
      <c r="W26" s="274"/>
      <c r="X26" s="274"/>
      <c r="Y26" s="274"/>
      <c r="Z26" s="274"/>
      <c r="AA26" s="274"/>
      <c r="AB26" s="274"/>
      <c r="AC26" s="274"/>
      <c r="AD26" s="274"/>
    </row>
    <row r="27" spans="1:30" ht="15.75" customHeight="1">
      <c r="A27" s="501" t="s">
        <v>4351</v>
      </c>
      <c r="B27" s="502"/>
      <c r="C27" s="402" t="s">
        <v>4352</v>
      </c>
      <c r="D27" s="431"/>
      <c r="E27" s="431"/>
      <c r="F27" s="431"/>
      <c r="G27" s="431"/>
      <c r="H27" s="431"/>
      <c r="I27" s="431"/>
      <c r="J27" s="456"/>
      <c r="K27" s="431"/>
      <c r="L27" s="431"/>
      <c r="M27" s="431"/>
      <c r="N27" s="431"/>
      <c r="O27" s="431"/>
      <c r="P27" s="431"/>
      <c r="Q27" s="378"/>
      <c r="R27" s="431"/>
      <c r="S27" s="378"/>
      <c r="T27" s="350"/>
      <c r="U27" s="350"/>
      <c r="V27" s="350"/>
      <c r="W27" s="350"/>
      <c r="X27" s="350"/>
      <c r="Y27" s="350"/>
      <c r="Z27" s="350"/>
      <c r="AA27" s="350"/>
      <c r="AB27" s="350"/>
      <c r="AC27" s="350"/>
      <c r="AD27" s="350"/>
    </row>
    <row r="28" spans="1:30" ht="15.75" customHeight="1">
      <c r="A28" s="350"/>
      <c r="B28" s="350"/>
      <c r="C28" s="350"/>
      <c r="D28" s="350"/>
      <c r="E28" s="350"/>
      <c r="F28" s="350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50"/>
      <c r="W28" s="350"/>
      <c r="X28" s="350"/>
      <c r="Y28" s="350"/>
      <c r="Z28" s="350"/>
      <c r="AA28" s="350"/>
      <c r="AB28" s="350"/>
      <c r="AC28" s="350"/>
      <c r="AD28" s="350"/>
    </row>
    <row r="29" spans="1:30" ht="15.75" customHeight="1">
      <c r="A29" s="350"/>
      <c r="B29" s="350"/>
      <c r="C29" s="350"/>
      <c r="D29" s="350"/>
      <c r="E29" s="350"/>
      <c r="F29" s="350"/>
      <c r="G29" s="350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50"/>
      <c r="W29" s="350"/>
      <c r="X29" s="350"/>
      <c r="Y29" s="350"/>
      <c r="Z29" s="350"/>
      <c r="AA29" s="350"/>
      <c r="AB29" s="350"/>
      <c r="AC29" s="350"/>
      <c r="AD29" s="350"/>
    </row>
    <row r="30" spans="1:30" ht="15.75" customHeight="1">
      <c r="A30" s="508"/>
      <c r="B30" s="509"/>
      <c r="C30" s="510"/>
      <c r="D30" s="431"/>
      <c r="E30" s="431"/>
      <c r="F30" s="431"/>
      <c r="G30" s="431"/>
      <c r="H30" s="511"/>
      <c r="I30" s="431"/>
      <c r="J30" s="456"/>
      <c r="K30" s="431"/>
      <c r="L30" s="427"/>
      <c r="M30" s="504"/>
      <c r="N30" s="427"/>
      <c r="O30" s="427"/>
      <c r="P30" s="427"/>
      <c r="Q30" s="378"/>
      <c r="R30" s="512"/>
      <c r="S30" s="378"/>
      <c r="T30" s="427"/>
      <c r="U30" s="350"/>
      <c r="V30" s="350"/>
      <c r="W30" s="350"/>
      <c r="X30" s="350"/>
      <c r="Y30" s="350"/>
      <c r="Z30" s="350"/>
      <c r="AA30" s="350"/>
      <c r="AB30" s="350"/>
      <c r="AC30" s="350"/>
      <c r="AD30" s="350"/>
    </row>
    <row r="31" spans="1:30" ht="15.75" customHeight="1">
      <c r="A31" s="501" t="s">
        <v>4355</v>
      </c>
      <c r="B31" s="502"/>
      <c r="C31" s="402" t="s">
        <v>4356</v>
      </c>
      <c r="D31" s="431"/>
      <c r="E31" s="431"/>
      <c r="F31" s="431"/>
      <c r="G31" s="431"/>
      <c r="H31" s="431"/>
      <c r="I31" s="431"/>
      <c r="J31" s="456"/>
      <c r="K31" s="431"/>
      <c r="L31" s="431"/>
      <c r="M31" s="431"/>
      <c r="N31" s="431"/>
      <c r="O31" s="431"/>
      <c r="P31" s="431"/>
      <c r="Q31" s="378"/>
      <c r="R31" s="431"/>
      <c r="S31" s="378"/>
      <c r="T31" s="350"/>
      <c r="U31" s="350"/>
      <c r="V31" s="350"/>
      <c r="W31" s="350"/>
      <c r="X31" s="350"/>
      <c r="Y31" s="350"/>
      <c r="Z31" s="350"/>
      <c r="AA31" s="350"/>
      <c r="AB31" s="350"/>
      <c r="AC31" s="350"/>
      <c r="AD31" s="350"/>
    </row>
    <row r="32" spans="1:30" ht="15.75" customHeight="1">
      <c r="A32" s="343">
        <v>1</v>
      </c>
      <c r="B32" s="368" t="s">
        <v>930</v>
      </c>
      <c r="C32" s="358" t="s">
        <v>931</v>
      </c>
      <c r="D32" s="346" t="s">
        <v>29</v>
      </c>
      <c r="E32" s="346" t="s">
        <v>3007</v>
      </c>
      <c r="F32" s="346" t="s">
        <v>2533</v>
      </c>
      <c r="G32" s="343" t="s">
        <v>958</v>
      </c>
      <c r="H32" s="367" t="s">
        <v>4357</v>
      </c>
      <c r="I32" s="343" t="s">
        <v>4358</v>
      </c>
      <c r="J32" s="347" t="s">
        <v>4359</v>
      </c>
      <c r="K32" s="346" t="s">
        <v>934</v>
      </c>
      <c r="L32" s="348" t="s">
        <v>4360</v>
      </c>
      <c r="M32" s="272" t="s">
        <v>3162</v>
      </c>
      <c r="N32" s="348" t="s">
        <v>4361</v>
      </c>
      <c r="O32" s="348"/>
      <c r="P32" s="348"/>
      <c r="Q32" s="349" t="s">
        <v>3550</v>
      </c>
      <c r="R32" s="371">
        <v>45470</v>
      </c>
      <c r="S32" s="349" t="s">
        <v>2860</v>
      </c>
      <c r="T32" s="348"/>
      <c r="U32" s="350"/>
      <c r="V32" s="350"/>
      <c r="W32" s="350"/>
      <c r="X32" s="350"/>
      <c r="Y32" s="350"/>
      <c r="Z32" s="350"/>
      <c r="AA32" s="350"/>
      <c r="AB32" s="350"/>
      <c r="AC32" s="350"/>
      <c r="AD32" s="350"/>
    </row>
    <row r="33" spans="1:30" ht="15.75" customHeight="1">
      <c r="A33" s="343">
        <v>2</v>
      </c>
      <c r="B33" s="368" t="s">
        <v>921</v>
      </c>
      <c r="C33" s="358" t="s">
        <v>923</v>
      </c>
      <c r="D33" s="346" t="s">
        <v>29</v>
      </c>
      <c r="E33" s="343" t="s">
        <v>3007</v>
      </c>
      <c r="F33" s="346" t="s">
        <v>2533</v>
      </c>
      <c r="G33" s="343" t="s">
        <v>922</v>
      </c>
      <c r="H33" s="359"/>
      <c r="I33" s="343" t="s">
        <v>3191</v>
      </c>
      <c r="J33" s="347" t="s">
        <v>3192</v>
      </c>
      <c r="K33" s="346" t="s">
        <v>3193</v>
      </c>
      <c r="L33" s="348" t="s">
        <v>3077</v>
      </c>
      <c r="M33" s="272" t="s">
        <v>3162</v>
      </c>
      <c r="N33" s="348" t="s">
        <v>3195</v>
      </c>
      <c r="O33" s="348"/>
      <c r="P33" s="348"/>
      <c r="Q33" s="349" t="s">
        <v>3194</v>
      </c>
      <c r="R33" s="371">
        <v>45479</v>
      </c>
      <c r="S33" s="349" t="s">
        <v>2860</v>
      </c>
      <c r="T33" s="348"/>
      <c r="U33" s="350"/>
      <c r="V33" s="350"/>
      <c r="W33" s="350"/>
      <c r="X33" s="350"/>
      <c r="Y33" s="350"/>
      <c r="Z33" s="350"/>
      <c r="AA33" s="350"/>
      <c r="AB33" s="350"/>
      <c r="AC33" s="350"/>
      <c r="AD33" s="350"/>
    </row>
    <row r="34" spans="1:30" ht="15.75" customHeight="1">
      <c r="A34" s="343">
        <v>3</v>
      </c>
      <c r="B34" s="368" t="s">
        <v>4363</v>
      </c>
      <c r="C34" s="358" t="s">
        <v>4364</v>
      </c>
      <c r="D34" s="346" t="s">
        <v>29</v>
      </c>
      <c r="E34" s="343" t="s">
        <v>3007</v>
      </c>
      <c r="F34" s="346" t="s">
        <v>2533</v>
      </c>
      <c r="G34" s="343" t="s">
        <v>4365</v>
      </c>
      <c r="H34" s="359"/>
      <c r="I34" s="343" t="s">
        <v>4366</v>
      </c>
      <c r="J34" s="347" t="s">
        <v>4367</v>
      </c>
      <c r="K34" s="346" t="s">
        <v>4368</v>
      </c>
      <c r="L34" s="348" t="s">
        <v>3096</v>
      </c>
      <c r="M34" s="272" t="s">
        <v>3162</v>
      </c>
      <c r="N34" s="348" t="s">
        <v>4361</v>
      </c>
      <c r="O34" s="348"/>
      <c r="P34" s="348"/>
      <c r="Q34" s="349" t="s">
        <v>3550</v>
      </c>
      <c r="R34" s="371">
        <v>45470</v>
      </c>
      <c r="S34" s="349" t="s">
        <v>2860</v>
      </c>
      <c r="T34" s="348"/>
      <c r="U34" s="350"/>
      <c r="V34" s="350"/>
      <c r="W34" s="350"/>
      <c r="X34" s="350"/>
      <c r="Y34" s="350"/>
      <c r="Z34" s="350"/>
      <c r="AA34" s="350"/>
      <c r="AB34" s="350"/>
      <c r="AC34" s="350"/>
      <c r="AD34" s="350"/>
    </row>
    <row r="35" spans="1:30" ht="15.75" customHeight="1">
      <c r="A35" s="343">
        <v>4</v>
      </c>
      <c r="B35" s="368" t="s">
        <v>4369</v>
      </c>
      <c r="C35" s="358" t="s">
        <v>4370</v>
      </c>
      <c r="D35" s="346" t="s">
        <v>29</v>
      </c>
      <c r="E35" s="343" t="s">
        <v>3007</v>
      </c>
      <c r="F35" s="346" t="s">
        <v>2533</v>
      </c>
      <c r="G35" s="343" t="s">
        <v>2449</v>
      </c>
      <c r="H35" s="359"/>
      <c r="I35" s="343" t="s">
        <v>4371</v>
      </c>
      <c r="J35" s="347" t="s">
        <v>4372</v>
      </c>
      <c r="K35" s="346" t="s">
        <v>4373</v>
      </c>
      <c r="L35" s="348" t="s">
        <v>4374</v>
      </c>
      <c r="M35" s="348" t="s">
        <v>4375</v>
      </c>
      <c r="N35" s="348" t="s">
        <v>4376</v>
      </c>
      <c r="O35" s="348"/>
      <c r="P35" s="348"/>
      <c r="Q35" s="349" t="s">
        <v>4377</v>
      </c>
      <c r="R35" s="371">
        <v>45464</v>
      </c>
      <c r="S35" s="349" t="s">
        <v>2860</v>
      </c>
      <c r="T35" s="350"/>
      <c r="U35" s="350"/>
      <c r="V35" s="350"/>
      <c r="W35" s="350"/>
      <c r="X35" s="350"/>
      <c r="Y35" s="350"/>
      <c r="Z35" s="350"/>
      <c r="AA35" s="350"/>
      <c r="AB35" s="350"/>
      <c r="AC35" s="350"/>
      <c r="AD35" s="350"/>
    </row>
    <row r="36" spans="1:30" ht="15.75" customHeight="1">
      <c r="A36" s="343">
        <v>5</v>
      </c>
      <c r="B36" s="368" t="s">
        <v>4378</v>
      </c>
      <c r="C36" s="358" t="s">
        <v>4379</v>
      </c>
      <c r="D36" s="346" t="s">
        <v>29</v>
      </c>
      <c r="E36" s="343" t="s">
        <v>3007</v>
      </c>
      <c r="F36" s="346" t="s">
        <v>2533</v>
      </c>
      <c r="G36" s="343" t="s">
        <v>945</v>
      </c>
      <c r="H36" s="359"/>
      <c r="I36" s="343" t="s">
        <v>4380</v>
      </c>
      <c r="J36" s="347" t="s">
        <v>4381</v>
      </c>
      <c r="K36" s="346" t="s">
        <v>4382</v>
      </c>
      <c r="L36" s="348" t="s">
        <v>4383</v>
      </c>
      <c r="M36" s="348"/>
      <c r="N36" s="348" t="s">
        <v>4384</v>
      </c>
      <c r="O36" s="348"/>
      <c r="P36" s="348"/>
      <c r="Q36" s="349" t="s">
        <v>3550</v>
      </c>
      <c r="R36" s="371">
        <v>45470</v>
      </c>
      <c r="S36" s="349" t="s">
        <v>2860</v>
      </c>
      <c r="T36" s="350"/>
      <c r="U36" s="350"/>
      <c r="V36" s="350"/>
      <c r="W36" s="350"/>
      <c r="X36" s="350"/>
      <c r="Y36" s="350"/>
      <c r="Z36" s="350"/>
      <c r="AA36" s="350"/>
      <c r="AB36" s="350"/>
      <c r="AC36" s="350"/>
      <c r="AD36" s="350"/>
    </row>
    <row r="37" spans="1:30" ht="15.75" customHeight="1">
      <c r="A37" s="343">
        <v>6</v>
      </c>
      <c r="B37" s="350"/>
      <c r="C37" s="350"/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48"/>
      <c r="P37" s="427"/>
      <c r="Q37" s="350"/>
      <c r="R37" s="350"/>
      <c r="S37" s="350"/>
      <c r="T37" s="350"/>
      <c r="U37" s="350"/>
      <c r="V37" s="350"/>
      <c r="W37" s="350"/>
      <c r="X37" s="350"/>
      <c r="Y37" s="350"/>
      <c r="Z37" s="350"/>
      <c r="AA37" s="350"/>
      <c r="AB37" s="350"/>
      <c r="AC37" s="350"/>
      <c r="AD37" s="350"/>
    </row>
    <row r="38" spans="1:30" ht="15.75" customHeight="1">
      <c r="A38" s="343"/>
      <c r="B38" s="349"/>
      <c r="C38" s="452"/>
      <c r="D38" s="343"/>
      <c r="E38" s="343"/>
      <c r="F38" s="343"/>
      <c r="G38" s="343"/>
      <c r="H38" s="359"/>
      <c r="I38" s="343"/>
      <c r="J38" s="347"/>
      <c r="K38" s="343"/>
      <c r="L38" s="348"/>
      <c r="M38" s="348"/>
      <c r="N38" s="348"/>
      <c r="O38" s="348"/>
      <c r="P38" s="348"/>
      <c r="Q38" s="349"/>
      <c r="R38" s="371"/>
      <c r="S38" s="349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</row>
    <row r="39" spans="1:30" ht="15.75" customHeight="1">
      <c r="A39" s="431"/>
      <c r="B39" s="402"/>
      <c r="C39" s="513"/>
      <c r="D39" s="431"/>
      <c r="E39" s="431"/>
      <c r="F39" s="431"/>
      <c r="G39" s="403"/>
      <c r="H39" s="511"/>
      <c r="I39" s="403"/>
      <c r="J39" s="471"/>
      <c r="K39" s="403"/>
      <c r="L39" s="504"/>
      <c r="M39" s="427"/>
      <c r="N39" s="504"/>
      <c r="O39" s="504"/>
      <c r="P39" s="504"/>
      <c r="Q39" s="378"/>
      <c r="R39" s="512"/>
      <c r="S39" s="378"/>
      <c r="T39" s="350"/>
      <c r="U39" s="274"/>
      <c r="V39" s="350"/>
      <c r="W39" s="350"/>
      <c r="X39" s="350"/>
      <c r="Y39" s="350"/>
      <c r="Z39" s="350"/>
      <c r="AA39" s="350"/>
      <c r="AB39" s="350"/>
      <c r="AC39" s="350"/>
      <c r="AD39" s="350"/>
    </row>
    <row r="40" spans="1:30" ht="15.75" customHeight="1">
      <c r="A40" s="514" t="s">
        <v>4082</v>
      </c>
      <c r="B40" s="515"/>
      <c r="C40" s="402" t="s">
        <v>4385</v>
      </c>
      <c r="D40" s="431"/>
      <c r="E40" s="431"/>
      <c r="F40" s="431"/>
      <c r="G40" s="431"/>
      <c r="H40" s="431"/>
      <c r="I40" s="431"/>
      <c r="J40" s="456"/>
      <c r="K40" s="431"/>
      <c r="L40" s="431"/>
      <c r="M40" s="431"/>
      <c r="N40" s="431"/>
      <c r="O40" s="431"/>
      <c r="P40" s="431"/>
      <c r="Q40" s="378"/>
      <c r="R40" s="431"/>
      <c r="S40" s="378"/>
      <c r="T40" s="350"/>
      <c r="U40" s="350"/>
      <c r="V40" s="350"/>
      <c r="W40" s="350"/>
      <c r="X40" s="350"/>
      <c r="Y40" s="350"/>
      <c r="Z40" s="350"/>
      <c r="AA40" s="350"/>
      <c r="AB40" s="350"/>
      <c r="AC40" s="350"/>
      <c r="AD40" s="350"/>
    </row>
    <row r="41" spans="1:30" ht="15.75" customHeight="1">
      <c r="A41" s="270">
        <v>1</v>
      </c>
      <c r="B41" s="516" t="s">
        <v>4386</v>
      </c>
      <c r="C41" s="268" t="s">
        <v>4387</v>
      </c>
      <c r="D41" s="270" t="s">
        <v>29</v>
      </c>
      <c r="E41" s="270" t="s">
        <v>3007</v>
      </c>
      <c r="F41" s="270" t="s">
        <v>2504</v>
      </c>
      <c r="G41" s="269" t="s">
        <v>995</v>
      </c>
      <c r="H41" s="346" t="s">
        <v>4388</v>
      </c>
      <c r="I41" s="269" t="s">
        <v>4389</v>
      </c>
      <c r="J41" s="384" t="s">
        <v>4390</v>
      </c>
      <c r="K41" s="269" t="s">
        <v>4391</v>
      </c>
      <c r="L41" s="343" t="s">
        <v>4392</v>
      </c>
      <c r="M41" s="348" t="s">
        <v>3115</v>
      </c>
      <c r="N41" s="390" t="s">
        <v>4393</v>
      </c>
      <c r="O41" s="390" t="s">
        <v>3472</v>
      </c>
      <c r="P41" s="390" t="s">
        <v>4394</v>
      </c>
      <c r="Q41" s="372">
        <v>45461</v>
      </c>
      <c r="R41" s="372">
        <v>45461</v>
      </c>
      <c r="S41" s="349" t="s">
        <v>2860</v>
      </c>
      <c r="T41" s="343" t="s">
        <v>4395</v>
      </c>
      <c r="U41" s="517" t="s">
        <v>4396</v>
      </c>
      <c r="V41" s="270" t="s">
        <v>4397</v>
      </c>
      <c r="W41" s="300" t="s">
        <v>3096</v>
      </c>
      <c r="X41" s="274"/>
      <c r="Y41" s="274"/>
      <c r="Z41" s="274"/>
      <c r="AA41" s="274"/>
      <c r="AB41" s="274"/>
      <c r="AC41" s="274"/>
      <c r="AD41" s="274"/>
    </row>
    <row r="42" spans="1:30" ht="15.75" customHeight="1">
      <c r="A42" s="270">
        <v>2</v>
      </c>
      <c r="B42" s="516" t="s">
        <v>4398</v>
      </c>
      <c r="C42" s="268" t="s">
        <v>4399</v>
      </c>
      <c r="D42" s="270" t="s">
        <v>29</v>
      </c>
      <c r="E42" s="270" t="s">
        <v>3007</v>
      </c>
      <c r="F42" s="270" t="s">
        <v>2504</v>
      </c>
      <c r="G42" s="269" t="s">
        <v>4400</v>
      </c>
      <c r="H42" s="343"/>
      <c r="I42" s="269" t="s">
        <v>4401</v>
      </c>
      <c r="J42" s="384" t="s">
        <v>4402</v>
      </c>
      <c r="K42" s="269" t="s">
        <v>4403</v>
      </c>
      <c r="L42" s="343" t="s">
        <v>3463</v>
      </c>
      <c r="M42" s="348"/>
      <c r="N42" s="390"/>
      <c r="O42" s="390"/>
      <c r="P42" s="390" t="s">
        <v>4394</v>
      </c>
      <c r="Q42" s="372">
        <v>45457</v>
      </c>
      <c r="R42" s="372">
        <v>45457</v>
      </c>
      <c r="S42" s="349" t="s">
        <v>2860</v>
      </c>
      <c r="T42" s="431"/>
      <c r="U42" s="518"/>
      <c r="V42" s="403"/>
      <c r="W42" s="426"/>
      <c r="X42" s="274"/>
      <c r="Y42" s="274"/>
      <c r="Z42" s="274"/>
      <c r="AA42" s="274"/>
      <c r="AB42" s="274"/>
      <c r="AC42" s="274"/>
      <c r="AD42" s="274"/>
    </row>
    <row r="43" spans="1:30" ht="15.75" customHeight="1">
      <c r="A43" s="270">
        <v>3</v>
      </c>
      <c r="B43" s="516" t="s">
        <v>4404</v>
      </c>
      <c r="C43" s="268" t="s">
        <v>3459</v>
      </c>
      <c r="D43" s="270" t="s">
        <v>29</v>
      </c>
      <c r="E43" s="270" t="s">
        <v>3007</v>
      </c>
      <c r="F43" s="270" t="s">
        <v>2504</v>
      </c>
      <c r="G43" s="269" t="s">
        <v>2077</v>
      </c>
      <c r="H43" s="343"/>
      <c r="I43" s="269" t="s">
        <v>3460</v>
      </c>
      <c r="J43" s="384" t="s">
        <v>4405</v>
      </c>
      <c r="K43" s="269" t="s">
        <v>3462</v>
      </c>
      <c r="L43" s="343" t="s">
        <v>3463</v>
      </c>
      <c r="M43" s="348"/>
      <c r="N43" s="390"/>
      <c r="O43" s="390"/>
      <c r="P43" s="390" t="s">
        <v>4394</v>
      </c>
      <c r="Q43" s="372">
        <v>45457</v>
      </c>
      <c r="R43" s="372">
        <v>45457</v>
      </c>
      <c r="S43" s="349" t="s">
        <v>2860</v>
      </c>
      <c r="T43" s="431"/>
      <c r="U43" s="518"/>
      <c r="V43" s="403"/>
      <c r="W43" s="426"/>
      <c r="X43" s="274"/>
      <c r="Y43" s="274"/>
      <c r="Z43" s="274"/>
      <c r="AA43" s="274"/>
      <c r="AB43" s="274"/>
      <c r="AC43" s="274"/>
      <c r="AD43" s="274"/>
    </row>
    <row r="44" spans="1:30" ht="15.75" customHeight="1">
      <c r="A44" s="270"/>
      <c r="B44" s="267"/>
      <c r="C44" s="267"/>
      <c r="D44" s="270"/>
      <c r="E44" s="270"/>
      <c r="F44" s="270"/>
      <c r="G44" s="270"/>
      <c r="H44" s="343"/>
      <c r="I44" s="270"/>
      <c r="J44" s="271"/>
      <c r="K44" s="270"/>
      <c r="L44" s="343"/>
      <c r="M44" s="348"/>
      <c r="N44" s="390"/>
      <c r="O44" s="390"/>
      <c r="P44" s="390"/>
      <c r="Q44" s="305"/>
      <c r="R44" s="305"/>
      <c r="S44" s="349"/>
      <c r="T44" s="431"/>
      <c r="U44" s="518"/>
      <c r="V44" s="403"/>
      <c r="W44" s="426"/>
      <c r="X44" s="274"/>
      <c r="Y44" s="274"/>
      <c r="Z44" s="274"/>
      <c r="AA44" s="274"/>
      <c r="AB44" s="274"/>
      <c r="AC44" s="274"/>
      <c r="AD44" s="274"/>
    </row>
    <row r="45" spans="1:30" ht="15.75" customHeight="1">
      <c r="A45" s="270"/>
      <c r="B45" s="267"/>
      <c r="C45" s="267"/>
      <c r="D45" s="270"/>
      <c r="E45" s="270"/>
      <c r="F45" s="270"/>
      <c r="G45" s="270"/>
      <c r="H45" s="343"/>
      <c r="I45" s="270"/>
      <c r="J45" s="271"/>
      <c r="K45" s="270"/>
      <c r="L45" s="343"/>
      <c r="M45" s="270"/>
      <c r="N45" s="390"/>
      <c r="O45" s="390"/>
      <c r="P45" s="390"/>
      <c r="Q45" s="305"/>
      <c r="R45" s="305"/>
      <c r="S45" s="267"/>
      <c r="T45" s="274"/>
      <c r="U45" s="274"/>
      <c r="V45" s="274"/>
      <c r="W45" s="274"/>
      <c r="X45" s="274"/>
      <c r="Y45" s="274"/>
      <c r="Z45" s="274"/>
      <c r="AA45" s="274"/>
      <c r="AB45" s="274"/>
      <c r="AC45" s="274"/>
      <c r="AD45" s="274"/>
    </row>
    <row r="46" spans="1:30" ht="15.75" customHeight="1">
      <c r="A46" s="514" t="s">
        <v>4406</v>
      </c>
      <c r="B46" s="515"/>
      <c r="C46" s="402" t="s">
        <v>4407</v>
      </c>
      <c r="D46" s="431"/>
      <c r="E46" s="431"/>
      <c r="F46" s="431"/>
      <c r="G46" s="431"/>
      <c r="H46" s="431"/>
      <c r="I46" s="431"/>
      <c r="J46" s="456"/>
      <c r="K46" s="431"/>
      <c r="L46" s="431"/>
      <c r="M46" s="431"/>
      <c r="N46" s="431"/>
      <c r="O46" s="431"/>
      <c r="P46" s="431"/>
      <c r="Q46" s="378"/>
      <c r="R46" s="431"/>
      <c r="S46" s="378"/>
      <c r="T46" s="350"/>
      <c r="U46" s="350"/>
      <c r="V46" s="350"/>
      <c r="W46" s="350"/>
      <c r="X46" s="350"/>
      <c r="Y46" s="350"/>
      <c r="Z46" s="350"/>
      <c r="AA46" s="350"/>
      <c r="AB46" s="350"/>
      <c r="AC46" s="350"/>
      <c r="AD46" s="350"/>
    </row>
    <row r="47" spans="1:30" ht="15.75" customHeight="1">
      <c r="A47" s="519">
        <v>1</v>
      </c>
      <c r="B47" s="368" t="s">
        <v>4408</v>
      </c>
      <c r="C47" s="268" t="s">
        <v>4409</v>
      </c>
      <c r="D47" s="269" t="s">
        <v>29</v>
      </c>
      <c r="E47" s="269" t="s">
        <v>3007</v>
      </c>
      <c r="F47" s="269" t="s">
        <v>3695</v>
      </c>
      <c r="G47" s="270" t="s">
        <v>2515</v>
      </c>
      <c r="H47" s="346" t="s">
        <v>4410</v>
      </c>
      <c r="I47" s="270" t="s">
        <v>4411</v>
      </c>
      <c r="J47" s="271" t="s">
        <v>4412</v>
      </c>
      <c r="K47" s="269" t="s">
        <v>4413</v>
      </c>
      <c r="L47" s="270" t="s">
        <v>4414</v>
      </c>
      <c r="M47" s="272" t="s">
        <v>3162</v>
      </c>
      <c r="N47" s="270" t="s">
        <v>3710</v>
      </c>
      <c r="O47" s="270"/>
      <c r="P47" s="270"/>
      <c r="Q47" s="267" t="s">
        <v>4415</v>
      </c>
      <c r="R47" s="272">
        <v>45470</v>
      </c>
      <c r="S47" s="267" t="s">
        <v>2860</v>
      </c>
      <c r="T47" s="270" t="s">
        <v>4416</v>
      </c>
      <c r="U47" s="405" t="s">
        <v>4417</v>
      </c>
      <c r="V47" s="270" t="s">
        <v>4418</v>
      </c>
      <c r="W47" s="270" t="s">
        <v>4419</v>
      </c>
      <c r="X47" s="300" t="s">
        <v>3096</v>
      </c>
      <c r="Y47" s="274"/>
      <c r="Z47" s="274"/>
      <c r="AA47" s="274"/>
      <c r="AB47" s="274"/>
      <c r="AC47" s="274"/>
      <c r="AD47" s="274"/>
    </row>
    <row r="48" spans="1:30" ht="15.75" customHeight="1">
      <c r="A48" s="519">
        <v>2</v>
      </c>
      <c r="B48" s="368" t="s">
        <v>4420</v>
      </c>
      <c r="C48" s="268" t="s">
        <v>4421</v>
      </c>
      <c r="D48" s="270" t="s">
        <v>29</v>
      </c>
      <c r="E48" s="270" t="s">
        <v>3007</v>
      </c>
      <c r="F48" s="270" t="s">
        <v>3695</v>
      </c>
      <c r="G48" s="270" t="s">
        <v>1069</v>
      </c>
      <c r="H48" s="346" t="s">
        <v>4422</v>
      </c>
      <c r="I48" s="270" t="s">
        <v>4423</v>
      </c>
      <c r="J48" s="271" t="s">
        <v>4424</v>
      </c>
      <c r="K48" s="269" t="s">
        <v>4425</v>
      </c>
      <c r="L48" s="270" t="s">
        <v>4426</v>
      </c>
      <c r="M48" s="272" t="s">
        <v>3162</v>
      </c>
      <c r="N48" s="270" t="s">
        <v>3710</v>
      </c>
      <c r="O48" s="270"/>
      <c r="P48" s="270"/>
      <c r="Q48" s="267" t="s">
        <v>3708</v>
      </c>
      <c r="R48" s="272">
        <v>45348</v>
      </c>
      <c r="S48" s="267" t="s">
        <v>2860</v>
      </c>
      <c r="T48" s="274"/>
      <c r="U48" s="274"/>
      <c r="V48" s="270" t="s">
        <v>4418</v>
      </c>
      <c r="W48" s="270" t="s">
        <v>4419</v>
      </c>
      <c r="X48" s="300" t="s">
        <v>3096</v>
      </c>
      <c r="Y48" s="274"/>
      <c r="Z48" s="274"/>
      <c r="AA48" s="274"/>
      <c r="AB48" s="274"/>
      <c r="AC48" s="274"/>
      <c r="AD48" s="274"/>
    </row>
    <row r="49" spans="1:30" ht="15.75" customHeight="1">
      <c r="A49" s="520">
        <v>3</v>
      </c>
      <c r="B49" s="521" t="s">
        <v>1076</v>
      </c>
      <c r="C49" s="415" t="s">
        <v>1077</v>
      </c>
      <c r="D49" s="416" t="s">
        <v>29</v>
      </c>
      <c r="E49" s="416" t="s">
        <v>3007</v>
      </c>
      <c r="F49" s="416" t="s">
        <v>3695</v>
      </c>
      <c r="G49" s="416" t="s">
        <v>1069</v>
      </c>
      <c r="H49" s="417"/>
      <c r="I49" s="416" t="s">
        <v>4427</v>
      </c>
      <c r="J49" s="419" t="s">
        <v>3696</v>
      </c>
      <c r="K49" s="420" t="s">
        <v>3697</v>
      </c>
      <c r="L49" s="416" t="s">
        <v>3698</v>
      </c>
      <c r="M49" s="418" t="s">
        <v>3700</v>
      </c>
      <c r="N49" s="416" t="s">
        <v>3701</v>
      </c>
      <c r="O49" s="416"/>
      <c r="P49" s="416"/>
      <c r="Q49" s="421" t="s">
        <v>3699</v>
      </c>
      <c r="R49" s="418">
        <v>45426</v>
      </c>
      <c r="S49" s="421" t="s">
        <v>2860</v>
      </c>
      <c r="T49" s="274"/>
      <c r="U49" s="274"/>
      <c r="V49" s="416"/>
      <c r="W49" s="416"/>
      <c r="X49" s="423"/>
      <c r="Y49" s="274"/>
      <c r="Z49" s="274"/>
      <c r="AA49" s="274"/>
      <c r="AB49" s="274"/>
      <c r="AC49" s="274"/>
      <c r="AD49" s="274"/>
    </row>
    <row r="50" spans="1:30" ht="15.75" customHeight="1">
      <c r="A50" s="520">
        <v>4</v>
      </c>
      <c r="B50" s="368" t="s">
        <v>1080</v>
      </c>
      <c r="C50" s="424" t="s">
        <v>4428</v>
      </c>
      <c r="D50" s="270" t="s">
        <v>29</v>
      </c>
      <c r="E50" s="270" t="s">
        <v>3007</v>
      </c>
      <c r="F50" s="270" t="s">
        <v>3695</v>
      </c>
      <c r="G50" s="270" t="s">
        <v>1069</v>
      </c>
      <c r="H50" s="522"/>
      <c r="I50" s="270" t="s">
        <v>4429</v>
      </c>
      <c r="J50" s="271" t="s">
        <v>3705</v>
      </c>
      <c r="K50" s="269" t="s">
        <v>3706</v>
      </c>
      <c r="L50" s="270" t="s">
        <v>3707</v>
      </c>
      <c r="M50" s="272"/>
      <c r="N50" s="270" t="s">
        <v>3710</v>
      </c>
      <c r="O50" s="270"/>
      <c r="P50" s="270"/>
      <c r="Q50" s="267" t="s">
        <v>3708</v>
      </c>
      <c r="R50" s="272">
        <v>45470</v>
      </c>
      <c r="S50" s="267" t="s">
        <v>3709</v>
      </c>
      <c r="T50" s="523"/>
      <c r="U50" s="523"/>
      <c r="V50" s="270"/>
      <c r="W50" s="270"/>
      <c r="X50" s="300"/>
      <c r="Y50" s="274"/>
      <c r="Z50" s="274"/>
      <c r="AA50" s="274"/>
      <c r="AB50" s="274"/>
      <c r="AC50" s="274"/>
      <c r="AD50" s="274"/>
    </row>
    <row r="51" spans="1:30" ht="15.75" customHeight="1">
      <c r="A51" s="403"/>
      <c r="B51" s="402"/>
      <c r="C51" s="402"/>
      <c r="D51" s="270"/>
      <c r="E51" s="270"/>
      <c r="F51" s="270"/>
      <c r="G51" s="270"/>
      <c r="H51" s="431"/>
      <c r="I51" s="403"/>
      <c r="J51" s="471"/>
      <c r="K51" s="403"/>
      <c r="L51" s="403"/>
      <c r="M51" s="427"/>
      <c r="N51" s="403"/>
      <c r="O51" s="403"/>
      <c r="P51" s="403"/>
      <c r="Q51" s="402"/>
      <c r="R51" s="504"/>
      <c r="S51" s="402"/>
      <c r="T51" s="274"/>
      <c r="U51" s="274"/>
      <c r="V51" s="403"/>
      <c r="W51" s="403"/>
      <c r="X51" s="274"/>
      <c r="Y51" s="274"/>
      <c r="Z51" s="274"/>
      <c r="AA51" s="274"/>
      <c r="AB51" s="274"/>
      <c r="AC51" s="274"/>
      <c r="AD51" s="274"/>
    </row>
    <row r="52" spans="1:30" ht="15.75" customHeight="1">
      <c r="A52" s="524" t="s">
        <v>4431</v>
      </c>
      <c r="B52" s="276"/>
      <c r="C52" s="267" t="s">
        <v>4432</v>
      </c>
      <c r="D52" s="343"/>
      <c r="E52" s="343"/>
      <c r="F52" s="343"/>
      <c r="G52" s="343"/>
      <c r="H52" s="343"/>
      <c r="I52" s="343"/>
      <c r="J52" s="347"/>
      <c r="K52" s="343"/>
      <c r="L52" s="343"/>
      <c r="M52" s="343"/>
      <c r="N52" s="343"/>
      <c r="O52" s="343"/>
      <c r="P52" s="343"/>
      <c r="Q52" s="349"/>
      <c r="R52" s="343"/>
      <c r="S52" s="349"/>
      <c r="T52" s="525"/>
      <c r="U52" s="525"/>
      <c r="V52" s="525"/>
      <c r="W52" s="525"/>
      <c r="X52" s="525"/>
      <c r="Y52" s="350"/>
      <c r="Z52" s="350"/>
      <c r="AA52" s="350"/>
      <c r="AB52" s="350"/>
      <c r="AC52" s="350"/>
      <c r="AD52" s="350"/>
    </row>
    <row r="53" spans="1:30" ht="15.75" customHeight="1">
      <c r="A53" s="403"/>
      <c r="B53" s="402"/>
      <c r="C53" s="402"/>
      <c r="D53" s="403"/>
      <c r="E53" s="403"/>
      <c r="F53" s="403"/>
      <c r="G53" s="403"/>
      <c r="H53" s="431"/>
      <c r="I53" s="403"/>
      <c r="J53" s="471"/>
      <c r="K53" s="403"/>
      <c r="L53" s="504"/>
      <c r="M53" s="504"/>
      <c r="N53" s="504"/>
      <c r="O53" s="504"/>
      <c r="P53" s="504"/>
      <c r="Q53" s="402"/>
      <c r="R53" s="504"/>
      <c r="S53" s="402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</row>
    <row r="54" spans="1:30" ht="15.75" customHeight="1">
      <c r="A54" s="514" t="s">
        <v>4433</v>
      </c>
      <c r="B54" s="515"/>
      <c r="C54" s="402" t="s">
        <v>4434</v>
      </c>
      <c r="D54" s="431"/>
      <c r="E54" s="431"/>
      <c r="F54" s="431"/>
      <c r="G54" s="431"/>
      <c r="H54" s="431"/>
      <c r="I54" s="431"/>
      <c r="J54" s="456"/>
      <c r="K54" s="431"/>
      <c r="L54" s="431"/>
      <c r="M54" s="431"/>
      <c r="N54" s="431"/>
      <c r="O54" s="431"/>
      <c r="P54" s="431"/>
      <c r="Q54" s="378"/>
      <c r="R54" s="431"/>
      <c r="S54" s="378"/>
      <c r="T54" s="350"/>
      <c r="U54" s="350"/>
      <c r="V54" s="350"/>
      <c r="W54" s="350"/>
      <c r="X54" s="350"/>
      <c r="Y54" s="350"/>
      <c r="Z54" s="350"/>
      <c r="AA54" s="350"/>
      <c r="AB54" s="350"/>
      <c r="AC54" s="350"/>
      <c r="AD54" s="350"/>
    </row>
    <row r="55" spans="1:30" ht="15.75" customHeight="1">
      <c r="A55" s="270">
        <v>1</v>
      </c>
      <c r="B55" s="368" t="s">
        <v>4435</v>
      </c>
      <c r="C55" s="268" t="s">
        <v>4436</v>
      </c>
      <c r="D55" s="270" t="s">
        <v>29</v>
      </c>
      <c r="E55" s="270" t="s">
        <v>3007</v>
      </c>
      <c r="F55" s="270" t="s">
        <v>3027</v>
      </c>
      <c r="G55" s="270" t="s">
        <v>3028</v>
      </c>
      <c r="H55" s="346" t="s">
        <v>4437</v>
      </c>
      <c r="I55" s="270" t="s">
        <v>4438</v>
      </c>
      <c r="J55" s="271" t="s">
        <v>4439</v>
      </c>
      <c r="K55" s="269" t="s">
        <v>4440</v>
      </c>
      <c r="L55" s="364" t="s">
        <v>4441</v>
      </c>
      <c r="M55" s="348" t="s">
        <v>4442</v>
      </c>
      <c r="N55" s="272" t="s">
        <v>4443</v>
      </c>
      <c r="O55" s="272"/>
      <c r="P55" s="272"/>
      <c r="Q55" s="267" t="s">
        <v>4444</v>
      </c>
      <c r="R55" s="272">
        <v>45464</v>
      </c>
      <c r="S55" s="267" t="s">
        <v>2860</v>
      </c>
      <c r="T55" s="272"/>
      <c r="U55" s="313"/>
      <c r="V55" s="272" t="s">
        <v>4446</v>
      </c>
      <c r="W55" s="274"/>
      <c r="X55" s="274"/>
      <c r="Y55" s="274"/>
      <c r="Z55" s="274"/>
      <c r="AA55" s="274"/>
      <c r="AB55" s="274"/>
      <c r="AC55" s="274"/>
      <c r="AD55" s="274"/>
    </row>
    <row r="56" spans="1:30" ht="15.75" customHeight="1">
      <c r="A56" s="270">
        <v>2</v>
      </c>
      <c r="B56" s="368" t="s">
        <v>4447</v>
      </c>
      <c r="C56" s="268" t="s">
        <v>4448</v>
      </c>
      <c r="D56" s="270" t="s">
        <v>29</v>
      </c>
      <c r="E56" s="270" t="s">
        <v>3007</v>
      </c>
      <c r="F56" s="270" t="s">
        <v>3027</v>
      </c>
      <c r="G56" s="270" t="s">
        <v>4449</v>
      </c>
      <c r="H56" s="346" t="s">
        <v>4450</v>
      </c>
      <c r="I56" s="270" t="s">
        <v>4451</v>
      </c>
      <c r="J56" s="271" t="s">
        <v>4452</v>
      </c>
      <c r="K56" s="269" t="s">
        <v>4453</v>
      </c>
      <c r="L56" s="348" t="s">
        <v>4454</v>
      </c>
      <c r="M56" s="348"/>
      <c r="N56" s="272" t="s">
        <v>4443</v>
      </c>
      <c r="O56" s="272"/>
      <c r="P56" s="272"/>
      <c r="Q56" s="267" t="s">
        <v>4444</v>
      </c>
      <c r="R56" s="272">
        <v>45464</v>
      </c>
      <c r="S56" s="267" t="s">
        <v>2860</v>
      </c>
      <c r="T56" s="272"/>
      <c r="U56" s="274"/>
      <c r="V56" s="274"/>
      <c r="W56" s="274"/>
      <c r="X56" s="274"/>
      <c r="Y56" s="274"/>
      <c r="Z56" s="274"/>
      <c r="AA56" s="274"/>
      <c r="AB56" s="274"/>
      <c r="AC56" s="274"/>
      <c r="AD56" s="274"/>
    </row>
    <row r="57" spans="1:30" ht="15.75" customHeight="1">
      <c r="A57" s="270">
        <f t="shared" ref="A57:A58" si="0">A56+1</f>
        <v>3</v>
      </c>
      <c r="B57" s="368" t="s">
        <v>4456</v>
      </c>
      <c r="C57" s="268" t="s">
        <v>4457</v>
      </c>
      <c r="D57" s="270" t="s">
        <v>29</v>
      </c>
      <c r="E57" s="340" t="s">
        <v>4458</v>
      </c>
      <c r="F57" s="270" t="s">
        <v>3027</v>
      </c>
      <c r="G57" s="270" t="s">
        <v>4449</v>
      </c>
      <c r="H57" s="343"/>
      <c r="I57" s="270" t="s">
        <v>4459</v>
      </c>
      <c r="J57" s="271" t="s">
        <v>4460</v>
      </c>
      <c r="K57" s="269" t="s">
        <v>4461</v>
      </c>
      <c r="L57" s="348" t="s">
        <v>4462</v>
      </c>
      <c r="M57" s="348" t="s">
        <v>4463</v>
      </c>
      <c r="N57" s="272"/>
      <c r="O57" s="272"/>
      <c r="P57" s="272"/>
      <c r="Q57" s="267" t="s">
        <v>4464</v>
      </c>
      <c r="R57" s="272">
        <v>45484</v>
      </c>
      <c r="S57" s="267" t="s">
        <v>3139</v>
      </c>
      <c r="T57" s="272"/>
      <c r="U57" s="274"/>
      <c r="V57" s="274"/>
      <c r="W57" s="274"/>
      <c r="X57" s="274"/>
      <c r="Y57" s="274"/>
      <c r="Z57" s="274"/>
      <c r="AA57" s="274"/>
      <c r="AB57" s="274"/>
      <c r="AC57" s="274"/>
      <c r="AD57" s="274"/>
    </row>
    <row r="58" spans="1:30" ht="15.75" customHeight="1">
      <c r="A58" s="270">
        <f t="shared" si="0"/>
        <v>4</v>
      </c>
      <c r="B58" s="267"/>
      <c r="C58" s="526"/>
      <c r="D58" s="270"/>
      <c r="E58" s="270"/>
      <c r="F58" s="270"/>
      <c r="G58" s="270"/>
      <c r="H58" s="343"/>
      <c r="I58" s="270"/>
      <c r="J58" s="471"/>
      <c r="K58" s="403"/>
      <c r="L58" s="427"/>
      <c r="M58" s="427"/>
      <c r="N58" s="504"/>
      <c r="O58" s="504"/>
      <c r="P58" s="504"/>
      <c r="Q58" s="402"/>
      <c r="R58" s="504"/>
      <c r="S58" s="402"/>
      <c r="T58" s="504"/>
      <c r="U58" s="274"/>
      <c r="V58" s="274"/>
      <c r="W58" s="274"/>
      <c r="X58" s="274"/>
      <c r="Y58" s="274"/>
      <c r="Z58" s="274"/>
      <c r="AA58" s="274"/>
      <c r="AB58" s="274"/>
      <c r="AC58" s="274"/>
      <c r="AD58" s="274"/>
    </row>
    <row r="59" spans="1:30" ht="15.75" customHeight="1">
      <c r="A59" s="403"/>
      <c r="B59" s="402"/>
      <c r="C59" s="526"/>
      <c r="D59" s="403"/>
      <c r="E59" s="403"/>
      <c r="F59" s="403"/>
      <c r="G59" s="403"/>
      <c r="H59" s="431"/>
      <c r="I59" s="403"/>
      <c r="J59" s="471"/>
      <c r="K59" s="403"/>
      <c r="L59" s="427"/>
      <c r="M59" s="427"/>
      <c r="N59" s="504"/>
      <c r="O59" s="504"/>
      <c r="P59" s="504"/>
      <c r="Q59" s="402"/>
      <c r="R59" s="504"/>
      <c r="S59" s="402"/>
      <c r="T59" s="504"/>
      <c r="U59" s="274"/>
      <c r="V59" s="274"/>
      <c r="W59" s="274"/>
      <c r="X59" s="274"/>
      <c r="Y59" s="274"/>
      <c r="Z59" s="274"/>
      <c r="AA59" s="274"/>
      <c r="AB59" s="274"/>
      <c r="AC59" s="274"/>
      <c r="AD59" s="274"/>
    </row>
    <row r="60" spans="1:30" ht="15.75" customHeight="1">
      <c r="A60" s="514" t="s">
        <v>4111</v>
      </c>
      <c r="B60" s="515"/>
      <c r="C60" s="526" t="s">
        <v>4467</v>
      </c>
      <c r="D60" s="431"/>
      <c r="E60" s="431"/>
      <c r="F60" s="431"/>
      <c r="G60" s="431"/>
      <c r="H60" s="431"/>
      <c r="I60" s="431"/>
      <c r="J60" s="456"/>
      <c r="K60" s="431"/>
      <c r="L60" s="431"/>
      <c r="M60" s="431"/>
      <c r="N60" s="431"/>
      <c r="O60" s="431"/>
      <c r="P60" s="431"/>
      <c r="Q60" s="378"/>
      <c r="R60" s="431"/>
      <c r="S60" s="378"/>
      <c r="T60" s="350"/>
      <c r="U60" s="350"/>
      <c r="V60" s="350"/>
      <c r="W60" s="350"/>
      <c r="X60" s="350"/>
      <c r="Y60" s="350"/>
      <c r="Z60" s="350"/>
      <c r="AA60" s="350"/>
      <c r="AB60" s="350"/>
      <c r="AC60" s="350"/>
      <c r="AD60" s="350"/>
    </row>
    <row r="61" spans="1:30" ht="15.75" customHeight="1">
      <c r="A61" s="343">
        <v>1</v>
      </c>
      <c r="B61" s="368" t="s">
        <v>1148</v>
      </c>
      <c r="C61" s="345" t="s">
        <v>1149</v>
      </c>
      <c r="D61" s="343" t="s">
        <v>29</v>
      </c>
      <c r="E61" s="343" t="s">
        <v>3007</v>
      </c>
      <c r="F61" s="343" t="s">
        <v>2581</v>
      </c>
      <c r="G61" s="343" t="s">
        <v>1004</v>
      </c>
      <c r="H61" s="346" t="s">
        <v>3467</v>
      </c>
      <c r="I61" s="343" t="s">
        <v>3468</v>
      </c>
      <c r="J61" s="347" t="s">
        <v>3469</v>
      </c>
      <c r="K61" s="346" t="s">
        <v>3470</v>
      </c>
      <c r="L61" s="364" t="s">
        <v>3155</v>
      </c>
      <c r="M61" s="348" t="s">
        <v>3115</v>
      </c>
      <c r="N61" s="348"/>
      <c r="O61" s="348" t="s">
        <v>3472</v>
      </c>
      <c r="P61" s="348" t="s">
        <v>4468</v>
      </c>
      <c r="Q61" s="349" t="s">
        <v>3471</v>
      </c>
      <c r="R61" s="348">
        <v>45464</v>
      </c>
      <c r="S61" s="267" t="s">
        <v>2860</v>
      </c>
      <c r="T61" s="350"/>
      <c r="U61" s="350"/>
      <c r="V61" s="272"/>
      <c r="W61" s="300" t="s">
        <v>3096</v>
      </c>
      <c r="X61" s="348"/>
      <c r="Y61" s="350"/>
      <c r="Z61" s="350"/>
      <c r="AA61" s="350"/>
      <c r="AB61" s="350"/>
      <c r="AC61" s="350"/>
      <c r="AD61" s="350"/>
    </row>
    <row r="62" spans="1:30" ht="15.75" customHeight="1">
      <c r="A62" s="343">
        <f t="shared" ref="A62:A63" si="1">A61+1</f>
        <v>2</v>
      </c>
      <c r="B62" s="368" t="s">
        <v>1173</v>
      </c>
      <c r="C62" s="345" t="s">
        <v>1174</v>
      </c>
      <c r="D62" s="343" t="s">
        <v>29</v>
      </c>
      <c r="E62" s="343" t="s">
        <v>3007</v>
      </c>
      <c r="F62" s="343" t="s">
        <v>2581</v>
      </c>
      <c r="G62" s="343" t="s">
        <v>1004</v>
      </c>
      <c r="H62" s="343"/>
      <c r="I62" s="343" t="s">
        <v>3474</v>
      </c>
      <c r="J62" s="347" t="s">
        <v>4469</v>
      </c>
      <c r="K62" s="346" t="s">
        <v>3476</v>
      </c>
      <c r="L62" s="364" t="s">
        <v>3477</v>
      </c>
      <c r="M62" s="348" t="s">
        <v>3115</v>
      </c>
      <c r="N62" s="348"/>
      <c r="O62" s="348" t="s">
        <v>3472</v>
      </c>
      <c r="P62" s="348" t="s">
        <v>4468</v>
      </c>
      <c r="Q62" s="349" t="s">
        <v>3471</v>
      </c>
      <c r="R62" s="348">
        <v>45464</v>
      </c>
      <c r="S62" s="267" t="s">
        <v>2860</v>
      </c>
      <c r="T62" s="350"/>
      <c r="U62" s="350"/>
      <c r="V62" s="272"/>
      <c r="W62" s="348"/>
      <c r="X62" s="350"/>
      <c r="Y62" s="350"/>
      <c r="Z62" s="350"/>
      <c r="AA62" s="350"/>
      <c r="AB62" s="350"/>
      <c r="AC62" s="350"/>
      <c r="AD62" s="350"/>
    </row>
    <row r="63" spans="1:30" ht="15.75" customHeight="1">
      <c r="A63" s="343">
        <f t="shared" si="1"/>
        <v>3</v>
      </c>
      <c r="B63" s="368" t="s">
        <v>4470</v>
      </c>
      <c r="C63" s="345" t="s">
        <v>1125</v>
      </c>
      <c r="D63" s="343" t="s">
        <v>29</v>
      </c>
      <c r="E63" s="343" t="s">
        <v>3007</v>
      </c>
      <c r="F63" s="343" t="s">
        <v>2581</v>
      </c>
      <c r="G63" s="343" t="s">
        <v>1004</v>
      </c>
      <c r="H63" s="343"/>
      <c r="I63" s="343" t="s">
        <v>3478</v>
      </c>
      <c r="J63" s="347" t="s">
        <v>4471</v>
      </c>
      <c r="K63" s="346" t="s">
        <v>3480</v>
      </c>
      <c r="L63" s="364" t="s">
        <v>3481</v>
      </c>
      <c r="M63" s="348"/>
      <c r="N63" s="348"/>
      <c r="O63" s="348" t="s">
        <v>3472</v>
      </c>
      <c r="P63" s="348" t="s">
        <v>4468</v>
      </c>
      <c r="Q63" s="349" t="s">
        <v>3471</v>
      </c>
      <c r="R63" s="348">
        <v>45464</v>
      </c>
      <c r="S63" s="267" t="s">
        <v>2860</v>
      </c>
      <c r="T63" s="350"/>
      <c r="U63" s="350"/>
      <c r="V63" s="272"/>
      <c r="W63" s="348"/>
      <c r="X63" s="350"/>
      <c r="Y63" s="350"/>
      <c r="Z63" s="350"/>
      <c r="AA63" s="350"/>
      <c r="AB63" s="350"/>
      <c r="AC63" s="350"/>
      <c r="AD63" s="350"/>
    </row>
    <row r="64" spans="1:30" ht="15.75" customHeight="1">
      <c r="A64" s="343">
        <v>4</v>
      </c>
      <c r="B64" s="349" t="s">
        <v>4472</v>
      </c>
      <c r="C64" s="345" t="s">
        <v>4473</v>
      </c>
      <c r="D64" s="343" t="s">
        <v>29</v>
      </c>
      <c r="E64" s="343" t="s">
        <v>3007</v>
      </c>
      <c r="F64" s="343" t="s">
        <v>2581</v>
      </c>
      <c r="G64" s="343" t="s">
        <v>1004</v>
      </c>
      <c r="H64" s="343"/>
      <c r="I64" s="343" t="s">
        <v>4474</v>
      </c>
      <c r="J64" s="347" t="s">
        <v>4475</v>
      </c>
      <c r="K64" s="346" t="s">
        <v>4476</v>
      </c>
      <c r="L64" s="364" t="s">
        <v>3485</v>
      </c>
      <c r="M64" s="348"/>
      <c r="N64" s="348"/>
      <c r="O64" s="348"/>
      <c r="P64" s="348"/>
      <c r="Q64" s="349" t="s">
        <v>3486</v>
      </c>
      <c r="R64" s="348">
        <v>45483</v>
      </c>
      <c r="S64" s="349" t="s">
        <v>2860</v>
      </c>
      <c r="T64" s="350"/>
      <c r="U64" s="350"/>
      <c r="V64" s="504"/>
      <c r="W64" s="427"/>
      <c r="X64" s="350"/>
      <c r="Y64" s="350"/>
      <c r="Z64" s="350"/>
      <c r="AA64" s="350"/>
      <c r="AB64" s="350"/>
      <c r="AC64" s="350"/>
      <c r="AD64" s="350"/>
    </row>
    <row r="65" spans="1:30" ht="15.75" customHeight="1">
      <c r="A65" s="343">
        <v>5</v>
      </c>
      <c r="B65" s="349" t="s">
        <v>4477</v>
      </c>
      <c r="C65" s="345" t="s">
        <v>1382</v>
      </c>
      <c r="D65" s="343" t="s">
        <v>29</v>
      </c>
      <c r="E65" s="343" t="s">
        <v>3007</v>
      </c>
      <c r="F65" s="343" t="s">
        <v>2581</v>
      </c>
      <c r="G65" s="343" t="s">
        <v>1004</v>
      </c>
      <c r="H65" s="343"/>
      <c r="I65" s="343"/>
      <c r="J65" s="347" t="s">
        <v>3483</v>
      </c>
      <c r="K65" s="346" t="s">
        <v>3484</v>
      </c>
      <c r="L65" s="364" t="s">
        <v>3485</v>
      </c>
      <c r="M65" s="348"/>
      <c r="N65" s="348"/>
      <c r="O65" s="348"/>
      <c r="P65" s="348"/>
      <c r="Q65" s="349" t="s">
        <v>3486</v>
      </c>
      <c r="R65" s="348">
        <v>45483</v>
      </c>
      <c r="S65" s="349" t="s">
        <v>2860</v>
      </c>
      <c r="T65" s="350"/>
      <c r="U65" s="350"/>
      <c r="V65" s="504"/>
      <c r="W65" s="427"/>
      <c r="X65" s="350"/>
      <c r="Y65" s="350"/>
      <c r="Z65" s="350"/>
      <c r="AA65" s="350"/>
      <c r="AB65" s="350"/>
      <c r="AC65" s="350"/>
      <c r="AD65" s="350"/>
    </row>
    <row r="66" spans="1:30" ht="15.75" customHeight="1">
      <c r="A66" s="343">
        <v>6</v>
      </c>
      <c r="B66" s="349" t="s">
        <v>4478</v>
      </c>
      <c r="C66" s="345" t="s">
        <v>4479</v>
      </c>
      <c r="D66" s="343" t="s">
        <v>29</v>
      </c>
      <c r="E66" s="343" t="s">
        <v>3007</v>
      </c>
      <c r="F66" s="343" t="s">
        <v>2581</v>
      </c>
      <c r="G66" s="343" t="s">
        <v>1004</v>
      </c>
      <c r="H66" s="343"/>
      <c r="I66" s="343" t="s">
        <v>4480</v>
      </c>
      <c r="J66" s="347" t="s">
        <v>4481</v>
      </c>
      <c r="K66" s="346" t="s">
        <v>4482</v>
      </c>
      <c r="L66" s="364" t="s">
        <v>4483</v>
      </c>
      <c r="M66" s="348"/>
      <c r="N66" s="348"/>
      <c r="O66" s="348"/>
      <c r="P66" s="348"/>
      <c r="Q66" s="349" t="s">
        <v>4485</v>
      </c>
      <c r="R66" s="348">
        <v>45502</v>
      </c>
      <c r="S66" s="349" t="s">
        <v>2860</v>
      </c>
      <c r="T66" s="350"/>
      <c r="U66" s="350"/>
      <c r="V66" s="504"/>
      <c r="W66" s="427"/>
      <c r="X66" s="350"/>
      <c r="Y66" s="350"/>
      <c r="Z66" s="350"/>
      <c r="AA66" s="350"/>
      <c r="AB66" s="350"/>
      <c r="AC66" s="350"/>
      <c r="AD66" s="350"/>
    </row>
    <row r="67" spans="1:30" ht="15.75" customHeight="1">
      <c r="A67" s="343">
        <v>7</v>
      </c>
      <c r="B67" s="349" t="s">
        <v>4133</v>
      </c>
      <c r="C67" s="345" t="s">
        <v>4134</v>
      </c>
      <c r="D67" s="343" t="s">
        <v>29</v>
      </c>
      <c r="E67" s="343" t="s">
        <v>3007</v>
      </c>
      <c r="F67" s="343" t="s">
        <v>2581</v>
      </c>
      <c r="G67" s="343" t="s">
        <v>1004</v>
      </c>
      <c r="H67" s="343"/>
      <c r="I67" s="343" t="s">
        <v>4486</v>
      </c>
      <c r="J67" s="347" t="s">
        <v>4487</v>
      </c>
      <c r="K67" s="346" t="s">
        <v>4136</v>
      </c>
      <c r="L67" s="364" t="s">
        <v>4488</v>
      </c>
      <c r="M67" s="348"/>
      <c r="N67" s="348"/>
      <c r="O67" s="348"/>
      <c r="P67" s="348"/>
      <c r="Q67" s="349"/>
      <c r="R67" s="348"/>
      <c r="S67" s="349"/>
      <c r="T67" s="350"/>
      <c r="U67" s="350"/>
      <c r="V67" s="504"/>
      <c r="W67" s="427"/>
      <c r="X67" s="350"/>
      <c r="Y67" s="350"/>
      <c r="Z67" s="350"/>
      <c r="AA67" s="350"/>
      <c r="AB67" s="350"/>
      <c r="AC67" s="350"/>
      <c r="AD67" s="350"/>
    </row>
    <row r="68" spans="1:30" ht="15.75" customHeight="1">
      <c r="A68" s="343">
        <v>8</v>
      </c>
      <c r="B68" s="349" t="s">
        <v>4138</v>
      </c>
      <c r="C68" s="345" t="s">
        <v>4139</v>
      </c>
      <c r="D68" s="343" t="s">
        <v>29</v>
      </c>
      <c r="E68" s="343" t="s">
        <v>3007</v>
      </c>
      <c r="F68" s="343" t="s">
        <v>2581</v>
      </c>
      <c r="G68" s="343" t="s">
        <v>1004</v>
      </c>
      <c r="H68" s="343"/>
      <c r="I68" s="343" t="s">
        <v>4489</v>
      </c>
      <c r="J68" s="347" t="s">
        <v>4490</v>
      </c>
      <c r="K68" s="346" t="s">
        <v>4142</v>
      </c>
      <c r="L68" s="364" t="s">
        <v>4488</v>
      </c>
      <c r="M68" s="348"/>
      <c r="N68" s="348"/>
      <c r="O68" s="348"/>
      <c r="P68" s="348"/>
      <c r="Q68" s="349"/>
      <c r="R68" s="348"/>
      <c r="S68" s="349"/>
      <c r="T68" s="350"/>
      <c r="U68" s="350"/>
      <c r="V68" s="504"/>
      <c r="W68" s="427"/>
      <c r="X68" s="350"/>
      <c r="Y68" s="350"/>
      <c r="Z68" s="350"/>
      <c r="AA68" s="350"/>
      <c r="AB68" s="350"/>
      <c r="AC68" s="350"/>
      <c r="AD68" s="350"/>
    </row>
    <row r="69" spans="1:30" ht="15.75" customHeight="1">
      <c r="A69" s="431"/>
      <c r="B69" s="378"/>
      <c r="C69" s="378"/>
      <c r="D69" s="431"/>
      <c r="E69" s="431"/>
      <c r="F69" s="431"/>
      <c r="G69" s="431"/>
      <c r="H69" s="431"/>
      <c r="I69" s="431"/>
      <c r="J69" s="456"/>
      <c r="K69" s="431"/>
      <c r="L69" s="427"/>
      <c r="M69" s="427"/>
      <c r="N69" s="427"/>
      <c r="O69" s="427"/>
      <c r="P69" s="427"/>
      <c r="Q69" s="378"/>
      <c r="R69" s="427"/>
      <c r="S69" s="378"/>
      <c r="T69" s="350"/>
      <c r="U69" s="350"/>
      <c r="V69" s="504"/>
      <c r="W69" s="427"/>
      <c r="X69" s="350"/>
      <c r="Y69" s="350"/>
      <c r="Z69" s="350"/>
      <c r="AA69" s="350"/>
      <c r="AB69" s="350"/>
      <c r="AC69" s="350"/>
      <c r="AD69" s="350"/>
    </row>
    <row r="70" spans="1:30" ht="15.75" customHeight="1">
      <c r="A70" s="514" t="s">
        <v>4143</v>
      </c>
      <c r="B70" s="515"/>
      <c r="C70" s="402" t="s">
        <v>4144</v>
      </c>
      <c r="D70" s="431"/>
      <c r="E70" s="431"/>
      <c r="F70" s="431"/>
      <c r="G70" s="431"/>
      <c r="H70" s="431"/>
      <c r="I70" s="431"/>
      <c r="J70" s="456"/>
      <c r="K70" s="431"/>
      <c r="L70" s="431"/>
      <c r="M70" s="431"/>
      <c r="N70" s="431"/>
      <c r="O70" s="431"/>
      <c r="P70" s="431"/>
      <c r="Q70" s="378"/>
      <c r="R70" s="431"/>
      <c r="S70" s="378"/>
      <c r="T70" s="350"/>
      <c r="U70" s="350"/>
      <c r="V70" s="350"/>
      <c r="W70" s="350"/>
      <c r="X70" s="350"/>
      <c r="Y70" s="350"/>
      <c r="Z70" s="350"/>
      <c r="AA70" s="350"/>
      <c r="AB70" s="350"/>
      <c r="AC70" s="350"/>
      <c r="AD70" s="350"/>
    </row>
    <row r="71" spans="1:30" ht="15.75" customHeight="1">
      <c r="A71" s="343">
        <v>1</v>
      </c>
      <c r="B71" s="368" t="s">
        <v>1253</v>
      </c>
      <c r="C71" s="345" t="s">
        <v>1254</v>
      </c>
      <c r="D71" s="346" t="s">
        <v>29</v>
      </c>
      <c r="E71" s="343" t="s">
        <v>3007</v>
      </c>
      <c r="F71" s="346" t="s">
        <v>2733</v>
      </c>
      <c r="G71" s="343" t="s">
        <v>1132</v>
      </c>
      <c r="H71" s="346" t="s">
        <v>3492</v>
      </c>
      <c r="I71" s="343" t="s">
        <v>3493</v>
      </c>
      <c r="J71" s="347" t="s">
        <v>4492</v>
      </c>
      <c r="K71" s="346" t="s">
        <v>3495</v>
      </c>
      <c r="L71" s="272" t="s">
        <v>3003</v>
      </c>
      <c r="M71" s="348" t="s">
        <v>3497</v>
      </c>
      <c r="N71" s="348" t="s">
        <v>3498</v>
      </c>
      <c r="O71" s="348" t="s">
        <v>4468</v>
      </c>
      <c r="P71" s="348"/>
      <c r="Q71" s="345" t="s">
        <v>3496</v>
      </c>
      <c r="R71" s="348">
        <v>45464</v>
      </c>
      <c r="S71" s="267" t="s">
        <v>2860</v>
      </c>
      <c r="T71" s="348" t="s">
        <v>3012</v>
      </c>
      <c r="U71" s="348" t="s">
        <v>4493</v>
      </c>
      <c r="V71" s="348" t="s">
        <v>4494</v>
      </c>
      <c r="W71" s="300" t="s">
        <v>3096</v>
      </c>
      <c r="X71" s="350"/>
      <c r="Y71" s="350"/>
      <c r="Z71" s="350"/>
      <c r="AA71" s="350"/>
      <c r="AB71" s="350"/>
      <c r="AC71" s="350"/>
      <c r="AD71" s="350"/>
    </row>
    <row r="72" spans="1:30" ht="15.75" customHeight="1">
      <c r="A72" s="270">
        <v>2</v>
      </c>
      <c r="B72" s="368" t="s">
        <v>1260</v>
      </c>
      <c r="C72" s="268" t="s">
        <v>1261</v>
      </c>
      <c r="D72" s="270" t="s">
        <v>29</v>
      </c>
      <c r="E72" s="343" t="s">
        <v>3007</v>
      </c>
      <c r="F72" s="270" t="s">
        <v>2733</v>
      </c>
      <c r="G72" s="270" t="s">
        <v>1132</v>
      </c>
      <c r="H72" s="346" t="s">
        <v>3499</v>
      </c>
      <c r="I72" s="270" t="s">
        <v>3500</v>
      </c>
      <c r="J72" s="271" t="s">
        <v>2755</v>
      </c>
      <c r="K72" s="269" t="s">
        <v>3501</v>
      </c>
      <c r="L72" s="272" t="s">
        <v>3003</v>
      </c>
      <c r="M72" s="348" t="s">
        <v>3497</v>
      </c>
      <c r="N72" s="348" t="s">
        <v>3498</v>
      </c>
      <c r="O72" s="348" t="s">
        <v>4468</v>
      </c>
      <c r="P72" s="348"/>
      <c r="Q72" s="345" t="s">
        <v>3496</v>
      </c>
      <c r="R72" s="348">
        <v>45464</v>
      </c>
      <c r="S72" s="267" t="s">
        <v>2860</v>
      </c>
      <c r="T72" s="348" t="s">
        <v>3012</v>
      </c>
      <c r="U72" s="348" t="s">
        <v>4493</v>
      </c>
      <c r="V72" s="348" t="s">
        <v>4494</v>
      </c>
      <c r="W72" s="300" t="s">
        <v>3096</v>
      </c>
      <c r="X72" s="274"/>
      <c r="Y72" s="274"/>
      <c r="Z72" s="274"/>
      <c r="AA72" s="274"/>
      <c r="AB72" s="274"/>
      <c r="AC72" s="274"/>
      <c r="AD72" s="274"/>
    </row>
    <row r="73" spans="1:30" ht="15.75" customHeight="1">
      <c r="A73" s="270">
        <v>3</v>
      </c>
      <c r="B73" s="529" t="s">
        <v>4495</v>
      </c>
      <c r="C73" s="268" t="s">
        <v>2983</v>
      </c>
      <c r="D73" s="270" t="s">
        <v>29</v>
      </c>
      <c r="E73" s="343" t="s">
        <v>3007</v>
      </c>
      <c r="F73" s="270" t="s">
        <v>2733</v>
      </c>
      <c r="G73" s="270" t="s">
        <v>2759</v>
      </c>
      <c r="H73" s="346" t="s">
        <v>3502</v>
      </c>
      <c r="I73" s="270" t="s">
        <v>3503</v>
      </c>
      <c r="J73" s="271" t="s">
        <v>4497</v>
      </c>
      <c r="K73" s="269" t="s">
        <v>3505</v>
      </c>
      <c r="L73" s="272" t="s">
        <v>3003</v>
      </c>
      <c r="M73" s="348" t="s">
        <v>3497</v>
      </c>
      <c r="N73" s="348" t="s">
        <v>3498</v>
      </c>
      <c r="O73" s="348" t="s">
        <v>4468</v>
      </c>
      <c r="P73" s="348"/>
      <c r="Q73" s="345" t="s">
        <v>3506</v>
      </c>
      <c r="R73" s="348">
        <v>45464</v>
      </c>
      <c r="S73" s="267" t="s">
        <v>2860</v>
      </c>
      <c r="T73" s="348" t="s">
        <v>3012</v>
      </c>
      <c r="U73" s="348" t="s">
        <v>4493</v>
      </c>
      <c r="V73" s="348" t="s">
        <v>4494</v>
      </c>
      <c r="W73" s="300" t="s">
        <v>3096</v>
      </c>
      <c r="X73" s="274"/>
      <c r="Y73" s="274"/>
      <c r="Z73" s="274"/>
      <c r="AA73" s="274"/>
      <c r="AB73" s="274"/>
      <c r="AC73" s="274"/>
      <c r="AD73" s="274"/>
    </row>
    <row r="74" spans="1:30" ht="15.75" customHeight="1">
      <c r="A74" s="343">
        <v>4</v>
      </c>
      <c r="B74" s="529" t="s">
        <v>1027</v>
      </c>
      <c r="C74" s="268" t="s">
        <v>4498</v>
      </c>
      <c r="D74" s="270" t="s">
        <v>29</v>
      </c>
      <c r="E74" s="343" t="s">
        <v>3007</v>
      </c>
      <c r="F74" s="270" t="s">
        <v>2733</v>
      </c>
      <c r="G74" s="270" t="s">
        <v>2759</v>
      </c>
      <c r="H74" s="346" t="s">
        <v>3507</v>
      </c>
      <c r="I74" s="270" t="s">
        <v>3508</v>
      </c>
      <c r="J74" s="271" t="s">
        <v>3509</v>
      </c>
      <c r="K74" s="269" t="s">
        <v>3510</v>
      </c>
      <c r="L74" s="272" t="s">
        <v>3003</v>
      </c>
      <c r="M74" s="348" t="s">
        <v>3497</v>
      </c>
      <c r="N74" s="348" t="s">
        <v>3498</v>
      </c>
      <c r="O74" s="348" t="s">
        <v>4468</v>
      </c>
      <c r="P74" s="348"/>
      <c r="Q74" s="345" t="s">
        <v>3506</v>
      </c>
      <c r="R74" s="348">
        <v>45384</v>
      </c>
      <c r="S74" s="267" t="s">
        <v>2860</v>
      </c>
      <c r="T74" s="348" t="s">
        <v>3012</v>
      </c>
      <c r="U74" s="348" t="s">
        <v>4493</v>
      </c>
      <c r="V74" s="348" t="s">
        <v>4494</v>
      </c>
      <c r="W74" s="300" t="s">
        <v>3096</v>
      </c>
      <c r="X74" s="274"/>
      <c r="Y74" s="274"/>
      <c r="Z74" s="274"/>
      <c r="AA74" s="274"/>
      <c r="AB74" s="274"/>
      <c r="AC74" s="274"/>
      <c r="AD74" s="274"/>
    </row>
    <row r="75" spans="1:30" ht="15.75" customHeight="1">
      <c r="A75" s="343">
        <v>5</v>
      </c>
      <c r="B75" s="529" t="s">
        <v>3511</v>
      </c>
      <c r="C75" s="268" t="s">
        <v>3512</v>
      </c>
      <c r="D75" s="270" t="s">
        <v>29</v>
      </c>
      <c r="E75" s="343" t="s">
        <v>3007</v>
      </c>
      <c r="F75" s="270" t="s">
        <v>2733</v>
      </c>
      <c r="G75" s="270" t="s">
        <v>1132</v>
      </c>
      <c r="H75" s="346" t="s">
        <v>3513</v>
      </c>
      <c r="I75" s="270" t="s">
        <v>4499</v>
      </c>
      <c r="J75" s="271" t="s">
        <v>3515</v>
      </c>
      <c r="K75" s="269" t="s">
        <v>3516</v>
      </c>
      <c r="L75" s="272" t="s">
        <v>3003</v>
      </c>
      <c r="M75" s="348" t="s">
        <v>3497</v>
      </c>
      <c r="N75" s="348" t="s">
        <v>3498</v>
      </c>
      <c r="O75" s="348" t="s">
        <v>4468</v>
      </c>
      <c r="P75" s="348"/>
      <c r="Q75" s="345" t="s">
        <v>3496</v>
      </c>
      <c r="R75" s="348">
        <v>45464</v>
      </c>
      <c r="S75" s="267" t="s">
        <v>2860</v>
      </c>
      <c r="T75" s="348" t="s">
        <v>3012</v>
      </c>
      <c r="U75" s="348" t="s">
        <v>4493</v>
      </c>
      <c r="V75" s="348" t="s">
        <v>4494</v>
      </c>
      <c r="W75" s="300" t="s">
        <v>3096</v>
      </c>
      <c r="X75" s="274"/>
      <c r="Y75" s="274"/>
      <c r="Z75" s="274"/>
      <c r="AA75" s="274"/>
      <c r="AB75" s="274"/>
      <c r="AC75" s="274"/>
      <c r="AD75" s="274"/>
    </row>
    <row r="76" spans="1:30" ht="15.75" customHeight="1">
      <c r="A76" s="343">
        <v>6</v>
      </c>
      <c r="B76" s="368" t="s">
        <v>1272</v>
      </c>
      <c r="C76" s="268" t="s">
        <v>1273</v>
      </c>
      <c r="D76" s="270" t="s">
        <v>29</v>
      </c>
      <c r="E76" s="366" t="s">
        <v>3518</v>
      </c>
      <c r="F76" s="270" t="s">
        <v>2733</v>
      </c>
      <c r="G76" s="270" t="s">
        <v>1132</v>
      </c>
      <c r="H76" s="363"/>
      <c r="I76" s="269" t="s">
        <v>3519</v>
      </c>
      <c r="J76" s="271" t="s">
        <v>3520</v>
      </c>
      <c r="K76" s="269" t="s">
        <v>3521</v>
      </c>
      <c r="L76" s="270" t="s">
        <v>3522</v>
      </c>
      <c r="M76" s="348" t="s">
        <v>3497</v>
      </c>
      <c r="N76" s="348" t="s">
        <v>3498</v>
      </c>
      <c r="O76" s="348" t="s">
        <v>4468</v>
      </c>
      <c r="P76" s="348"/>
      <c r="Q76" s="345" t="s">
        <v>3496</v>
      </c>
      <c r="R76" s="348">
        <v>45464</v>
      </c>
      <c r="S76" s="267" t="s">
        <v>3139</v>
      </c>
      <c r="T76" s="274"/>
      <c r="U76" s="274"/>
      <c r="V76" s="348" t="s">
        <v>4500</v>
      </c>
      <c r="W76" s="300" t="s">
        <v>3096</v>
      </c>
      <c r="X76" s="274"/>
      <c r="Y76" s="274"/>
      <c r="Z76" s="274"/>
      <c r="AA76" s="274"/>
      <c r="AB76" s="274"/>
      <c r="AC76" s="274"/>
      <c r="AD76" s="274"/>
    </row>
    <row r="77" spans="1:30" ht="15.75" customHeight="1">
      <c r="A77" s="343">
        <v>7</v>
      </c>
      <c r="B77" s="368" t="s">
        <v>4501</v>
      </c>
      <c r="C77" s="268" t="s">
        <v>4502</v>
      </c>
      <c r="D77" s="270" t="s">
        <v>29</v>
      </c>
      <c r="E77" s="366" t="s">
        <v>4503</v>
      </c>
      <c r="F77" s="270" t="s">
        <v>2733</v>
      </c>
      <c r="G77" s="270" t="s">
        <v>2759</v>
      </c>
      <c r="H77" s="363"/>
      <c r="I77" s="269" t="s">
        <v>4504</v>
      </c>
      <c r="J77" s="271" t="s">
        <v>4505</v>
      </c>
      <c r="K77" s="269" t="s">
        <v>4506</v>
      </c>
      <c r="L77" s="270" t="s">
        <v>4507</v>
      </c>
      <c r="M77" s="348"/>
      <c r="N77" s="348" t="s">
        <v>3498</v>
      </c>
      <c r="O77" s="348" t="s">
        <v>4468</v>
      </c>
      <c r="P77" s="348"/>
      <c r="Q77" s="345" t="s">
        <v>3506</v>
      </c>
      <c r="R77" s="348">
        <v>45464</v>
      </c>
      <c r="S77" s="267" t="s">
        <v>3139</v>
      </c>
      <c r="T77" s="274"/>
      <c r="U77" s="274"/>
      <c r="V77" s="348"/>
      <c r="W77" s="274"/>
      <c r="X77" s="274"/>
      <c r="Y77" s="274"/>
      <c r="Z77" s="274"/>
      <c r="AA77" s="274"/>
      <c r="AB77" s="274"/>
      <c r="AC77" s="274"/>
      <c r="AD77" s="274"/>
    </row>
    <row r="78" spans="1:30" ht="15.75" customHeight="1">
      <c r="A78" s="343">
        <v>8</v>
      </c>
      <c r="B78" s="267" t="s">
        <v>2107</v>
      </c>
      <c r="C78" s="268" t="s">
        <v>2968</v>
      </c>
      <c r="D78" s="270" t="s">
        <v>29</v>
      </c>
      <c r="E78" s="343" t="s">
        <v>3007</v>
      </c>
      <c r="F78" s="270" t="s">
        <v>2733</v>
      </c>
      <c r="G78" s="270" t="s">
        <v>1132</v>
      </c>
      <c r="H78" s="363"/>
      <c r="I78" s="269" t="s">
        <v>3523</v>
      </c>
      <c r="J78" s="271" t="s">
        <v>3524</v>
      </c>
      <c r="K78" s="269" t="s">
        <v>3525</v>
      </c>
      <c r="L78" s="270" t="s">
        <v>3526</v>
      </c>
      <c r="M78" s="348"/>
      <c r="N78" s="348"/>
      <c r="O78" s="348" t="s">
        <v>4468</v>
      </c>
      <c r="P78" s="348"/>
      <c r="Q78" s="345" t="s">
        <v>3527</v>
      </c>
      <c r="R78" s="348">
        <v>45485</v>
      </c>
      <c r="S78" s="267" t="s">
        <v>3139</v>
      </c>
      <c r="T78" s="274"/>
      <c r="U78" s="274"/>
      <c r="V78" s="427"/>
      <c r="W78" s="274"/>
      <c r="X78" s="274"/>
      <c r="Y78" s="274"/>
      <c r="Z78" s="274"/>
      <c r="AA78" s="274"/>
      <c r="AB78" s="274"/>
      <c r="AC78" s="274"/>
      <c r="AD78" s="274"/>
    </row>
    <row r="79" spans="1:30" ht="15.75" customHeight="1">
      <c r="A79" s="343">
        <v>9</v>
      </c>
      <c r="B79" s="267" t="s">
        <v>1053</v>
      </c>
      <c r="C79" s="268" t="s">
        <v>1054</v>
      </c>
      <c r="D79" s="270" t="s">
        <v>29</v>
      </c>
      <c r="E79" s="343" t="s">
        <v>3007</v>
      </c>
      <c r="F79" s="270" t="s">
        <v>2733</v>
      </c>
      <c r="G79" s="270" t="s">
        <v>2759</v>
      </c>
      <c r="H79" s="363"/>
      <c r="I79" s="269" t="s">
        <v>3528</v>
      </c>
      <c r="J79" s="271" t="s">
        <v>3530</v>
      </c>
      <c r="K79" s="269" t="s">
        <v>3531</v>
      </c>
      <c r="L79" s="270" t="s">
        <v>3526</v>
      </c>
      <c r="M79" s="348"/>
      <c r="N79" s="348"/>
      <c r="O79" s="348" t="s">
        <v>4468</v>
      </c>
      <c r="P79" s="348"/>
      <c r="Q79" s="345" t="s">
        <v>3532</v>
      </c>
      <c r="R79" s="348">
        <v>45485</v>
      </c>
      <c r="S79" s="267" t="s">
        <v>3139</v>
      </c>
      <c r="T79" s="274"/>
      <c r="U79" s="274"/>
      <c r="V79" s="427"/>
      <c r="W79" s="274"/>
      <c r="X79" s="274"/>
      <c r="Y79" s="274"/>
      <c r="Z79" s="274"/>
      <c r="AA79" s="274"/>
      <c r="AB79" s="274"/>
      <c r="AC79" s="274"/>
      <c r="AD79" s="274"/>
    </row>
    <row r="80" spans="1:30" ht="15.75" customHeight="1">
      <c r="A80" s="343"/>
      <c r="B80" s="267"/>
      <c r="C80" s="267"/>
      <c r="D80" s="270"/>
      <c r="E80" s="343"/>
      <c r="F80" s="270"/>
      <c r="G80" s="270"/>
      <c r="H80" s="363"/>
      <c r="I80" s="270"/>
      <c r="J80" s="403"/>
      <c r="K80" s="403"/>
      <c r="L80" s="403"/>
      <c r="M80" s="427"/>
      <c r="N80" s="427"/>
      <c r="O80" s="427"/>
      <c r="P80" s="427"/>
      <c r="Q80" s="460"/>
      <c r="R80" s="348"/>
      <c r="S80" s="267"/>
      <c r="T80" s="274"/>
      <c r="U80" s="274"/>
      <c r="V80" s="274"/>
      <c r="W80" s="274"/>
      <c r="X80" s="274"/>
      <c r="Y80" s="274"/>
      <c r="Z80" s="274"/>
      <c r="AA80" s="274"/>
      <c r="AB80" s="274"/>
      <c r="AC80" s="274"/>
      <c r="AD80" s="274"/>
    </row>
    <row r="81" spans="1:30" ht="15.75" customHeight="1">
      <c r="A81" s="514" t="s">
        <v>4172</v>
      </c>
      <c r="B81" s="515"/>
      <c r="C81" s="402" t="s">
        <v>4508</v>
      </c>
      <c r="D81" s="403"/>
      <c r="E81" s="403"/>
      <c r="F81" s="403"/>
      <c r="G81" s="403"/>
      <c r="H81" s="431"/>
      <c r="I81" s="403"/>
      <c r="J81" s="471"/>
      <c r="K81" s="403"/>
      <c r="L81" s="403"/>
      <c r="M81" s="403"/>
      <c r="N81" s="402"/>
      <c r="O81" s="402"/>
      <c r="P81" s="402"/>
      <c r="Q81" s="270"/>
      <c r="R81" s="270"/>
      <c r="S81" s="523"/>
      <c r="T81" s="532"/>
      <c r="U81" s="274"/>
      <c r="V81" s="274"/>
      <c r="W81" s="274"/>
      <c r="X81" s="274"/>
      <c r="Y81" s="274"/>
      <c r="Z81" s="274"/>
      <c r="AA81" s="274"/>
      <c r="AB81" s="274"/>
      <c r="AC81" s="274"/>
      <c r="AD81" s="274"/>
    </row>
    <row r="82" spans="1:30" ht="15.75" customHeight="1">
      <c r="A82" s="356">
        <v>1</v>
      </c>
      <c r="B82" s="368" t="s">
        <v>1328</v>
      </c>
      <c r="C82" s="268" t="s">
        <v>1330</v>
      </c>
      <c r="D82" s="269" t="s">
        <v>29</v>
      </c>
      <c r="E82" s="269" t="s">
        <v>3007</v>
      </c>
      <c r="F82" s="269" t="s">
        <v>3054</v>
      </c>
      <c r="G82" s="270" t="s">
        <v>1318</v>
      </c>
      <c r="H82" s="346" t="s">
        <v>3722</v>
      </c>
      <c r="I82" s="343" t="s">
        <v>4510</v>
      </c>
      <c r="J82" s="347" t="s">
        <v>3093</v>
      </c>
      <c r="K82" s="346" t="s">
        <v>3723</v>
      </c>
      <c r="L82" s="343" t="s">
        <v>3095</v>
      </c>
      <c r="M82" s="272" t="s">
        <v>3162</v>
      </c>
      <c r="N82" s="343" t="s">
        <v>3725</v>
      </c>
      <c r="O82" s="375"/>
      <c r="P82" s="375"/>
      <c r="Q82" s="362" t="s">
        <v>3724</v>
      </c>
      <c r="R82" s="348">
        <v>45468</v>
      </c>
      <c r="S82" s="267" t="s">
        <v>2860</v>
      </c>
      <c r="T82" s="363" t="s">
        <v>3100</v>
      </c>
      <c r="U82" s="348" t="s">
        <v>3096</v>
      </c>
      <c r="V82" s="350"/>
      <c r="W82" s="350"/>
      <c r="X82" s="350"/>
      <c r="Y82" s="350"/>
      <c r="Z82" s="350"/>
      <c r="AA82" s="350"/>
      <c r="AB82" s="350"/>
      <c r="AC82" s="350"/>
      <c r="AD82" s="350"/>
    </row>
    <row r="83" spans="1:30" ht="15.75" customHeight="1">
      <c r="A83" s="356">
        <f t="shared" ref="A83:A90" si="2">A82+1</f>
        <v>2</v>
      </c>
      <c r="B83" s="368" t="s">
        <v>1337</v>
      </c>
      <c r="C83" s="268" t="s">
        <v>1338</v>
      </c>
      <c r="D83" s="269" t="s">
        <v>29</v>
      </c>
      <c r="E83" s="269" t="s">
        <v>3007</v>
      </c>
      <c r="F83" s="269" t="s">
        <v>3054</v>
      </c>
      <c r="G83" s="270" t="s">
        <v>1318</v>
      </c>
      <c r="H83" s="346" t="s">
        <v>3727</v>
      </c>
      <c r="I83" s="343" t="s">
        <v>4512</v>
      </c>
      <c r="J83" s="347" t="s">
        <v>3728</v>
      </c>
      <c r="K83" s="346" t="s">
        <v>3729</v>
      </c>
      <c r="L83" s="343" t="s">
        <v>3095</v>
      </c>
      <c r="M83" s="272" t="s">
        <v>3162</v>
      </c>
      <c r="N83" s="343" t="s">
        <v>3725</v>
      </c>
      <c r="O83" s="375"/>
      <c r="P83" s="375"/>
      <c r="Q83" s="362" t="s">
        <v>3724</v>
      </c>
      <c r="R83" s="348">
        <v>45468</v>
      </c>
      <c r="S83" s="267" t="s">
        <v>2860</v>
      </c>
      <c r="T83" s="363" t="s">
        <v>3100</v>
      </c>
      <c r="U83" s="348" t="s">
        <v>3096</v>
      </c>
      <c r="V83" s="350"/>
      <c r="W83" s="350"/>
      <c r="X83" s="350"/>
      <c r="Y83" s="350"/>
      <c r="Z83" s="350"/>
      <c r="AA83" s="350"/>
      <c r="AB83" s="350"/>
      <c r="AC83" s="350"/>
      <c r="AD83" s="350"/>
    </row>
    <row r="84" spans="1:30" ht="15.75" customHeight="1">
      <c r="A84" s="356">
        <f t="shared" si="2"/>
        <v>3</v>
      </c>
      <c r="B84" s="368" t="s">
        <v>1359</v>
      </c>
      <c r="C84" s="268" t="s">
        <v>1360</v>
      </c>
      <c r="D84" s="269" t="s">
        <v>29</v>
      </c>
      <c r="E84" s="366" t="s">
        <v>3731</v>
      </c>
      <c r="F84" s="269" t="s">
        <v>3054</v>
      </c>
      <c r="G84" s="270" t="s">
        <v>2714</v>
      </c>
      <c r="H84" s="346" t="s">
        <v>3732</v>
      </c>
      <c r="I84" s="343" t="s">
        <v>4513</v>
      </c>
      <c r="J84" s="347" t="s">
        <v>3733</v>
      </c>
      <c r="K84" s="346" t="s">
        <v>3734</v>
      </c>
      <c r="L84" s="343" t="s">
        <v>3095</v>
      </c>
      <c r="M84" s="272" t="s">
        <v>3162</v>
      </c>
      <c r="N84" s="343" t="s">
        <v>3725</v>
      </c>
      <c r="O84" s="375"/>
      <c r="P84" s="375"/>
      <c r="Q84" s="362" t="s">
        <v>3724</v>
      </c>
      <c r="R84" s="348">
        <v>45468</v>
      </c>
      <c r="S84" s="267" t="s">
        <v>3139</v>
      </c>
      <c r="T84" s="363" t="s">
        <v>3100</v>
      </c>
      <c r="U84" s="348" t="s">
        <v>3096</v>
      </c>
      <c r="V84" s="350"/>
      <c r="W84" s="350"/>
      <c r="X84" s="350"/>
      <c r="Y84" s="350"/>
      <c r="Z84" s="350"/>
      <c r="AA84" s="350"/>
      <c r="AB84" s="350"/>
      <c r="AC84" s="350"/>
      <c r="AD84" s="350"/>
    </row>
    <row r="85" spans="1:30" ht="15.75" customHeight="1">
      <c r="A85" s="356">
        <f t="shared" si="2"/>
        <v>4</v>
      </c>
      <c r="B85" s="368" t="s">
        <v>2711</v>
      </c>
      <c r="C85" s="268" t="s">
        <v>2712</v>
      </c>
      <c r="D85" s="269" t="s">
        <v>29</v>
      </c>
      <c r="E85" s="269" t="s">
        <v>3007</v>
      </c>
      <c r="F85" s="269" t="s">
        <v>3054</v>
      </c>
      <c r="G85" s="270" t="s">
        <v>2714</v>
      </c>
      <c r="H85" s="346" t="s">
        <v>4514</v>
      </c>
      <c r="I85" s="270" t="s">
        <v>2716</v>
      </c>
      <c r="J85" s="347" t="s">
        <v>4515</v>
      </c>
      <c r="K85" s="346" t="s">
        <v>2718</v>
      </c>
      <c r="L85" s="343" t="s">
        <v>4516</v>
      </c>
      <c r="M85" s="272" t="s">
        <v>3162</v>
      </c>
      <c r="N85" s="343" t="s">
        <v>3725</v>
      </c>
      <c r="O85" s="375"/>
      <c r="P85" s="375"/>
      <c r="Q85" s="362" t="s">
        <v>3724</v>
      </c>
      <c r="R85" s="348">
        <v>45468</v>
      </c>
      <c r="S85" s="267" t="s">
        <v>2860</v>
      </c>
      <c r="T85" s="343" t="s">
        <v>4517</v>
      </c>
      <c r="U85" s="348" t="s">
        <v>3096</v>
      </c>
      <c r="V85" s="350"/>
      <c r="W85" s="350"/>
      <c r="X85" s="350"/>
      <c r="Y85" s="350"/>
      <c r="Z85" s="350"/>
      <c r="AA85" s="350"/>
      <c r="AB85" s="350"/>
      <c r="AC85" s="350"/>
      <c r="AD85" s="350"/>
    </row>
    <row r="86" spans="1:30" ht="15.75" customHeight="1">
      <c r="A86" s="356">
        <f t="shared" si="2"/>
        <v>5</v>
      </c>
      <c r="B86" s="368" t="s">
        <v>4518</v>
      </c>
      <c r="C86" s="345" t="s">
        <v>4519</v>
      </c>
      <c r="D86" s="346" t="s">
        <v>29</v>
      </c>
      <c r="E86" s="346" t="s">
        <v>3007</v>
      </c>
      <c r="F86" s="346" t="s">
        <v>3054</v>
      </c>
      <c r="G86" s="270" t="s">
        <v>2714</v>
      </c>
      <c r="H86" s="343"/>
      <c r="I86" s="343" t="s">
        <v>4520</v>
      </c>
      <c r="J86" s="347" t="s">
        <v>4521</v>
      </c>
      <c r="K86" s="346" t="s">
        <v>4522</v>
      </c>
      <c r="L86" s="343" t="s">
        <v>3739</v>
      </c>
      <c r="M86" s="272" t="s">
        <v>3162</v>
      </c>
      <c r="N86" s="343" t="s">
        <v>3725</v>
      </c>
      <c r="O86" s="375"/>
      <c r="P86" s="375"/>
      <c r="Q86" s="362" t="s">
        <v>3724</v>
      </c>
      <c r="R86" s="348">
        <v>45468</v>
      </c>
      <c r="S86" s="267" t="s">
        <v>2860</v>
      </c>
      <c r="T86" s="343" t="s">
        <v>3740</v>
      </c>
      <c r="U86" s="348" t="s">
        <v>3096</v>
      </c>
      <c r="V86" s="350"/>
      <c r="W86" s="350"/>
      <c r="X86" s="350"/>
      <c r="Y86" s="350"/>
      <c r="Z86" s="350"/>
      <c r="AA86" s="350"/>
      <c r="AB86" s="350"/>
      <c r="AC86" s="350"/>
      <c r="AD86" s="350"/>
    </row>
    <row r="87" spans="1:30" ht="15.75" customHeight="1">
      <c r="A87" s="356">
        <f t="shared" si="2"/>
        <v>6</v>
      </c>
      <c r="B87" s="368" t="s">
        <v>1346</v>
      </c>
      <c r="C87" s="345" t="s">
        <v>1347</v>
      </c>
      <c r="D87" s="346" t="s">
        <v>29</v>
      </c>
      <c r="E87" s="346" t="s">
        <v>3007</v>
      </c>
      <c r="F87" s="346" t="s">
        <v>3054</v>
      </c>
      <c r="G87" s="343" t="s">
        <v>3747</v>
      </c>
      <c r="H87" s="346" t="s">
        <v>3736</v>
      </c>
      <c r="I87" s="343" t="s">
        <v>4523</v>
      </c>
      <c r="J87" s="347" t="s">
        <v>3737</v>
      </c>
      <c r="K87" s="346" t="s">
        <v>3738</v>
      </c>
      <c r="L87" s="343" t="s">
        <v>3739</v>
      </c>
      <c r="M87" s="272" t="s">
        <v>3162</v>
      </c>
      <c r="N87" s="343" t="s">
        <v>3725</v>
      </c>
      <c r="O87" s="375"/>
      <c r="P87" s="375"/>
      <c r="Q87" s="362" t="s">
        <v>3724</v>
      </c>
      <c r="R87" s="348">
        <v>45468</v>
      </c>
      <c r="S87" s="267" t="s">
        <v>2860</v>
      </c>
      <c r="T87" s="343" t="s">
        <v>3740</v>
      </c>
      <c r="U87" s="348" t="s">
        <v>3096</v>
      </c>
      <c r="V87" s="350"/>
      <c r="W87" s="350"/>
      <c r="X87" s="350"/>
      <c r="Y87" s="350"/>
      <c r="Z87" s="350"/>
      <c r="AA87" s="350"/>
      <c r="AB87" s="350"/>
      <c r="AC87" s="350"/>
      <c r="AD87" s="350"/>
    </row>
    <row r="88" spans="1:30" ht="15.75" customHeight="1">
      <c r="A88" s="356">
        <f t="shared" si="2"/>
        <v>7</v>
      </c>
      <c r="B88" s="368" t="s">
        <v>4524</v>
      </c>
      <c r="C88" s="345" t="s">
        <v>4525</v>
      </c>
      <c r="D88" s="346" t="s">
        <v>29</v>
      </c>
      <c r="E88" s="346" t="s">
        <v>3007</v>
      </c>
      <c r="F88" s="346" t="s">
        <v>3054</v>
      </c>
      <c r="G88" s="343" t="s">
        <v>1318</v>
      </c>
      <c r="H88" s="343"/>
      <c r="I88" s="343" t="s">
        <v>4526</v>
      </c>
      <c r="J88" s="347" t="s">
        <v>4527</v>
      </c>
      <c r="K88" s="346" t="s">
        <v>4528</v>
      </c>
      <c r="L88" s="343" t="s">
        <v>3739</v>
      </c>
      <c r="M88" s="272" t="s">
        <v>3162</v>
      </c>
      <c r="N88" s="343" t="s">
        <v>3725</v>
      </c>
      <c r="O88" s="375"/>
      <c r="P88" s="375"/>
      <c r="Q88" s="362" t="s">
        <v>3724</v>
      </c>
      <c r="R88" s="348">
        <v>45468</v>
      </c>
      <c r="S88" s="267" t="s">
        <v>2860</v>
      </c>
      <c r="T88" s="343" t="s">
        <v>3740</v>
      </c>
      <c r="U88" s="348" t="s">
        <v>3096</v>
      </c>
      <c r="V88" s="350"/>
      <c r="W88" s="350"/>
      <c r="X88" s="350"/>
      <c r="Y88" s="350"/>
      <c r="Z88" s="350"/>
      <c r="AA88" s="350"/>
      <c r="AB88" s="350"/>
      <c r="AC88" s="350"/>
      <c r="AD88" s="350"/>
    </row>
    <row r="89" spans="1:30" ht="15.75" customHeight="1">
      <c r="A89" s="356">
        <f t="shared" si="2"/>
        <v>8</v>
      </c>
      <c r="B89" s="368" t="s">
        <v>1364</v>
      </c>
      <c r="C89" s="268" t="s">
        <v>1368</v>
      </c>
      <c r="D89" s="269" t="s">
        <v>29</v>
      </c>
      <c r="E89" s="366" t="s">
        <v>3742</v>
      </c>
      <c r="F89" s="269" t="s">
        <v>3054</v>
      </c>
      <c r="G89" s="270" t="s">
        <v>3747</v>
      </c>
      <c r="H89" s="343"/>
      <c r="I89" s="270" t="s">
        <v>4529</v>
      </c>
      <c r="J89" s="271" t="s">
        <v>3743</v>
      </c>
      <c r="K89" s="269" t="s">
        <v>3744</v>
      </c>
      <c r="L89" s="272" t="s">
        <v>3745</v>
      </c>
      <c r="M89" s="272" t="s">
        <v>3162</v>
      </c>
      <c r="N89" s="343" t="s">
        <v>3725</v>
      </c>
      <c r="O89" s="432"/>
      <c r="P89" s="432"/>
      <c r="Q89" s="362" t="s">
        <v>3724</v>
      </c>
      <c r="R89" s="348">
        <v>45468</v>
      </c>
      <c r="S89" s="267" t="s">
        <v>3183</v>
      </c>
      <c r="T89" s="274"/>
      <c r="U89" s="348" t="s">
        <v>3096</v>
      </c>
      <c r="V89" s="274"/>
      <c r="W89" s="274"/>
      <c r="X89" s="274"/>
      <c r="Y89" s="274"/>
      <c r="Z89" s="274"/>
      <c r="AA89" s="274"/>
      <c r="AB89" s="274"/>
      <c r="AC89" s="274"/>
      <c r="AD89" s="274"/>
    </row>
    <row r="90" spans="1:30" ht="15.75" customHeight="1">
      <c r="A90" s="356">
        <f t="shared" si="2"/>
        <v>9</v>
      </c>
      <c r="B90" s="368" t="s">
        <v>2114</v>
      </c>
      <c r="C90" s="268" t="s">
        <v>3166</v>
      </c>
      <c r="D90" s="269" t="s">
        <v>29</v>
      </c>
      <c r="E90" s="346" t="s">
        <v>3007</v>
      </c>
      <c r="F90" s="269" t="s">
        <v>3054</v>
      </c>
      <c r="G90" s="270" t="s">
        <v>3747</v>
      </c>
      <c r="H90" s="343"/>
      <c r="I90" s="270" t="s">
        <v>4530</v>
      </c>
      <c r="J90" s="271" t="s">
        <v>3748</v>
      </c>
      <c r="K90" s="269" t="s">
        <v>3749</v>
      </c>
      <c r="L90" s="272" t="s">
        <v>3750</v>
      </c>
      <c r="M90" s="272" t="s">
        <v>3162</v>
      </c>
      <c r="N90" s="343" t="s">
        <v>3725</v>
      </c>
      <c r="O90" s="432"/>
      <c r="P90" s="432"/>
      <c r="Q90" s="362" t="s">
        <v>3724</v>
      </c>
      <c r="R90" s="348">
        <v>45468</v>
      </c>
      <c r="S90" s="267" t="s">
        <v>2860</v>
      </c>
      <c r="T90" s="274"/>
      <c r="U90" s="348" t="s">
        <v>3096</v>
      </c>
      <c r="V90" s="274"/>
      <c r="W90" s="274"/>
      <c r="X90" s="274"/>
      <c r="Y90" s="274"/>
      <c r="Z90" s="274"/>
      <c r="AA90" s="274"/>
      <c r="AB90" s="274"/>
      <c r="AC90" s="274"/>
      <c r="AD90" s="274"/>
    </row>
    <row r="91" spans="1:30" ht="15.75" customHeight="1">
      <c r="A91" s="535"/>
      <c r="B91" s="402"/>
      <c r="C91" s="472"/>
      <c r="D91" s="459"/>
      <c r="E91" s="431"/>
      <c r="F91" s="403"/>
      <c r="G91" s="403"/>
      <c r="H91" s="431"/>
      <c r="I91" s="403"/>
      <c r="J91" s="471"/>
      <c r="K91" s="403"/>
      <c r="L91" s="504"/>
      <c r="M91" s="427"/>
      <c r="N91" s="402"/>
      <c r="O91" s="402"/>
      <c r="P91" s="402"/>
      <c r="Q91" s="504"/>
      <c r="R91" s="504"/>
      <c r="S91" s="402"/>
      <c r="T91" s="274"/>
      <c r="U91" s="274"/>
      <c r="V91" s="274"/>
      <c r="W91" s="274"/>
      <c r="X91" s="274"/>
      <c r="Y91" s="274"/>
      <c r="Z91" s="274"/>
      <c r="AA91" s="274"/>
      <c r="AB91" s="274"/>
      <c r="AC91" s="274"/>
      <c r="AD91" s="274"/>
    </row>
    <row r="92" spans="1:30" ht="15.75" customHeight="1">
      <c r="A92" s="514" t="s">
        <v>4531</v>
      </c>
      <c r="B92" s="515"/>
      <c r="C92" s="472" t="s">
        <v>4532</v>
      </c>
      <c r="D92" s="449"/>
      <c r="E92" s="431"/>
      <c r="F92" s="431"/>
      <c r="G92" s="431"/>
      <c r="H92" s="431"/>
      <c r="I92" s="431"/>
      <c r="J92" s="456"/>
      <c r="K92" s="431"/>
      <c r="L92" s="431"/>
      <c r="M92" s="431"/>
      <c r="N92" s="431"/>
      <c r="O92" s="431"/>
      <c r="P92" s="431"/>
      <c r="Q92" s="378"/>
      <c r="R92" s="431"/>
      <c r="S92" s="378"/>
      <c r="T92" s="350"/>
      <c r="U92" s="350"/>
      <c r="V92" s="350"/>
      <c r="W92" s="350"/>
      <c r="X92" s="350"/>
      <c r="Y92" s="350"/>
      <c r="Z92" s="350"/>
      <c r="AA92" s="350"/>
      <c r="AB92" s="350"/>
      <c r="AC92" s="350"/>
      <c r="AD92" s="350"/>
    </row>
    <row r="93" spans="1:30" ht="15.75" customHeight="1">
      <c r="A93" s="270">
        <v>1</v>
      </c>
      <c r="B93" s="368" t="s">
        <v>2121</v>
      </c>
      <c r="C93" s="268" t="s">
        <v>3296</v>
      </c>
      <c r="D93" s="270" t="s">
        <v>29</v>
      </c>
      <c r="E93" s="343" t="s">
        <v>3007</v>
      </c>
      <c r="F93" s="270" t="s">
        <v>1239</v>
      </c>
      <c r="G93" s="270" t="s">
        <v>1393</v>
      </c>
      <c r="H93" s="346" t="s">
        <v>3650</v>
      </c>
      <c r="I93" s="270" t="s">
        <v>4533</v>
      </c>
      <c r="J93" s="271" t="s">
        <v>3651</v>
      </c>
      <c r="K93" s="269" t="s">
        <v>3652</v>
      </c>
      <c r="L93" s="270" t="s">
        <v>2961</v>
      </c>
      <c r="M93" s="272" t="s">
        <v>3306</v>
      </c>
      <c r="N93" s="348" t="s">
        <v>3307</v>
      </c>
      <c r="O93" s="348"/>
      <c r="P93" s="348"/>
      <c r="Q93" s="269" t="s">
        <v>3305</v>
      </c>
      <c r="R93" s="272">
        <v>45468</v>
      </c>
      <c r="S93" s="267" t="s">
        <v>2860</v>
      </c>
      <c r="T93" s="274"/>
      <c r="U93" s="273" t="s">
        <v>3653</v>
      </c>
      <c r="V93" s="270" t="s">
        <v>3654</v>
      </c>
      <c r="W93" s="412" t="s">
        <v>3655</v>
      </c>
      <c r="X93" s="274"/>
      <c r="Y93" s="274"/>
      <c r="Z93" s="343" t="s">
        <v>3657</v>
      </c>
      <c r="AA93" s="348" t="s">
        <v>3658</v>
      </c>
      <c r="AB93" s="300" t="s">
        <v>3096</v>
      </c>
      <c r="AC93" s="274"/>
      <c r="AD93" s="272" t="s">
        <v>3162</v>
      </c>
    </row>
    <row r="94" spans="1:30" ht="15.75" customHeight="1">
      <c r="A94" s="270">
        <f t="shared" ref="A94:A104" si="3">A93+1</f>
        <v>2</v>
      </c>
      <c r="B94" s="368" t="s">
        <v>4534</v>
      </c>
      <c r="C94" s="268" t="s">
        <v>4535</v>
      </c>
      <c r="D94" s="270" t="s">
        <v>29</v>
      </c>
      <c r="E94" s="343" t="s">
        <v>3007</v>
      </c>
      <c r="F94" s="270" t="s">
        <v>1239</v>
      </c>
      <c r="G94" s="270" t="s">
        <v>1393</v>
      </c>
      <c r="H94" s="346" t="s">
        <v>4536</v>
      </c>
      <c r="I94" s="270" t="s">
        <v>4537</v>
      </c>
      <c r="J94" s="271" t="s">
        <v>4538</v>
      </c>
      <c r="K94" s="269" t="s">
        <v>4539</v>
      </c>
      <c r="L94" s="270" t="s">
        <v>2961</v>
      </c>
      <c r="M94" s="272" t="s">
        <v>3306</v>
      </c>
      <c r="N94" s="348" t="s">
        <v>3307</v>
      </c>
      <c r="O94" s="348"/>
      <c r="P94" s="348"/>
      <c r="Q94" s="269" t="s">
        <v>3305</v>
      </c>
      <c r="R94" s="272">
        <v>45468</v>
      </c>
      <c r="S94" s="267" t="s">
        <v>2860</v>
      </c>
      <c r="T94" s="274"/>
      <c r="U94" s="273" t="s">
        <v>3653</v>
      </c>
      <c r="V94" s="270" t="s">
        <v>3654</v>
      </c>
      <c r="W94" s="412" t="s">
        <v>3655</v>
      </c>
      <c r="X94" s="274"/>
      <c r="Y94" s="274"/>
      <c r="Z94" s="343" t="s">
        <v>3657</v>
      </c>
      <c r="AA94" s="348" t="s">
        <v>3658</v>
      </c>
      <c r="AB94" s="300" t="s">
        <v>3096</v>
      </c>
      <c r="AC94" s="274"/>
      <c r="AD94" s="272" t="s">
        <v>3162</v>
      </c>
    </row>
    <row r="95" spans="1:30" ht="15.75" customHeight="1">
      <c r="A95" s="270">
        <f t="shared" si="3"/>
        <v>3</v>
      </c>
      <c r="B95" s="368" t="s">
        <v>4540</v>
      </c>
      <c r="C95" s="268" t="s">
        <v>4541</v>
      </c>
      <c r="D95" s="270" t="s">
        <v>29</v>
      </c>
      <c r="E95" s="366" t="s">
        <v>4542</v>
      </c>
      <c r="F95" s="270" t="s">
        <v>1239</v>
      </c>
      <c r="G95" s="270" t="s">
        <v>1393</v>
      </c>
      <c r="H95" s="346" t="s">
        <v>4543</v>
      </c>
      <c r="I95" s="270" t="s">
        <v>4544</v>
      </c>
      <c r="J95" s="271" t="s">
        <v>4545</v>
      </c>
      <c r="K95" s="269" t="s">
        <v>4546</v>
      </c>
      <c r="L95" s="270" t="s">
        <v>2961</v>
      </c>
      <c r="M95" s="272" t="s">
        <v>3306</v>
      </c>
      <c r="N95" s="348" t="s">
        <v>3307</v>
      </c>
      <c r="O95" s="348"/>
      <c r="P95" s="348"/>
      <c r="Q95" s="269" t="s">
        <v>3305</v>
      </c>
      <c r="R95" s="272">
        <v>45468</v>
      </c>
      <c r="S95" s="267" t="s">
        <v>3139</v>
      </c>
      <c r="T95" s="273" t="s">
        <v>2822</v>
      </c>
      <c r="U95" s="273" t="s">
        <v>3653</v>
      </c>
      <c r="V95" s="270" t="s">
        <v>3654</v>
      </c>
      <c r="W95" s="412" t="s">
        <v>3655</v>
      </c>
      <c r="X95" s="274"/>
      <c r="Y95" s="274"/>
      <c r="Z95" s="343" t="s">
        <v>3657</v>
      </c>
      <c r="AA95" s="348" t="s">
        <v>3658</v>
      </c>
      <c r="AB95" s="300" t="s">
        <v>3096</v>
      </c>
      <c r="AC95" s="274"/>
      <c r="AD95" s="272" t="s">
        <v>3162</v>
      </c>
    </row>
    <row r="96" spans="1:30" ht="15.75" customHeight="1">
      <c r="A96" s="270">
        <f t="shared" si="3"/>
        <v>4</v>
      </c>
      <c r="B96" s="368" t="s">
        <v>1408</v>
      </c>
      <c r="C96" s="268" t="s">
        <v>1409</v>
      </c>
      <c r="D96" s="270" t="s">
        <v>29</v>
      </c>
      <c r="E96" s="343" t="s">
        <v>3007</v>
      </c>
      <c r="F96" s="270" t="s">
        <v>1239</v>
      </c>
      <c r="G96" s="270" t="s">
        <v>1536</v>
      </c>
      <c r="H96" s="346" t="s">
        <v>3567</v>
      </c>
      <c r="I96" s="270" t="s">
        <v>4547</v>
      </c>
      <c r="J96" s="271" t="s">
        <v>3568</v>
      </c>
      <c r="K96" s="269" t="s">
        <v>3569</v>
      </c>
      <c r="L96" s="270" t="s">
        <v>3570</v>
      </c>
      <c r="M96" s="272" t="s">
        <v>3306</v>
      </c>
      <c r="N96" s="348" t="s">
        <v>3307</v>
      </c>
      <c r="O96" s="343"/>
      <c r="P96" s="343"/>
      <c r="Q96" s="269" t="s">
        <v>3305</v>
      </c>
      <c r="R96" s="272">
        <v>45468</v>
      </c>
      <c r="S96" s="267" t="s">
        <v>2860</v>
      </c>
      <c r="T96" s="273" t="s">
        <v>3571</v>
      </c>
      <c r="U96" s="273" t="s">
        <v>3572</v>
      </c>
      <c r="V96" s="270" t="s">
        <v>3573</v>
      </c>
      <c r="W96" s="405" t="s">
        <v>3574</v>
      </c>
      <c r="X96" s="270" t="s">
        <v>3575</v>
      </c>
      <c r="Y96" s="406" t="s">
        <v>3577</v>
      </c>
      <c r="Z96" s="343" t="s">
        <v>3578</v>
      </c>
      <c r="AA96" s="343"/>
      <c r="AB96" s="300" t="s">
        <v>3096</v>
      </c>
      <c r="AC96" s="274"/>
      <c r="AD96" s="272" t="s">
        <v>3162</v>
      </c>
    </row>
    <row r="97" spans="1:30" ht="15.75" customHeight="1">
      <c r="A97" s="270">
        <f t="shared" si="3"/>
        <v>5</v>
      </c>
      <c r="B97" s="368" t="s">
        <v>4548</v>
      </c>
      <c r="C97" s="268" t="s">
        <v>4549</v>
      </c>
      <c r="D97" s="270" t="s">
        <v>29</v>
      </c>
      <c r="E97" s="343" t="s">
        <v>3007</v>
      </c>
      <c r="F97" s="270" t="s">
        <v>1239</v>
      </c>
      <c r="G97" s="270" t="s">
        <v>3566</v>
      </c>
      <c r="H97" s="343"/>
      <c r="I97" s="270" t="s">
        <v>4550</v>
      </c>
      <c r="J97" s="271" t="s">
        <v>4551</v>
      </c>
      <c r="K97" s="269" t="s">
        <v>4552</v>
      </c>
      <c r="L97" s="270" t="s">
        <v>4553</v>
      </c>
      <c r="M97" s="272" t="s">
        <v>3306</v>
      </c>
      <c r="N97" s="348" t="s">
        <v>3307</v>
      </c>
      <c r="O97" s="343"/>
      <c r="P97" s="343"/>
      <c r="Q97" s="269" t="s">
        <v>3305</v>
      </c>
      <c r="R97" s="272">
        <v>45468</v>
      </c>
      <c r="S97" s="267" t="s">
        <v>2860</v>
      </c>
      <c r="T97" s="270" t="s">
        <v>4553</v>
      </c>
      <c r="U97" s="343" t="s">
        <v>4554</v>
      </c>
      <c r="V97" s="357" t="s">
        <v>4555</v>
      </c>
      <c r="W97" s="274"/>
      <c r="X97" s="274"/>
      <c r="Y97" s="274"/>
      <c r="Z97" s="348" t="s">
        <v>4556</v>
      </c>
      <c r="AA97" s="343"/>
      <c r="AB97" s="300" t="s">
        <v>3096</v>
      </c>
      <c r="AC97" s="274"/>
      <c r="AD97" s="272" t="s">
        <v>3162</v>
      </c>
    </row>
    <row r="98" spans="1:30" ht="15.75" customHeight="1">
      <c r="A98" s="270">
        <f t="shared" si="3"/>
        <v>6</v>
      </c>
      <c r="B98" s="368" t="s">
        <v>4557</v>
      </c>
      <c r="C98" s="345" t="s">
        <v>4558</v>
      </c>
      <c r="D98" s="270" t="s">
        <v>29</v>
      </c>
      <c r="E98" s="343" t="s">
        <v>3007</v>
      </c>
      <c r="F98" s="270" t="s">
        <v>1239</v>
      </c>
      <c r="G98" s="270" t="s">
        <v>1393</v>
      </c>
      <c r="H98" s="343"/>
      <c r="I98" s="343" t="s">
        <v>4559</v>
      </c>
      <c r="J98" s="347" t="s">
        <v>4560</v>
      </c>
      <c r="K98" s="346" t="s">
        <v>4561</v>
      </c>
      <c r="L98" s="270" t="s">
        <v>3304</v>
      </c>
      <c r="M98" s="272" t="s">
        <v>3306</v>
      </c>
      <c r="N98" s="348" t="s">
        <v>3307</v>
      </c>
      <c r="O98" s="343"/>
      <c r="P98" s="343"/>
      <c r="Q98" s="269" t="s">
        <v>3305</v>
      </c>
      <c r="R98" s="272">
        <v>45468</v>
      </c>
      <c r="S98" s="267" t="s">
        <v>2860</v>
      </c>
      <c r="T98" s="410"/>
      <c r="U98" s="410"/>
      <c r="V98" s="274"/>
      <c r="W98" s="274"/>
      <c r="X98" s="274"/>
      <c r="Y98" s="274"/>
      <c r="Z98" s="343" t="s">
        <v>4562</v>
      </c>
      <c r="AA98" s="343" t="s">
        <v>4563</v>
      </c>
      <c r="AB98" s="300" t="s">
        <v>3096</v>
      </c>
      <c r="AC98" s="274"/>
      <c r="AD98" s="272" t="s">
        <v>3162</v>
      </c>
    </row>
    <row r="99" spans="1:30" ht="15.75" customHeight="1">
      <c r="A99" s="270">
        <f t="shared" si="3"/>
        <v>7</v>
      </c>
      <c r="B99" s="368" t="s">
        <v>1469</v>
      </c>
      <c r="C99" s="345" t="s">
        <v>1470</v>
      </c>
      <c r="D99" s="270" t="s">
        <v>29</v>
      </c>
      <c r="E99" s="343" t="s">
        <v>3007</v>
      </c>
      <c r="F99" s="270" t="s">
        <v>1239</v>
      </c>
      <c r="G99" s="270" t="s">
        <v>1393</v>
      </c>
      <c r="H99" s="346" t="s">
        <v>3300</v>
      </c>
      <c r="I99" s="343" t="s">
        <v>3301</v>
      </c>
      <c r="J99" s="347" t="s">
        <v>3302</v>
      </c>
      <c r="K99" s="346" t="s">
        <v>3303</v>
      </c>
      <c r="L99" s="270" t="s">
        <v>3304</v>
      </c>
      <c r="M99" s="272" t="s">
        <v>3306</v>
      </c>
      <c r="N99" s="348" t="s">
        <v>3307</v>
      </c>
      <c r="O99" s="343"/>
      <c r="P99" s="343"/>
      <c r="Q99" s="269" t="s">
        <v>3305</v>
      </c>
      <c r="R99" s="272">
        <v>45468</v>
      </c>
      <c r="S99" s="267" t="s">
        <v>2860</v>
      </c>
      <c r="T99" s="410"/>
      <c r="U99" s="410"/>
      <c r="V99" s="274"/>
      <c r="W99" s="274"/>
      <c r="X99" s="274"/>
      <c r="Y99" s="274"/>
      <c r="Z99" s="343" t="s">
        <v>4562</v>
      </c>
      <c r="AA99" s="343" t="s">
        <v>4563</v>
      </c>
      <c r="AB99" s="300" t="s">
        <v>3096</v>
      </c>
      <c r="AC99" s="274"/>
      <c r="AD99" s="272" t="s">
        <v>3162</v>
      </c>
    </row>
    <row r="100" spans="1:30" ht="15.75" customHeight="1">
      <c r="A100" s="270">
        <f t="shared" si="3"/>
        <v>8</v>
      </c>
      <c r="B100" s="368" t="s">
        <v>4564</v>
      </c>
      <c r="C100" s="268" t="s">
        <v>4565</v>
      </c>
      <c r="D100" s="270" t="s">
        <v>29</v>
      </c>
      <c r="E100" s="343" t="s">
        <v>3007</v>
      </c>
      <c r="F100" s="270" t="s">
        <v>1239</v>
      </c>
      <c r="G100" s="270" t="s">
        <v>1536</v>
      </c>
      <c r="H100" s="346" t="s">
        <v>4566</v>
      </c>
      <c r="I100" s="270" t="s">
        <v>4567</v>
      </c>
      <c r="J100" s="271" t="s">
        <v>4568</v>
      </c>
      <c r="K100" s="269" t="s">
        <v>4569</v>
      </c>
      <c r="L100" s="375" t="s">
        <v>4570</v>
      </c>
      <c r="M100" s="272" t="s">
        <v>3306</v>
      </c>
      <c r="N100" s="348" t="s">
        <v>3307</v>
      </c>
      <c r="O100" s="343"/>
      <c r="P100" s="343"/>
      <c r="Q100" s="269" t="s">
        <v>3305</v>
      </c>
      <c r="R100" s="272">
        <v>45468</v>
      </c>
      <c r="S100" s="267" t="s">
        <v>2860</v>
      </c>
      <c r="T100" s="410"/>
      <c r="U100" s="410"/>
      <c r="V100" s="274"/>
      <c r="W100" s="274"/>
      <c r="X100" s="274"/>
      <c r="Y100" s="274"/>
      <c r="Z100" s="270" t="s">
        <v>4571</v>
      </c>
      <c r="AA100" s="343"/>
      <c r="AB100" s="300" t="s">
        <v>3096</v>
      </c>
      <c r="AC100" s="274"/>
      <c r="AD100" s="272" t="s">
        <v>3162</v>
      </c>
    </row>
    <row r="101" spans="1:30" ht="15.75" customHeight="1">
      <c r="A101" s="270">
        <f t="shared" si="3"/>
        <v>9</v>
      </c>
      <c r="B101" s="368" t="s">
        <v>4572</v>
      </c>
      <c r="C101" s="268" t="s">
        <v>4573</v>
      </c>
      <c r="D101" s="270" t="s">
        <v>29</v>
      </c>
      <c r="E101" s="343" t="s">
        <v>3007</v>
      </c>
      <c r="F101" s="270" t="s">
        <v>1239</v>
      </c>
      <c r="G101" s="270" t="s">
        <v>1536</v>
      </c>
      <c r="H101" s="346" t="s">
        <v>4574</v>
      </c>
      <c r="I101" s="270" t="s">
        <v>4575</v>
      </c>
      <c r="J101" s="271" t="s">
        <v>4576</v>
      </c>
      <c r="K101" s="269" t="s">
        <v>4577</v>
      </c>
      <c r="L101" s="375" t="s">
        <v>4578</v>
      </c>
      <c r="M101" s="272" t="s">
        <v>3306</v>
      </c>
      <c r="N101" s="348" t="s">
        <v>3307</v>
      </c>
      <c r="O101" s="343"/>
      <c r="P101" s="343"/>
      <c r="Q101" s="269" t="s">
        <v>3305</v>
      </c>
      <c r="R101" s="272">
        <v>45468</v>
      </c>
      <c r="S101" s="267" t="s">
        <v>2860</v>
      </c>
      <c r="T101" s="410"/>
      <c r="U101" s="410"/>
      <c r="V101" s="274"/>
      <c r="W101" s="274"/>
      <c r="X101" s="274"/>
      <c r="Y101" s="274"/>
      <c r="Z101" s="270" t="s">
        <v>3597</v>
      </c>
      <c r="AA101" s="343"/>
      <c r="AB101" s="300" t="s">
        <v>3096</v>
      </c>
      <c r="AC101" s="274"/>
      <c r="AD101" s="272" t="s">
        <v>3162</v>
      </c>
    </row>
    <row r="102" spans="1:30" ht="15.75" customHeight="1">
      <c r="A102" s="270">
        <f t="shared" si="3"/>
        <v>10</v>
      </c>
      <c r="B102" s="368" t="s">
        <v>1413</v>
      </c>
      <c r="C102" s="268" t="s">
        <v>1416</v>
      </c>
      <c r="D102" s="270" t="s">
        <v>29</v>
      </c>
      <c r="E102" s="343" t="s">
        <v>3007</v>
      </c>
      <c r="F102" s="270" t="s">
        <v>1239</v>
      </c>
      <c r="G102" s="270" t="s">
        <v>1536</v>
      </c>
      <c r="H102" s="343"/>
      <c r="I102" s="270" t="s">
        <v>4579</v>
      </c>
      <c r="J102" s="271" t="s">
        <v>3591</v>
      </c>
      <c r="K102" s="269" t="s">
        <v>3592</v>
      </c>
      <c r="L102" s="375" t="s">
        <v>3593</v>
      </c>
      <c r="M102" s="272" t="s">
        <v>3306</v>
      </c>
      <c r="N102" s="348" t="s">
        <v>3307</v>
      </c>
      <c r="O102" s="343"/>
      <c r="P102" s="343"/>
      <c r="Q102" s="269" t="s">
        <v>3305</v>
      </c>
      <c r="R102" s="272">
        <v>45468</v>
      </c>
      <c r="S102" s="267" t="s">
        <v>2860</v>
      </c>
      <c r="T102" s="410"/>
      <c r="U102" s="410"/>
      <c r="V102" s="274"/>
      <c r="W102" s="274"/>
      <c r="X102" s="274"/>
      <c r="Y102" s="274"/>
      <c r="Z102" s="274"/>
      <c r="AA102" s="274"/>
      <c r="AB102" s="300" t="s">
        <v>3096</v>
      </c>
      <c r="AC102" s="274"/>
      <c r="AD102" s="272" t="s">
        <v>3162</v>
      </c>
    </row>
    <row r="103" spans="1:30" ht="15.75" customHeight="1">
      <c r="A103" s="270">
        <f t="shared" si="3"/>
        <v>11</v>
      </c>
      <c r="B103" s="368" t="s">
        <v>1434</v>
      </c>
      <c r="C103" s="268" t="s">
        <v>1435</v>
      </c>
      <c r="D103" s="270" t="s">
        <v>29</v>
      </c>
      <c r="E103" s="343" t="s">
        <v>3007</v>
      </c>
      <c r="F103" s="270" t="s">
        <v>1239</v>
      </c>
      <c r="G103" s="270" t="s">
        <v>1536</v>
      </c>
      <c r="H103" s="343"/>
      <c r="I103" s="270" t="s">
        <v>4580</v>
      </c>
      <c r="J103" s="271" t="s">
        <v>4581</v>
      </c>
      <c r="K103" s="269" t="s">
        <v>4582</v>
      </c>
      <c r="L103" s="375" t="s">
        <v>4583</v>
      </c>
      <c r="M103" s="272"/>
      <c r="N103" s="348" t="s">
        <v>3307</v>
      </c>
      <c r="O103" s="343"/>
      <c r="P103" s="343"/>
      <c r="Q103" s="269" t="s">
        <v>3305</v>
      </c>
      <c r="R103" s="272">
        <v>45468</v>
      </c>
      <c r="S103" s="267" t="s">
        <v>2860</v>
      </c>
      <c r="T103" s="410"/>
      <c r="U103" s="410"/>
      <c r="V103" s="274"/>
      <c r="W103" s="274"/>
      <c r="X103" s="274"/>
      <c r="Y103" s="274"/>
      <c r="Z103" s="270"/>
      <c r="AA103" s="343"/>
      <c r="AB103" s="300"/>
      <c r="AC103" s="274"/>
      <c r="AD103" s="274"/>
    </row>
    <row r="104" spans="1:30" ht="15.75" customHeight="1">
      <c r="A104" s="270">
        <f t="shared" si="3"/>
        <v>12</v>
      </c>
      <c r="B104" s="368" t="s">
        <v>2122</v>
      </c>
      <c r="C104" s="268" t="s">
        <v>3311</v>
      </c>
      <c r="D104" s="270" t="s">
        <v>29</v>
      </c>
      <c r="E104" s="343" t="s">
        <v>3007</v>
      </c>
      <c r="F104" s="270" t="s">
        <v>1239</v>
      </c>
      <c r="G104" s="270" t="s">
        <v>1536</v>
      </c>
      <c r="H104" s="343"/>
      <c r="I104" s="270" t="s">
        <v>4584</v>
      </c>
      <c r="J104" s="271" t="s">
        <v>3666</v>
      </c>
      <c r="K104" s="269" t="s">
        <v>3667</v>
      </c>
      <c r="L104" s="375" t="s">
        <v>3668</v>
      </c>
      <c r="M104" s="272"/>
      <c r="N104" s="348" t="s">
        <v>3307</v>
      </c>
      <c r="O104" s="343"/>
      <c r="P104" s="343"/>
      <c r="Q104" s="269" t="s">
        <v>3305</v>
      </c>
      <c r="R104" s="272">
        <v>45468</v>
      </c>
      <c r="S104" s="267" t="s">
        <v>2860</v>
      </c>
      <c r="T104" s="410"/>
      <c r="U104" s="410"/>
      <c r="V104" s="274"/>
      <c r="W104" s="274"/>
      <c r="X104" s="274"/>
      <c r="Y104" s="274"/>
      <c r="Z104" s="274"/>
      <c r="AA104" s="274"/>
      <c r="AB104" s="300"/>
      <c r="AC104" s="274"/>
      <c r="AD104" s="274"/>
    </row>
    <row r="105" spans="1:30" ht="15.75" customHeight="1">
      <c r="A105" s="403"/>
      <c r="B105" s="402"/>
      <c r="C105" s="402"/>
      <c r="D105" s="403"/>
      <c r="E105" s="431"/>
      <c r="F105" s="403"/>
      <c r="G105" s="403"/>
      <c r="H105" s="431"/>
      <c r="I105" s="403"/>
      <c r="J105" s="471"/>
      <c r="K105" s="403"/>
      <c r="L105" s="431"/>
      <c r="M105" s="427"/>
      <c r="N105" s="431"/>
      <c r="O105" s="431"/>
      <c r="P105" s="431"/>
      <c r="Q105" s="402"/>
      <c r="R105" s="504"/>
      <c r="S105" s="402"/>
      <c r="T105" s="410"/>
      <c r="U105" s="410"/>
      <c r="V105" s="274"/>
      <c r="W105" s="274"/>
      <c r="X105" s="274"/>
      <c r="Y105" s="274"/>
      <c r="Z105" s="274"/>
      <c r="AA105" s="274"/>
      <c r="AB105" s="274"/>
      <c r="AC105" s="274"/>
      <c r="AD105" s="274"/>
    </row>
    <row r="106" spans="1:30" ht="15.75" customHeight="1">
      <c r="A106" s="514" t="s">
        <v>4207</v>
      </c>
      <c r="B106" s="515"/>
      <c r="C106" s="402" t="s">
        <v>4585</v>
      </c>
      <c r="D106" s="431"/>
      <c r="E106" s="431"/>
      <c r="F106" s="431"/>
      <c r="G106" s="431"/>
      <c r="H106" s="431"/>
      <c r="I106" s="431"/>
      <c r="J106" s="456"/>
      <c r="K106" s="431"/>
      <c r="L106" s="431"/>
      <c r="M106" s="431"/>
      <c r="N106" s="431"/>
      <c r="O106" s="431"/>
      <c r="P106" s="431"/>
      <c r="Q106" s="378"/>
      <c r="R106" s="431"/>
      <c r="S106" s="378"/>
      <c r="T106" s="350"/>
      <c r="U106" s="350"/>
      <c r="V106" s="350"/>
      <c r="W106" s="350"/>
      <c r="X106" s="350"/>
      <c r="Y106" s="350"/>
      <c r="Z106" s="350"/>
      <c r="AA106" s="350"/>
      <c r="AB106" s="350"/>
      <c r="AC106" s="350"/>
      <c r="AD106" s="350"/>
    </row>
    <row r="107" spans="1:30" ht="15.75" customHeight="1">
      <c r="A107" s="270">
        <v>1</v>
      </c>
      <c r="B107" s="368" t="s">
        <v>1620</v>
      </c>
      <c r="C107" s="268" t="s">
        <v>1621</v>
      </c>
      <c r="D107" s="270" t="s">
        <v>29</v>
      </c>
      <c r="E107" s="270" t="s">
        <v>3007</v>
      </c>
      <c r="F107" s="270" t="s">
        <v>1239</v>
      </c>
      <c r="G107" s="270" t="s">
        <v>2555</v>
      </c>
      <c r="H107" s="343" t="s">
        <v>3671</v>
      </c>
      <c r="I107" s="270" t="s">
        <v>4587</v>
      </c>
      <c r="J107" s="271" t="s">
        <v>3672</v>
      </c>
      <c r="K107" s="269" t="s">
        <v>3673</v>
      </c>
      <c r="L107" s="270" t="s">
        <v>3674</v>
      </c>
      <c r="M107" s="272" t="s">
        <v>3162</v>
      </c>
      <c r="N107" s="343" t="s">
        <v>3560</v>
      </c>
      <c r="O107" s="343"/>
      <c r="P107" s="343"/>
      <c r="Q107" s="270" t="s">
        <v>3559</v>
      </c>
      <c r="R107" s="348">
        <v>45477</v>
      </c>
      <c r="S107" s="267" t="s">
        <v>2860</v>
      </c>
      <c r="T107" s="274"/>
      <c r="U107" s="270"/>
      <c r="V107" s="405" t="s">
        <v>3675</v>
      </c>
      <c r="W107" s="343" t="s">
        <v>3676</v>
      </c>
      <c r="X107" s="343" t="s">
        <v>3677</v>
      </c>
      <c r="Y107" s="300" t="s">
        <v>3096</v>
      </c>
      <c r="Z107" s="274"/>
      <c r="AA107" s="274"/>
      <c r="AB107" s="274"/>
      <c r="AC107" s="274"/>
      <c r="AD107" s="274"/>
    </row>
    <row r="108" spans="1:30" ht="15.75" customHeight="1">
      <c r="A108" s="270">
        <v>2</v>
      </c>
      <c r="B108" s="368" t="s">
        <v>4588</v>
      </c>
      <c r="C108" s="268" t="s">
        <v>4589</v>
      </c>
      <c r="D108" s="270" t="s">
        <v>29</v>
      </c>
      <c r="E108" s="270" t="s">
        <v>3007</v>
      </c>
      <c r="F108" s="270" t="s">
        <v>1239</v>
      </c>
      <c r="G108" s="270" t="s">
        <v>2555</v>
      </c>
      <c r="H108" s="343"/>
      <c r="I108" s="270" t="s">
        <v>4590</v>
      </c>
      <c r="J108" s="271" t="s">
        <v>4591</v>
      </c>
      <c r="K108" s="269" t="s">
        <v>4592</v>
      </c>
      <c r="L108" s="270" t="s">
        <v>4593</v>
      </c>
      <c r="M108" s="272" t="s">
        <v>3162</v>
      </c>
      <c r="N108" s="343" t="s">
        <v>3560</v>
      </c>
      <c r="O108" s="343"/>
      <c r="P108" s="343"/>
      <c r="Q108" s="270" t="s">
        <v>3559</v>
      </c>
      <c r="R108" s="348">
        <v>45477</v>
      </c>
      <c r="S108" s="267" t="s">
        <v>2860</v>
      </c>
      <c r="T108" s="274"/>
      <c r="U108" s="403"/>
      <c r="V108" s="404"/>
      <c r="W108" s="343" t="s">
        <v>4594</v>
      </c>
      <c r="X108" s="343"/>
      <c r="Y108" s="300" t="s">
        <v>3096</v>
      </c>
      <c r="Z108" s="274"/>
      <c r="AA108" s="274"/>
      <c r="AB108" s="274"/>
      <c r="AC108" s="274"/>
      <c r="AD108" s="274"/>
    </row>
    <row r="109" spans="1:30" ht="15.75" customHeight="1">
      <c r="A109" s="270">
        <v>3</v>
      </c>
      <c r="B109" s="368" t="s">
        <v>2899</v>
      </c>
      <c r="C109" s="345" t="s">
        <v>2900</v>
      </c>
      <c r="D109" s="270" t="s">
        <v>29</v>
      </c>
      <c r="E109" s="270" t="s">
        <v>3007</v>
      </c>
      <c r="F109" s="270" t="s">
        <v>1239</v>
      </c>
      <c r="G109" s="270" t="s">
        <v>2555</v>
      </c>
      <c r="H109" s="346" t="s">
        <v>3555</v>
      </c>
      <c r="I109" s="343" t="s">
        <v>2902</v>
      </c>
      <c r="J109" s="271" t="s">
        <v>3557</v>
      </c>
      <c r="K109" s="269" t="s">
        <v>2904</v>
      </c>
      <c r="L109" s="343" t="s">
        <v>3558</v>
      </c>
      <c r="M109" s="272" t="s">
        <v>3162</v>
      </c>
      <c r="N109" s="343" t="s">
        <v>3560</v>
      </c>
      <c r="O109" s="343"/>
      <c r="P109" s="343"/>
      <c r="Q109" s="270" t="s">
        <v>3559</v>
      </c>
      <c r="R109" s="348">
        <v>45477</v>
      </c>
      <c r="S109" s="267" t="s">
        <v>2860</v>
      </c>
      <c r="T109" s="274"/>
      <c r="U109" s="403"/>
      <c r="V109" s="404"/>
      <c r="W109" s="343" t="s">
        <v>3562</v>
      </c>
      <c r="X109" s="343"/>
      <c r="Y109" s="300" t="s">
        <v>3096</v>
      </c>
      <c r="Z109" s="274"/>
      <c r="AA109" s="274"/>
      <c r="AB109" s="274"/>
      <c r="AC109" s="274"/>
      <c r="AD109" s="274"/>
    </row>
    <row r="110" spans="1:30" ht="15.75" customHeight="1">
      <c r="A110" s="270">
        <v>4</v>
      </c>
      <c r="B110" s="368" t="s">
        <v>4595</v>
      </c>
      <c r="C110" s="345" t="s">
        <v>4596</v>
      </c>
      <c r="D110" s="270" t="s">
        <v>29</v>
      </c>
      <c r="E110" s="270" t="s">
        <v>3007</v>
      </c>
      <c r="F110" s="270" t="s">
        <v>1239</v>
      </c>
      <c r="G110" s="270" t="s">
        <v>2555</v>
      </c>
      <c r="H110" s="343"/>
      <c r="I110" s="343" t="s">
        <v>4597</v>
      </c>
      <c r="J110" s="271" t="s">
        <v>4598</v>
      </c>
      <c r="K110" s="269" t="s">
        <v>4599</v>
      </c>
      <c r="L110" s="343" t="s">
        <v>4600</v>
      </c>
      <c r="M110" s="343"/>
      <c r="N110" s="343" t="s">
        <v>3560</v>
      </c>
      <c r="O110" s="343"/>
      <c r="P110" s="343"/>
      <c r="Q110" s="270"/>
      <c r="R110" s="348"/>
      <c r="S110" s="267"/>
      <c r="T110" s="274"/>
      <c r="U110" s="403"/>
      <c r="V110" s="404"/>
      <c r="W110" s="343"/>
      <c r="X110" s="343"/>
      <c r="Y110" s="274"/>
      <c r="Z110" s="274"/>
      <c r="AA110" s="274"/>
      <c r="AB110" s="274"/>
      <c r="AC110" s="274"/>
      <c r="AD110" s="274"/>
    </row>
    <row r="111" spans="1:30" ht="15.75" customHeight="1">
      <c r="A111" s="535"/>
      <c r="B111" s="274"/>
      <c r="C111" s="274"/>
      <c r="D111" s="535"/>
      <c r="E111" s="535"/>
      <c r="F111" s="535"/>
      <c r="G111" s="535"/>
      <c r="H111" s="535"/>
      <c r="I111" s="535"/>
      <c r="J111" s="540"/>
      <c r="K111" s="535"/>
      <c r="L111" s="535"/>
      <c r="M111" s="535"/>
      <c r="N111" s="535"/>
      <c r="O111" s="535"/>
      <c r="P111" s="535"/>
      <c r="Q111" s="350"/>
      <c r="R111" s="535"/>
      <c r="S111" s="350"/>
      <c r="T111" s="350"/>
      <c r="U111" s="274"/>
      <c r="V111" s="350"/>
      <c r="W111" s="350"/>
      <c r="X111" s="350"/>
      <c r="Y111" s="350"/>
      <c r="Z111" s="350"/>
      <c r="AA111" s="350"/>
      <c r="AB111" s="350"/>
      <c r="AC111" s="350"/>
      <c r="AD111" s="350"/>
    </row>
    <row r="112" spans="1:30" ht="15.75" customHeight="1">
      <c r="A112" s="403"/>
      <c r="B112" s="402"/>
      <c r="C112" s="402"/>
      <c r="D112" s="403"/>
      <c r="E112" s="403"/>
      <c r="F112" s="403"/>
      <c r="G112" s="403"/>
      <c r="H112" s="431"/>
      <c r="I112" s="403"/>
      <c r="J112" s="471"/>
      <c r="K112" s="431"/>
      <c r="L112" s="431"/>
      <c r="M112" s="431"/>
      <c r="N112" s="431"/>
      <c r="O112" s="431"/>
      <c r="P112" s="431"/>
      <c r="Q112" s="402"/>
      <c r="R112" s="427"/>
      <c r="S112" s="378"/>
      <c r="T112" s="350"/>
      <c r="U112" s="274"/>
      <c r="V112" s="350"/>
      <c r="W112" s="350"/>
      <c r="X112" s="350"/>
      <c r="Y112" s="350"/>
      <c r="Z112" s="350"/>
      <c r="AA112" s="350"/>
      <c r="AB112" s="350"/>
      <c r="AC112" s="350"/>
      <c r="AD112" s="350"/>
    </row>
    <row r="113" spans="1:30" ht="15.75" customHeight="1">
      <c r="A113" s="514" t="s">
        <v>124</v>
      </c>
      <c r="B113" s="515"/>
      <c r="C113" s="472" t="s">
        <v>4603</v>
      </c>
      <c r="D113" s="449"/>
      <c r="E113" s="431"/>
      <c r="F113" s="431"/>
      <c r="G113" s="431"/>
      <c r="H113" s="431"/>
      <c r="I113" s="431"/>
      <c r="J113" s="456"/>
      <c r="K113" s="431"/>
      <c r="L113" s="431"/>
      <c r="M113" s="431"/>
      <c r="N113" s="431"/>
      <c r="O113" s="431"/>
      <c r="P113" s="431"/>
      <c r="Q113" s="378"/>
      <c r="R113" s="431"/>
      <c r="S113" s="378"/>
      <c r="T113" s="350"/>
      <c r="U113" s="350"/>
      <c r="V113" s="350"/>
      <c r="W113" s="350"/>
      <c r="X113" s="350"/>
      <c r="Y113" s="350"/>
      <c r="Z113" s="350"/>
      <c r="AA113" s="350"/>
      <c r="AB113" s="350"/>
      <c r="AC113" s="350"/>
      <c r="AD113" s="350"/>
    </row>
    <row r="114" spans="1:30" ht="15.75" customHeight="1">
      <c r="A114" s="270">
        <v>1</v>
      </c>
      <c r="B114" s="541" t="s">
        <v>3261</v>
      </c>
      <c r="C114" s="268" t="s">
        <v>3262</v>
      </c>
      <c r="D114" s="270" t="s">
        <v>120</v>
      </c>
      <c r="E114" s="343" t="s">
        <v>376</v>
      </c>
      <c r="F114" s="270" t="s">
        <v>3081</v>
      </c>
      <c r="G114" s="270" t="s">
        <v>278</v>
      </c>
      <c r="H114" s="343"/>
      <c r="I114" s="270" t="s">
        <v>3263</v>
      </c>
      <c r="J114" s="271" t="s">
        <v>3264</v>
      </c>
      <c r="K114" s="269" t="s">
        <v>3265</v>
      </c>
      <c r="L114" s="270" t="s">
        <v>3266</v>
      </c>
      <c r="M114" s="272" t="s">
        <v>4604</v>
      </c>
      <c r="N114" s="348"/>
      <c r="O114" s="348"/>
      <c r="P114" s="348"/>
      <c r="Q114" s="269" t="s">
        <v>3267</v>
      </c>
      <c r="R114" s="272"/>
      <c r="S114" s="267"/>
      <c r="T114" s="274"/>
      <c r="U114" s="273"/>
      <c r="V114" s="270"/>
      <c r="W114" s="412"/>
      <c r="X114" s="274"/>
      <c r="Y114" s="274"/>
      <c r="Z114" s="343"/>
      <c r="AA114" s="348"/>
      <c r="AB114" s="300"/>
      <c r="AC114" s="274"/>
      <c r="AD114" s="272"/>
    </row>
    <row r="115" spans="1:30" ht="15.75" customHeight="1">
      <c r="A115" s="270">
        <f t="shared" ref="A115:A120" si="4">A114+1</f>
        <v>2</v>
      </c>
      <c r="B115" s="541" t="s">
        <v>3271</v>
      </c>
      <c r="C115" s="268" t="s">
        <v>3272</v>
      </c>
      <c r="D115" s="270" t="s">
        <v>120</v>
      </c>
      <c r="E115" s="343" t="s">
        <v>376</v>
      </c>
      <c r="F115" s="270" t="s">
        <v>3081</v>
      </c>
      <c r="G115" s="270" t="s">
        <v>278</v>
      </c>
      <c r="H115" s="343"/>
      <c r="I115" s="270" t="s">
        <v>3273</v>
      </c>
      <c r="J115" s="271" t="s">
        <v>3274</v>
      </c>
      <c r="K115" s="269" t="s">
        <v>3275</v>
      </c>
      <c r="L115" s="270" t="s">
        <v>3266</v>
      </c>
      <c r="M115" s="272" t="s">
        <v>4604</v>
      </c>
      <c r="N115" s="348"/>
      <c r="O115" s="348"/>
      <c r="P115" s="348"/>
      <c r="Q115" s="269" t="s">
        <v>3267</v>
      </c>
      <c r="R115" s="272"/>
      <c r="S115" s="267"/>
      <c r="T115" s="273"/>
      <c r="U115" s="273"/>
      <c r="V115" s="270"/>
      <c r="W115" s="412"/>
      <c r="X115" s="274"/>
      <c r="Y115" s="274"/>
      <c r="Z115" s="343"/>
      <c r="AA115" s="348"/>
      <c r="AB115" s="300"/>
      <c r="AC115" s="274"/>
      <c r="AD115" s="272"/>
    </row>
    <row r="116" spans="1:30" ht="15.75" customHeight="1">
      <c r="A116" s="270">
        <f t="shared" si="4"/>
        <v>3</v>
      </c>
      <c r="B116" s="541" t="s">
        <v>4606</v>
      </c>
      <c r="C116" s="268" t="s">
        <v>4607</v>
      </c>
      <c r="D116" s="270" t="s">
        <v>120</v>
      </c>
      <c r="E116" s="343" t="s">
        <v>376</v>
      </c>
      <c r="F116" s="270" t="s">
        <v>3081</v>
      </c>
      <c r="G116" s="270" t="s">
        <v>278</v>
      </c>
      <c r="H116" s="343"/>
      <c r="I116" s="270" t="s">
        <v>4608</v>
      </c>
      <c r="J116" s="271" t="s">
        <v>4609</v>
      </c>
      <c r="K116" s="269" t="s">
        <v>4610</v>
      </c>
      <c r="L116" s="270" t="s">
        <v>3266</v>
      </c>
      <c r="M116" s="272" t="s">
        <v>4604</v>
      </c>
      <c r="N116" s="343"/>
      <c r="O116" s="343"/>
      <c r="P116" s="343"/>
      <c r="Q116" s="269" t="s">
        <v>3267</v>
      </c>
      <c r="R116" s="272"/>
      <c r="S116" s="267"/>
      <c r="T116" s="273"/>
      <c r="U116" s="273"/>
      <c r="V116" s="270"/>
      <c r="W116" s="405"/>
      <c r="X116" s="270"/>
      <c r="Y116" s="406"/>
      <c r="Z116" s="343"/>
      <c r="AA116" s="343"/>
      <c r="AB116" s="300"/>
      <c r="AC116" s="274"/>
      <c r="AD116" s="272"/>
    </row>
    <row r="117" spans="1:30" ht="15.75" customHeight="1">
      <c r="A117" s="270">
        <f t="shared" si="4"/>
        <v>4</v>
      </c>
      <c r="B117" s="541" t="s">
        <v>607</v>
      </c>
      <c r="C117" s="268" t="s">
        <v>608</v>
      </c>
      <c r="D117" s="270" t="s">
        <v>120</v>
      </c>
      <c r="E117" s="343" t="s">
        <v>376</v>
      </c>
      <c r="F117" s="270" t="s">
        <v>3081</v>
      </c>
      <c r="G117" s="270" t="s">
        <v>278</v>
      </c>
      <c r="H117" s="343"/>
      <c r="I117" s="270" t="s">
        <v>4611</v>
      </c>
      <c r="J117" s="271" t="s">
        <v>3277</v>
      </c>
      <c r="K117" s="269" t="s">
        <v>3278</v>
      </c>
      <c r="L117" s="270" t="s">
        <v>3266</v>
      </c>
      <c r="M117" s="272" t="s">
        <v>4604</v>
      </c>
      <c r="N117" s="343"/>
      <c r="O117" s="343"/>
      <c r="P117" s="343"/>
      <c r="Q117" s="269" t="s">
        <v>3267</v>
      </c>
      <c r="R117" s="272"/>
      <c r="S117" s="267"/>
      <c r="T117" s="270"/>
      <c r="U117" s="343"/>
      <c r="V117" s="357"/>
      <c r="W117" s="274"/>
      <c r="X117" s="274"/>
      <c r="Y117" s="274"/>
      <c r="Z117" s="348"/>
      <c r="AA117" s="343"/>
      <c r="AB117" s="300"/>
      <c r="AC117" s="274"/>
      <c r="AD117" s="272"/>
    </row>
    <row r="118" spans="1:30" ht="15.75" customHeight="1">
      <c r="A118" s="270">
        <f t="shared" si="4"/>
        <v>5</v>
      </c>
      <c r="B118" s="542" t="s">
        <v>4612</v>
      </c>
      <c r="C118" s="345" t="s">
        <v>4613</v>
      </c>
      <c r="D118" s="270" t="s">
        <v>120</v>
      </c>
      <c r="E118" s="343" t="s">
        <v>376</v>
      </c>
      <c r="F118" s="270" t="s">
        <v>3081</v>
      </c>
      <c r="G118" s="270" t="s">
        <v>278</v>
      </c>
      <c r="H118" s="343"/>
      <c r="I118" s="343" t="s">
        <v>4614</v>
      </c>
      <c r="J118" s="347" t="s">
        <v>4615</v>
      </c>
      <c r="K118" s="346" t="s">
        <v>4616</v>
      </c>
      <c r="L118" s="270" t="s">
        <v>3266</v>
      </c>
      <c r="M118" s="272" t="s">
        <v>4604</v>
      </c>
      <c r="N118" s="343"/>
      <c r="O118" s="343"/>
      <c r="P118" s="343"/>
      <c r="Q118" s="269" t="s">
        <v>3267</v>
      </c>
      <c r="R118" s="272"/>
      <c r="S118" s="267"/>
      <c r="T118" s="410"/>
      <c r="U118" s="410"/>
      <c r="V118" s="274"/>
      <c r="W118" s="274"/>
      <c r="X118" s="274"/>
      <c r="Y118" s="274"/>
      <c r="Z118" s="343"/>
      <c r="AA118" s="343"/>
      <c r="AB118" s="300"/>
      <c r="AC118" s="274"/>
      <c r="AD118" s="272"/>
    </row>
    <row r="119" spans="1:30" ht="15.75" customHeight="1">
      <c r="A119" s="270">
        <f t="shared" si="4"/>
        <v>6</v>
      </c>
      <c r="B119" s="541" t="s">
        <v>705</v>
      </c>
      <c r="C119" s="345" t="s">
        <v>706</v>
      </c>
      <c r="D119" s="270" t="s">
        <v>120</v>
      </c>
      <c r="E119" s="343" t="s">
        <v>376</v>
      </c>
      <c r="F119" s="270" t="s">
        <v>3081</v>
      </c>
      <c r="G119" s="270" t="s">
        <v>278</v>
      </c>
      <c r="H119" s="343"/>
      <c r="I119" s="343" t="s">
        <v>3279</v>
      </c>
      <c r="J119" s="347" t="s">
        <v>3280</v>
      </c>
      <c r="K119" s="346" t="s">
        <v>3281</v>
      </c>
      <c r="L119" s="270" t="s">
        <v>3266</v>
      </c>
      <c r="M119" s="272" t="s">
        <v>4604</v>
      </c>
      <c r="N119" s="343"/>
      <c r="O119" s="343"/>
      <c r="P119" s="343"/>
      <c r="Q119" s="269" t="s">
        <v>3267</v>
      </c>
      <c r="R119" s="272"/>
      <c r="S119" s="267"/>
      <c r="T119" s="410"/>
      <c r="U119" s="410"/>
      <c r="V119" s="274"/>
      <c r="W119" s="274"/>
      <c r="X119" s="274"/>
      <c r="Y119" s="274"/>
      <c r="Z119" s="343"/>
      <c r="AA119" s="343"/>
      <c r="AB119" s="300"/>
      <c r="AC119" s="274"/>
      <c r="AD119" s="272"/>
    </row>
    <row r="120" spans="1:30" ht="15.75" customHeight="1">
      <c r="A120" s="270">
        <f t="shared" si="4"/>
        <v>7</v>
      </c>
      <c r="B120" s="541" t="s">
        <v>4617</v>
      </c>
      <c r="C120" s="268" t="s">
        <v>4618</v>
      </c>
      <c r="D120" s="270" t="s">
        <v>120</v>
      </c>
      <c r="E120" s="343" t="s">
        <v>376</v>
      </c>
      <c r="F120" s="270" t="s">
        <v>3081</v>
      </c>
      <c r="G120" s="270" t="s">
        <v>278</v>
      </c>
      <c r="H120" s="343"/>
      <c r="I120" s="270" t="s">
        <v>4619</v>
      </c>
      <c r="J120" s="271" t="s">
        <v>4620</v>
      </c>
      <c r="K120" s="269" t="s">
        <v>4621</v>
      </c>
      <c r="L120" s="270" t="s">
        <v>3266</v>
      </c>
      <c r="M120" s="272" t="s">
        <v>4604</v>
      </c>
      <c r="N120" s="343"/>
      <c r="O120" s="343"/>
      <c r="P120" s="343"/>
      <c r="Q120" s="269" t="s">
        <v>3267</v>
      </c>
      <c r="R120" s="272"/>
      <c r="S120" s="267"/>
      <c r="T120" s="410"/>
      <c r="U120" s="410"/>
      <c r="V120" s="274"/>
      <c r="W120" s="274"/>
      <c r="X120" s="274"/>
      <c r="Y120" s="274"/>
      <c r="Z120" s="270"/>
      <c r="AA120" s="343"/>
      <c r="AB120" s="300"/>
      <c r="AC120" s="274"/>
      <c r="AD120" s="272"/>
    </row>
    <row r="121" spans="1:30" ht="15.75" customHeight="1">
      <c r="A121" s="270">
        <v>8</v>
      </c>
      <c r="B121" s="541" t="s">
        <v>4622</v>
      </c>
      <c r="C121" s="268" t="s">
        <v>1642</v>
      </c>
      <c r="D121" s="270" t="s">
        <v>120</v>
      </c>
      <c r="E121" s="343" t="s">
        <v>376</v>
      </c>
      <c r="F121" s="270" t="s">
        <v>3081</v>
      </c>
      <c r="G121" s="270" t="s">
        <v>278</v>
      </c>
      <c r="H121" s="343"/>
      <c r="I121" s="270" t="s">
        <v>4623</v>
      </c>
      <c r="J121" s="271" t="s">
        <v>4624</v>
      </c>
      <c r="K121" s="269" t="s">
        <v>4625</v>
      </c>
      <c r="L121" s="270" t="s">
        <v>3266</v>
      </c>
      <c r="M121" s="272" t="s">
        <v>4604</v>
      </c>
      <c r="N121" s="343"/>
      <c r="O121" s="343"/>
      <c r="P121" s="343"/>
      <c r="Q121" s="269" t="s">
        <v>3267</v>
      </c>
      <c r="R121" s="272"/>
      <c r="S121" s="267"/>
      <c r="T121" s="410"/>
      <c r="U121" s="410"/>
      <c r="V121" s="274"/>
      <c r="W121" s="274"/>
      <c r="X121" s="274"/>
      <c r="Y121" s="274"/>
      <c r="Z121" s="274"/>
      <c r="AA121" s="274"/>
      <c r="AB121" s="300"/>
      <c r="AC121" s="274"/>
      <c r="AD121" s="272"/>
    </row>
    <row r="122" spans="1:30" ht="15.75" customHeight="1">
      <c r="A122" s="270">
        <v>9</v>
      </c>
      <c r="B122" s="543" t="s">
        <v>273</v>
      </c>
      <c r="C122" s="268" t="s">
        <v>277</v>
      </c>
      <c r="D122" s="270" t="s">
        <v>120</v>
      </c>
      <c r="E122" s="343" t="s">
        <v>376</v>
      </c>
      <c r="F122" s="270" t="s">
        <v>3081</v>
      </c>
      <c r="G122" s="270" t="s">
        <v>278</v>
      </c>
      <c r="H122" s="343"/>
      <c r="I122" s="270" t="s">
        <v>3253</v>
      </c>
      <c r="J122" s="271" t="s">
        <v>3255</v>
      </c>
      <c r="K122" s="269" t="s">
        <v>3256</v>
      </c>
      <c r="L122" s="375" t="s">
        <v>3258</v>
      </c>
      <c r="M122" s="272"/>
      <c r="N122" s="343"/>
      <c r="O122" s="343"/>
      <c r="P122" s="343"/>
      <c r="Q122" s="269" t="s">
        <v>3259</v>
      </c>
      <c r="R122" s="272">
        <v>45488</v>
      </c>
      <c r="S122" s="267"/>
      <c r="T122" s="410"/>
      <c r="U122" s="410"/>
      <c r="V122" s="274"/>
      <c r="W122" s="274"/>
      <c r="X122" s="274"/>
      <c r="Y122" s="274"/>
      <c r="Z122" s="274"/>
      <c r="AA122" s="274"/>
      <c r="AB122" s="300"/>
      <c r="AC122" s="274"/>
      <c r="AD122" s="274"/>
    </row>
    <row r="123" spans="1:30" ht="15.75" customHeight="1">
      <c r="A123" s="270">
        <f t="shared" ref="A123:A126" si="5">A122+1</f>
        <v>10</v>
      </c>
      <c r="B123" s="543" t="s">
        <v>4626</v>
      </c>
      <c r="C123" s="544" t="s">
        <v>4627</v>
      </c>
      <c r="D123" s="270" t="s">
        <v>120</v>
      </c>
      <c r="E123" s="343" t="s">
        <v>376</v>
      </c>
      <c r="F123" s="270" t="s">
        <v>3081</v>
      </c>
      <c r="G123" s="270" t="s">
        <v>278</v>
      </c>
      <c r="H123" s="356"/>
      <c r="I123" s="356" t="s">
        <v>4628</v>
      </c>
      <c r="J123" s="545" t="s">
        <v>4629</v>
      </c>
      <c r="K123" s="546" t="s">
        <v>4630</v>
      </c>
      <c r="L123" s="375" t="s">
        <v>3258</v>
      </c>
      <c r="M123" s="356"/>
      <c r="N123" s="356"/>
      <c r="O123" s="356"/>
      <c r="P123" s="356"/>
      <c r="Q123" s="269" t="s">
        <v>3259</v>
      </c>
      <c r="R123" s="272">
        <v>45488</v>
      </c>
      <c r="S123" s="350"/>
      <c r="T123" s="350"/>
      <c r="U123" s="274"/>
      <c r="V123" s="350"/>
      <c r="W123" s="350"/>
      <c r="X123" s="350"/>
      <c r="Y123" s="350"/>
      <c r="Z123" s="350"/>
      <c r="AA123" s="350"/>
      <c r="AB123" s="350"/>
      <c r="AC123" s="350"/>
      <c r="AD123" s="350"/>
    </row>
    <row r="124" spans="1:30" ht="15.75" customHeight="1">
      <c r="A124" s="270">
        <f t="shared" si="5"/>
        <v>11</v>
      </c>
      <c r="B124" s="543" t="s">
        <v>4631</v>
      </c>
      <c r="C124" s="544" t="s">
        <v>4632</v>
      </c>
      <c r="D124" s="270" t="s">
        <v>120</v>
      </c>
      <c r="E124" s="343" t="s">
        <v>376</v>
      </c>
      <c r="F124" s="270" t="s">
        <v>3081</v>
      </c>
      <c r="G124" s="270" t="s">
        <v>278</v>
      </c>
      <c r="H124" s="356"/>
      <c r="I124" s="356" t="s">
        <v>4633</v>
      </c>
      <c r="J124" s="545" t="s">
        <v>4634</v>
      </c>
      <c r="K124" s="546" t="s">
        <v>4635</v>
      </c>
      <c r="L124" s="375" t="s">
        <v>3258</v>
      </c>
      <c r="M124" s="356"/>
      <c r="N124" s="356"/>
      <c r="O124" s="356"/>
      <c r="P124" s="356"/>
      <c r="Q124" s="269" t="s">
        <v>3259</v>
      </c>
      <c r="R124" s="272">
        <v>45488</v>
      </c>
      <c r="S124" s="350"/>
      <c r="T124" s="350"/>
      <c r="U124" s="274"/>
      <c r="V124" s="350"/>
      <c r="W124" s="350"/>
      <c r="X124" s="350"/>
      <c r="Y124" s="350"/>
      <c r="Z124" s="350"/>
      <c r="AA124" s="350"/>
      <c r="AB124" s="350"/>
      <c r="AC124" s="350"/>
      <c r="AD124" s="350"/>
    </row>
    <row r="125" spans="1:30" ht="15.75" customHeight="1">
      <c r="A125" s="270">
        <f t="shared" si="5"/>
        <v>12</v>
      </c>
      <c r="B125" s="543" t="s">
        <v>4636</v>
      </c>
      <c r="C125" s="544" t="s">
        <v>4637</v>
      </c>
      <c r="D125" s="270" t="s">
        <v>120</v>
      </c>
      <c r="E125" s="343" t="s">
        <v>376</v>
      </c>
      <c r="F125" s="270" t="s">
        <v>3081</v>
      </c>
      <c r="G125" s="270" t="s">
        <v>278</v>
      </c>
      <c r="H125" s="356"/>
      <c r="I125" s="356" t="s">
        <v>4638</v>
      </c>
      <c r="J125" s="545" t="s">
        <v>4639</v>
      </c>
      <c r="K125" s="546" t="s">
        <v>4640</v>
      </c>
      <c r="L125" s="375" t="s">
        <v>3258</v>
      </c>
      <c r="M125" s="356"/>
      <c r="N125" s="356"/>
      <c r="O125" s="356"/>
      <c r="P125" s="356"/>
      <c r="Q125" s="269" t="s">
        <v>3259</v>
      </c>
      <c r="R125" s="272">
        <v>45488</v>
      </c>
      <c r="S125" s="350"/>
      <c r="T125" s="350"/>
      <c r="U125" s="274"/>
      <c r="V125" s="350"/>
      <c r="W125" s="350"/>
      <c r="X125" s="350"/>
      <c r="Y125" s="350"/>
      <c r="Z125" s="350"/>
      <c r="AA125" s="350"/>
      <c r="AB125" s="350"/>
      <c r="AC125" s="350"/>
      <c r="AD125" s="350"/>
    </row>
    <row r="126" spans="1:30" ht="15.75" customHeight="1">
      <c r="A126" s="270">
        <f t="shared" si="5"/>
        <v>13</v>
      </c>
      <c r="B126" s="547" t="s">
        <v>783</v>
      </c>
      <c r="C126" s="544" t="s">
        <v>784</v>
      </c>
      <c r="D126" s="270" t="s">
        <v>120</v>
      </c>
      <c r="E126" s="343" t="s">
        <v>376</v>
      </c>
      <c r="F126" s="270" t="s">
        <v>3081</v>
      </c>
      <c r="G126" s="270" t="s">
        <v>278</v>
      </c>
      <c r="H126" s="356"/>
      <c r="I126" s="356" t="s">
        <v>4641</v>
      </c>
      <c r="J126" s="545" t="s">
        <v>4642</v>
      </c>
      <c r="K126" s="546" t="s">
        <v>3762</v>
      </c>
      <c r="L126" s="375" t="s">
        <v>3269</v>
      </c>
      <c r="M126" s="356"/>
      <c r="N126" s="356"/>
      <c r="O126" s="356"/>
      <c r="P126" s="356"/>
      <c r="Q126" s="269" t="s">
        <v>3259</v>
      </c>
      <c r="R126" s="272">
        <v>45488</v>
      </c>
      <c r="S126" s="350"/>
      <c r="T126" s="350"/>
      <c r="U126" s="274"/>
      <c r="V126" s="350"/>
      <c r="W126" s="350"/>
      <c r="X126" s="350"/>
      <c r="Y126" s="350"/>
      <c r="Z126" s="350"/>
      <c r="AA126" s="350"/>
      <c r="AB126" s="350"/>
      <c r="AC126" s="350"/>
      <c r="AD126" s="350"/>
    </row>
    <row r="127" spans="1:30" ht="15.75" customHeight="1">
      <c r="A127" s="535"/>
      <c r="B127" s="274"/>
      <c r="C127" s="274"/>
      <c r="D127" s="535"/>
      <c r="E127" s="535"/>
      <c r="F127" s="535"/>
      <c r="G127" s="535"/>
      <c r="H127" s="535"/>
      <c r="I127" s="535"/>
      <c r="J127" s="540"/>
      <c r="K127" s="535"/>
      <c r="L127" s="535"/>
      <c r="M127" s="535"/>
      <c r="N127" s="535"/>
      <c r="O127" s="535"/>
      <c r="P127" s="535"/>
      <c r="Q127" s="350"/>
      <c r="R127" s="535"/>
      <c r="S127" s="350"/>
      <c r="T127" s="350"/>
      <c r="U127" s="274"/>
      <c r="V127" s="350"/>
      <c r="W127" s="350"/>
      <c r="X127" s="350"/>
      <c r="Y127" s="350"/>
      <c r="Z127" s="350"/>
      <c r="AA127" s="350"/>
      <c r="AB127" s="350"/>
      <c r="AC127" s="350"/>
      <c r="AD127" s="350"/>
    </row>
    <row r="128" spans="1:30" ht="15.75" customHeight="1">
      <c r="A128" s="535"/>
      <c r="B128" s="274"/>
      <c r="C128" s="274"/>
      <c r="D128" s="535"/>
      <c r="E128" s="535"/>
      <c r="F128" s="535"/>
      <c r="G128" s="535"/>
      <c r="H128" s="535"/>
      <c r="I128" s="535"/>
      <c r="J128" s="540"/>
      <c r="K128" s="535"/>
      <c r="L128" s="535"/>
      <c r="M128" s="535"/>
      <c r="N128" s="535"/>
      <c r="O128" s="535"/>
      <c r="P128" s="535"/>
      <c r="Q128" s="350"/>
      <c r="R128" s="535"/>
      <c r="S128" s="350"/>
      <c r="T128" s="350"/>
      <c r="U128" s="274"/>
      <c r="V128" s="350"/>
      <c r="W128" s="350"/>
      <c r="X128" s="350"/>
      <c r="Y128" s="350"/>
      <c r="Z128" s="350"/>
      <c r="AA128" s="350"/>
      <c r="AB128" s="350"/>
      <c r="AC128" s="350"/>
      <c r="AD128" s="350"/>
    </row>
    <row r="129" spans="1:30" ht="15.75" customHeight="1">
      <c r="A129" s="535"/>
      <c r="B129" s="274"/>
      <c r="C129" s="274"/>
      <c r="D129" s="535"/>
      <c r="E129" s="535"/>
      <c r="F129" s="535"/>
      <c r="G129" s="535"/>
      <c r="H129" s="535"/>
      <c r="I129" s="535"/>
      <c r="J129" s="540"/>
      <c r="K129" s="535"/>
      <c r="L129" s="535"/>
      <c r="M129" s="535"/>
      <c r="N129" s="535"/>
      <c r="O129" s="535"/>
      <c r="P129" s="535"/>
      <c r="Q129" s="350"/>
      <c r="R129" s="535"/>
      <c r="S129" s="350"/>
      <c r="T129" s="350"/>
      <c r="U129" s="274"/>
      <c r="V129" s="350"/>
      <c r="W129" s="350"/>
      <c r="X129" s="350"/>
      <c r="Y129" s="350"/>
      <c r="Z129" s="350"/>
      <c r="AA129" s="350"/>
      <c r="AB129" s="350"/>
      <c r="AC129" s="350"/>
      <c r="AD129" s="350"/>
    </row>
    <row r="130" spans="1:30" ht="15.75" customHeight="1">
      <c r="A130" s="535"/>
      <c r="B130" s="274"/>
      <c r="C130" s="274"/>
      <c r="D130" s="535"/>
      <c r="E130" s="535"/>
      <c r="F130" s="535"/>
      <c r="G130" s="535"/>
      <c r="H130" s="535"/>
      <c r="I130" s="535"/>
      <c r="J130" s="540"/>
      <c r="K130" s="535"/>
      <c r="L130" s="535"/>
      <c r="M130" s="535"/>
      <c r="N130" s="535"/>
      <c r="O130" s="535"/>
      <c r="P130" s="535"/>
      <c r="Q130" s="350"/>
      <c r="R130" s="535"/>
      <c r="S130" s="350"/>
      <c r="T130" s="350"/>
      <c r="U130" s="274"/>
      <c r="V130" s="350"/>
      <c r="W130" s="350"/>
      <c r="X130" s="350"/>
      <c r="Y130" s="350"/>
      <c r="Z130" s="350"/>
      <c r="AA130" s="350"/>
      <c r="AB130" s="350"/>
      <c r="AC130" s="350"/>
      <c r="AD130" s="350"/>
    </row>
    <row r="131" spans="1:30" ht="15.75" customHeight="1">
      <c r="A131" s="535"/>
      <c r="B131" s="274"/>
      <c r="C131" s="274"/>
      <c r="D131" s="535"/>
      <c r="E131" s="535"/>
      <c r="F131" s="535"/>
      <c r="G131" s="535"/>
      <c r="H131" s="535"/>
      <c r="I131" s="535"/>
      <c r="J131" s="540"/>
      <c r="K131" s="535"/>
      <c r="L131" s="535"/>
      <c r="M131" s="535"/>
      <c r="N131" s="535"/>
      <c r="O131" s="535"/>
      <c r="P131" s="535"/>
      <c r="Q131" s="350"/>
      <c r="R131" s="535"/>
      <c r="S131" s="350"/>
      <c r="T131" s="350"/>
      <c r="U131" s="274"/>
      <c r="V131" s="350"/>
      <c r="W131" s="350"/>
      <c r="X131" s="350"/>
      <c r="Y131" s="350"/>
      <c r="Z131" s="350"/>
      <c r="AA131" s="350"/>
      <c r="AB131" s="350"/>
      <c r="AC131" s="350"/>
      <c r="AD131" s="350"/>
    </row>
    <row r="132" spans="1:30" ht="15.75" customHeight="1">
      <c r="A132" s="535"/>
      <c r="B132" s="274"/>
      <c r="C132" s="274"/>
      <c r="D132" s="535"/>
      <c r="E132" s="535"/>
      <c r="F132" s="535"/>
      <c r="G132" s="535"/>
      <c r="H132" s="535"/>
      <c r="I132" s="535"/>
      <c r="J132" s="540"/>
      <c r="K132" s="535"/>
      <c r="L132" s="535"/>
      <c r="M132" s="535"/>
      <c r="N132" s="535"/>
      <c r="O132" s="535"/>
      <c r="P132" s="535"/>
      <c r="Q132" s="350"/>
      <c r="R132" s="535"/>
      <c r="S132" s="350"/>
      <c r="T132" s="350"/>
      <c r="U132" s="274"/>
      <c r="V132" s="350"/>
      <c r="W132" s="350"/>
      <c r="X132" s="350"/>
      <c r="Y132" s="350"/>
      <c r="Z132" s="350"/>
      <c r="AA132" s="350"/>
      <c r="AB132" s="350"/>
      <c r="AC132" s="350"/>
      <c r="AD132" s="350"/>
    </row>
    <row r="133" spans="1:30" ht="15.75" customHeight="1">
      <c r="A133" s="535"/>
      <c r="B133" s="274"/>
      <c r="C133" s="274"/>
      <c r="D133" s="535"/>
      <c r="E133" s="535"/>
      <c r="F133" s="535"/>
      <c r="G133" s="535"/>
      <c r="H133" s="535"/>
      <c r="I133" s="535"/>
      <c r="J133" s="540"/>
      <c r="K133" s="535"/>
      <c r="L133" s="535"/>
      <c r="M133" s="535"/>
      <c r="N133" s="535"/>
      <c r="O133" s="535"/>
      <c r="P133" s="535"/>
      <c r="Q133" s="350"/>
      <c r="R133" s="535"/>
      <c r="S133" s="350"/>
      <c r="T133" s="350"/>
      <c r="U133" s="274"/>
      <c r="V133" s="350"/>
      <c r="W133" s="350"/>
      <c r="X133" s="350"/>
      <c r="Y133" s="350"/>
      <c r="Z133" s="350"/>
      <c r="AA133" s="350"/>
      <c r="AB133" s="350"/>
      <c r="AC133" s="350"/>
      <c r="AD133" s="350"/>
    </row>
    <row r="134" spans="1:30" ht="15.75" customHeight="1">
      <c r="A134" s="535"/>
      <c r="B134" s="274"/>
      <c r="C134" s="274"/>
      <c r="D134" s="535"/>
      <c r="E134" s="535"/>
      <c r="F134" s="535"/>
      <c r="G134" s="535"/>
      <c r="H134" s="535"/>
      <c r="I134" s="535"/>
      <c r="J134" s="540"/>
      <c r="K134" s="535"/>
      <c r="L134" s="535"/>
      <c r="M134" s="535"/>
      <c r="N134" s="535"/>
      <c r="O134" s="535"/>
      <c r="P134" s="535"/>
      <c r="Q134" s="350"/>
      <c r="R134" s="535"/>
      <c r="S134" s="350"/>
      <c r="T134" s="350"/>
      <c r="U134" s="274"/>
      <c r="V134" s="350"/>
      <c r="W134" s="350"/>
      <c r="X134" s="350"/>
      <c r="Y134" s="350"/>
      <c r="Z134" s="350"/>
      <c r="AA134" s="350"/>
      <c r="AB134" s="350"/>
      <c r="AC134" s="350"/>
      <c r="AD134" s="350"/>
    </row>
    <row r="135" spans="1:30" ht="15.75" customHeight="1">
      <c r="A135" s="535"/>
      <c r="B135" s="274"/>
      <c r="C135" s="274"/>
      <c r="D135" s="535"/>
      <c r="E135" s="535"/>
      <c r="F135" s="535"/>
      <c r="G135" s="535"/>
      <c r="H135" s="535"/>
      <c r="I135" s="535"/>
      <c r="J135" s="540"/>
      <c r="K135" s="535"/>
      <c r="L135" s="535"/>
      <c r="M135" s="535"/>
      <c r="N135" s="535"/>
      <c r="O135" s="535"/>
      <c r="P135" s="535"/>
      <c r="Q135" s="350"/>
      <c r="R135" s="535"/>
      <c r="S135" s="350"/>
      <c r="T135" s="350"/>
      <c r="U135" s="274"/>
      <c r="V135" s="350"/>
      <c r="W135" s="350"/>
      <c r="X135" s="350"/>
      <c r="Y135" s="350"/>
      <c r="Z135" s="350"/>
      <c r="AA135" s="350"/>
      <c r="AB135" s="350"/>
      <c r="AC135" s="350"/>
      <c r="AD135" s="350"/>
    </row>
    <row r="136" spans="1:30" ht="15.75" customHeight="1">
      <c r="A136" s="535"/>
      <c r="B136" s="274"/>
      <c r="C136" s="274"/>
      <c r="D136" s="535"/>
      <c r="E136" s="535"/>
      <c r="F136" s="535"/>
      <c r="G136" s="535"/>
      <c r="H136" s="535"/>
      <c r="I136" s="535"/>
      <c r="J136" s="540"/>
      <c r="K136" s="535"/>
      <c r="L136" s="535"/>
      <c r="M136" s="535"/>
      <c r="N136" s="535"/>
      <c r="O136" s="535"/>
      <c r="P136" s="535"/>
      <c r="Q136" s="350"/>
      <c r="R136" s="535"/>
      <c r="S136" s="350"/>
      <c r="T136" s="350"/>
      <c r="U136" s="274"/>
      <c r="V136" s="350"/>
      <c r="W136" s="350"/>
      <c r="X136" s="350"/>
      <c r="Y136" s="350"/>
      <c r="Z136" s="350"/>
      <c r="AA136" s="350"/>
      <c r="AB136" s="350"/>
      <c r="AC136" s="350"/>
      <c r="AD136" s="350"/>
    </row>
    <row r="137" spans="1:30" ht="15.75" customHeight="1">
      <c r="A137" s="535"/>
      <c r="B137" s="274"/>
      <c r="C137" s="274"/>
      <c r="D137" s="535"/>
      <c r="E137" s="535"/>
      <c r="F137" s="535"/>
      <c r="G137" s="535"/>
      <c r="H137" s="535"/>
      <c r="I137" s="535"/>
      <c r="J137" s="540"/>
      <c r="K137" s="535"/>
      <c r="L137" s="535"/>
      <c r="M137" s="535"/>
      <c r="N137" s="535"/>
      <c r="O137" s="535"/>
      <c r="P137" s="535"/>
      <c r="Q137" s="350"/>
      <c r="R137" s="535"/>
      <c r="S137" s="350"/>
      <c r="T137" s="350"/>
      <c r="U137" s="274"/>
      <c r="V137" s="350"/>
      <c r="W137" s="350"/>
      <c r="X137" s="350"/>
      <c r="Y137" s="350"/>
      <c r="Z137" s="350"/>
      <c r="AA137" s="350"/>
      <c r="AB137" s="350"/>
      <c r="AC137" s="350"/>
      <c r="AD137" s="350"/>
    </row>
    <row r="138" spans="1:30" ht="15.75" customHeight="1">
      <c r="A138" s="535"/>
      <c r="B138" s="274"/>
      <c r="C138" s="274"/>
      <c r="D138" s="535"/>
      <c r="E138" s="535"/>
      <c r="F138" s="535"/>
      <c r="G138" s="535"/>
      <c r="H138" s="535"/>
      <c r="I138" s="535"/>
      <c r="J138" s="540"/>
      <c r="K138" s="535"/>
      <c r="L138" s="535"/>
      <c r="M138" s="535"/>
      <c r="N138" s="535"/>
      <c r="O138" s="535"/>
      <c r="P138" s="535"/>
      <c r="Q138" s="350"/>
      <c r="R138" s="535"/>
      <c r="S138" s="350"/>
      <c r="T138" s="350"/>
      <c r="U138" s="274"/>
      <c r="V138" s="350"/>
      <c r="W138" s="350"/>
      <c r="X138" s="350"/>
      <c r="Y138" s="350"/>
      <c r="Z138" s="350"/>
      <c r="AA138" s="350"/>
      <c r="AB138" s="350"/>
      <c r="AC138" s="350"/>
      <c r="AD138" s="350"/>
    </row>
    <row r="139" spans="1:30" ht="15.75" customHeight="1">
      <c r="A139" s="535"/>
      <c r="B139" s="274"/>
      <c r="C139" s="274"/>
      <c r="D139" s="535"/>
      <c r="E139" s="535"/>
      <c r="F139" s="535"/>
      <c r="G139" s="535"/>
      <c r="H139" s="535"/>
      <c r="I139" s="535"/>
      <c r="J139" s="540"/>
      <c r="K139" s="535"/>
      <c r="L139" s="535"/>
      <c r="M139" s="535"/>
      <c r="N139" s="535"/>
      <c r="O139" s="535"/>
      <c r="P139" s="535"/>
      <c r="Q139" s="350"/>
      <c r="R139" s="535"/>
      <c r="S139" s="350"/>
      <c r="T139" s="350"/>
      <c r="U139" s="274"/>
      <c r="V139" s="350"/>
      <c r="W139" s="350"/>
      <c r="X139" s="350"/>
      <c r="Y139" s="350"/>
      <c r="Z139" s="350"/>
      <c r="AA139" s="350"/>
      <c r="AB139" s="350"/>
      <c r="AC139" s="350"/>
      <c r="AD139" s="350"/>
    </row>
    <row r="140" spans="1:30" ht="15.75" customHeight="1">
      <c r="A140" s="535"/>
      <c r="B140" s="274"/>
      <c r="C140" s="274"/>
      <c r="D140" s="535"/>
      <c r="E140" s="535"/>
      <c r="F140" s="535"/>
      <c r="G140" s="535"/>
      <c r="H140" s="535"/>
      <c r="I140" s="535"/>
      <c r="J140" s="540"/>
      <c r="K140" s="535"/>
      <c r="L140" s="535"/>
      <c r="M140" s="535"/>
      <c r="N140" s="535"/>
      <c r="O140" s="535"/>
      <c r="P140" s="535"/>
      <c r="Q140" s="350"/>
      <c r="R140" s="535"/>
      <c r="S140" s="350"/>
      <c r="T140" s="350"/>
      <c r="U140" s="274"/>
      <c r="V140" s="350"/>
      <c r="W140" s="350"/>
      <c r="X140" s="350"/>
      <c r="Y140" s="350"/>
      <c r="Z140" s="350"/>
      <c r="AA140" s="350"/>
      <c r="AB140" s="350"/>
      <c r="AC140" s="350"/>
      <c r="AD140" s="350"/>
    </row>
    <row r="141" spans="1:30" ht="15.75" customHeight="1">
      <c r="A141" s="535"/>
      <c r="B141" s="274"/>
      <c r="C141" s="274"/>
      <c r="D141" s="535"/>
      <c r="E141" s="535"/>
      <c r="F141" s="535"/>
      <c r="G141" s="535"/>
      <c r="H141" s="535"/>
      <c r="I141" s="535"/>
      <c r="J141" s="540"/>
      <c r="K141" s="535"/>
      <c r="L141" s="535"/>
      <c r="M141" s="535"/>
      <c r="N141" s="535"/>
      <c r="O141" s="535"/>
      <c r="P141" s="535"/>
      <c r="Q141" s="350"/>
      <c r="R141" s="535"/>
      <c r="S141" s="350"/>
      <c r="T141" s="350"/>
      <c r="U141" s="274"/>
      <c r="V141" s="350"/>
      <c r="W141" s="350"/>
      <c r="X141" s="350"/>
      <c r="Y141" s="350"/>
      <c r="Z141" s="350"/>
      <c r="AA141" s="350"/>
      <c r="AB141" s="350"/>
      <c r="AC141" s="350"/>
      <c r="AD141" s="350"/>
    </row>
    <row r="142" spans="1:30" ht="15.75" customHeight="1">
      <c r="A142" s="535"/>
      <c r="B142" s="274"/>
      <c r="C142" s="274"/>
      <c r="D142" s="535"/>
      <c r="E142" s="535"/>
      <c r="F142" s="535"/>
      <c r="G142" s="535"/>
      <c r="H142" s="535"/>
      <c r="I142" s="535"/>
      <c r="J142" s="540"/>
      <c r="K142" s="535"/>
      <c r="L142" s="535"/>
      <c r="M142" s="535"/>
      <c r="N142" s="535"/>
      <c r="O142" s="535"/>
      <c r="P142" s="535"/>
      <c r="Q142" s="350"/>
      <c r="R142" s="535"/>
      <c r="S142" s="350"/>
      <c r="T142" s="350"/>
      <c r="U142" s="274"/>
      <c r="V142" s="350"/>
      <c r="W142" s="350"/>
      <c r="X142" s="350"/>
      <c r="Y142" s="350"/>
      <c r="Z142" s="350"/>
      <c r="AA142" s="350"/>
      <c r="AB142" s="350"/>
      <c r="AC142" s="350"/>
      <c r="AD142" s="350"/>
    </row>
    <row r="143" spans="1:30" ht="15.75" customHeight="1">
      <c r="A143" s="535"/>
      <c r="B143" s="274"/>
      <c r="C143" s="274"/>
      <c r="D143" s="535"/>
      <c r="E143" s="535"/>
      <c r="F143" s="535"/>
      <c r="G143" s="535"/>
      <c r="H143" s="535"/>
      <c r="I143" s="535"/>
      <c r="J143" s="540"/>
      <c r="K143" s="535"/>
      <c r="L143" s="535"/>
      <c r="M143" s="535"/>
      <c r="N143" s="535"/>
      <c r="O143" s="535"/>
      <c r="P143" s="535"/>
      <c r="Q143" s="350"/>
      <c r="R143" s="535"/>
      <c r="S143" s="350"/>
      <c r="T143" s="350"/>
      <c r="U143" s="274"/>
      <c r="V143" s="350"/>
      <c r="W143" s="350"/>
      <c r="X143" s="350"/>
      <c r="Y143" s="350"/>
      <c r="Z143" s="350"/>
      <c r="AA143" s="350"/>
      <c r="AB143" s="350"/>
      <c r="AC143" s="350"/>
      <c r="AD143" s="350"/>
    </row>
    <row r="144" spans="1:30" ht="15.75" customHeight="1">
      <c r="A144" s="535"/>
      <c r="B144" s="274"/>
      <c r="C144" s="274"/>
      <c r="D144" s="535"/>
      <c r="E144" s="535"/>
      <c r="F144" s="535"/>
      <c r="G144" s="535"/>
      <c r="H144" s="535"/>
      <c r="I144" s="535"/>
      <c r="J144" s="540"/>
      <c r="K144" s="535"/>
      <c r="L144" s="535"/>
      <c r="M144" s="535"/>
      <c r="N144" s="535"/>
      <c r="O144" s="535"/>
      <c r="P144" s="535"/>
      <c r="Q144" s="350"/>
      <c r="R144" s="535"/>
      <c r="S144" s="350"/>
      <c r="T144" s="350"/>
      <c r="U144" s="274"/>
      <c r="V144" s="350"/>
      <c r="W144" s="350"/>
      <c r="X144" s="350"/>
      <c r="Y144" s="350"/>
      <c r="Z144" s="350"/>
      <c r="AA144" s="350"/>
      <c r="AB144" s="350"/>
      <c r="AC144" s="350"/>
      <c r="AD144" s="350"/>
    </row>
    <row r="145" spans="1:30" ht="15.75" customHeight="1">
      <c r="A145" s="535"/>
      <c r="B145" s="274"/>
      <c r="C145" s="274"/>
      <c r="D145" s="535"/>
      <c r="E145" s="535"/>
      <c r="F145" s="535"/>
      <c r="G145" s="535"/>
      <c r="H145" s="535"/>
      <c r="I145" s="535"/>
      <c r="J145" s="540"/>
      <c r="K145" s="535"/>
      <c r="L145" s="535"/>
      <c r="M145" s="535"/>
      <c r="N145" s="535"/>
      <c r="O145" s="535"/>
      <c r="P145" s="535"/>
      <c r="Q145" s="350"/>
      <c r="R145" s="535"/>
      <c r="S145" s="350"/>
      <c r="T145" s="350"/>
      <c r="U145" s="274"/>
      <c r="V145" s="350"/>
      <c r="W145" s="350"/>
      <c r="X145" s="350"/>
      <c r="Y145" s="350"/>
      <c r="Z145" s="350"/>
      <c r="AA145" s="350"/>
      <c r="AB145" s="350"/>
      <c r="AC145" s="350"/>
      <c r="AD145" s="350"/>
    </row>
    <row r="146" spans="1:30" ht="15.75" customHeight="1">
      <c r="A146" s="535"/>
      <c r="B146" s="274"/>
      <c r="C146" s="274"/>
      <c r="D146" s="535"/>
      <c r="E146" s="535"/>
      <c r="F146" s="535"/>
      <c r="G146" s="535"/>
      <c r="H146" s="535"/>
      <c r="I146" s="535"/>
      <c r="J146" s="540"/>
      <c r="K146" s="535"/>
      <c r="L146" s="535"/>
      <c r="M146" s="535"/>
      <c r="N146" s="535"/>
      <c r="O146" s="535"/>
      <c r="P146" s="535"/>
      <c r="Q146" s="350"/>
      <c r="R146" s="535"/>
      <c r="S146" s="350"/>
      <c r="T146" s="350"/>
      <c r="U146" s="274"/>
      <c r="V146" s="350"/>
      <c r="W146" s="350"/>
      <c r="X146" s="350"/>
      <c r="Y146" s="350"/>
      <c r="Z146" s="350"/>
      <c r="AA146" s="350"/>
      <c r="AB146" s="350"/>
      <c r="AC146" s="350"/>
      <c r="AD146" s="350"/>
    </row>
    <row r="147" spans="1:30" ht="15.75" customHeight="1">
      <c r="A147" s="535"/>
      <c r="B147" s="274"/>
      <c r="C147" s="274"/>
      <c r="D147" s="535"/>
      <c r="E147" s="535"/>
      <c r="F147" s="535"/>
      <c r="G147" s="535"/>
      <c r="H147" s="535"/>
      <c r="I147" s="535"/>
      <c r="J147" s="540"/>
      <c r="K147" s="535"/>
      <c r="L147" s="535"/>
      <c r="M147" s="535"/>
      <c r="N147" s="535"/>
      <c r="O147" s="535"/>
      <c r="P147" s="535"/>
      <c r="Q147" s="350"/>
      <c r="R147" s="535"/>
      <c r="S147" s="350"/>
      <c r="T147" s="350"/>
      <c r="U147" s="274"/>
      <c r="V147" s="350"/>
      <c r="W147" s="350"/>
      <c r="X147" s="350"/>
      <c r="Y147" s="350"/>
      <c r="Z147" s="350"/>
      <c r="AA147" s="350"/>
      <c r="AB147" s="350"/>
      <c r="AC147" s="350"/>
      <c r="AD147" s="350"/>
    </row>
    <row r="148" spans="1:30" ht="15.75" customHeight="1">
      <c r="A148" s="535"/>
      <c r="B148" s="274"/>
      <c r="C148" s="274"/>
      <c r="D148" s="535"/>
      <c r="E148" s="535"/>
      <c r="F148" s="535"/>
      <c r="G148" s="535"/>
      <c r="H148" s="535"/>
      <c r="I148" s="535"/>
      <c r="J148" s="540"/>
      <c r="K148" s="535"/>
      <c r="L148" s="535"/>
      <c r="M148" s="535"/>
      <c r="N148" s="535"/>
      <c r="O148" s="535"/>
      <c r="P148" s="535"/>
      <c r="Q148" s="350"/>
      <c r="R148" s="535"/>
      <c r="S148" s="350"/>
      <c r="T148" s="350"/>
      <c r="U148" s="274"/>
      <c r="V148" s="350"/>
      <c r="W148" s="350"/>
      <c r="X148" s="350"/>
      <c r="Y148" s="350"/>
      <c r="Z148" s="350"/>
      <c r="AA148" s="350"/>
      <c r="AB148" s="350"/>
      <c r="AC148" s="350"/>
      <c r="AD148" s="350"/>
    </row>
    <row r="149" spans="1:30" ht="15.75" customHeight="1">
      <c r="A149" s="535"/>
      <c r="B149" s="274"/>
      <c r="C149" s="274"/>
      <c r="D149" s="535"/>
      <c r="E149" s="535"/>
      <c r="F149" s="535"/>
      <c r="G149" s="535"/>
      <c r="H149" s="535"/>
      <c r="I149" s="535"/>
      <c r="J149" s="540"/>
      <c r="K149" s="535"/>
      <c r="L149" s="535"/>
      <c r="M149" s="535"/>
      <c r="N149" s="535"/>
      <c r="O149" s="535"/>
      <c r="P149" s="535"/>
      <c r="Q149" s="350"/>
      <c r="R149" s="535"/>
      <c r="S149" s="350"/>
      <c r="T149" s="350"/>
      <c r="U149" s="274"/>
      <c r="V149" s="350"/>
      <c r="W149" s="350"/>
      <c r="X149" s="350"/>
      <c r="Y149" s="350"/>
      <c r="Z149" s="350"/>
      <c r="AA149" s="350"/>
      <c r="AB149" s="350"/>
      <c r="AC149" s="350"/>
      <c r="AD149" s="350"/>
    </row>
    <row r="150" spans="1:30" ht="15.75" customHeight="1">
      <c r="A150" s="535"/>
      <c r="B150" s="274"/>
      <c r="C150" s="274"/>
      <c r="D150" s="535"/>
      <c r="E150" s="535"/>
      <c r="F150" s="535"/>
      <c r="G150" s="535"/>
      <c r="H150" s="535"/>
      <c r="I150" s="535"/>
      <c r="J150" s="540"/>
      <c r="K150" s="535"/>
      <c r="L150" s="535"/>
      <c r="M150" s="535"/>
      <c r="N150" s="535"/>
      <c r="O150" s="535"/>
      <c r="P150" s="535"/>
      <c r="Q150" s="350"/>
      <c r="R150" s="535"/>
      <c r="S150" s="350"/>
      <c r="T150" s="350"/>
      <c r="U150" s="274"/>
      <c r="V150" s="350"/>
      <c r="W150" s="350"/>
      <c r="X150" s="350"/>
      <c r="Y150" s="350"/>
      <c r="Z150" s="350"/>
      <c r="AA150" s="350"/>
      <c r="AB150" s="350"/>
      <c r="AC150" s="350"/>
      <c r="AD150" s="350"/>
    </row>
    <row r="151" spans="1:30" ht="15.75" customHeight="1">
      <c r="A151" s="535"/>
      <c r="B151" s="274"/>
      <c r="C151" s="274"/>
      <c r="D151" s="535"/>
      <c r="E151" s="535"/>
      <c r="F151" s="535"/>
      <c r="G151" s="535"/>
      <c r="H151" s="535"/>
      <c r="I151" s="535"/>
      <c r="J151" s="540"/>
      <c r="K151" s="535"/>
      <c r="L151" s="535"/>
      <c r="M151" s="535"/>
      <c r="N151" s="535"/>
      <c r="O151" s="535"/>
      <c r="P151" s="535"/>
      <c r="Q151" s="350"/>
      <c r="R151" s="535"/>
      <c r="S151" s="350"/>
      <c r="T151" s="350"/>
      <c r="U151" s="274"/>
      <c r="V151" s="350"/>
      <c r="W151" s="350"/>
      <c r="X151" s="350"/>
      <c r="Y151" s="350"/>
      <c r="Z151" s="350"/>
      <c r="AA151" s="350"/>
      <c r="AB151" s="350"/>
      <c r="AC151" s="350"/>
      <c r="AD151" s="350"/>
    </row>
    <row r="152" spans="1:30" ht="15.75" customHeight="1">
      <c r="A152" s="535"/>
      <c r="B152" s="274"/>
      <c r="C152" s="274"/>
      <c r="D152" s="535"/>
      <c r="E152" s="535"/>
      <c r="F152" s="535"/>
      <c r="G152" s="535"/>
      <c r="H152" s="535"/>
      <c r="I152" s="535"/>
      <c r="J152" s="540"/>
      <c r="K152" s="535"/>
      <c r="L152" s="535"/>
      <c r="M152" s="535"/>
      <c r="N152" s="535"/>
      <c r="O152" s="535"/>
      <c r="P152" s="535"/>
      <c r="Q152" s="350"/>
      <c r="R152" s="535"/>
      <c r="S152" s="350"/>
      <c r="T152" s="350"/>
      <c r="U152" s="274"/>
      <c r="V152" s="350"/>
      <c r="W152" s="350"/>
      <c r="X152" s="350"/>
      <c r="Y152" s="350"/>
      <c r="Z152" s="350"/>
      <c r="AA152" s="350"/>
      <c r="AB152" s="350"/>
      <c r="AC152" s="350"/>
      <c r="AD152" s="350"/>
    </row>
    <row r="153" spans="1:30" ht="15.75" customHeight="1">
      <c r="A153" s="535"/>
      <c r="B153" s="274"/>
      <c r="C153" s="274"/>
      <c r="D153" s="535"/>
      <c r="E153" s="535"/>
      <c r="F153" s="535"/>
      <c r="G153" s="535"/>
      <c r="H153" s="535"/>
      <c r="I153" s="535"/>
      <c r="J153" s="540"/>
      <c r="K153" s="535"/>
      <c r="L153" s="535"/>
      <c r="M153" s="535"/>
      <c r="N153" s="535"/>
      <c r="O153" s="535"/>
      <c r="P153" s="535"/>
      <c r="Q153" s="350"/>
      <c r="R153" s="535"/>
      <c r="S153" s="350"/>
      <c r="T153" s="350"/>
      <c r="U153" s="274"/>
      <c r="V153" s="350"/>
      <c r="W153" s="350"/>
      <c r="X153" s="350"/>
      <c r="Y153" s="350"/>
      <c r="Z153" s="350"/>
      <c r="AA153" s="350"/>
      <c r="AB153" s="350"/>
      <c r="AC153" s="350"/>
      <c r="AD153" s="350"/>
    </row>
    <row r="154" spans="1:30" ht="15.75" customHeight="1">
      <c r="A154" s="535"/>
      <c r="B154" s="274"/>
      <c r="C154" s="274"/>
      <c r="D154" s="535"/>
      <c r="E154" s="535"/>
      <c r="F154" s="535"/>
      <c r="G154" s="535"/>
      <c r="H154" s="535"/>
      <c r="I154" s="535"/>
      <c r="J154" s="540"/>
      <c r="K154" s="535"/>
      <c r="L154" s="535"/>
      <c r="M154" s="535"/>
      <c r="N154" s="535"/>
      <c r="O154" s="535"/>
      <c r="P154" s="535"/>
      <c r="Q154" s="350"/>
      <c r="R154" s="535"/>
      <c r="S154" s="350"/>
      <c r="T154" s="350"/>
      <c r="U154" s="274"/>
      <c r="V154" s="350"/>
      <c r="W154" s="350"/>
      <c r="X154" s="350"/>
      <c r="Y154" s="350"/>
      <c r="Z154" s="350"/>
      <c r="AA154" s="350"/>
      <c r="AB154" s="350"/>
      <c r="AC154" s="350"/>
      <c r="AD154" s="350"/>
    </row>
    <row r="155" spans="1:30" ht="15.75" customHeight="1">
      <c r="A155" s="535"/>
      <c r="B155" s="274"/>
      <c r="C155" s="274"/>
      <c r="D155" s="535"/>
      <c r="E155" s="535"/>
      <c r="F155" s="535"/>
      <c r="G155" s="535"/>
      <c r="H155" s="535"/>
      <c r="I155" s="535"/>
      <c r="J155" s="540"/>
      <c r="K155" s="535"/>
      <c r="L155" s="535"/>
      <c r="M155" s="535"/>
      <c r="N155" s="535"/>
      <c r="O155" s="535"/>
      <c r="P155" s="535"/>
      <c r="Q155" s="350"/>
      <c r="R155" s="535"/>
      <c r="S155" s="350"/>
      <c r="T155" s="350"/>
      <c r="U155" s="274"/>
      <c r="V155" s="350"/>
      <c r="W155" s="350"/>
      <c r="X155" s="350"/>
      <c r="Y155" s="350"/>
      <c r="Z155" s="350"/>
      <c r="AA155" s="350"/>
      <c r="AB155" s="350"/>
      <c r="AC155" s="350"/>
      <c r="AD155" s="350"/>
    </row>
    <row r="156" spans="1:30" ht="15.75" customHeight="1">
      <c r="A156" s="535"/>
      <c r="B156" s="274"/>
      <c r="C156" s="274"/>
      <c r="D156" s="535"/>
      <c r="E156" s="535"/>
      <c r="F156" s="535"/>
      <c r="G156" s="535"/>
      <c r="H156" s="535"/>
      <c r="I156" s="535"/>
      <c r="J156" s="540"/>
      <c r="K156" s="535"/>
      <c r="L156" s="535"/>
      <c r="M156" s="535"/>
      <c r="N156" s="535"/>
      <c r="O156" s="535"/>
      <c r="P156" s="535"/>
      <c r="Q156" s="350"/>
      <c r="R156" s="535"/>
      <c r="S156" s="350"/>
      <c r="T156" s="350"/>
      <c r="U156" s="274"/>
      <c r="V156" s="350"/>
      <c r="W156" s="350"/>
      <c r="X156" s="350"/>
      <c r="Y156" s="350"/>
      <c r="Z156" s="350"/>
      <c r="AA156" s="350"/>
      <c r="AB156" s="350"/>
      <c r="AC156" s="350"/>
      <c r="AD156" s="350"/>
    </row>
    <row r="157" spans="1:30" ht="15.75" customHeight="1">
      <c r="A157" s="535"/>
      <c r="B157" s="274"/>
      <c r="C157" s="274"/>
      <c r="D157" s="535"/>
      <c r="E157" s="535"/>
      <c r="F157" s="535"/>
      <c r="G157" s="535"/>
      <c r="H157" s="535"/>
      <c r="I157" s="535"/>
      <c r="J157" s="540"/>
      <c r="K157" s="535"/>
      <c r="L157" s="535"/>
      <c r="M157" s="535"/>
      <c r="N157" s="535"/>
      <c r="O157" s="535"/>
      <c r="P157" s="535"/>
      <c r="Q157" s="350"/>
      <c r="R157" s="535"/>
      <c r="S157" s="350"/>
      <c r="T157" s="350"/>
      <c r="U157" s="274"/>
      <c r="V157" s="350"/>
      <c r="W157" s="350"/>
      <c r="X157" s="350"/>
      <c r="Y157" s="350"/>
      <c r="Z157" s="350"/>
      <c r="AA157" s="350"/>
      <c r="AB157" s="350"/>
      <c r="AC157" s="350"/>
      <c r="AD157" s="350"/>
    </row>
    <row r="158" spans="1:30" ht="15.75" customHeight="1">
      <c r="A158" s="535"/>
      <c r="B158" s="274"/>
      <c r="C158" s="274"/>
      <c r="D158" s="535"/>
      <c r="E158" s="535"/>
      <c r="F158" s="535"/>
      <c r="G158" s="535"/>
      <c r="H158" s="535"/>
      <c r="I158" s="535"/>
      <c r="J158" s="540"/>
      <c r="K158" s="535"/>
      <c r="L158" s="535"/>
      <c r="M158" s="535"/>
      <c r="N158" s="535"/>
      <c r="O158" s="535"/>
      <c r="P158" s="535"/>
      <c r="Q158" s="350"/>
      <c r="R158" s="535"/>
      <c r="S158" s="350"/>
      <c r="T158" s="350"/>
      <c r="U158" s="274"/>
      <c r="V158" s="350"/>
      <c r="W158" s="350"/>
      <c r="X158" s="350"/>
      <c r="Y158" s="350"/>
      <c r="Z158" s="350"/>
      <c r="AA158" s="350"/>
      <c r="AB158" s="350"/>
      <c r="AC158" s="350"/>
      <c r="AD158" s="350"/>
    </row>
    <row r="159" spans="1:30" ht="15.75" customHeight="1">
      <c r="A159" s="535"/>
      <c r="B159" s="274"/>
      <c r="C159" s="274"/>
      <c r="D159" s="535"/>
      <c r="E159" s="535"/>
      <c r="F159" s="535"/>
      <c r="G159" s="535"/>
      <c r="H159" s="535"/>
      <c r="I159" s="535"/>
      <c r="J159" s="540"/>
      <c r="K159" s="535"/>
      <c r="L159" s="535"/>
      <c r="M159" s="535"/>
      <c r="N159" s="535"/>
      <c r="O159" s="535"/>
      <c r="P159" s="535"/>
      <c r="Q159" s="350"/>
      <c r="R159" s="535"/>
      <c r="S159" s="350"/>
      <c r="T159" s="350"/>
      <c r="U159" s="274"/>
      <c r="V159" s="350"/>
      <c r="W159" s="350"/>
      <c r="X159" s="350"/>
      <c r="Y159" s="350"/>
      <c r="Z159" s="350"/>
      <c r="AA159" s="350"/>
      <c r="AB159" s="350"/>
      <c r="AC159" s="350"/>
      <c r="AD159" s="350"/>
    </row>
    <row r="160" spans="1:30" ht="15.75" customHeight="1">
      <c r="A160" s="535"/>
      <c r="B160" s="274"/>
      <c r="C160" s="274"/>
      <c r="D160" s="535"/>
      <c r="E160" s="535"/>
      <c r="F160" s="535"/>
      <c r="G160" s="535"/>
      <c r="H160" s="535"/>
      <c r="I160" s="535"/>
      <c r="J160" s="540"/>
      <c r="K160" s="535"/>
      <c r="L160" s="535"/>
      <c r="M160" s="535"/>
      <c r="N160" s="535"/>
      <c r="O160" s="535"/>
      <c r="P160" s="535"/>
      <c r="Q160" s="350"/>
      <c r="R160" s="535"/>
      <c r="S160" s="350"/>
      <c r="T160" s="350"/>
      <c r="U160" s="274"/>
      <c r="V160" s="350"/>
      <c r="W160" s="350"/>
      <c r="X160" s="350"/>
      <c r="Y160" s="350"/>
      <c r="Z160" s="350"/>
      <c r="AA160" s="350"/>
      <c r="AB160" s="350"/>
      <c r="AC160" s="350"/>
      <c r="AD160" s="350"/>
    </row>
    <row r="161" spans="1:30" ht="15.75" customHeight="1">
      <c r="A161" s="535"/>
      <c r="B161" s="274"/>
      <c r="C161" s="274"/>
      <c r="D161" s="535"/>
      <c r="E161" s="535"/>
      <c r="F161" s="535"/>
      <c r="G161" s="535"/>
      <c r="H161" s="535"/>
      <c r="I161" s="535"/>
      <c r="J161" s="540"/>
      <c r="K161" s="535"/>
      <c r="L161" s="535"/>
      <c r="M161" s="535"/>
      <c r="N161" s="535"/>
      <c r="O161" s="535"/>
      <c r="P161" s="535"/>
      <c r="Q161" s="350"/>
      <c r="R161" s="535"/>
      <c r="S161" s="350"/>
      <c r="T161" s="350"/>
      <c r="U161" s="274"/>
      <c r="V161" s="350"/>
      <c r="W161" s="350"/>
      <c r="X161" s="350"/>
      <c r="Y161" s="350"/>
      <c r="Z161" s="350"/>
      <c r="AA161" s="350"/>
      <c r="AB161" s="350"/>
      <c r="AC161" s="350"/>
      <c r="AD161" s="350"/>
    </row>
    <row r="162" spans="1:30" ht="15.75" customHeight="1">
      <c r="A162" s="535"/>
      <c r="B162" s="274"/>
      <c r="C162" s="274"/>
      <c r="D162" s="535"/>
      <c r="E162" s="535"/>
      <c r="F162" s="535"/>
      <c r="G162" s="535"/>
      <c r="H162" s="535"/>
      <c r="I162" s="535"/>
      <c r="J162" s="540"/>
      <c r="K162" s="535"/>
      <c r="L162" s="535"/>
      <c r="M162" s="535"/>
      <c r="N162" s="535"/>
      <c r="O162" s="535"/>
      <c r="P162" s="535"/>
      <c r="Q162" s="350"/>
      <c r="R162" s="535"/>
      <c r="S162" s="350"/>
      <c r="T162" s="350"/>
      <c r="U162" s="274"/>
      <c r="V162" s="350"/>
      <c r="W162" s="350"/>
      <c r="X162" s="350"/>
      <c r="Y162" s="350"/>
      <c r="Z162" s="350"/>
      <c r="AA162" s="350"/>
      <c r="AB162" s="350"/>
      <c r="AC162" s="350"/>
      <c r="AD162" s="350"/>
    </row>
    <row r="163" spans="1:30" ht="15.75" customHeight="1">
      <c r="A163" s="535"/>
      <c r="B163" s="274"/>
      <c r="C163" s="274"/>
      <c r="D163" s="535"/>
      <c r="E163" s="535"/>
      <c r="F163" s="535"/>
      <c r="G163" s="535"/>
      <c r="H163" s="535"/>
      <c r="I163" s="535"/>
      <c r="J163" s="540"/>
      <c r="K163" s="535"/>
      <c r="L163" s="535"/>
      <c r="M163" s="535"/>
      <c r="N163" s="535"/>
      <c r="O163" s="535"/>
      <c r="P163" s="535"/>
      <c r="Q163" s="350"/>
      <c r="R163" s="535"/>
      <c r="S163" s="350"/>
      <c r="T163" s="350"/>
      <c r="U163" s="274"/>
      <c r="V163" s="350"/>
      <c r="W163" s="350"/>
      <c r="X163" s="350"/>
      <c r="Y163" s="350"/>
      <c r="Z163" s="350"/>
      <c r="AA163" s="350"/>
      <c r="AB163" s="350"/>
      <c r="AC163" s="350"/>
      <c r="AD163" s="350"/>
    </row>
    <row r="164" spans="1:30" ht="15.75" customHeight="1">
      <c r="A164" s="535"/>
      <c r="B164" s="274"/>
      <c r="C164" s="274"/>
      <c r="D164" s="535"/>
      <c r="E164" s="535"/>
      <c r="F164" s="535"/>
      <c r="G164" s="535"/>
      <c r="H164" s="535"/>
      <c r="I164" s="535"/>
      <c r="J164" s="540"/>
      <c r="K164" s="535"/>
      <c r="L164" s="535"/>
      <c r="M164" s="535"/>
      <c r="N164" s="535"/>
      <c r="O164" s="535"/>
      <c r="P164" s="535"/>
      <c r="Q164" s="350"/>
      <c r="R164" s="535"/>
      <c r="S164" s="350"/>
      <c r="T164" s="350"/>
      <c r="U164" s="274"/>
      <c r="V164" s="350"/>
      <c r="W164" s="350"/>
      <c r="X164" s="350"/>
      <c r="Y164" s="350"/>
      <c r="Z164" s="350"/>
      <c r="AA164" s="350"/>
      <c r="AB164" s="350"/>
      <c r="AC164" s="350"/>
      <c r="AD164" s="350"/>
    </row>
    <row r="165" spans="1:30" ht="15.75" customHeight="1">
      <c r="A165" s="535"/>
      <c r="B165" s="274"/>
      <c r="C165" s="274"/>
      <c r="D165" s="535"/>
      <c r="E165" s="535"/>
      <c r="F165" s="535"/>
      <c r="G165" s="535"/>
      <c r="H165" s="535"/>
      <c r="I165" s="535"/>
      <c r="J165" s="540"/>
      <c r="K165" s="535"/>
      <c r="L165" s="535"/>
      <c r="M165" s="535"/>
      <c r="N165" s="535"/>
      <c r="O165" s="535"/>
      <c r="P165" s="535"/>
      <c r="Q165" s="350"/>
      <c r="R165" s="535"/>
      <c r="S165" s="350"/>
      <c r="T165" s="350"/>
      <c r="U165" s="274"/>
      <c r="V165" s="350"/>
      <c r="W165" s="350"/>
      <c r="X165" s="350"/>
      <c r="Y165" s="350"/>
      <c r="Z165" s="350"/>
      <c r="AA165" s="350"/>
      <c r="AB165" s="350"/>
      <c r="AC165" s="350"/>
      <c r="AD165" s="350"/>
    </row>
    <row r="166" spans="1:30" ht="15.75" customHeight="1">
      <c r="A166" s="535"/>
      <c r="B166" s="274"/>
      <c r="C166" s="274"/>
      <c r="D166" s="535"/>
      <c r="E166" s="535"/>
      <c r="F166" s="535"/>
      <c r="G166" s="535"/>
      <c r="H166" s="535"/>
      <c r="I166" s="535"/>
      <c r="J166" s="540"/>
      <c r="K166" s="535"/>
      <c r="L166" s="535"/>
      <c r="M166" s="535"/>
      <c r="N166" s="535"/>
      <c r="O166" s="535"/>
      <c r="P166" s="535"/>
      <c r="Q166" s="350"/>
      <c r="R166" s="535"/>
      <c r="S166" s="350"/>
      <c r="T166" s="350"/>
      <c r="U166" s="274"/>
      <c r="V166" s="350"/>
      <c r="W166" s="350"/>
      <c r="X166" s="350"/>
      <c r="Y166" s="350"/>
      <c r="Z166" s="350"/>
      <c r="AA166" s="350"/>
      <c r="AB166" s="350"/>
      <c r="AC166" s="350"/>
      <c r="AD166" s="350"/>
    </row>
    <row r="167" spans="1:30" ht="15.75" customHeight="1">
      <c r="A167" s="535"/>
      <c r="B167" s="274"/>
      <c r="C167" s="274"/>
      <c r="D167" s="535"/>
      <c r="E167" s="535"/>
      <c r="F167" s="535"/>
      <c r="G167" s="535"/>
      <c r="H167" s="535"/>
      <c r="I167" s="535"/>
      <c r="J167" s="540"/>
      <c r="K167" s="535"/>
      <c r="L167" s="535"/>
      <c r="M167" s="535"/>
      <c r="N167" s="535"/>
      <c r="O167" s="535"/>
      <c r="P167" s="535"/>
      <c r="Q167" s="350"/>
      <c r="R167" s="535"/>
      <c r="S167" s="350"/>
      <c r="T167" s="350"/>
      <c r="U167" s="274"/>
      <c r="V167" s="350"/>
      <c r="W167" s="350"/>
      <c r="X167" s="350"/>
      <c r="Y167" s="350"/>
      <c r="Z167" s="350"/>
      <c r="AA167" s="350"/>
      <c r="AB167" s="350"/>
      <c r="AC167" s="350"/>
      <c r="AD167" s="350"/>
    </row>
    <row r="168" spans="1:30" ht="15.75" customHeight="1">
      <c r="A168" s="535"/>
      <c r="B168" s="274"/>
      <c r="C168" s="274"/>
      <c r="D168" s="535"/>
      <c r="E168" s="535"/>
      <c r="F168" s="535"/>
      <c r="G168" s="535"/>
      <c r="H168" s="535"/>
      <c r="I168" s="535"/>
      <c r="J168" s="540"/>
      <c r="K168" s="535"/>
      <c r="L168" s="535"/>
      <c r="M168" s="535"/>
      <c r="N168" s="535"/>
      <c r="O168" s="535"/>
      <c r="P168" s="535"/>
      <c r="Q168" s="350"/>
      <c r="R168" s="535"/>
      <c r="S168" s="350"/>
      <c r="T168" s="350"/>
      <c r="U168" s="274"/>
      <c r="V168" s="350"/>
      <c r="W168" s="350"/>
      <c r="X168" s="350"/>
      <c r="Y168" s="350"/>
      <c r="Z168" s="350"/>
      <c r="AA168" s="350"/>
      <c r="AB168" s="350"/>
      <c r="AC168" s="350"/>
      <c r="AD168" s="350"/>
    </row>
    <row r="169" spans="1:30" ht="15.75" customHeight="1">
      <c r="A169" s="535"/>
      <c r="B169" s="274"/>
      <c r="C169" s="274"/>
      <c r="D169" s="535"/>
      <c r="E169" s="535"/>
      <c r="F169" s="535"/>
      <c r="G169" s="535"/>
      <c r="H169" s="535"/>
      <c r="I169" s="535"/>
      <c r="J169" s="540"/>
      <c r="K169" s="535"/>
      <c r="L169" s="535"/>
      <c r="M169" s="535"/>
      <c r="N169" s="535"/>
      <c r="O169" s="535"/>
      <c r="P169" s="535"/>
      <c r="Q169" s="350"/>
      <c r="R169" s="535"/>
      <c r="S169" s="350"/>
      <c r="T169" s="350"/>
      <c r="U169" s="274"/>
      <c r="V169" s="350"/>
      <c r="W169" s="350"/>
      <c r="X169" s="350"/>
      <c r="Y169" s="350"/>
      <c r="Z169" s="350"/>
      <c r="AA169" s="350"/>
      <c r="AB169" s="350"/>
      <c r="AC169" s="350"/>
      <c r="AD169" s="350"/>
    </row>
    <row r="170" spans="1:30" ht="15.75" customHeight="1">
      <c r="A170" s="535"/>
      <c r="B170" s="274"/>
      <c r="C170" s="274"/>
      <c r="D170" s="535"/>
      <c r="E170" s="535"/>
      <c r="F170" s="535"/>
      <c r="G170" s="535"/>
      <c r="H170" s="535"/>
      <c r="I170" s="535"/>
      <c r="J170" s="540"/>
      <c r="K170" s="535"/>
      <c r="L170" s="535"/>
      <c r="M170" s="535"/>
      <c r="N170" s="535"/>
      <c r="O170" s="535"/>
      <c r="P170" s="535"/>
      <c r="Q170" s="350"/>
      <c r="R170" s="535"/>
      <c r="S170" s="350"/>
      <c r="T170" s="350"/>
      <c r="U170" s="274"/>
      <c r="V170" s="350"/>
      <c r="W170" s="350"/>
      <c r="X170" s="350"/>
      <c r="Y170" s="350"/>
      <c r="Z170" s="350"/>
      <c r="AA170" s="350"/>
      <c r="AB170" s="350"/>
      <c r="AC170" s="350"/>
      <c r="AD170" s="350"/>
    </row>
    <row r="171" spans="1:30" ht="15.75" customHeight="1">
      <c r="A171" s="535"/>
      <c r="B171" s="274"/>
      <c r="C171" s="274"/>
      <c r="D171" s="535"/>
      <c r="E171" s="535"/>
      <c r="F171" s="535"/>
      <c r="G171" s="535"/>
      <c r="H171" s="535"/>
      <c r="I171" s="535"/>
      <c r="J171" s="540"/>
      <c r="K171" s="535"/>
      <c r="L171" s="535"/>
      <c r="M171" s="535"/>
      <c r="N171" s="535"/>
      <c r="O171" s="535"/>
      <c r="P171" s="535"/>
      <c r="Q171" s="350"/>
      <c r="R171" s="535"/>
      <c r="S171" s="350"/>
      <c r="T171" s="350"/>
      <c r="U171" s="274"/>
      <c r="V171" s="350"/>
      <c r="W171" s="350"/>
      <c r="X171" s="350"/>
      <c r="Y171" s="350"/>
      <c r="Z171" s="350"/>
      <c r="AA171" s="350"/>
      <c r="AB171" s="350"/>
      <c r="AC171" s="350"/>
      <c r="AD171" s="350"/>
    </row>
    <row r="172" spans="1:30" ht="15.75" customHeight="1">
      <c r="A172" s="535"/>
      <c r="B172" s="274"/>
      <c r="C172" s="274"/>
      <c r="D172" s="535"/>
      <c r="E172" s="535"/>
      <c r="F172" s="535"/>
      <c r="G172" s="535"/>
      <c r="H172" s="535"/>
      <c r="I172" s="535"/>
      <c r="J172" s="540"/>
      <c r="K172" s="535"/>
      <c r="L172" s="535"/>
      <c r="M172" s="535"/>
      <c r="N172" s="535"/>
      <c r="O172" s="535"/>
      <c r="P172" s="535"/>
      <c r="Q172" s="350"/>
      <c r="R172" s="535"/>
      <c r="S172" s="350"/>
      <c r="T172" s="350"/>
      <c r="U172" s="274"/>
      <c r="V172" s="350"/>
      <c r="W172" s="350"/>
      <c r="X172" s="350"/>
      <c r="Y172" s="350"/>
      <c r="Z172" s="350"/>
      <c r="AA172" s="350"/>
      <c r="AB172" s="350"/>
      <c r="AC172" s="350"/>
      <c r="AD172" s="350"/>
    </row>
    <row r="173" spans="1:30" ht="15.75" customHeight="1">
      <c r="A173" s="535"/>
      <c r="B173" s="274"/>
      <c r="C173" s="274"/>
      <c r="D173" s="535"/>
      <c r="E173" s="535"/>
      <c r="F173" s="535"/>
      <c r="G173" s="535"/>
      <c r="H173" s="535"/>
      <c r="I173" s="535"/>
      <c r="J173" s="540"/>
      <c r="K173" s="535"/>
      <c r="L173" s="535"/>
      <c r="M173" s="535"/>
      <c r="N173" s="535"/>
      <c r="O173" s="535"/>
      <c r="P173" s="535"/>
      <c r="Q173" s="350"/>
      <c r="R173" s="535"/>
      <c r="S173" s="350"/>
      <c r="T173" s="350"/>
      <c r="U173" s="274"/>
      <c r="V173" s="350"/>
      <c r="W173" s="350"/>
      <c r="X173" s="350"/>
      <c r="Y173" s="350"/>
      <c r="Z173" s="350"/>
      <c r="AA173" s="350"/>
      <c r="AB173" s="350"/>
      <c r="AC173" s="350"/>
      <c r="AD173" s="350"/>
    </row>
    <row r="174" spans="1:30" ht="15.75" customHeight="1">
      <c r="A174" s="535"/>
      <c r="B174" s="274"/>
      <c r="C174" s="274"/>
      <c r="D174" s="535"/>
      <c r="E174" s="535"/>
      <c r="F174" s="535"/>
      <c r="G174" s="535"/>
      <c r="H174" s="535"/>
      <c r="I174" s="535"/>
      <c r="J174" s="540"/>
      <c r="K174" s="535"/>
      <c r="L174" s="535"/>
      <c r="M174" s="535"/>
      <c r="N174" s="535"/>
      <c r="O174" s="535"/>
      <c r="P174" s="535"/>
      <c r="Q174" s="350"/>
      <c r="R174" s="535"/>
      <c r="S174" s="350"/>
      <c r="T174" s="350"/>
      <c r="U174" s="274"/>
      <c r="V174" s="350"/>
      <c r="W174" s="350"/>
      <c r="X174" s="350"/>
      <c r="Y174" s="350"/>
      <c r="Z174" s="350"/>
      <c r="AA174" s="350"/>
      <c r="AB174" s="350"/>
      <c r="AC174" s="350"/>
      <c r="AD174" s="350"/>
    </row>
    <row r="175" spans="1:30" ht="15.75" customHeight="1">
      <c r="A175" s="535"/>
      <c r="B175" s="274"/>
      <c r="C175" s="274"/>
      <c r="D175" s="535"/>
      <c r="E175" s="535"/>
      <c r="F175" s="535"/>
      <c r="G175" s="535"/>
      <c r="H175" s="535"/>
      <c r="I175" s="535"/>
      <c r="J175" s="540"/>
      <c r="K175" s="535"/>
      <c r="L175" s="535"/>
      <c r="M175" s="535"/>
      <c r="N175" s="535"/>
      <c r="O175" s="535"/>
      <c r="P175" s="535"/>
      <c r="Q175" s="350"/>
      <c r="R175" s="535"/>
      <c r="S175" s="350"/>
      <c r="T175" s="350"/>
      <c r="U175" s="274"/>
      <c r="V175" s="350"/>
      <c r="W175" s="350"/>
      <c r="X175" s="350"/>
      <c r="Y175" s="350"/>
      <c r="Z175" s="350"/>
      <c r="AA175" s="350"/>
      <c r="AB175" s="350"/>
      <c r="AC175" s="350"/>
      <c r="AD175" s="350"/>
    </row>
    <row r="176" spans="1:30" ht="15.75" customHeight="1">
      <c r="A176" s="535"/>
      <c r="B176" s="274"/>
      <c r="C176" s="274"/>
      <c r="D176" s="535"/>
      <c r="E176" s="535"/>
      <c r="F176" s="535"/>
      <c r="G176" s="535"/>
      <c r="H176" s="535"/>
      <c r="I176" s="535"/>
      <c r="J176" s="540"/>
      <c r="K176" s="535"/>
      <c r="L176" s="535"/>
      <c r="M176" s="535"/>
      <c r="N176" s="535"/>
      <c r="O176" s="535"/>
      <c r="P176" s="535"/>
      <c r="Q176" s="350"/>
      <c r="R176" s="535"/>
      <c r="S176" s="350"/>
      <c r="T176" s="350"/>
      <c r="U176" s="274"/>
      <c r="V176" s="350"/>
      <c r="W176" s="350"/>
      <c r="X176" s="350"/>
      <c r="Y176" s="350"/>
      <c r="Z176" s="350"/>
      <c r="AA176" s="350"/>
      <c r="AB176" s="350"/>
      <c r="AC176" s="350"/>
      <c r="AD176" s="350"/>
    </row>
    <row r="177" spans="1:30" ht="15.75" customHeight="1">
      <c r="A177" s="535"/>
      <c r="B177" s="274"/>
      <c r="C177" s="274"/>
      <c r="D177" s="535"/>
      <c r="E177" s="535"/>
      <c r="F177" s="535"/>
      <c r="G177" s="535"/>
      <c r="H177" s="535"/>
      <c r="I177" s="535"/>
      <c r="J177" s="540"/>
      <c r="K177" s="535"/>
      <c r="L177" s="535"/>
      <c r="M177" s="535"/>
      <c r="N177" s="535"/>
      <c r="O177" s="535"/>
      <c r="P177" s="535"/>
      <c r="Q177" s="350"/>
      <c r="R177" s="535"/>
      <c r="S177" s="350"/>
      <c r="T177" s="350"/>
      <c r="U177" s="274"/>
      <c r="V177" s="350"/>
      <c r="W177" s="350"/>
      <c r="X177" s="350"/>
      <c r="Y177" s="350"/>
      <c r="Z177" s="350"/>
      <c r="AA177" s="350"/>
      <c r="AB177" s="350"/>
      <c r="AC177" s="350"/>
      <c r="AD177" s="350"/>
    </row>
    <row r="178" spans="1:30" ht="15.75" customHeight="1">
      <c r="A178" s="535"/>
      <c r="B178" s="274"/>
      <c r="C178" s="274"/>
      <c r="D178" s="535"/>
      <c r="E178" s="535"/>
      <c r="F178" s="535"/>
      <c r="G178" s="535"/>
      <c r="H178" s="535"/>
      <c r="I178" s="535"/>
      <c r="J178" s="540"/>
      <c r="K178" s="535"/>
      <c r="L178" s="535"/>
      <c r="M178" s="535"/>
      <c r="N178" s="535"/>
      <c r="O178" s="535"/>
      <c r="P178" s="535"/>
      <c r="Q178" s="350"/>
      <c r="R178" s="535"/>
      <c r="S178" s="350"/>
      <c r="T178" s="350"/>
      <c r="U178" s="274"/>
      <c r="V178" s="350"/>
      <c r="W178" s="350"/>
      <c r="X178" s="350"/>
      <c r="Y178" s="350"/>
      <c r="Z178" s="350"/>
      <c r="AA178" s="350"/>
      <c r="AB178" s="350"/>
      <c r="AC178" s="350"/>
      <c r="AD178" s="350"/>
    </row>
    <row r="179" spans="1:30" ht="15.75" customHeight="1">
      <c r="A179" s="535"/>
      <c r="B179" s="274"/>
      <c r="C179" s="274"/>
      <c r="D179" s="535"/>
      <c r="E179" s="535"/>
      <c r="F179" s="535"/>
      <c r="G179" s="535"/>
      <c r="H179" s="535"/>
      <c r="I179" s="535"/>
      <c r="J179" s="540"/>
      <c r="K179" s="535"/>
      <c r="L179" s="535"/>
      <c r="M179" s="535"/>
      <c r="N179" s="535"/>
      <c r="O179" s="535"/>
      <c r="P179" s="535"/>
      <c r="Q179" s="350"/>
      <c r="R179" s="535"/>
      <c r="S179" s="350"/>
      <c r="T179" s="350"/>
      <c r="U179" s="274"/>
      <c r="V179" s="350"/>
      <c r="W179" s="350"/>
      <c r="X179" s="350"/>
      <c r="Y179" s="350"/>
      <c r="Z179" s="350"/>
      <c r="AA179" s="350"/>
      <c r="AB179" s="350"/>
      <c r="AC179" s="350"/>
      <c r="AD179" s="350"/>
    </row>
    <row r="180" spans="1:30" ht="15.75" customHeight="1">
      <c r="A180" s="535"/>
      <c r="B180" s="274"/>
      <c r="C180" s="274"/>
      <c r="D180" s="535"/>
      <c r="E180" s="535"/>
      <c r="F180" s="535"/>
      <c r="G180" s="535"/>
      <c r="H180" s="535"/>
      <c r="I180" s="535"/>
      <c r="J180" s="540"/>
      <c r="K180" s="535"/>
      <c r="L180" s="535"/>
      <c r="M180" s="535"/>
      <c r="N180" s="535"/>
      <c r="O180" s="535"/>
      <c r="P180" s="535"/>
      <c r="Q180" s="350"/>
      <c r="R180" s="535"/>
      <c r="S180" s="350"/>
      <c r="T180" s="350"/>
      <c r="U180" s="274"/>
      <c r="V180" s="350"/>
      <c r="W180" s="350"/>
      <c r="X180" s="350"/>
      <c r="Y180" s="350"/>
      <c r="Z180" s="350"/>
      <c r="AA180" s="350"/>
      <c r="AB180" s="350"/>
      <c r="AC180" s="350"/>
      <c r="AD180" s="350"/>
    </row>
    <row r="181" spans="1:30" ht="15.75" customHeight="1">
      <c r="A181" s="535"/>
      <c r="B181" s="274"/>
      <c r="C181" s="274"/>
      <c r="D181" s="535"/>
      <c r="E181" s="535"/>
      <c r="F181" s="535"/>
      <c r="G181" s="535"/>
      <c r="H181" s="535"/>
      <c r="I181" s="535"/>
      <c r="J181" s="540"/>
      <c r="K181" s="535"/>
      <c r="L181" s="535"/>
      <c r="M181" s="535"/>
      <c r="N181" s="535"/>
      <c r="O181" s="535"/>
      <c r="P181" s="535"/>
      <c r="Q181" s="350"/>
      <c r="R181" s="535"/>
      <c r="S181" s="350"/>
      <c r="T181" s="350"/>
      <c r="U181" s="274"/>
      <c r="V181" s="350"/>
      <c r="W181" s="350"/>
      <c r="X181" s="350"/>
      <c r="Y181" s="350"/>
      <c r="Z181" s="350"/>
      <c r="AA181" s="350"/>
      <c r="AB181" s="350"/>
      <c r="AC181" s="350"/>
      <c r="AD181" s="350"/>
    </row>
    <row r="182" spans="1:30" ht="15.75" customHeight="1">
      <c r="A182" s="535"/>
      <c r="B182" s="274"/>
      <c r="C182" s="274"/>
      <c r="D182" s="535"/>
      <c r="E182" s="535"/>
      <c r="F182" s="535"/>
      <c r="G182" s="535"/>
      <c r="H182" s="535"/>
      <c r="I182" s="535"/>
      <c r="J182" s="540"/>
      <c r="K182" s="535"/>
      <c r="L182" s="535"/>
      <c r="M182" s="535"/>
      <c r="N182" s="535"/>
      <c r="O182" s="535"/>
      <c r="P182" s="535"/>
      <c r="Q182" s="350"/>
      <c r="R182" s="535"/>
      <c r="S182" s="350"/>
      <c r="T182" s="350"/>
      <c r="U182" s="274"/>
      <c r="V182" s="350"/>
      <c r="W182" s="350"/>
      <c r="X182" s="350"/>
      <c r="Y182" s="350"/>
      <c r="Z182" s="350"/>
      <c r="AA182" s="350"/>
      <c r="AB182" s="350"/>
      <c r="AC182" s="350"/>
      <c r="AD182" s="350"/>
    </row>
    <row r="183" spans="1:30" ht="15.75" customHeight="1">
      <c r="A183" s="535"/>
      <c r="B183" s="274"/>
      <c r="C183" s="274"/>
      <c r="D183" s="535"/>
      <c r="E183" s="535"/>
      <c r="F183" s="535"/>
      <c r="G183" s="535"/>
      <c r="H183" s="535"/>
      <c r="I183" s="535"/>
      <c r="J183" s="540"/>
      <c r="K183" s="535"/>
      <c r="L183" s="535"/>
      <c r="M183" s="535"/>
      <c r="N183" s="535"/>
      <c r="O183" s="535"/>
      <c r="P183" s="535"/>
      <c r="Q183" s="350"/>
      <c r="R183" s="535"/>
      <c r="S183" s="350"/>
      <c r="T183" s="350"/>
      <c r="U183" s="274"/>
      <c r="V183" s="350"/>
      <c r="W183" s="350"/>
      <c r="X183" s="350"/>
      <c r="Y183" s="350"/>
      <c r="Z183" s="350"/>
      <c r="AA183" s="350"/>
      <c r="AB183" s="350"/>
      <c r="AC183" s="350"/>
      <c r="AD183" s="350"/>
    </row>
    <row r="184" spans="1:30" ht="15.75" customHeight="1">
      <c r="A184" s="535"/>
      <c r="B184" s="274"/>
      <c r="C184" s="274"/>
      <c r="D184" s="535"/>
      <c r="E184" s="535"/>
      <c r="F184" s="535"/>
      <c r="G184" s="535"/>
      <c r="H184" s="535"/>
      <c r="I184" s="535"/>
      <c r="J184" s="540"/>
      <c r="K184" s="535"/>
      <c r="L184" s="535"/>
      <c r="M184" s="535"/>
      <c r="N184" s="535"/>
      <c r="O184" s="535"/>
      <c r="P184" s="535"/>
      <c r="Q184" s="350"/>
      <c r="R184" s="535"/>
      <c r="S184" s="350"/>
      <c r="T184" s="350"/>
      <c r="U184" s="274"/>
      <c r="V184" s="350"/>
      <c r="W184" s="350"/>
      <c r="X184" s="350"/>
      <c r="Y184" s="350"/>
      <c r="Z184" s="350"/>
      <c r="AA184" s="350"/>
      <c r="AB184" s="350"/>
      <c r="AC184" s="350"/>
      <c r="AD184" s="350"/>
    </row>
    <row r="185" spans="1:30" ht="15.75" customHeight="1">
      <c r="A185" s="535"/>
      <c r="B185" s="274"/>
      <c r="C185" s="274"/>
      <c r="D185" s="535"/>
      <c r="E185" s="535"/>
      <c r="F185" s="535"/>
      <c r="G185" s="535"/>
      <c r="H185" s="535"/>
      <c r="I185" s="535"/>
      <c r="J185" s="540"/>
      <c r="K185" s="535"/>
      <c r="L185" s="535"/>
      <c r="M185" s="535"/>
      <c r="N185" s="535"/>
      <c r="O185" s="535"/>
      <c r="P185" s="535"/>
      <c r="Q185" s="350"/>
      <c r="R185" s="535"/>
      <c r="S185" s="350"/>
      <c r="T185" s="350"/>
      <c r="U185" s="274"/>
      <c r="V185" s="350"/>
      <c r="W185" s="350"/>
      <c r="X185" s="350"/>
      <c r="Y185" s="350"/>
      <c r="Z185" s="350"/>
      <c r="AA185" s="350"/>
      <c r="AB185" s="350"/>
      <c r="AC185" s="350"/>
      <c r="AD185" s="350"/>
    </row>
    <row r="186" spans="1:30" ht="15.75" customHeight="1">
      <c r="A186" s="535"/>
      <c r="B186" s="274"/>
      <c r="C186" s="274"/>
      <c r="D186" s="535"/>
      <c r="E186" s="535"/>
      <c r="F186" s="535"/>
      <c r="G186" s="535"/>
      <c r="H186" s="535"/>
      <c r="I186" s="535"/>
      <c r="J186" s="540"/>
      <c r="K186" s="535"/>
      <c r="L186" s="535"/>
      <c r="M186" s="535"/>
      <c r="N186" s="535"/>
      <c r="O186" s="535"/>
      <c r="P186" s="535"/>
      <c r="Q186" s="350"/>
      <c r="R186" s="535"/>
      <c r="S186" s="350"/>
      <c r="T186" s="350"/>
      <c r="U186" s="274"/>
      <c r="V186" s="350"/>
      <c r="W186" s="350"/>
      <c r="X186" s="350"/>
      <c r="Y186" s="350"/>
      <c r="Z186" s="350"/>
      <c r="AA186" s="350"/>
      <c r="AB186" s="350"/>
      <c r="AC186" s="350"/>
      <c r="AD186" s="350"/>
    </row>
    <row r="187" spans="1:30" ht="15.75" customHeight="1">
      <c r="A187" s="535"/>
      <c r="B187" s="274"/>
      <c r="C187" s="274"/>
      <c r="D187" s="535"/>
      <c r="E187" s="535"/>
      <c r="F187" s="535"/>
      <c r="G187" s="535"/>
      <c r="H187" s="535"/>
      <c r="I187" s="535"/>
      <c r="J187" s="540"/>
      <c r="K187" s="535"/>
      <c r="L187" s="535"/>
      <c r="M187" s="535"/>
      <c r="N187" s="535"/>
      <c r="O187" s="535"/>
      <c r="P187" s="535"/>
      <c r="Q187" s="350"/>
      <c r="R187" s="535"/>
      <c r="S187" s="350"/>
      <c r="T187" s="350"/>
      <c r="U187" s="274"/>
      <c r="V187" s="350"/>
      <c r="W187" s="350"/>
      <c r="X187" s="350"/>
      <c r="Y187" s="350"/>
      <c r="Z187" s="350"/>
      <c r="AA187" s="350"/>
      <c r="AB187" s="350"/>
      <c r="AC187" s="350"/>
      <c r="AD187" s="350"/>
    </row>
    <row r="188" spans="1:30" ht="15.75" customHeight="1">
      <c r="A188" s="535"/>
      <c r="B188" s="274"/>
      <c r="C188" s="274"/>
      <c r="D188" s="535"/>
      <c r="E188" s="535"/>
      <c r="F188" s="535"/>
      <c r="G188" s="535"/>
      <c r="H188" s="535"/>
      <c r="I188" s="535"/>
      <c r="J188" s="540"/>
      <c r="K188" s="535"/>
      <c r="L188" s="535"/>
      <c r="M188" s="535"/>
      <c r="N188" s="535"/>
      <c r="O188" s="535"/>
      <c r="P188" s="535"/>
      <c r="Q188" s="350"/>
      <c r="R188" s="535"/>
      <c r="S188" s="350"/>
      <c r="T188" s="350"/>
      <c r="U188" s="274"/>
      <c r="V188" s="350"/>
      <c r="W188" s="350"/>
      <c r="X188" s="350"/>
      <c r="Y188" s="350"/>
      <c r="Z188" s="350"/>
      <c r="AA188" s="350"/>
      <c r="AB188" s="350"/>
      <c r="AC188" s="350"/>
      <c r="AD188" s="350"/>
    </row>
    <row r="189" spans="1:30" ht="15.75" customHeight="1">
      <c r="A189" s="535"/>
      <c r="B189" s="274"/>
      <c r="C189" s="274"/>
      <c r="D189" s="535"/>
      <c r="E189" s="535"/>
      <c r="F189" s="535"/>
      <c r="G189" s="535"/>
      <c r="H189" s="535"/>
      <c r="I189" s="535"/>
      <c r="J189" s="540"/>
      <c r="K189" s="535"/>
      <c r="L189" s="535"/>
      <c r="M189" s="535"/>
      <c r="N189" s="535"/>
      <c r="O189" s="535"/>
      <c r="P189" s="535"/>
      <c r="Q189" s="350"/>
      <c r="R189" s="535"/>
      <c r="S189" s="350"/>
      <c r="T189" s="350"/>
      <c r="U189" s="274"/>
      <c r="V189" s="350"/>
      <c r="W189" s="350"/>
      <c r="X189" s="350"/>
      <c r="Y189" s="350"/>
      <c r="Z189" s="350"/>
      <c r="AA189" s="350"/>
      <c r="AB189" s="350"/>
      <c r="AC189" s="350"/>
      <c r="AD189" s="350"/>
    </row>
    <row r="190" spans="1:30" ht="15.75" customHeight="1">
      <c r="A190" s="535"/>
      <c r="B190" s="274"/>
      <c r="C190" s="274"/>
      <c r="D190" s="535"/>
      <c r="E190" s="535"/>
      <c r="F190" s="535"/>
      <c r="G190" s="535"/>
      <c r="H190" s="535"/>
      <c r="I190" s="535"/>
      <c r="J190" s="540"/>
      <c r="K190" s="535"/>
      <c r="L190" s="535"/>
      <c r="M190" s="535"/>
      <c r="N190" s="535"/>
      <c r="O190" s="535"/>
      <c r="P190" s="535"/>
      <c r="Q190" s="350"/>
      <c r="R190" s="535"/>
      <c r="S190" s="350"/>
      <c r="T190" s="350"/>
      <c r="U190" s="274"/>
      <c r="V190" s="350"/>
      <c r="W190" s="350"/>
      <c r="X190" s="350"/>
      <c r="Y190" s="350"/>
      <c r="Z190" s="350"/>
      <c r="AA190" s="350"/>
      <c r="AB190" s="350"/>
      <c r="AC190" s="350"/>
      <c r="AD190" s="350"/>
    </row>
    <row r="191" spans="1:30" ht="15.75" customHeight="1">
      <c r="A191" s="535"/>
      <c r="B191" s="274"/>
      <c r="C191" s="274"/>
      <c r="D191" s="535"/>
      <c r="E191" s="535"/>
      <c r="F191" s="535"/>
      <c r="G191" s="535"/>
      <c r="H191" s="535"/>
      <c r="I191" s="535"/>
      <c r="J191" s="540"/>
      <c r="K191" s="535"/>
      <c r="L191" s="535"/>
      <c r="M191" s="535"/>
      <c r="N191" s="535"/>
      <c r="O191" s="535"/>
      <c r="P191" s="535"/>
      <c r="Q191" s="350"/>
      <c r="R191" s="535"/>
      <c r="S191" s="350"/>
      <c r="T191" s="350"/>
      <c r="U191" s="274"/>
      <c r="V191" s="350"/>
      <c r="W191" s="350"/>
      <c r="X191" s="350"/>
      <c r="Y191" s="350"/>
      <c r="Z191" s="350"/>
      <c r="AA191" s="350"/>
      <c r="AB191" s="350"/>
      <c r="AC191" s="350"/>
      <c r="AD191" s="350"/>
    </row>
    <row r="192" spans="1:30" ht="15.75" customHeight="1">
      <c r="A192" s="535"/>
      <c r="B192" s="274"/>
      <c r="C192" s="274"/>
      <c r="D192" s="535"/>
      <c r="E192" s="535"/>
      <c r="F192" s="535"/>
      <c r="G192" s="535"/>
      <c r="H192" s="535"/>
      <c r="I192" s="535"/>
      <c r="J192" s="540"/>
      <c r="K192" s="535"/>
      <c r="L192" s="535"/>
      <c r="M192" s="535"/>
      <c r="N192" s="535"/>
      <c r="O192" s="535"/>
      <c r="P192" s="535"/>
      <c r="Q192" s="350"/>
      <c r="R192" s="535"/>
      <c r="S192" s="350"/>
      <c r="T192" s="350"/>
      <c r="U192" s="274"/>
      <c r="V192" s="350"/>
      <c r="W192" s="350"/>
      <c r="X192" s="350"/>
      <c r="Y192" s="350"/>
      <c r="Z192" s="350"/>
      <c r="AA192" s="350"/>
      <c r="AB192" s="350"/>
      <c r="AC192" s="350"/>
      <c r="AD192" s="350"/>
    </row>
    <row r="193" spans="1:30" ht="15.75" customHeight="1">
      <c r="A193" s="535"/>
      <c r="B193" s="274"/>
      <c r="C193" s="274"/>
      <c r="D193" s="535"/>
      <c r="E193" s="535"/>
      <c r="F193" s="535"/>
      <c r="G193" s="535"/>
      <c r="H193" s="535"/>
      <c r="I193" s="535"/>
      <c r="J193" s="540"/>
      <c r="K193" s="535"/>
      <c r="L193" s="535"/>
      <c r="M193" s="535"/>
      <c r="N193" s="535"/>
      <c r="O193" s="535"/>
      <c r="P193" s="535"/>
      <c r="Q193" s="350"/>
      <c r="R193" s="535"/>
      <c r="S193" s="350"/>
      <c r="T193" s="350"/>
      <c r="U193" s="274"/>
      <c r="V193" s="350"/>
      <c r="W193" s="350"/>
      <c r="X193" s="350"/>
      <c r="Y193" s="350"/>
      <c r="Z193" s="350"/>
      <c r="AA193" s="350"/>
      <c r="AB193" s="350"/>
      <c r="AC193" s="350"/>
      <c r="AD193" s="350"/>
    </row>
    <row r="194" spans="1:30" ht="15.75" customHeight="1">
      <c r="A194" s="535"/>
      <c r="B194" s="274"/>
      <c r="C194" s="274"/>
      <c r="D194" s="535"/>
      <c r="E194" s="535"/>
      <c r="F194" s="535"/>
      <c r="G194" s="535"/>
      <c r="H194" s="535"/>
      <c r="I194" s="535"/>
      <c r="J194" s="540"/>
      <c r="K194" s="535"/>
      <c r="L194" s="535"/>
      <c r="M194" s="535"/>
      <c r="N194" s="535"/>
      <c r="O194" s="535"/>
      <c r="P194" s="535"/>
      <c r="Q194" s="350"/>
      <c r="R194" s="535"/>
      <c r="S194" s="350"/>
      <c r="T194" s="350"/>
      <c r="U194" s="274"/>
      <c r="V194" s="350"/>
      <c r="W194" s="350"/>
      <c r="X194" s="350"/>
      <c r="Y194" s="350"/>
      <c r="Z194" s="350"/>
      <c r="AA194" s="350"/>
      <c r="AB194" s="350"/>
      <c r="AC194" s="350"/>
      <c r="AD194" s="350"/>
    </row>
    <row r="195" spans="1:30" ht="15.75" customHeight="1">
      <c r="A195" s="535"/>
      <c r="B195" s="274"/>
      <c r="C195" s="274"/>
      <c r="D195" s="535"/>
      <c r="E195" s="535"/>
      <c r="F195" s="535"/>
      <c r="G195" s="535"/>
      <c r="H195" s="535"/>
      <c r="I195" s="535"/>
      <c r="J195" s="540"/>
      <c r="K195" s="535"/>
      <c r="L195" s="535"/>
      <c r="M195" s="535"/>
      <c r="N195" s="535"/>
      <c r="O195" s="535"/>
      <c r="P195" s="535"/>
      <c r="Q195" s="350"/>
      <c r="R195" s="535"/>
      <c r="S195" s="350"/>
      <c r="T195" s="350"/>
      <c r="U195" s="274"/>
      <c r="V195" s="350"/>
      <c r="W195" s="350"/>
      <c r="X195" s="350"/>
      <c r="Y195" s="350"/>
      <c r="Z195" s="350"/>
      <c r="AA195" s="350"/>
      <c r="AB195" s="350"/>
      <c r="AC195" s="350"/>
      <c r="AD195" s="350"/>
    </row>
    <row r="196" spans="1:30" ht="15.75" customHeight="1">
      <c r="A196" s="535"/>
      <c r="B196" s="274"/>
      <c r="C196" s="274"/>
      <c r="D196" s="535"/>
      <c r="E196" s="535"/>
      <c r="F196" s="535"/>
      <c r="G196" s="535"/>
      <c r="H196" s="535"/>
      <c r="I196" s="535"/>
      <c r="J196" s="540"/>
      <c r="K196" s="535"/>
      <c r="L196" s="535"/>
      <c r="M196" s="535"/>
      <c r="N196" s="535"/>
      <c r="O196" s="535"/>
      <c r="P196" s="535"/>
      <c r="Q196" s="350"/>
      <c r="R196" s="535"/>
      <c r="S196" s="350"/>
      <c r="T196" s="350"/>
      <c r="U196" s="274"/>
      <c r="V196" s="350"/>
      <c r="W196" s="350"/>
      <c r="X196" s="350"/>
      <c r="Y196" s="350"/>
      <c r="Z196" s="350"/>
      <c r="AA196" s="350"/>
      <c r="AB196" s="350"/>
      <c r="AC196" s="350"/>
      <c r="AD196" s="350"/>
    </row>
    <row r="197" spans="1:30" ht="15.75" customHeight="1">
      <c r="A197" s="535"/>
      <c r="B197" s="274"/>
      <c r="C197" s="274"/>
      <c r="D197" s="535"/>
      <c r="E197" s="535"/>
      <c r="F197" s="535"/>
      <c r="G197" s="535"/>
      <c r="H197" s="535"/>
      <c r="I197" s="535"/>
      <c r="J197" s="540"/>
      <c r="K197" s="535"/>
      <c r="L197" s="535"/>
      <c r="M197" s="535"/>
      <c r="N197" s="535"/>
      <c r="O197" s="535"/>
      <c r="P197" s="535"/>
      <c r="Q197" s="350"/>
      <c r="R197" s="535"/>
      <c r="S197" s="350"/>
      <c r="T197" s="350"/>
      <c r="U197" s="274"/>
      <c r="V197" s="350"/>
      <c r="W197" s="350"/>
      <c r="X197" s="350"/>
      <c r="Y197" s="350"/>
      <c r="Z197" s="350"/>
      <c r="AA197" s="350"/>
      <c r="AB197" s="350"/>
      <c r="AC197" s="350"/>
      <c r="AD197" s="350"/>
    </row>
    <row r="198" spans="1:30" ht="15.75" customHeight="1">
      <c r="A198" s="535"/>
      <c r="B198" s="274"/>
      <c r="C198" s="274"/>
      <c r="D198" s="535"/>
      <c r="E198" s="535"/>
      <c r="F198" s="535"/>
      <c r="G198" s="535"/>
      <c r="H198" s="535"/>
      <c r="I198" s="535"/>
      <c r="J198" s="540"/>
      <c r="K198" s="535"/>
      <c r="L198" s="535"/>
      <c r="M198" s="535"/>
      <c r="N198" s="535"/>
      <c r="O198" s="535"/>
      <c r="P198" s="535"/>
      <c r="Q198" s="350"/>
      <c r="R198" s="535"/>
      <c r="S198" s="350"/>
      <c r="T198" s="350"/>
      <c r="U198" s="274"/>
      <c r="V198" s="350"/>
      <c r="W198" s="350"/>
      <c r="X198" s="350"/>
      <c r="Y198" s="350"/>
      <c r="Z198" s="350"/>
      <c r="AA198" s="350"/>
      <c r="AB198" s="350"/>
      <c r="AC198" s="350"/>
      <c r="AD198" s="350"/>
    </row>
    <row r="199" spans="1:30" ht="15.75" customHeight="1">
      <c r="A199" s="535"/>
      <c r="B199" s="274"/>
      <c r="C199" s="274"/>
      <c r="D199" s="535"/>
      <c r="E199" s="535"/>
      <c r="F199" s="535"/>
      <c r="G199" s="535"/>
      <c r="H199" s="535"/>
      <c r="I199" s="535"/>
      <c r="J199" s="540"/>
      <c r="K199" s="535"/>
      <c r="L199" s="535"/>
      <c r="M199" s="535"/>
      <c r="N199" s="535"/>
      <c r="O199" s="535"/>
      <c r="P199" s="535"/>
      <c r="Q199" s="350"/>
      <c r="R199" s="535"/>
      <c r="S199" s="350"/>
      <c r="T199" s="350"/>
      <c r="U199" s="274"/>
      <c r="V199" s="350"/>
      <c r="W199" s="350"/>
      <c r="X199" s="350"/>
      <c r="Y199" s="350"/>
      <c r="Z199" s="350"/>
      <c r="AA199" s="350"/>
      <c r="AB199" s="350"/>
      <c r="AC199" s="350"/>
      <c r="AD199" s="350"/>
    </row>
    <row r="200" spans="1:30" ht="15.75" customHeight="1">
      <c r="A200" s="535"/>
      <c r="B200" s="274"/>
      <c r="C200" s="274"/>
      <c r="D200" s="535"/>
      <c r="E200" s="535"/>
      <c r="F200" s="535"/>
      <c r="G200" s="535"/>
      <c r="H200" s="535"/>
      <c r="I200" s="535"/>
      <c r="J200" s="540"/>
      <c r="K200" s="535"/>
      <c r="L200" s="535"/>
      <c r="M200" s="535"/>
      <c r="N200" s="535"/>
      <c r="O200" s="535"/>
      <c r="P200" s="535"/>
      <c r="Q200" s="350"/>
      <c r="R200" s="535"/>
      <c r="S200" s="350"/>
      <c r="T200" s="350"/>
      <c r="U200" s="274"/>
      <c r="V200" s="350"/>
      <c r="W200" s="350"/>
      <c r="X200" s="350"/>
      <c r="Y200" s="350"/>
      <c r="Z200" s="350"/>
      <c r="AA200" s="350"/>
      <c r="AB200" s="350"/>
      <c r="AC200" s="350"/>
      <c r="AD200" s="350"/>
    </row>
    <row r="201" spans="1:30" ht="15.75" customHeight="1">
      <c r="A201" s="535"/>
      <c r="B201" s="274"/>
      <c r="C201" s="274"/>
      <c r="D201" s="535"/>
      <c r="E201" s="535"/>
      <c r="F201" s="535"/>
      <c r="G201" s="535"/>
      <c r="H201" s="535"/>
      <c r="I201" s="535"/>
      <c r="J201" s="540"/>
      <c r="K201" s="535"/>
      <c r="L201" s="535"/>
      <c r="M201" s="535"/>
      <c r="N201" s="535"/>
      <c r="O201" s="535"/>
      <c r="P201" s="535"/>
      <c r="Q201" s="350"/>
      <c r="R201" s="535"/>
      <c r="S201" s="350"/>
      <c r="T201" s="350"/>
      <c r="U201" s="274"/>
      <c r="V201" s="350"/>
      <c r="W201" s="350"/>
      <c r="X201" s="350"/>
      <c r="Y201" s="350"/>
      <c r="Z201" s="350"/>
      <c r="AA201" s="350"/>
      <c r="AB201" s="350"/>
      <c r="AC201" s="350"/>
      <c r="AD201" s="350"/>
    </row>
    <row r="202" spans="1:30" ht="15.75" customHeight="1">
      <c r="A202" s="535"/>
      <c r="B202" s="274"/>
      <c r="C202" s="274"/>
      <c r="D202" s="535"/>
      <c r="E202" s="535"/>
      <c r="F202" s="535"/>
      <c r="G202" s="535"/>
      <c r="H202" s="535"/>
      <c r="I202" s="535"/>
      <c r="J202" s="540"/>
      <c r="K202" s="535"/>
      <c r="L202" s="535"/>
      <c r="M202" s="535"/>
      <c r="N202" s="535"/>
      <c r="O202" s="535"/>
      <c r="P202" s="535"/>
      <c r="Q202" s="350"/>
      <c r="R202" s="535"/>
      <c r="S202" s="350"/>
      <c r="T202" s="350"/>
      <c r="U202" s="274"/>
      <c r="V202" s="350"/>
      <c r="W202" s="350"/>
      <c r="X202" s="350"/>
      <c r="Y202" s="350"/>
      <c r="Z202" s="350"/>
      <c r="AA202" s="350"/>
      <c r="AB202" s="350"/>
      <c r="AC202" s="350"/>
      <c r="AD202" s="350"/>
    </row>
    <row r="203" spans="1:30" ht="15.75" customHeight="1">
      <c r="A203" s="535"/>
      <c r="B203" s="274"/>
      <c r="C203" s="274"/>
      <c r="D203" s="535"/>
      <c r="E203" s="535"/>
      <c r="F203" s="535"/>
      <c r="G203" s="535"/>
      <c r="H203" s="535"/>
      <c r="I203" s="535"/>
      <c r="J203" s="540"/>
      <c r="K203" s="535"/>
      <c r="L203" s="535"/>
      <c r="M203" s="535"/>
      <c r="N203" s="535"/>
      <c r="O203" s="535"/>
      <c r="P203" s="535"/>
      <c r="Q203" s="350"/>
      <c r="R203" s="535"/>
      <c r="S203" s="350"/>
      <c r="T203" s="350"/>
      <c r="U203" s="274"/>
      <c r="V203" s="350"/>
      <c r="W203" s="350"/>
      <c r="X203" s="350"/>
      <c r="Y203" s="350"/>
      <c r="Z203" s="350"/>
      <c r="AA203" s="350"/>
      <c r="AB203" s="350"/>
      <c r="AC203" s="350"/>
      <c r="AD203" s="350"/>
    </row>
    <row r="204" spans="1:30" ht="15.75" customHeight="1">
      <c r="A204" s="535"/>
      <c r="B204" s="274"/>
      <c r="C204" s="274"/>
      <c r="D204" s="535"/>
      <c r="E204" s="535"/>
      <c r="F204" s="535"/>
      <c r="G204" s="535"/>
      <c r="H204" s="535"/>
      <c r="I204" s="535"/>
      <c r="J204" s="540"/>
      <c r="K204" s="535"/>
      <c r="L204" s="535"/>
      <c r="M204" s="535"/>
      <c r="N204" s="535"/>
      <c r="O204" s="535"/>
      <c r="P204" s="535"/>
      <c r="Q204" s="350"/>
      <c r="R204" s="535"/>
      <c r="S204" s="350"/>
      <c r="T204" s="350"/>
      <c r="U204" s="274"/>
      <c r="V204" s="350"/>
      <c r="W204" s="350"/>
      <c r="X204" s="350"/>
      <c r="Y204" s="350"/>
      <c r="Z204" s="350"/>
      <c r="AA204" s="350"/>
      <c r="AB204" s="350"/>
      <c r="AC204" s="350"/>
      <c r="AD204" s="350"/>
    </row>
    <row r="205" spans="1:30" ht="15.75" customHeight="1">
      <c r="A205" s="535"/>
      <c r="B205" s="274"/>
      <c r="C205" s="274"/>
      <c r="D205" s="535"/>
      <c r="E205" s="535"/>
      <c r="F205" s="535"/>
      <c r="G205" s="535"/>
      <c r="H205" s="535"/>
      <c r="I205" s="535"/>
      <c r="J205" s="540"/>
      <c r="K205" s="535"/>
      <c r="L205" s="535"/>
      <c r="M205" s="535"/>
      <c r="N205" s="535"/>
      <c r="O205" s="535"/>
      <c r="P205" s="535"/>
      <c r="Q205" s="350"/>
      <c r="R205" s="535"/>
      <c r="S205" s="350"/>
      <c r="T205" s="350"/>
      <c r="U205" s="274"/>
      <c r="V205" s="350"/>
      <c r="W205" s="350"/>
      <c r="X205" s="350"/>
      <c r="Y205" s="350"/>
      <c r="Z205" s="350"/>
      <c r="AA205" s="350"/>
      <c r="AB205" s="350"/>
      <c r="AC205" s="350"/>
      <c r="AD205" s="350"/>
    </row>
    <row r="206" spans="1:30" ht="15.75" customHeight="1">
      <c r="A206" s="535"/>
      <c r="B206" s="274"/>
      <c r="C206" s="274"/>
      <c r="D206" s="535"/>
      <c r="E206" s="535"/>
      <c r="F206" s="535"/>
      <c r="G206" s="535"/>
      <c r="H206" s="535"/>
      <c r="I206" s="535"/>
      <c r="J206" s="540"/>
      <c r="K206" s="535"/>
      <c r="L206" s="535"/>
      <c r="M206" s="535"/>
      <c r="N206" s="535"/>
      <c r="O206" s="535"/>
      <c r="P206" s="535"/>
      <c r="Q206" s="350"/>
      <c r="R206" s="535"/>
      <c r="S206" s="350"/>
      <c r="T206" s="350"/>
      <c r="U206" s="274"/>
      <c r="V206" s="350"/>
      <c r="W206" s="350"/>
      <c r="X206" s="350"/>
      <c r="Y206" s="350"/>
      <c r="Z206" s="350"/>
      <c r="AA206" s="350"/>
      <c r="AB206" s="350"/>
      <c r="AC206" s="350"/>
      <c r="AD206" s="350"/>
    </row>
    <row r="207" spans="1:30" ht="15.75" customHeight="1">
      <c r="A207" s="535"/>
      <c r="B207" s="274"/>
      <c r="C207" s="274"/>
      <c r="D207" s="535"/>
      <c r="E207" s="535"/>
      <c r="F207" s="535"/>
      <c r="G207" s="535"/>
      <c r="H207" s="535"/>
      <c r="I207" s="535"/>
      <c r="J207" s="540"/>
      <c r="K207" s="535"/>
      <c r="L207" s="535"/>
      <c r="M207" s="535"/>
      <c r="N207" s="535"/>
      <c r="O207" s="535"/>
      <c r="P207" s="535"/>
      <c r="Q207" s="350"/>
      <c r="R207" s="535"/>
      <c r="S207" s="350"/>
      <c r="T207" s="350"/>
      <c r="U207" s="274"/>
      <c r="V207" s="350"/>
      <c r="W207" s="350"/>
      <c r="X207" s="350"/>
      <c r="Y207" s="350"/>
      <c r="Z207" s="350"/>
      <c r="AA207" s="350"/>
      <c r="AB207" s="350"/>
      <c r="AC207" s="350"/>
      <c r="AD207" s="350"/>
    </row>
    <row r="208" spans="1:30" ht="15.75" customHeight="1">
      <c r="A208" s="535"/>
      <c r="B208" s="274"/>
      <c r="C208" s="274"/>
      <c r="D208" s="535"/>
      <c r="E208" s="535"/>
      <c r="F208" s="535"/>
      <c r="G208" s="535"/>
      <c r="H208" s="535"/>
      <c r="I208" s="535"/>
      <c r="J208" s="540"/>
      <c r="K208" s="535"/>
      <c r="L208" s="535"/>
      <c r="M208" s="535"/>
      <c r="N208" s="535"/>
      <c r="O208" s="535"/>
      <c r="P208" s="535"/>
      <c r="Q208" s="350"/>
      <c r="R208" s="535"/>
      <c r="S208" s="350"/>
      <c r="T208" s="350"/>
      <c r="U208" s="274"/>
      <c r="V208" s="350"/>
      <c r="W208" s="350"/>
      <c r="X208" s="350"/>
      <c r="Y208" s="350"/>
      <c r="Z208" s="350"/>
      <c r="AA208" s="350"/>
      <c r="AB208" s="350"/>
      <c r="AC208" s="350"/>
      <c r="AD208" s="350"/>
    </row>
    <row r="209" spans="1:30" ht="15.75" customHeight="1">
      <c r="A209" s="535"/>
      <c r="B209" s="274"/>
      <c r="C209" s="274"/>
      <c r="D209" s="535"/>
      <c r="E209" s="535"/>
      <c r="F209" s="535"/>
      <c r="G209" s="535"/>
      <c r="H209" s="535"/>
      <c r="I209" s="535"/>
      <c r="J209" s="540"/>
      <c r="K209" s="535"/>
      <c r="L209" s="535"/>
      <c r="M209" s="535"/>
      <c r="N209" s="535"/>
      <c r="O209" s="535"/>
      <c r="P209" s="535"/>
      <c r="Q209" s="350"/>
      <c r="R209" s="535"/>
      <c r="S209" s="350"/>
      <c r="T209" s="350"/>
      <c r="U209" s="274"/>
      <c r="V209" s="350"/>
      <c r="W209" s="350"/>
      <c r="X209" s="350"/>
      <c r="Y209" s="350"/>
      <c r="Z209" s="350"/>
      <c r="AA209" s="350"/>
      <c r="AB209" s="350"/>
      <c r="AC209" s="350"/>
      <c r="AD209" s="350"/>
    </row>
    <row r="210" spans="1:30" ht="15.75" customHeight="1">
      <c r="A210" s="535"/>
      <c r="B210" s="274"/>
      <c r="C210" s="274"/>
      <c r="D210" s="535"/>
      <c r="E210" s="535"/>
      <c r="F210" s="535"/>
      <c r="G210" s="535"/>
      <c r="H210" s="535"/>
      <c r="I210" s="535"/>
      <c r="J210" s="540"/>
      <c r="K210" s="535"/>
      <c r="L210" s="535"/>
      <c r="M210" s="535"/>
      <c r="N210" s="535"/>
      <c r="O210" s="535"/>
      <c r="P210" s="535"/>
      <c r="Q210" s="350"/>
      <c r="R210" s="535"/>
      <c r="S210" s="350"/>
      <c r="T210" s="350"/>
      <c r="U210" s="274"/>
      <c r="V210" s="350"/>
      <c r="W210" s="350"/>
      <c r="X210" s="350"/>
      <c r="Y210" s="350"/>
      <c r="Z210" s="350"/>
      <c r="AA210" s="350"/>
      <c r="AB210" s="350"/>
      <c r="AC210" s="350"/>
      <c r="AD210" s="350"/>
    </row>
    <row r="211" spans="1:30" ht="15.75" customHeight="1">
      <c r="A211" s="535"/>
      <c r="B211" s="274"/>
      <c r="C211" s="274"/>
      <c r="D211" s="535"/>
      <c r="E211" s="535"/>
      <c r="F211" s="535"/>
      <c r="G211" s="535"/>
      <c r="H211" s="535"/>
      <c r="I211" s="535"/>
      <c r="J211" s="540"/>
      <c r="K211" s="535"/>
      <c r="L211" s="535"/>
      <c r="M211" s="535"/>
      <c r="N211" s="535"/>
      <c r="O211" s="535"/>
      <c r="P211" s="535"/>
      <c r="Q211" s="350"/>
      <c r="R211" s="535"/>
      <c r="S211" s="350"/>
      <c r="T211" s="350"/>
      <c r="U211" s="274"/>
      <c r="V211" s="350"/>
      <c r="W211" s="350"/>
      <c r="X211" s="350"/>
      <c r="Y211" s="350"/>
      <c r="Z211" s="350"/>
      <c r="AA211" s="350"/>
      <c r="AB211" s="350"/>
      <c r="AC211" s="350"/>
      <c r="AD211" s="350"/>
    </row>
    <row r="212" spans="1:30" ht="15.75" customHeight="1">
      <c r="A212" s="535"/>
      <c r="B212" s="274"/>
      <c r="C212" s="274"/>
      <c r="D212" s="535"/>
      <c r="E212" s="535"/>
      <c r="F212" s="535"/>
      <c r="G212" s="535"/>
      <c r="H212" s="535"/>
      <c r="I212" s="535"/>
      <c r="J212" s="540"/>
      <c r="K212" s="535"/>
      <c r="L212" s="535"/>
      <c r="M212" s="535"/>
      <c r="N212" s="535"/>
      <c r="O212" s="535"/>
      <c r="P212" s="535"/>
      <c r="Q212" s="350"/>
      <c r="R212" s="535"/>
      <c r="S212" s="350"/>
      <c r="T212" s="350"/>
      <c r="U212" s="274"/>
      <c r="V212" s="350"/>
      <c r="W212" s="350"/>
      <c r="X212" s="350"/>
      <c r="Y212" s="350"/>
      <c r="Z212" s="350"/>
      <c r="AA212" s="350"/>
      <c r="AB212" s="350"/>
      <c r="AC212" s="350"/>
      <c r="AD212" s="350"/>
    </row>
    <row r="213" spans="1:30" ht="15.75" customHeight="1">
      <c r="A213" s="535"/>
      <c r="B213" s="274"/>
      <c r="C213" s="274"/>
      <c r="D213" s="535"/>
      <c r="E213" s="535"/>
      <c r="F213" s="535"/>
      <c r="G213" s="535"/>
      <c r="H213" s="535"/>
      <c r="I213" s="535"/>
      <c r="J213" s="540"/>
      <c r="K213" s="535"/>
      <c r="L213" s="535"/>
      <c r="M213" s="535"/>
      <c r="N213" s="535"/>
      <c r="O213" s="535"/>
      <c r="P213" s="535"/>
      <c r="Q213" s="350"/>
      <c r="R213" s="535"/>
      <c r="S213" s="350"/>
      <c r="T213" s="350"/>
      <c r="U213" s="274"/>
      <c r="V213" s="350"/>
      <c r="W213" s="350"/>
      <c r="X213" s="350"/>
      <c r="Y213" s="350"/>
      <c r="Z213" s="350"/>
      <c r="AA213" s="350"/>
      <c r="AB213" s="350"/>
      <c r="AC213" s="350"/>
      <c r="AD213" s="350"/>
    </row>
    <row r="214" spans="1:30" ht="15.75" customHeight="1">
      <c r="A214" s="535"/>
      <c r="B214" s="274"/>
      <c r="C214" s="274"/>
      <c r="D214" s="535"/>
      <c r="E214" s="535"/>
      <c r="F214" s="535"/>
      <c r="G214" s="535"/>
      <c r="H214" s="535"/>
      <c r="I214" s="535"/>
      <c r="J214" s="540"/>
      <c r="K214" s="535"/>
      <c r="L214" s="535"/>
      <c r="M214" s="535"/>
      <c r="N214" s="535"/>
      <c r="O214" s="535"/>
      <c r="P214" s="535"/>
      <c r="Q214" s="350"/>
      <c r="R214" s="535"/>
      <c r="S214" s="350"/>
      <c r="T214" s="350"/>
      <c r="U214" s="274"/>
      <c r="V214" s="350"/>
      <c r="W214" s="350"/>
      <c r="X214" s="350"/>
      <c r="Y214" s="350"/>
      <c r="Z214" s="350"/>
      <c r="AA214" s="350"/>
      <c r="AB214" s="350"/>
      <c r="AC214" s="350"/>
      <c r="AD214" s="350"/>
    </row>
    <row r="215" spans="1:30" ht="15.75" customHeight="1">
      <c r="A215" s="535"/>
      <c r="B215" s="274"/>
      <c r="C215" s="274"/>
      <c r="D215" s="535"/>
      <c r="E215" s="535"/>
      <c r="F215" s="535"/>
      <c r="G215" s="535"/>
      <c r="H215" s="535"/>
      <c r="I215" s="535"/>
      <c r="J215" s="540"/>
      <c r="K215" s="535"/>
      <c r="L215" s="535"/>
      <c r="M215" s="535"/>
      <c r="N215" s="535"/>
      <c r="O215" s="535"/>
      <c r="P215" s="535"/>
      <c r="Q215" s="350"/>
      <c r="R215" s="535"/>
      <c r="S215" s="350"/>
      <c r="T215" s="350"/>
      <c r="U215" s="274"/>
      <c r="V215" s="350"/>
      <c r="W215" s="350"/>
      <c r="X215" s="350"/>
      <c r="Y215" s="350"/>
      <c r="Z215" s="350"/>
      <c r="AA215" s="350"/>
      <c r="AB215" s="350"/>
      <c r="AC215" s="350"/>
      <c r="AD215" s="350"/>
    </row>
    <row r="216" spans="1:30" ht="15.75" customHeight="1">
      <c r="A216" s="535"/>
      <c r="B216" s="274"/>
      <c r="C216" s="274"/>
      <c r="D216" s="535"/>
      <c r="E216" s="535"/>
      <c r="F216" s="535"/>
      <c r="G216" s="535"/>
      <c r="H216" s="535"/>
      <c r="I216" s="535"/>
      <c r="J216" s="540"/>
      <c r="K216" s="535"/>
      <c r="L216" s="535"/>
      <c r="M216" s="535"/>
      <c r="N216" s="535"/>
      <c r="O216" s="535"/>
      <c r="P216" s="535"/>
      <c r="Q216" s="350"/>
      <c r="R216" s="535"/>
      <c r="S216" s="350"/>
      <c r="T216" s="350"/>
      <c r="U216" s="274"/>
      <c r="V216" s="350"/>
      <c r="W216" s="350"/>
      <c r="X216" s="350"/>
      <c r="Y216" s="350"/>
      <c r="Z216" s="350"/>
      <c r="AA216" s="350"/>
      <c r="AB216" s="350"/>
      <c r="AC216" s="350"/>
      <c r="AD216" s="350"/>
    </row>
    <row r="217" spans="1:30" ht="15.75" customHeight="1">
      <c r="A217" s="535"/>
      <c r="B217" s="274"/>
      <c r="C217" s="274"/>
      <c r="D217" s="535"/>
      <c r="E217" s="535"/>
      <c r="F217" s="535"/>
      <c r="G217" s="535"/>
      <c r="H217" s="535"/>
      <c r="I217" s="535"/>
      <c r="J217" s="540"/>
      <c r="K217" s="535"/>
      <c r="L217" s="535"/>
      <c r="M217" s="535"/>
      <c r="N217" s="535"/>
      <c r="O217" s="535"/>
      <c r="P217" s="535"/>
      <c r="Q217" s="350"/>
      <c r="R217" s="535"/>
      <c r="S217" s="350"/>
      <c r="T217" s="350"/>
      <c r="U217" s="274"/>
      <c r="V217" s="350"/>
      <c r="W217" s="350"/>
      <c r="X217" s="350"/>
      <c r="Y217" s="350"/>
      <c r="Z217" s="350"/>
      <c r="AA217" s="350"/>
      <c r="AB217" s="350"/>
      <c r="AC217" s="350"/>
      <c r="AD217" s="350"/>
    </row>
    <row r="218" spans="1:30" ht="15.75" customHeight="1">
      <c r="A218" s="535"/>
      <c r="B218" s="274"/>
      <c r="C218" s="274"/>
      <c r="D218" s="535"/>
      <c r="E218" s="535"/>
      <c r="F218" s="535"/>
      <c r="G218" s="535"/>
      <c r="H218" s="535"/>
      <c r="I218" s="535"/>
      <c r="J218" s="540"/>
      <c r="K218" s="535"/>
      <c r="L218" s="535"/>
      <c r="M218" s="535"/>
      <c r="N218" s="535"/>
      <c r="O218" s="535"/>
      <c r="P218" s="535"/>
      <c r="Q218" s="350"/>
      <c r="R218" s="535"/>
      <c r="S218" s="350"/>
      <c r="T218" s="350"/>
      <c r="U218" s="274"/>
      <c r="V218" s="350"/>
      <c r="W218" s="350"/>
      <c r="X218" s="350"/>
      <c r="Y218" s="350"/>
      <c r="Z218" s="350"/>
      <c r="AA218" s="350"/>
      <c r="AB218" s="350"/>
      <c r="AC218" s="350"/>
      <c r="AD218" s="350"/>
    </row>
    <row r="219" spans="1:30" ht="15.75" customHeight="1">
      <c r="A219" s="535"/>
      <c r="B219" s="274"/>
      <c r="C219" s="274"/>
      <c r="D219" s="535"/>
      <c r="E219" s="535"/>
      <c r="F219" s="535"/>
      <c r="G219" s="535"/>
      <c r="H219" s="535"/>
      <c r="I219" s="535"/>
      <c r="J219" s="540"/>
      <c r="K219" s="535"/>
      <c r="L219" s="535"/>
      <c r="M219" s="535"/>
      <c r="N219" s="535"/>
      <c r="O219" s="535"/>
      <c r="P219" s="535"/>
      <c r="Q219" s="350"/>
      <c r="R219" s="535"/>
      <c r="S219" s="350"/>
      <c r="T219" s="350"/>
      <c r="U219" s="274"/>
      <c r="V219" s="350"/>
      <c r="W219" s="350"/>
      <c r="X219" s="350"/>
      <c r="Y219" s="350"/>
      <c r="Z219" s="350"/>
      <c r="AA219" s="350"/>
      <c r="AB219" s="350"/>
      <c r="AC219" s="350"/>
      <c r="AD219" s="350"/>
    </row>
    <row r="220" spans="1:30" ht="15.75" customHeight="1">
      <c r="A220" s="535"/>
      <c r="B220" s="274"/>
      <c r="C220" s="274"/>
      <c r="D220" s="535"/>
      <c r="E220" s="535"/>
      <c r="F220" s="535"/>
      <c r="G220" s="535"/>
      <c r="H220" s="535"/>
      <c r="I220" s="535"/>
      <c r="J220" s="540"/>
      <c r="K220" s="535"/>
      <c r="L220" s="535"/>
      <c r="M220" s="535"/>
      <c r="N220" s="535"/>
      <c r="O220" s="535"/>
      <c r="P220" s="535"/>
      <c r="Q220" s="350"/>
      <c r="R220" s="535"/>
      <c r="S220" s="350"/>
      <c r="T220" s="350"/>
      <c r="U220" s="274"/>
      <c r="V220" s="350"/>
      <c r="W220" s="350"/>
      <c r="X220" s="350"/>
      <c r="Y220" s="350"/>
      <c r="Z220" s="350"/>
      <c r="AA220" s="350"/>
      <c r="AB220" s="350"/>
      <c r="AC220" s="350"/>
      <c r="AD220" s="350"/>
    </row>
    <row r="221" spans="1:30" ht="15.75" customHeight="1">
      <c r="A221" s="535"/>
      <c r="B221" s="274"/>
      <c r="C221" s="274"/>
      <c r="D221" s="535"/>
      <c r="E221" s="535"/>
      <c r="F221" s="535"/>
      <c r="G221" s="535"/>
      <c r="H221" s="535"/>
      <c r="I221" s="535"/>
      <c r="J221" s="540"/>
      <c r="K221" s="535"/>
      <c r="L221" s="535"/>
      <c r="M221" s="535"/>
      <c r="N221" s="535"/>
      <c r="O221" s="535"/>
      <c r="P221" s="535"/>
      <c r="Q221" s="350"/>
      <c r="R221" s="535"/>
      <c r="S221" s="350"/>
      <c r="T221" s="350"/>
      <c r="U221" s="274"/>
      <c r="V221" s="350"/>
      <c r="W221" s="350"/>
      <c r="X221" s="350"/>
      <c r="Y221" s="350"/>
      <c r="Z221" s="350"/>
      <c r="AA221" s="350"/>
      <c r="AB221" s="350"/>
      <c r="AC221" s="350"/>
      <c r="AD221" s="350"/>
    </row>
    <row r="222" spans="1:30" ht="15.75" customHeight="1">
      <c r="A222" s="535"/>
      <c r="B222" s="274"/>
      <c r="C222" s="274"/>
      <c r="D222" s="535"/>
      <c r="E222" s="535"/>
      <c r="F222" s="535"/>
      <c r="G222" s="535"/>
      <c r="H222" s="535"/>
      <c r="I222" s="535"/>
      <c r="J222" s="540"/>
      <c r="K222" s="535"/>
      <c r="L222" s="535"/>
      <c r="M222" s="535"/>
      <c r="N222" s="535"/>
      <c r="O222" s="535"/>
      <c r="P222" s="535"/>
      <c r="Q222" s="350"/>
      <c r="R222" s="535"/>
      <c r="S222" s="350"/>
      <c r="T222" s="350"/>
      <c r="U222" s="274"/>
      <c r="V222" s="350"/>
      <c r="W222" s="350"/>
      <c r="X222" s="350"/>
      <c r="Y222" s="350"/>
      <c r="Z222" s="350"/>
      <c r="AA222" s="350"/>
      <c r="AB222" s="350"/>
      <c r="AC222" s="350"/>
      <c r="AD222" s="350"/>
    </row>
    <row r="223" spans="1:30" ht="15.75" customHeight="1">
      <c r="A223" s="535"/>
      <c r="B223" s="274"/>
      <c r="C223" s="274"/>
      <c r="D223" s="535"/>
      <c r="E223" s="535"/>
      <c r="F223" s="535"/>
      <c r="G223" s="535"/>
      <c r="H223" s="535"/>
      <c r="I223" s="535"/>
      <c r="J223" s="540"/>
      <c r="K223" s="535"/>
      <c r="L223" s="535"/>
      <c r="M223" s="535"/>
      <c r="N223" s="535"/>
      <c r="O223" s="535"/>
      <c r="P223" s="535"/>
      <c r="Q223" s="350"/>
      <c r="R223" s="535"/>
      <c r="S223" s="350"/>
      <c r="T223" s="350"/>
      <c r="U223" s="274"/>
      <c r="V223" s="350"/>
      <c r="W223" s="350"/>
      <c r="X223" s="350"/>
      <c r="Y223" s="350"/>
      <c r="Z223" s="350"/>
      <c r="AA223" s="350"/>
      <c r="AB223" s="350"/>
      <c r="AC223" s="350"/>
      <c r="AD223" s="350"/>
    </row>
    <row r="224" spans="1:30" ht="15.75" customHeight="1">
      <c r="A224" s="535"/>
      <c r="B224" s="274"/>
      <c r="C224" s="274"/>
      <c r="D224" s="535"/>
      <c r="E224" s="535"/>
      <c r="F224" s="535"/>
      <c r="G224" s="535"/>
      <c r="H224" s="535"/>
      <c r="I224" s="535"/>
      <c r="J224" s="540"/>
      <c r="K224" s="535"/>
      <c r="L224" s="535"/>
      <c r="M224" s="535"/>
      <c r="N224" s="535"/>
      <c r="O224" s="535"/>
      <c r="P224" s="535"/>
      <c r="Q224" s="350"/>
      <c r="R224" s="535"/>
      <c r="S224" s="350"/>
      <c r="T224" s="350"/>
      <c r="U224" s="274"/>
      <c r="V224" s="350"/>
      <c r="W224" s="350"/>
      <c r="X224" s="350"/>
      <c r="Y224" s="350"/>
      <c r="Z224" s="350"/>
      <c r="AA224" s="350"/>
      <c r="AB224" s="350"/>
      <c r="AC224" s="350"/>
      <c r="AD224" s="350"/>
    </row>
    <row r="225" spans="1:30" ht="15.75" customHeight="1">
      <c r="A225" s="535"/>
      <c r="B225" s="274"/>
      <c r="C225" s="274"/>
      <c r="D225" s="535"/>
      <c r="E225" s="535"/>
      <c r="F225" s="535"/>
      <c r="G225" s="535"/>
      <c r="H225" s="535"/>
      <c r="I225" s="535"/>
      <c r="J225" s="540"/>
      <c r="K225" s="535"/>
      <c r="L225" s="535"/>
      <c r="M225" s="535"/>
      <c r="N225" s="535"/>
      <c r="O225" s="535"/>
      <c r="P225" s="535"/>
      <c r="Q225" s="350"/>
      <c r="R225" s="535"/>
      <c r="S225" s="350"/>
      <c r="T225" s="350"/>
      <c r="U225" s="274"/>
      <c r="V225" s="350"/>
      <c r="W225" s="350"/>
      <c r="X225" s="350"/>
      <c r="Y225" s="350"/>
      <c r="Z225" s="350"/>
      <c r="AA225" s="350"/>
      <c r="AB225" s="350"/>
      <c r="AC225" s="350"/>
      <c r="AD225" s="350"/>
    </row>
    <row r="226" spans="1:30" ht="15.75" customHeight="1">
      <c r="A226" s="535"/>
      <c r="B226" s="274"/>
      <c r="C226" s="274"/>
      <c r="D226" s="535"/>
      <c r="E226" s="535"/>
      <c r="F226" s="535"/>
      <c r="G226" s="535"/>
      <c r="H226" s="535"/>
      <c r="I226" s="535"/>
      <c r="J226" s="540"/>
      <c r="K226" s="535"/>
      <c r="L226" s="535"/>
      <c r="M226" s="535"/>
      <c r="N226" s="535"/>
      <c r="O226" s="535"/>
      <c r="P226" s="535"/>
      <c r="Q226" s="350"/>
      <c r="R226" s="535"/>
      <c r="S226" s="350"/>
      <c r="T226" s="350"/>
      <c r="U226" s="274"/>
      <c r="V226" s="350"/>
      <c r="W226" s="350"/>
      <c r="X226" s="350"/>
      <c r="Y226" s="350"/>
      <c r="Z226" s="350"/>
      <c r="AA226" s="350"/>
      <c r="AB226" s="350"/>
      <c r="AC226" s="350"/>
      <c r="AD226" s="350"/>
    </row>
    <row r="227" spans="1:30" ht="15.75" customHeight="1">
      <c r="A227" s="535"/>
      <c r="B227" s="274"/>
      <c r="C227" s="274"/>
      <c r="D227" s="535"/>
      <c r="E227" s="535"/>
      <c r="F227" s="535"/>
      <c r="G227" s="535"/>
      <c r="H227" s="535"/>
      <c r="I227" s="535"/>
      <c r="J227" s="540"/>
      <c r="K227" s="535"/>
      <c r="L227" s="535"/>
      <c r="M227" s="535"/>
      <c r="N227" s="535"/>
      <c r="O227" s="535"/>
      <c r="P227" s="535"/>
      <c r="Q227" s="350"/>
      <c r="R227" s="535"/>
      <c r="S227" s="350"/>
      <c r="T227" s="350"/>
      <c r="U227" s="274"/>
      <c r="V227" s="350"/>
      <c r="W227" s="350"/>
      <c r="X227" s="350"/>
      <c r="Y227" s="350"/>
      <c r="Z227" s="350"/>
      <c r="AA227" s="350"/>
      <c r="AB227" s="350"/>
      <c r="AC227" s="350"/>
      <c r="AD227" s="350"/>
    </row>
    <row r="228" spans="1:30" ht="15.75" customHeight="1">
      <c r="A228" s="535"/>
      <c r="B228" s="274"/>
      <c r="C228" s="274"/>
      <c r="D228" s="535"/>
      <c r="E228" s="535"/>
      <c r="F228" s="535"/>
      <c r="G228" s="535"/>
      <c r="H228" s="535"/>
      <c r="I228" s="535"/>
      <c r="J228" s="540"/>
      <c r="K228" s="535"/>
      <c r="L228" s="535"/>
      <c r="M228" s="535"/>
      <c r="N228" s="535"/>
      <c r="O228" s="535"/>
      <c r="P228" s="535"/>
      <c r="Q228" s="350"/>
      <c r="R228" s="535"/>
      <c r="S228" s="350"/>
      <c r="T228" s="350"/>
      <c r="U228" s="274"/>
      <c r="V228" s="350"/>
      <c r="W228" s="350"/>
      <c r="X228" s="350"/>
      <c r="Y228" s="350"/>
      <c r="Z228" s="350"/>
      <c r="AA228" s="350"/>
      <c r="AB228" s="350"/>
      <c r="AC228" s="350"/>
      <c r="AD228" s="350"/>
    </row>
    <row r="229" spans="1:30" ht="15.75" customHeight="1">
      <c r="A229" s="535"/>
      <c r="B229" s="274"/>
      <c r="C229" s="274"/>
      <c r="D229" s="535"/>
      <c r="E229" s="535"/>
      <c r="F229" s="535"/>
      <c r="G229" s="535"/>
      <c r="H229" s="535"/>
      <c r="I229" s="535"/>
      <c r="J229" s="540"/>
      <c r="K229" s="535"/>
      <c r="L229" s="535"/>
      <c r="M229" s="535"/>
      <c r="N229" s="535"/>
      <c r="O229" s="535"/>
      <c r="P229" s="535"/>
      <c r="Q229" s="350"/>
      <c r="R229" s="535"/>
      <c r="S229" s="350"/>
      <c r="T229" s="350"/>
      <c r="U229" s="274"/>
      <c r="V229" s="350"/>
      <c r="W229" s="350"/>
      <c r="X229" s="350"/>
      <c r="Y229" s="350"/>
      <c r="Z229" s="350"/>
      <c r="AA229" s="350"/>
      <c r="AB229" s="350"/>
      <c r="AC229" s="350"/>
      <c r="AD229" s="350"/>
    </row>
    <row r="230" spans="1:30" ht="15.75" customHeight="1">
      <c r="A230" s="535"/>
      <c r="B230" s="274"/>
      <c r="C230" s="274"/>
      <c r="D230" s="535"/>
      <c r="E230" s="535"/>
      <c r="F230" s="535"/>
      <c r="G230" s="535"/>
      <c r="H230" s="535"/>
      <c r="I230" s="535"/>
      <c r="J230" s="540"/>
      <c r="K230" s="535"/>
      <c r="L230" s="535"/>
      <c r="M230" s="535"/>
      <c r="N230" s="535"/>
      <c r="O230" s="535"/>
      <c r="P230" s="535"/>
      <c r="Q230" s="350"/>
      <c r="R230" s="535"/>
      <c r="S230" s="350"/>
      <c r="T230" s="350"/>
      <c r="U230" s="274"/>
      <c r="V230" s="350"/>
      <c r="W230" s="350"/>
      <c r="X230" s="350"/>
      <c r="Y230" s="350"/>
      <c r="Z230" s="350"/>
      <c r="AA230" s="350"/>
      <c r="AB230" s="350"/>
      <c r="AC230" s="350"/>
      <c r="AD230" s="350"/>
    </row>
    <row r="231" spans="1:30" ht="15.75" customHeight="1">
      <c r="A231" s="535"/>
      <c r="B231" s="274"/>
      <c r="C231" s="274"/>
      <c r="D231" s="535"/>
      <c r="E231" s="535"/>
      <c r="F231" s="535"/>
      <c r="G231" s="535"/>
      <c r="H231" s="535"/>
      <c r="I231" s="535"/>
      <c r="J231" s="540"/>
      <c r="K231" s="535"/>
      <c r="L231" s="535"/>
      <c r="M231" s="535"/>
      <c r="N231" s="535"/>
      <c r="O231" s="535"/>
      <c r="P231" s="535"/>
      <c r="Q231" s="350"/>
      <c r="R231" s="535"/>
      <c r="S231" s="350"/>
      <c r="T231" s="350"/>
      <c r="U231" s="274"/>
      <c r="V231" s="350"/>
      <c r="W231" s="350"/>
      <c r="X231" s="350"/>
      <c r="Y231" s="350"/>
      <c r="Z231" s="350"/>
      <c r="AA231" s="350"/>
      <c r="AB231" s="350"/>
      <c r="AC231" s="350"/>
      <c r="AD231" s="350"/>
    </row>
    <row r="232" spans="1:30" ht="15.75" customHeight="1">
      <c r="A232" s="535"/>
      <c r="B232" s="274"/>
      <c r="C232" s="274"/>
      <c r="D232" s="535"/>
      <c r="E232" s="535"/>
      <c r="F232" s="535"/>
      <c r="G232" s="535"/>
      <c r="H232" s="535"/>
      <c r="I232" s="535"/>
      <c r="J232" s="540"/>
      <c r="K232" s="535"/>
      <c r="L232" s="535"/>
      <c r="M232" s="535"/>
      <c r="N232" s="535"/>
      <c r="O232" s="535"/>
      <c r="P232" s="535"/>
      <c r="Q232" s="350"/>
      <c r="R232" s="535"/>
      <c r="S232" s="350"/>
      <c r="T232" s="350"/>
      <c r="U232" s="274"/>
      <c r="V232" s="350"/>
      <c r="W232" s="350"/>
      <c r="X232" s="350"/>
      <c r="Y232" s="350"/>
      <c r="Z232" s="350"/>
      <c r="AA232" s="350"/>
      <c r="AB232" s="350"/>
      <c r="AC232" s="350"/>
      <c r="AD232" s="350"/>
    </row>
    <row r="233" spans="1:30" ht="15.75" customHeight="1">
      <c r="A233" s="535"/>
      <c r="B233" s="274"/>
      <c r="C233" s="274"/>
      <c r="D233" s="535"/>
      <c r="E233" s="535"/>
      <c r="F233" s="535"/>
      <c r="G233" s="535"/>
      <c r="H233" s="535"/>
      <c r="I233" s="535"/>
      <c r="J233" s="540"/>
      <c r="K233" s="535"/>
      <c r="L233" s="535"/>
      <c r="M233" s="535"/>
      <c r="N233" s="535"/>
      <c r="O233" s="535"/>
      <c r="P233" s="535"/>
      <c r="Q233" s="350"/>
      <c r="R233" s="535"/>
      <c r="S233" s="350"/>
      <c r="T233" s="350"/>
      <c r="U233" s="274"/>
      <c r="V233" s="350"/>
      <c r="W233" s="350"/>
      <c r="X233" s="350"/>
      <c r="Y233" s="350"/>
      <c r="Z233" s="350"/>
      <c r="AA233" s="350"/>
      <c r="AB233" s="350"/>
      <c r="AC233" s="350"/>
      <c r="AD233" s="350"/>
    </row>
    <row r="234" spans="1:30" ht="15.75" customHeight="1">
      <c r="A234" s="535"/>
      <c r="B234" s="274"/>
      <c r="C234" s="274"/>
      <c r="D234" s="535"/>
      <c r="E234" s="535"/>
      <c r="F234" s="535"/>
      <c r="G234" s="535"/>
      <c r="H234" s="535"/>
      <c r="I234" s="535"/>
      <c r="J234" s="540"/>
      <c r="K234" s="535"/>
      <c r="L234" s="535"/>
      <c r="M234" s="535"/>
      <c r="N234" s="535"/>
      <c r="O234" s="535"/>
      <c r="P234" s="535"/>
      <c r="Q234" s="350"/>
      <c r="R234" s="535"/>
      <c r="S234" s="350"/>
      <c r="T234" s="350"/>
      <c r="U234" s="274"/>
      <c r="V234" s="350"/>
      <c r="W234" s="350"/>
      <c r="X234" s="350"/>
      <c r="Y234" s="350"/>
      <c r="Z234" s="350"/>
      <c r="AA234" s="350"/>
      <c r="AB234" s="350"/>
      <c r="AC234" s="350"/>
      <c r="AD234" s="350"/>
    </row>
    <row r="235" spans="1:30" ht="15.75" customHeight="1">
      <c r="A235" s="535"/>
      <c r="B235" s="274"/>
      <c r="C235" s="274"/>
      <c r="D235" s="535"/>
      <c r="E235" s="535"/>
      <c r="F235" s="535"/>
      <c r="G235" s="535"/>
      <c r="H235" s="535"/>
      <c r="I235" s="535"/>
      <c r="J235" s="540"/>
      <c r="K235" s="535"/>
      <c r="L235" s="535"/>
      <c r="M235" s="535"/>
      <c r="N235" s="535"/>
      <c r="O235" s="535"/>
      <c r="P235" s="535"/>
      <c r="Q235" s="350"/>
      <c r="R235" s="535"/>
      <c r="S235" s="350"/>
      <c r="T235" s="350"/>
      <c r="U235" s="274"/>
      <c r="V235" s="350"/>
      <c r="W235" s="350"/>
      <c r="X235" s="350"/>
      <c r="Y235" s="350"/>
      <c r="Z235" s="350"/>
      <c r="AA235" s="350"/>
      <c r="AB235" s="350"/>
      <c r="AC235" s="350"/>
      <c r="AD235" s="350"/>
    </row>
    <row r="236" spans="1:30" ht="15.75" customHeight="1">
      <c r="A236" s="535"/>
      <c r="B236" s="274"/>
      <c r="C236" s="274"/>
      <c r="D236" s="535"/>
      <c r="E236" s="535"/>
      <c r="F236" s="535"/>
      <c r="G236" s="535"/>
      <c r="H236" s="535"/>
      <c r="I236" s="535"/>
      <c r="J236" s="540"/>
      <c r="K236" s="535"/>
      <c r="L236" s="535"/>
      <c r="M236" s="535"/>
      <c r="N236" s="535"/>
      <c r="O236" s="535"/>
      <c r="P236" s="535"/>
      <c r="Q236" s="350"/>
      <c r="R236" s="535"/>
      <c r="S236" s="350"/>
      <c r="T236" s="350"/>
      <c r="U236" s="274"/>
      <c r="V236" s="350"/>
      <c r="W236" s="350"/>
      <c r="X236" s="350"/>
      <c r="Y236" s="350"/>
      <c r="Z236" s="350"/>
      <c r="AA236" s="350"/>
      <c r="AB236" s="350"/>
      <c r="AC236" s="350"/>
      <c r="AD236" s="350"/>
    </row>
    <row r="237" spans="1:30" ht="15.75" customHeight="1">
      <c r="A237" s="535"/>
      <c r="B237" s="274"/>
      <c r="C237" s="274"/>
      <c r="D237" s="535"/>
      <c r="E237" s="535"/>
      <c r="F237" s="535"/>
      <c r="G237" s="535"/>
      <c r="H237" s="535"/>
      <c r="I237" s="535"/>
      <c r="J237" s="540"/>
      <c r="K237" s="535"/>
      <c r="L237" s="535"/>
      <c r="M237" s="535"/>
      <c r="N237" s="535"/>
      <c r="O237" s="535"/>
      <c r="P237" s="535"/>
      <c r="Q237" s="350"/>
      <c r="R237" s="535"/>
      <c r="S237" s="350"/>
      <c r="T237" s="350"/>
      <c r="U237" s="274"/>
      <c r="V237" s="350"/>
      <c r="W237" s="350"/>
      <c r="X237" s="350"/>
      <c r="Y237" s="350"/>
      <c r="Z237" s="350"/>
      <c r="AA237" s="350"/>
      <c r="AB237" s="350"/>
      <c r="AC237" s="350"/>
      <c r="AD237" s="350"/>
    </row>
    <row r="238" spans="1:30" ht="15.75" customHeight="1">
      <c r="A238" s="535"/>
      <c r="B238" s="274"/>
      <c r="C238" s="274"/>
      <c r="D238" s="535"/>
      <c r="E238" s="535"/>
      <c r="F238" s="535"/>
      <c r="G238" s="535"/>
      <c r="H238" s="535"/>
      <c r="I238" s="535"/>
      <c r="J238" s="540"/>
      <c r="K238" s="535"/>
      <c r="L238" s="535"/>
      <c r="M238" s="535"/>
      <c r="N238" s="535"/>
      <c r="O238" s="535"/>
      <c r="P238" s="535"/>
      <c r="Q238" s="350"/>
      <c r="R238" s="535"/>
      <c r="S238" s="350"/>
      <c r="T238" s="350"/>
      <c r="U238" s="274"/>
      <c r="V238" s="350"/>
      <c r="W238" s="350"/>
      <c r="X238" s="350"/>
      <c r="Y238" s="350"/>
      <c r="Z238" s="350"/>
      <c r="AA238" s="350"/>
      <c r="AB238" s="350"/>
      <c r="AC238" s="350"/>
      <c r="AD238" s="350"/>
    </row>
    <row r="239" spans="1:30" ht="15.75" customHeight="1">
      <c r="A239" s="535"/>
      <c r="B239" s="274"/>
      <c r="C239" s="274"/>
      <c r="D239" s="535"/>
      <c r="E239" s="535"/>
      <c r="F239" s="535"/>
      <c r="G239" s="535"/>
      <c r="H239" s="535"/>
      <c r="I239" s="535"/>
      <c r="J239" s="540"/>
      <c r="K239" s="535"/>
      <c r="L239" s="535"/>
      <c r="M239" s="535"/>
      <c r="N239" s="535"/>
      <c r="O239" s="535"/>
      <c r="P239" s="535"/>
      <c r="Q239" s="350"/>
      <c r="R239" s="535"/>
      <c r="S239" s="350"/>
      <c r="T239" s="350"/>
      <c r="U239" s="274"/>
      <c r="V239" s="350"/>
      <c r="W239" s="350"/>
      <c r="X239" s="350"/>
      <c r="Y239" s="350"/>
      <c r="Z239" s="350"/>
      <c r="AA239" s="350"/>
      <c r="AB239" s="350"/>
      <c r="AC239" s="350"/>
      <c r="AD239" s="350"/>
    </row>
    <row r="240" spans="1:30" ht="15.75" customHeight="1">
      <c r="A240" s="535"/>
      <c r="B240" s="274"/>
      <c r="C240" s="274"/>
      <c r="D240" s="535"/>
      <c r="E240" s="535"/>
      <c r="F240" s="535"/>
      <c r="G240" s="535"/>
      <c r="H240" s="535"/>
      <c r="I240" s="535"/>
      <c r="J240" s="540"/>
      <c r="K240" s="535"/>
      <c r="L240" s="535"/>
      <c r="M240" s="535"/>
      <c r="N240" s="535"/>
      <c r="O240" s="535"/>
      <c r="P240" s="535"/>
      <c r="Q240" s="350"/>
      <c r="R240" s="535"/>
      <c r="S240" s="350"/>
      <c r="T240" s="350"/>
      <c r="U240" s="274"/>
      <c r="V240" s="350"/>
      <c r="W240" s="350"/>
      <c r="X240" s="350"/>
      <c r="Y240" s="350"/>
      <c r="Z240" s="350"/>
      <c r="AA240" s="350"/>
      <c r="AB240" s="350"/>
      <c r="AC240" s="350"/>
      <c r="AD240" s="350"/>
    </row>
    <row r="241" spans="1:30" ht="15.75" customHeight="1">
      <c r="A241" s="535"/>
      <c r="B241" s="274"/>
      <c r="C241" s="274"/>
      <c r="D241" s="535"/>
      <c r="E241" s="535"/>
      <c r="F241" s="535"/>
      <c r="G241" s="535"/>
      <c r="H241" s="535"/>
      <c r="I241" s="535"/>
      <c r="J241" s="540"/>
      <c r="K241" s="535"/>
      <c r="L241" s="535"/>
      <c r="M241" s="535"/>
      <c r="N241" s="535"/>
      <c r="O241" s="535"/>
      <c r="P241" s="535"/>
      <c r="Q241" s="350"/>
      <c r="R241" s="535"/>
      <c r="S241" s="350"/>
      <c r="T241" s="350"/>
      <c r="U241" s="274"/>
      <c r="V241" s="350"/>
      <c r="W241" s="350"/>
      <c r="X241" s="350"/>
      <c r="Y241" s="350"/>
      <c r="Z241" s="350"/>
      <c r="AA241" s="350"/>
      <c r="AB241" s="350"/>
      <c r="AC241" s="350"/>
      <c r="AD241" s="350"/>
    </row>
    <row r="242" spans="1:30" ht="15.75" customHeight="1">
      <c r="A242" s="535"/>
      <c r="B242" s="274"/>
      <c r="C242" s="274"/>
      <c r="D242" s="535"/>
      <c r="E242" s="535"/>
      <c r="F242" s="535"/>
      <c r="G242" s="535"/>
      <c r="H242" s="535"/>
      <c r="I242" s="535"/>
      <c r="J242" s="540"/>
      <c r="K242" s="535"/>
      <c r="L242" s="535"/>
      <c r="M242" s="535"/>
      <c r="N242" s="535"/>
      <c r="O242" s="535"/>
      <c r="P242" s="535"/>
      <c r="Q242" s="350"/>
      <c r="R242" s="535"/>
      <c r="S242" s="350"/>
      <c r="T242" s="350"/>
      <c r="U242" s="274"/>
      <c r="V242" s="350"/>
      <c r="W242" s="350"/>
      <c r="X242" s="350"/>
      <c r="Y242" s="350"/>
      <c r="Z242" s="350"/>
      <c r="AA242" s="350"/>
      <c r="AB242" s="350"/>
      <c r="AC242" s="350"/>
      <c r="AD242" s="350"/>
    </row>
    <row r="243" spans="1:30" ht="15.75" customHeight="1">
      <c r="A243" s="535"/>
      <c r="B243" s="274"/>
      <c r="C243" s="274"/>
      <c r="D243" s="535"/>
      <c r="E243" s="535"/>
      <c r="F243" s="535"/>
      <c r="G243" s="535"/>
      <c r="H243" s="535"/>
      <c r="I243" s="535"/>
      <c r="J243" s="540"/>
      <c r="K243" s="535"/>
      <c r="L243" s="535"/>
      <c r="M243" s="535"/>
      <c r="N243" s="535"/>
      <c r="O243" s="535"/>
      <c r="P243" s="535"/>
      <c r="Q243" s="350"/>
      <c r="R243" s="535"/>
      <c r="S243" s="350"/>
      <c r="T243" s="350"/>
      <c r="U243" s="274"/>
      <c r="V243" s="350"/>
      <c r="W243" s="350"/>
      <c r="X243" s="350"/>
      <c r="Y243" s="350"/>
      <c r="Z243" s="350"/>
      <c r="AA243" s="350"/>
      <c r="AB243" s="350"/>
      <c r="AC243" s="350"/>
      <c r="AD243" s="350"/>
    </row>
    <row r="244" spans="1:30" ht="15.75" customHeight="1">
      <c r="A244" s="535"/>
      <c r="B244" s="274"/>
      <c r="C244" s="274"/>
      <c r="D244" s="535"/>
      <c r="E244" s="535"/>
      <c r="F244" s="535"/>
      <c r="G244" s="535"/>
      <c r="H244" s="535"/>
      <c r="I244" s="535"/>
      <c r="J244" s="540"/>
      <c r="K244" s="535"/>
      <c r="L244" s="535"/>
      <c r="M244" s="535"/>
      <c r="N244" s="535"/>
      <c r="O244" s="535"/>
      <c r="P244" s="535"/>
      <c r="Q244" s="350"/>
      <c r="R244" s="535"/>
      <c r="S244" s="350"/>
      <c r="T244" s="350"/>
      <c r="U244" s="274"/>
      <c r="V244" s="350"/>
      <c r="W244" s="350"/>
      <c r="X244" s="350"/>
      <c r="Y244" s="350"/>
      <c r="Z244" s="350"/>
      <c r="AA244" s="350"/>
      <c r="AB244" s="350"/>
      <c r="AC244" s="350"/>
      <c r="AD244" s="350"/>
    </row>
    <row r="245" spans="1:30" ht="15.75" customHeight="1">
      <c r="A245" s="535"/>
      <c r="B245" s="274"/>
      <c r="C245" s="274"/>
      <c r="D245" s="535"/>
      <c r="E245" s="535"/>
      <c r="F245" s="535"/>
      <c r="G245" s="535"/>
      <c r="H245" s="535"/>
      <c r="I245" s="535"/>
      <c r="J245" s="540"/>
      <c r="K245" s="535"/>
      <c r="L245" s="535"/>
      <c r="M245" s="535"/>
      <c r="N245" s="535"/>
      <c r="O245" s="535"/>
      <c r="P245" s="535"/>
      <c r="Q245" s="350"/>
      <c r="R245" s="535"/>
      <c r="S245" s="350"/>
      <c r="T245" s="350"/>
      <c r="U245" s="274"/>
      <c r="V245" s="350"/>
      <c r="W245" s="350"/>
      <c r="X245" s="350"/>
      <c r="Y245" s="350"/>
      <c r="Z245" s="350"/>
      <c r="AA245" s="350"/>
      <c r="AB245" s="350"/>
      <c r="AC245" s="350"/>
      <c r="AD245" s="350"/>
    </row>
    <row r="246" spans="1:30" ht="15.75" customHeight="1">
      <c r="A246" s="535"/>
      <c r="B246" s="274"/>
      <c r="C246" s="274"/>
      <c r="D246" s="535"/>
      <c r="E246" s="535"/>
      <c r="F246" s="535"/>
      <c r="G246" s="535"/>
      <c r="H246" s="535"/>
      <c r="I246" s="535"/>
      <c r="J246" s="540"/>
      <c r="K246" s="535"/>
      <c r="L246" s="535"/>
      <c r="M246" s="535"/>
      <c r="N246" s="535"/>
      <c r="O246" s="535"/>
      <c r="P246" s="535"/>
      <c r="Q246" s="350"/>
      <c r="R246" s="535"/>
      <c r="S246" s="350"/>
      <c r="T246" s="350"/>
      <c r="U246" s="274"/>
      <c r="V246" s="350"/>
      <c r="W246" s="350"/>
      <c r="X246" s="350"/>
      <c r="Y246" s="350"/>
      <c r="Z246" s="350"/>
      <c r="AA246" s="350"/>
      <c r="AB246" s="350"/>
      <c r="AC246" s="350"/>
      <c r="AD246" s="350"/>
    </row>
    <row r="247" spans="1:30" ht="15.75" customHeight="1">
      <c r="A247" s="535"/>
      <c r="B247" s="274"/>
      <c r="C247" s="274"/>
      <c r="D247" s="535"/>
      <c r="E247" s="535"/>
      <c r="F247" s="535"/>
      <c r="G247" s="535"/>
      <c r="H247" s="535"/>
      <c r="I247" s="535"/>
      <c r="J247" s="540"/>
      <c r="K247" s="535"/>
      <c r="L247" s="535"/>
      <c r="M247" s="535"/>
      <c r="N247" s="535"/>
      <c r="O247" s="535"/>
      <c r="P247" s="535"/>
      <c r="Q247" s="350"/>
      <c r="R247" s="535"/>
      <c r="S247" s="350"/>
      <c r="T247" s="350"/>
      <c r="U247" s="274"/>
      <c r="V247" s="350"/>
      <c r="W247" s="350"/>
      <c r="X247" s="350"/>
      <c r="Y247" s="350"/>
      <c r="Z247" s="350"/>
      <c r="AA247" s="350"/>
      <c r="AB247" s="350"/>
      <c r="AC247" s="350"/>
      <c r="AD247" s="350"/>
    </row>
    <row r="248" spans="1:30" ht="15.75" customHeight="1">
      <c r="A248" s="535"/>
      <c r="B248" s="274"/>
      <c r="C248" s="274"/>
      <c r="D248" s="535"/>
      <c r="E248" s="535"/>
      <c r="F248" s="535"/>
      <c r="G248" s="535"/>
      <c r="H248" s="535"/>
      <c r="I248" s="535"/>
      <c r="J248" s="540"/>
      <c r="K248" s="535"/>
      <c r="L248" s="535"/>
      <c r="M248" s="535"/>
      <c r="N248" s="535"/>
      <c r="O248" s="535"/>
      <c r="P248" s="535"/>
      <c r="Q248" s="350"/>
      <c r="R248" s="535"/>
      <c r="S248" s="350"/>
      <c r="T248" s="350"/>
      <c r="U248" s="274"/>
      <c r="V248" s="350"/>
      <c r="W248" s="350"/>
      <c r="X248" s="350"/>
      <c r="Y248" s="350"/>
      <c r="Z248" s="350"/>
      <c r="AA248" s="350"/>
      <c r="AB248" s="350"/>
      <c r="AC248" s="350"/>
      <c r="AD248" s="350"/>
    </row>
    <row r="249" spans="1:30" ht="15.75" customHeight="1">
      <c r="A249" s="535"/>
      <c r="B249" s="274"/>
      <c r="C249" s="274"/>
      <c r="D249" s="535"/>
      <c r="E249" s="535"/>
      <c r="F249" s="535"/>
      <c r="G249" s="535"/>
      <c r="H249" s="535"/>
      <c r="I249" s="535"/>
      <c r="J249" s="540"/>
      <c r="K249" s="535"/>
      <c r="L249" s="535"/>
      <c r="M249" s="535"/>
      <c r="N249" s="535"/>
      <c r="O249" s="535"/>
      <c r="P249" s="535"/>
      <c r="Q249" s="350"/>
      <c r="R249" s="535"/>
      <c r="S249" s="350"/>
      <c r="T249" s="350"/>
      <c r="U249" s="274"/>
      <c r="V249" s="350"/>
      <c r="W249" s="350"/>
      <c r="X249" s="350"/>
      <c r="Y249" s="350"/>
      <c r="Z249" s="350"/>
      <c r="AA249" s="350"/>
      <c r="AB249" s="350"/>
      <c r="AC249" s="350"/>
      <c r="AD249" s="350"/>
    </row>
    <row r="250" spans="1:30" ht="15.75" customHeight="1">
      <c r="A250" s="535"/>
      <c r="B250" s="274"/>
      <c r="C250" s="274"/>
      <c r="D250" s="535"/>
      <c r="E250" s="535"/>
      <c r="F250" s="535"/>
      <c r="G250" s="535"/>
      <c r="H250" s="535"/>
      <c r="I250" s="535"/>
      <c r="J250" s="540"/>
      <c r="K250" s="535"/>
      <c r="L250" s="535"/>
      <c r="M250" s="535"/>
      <c r="N250" s="535"/>
      <c r="O250" s="535"/>
      <c r="P250" s="535"/>
      <c r="Q250" s="350"/>
      <c r="R250" s="535"/>
      <c r="S250" s="350"/>
      <c r="T250" s="350"/>
      <c r="U250" s="274"/>
      <c r="V250" s="350"/>
      <c r="W250" s="350"/>
      <c r="X250" s="350"/>
      <c r="Y250" s="350"/>
      <c r="Z250" s="350"/>
      <c r="AA250" s="350"/>
      <c r="AB250" s="350"/>
      <c r="AC250" s="350"/>
      <c r="AD250" s="350"/>
    </row>
    <row r="251" spans="1:30" ht="15.75" customHeight="1">
      <c r="A251" s="535"/>
      <c r="B251" s="274"/>
      <c r="C251" s="274"/>
      <c r="D251" s="535"/>
      <c r="E251" s="535"/>
      <c r="F251" s="535"/>
      <c r="G251" s="535"/>
      <c r="H251" s="535"/>
      <c r="I251" s="535"/>
      <c r="J251" s="540"/>
      <c r="K251" s="535"/>
      <c r="L251" s="535"/>
      <c r="M251" s="535"/>
      <c r="N251" s="535"/>
      <c r="O251" s="535"/>
      <c r="P251" s="535"/>
      <c r="Q251" s="350"/>
      <c r="R251" s="535"/>
      <c r="S251" s="350"/>
      <c r="T251" s="350"/>
      <c r="U251" s="274"/>
      <c r="V251" s="350"/>
      <c r="W251" s="350"/>
      <c r="X251" s="350"/>
      <c r="Y251" s="350"/>
      <c r="Z251" s="350"/>
      <c r="AA251" s="350"/>
      <c r="AB251" s="350"/>
      <c r="AC251" s="350"/>
      <c r="AD251" s="350"/>
    </row>
    <row r="252" spans="1:30" ht="15.75" customHeight="1">
      <c r="A252" s="535"/>
      <c r="B252" s="274"/>
      <c r="C252" s="274"/>
      <c r="D252" s="535"/>
      <c r="E252" s="535"/>
      <c r="F252" s="535"/>
      <c r="G252" s="535"/>
      <c r="H252" s="535"/>
      <c r="I252" s="535"/>
      <c r="J252" s="540"/>
      <c r="K252" s="535"/>
      <c r="L252" s="535"/>
      <c r="M252" s="535"/>
      <c r="N252" s="535"/>
      <c r="O252" s="535"/>
      <c r="P252" s="535"/>
      <c r="Q252" s="350"/>
      <c r="R252" s="535"/>
      <c r="S252" s="350"/>
      <c r="T252" s="350"/>
      <c r="U252" s="274"/>
      <c r="V252" s="350"/>
      <c r="W252" s="350"/>
      <c r="X252" s="350"/>
      <c r="Y252" s="350"/>
      <c r="Z252" s="350"/>
      <c r="AA252" s="350"/>
      <c r="AB252" s="350"/>
      <c r="AC252" s="350"/>
      <c r="AD252" s="350"/>
    </row>
    <row r="253" spans="1:30" ht="15.75" customHeight="1">
      <c r="A253" s="535"/>
      <c r="B253" s="274"/>
      <c r="C253" s="274"/>
      <c r="D253" s="535"/>
      <c r="E253" s="535"/>
      <c r="F253" s="535"/>
      <c r="G253" s="535"/>
      <c r="H253" s="535"/>
      <c r="I253" s="535"/>
      <c r="J253" s="540"/>
      <c r="K253" s="535"/>
      <c r="L253" s="535"/>
      <c r="M253" s="535"/>
      <c r="N253" s="535"/>
      <c r="O253" s="535"/>
      <c r="P253" s="535"/>
      <c r="Q253" s="350"/>
      <c r="R253" s="535"/>
      <c r="S253" s="350"/>
      <c r="T253" s="350"/>
      <c r="U253" s="274"/>
      <c r="V253" s="350"/>
      <c r="W253" s="350"/>
      <c r="X253" s="350"/>
      <c r="Y253" s="350"/>
      <c r="Z253" s="350"/>
      <c r="AA253" s="350"/>
      <c r="AB253" s="350"/>
      <c r="AC253" s="350"/>
      <c r="AD253" s="350"/>
    </row>
    <row r="254" spans="1:30" ht="15.75" customHeight="1">
      <c r="A254" s="535"/>
      <c r="B254" s="274"/>
      <c r="C254" s="274"/>
      <c r="D254" s="535"/>
      <c r="E254" s="535"/>
      <c r="F254" s="535"/>
      <c r="G254" s="535"/>
      <c r="H254" s="535"/>
      <c r="I254" s="535"/>
      <c r="J254" s="540"/>
      <c r="K254" s="535"/>
      <c r="L254" s="535"/>
      <c r="M254" s="535"/>
      <c r="N254" s="535"/>
      <c r="O254" s="535"/>
      <c r="P254" s="535"/>
      <c r="Q254" s="350"/>
      <c r="R254" s="535"/>
      <c r="S254" s="350"/>
      <c r="T254" s="350"/>
      <c r="U254" s="274"/>
      <c r="V254" s="350"/>
      <c r="W254" s="350"/>
      <c r="X254" s="350"/>
      <c r="Y254" s="350"/>
      <c r="Z254" s="350"/>
      <c r="AA254" s="350"/>
      <c r="AB254" s="350"/>
      <c r="AC254" s="350"/>
      <c r="AD254" s="350"/>
    </row>
    <row r="255" spans="1:30" ht="15.75" customHeight="1">
      <c r="A255" s="535"/>
      <c r="B255" s="274"/>
      <c r="C255" s="274"/>
      <c r="D255" s="535"/>
      <c r="E255" s="535"/>
      <c r="F255" s="535"/>
      <c r="G255" s="535"/>
      <c r="H255" s="535"/>
      <c r="I255" s="535"/>
      <c r="J255" s="540"/>
      <c r="K255" s="535"/>
      <c r="L255" s="535"/>
      <c r="M255" s="535"/>
      <c r="N255" s="535"/>
      <c r="O255" s="535"/>
      <c r="P255" s="535"/>
      <c r="Q255" s="350"/>
      <c r="R255" s="535"/>
      <c r="S255" s="350"/>
      <c r="T255" s="350"/>
      <c r="U255" s="274"/>
      <c r="V255" s="350"/>
      <c r="W255" s="350"/>
      <c r="X255" s="350"/>
      <c r="Y255" s="350"/>
      <c r="Z255" s="350"/>
      <c r="AA255" s="350"/>
      <c r="AB255" s="350"/>
      <c r="AC255" s="350"/>
      <c r="AD255" s="350"/>
    </row>
    <row r="256" spans="1:30" ht="15.75" customHeight="1">
      <c r="A256" s="535"/>
      <c r="B256" s="274"/>
      <c r="C256" s="274"/>
      <c r="D256" s="535"/>
      <c r="E256" s="535"/>
      <c r="F256" s="535"/>
      <c r="G256" s="535"/>
      <c r="H256" s="535"/>
      <c r="I256" s="535"/>
      <c r="J256" s="540"/>
      <c r="K256" s="535"/>
      <c r="L256" s="535"/>
      <c r="M256" s="535"/>
      <c r="N256" s="535"/>
      <c r="O256" s="535"/>
      <c r="P256" s="535"/>
      <c r="Q256" s="350"/>
      <c r="R256" s="535"/>
      <c r="S256" s="350"/>
      <c r="T256" s="350"/>
      <c r="U256" s="274"/>
      <c r="V256" s="350"/>
      <c r="W256" s="350"/>
      <c r="X256" s="350"/>
      <c r="Y256" s="350"/>
      <c r="Z256" s="350"/>
      <c r="AA256" s="350"/>
      <c r="AB256" s="350"/>
      <c r="AC256" s="350"/>
      <c r="AD256" s="350"/>
    </row>
    <row r="257" spans="1:30" ht="15.75" customHeight="1">
      <c r="A257" s="535"/>
      <c r="B257" s="274"/>
      <c r="C257" s="274"/>
      <c r="D257" s="535"/>
      <c r="E257" s="535"/>
      <c r="F257" s="535"/>
      <c r="G257" s="535"/>
      <c r="H257" s="535"/>
      <c r="I257" s="535"/>
      <c r="J257" s="540"/>
      <c r="K257" s="535"/>
      <c r="L257" s="535"/>
      <c r="M257" s="535"/>
      <c r="N257" s="535"/>
      <c r="O257" s="535"/>
      <c r="P257" s="535"/>
      <c r="Q257" s="350"/>
      <c r="R257" s="535"/>
      <c r="S257" s="350"/>
      <c r="T257" s="350"/>
      <c r="U257" s="274"/>
      <c r="V257" s="350"/>
      <c r="W257" s="350"/>
      <c r="X257" s="350"/>
      <c r="Y257" s="350"/>
      <c r="Z257" s="350"/>
      <c r="AA257" s="350"/>
      <c r="AB257" s="350"/>
      <c r="AC257" s="350"/>
      <c r="AD257" s="350"/>
    </row>
    <row r="258" spans="1:30" ht="15.75" customHeight="1">
      <c r="A258" s="535"/>
      <c r="B258" s="274"/>
      <c r="C258" s="274"/>
      <c r="D258" s="535"/>
      <c r="E258" s="535"/>
      <c r="F258" s="535"/>
      <c r="G258" s="535"/>
      <c r="H258" s="535"/>
      <c r="I258" s="535"/>
      <c r="J258" s="540"/>
      <c r="K258" s="535"/>
      <c r="L258" s="535"/>
      <c r="M258" s="535"/>
      <c r="N258" s="535"/>
      <c r="O258" s="535"/>
      <c r="P258" s="535"/>
      <c r="Q258" s="350"/>
      <c r="R258" s="535"/>
      <c r="S258" s="350"/>
      <c r="T258" s="350"/>
      <c r="U258" s="274"/>
      <c r="V258" s="350"/>
      <c r="W258" s="350"/>
      <c r="X258" s="350"/>
      <c r="Y258" s="350"/>
      <c r="Z258" s="350"/>
      <c r="AA258" s="350"/>
      <c r="AB258" s="350"/>
      <c r="AC258" s="350"/>
      <c r="AD258" s="350"/>
    </row>
    <row r="259" spans="1:30" ht="15.75" customHeight="1">
      <c r="A259" s="535"/>
      <c r="B259" s="274"/>
      <c r="C259" s="274"/>
      <c r="D259" s="535"/>
      <c r="E259" s="535"/>
      <c r="F259" s="535"/>
      <c r="G259" s="535"/>
      <c r="H259" s="535"/>
      <c r="I259" s="535"/>
      <c r="J259" s="540"/>
      <c r="K259" s="535"/>
      <c r="L259" s="535"/>
      <c r="M259" s="535"/>
      <c r="N259" s="535"/>
      <c r="O259" s="535"/>
      <c r="P259" s="535"/>
      <c r="Q259" s="350"/>
      <c r="R259" s="535"/>
      <c r="S259" s="350"/>
      <c r="T259" s="350"/>
      <c r="U259" s="274"/>
      <c r="V259" s="350"/>
      <c r="W259" s="350"/>
      <c r="X259" s="350"/>
      <c r="Y259" s="350"/>
      <c r="Z259" s="350"/>
      <c r="AA259" s="350"/>
      <c r="AB259" s="350"/>
      <c r="AC259" s="350"/>
      <c r="AD259" s="350"/>
    </row>
    <row r="260" spans="1:30" ht="15.75" customHeight="1">
      <c r="A260" s="535"/>
      <c r="B260" s="274"/>
      <c r="C260" s="274"/>
      <c r="D260" s="535"/>
      <c r="E260" s="535"/>
      <c r="F260" s="535"/>
      <c r="G260" s="535"/>
      <c r="H260" s="535"/>
      <c r="I260" s="535"/>
      <c r="J260" s="540"/>
      <c r="K260" s="535"/>
      <c r="L260" s="535"/>
      <c r="M260" s="535"/>
      <c r="N260" s="535"/>
      <c r="O260" s="535"/>
      <c r="P260" s="535"/>
      <c r="Q260" s="350"/>
      <c r="R260" s="535"/>
      <c r="S260" s="350"/>
      <c r="T260" s="350"/>
      <c r="U260" s="274"/>
      <c r="V260" s="350"/>
      <c r="W260" s="350"/>
      <c r="X260" s="350"/>
      <c r="Y260" s="350"/>
      <c r="Z260" s="350"/>
      <c r="AA260" s="350"/>
      <c r="AB260" s="350"/>
      <c r="AC260" s="350"/>
      <c r="AD260" s="350"/>
    </row>
    <row r="261" spans="1:30" ht="15.75" customHeight="1">
      <c r="A261" s="535"/>
      <c r="B261" s="274"/>
      <c r="C261" s="274"/>
      <c r="D261" s="535"/>
      <c r="E261" s="535"/>
      <c r="F261" s="535"/>
      <c r="G261" s="535"/>
      <c r="H261" s="535"/>
      <c r="I261" s="535"/>
      <c r="J261" s="540"/>
      <c r="K261" s="535"/>
      <c r="L261" s="535"/>
      <c r="M261" s="535"/>
      <c r="N261" s="535"/>
      <c r="O261" s="535"/>
      <c r="P261" s="535"/>
      <c r="Q261" s="350"/>
      <c r="R261" s="535"/>
      <c r="S261" s="350"/>
      <c r="T261" s="350"/>
      <c r="U261" s="274"/>
      <c r="V261" s="350"/>
      <c r="W261" s="350"/>
      <c r="X261" s="350"/>
      <c r="Y261" s="350"/>
      <c r="Z261" s="350"/>
      <c r="AA261" s="350"/>
      <c r="AB261" s="350"/>
      <c r="AC261" s="350"/>
      <c r="AD261" s="350"/>
    </row>
    <row r="262" spans="1:30" ht="15.75" customHeight="1">
      <c r="A262" s="535"/>
      <c r="B262" s="274"/>
      <c r="C262" s="274"/>
      <c r="D262" s="535"/>
      <c r="E262" s="535"/>
      <c r="F262" s="535"/>
      <c r="G262" s="535"/>
      <c r="H262" s="535"/>
      <c r="I262" s="535"/>
      <c r="J262" s="540"/>
      <c r="K262" s="535"/>
      <c r="L262" s="535"/>
      <c r="M262" s="535"/>
      <c r="N262" s="535"/>
      <c r="O262" s="535"/>
      <c r="P262" s="535"/>
      <c r="Q262" s="350"/>
      <c r="R262" s="535"/>
      <c r="S262" s="350"/>
      <c r="T262" s="350"/>
      <c r="U262" s="274"/>
      <c r="V262" s="350"/>
      <c r="W262" s="350"/>
      <c r="X262" s="350"/>
      <c r="Y262" s="350"/>
      <c r="Z262" s="350"/>
      <c r="AA262" s="350"/>
      <c r="AB262" s="350"/>
      <c r="AC262" s="350"/>
      <c r="AD262" s="350"/>
    </row>
    <row r="263" spans="1:30" ht="15.75" customHeight="1">
      <c r="A263" s="535"/>
      <c r="B263" s="274"/>
      <c r="C263" s="274"/>
      <c r="D263" s="535"/>
      <c r="E263" s="535"/>
      <c r="F263" s="535"/>
      <c r="G263" s="535"/>
      <c r="H263" s="535"/>
      <c r="I263" s="535"/>
      <c r="J263" s="540"/>
      <c r="K263" s="535"/>
      <c r="L263" s="535"/>
      <c r="M263" s="535"/>
      <c r="N263" s="535"/>
      <c r="O263" s="535"/>
      <c r="P263" s="535"/>
      <c r="Q263" s="350"/>
      <c r="R263" s="535"/>
      <c r="S263" s="350"/>
      <c r="T263" s="350"/>
      <c r="U263" s="274"/>
      <c r="V263" s="350"/>
      <c r="W263" s="350"/>
      <c r="X263" s="350"/>
      <c r="Y263" s="350"/>
      <c r="Z263" s="350"/>
      <c r="AA263" s="350"/>
      <c r="AB263" s="350"/>
      <c r="AC263" s="350"/>
      <c r="AD263" s="350"/>
    </row>
    <row r="264" spans="1:30" ht="15.75" customHeight="1">
      <c r="A264" s="535"/>
      <c r="B264" s="274"/>
      <c r="C264" s="274"/>
      <c r="D264" s="535"/>
      <c r="E264" s="535"/>
      <c r="F264" s="535"/>
      <c r="G264" s="535"/>
      <c r="H264" s="535"/>
      <c r="I264" s="535"/>
      <c r="J264" s="540"/>
      <c r="K264" s="535"/>
      <c r="L264" s="535"/>
      <c r="M264" s="535"/>
      <c r="N264" s="535"/>
      <c r="O264" s="535"/>
      <c r="P264" s="535"/>
      <c r="Q264" s="350"/>
      <c r="R264" s="535"/>
      <c r="S264" s="350"/>
      <c r="T264" s="350"/>
      <c r="U264" s="274"/>
      <c r="V264" s="350"/>
      <c r="W264" s="350"/>
      <c r="X264" s="350"/>
      <c r="Y264" s="350"/>
      <c r="Z264" s="350"/>
      <c r="AA264" s="350"/>
      <c r="AB264" s="350"/>
      <c r="AC264" s="350"/>
      <c r="AD264" s="350"/>
    </row>
    <row r="265" spans="1:30" ht="15.75" customHeight="1">
      <c r="A265" s="535"/>
      <c r="B265" s="274"/>
      <c r="C265" s="274"/>
      <c r="D265" s="535"/>
      <c r="E265" s="535"/>
      <c r="F265" s="535"/>
      <c r="G265" s="535"/>
      <c r="H265" s="535"/>
      <c r="I265" s="535"/>
      <c r="J265" s="540"/>
      <c r="K265" s="535"/>
      <c r="L265" s="535"/>
      <c r="M265" s="535"/>
      <c r="N265" s="535"/>
      <c r="O265" s="535"/>
      <c r="P265" s="535"/>
      <c r="Q265" s="350"/>
      <c r="R265" s="535"/>
      <c r="S265" s="350"/>
      <c r="T265" s="350"/>
      <c r="U265" s="274"/>
      <c r="V265" s="350"/>
      <c r="W265" s="350"/>
      <c r="X265" s="350"/>
      <c r="Y265" s="350"/>
      <c r="Z265" s="350"/>
      <c r="AA265" s="350"/>
      <c r="AB265" s="350"/>
      <c r="AC265" s="350"/>
      <c r="AD265" s="350"/>
    </row>
    <row r="266" spans="1:30" ht="15.75" customHeight="1">
      <c r="A266" s="535"/>
      <c r="B266" s="274"/>
      <c r="C266" s="274"/>
      <c r="D266" s="535"/>
      <c r="E266" s="535"/>
      <c r="F266" s="535"/>
      <c r="G266" s="535"/>
      <c r="H266" s="535"/>
      <c r="I266" s="535"/>
      <c r="J266" s="540"/>
      <c r="K266" s="535"/>
      <c r="L266" s="535"/>
      <c r="M266" s="535"/>
      <c r="N266" s="535"/>
      <c r="O266" s="535"/>
      <c r="P266" s="535"/>
      <c r="Q266" s="350"/>
      <c r="R266" s="535"/>
      <c r="S266" s="350"/>
      <c r="T266" s="350"/>
      <c r="U266" s="274"/>
      <c r="V266" s="350"/>
      <c r="W266" s="350"/>
      <c r="X266" s="350"/>
      <c r="Y266" s="350"/>
      <c r="Z266" s="350"/>
      <c r="AA266" s="350"/>
      <c r="AB266" s="350"/>
      <c r="AC266" s="350"/>
      <c r="AD266" s="350"/>
    </row>
    <row r="267" spans="1:30" ht="15.75" customHeight="1">
      <c r="A267" s="535"/>
      <c r="B267" s="274"/>
      <c r="C267" s="274"/>
      <c r="D267" s="535"/>
      <c r="E267" s="535"/>
      <c r="F267" s="535"/>
      <c r="G267" s="535"/>
      <c r="H267" s="535"/>
      <c r="I267" s="535"/>
      <c r="J267" s="540"/>
      <c r="K267" s="535"/>
      <c r="L267" s="535"/>
      <c r="M267" s="535"/>
      <c r="N267" s="535"/>
      <c r="O267" s="535"/>
      <c r="P267" s="535"/>
      <c r="Q267" s="350"/>
      <c r="R267" s="535"/>
      <c r="S267" s="350"/>
      <c r="T267" s="350"/>
      <c r="U267" s="274"/>
      <c r="V267" s="350"/>
      <c r="W267" s="350"/>
      <c r="X267" s="350"/>
      <c r="Y267" s="350"/>
      <c r="Z267" s="350"/>
      <c r="AA267" s="350"/>
      <c r="AB267" s="350"/>
      <c r="AC267" s="350"/>
      <c r="AD267" s="350"/>
    </row>
    <row r="268" spans="1:30" ht="15.75" customHeight="1">
      <c r="A268" s="535"/>
      <c r="B268" s="274"/>
      <c r="C268" s="274"/>
      <c r="D268" s="535"/>
      <c r="E268" s="535"/>
      <c r="F268" s="535"/>
      <c r="G268" s="535"/>
      <c r="H268" s="535"/>
      <c r="I268" s="535"/>
      <c r="J268" s="540"/>
      <c r="K268" s="535"/>
      <c r="L268" s="535"/>
      <c r="M268" s="535"/>
      <c r="N268" s="535"/>
      <c r="O268" s="535"/>
      <c r="P268" s="535"/>
      <c r="Q268" s="350"/>
      <c r="R268" s="535"/>
      <c r="S268" s="350"/>
      <c r="T268" s="350"/>
      <c r="U268" s="274"/>
      <c r="V268" s="350"/>
      <c r="W268" s="350"/>
      <c r="X268" s="350"/>
      <c r="Y268" s="350"/>
      <c r="Z268" s="350"/>
      <c r="AA268" s="350"/>
      <c r="AB268" s="350"/>
      <c r="AC268" s="350"/>
      <c r="AD268" s="350"/>
    </row>
    <row r="269" spans="1:30" ht="15.75" customHeight="1">
      <c r="A269" s="535"/>
      <c r="B269" s="274"/>
      <c r="C269" s="274"/>
      <c r="D269" s="535"/>
      <c r="E269" s="535"/>
      <c r="F269" s="535"/>
      <c r="G269" s="535"/>
      <c r="H269" s="535"/>
      <c r="I269" s="535"/>
      <c r="J269" s="540"/>
      <c r="K269" s="535"/>
      <c r="L269" s="535"/>
      <c r="M269" s="535"/>
      <c r="N269" s="535"/>
      <c r="O269" s="535"/>
      <c r="P269" s="535"/>
      <c r="Q269" s="350"/>
      <c r="R269" s="535"/>
      <c r="S269" s="350"/>
      <c r="T269" s="350"/>
      <c r="U269" s="274"/>
      <c r="V269" s="350"/>
      <c r="W269" s="350"/>
      <c r="X269" s="350"/>
      <c r="Y269" s="350"/>
      <c r="Z269" s="350"/>
      <c r="AA269" s="350"/>
      <c r="AB269" s="350"/>
      <c r="AC269" s="350"/>
      <c r="AD269" s="350"/>
    </row>
    <row r="270" spans="1:30" ht="15.75" customHeight="1">
      <c r="A270" s="535"/>
      <c r="B270" s="274"/>
      <c r="C270" s="274"/>
      <c r="D270" s="535"/>
      <c r="E270" s="535"/>
      <c r="F270" s="535"/>
      <c r="G270" s="535"/>
      <c r="H270" s="535"/>
      <c r="I270" s="535"/>
      <c r="J270" s="540"/>
      <c r="K270" s="535"/>
      <c r="L270" s="535"/>
      <c r="M270" s="535"/>
      <c r="N270" s="535"/>
      <c r="O270" s="535"/>
      <c r="P270" s="535"/>
      <c r="Q270" s="350"/>
      <c r="R270" s="535"/>
      <c r="S270" s="350"/>
      <c r="T270" s="350"/>
      <c r="U270" s="274"/>
      <c r="V270" s="350"/>
      <c r="W270" s="350"/>
      <c r="X270" s="350"/>
      <c r="Y270" s="350"/>
      <c r="Z270" s="350"/>
      <c r="AA270" s="350"/>
      <c r="AB270" s="350"/>
      <c r="AC270" s="350"/>
      <c r="AD270" s="350"/>
    </row>
    <row r="271" spans="1:30" ht="15.75" customHeight="1">
      <c r="A271" s="535"/>
      <c r="B271" s="274"/>
      <c r="C271" s="274"/>
      <c r="D271" s="535"/>
      <c r="E271" s="535"/>
      <c r="F271" s="535"/>
      <c r="G271" s="535"/>
      <c r="H271" s="535"/>
      <c r="I271" s="535"/>
      <c r="J271" s="540"/>
      <c r="K271" s="535"/>
      <c r="L271" s="535"/>
      <c r="M271" s="535"/>
      <c r="N271" s="535"/>
      <c r="O271" s="535"/>
      <c r="P271" s="535"/>
      <c r="Q271" s="350"/>
      <c r="R271" s="535"/>
      <c r="S271" s="350"/>
      <c r="T271" s="350"/>
      <c r="U271" s="274"/>
      <c r="V271" s="350"/>
      <c r="W271" s="350"/>
      <c r="X271" s="350"/>
      <c r="Y271" s="350"/>
      <c r="Z271" s="350"/>
      <c r="AA271" s="350"/>
      <c r="AB271" s="350"/>
      <c r="AC271" s="350"/>
      <c r="AD271" s="350"/>
    </row>
    <row r="272" spans="1:30" ht="15.75" customHeight="1">
      <c r="A272" s="535"/>
      <c r="B272" s="274"/>
      <c r="C272" s="274"/>
      <c r="D272" s="535"/>
      <c r="E272" s="535"/>
      <c r="F272" s="535"/>
      <c r="G272" s="535"/>
      <c r="H272" s="535"/>
      <c r="I272" s="535"/>
      <c r="J272" s="540"/>
      <c r="K272" s="535"/>
      <c r="L272" s="535"/>
      <c r="M272" s="535"/>
      <c r="N272" s="535"/>
      <c r="O272" s="535"/>
      <c r="P272" s="535"/>
      <c r="Q272" s="350"/>
      <c r="R272" s="535"/>
      <c r="S272" s="350"/>
      <c r="T272" s="350"/>
      <c r="U272" s="274"/>
      <c r="V272" s="350"/>
      <c r="W272" s="350"/>
      <c r="X272" s="350"/>
      <c r="Y272" s="350"/>
      <c r="Z272" s="350"/>
      <c r="AA272" s="350"/>
      <c r="AB272" s="350"/>
      <c r="AC272" s="350"/>
      <c r="AD272" s="350"/>
    </row>
    <row r="273" spans="1:30" ht="15.75" customHeight="1">
      <c r="A273" s="535"/>
      <c r="B273" s="274"/>
      <c r="C273" s="274"/>
      <c r="D273" s="535"/>
      <c r="E273" s="535"/>
      <c r="F273" s="535"/>
      <c r="G273" s="535"/>
      <c r="H273" s="535"/>
      <c r="I273" s="535"/>
      <c r="J273" s="540"/>
      <c r="K273" s="535"/>
      <c r="L273" s="535"/>
      <c r="M273" s="535"/>
      <c r="N273" s="535"/>
      <c r="O273" s="535"/>
      <c r="P273" s="535"/>
      <c r="Q273" s="350"/>
      <c r="R273" s="535"/>
      <c r="S273" s="350"/>
      <c r="T273" s="350"/>
      <c r="U273" s="274"/>
      <c r="V273" s="350"/>
      <c r="W273" s="350"/>
      <c r="X273" s="350"/>
      <c r="Y273" s="350"/>
      <c r="Z273" s="350"/>
      <c r="AA273" s="350"/>
      <c r="AB273" s="350"/>
      <c r="AC273" s="350"/>
      <c r="AD273" s="350"/>
    </row>
    <row r="274" spans="1:30" ht="15.75" customHeight="1">
      <c r="A274" s="535"/>
      <c r="B274" s="274"/>
      <c r="C274" s="274"/>
      <c r="D274" s="535"/>
      <c r="E274" s="535"/>
      <c r="F274" s="535"/>
      <c r="G274" s="535"/>
      <c r="H274" s="535"/>
      <c r="I274" s="535"/>
      <c r="J274" s="540"/>
      <c r="K274" s="535"/>
      <c r="L274" s="535"/>
      <c r="M274" s="535"/>
      <c r="N274" s="535"/>
      <c r="O274" s="535"/>
      <c r="P274" s="535"/>
      <c r="Q274" s="350"/>
      <c r="R274" s="535"/>
      <c r="S274" s="350"/>
      <c r="T274" s="350"/>
      <c r="U274" s="274"/>
      <c r="V274" s="350"/>
      <c r="W274" s="350"/>
      <c r="X274" s="350"/>
      <c r="Y274" s="350"/>
      <c r="Z274" s="350"/>
      <c r="AA274" s="350"/>
      <c r="AB274" s="350"/>
      <c r="AC274" s="350"/>
      <c r="AD274" s="350"/>
    </row>
    <row r="275" spans="1:30" ht="15.75" customHeight="1">
      <c r="A275" s="535"/>
      <c r="B275" s="274"/>
      <c r="C275" s="274"/>
      <c r="D275" s="535"/>
      <c r="E275" s="535"/>
      <c r="F275" s="535"/>
      <c r="G275" s="535"/>
      <c r="H275" s="535"/>
      <c r="I275" s="535"/>
      <c r="J275" s="540"/>
      <c r="K275" s="535"/>
      <c r="L275" s="535"/>
      <c r="M275" s="535"/>
      <c r="N275" s="535"/>
      <c r="O275" s="535"/>
      <c r="P275" s="535"/>
      <c r="Q275" s="350"/>
      <c r="R275" s="535"/>
      <c r="S275" s="350"/>
      <c r="T275" s="350"/>
      <c r="U275" s="274"/>
      <c r="V275" s="350"/>
      <c r="W275" s="350"/>
      <c r="X275" s="350"/>
      <c r="Y275" s="350"/>
      <c r="Z275" s="350"/>
      <c r="AA275" s="350"/>
      <c r="AB275" s="350"/>
      <c r="AC275" s="350"/>
      <c r="AD275" s="350"/>
    </row>
    <row r="276" spans="1:30" ht="15.75" customHeight="1">
      <c r="A276" s="535"/>
      <c r="B276" s="274"/>
      <c r="C276" s="274"/>
      <c r="D276" s="535"/>
      <c r="E276" s="535"/>
      <c r="F276" s="535"/>
      <c r="G276" s="535"/>
      <c r="H276" s="535"/>
      <c r="I276" s="535"/>
      <c r="J276" s="540"/>
      <c r="K276" s="535"/>
      <c r="L276" s="535"/>
      <c r="M276" s="535"/>
      <c r="N276" s="535"/>
      <c r="O276" s="535"/>
      <c r="P276" s="535"/>
      <c r="Q276" s="350"/>
      <c r="R276" s="535"/>
      <c r="S276" s="350"/>
      <c r="T276" s="350"/>
      <c r="U276" s="274"/>
      <c r="V276" s="350"/>
      <c r="W276" s="350"/>
      <c r="X276" s="350"/>
      <c r="Y276" s="350"/>
      <c r="Z276" s="350"/>
      <c r="AA276" s="350"/>
      <c r="AB276" s="350"/>
      <c r="AC276" s="350"/>
      <c r="AD276" s="350"/>
    </row>
    <row r="277" spans="1:30" ht="15.75" customHeight="1">
      <c r="A277" s="535"/>
      <c r="B277" s="274"/>
      <c r="C277" s="274"/>
      <c r="D277" s="535"/>
      <c r="E277" s="535"/>
      <c r="F277" s="535"/>
      <c r="G277" s="535"/>
      <c r="H277" s="535"/>
      <c r="I277" s="535"/>
      <c r="J277" s="540"/>
      <c r="K277" s="535"/>
      <c r="L277" s="535"/>
      <c r="M277" s="535"/>
      <c r="N277" s="535"/>
      <c r="O277" s="535"/>
      <c r="P277" s="535"/>
      <c r="Q277" s="350"/>
      <c r="R277" s="535"/>
      <c r="S277" s="350"/>
      <c r="T277" s="350"/>
      <c r="U277" s="274"/>
      <c r="V277" s="350"/>
      <c r="W277" s="350"/>
      <c r="X277" s="350"/>
      <c r="Y277" s="350"/>
      <c r="Z277" s="350"/>
      <c r="AA277" s="350"/>
      <c r="AB277" s="350"/>
      <c r="AC277" s="350"/>
      <c r="AD277" s="350"/>
    </row>
    <row r="278" spans="1:30" ht="15.75" customHeight="1">
      <c r="A278" s="535"/>
      <c r="B278" s="274"/>
      <c r="C278" s="274"/>
      <c r="D278" s="535"/>
      <c r="E278" s="535"/>
      <c r="F278" s="535"/>
      <c r="G278" s="535"/>
      <c r="H278" s="535"/>
      <c r="I278" s="535"/>
      <c r="J278" s="540"/>
      <c r="K278" s="535"/>
      <c r="L278" s="535"/>
      <c r="M278" s="535"/>
      <c r="N278" s="535"/>
      <c r="O278" s="535"/>
      <c r="P278" s="535"/>
      <c r="Q278" s="350"/>
      <c r="R278" s="535"/>
      <c r="S278" s="350"/>
      <c r="T278" s="350"/>
      <c r="U278" s="274"/>
      <c r="V278" s="350"/>
      <c r="W278" s="350"/>
      <c r="X278" s="350"/>
      <c r="Y278" s="350"/>
      <c r="Z278" s="350"/>
      <c r="AA278" s="350"/>
      <c r="AB278" s="350"/>
      <c r="AC278" s="350"/>
      <c r="AD278" s="350"/>
    </row>
    <row r="279" spans="1:30" ht="15.75" customHeight="1">
      <c r="A279" s="535"/>
      <c r="B279" s="274"/>
      <c r="C279" s="274"/>
      <c r="D279" s="535"/>
      <c r="E279" s="535"/>
      <c r="F279" s="535"/>
      <c r="G279" s="535"/>
      <c r="H279" s="535"/>
      <c r="I279" s="535"/>
      <c r="J279" s="540"/>
      <c r="K279" s="535"/>
      <c r="L279" s="535"/>
      <c r="M279" s="535"/>
      <c r="N279" s="535"/>
      <c r="O279" s="535"/>
      <c r="P279" s="535"/>
      <c r="Q279" s="350"/>
      <c r="R279" s="535"/>
      <c r="S279" s="350"/>
      <c r="T279" s="350"/>
      <c r="U279" s="274"/>
      <c r="V279" s="350"/>
      <c r="W279" s="350"/>
      <c r="X279" s="350"/>
      <c r="Y279" s="350"/>
      <c r="Z279" s="350"/>
      <c r="AA279" s="350"/>
      <c r="AB279" s="350"/>
      <c r="AC279" s="350"/>
      <c r="AD279" s="350"/>
    </row>
    <row r="280" spans="1:30" ht="15.75" customHeight="1">
      <c r="A280" s="535"/>
      <c r="B280" s="274"/>
      <c r="C280" s="274"/>
      <c r="D280" s="535"/>
      <c r="E280" s="535"/>
      <c r="F280" s="535"/>
      <c r="G280" s="535"/>
      <c r="H280" s="535"/>
      <c r="I280" s="535"/>
      <c r="J280" s="540"/>
      <c r="K280" s="535"/>
      <c r="L280" s="535"/>
      <c r="M280" s="535"/>
      <c r="N280" s="535"/>
      <c r="O280" s="535"/>
      <c r="P280" s="535"/>
      <c r="Q280" s="350"/>
      <c r="R280" s="535"/>
      <c r="S280" s="350"/>
      <c r="T280" s="350"/>
      <c r="U280" s="274"/>
      <c r="V280" s="350"/>
      <c r="W280" s="350"/>
      <c r="X280" s="350"/>
      <c r="Y280" s="350"/>
      <c r="Z280" s="350"/>
      <c r="AA280" s="350"/>
      <c r="AB280" s="350"/>
      <c r="AC280" s="350"/>
      <c r="AD280" s="350"/>
    </row>
    <row r="281" spans="1:30" ht="15.75" customHeight="1">
      <c r="A281" s="535"/>
      <c r="B281" s="274"/>
      <c r="C281" s="274"/>
      <c r="D281" s="535"/>
      <c r="E281" s="535"/>
      <c r="F281" s="535"/>
      <c r="G281" s="535"/>
      <c r="H281" s="535"/>
      <c r="I281" s="535"/>
      <c r="J281" s="540"/>
      <c r="K281" s="535"/>
      <c r="L281" s="535"/>
      <c r="M281" s="535"/>
      <c r="N281" s="535"/>
      <c r="O281" s="535"/>
      <c r="P281" s="535"/>
      <c r="Q281" s="350"/>
      <c r="R281" s="535"/>
      <c r="S281" s="350"/>
      <c r="T281" s="350"/>
      <c r="U281" s="274"/>
      <c r="V281" s="350"/>
      <c r="W281" s="350"/>
      <c r="X281" s="350"/>
      <c r="Y281" s="350"/>
      <c r="Z281" s="350"/>
      <c r="AA281" s="350"/>
      <c r="AB281" s="350"/>
      <c r="AC281" s="350"/>
      <c r="AD281" s="350"/>
    </row>
    <row r="282" spans="1:30" ht="15.75" customHeight="1">
      <c r="A282" s="535"/>
      <c r="B282" s="274"/>
      <c r="C282" s="274"/>
      <c r="D282" s="535"/>
      <c r="E282" s="535"/>
      <c r="F282" s="535"/>
      <c r="G282" s="535"/>
      <c r="H282" s="535"/>
      <c r="I282" s="535"/>
      <c r="J282" s="540"/>
      <c r="K282" s="535"/>
      <c r="L282" s="535"/>
      <c r="M282" s="535"/>
      <c r="N282" s="535"/>
      <c r="O282" s="535"/>
      <c r="P282" s="535"/>
      <c r="Q282" s="350"/>
      <c r="R282" s="535"/>
      <c r="S282" s="350"/>
      <c r="T282" s="350"/>
      <c r="U282" s="274"/>
      <c r="V282" s="350"/>
      <c r="W282" s="350"/>
      <c r="X282" s="350"/>
      <c r="Y282" s="350"/>
      <c r="Z282" s="350"/>
      <c r="AA282" s="350"/>
      <c r="AB282" s="350"/>
      <c r="AC282" s="350"/>
      <c r="AD282" s="350"/>
    </row>
    <row r="283" spans="1:30" ht="15.75" customHeight="1">
      <c r="A283" s="535"/>
      <c r="B283" s="274"/>
      <c r="C283" s="274"/>
      <c r="D283" s="535"/>
      <c r="E283" s="535"/>
      <c r="F283" s="535"/>
      <c r="G283" s="535"/>
      <c r="H283" s="535"/>
      <c r="I283" s="535"/>
      <c r="J283" s="540"/>
      <c r="K283" s="535"/>
      <c r="L283" s="535"/>
      <c r="M283" s="535"/>
      <c r="N283" s="535"/>
      <c r="O283" s="535"/>
      <c r="P283" s="535"/>
      <c r="Q283" s="350"/>
      <c r="R283" s="535"/>
      <c r="S283" s="350"/>
      <c r="T283" s="350"/>
      <c r="U283" s="274"/>
      <c r="V283" s="350"/>
      <c r="W283" s="350"/>
      <c r="X283" s="350"/>
      <c r="Y283" s="350"/>
      <c r="Z283" s="350"/>
      <c r="AA283" s="350"/>
      <c r="AB283" s="350"/>
      <c r="AC283" s="350"/>
      <c r="AD283" s="350"/>
    </row>
    <row r="284" spans="1:30" ht="15.75" customHeight="1">
      <c r="A284" s="535"/>
      <c r="B284" s="274"/>
      <c r="C284" s="274"/>
      <c r="D284" s="535"/>
      <c r="E284" s="535"/>
      <c r="F284" s="535"/>
      <c r="G284" s="535"/>
      <c r="H284" s="535"/>
      <c r="I284" s="535"/>
      <c r="J284" s="540"/>
      <c r="K284" s="535"/>
      <c r="L284" s="535"/>
      <c r="M284" s="535"/>
      <c r="N284" s="535"/>
      <c r="O284" s="535"/>
      <c r="P284" s="535"/>
      <c r="Q284" s="350"/>
      <c r="R284" s="535"/>
      <c r="S284" s="350"/>
      <c r="T284" s="350"/>
      <c r="U284" s="274"/>
      <c r="V284" s="350"/>
      <c r="W284" s="350"/>
      <c r="X284" s="350"/>
      <c r="Y284" s="350"/>
      <c r="Z284" s="350"/>
      <c r="AA284" s="350"/>
      <c r="AB284" s="350"/>
      <c r="AC284" s="350"/>
      <c r="AD284" s="350"/>
    </row>
    <row r="285" spans="1:30" ht="15.75" customHeight="1">
      <c r="A285" s="535"/>
      <c r="B285" s="274"/>
      <c r="C285" s="274"/>
      <c r="D285" s="535"/>
      <c r="E285" s="535"/>
      <c r="F285" s="535"/>
      <c r="G285" s="535"/>
      <c r="H285" s="535"/>
      <c r="I285" s="535"/>
      <c r="J285" s="540"/>
      <c r="K285" s="535"/>
      <c r="L285" s="535"/>
      <c r="M285" s="535"/>
      <c r="N285" s="535"/>
      <c r="O285" s="535"/>
      <c r="P285" s="535"/>
      <c r="Q285" s="350"/>
      <c r="R285" s="535"/>
      <c r="S285" s="350"/>
      <c r="T285" s="350"/>
      <c r="U285" s="274"/>
      <c r="V285" s="350"/>
      <c r="W285" s="350"/>
      <c r="X285" s="350"/>
      <c r="Y285" s="350"/>
      <c r="Z285" s="350"/>
      <c r="AA285" s="350"/>
      <c r="AB285" s="350"/>
      <c r="AC285" s="350"/>
      <c r="AD285" s="350"/>
    </row>
    <row r="286" spans="1:30" ht="15.75" customHeight="1">
      <c r="A286" s="535"/>
      <c r="B286" s="274"/>
      <c r="C286" s="274"/>
      <c r="D286" s="535"/>
      <c r="E286" s="535"/>
      <c r="F286" s="535"/>
      <c r="G286" s="535"/>
      <c r="H286" s="535"/>
      <c r="I286" s="535"/>
      <c r="J286" s="540"/>
      <c r="K286" s="535"/>
      <c r="L286" s="535"/>
      <c r="M286" s="535"/>
      <c r="N286" s="535"/>
      <c r="O286" s="535"/>
      <c r="P286" s="535"/>
      <c r="Q286" s="350"/>
      <c r="R286" s="535"/>
      <c r="S286" s="350"/>
      <c r="T286" s="350"/>
      <c r="U286" s="274"/>
      <c r="V286" s="350"/>
      <c r="W286" s="350"/>
      <c r="X286" s="350"/>
      <c r="Y286" s="350"/>
      <c r="Z286" s="350"/>
      <c r="AA286" s="350"/>
      <c r="AB286" s="350"/>
      <c r="AC286" s="350"/>
      <c r="AD286" s="350"/>
    </row>
    <row r="287" spans="1:30" ht="15.75" customHeight="1">
      <c r="A287" s="535"/>
      <c r="B287" s="274"/>
      <c r="C287" s="274"/>
      <c r="D287" s="535"/>
      <c r="E287" s="535"/>
      <c r="F287" s="535"/>
      <c r="G287" s="535"/>
      <c r="H287" s="535"/>
      <c r="I287" s="535"/>
      <c r="J287" s="540"/>
      <c r="K287" s="535"/>
      <c r="L287" s="535"/>
      <c r="M287" s="535"/>
      <c r="N287" s="535"/>
      <c r="O287" s="535"/>
      <c r="P287" s="535"/>
      <c r="Q287" s="350"/>
      <c r="R287" s="535"/>
      <c r="S287" s="350"/>
      <c r="T287" s="350"/>
      <c r="U287" s="274"/>
      <c r="V287" s="350"/>
      <c r="W287" s="350"/>
      <c r="X287" s="350"/>
      <c r="Y287" s="350"/>
      <c r="Z287" s="350"/>
      <c r="AA287" s="350"/>
      <c r="AB287" s="350"/>
      <c r="AC287" s="350"/>
      <c r="AD287" s="350"/>
    </row>
    <row r="288" spans="1:30" ht="15.75" customHeight="1">
      <c r="A288" s="535"/>
      <c r="B288" s="274"/>
      <c r="C288" s="274"/>
      <c r="D288" s="535"/>
      <c r="E288" s="535"/>
      <c r="F288" s="535"/>
      <c r="G288" s="535"/>
      <c r="H288" s="535"/>
      <c r="I288" s="535"/>
      <c r="J288" s="540"/>
      <c r="K288" s="535"/>
      <c r="L288" s="535"/>
      <c r="M288" s="535"/>
      <c r="N288" s="535"/>
      <c r="O288" s="535"/>
      <c r="P288" s="535"/>
      <c r="Q288" s="350"/>
      <c r="R288" s="535"/>
      <c r="S288" s="350"/>
      <c r="T288" s="350"/>
      <c r="U288" s="274"/>
      <c r="V288" s="350"/>
      <c r="W288" s="350"/>
      <c r="X288" s="350"/>
      <c r="Y288" s="350"/>
      <c r="Z288" s="350"/>
      <c r="AA288" s="350"/>
      <c r="AB288" s="350"/>
      <c r="AC288" s="350"/>
      <c r="AD288" s="350"/>
    </row>
    <row r="289" spans="1:30" ht="15.75" customHeight="1">
      <c r="A289" s="535"/>
      <c r="B289" s="274"/>
      <c r="C289" s="274"/>
      <c r="D289" s="535"/>
      <c r="E289" s="535"/>
      <c r="F289" s="535"/>
      <c r="G289" s="535"/>
      <c r="H289" s="535"/>
      <c r="I289" s="535"/>
      <c r="J289" s="540"/>
      <c r="K289" s="535"/>
      <c r="L289" s="535"/>
      <c r="M289" s="535"/>
      <c r="N289" s="535"/>
      <c r="O289" s="535"/>
      <c r="P289" s="535"/>
      <c r="Q289" s="350"/>
      <c r="R289" s="535"/>
      <c r="S289" s="350"/>
      <c r="T289" s="350"/>
      <c r="U289" s="274"/>
      <c r="V289" s="350"/>
      <c r="W289" s="350"/>
      <c r="X289" s="350"/>
      <c r="Y289" s="350"/>
      <c r="Z289" s="350"/>
      <c r="AA289" s="350"/>
      <c r="AB289" s="350"/>
      <c r="AC289" s="350"/>
      <c r="AD289" s="350"/>
    </row>
    <row r="290" spans="1:30" ht="15.75" customHeight="1">
      <c r="A290" s="535"/>
      <c r="B290" s="274"/>
      <c r="C290" s="274"/>
      <c r="D290" s="535"/>
      <c r="E290" s="535"/>
      <c r="F290" s="535"/>
      <c r="G290" s="535"/>
      <c r="H290" s="535"/>
      <c r="I290" s="535"/>
      <c r="J290" s="540"/>
      <c r="K290" s="535"/>
      <c r="L290" s="535"/>
      <c r="M290" s="535"/>
      <c r="N290" s="535"/>
      <c r="O290" s="535"/>
      <c r="P290" s="535"/>
      <c r="Q290" s="350"/>
      <c r="R290" s="535"/>
      <c r="S290" s="350"/>
      <c r="T290" s="350"/>
      <c r="U290" s="274"/>
      <c r="V290" s="350"/>
      <c r="W290" s="350"/>
      <c r="X290" s="350"/>
      <c r="Y290" s="350"/>
      <c r="Z290" s="350"/>
      <c r="AA290" s="350"/>
      <c r="AB290" s="350"/>
      <c r="AC290" s="350"/>
      <c r="AD290" s="350"/>
    </row>
    <row r="291" spans="1:30" ht="15.75" customHeight="1">
      <c r="A291" s="535"/>
      <c r="B291" s="274"/>
      <c r="C291" s="274"/>
      <c r="D291" s="535"/>
      <c r="E291" s="535"/>
      <c r="F291" s="535"/>
      <c r="G291" s="535"/>
      <c r="H291" s="535"/>
      <c r="I291" s="535"/>
      <c r="J291" s="540"/>
      <c r="K291" s="535"/>
      <c r="L291" s="535"/>
      <c r="M291" s="535"/>
      <c r="N291" s="535"/>
      <c r="O291" s="535"/>
      <c r="P291" s="535"/>
      <c r="Q291" s="350"/>
      <c r="R291" s="535"/>
      <c r="S291" s="350"/>
      <c r="T291" s="350"/>
      <c r="U291" s="274"/>
      <c r="V291" s="350"/>
      <c r="W291" s="350"/>
      <c r="X291" s="350"/>
      <c r="Y291" s="350"/>
      <c r="Z291" s="350"/>
      <c r="AA291" s="350"/>
      <c r="AB291" s="350"/>
      <c r="AC291" s="350"/>
      <c r="AD291" s="350"/>
    </row>
    <row r="292" spans="1:30" ht="15.75" customHeight="1">
      <c r="A292" s="535"/>
      <c r="B292" s="274"/>
      <c r="C292" s="274"/>
      <c r="D292" s="535"/>
      <c r="E292" s="535"/>
      <c r="F292" s="535"/>
      <c r="G292" s="535"/>
      <c r="H292" s="535"/>
      <c r="I292" s="535"/>
      <c r="J292" s="540"/>
      <c r="K292" s="535"/>
      <c r="L292" s="535"/>
      <c r="M292" s="535"/>
      <c r="N292" s="535"/>
      <c r="O292" s="535"/>
      <c r="P292" s="535"/>
      <c r="Q292" s="350"/>
      <c r="R292" s="535"/>
      <c r="S292" s="350"/>
      <c r="T292" s="350"/>
      <c r="U292" s="274"/>
      <c r="V292" s="350"/>
      <c r="W292" s="350"/>
      <c r="X292" s="350"/>
      <c r="Y292" s="350"/>
      <c r="Z292" s="350"/>
      <c r="AA292" s="350"/>
      <c r="AB292" s="350"/>
      <c r="AC292" s="350"/>
      <c r="AD292" s="350"/>
    </row>
    <row r="293" spans="1:30" ht="15.75" customHeight="1">
      <c r="A293" s="535"/>
      <c r="B293" s="274"/>
      <c r="C293" s="274"/>
      <c r="D293" s="535"/>
      <c r="E293" s="535"/>
      <c r="F293" s="535"/>
      <c r="G293" s="535"/>
      <c r="H293" s="535"/>
      <c r="I293" s="535"/>
      <c r="J293" s="540"/>
      <c r="K293" s="535"/>
      <c r="L293" s="535"/>
      <c r="M293" s="535"/>
      <c r="N293" s="535"/>
      <c r="O293" s="535"/>
      <c r="P293" s="535"/>
      <c r="Q293" s="350"/>
      <c r="R293" s="535"/>
      <c r="S293" s="350"/>
      <c r="T293" s="350"/>
      <c r="U293" s="274"/>
      <c r="V293" s="350"/>
      <c r="W293" s="350"/>
      <c r="X293" s="350"/>
      <c r="Y293" s="350"/>
      <c r="Z293" s="350"/>
      <c r="AA293" s="350"/>
      <c r="AB293" s="350"/>
      <c r="AC293" s="350"/>
      <c r="AD293" s="350"/>
    </row>
    <row r="294" spans="1:30" ht="15.75" customHeight="1">
      <c r="A294" s="535"/>
      <c r="B294" s="274"/>
      <c r="C294" s="274"/>
      <c r="D294" s="535"/>
      <c r="E294" s="535"/>
      <c r="F294" s="535"/>
      <c r="G294" s="535"/>
      <c r="H294" s="535"/>
      <c r="I294" s="535"/>
      <c r="J294" s="540"/>
      <c r="K294" s="535"/>
      <c r="L294" s="535"/>
      <c r="M294" s="535"/>
      <c r="N294" s="535"/>
      <c r="O294" s="535"/>
      <c r="P294" s="535"/>
      <c r="Q294" s="350"/>
      <c r="R294" s="535"/>
      <c r="S294" s="350"/>
      <c r="T294" s="350"/>
      <c r="U294" s="274"/>
      <c r="V294" s="350"/>
      <c r="W294" s="350"/>
      <c r="X294" s="350"/>
      <c r="Y294" s="350"/>
      <c r="Z294" s="350"/>
      <c r="AA294" s="350"/>
      <c r="AB294" s="350"/>
      <c r="AC294" s="350"/>
      <c r="AD294" s="350"/>
    </row>
    <row r="295" spans="1:30" ht="15.75" customHeight="1">
      <c r="A295" s="535"/>
      <c r="B295" s="274"/>
      <c r="C295" s="274"/>
      <c r="D295" s="535"/>
      <c r="E295" s="535"/>
      <c r="F295" s="535"/>
      <c r="G295" s="535"/>
      <c r="H295" s="535"/>
      <c r="I295" s="535"/>
      <c r="J295" s="540"/>
      <c r="K295" s="535"/>
      <c r="L295" s="535"/>
      <c r="M295" s="535"/>
      <c r="N295" s="535"/>
      <c r="O295" s="535"/>
      <c r="P295" s="535"/>
      <c r="Q295" s="350"/>
      <c r="R295" s="535"/>
      <c r="S295" s="350"/>
      <c r="T295" s="350"/>
      <c r="U295" s="274"/>
      <c r="V295" s="350"/>
      <c r="W295" s="350"/>
      <c r="X295" s="350"/>
      <c r="Y295" s="350"/>
      <c r="Z295" s="350"/>
      <c r="AA295" s="350"/>
      <c r="AB295" s="350"/>
      <c r="AC295" s="350"/>
      <c r="AD295" s="350"/>
    </row>
    <row r="296" spans="1:30" ht="15.75" customHeight="1">
      <c r="A296" s="535"/>
      <c r="B296" s="274"/>
      <c r="C296" s="274"/>
      <c r="D296" s="535"/>
      <c r="E296" s="535"/>
      <c r="F296" s="535"/>
      <c r="G296" s="535"/>
      <c r="H296" s="535"/>
      <c r="I296" s="535"/>
      <c r="J296" s="540"/>
      <c r="K296" s="535"/>
      <c r="L296" s="535"/>
      <c r="M296" s="535"/>
      <c r="N296" s="535"/>
      <c r="O296" s="535"/>
      <c r="P296" s="535"/>
      <c r="Q296" s="350"/>
      <c r="R296" s="535"/>
      <c r="S296" s="350"/>
      <c r="T296" s="350"/>
      <c r="U296" s="274"/>
      <c r="V296" s="350"/>
      <c r="W296" s="350"/>
      <c r="X296" s="350"/>
      <c r="Y296" s="350"/>
      <c r="Z296" s="350"/>
      <c r="AA296" s="350"/>
      <c r="AB296" s="350"/>
      <c r="AC296" s="350"/>
      <c r="AD296" s="350"/>
    </row>
    <row r="297" spans="1:30" ht="15.75" customHeight="1">
      <c r="A297" s="535"/>
      <c r="B297" s="274"/>
      <c r="C297" s="274"/>
      <c r="D297" s="535"/>
      <c r="E297" s="535"/>
      <c r="F297" s="535"/>
      <c r="G297" s="535"/>
      <c r="H297" s="535"/>
      <c r="I297" s="535"/>
      <c r="J297" s="540"/>
      <c r="K297" s="535"/>
      <c r="L297" s="535"/>
      <c r="M297" s="535"/>
      <c r="N297" s="535"/>
      <c r="O297" s="535"/>
      <c r="P297" s="535"/>
      <c r="Q297" s="350"/>
      <c r="R297" s="535"/>
      <c r="S297" s="350"/>
      <c r="T297" s="350"/>
      <c r="U297" s="274"/>
      <c r="V297" s="350"/>
      <c r="W297" s="350"/>
      <c r="X297" s="350"/>
      <c r="Y297" s="350"/>
      <c r="Z297" s="350"/>
      <c r="AA297" s="350"/>
      <c r="AB297" s="350"/>
      <c r="AC297" s="350"/>
      <c r="AD297" s="350"/>
    </row>
    <row r="298" spans="1:30" ht="15.75" customHeight="1">
      <c r="A298" s="535"/>
      <c r="B298" s="274"/>
      <c r="C298" s="274"/>
      <c r="D298" s="535"/>
      <c r="E298" s="535"/>
      <c r="F298" s="535"/>
      <c r="G298" s="535"/>
      <c r="H298" s="535"/>
      <c r="I298" s="535"/>
      <c r="J298" s="540"/>
      <c r="K298" s="535"/>
      <c r="L298" s="535"/>
      <c r="M298" s="535"/>
      <c r="N298" s="535"/>
      <c r="O298" s="535"/>
      <c r="P298" s="535"/>
      <c r="Q298" s="350"/>
      <c r="R298" s="535"/>
      <c r="S298" s="350"/>
      <c r="T298" s="350"/>
      <c r="U298" s="274"/>
      <c r="V298" s="350"/>
      <c r="W298" s="350"/>
      <c r="X298" s="350"/>
      <c r="Y298" s="350"/>
      <c r="Z298" s="350"/>
      <c r="AA298" s="350"/>
      <c r="AB298" s="350"/>
      <c r="AC298" s="350"/>
      <c r="AD298" s="350"/>
    </row>
    <row r="299" spans="1:30" ht="15.75" customHeight="1">
      <c r="A299" s="535"/>
      <c r="B299" s="274"/>
      <c r="C299" s="274"/>
      <c r="D299" s="535"/>
      <c r="E299" s="535"/>
      <c r="F299" s="535"/>
      <c r="G299" s="535"/>
      <c r="H299" s="535"/>
      <c r="I299" s="535"/>
      <c r="J299" s="540"/>
      <c r="K299" s="535"/>
      <c r="L299" s="535"/>
      <c r="M299" s="535"/>
      <c r="N299" s="535"/>
      <c r="O299" s="535"/>
      <c r="P299" s="535"/>
      <c r="Q299" s="350"/>
      <c r="R299" s="535"/>
      <c r="S299" s="350"/>
      <c r="T299" s="350"/>
      <c r="U299" s="274"/>
      <c r="V299" s="350"/>
      <c r="W299" s="350"/>
      <c r="X299" s="350"/>
      <c r="Y299" s="350"/>
      <c r="Z299" s="350"/>
      <c r="AA299" s="350"/>
      <c r="AB299" s="350"/>
      <c r="AC299" s="350"/>
      <c r="AD299" s="350"/>
    </row>
    <row r="300" spans="1:30" ht="15.75" customHeight="1">
      <c r="A300" s="535"/>
      <c r="B300" s="274"/>
      <c r="C300" s="274"/>
      <c r="D300" s="535"/>
      <c r="E300" s="535"/>
      <c r="F300" s="535"/>
      <c r="G300" s="535"/>
      <c r="H300" s="535"/>
      <c r="I300" s="535"/>
      <c r="J300" s="540"/>
      <c r="K300" s="535"/>
      <c r="L300" s="535"/>
      <c r="M300" s="535"/>
      <c r="N300" s="535"/>
      <c r="O300" s="535"/>
      <c r="P300" s="535"/>
      <c r="Q300" s="350"/>
      <c r="R300" s="535"/>
      <c r="S300" s="350"/>
      <c r="T300" s="350"/>
      <c r="U300" s="274"/>
      <c r="V300" s="350"/>
      <c r="W300" s="350"/>
      <c r="X300" s="350"/>
      <c r="Y300" s="350"/>
      <c r="Z300" s="350"/>
      <c r="AA300" s="350"/>
      <c r="AB300" s="350"/>
      <c r="AC300" s="350"/>
      <c r="AD300" s="350"/>
    </row>
    <row r="301" spans="1:30" ht="15.75" customHeight="1">
      <c r="A301" s="535"/>
      <c r="B301" s="274"/>
      <c r="C301" s="274"/>
      <c r="D301" s="535"/>
      <c r="E301" s="535"/>
      <c r="F301" s="535"/>
      <c r="G301" s="535"/>
      <c r="H301" s="535"/>
      <c r="I301" s="535"/>
      <c r="J301" s="540"/>
      <c r="K301" s="535"/>
      <c r="L301" s="535"/>
      <c r="M301" s="535"/>
      <c r="N301" s="535"/>
      <c r="O301" s="535"/>
      <c r="P301" s="535"/>
      <c r="Q301" s="350"/>
      <c r="R301" s="535"/>
      <c r="S301" s="350"/>
      <c r="T301" s="350"/>
      <c r="U301" s="274"/>
      <c r="V301" s="350"/>
      <c r="W301" s="350"/>
      <c r="X301" s="350"/>
      <c r="Y301" s="350"/>
      <c r="Z301" s="350"/>
      <c r="AA301" s="350"/>
      <c r="AB301" s="350"/>
      <c r="AC301" s="350"/>
      <c r="AD301" s="350"/>
    </row>
    <row r="302" spans="1:30" ht="15.75" customHeight="1">
      <c r="A302" s="535"/>
      <c r="B302" s="274"/>
      <c r="C302" s="274"/>
      <c r="D302" s="535"/>
      <c r="E302" s="535"/>
      <c r="F302" s="535"/>
      <c r="G302" s="535"/>
      <c r="H302" s="535"/>
      <c r="I302" s="535"/>
      <c r="J302" s="540"/>
      <c r="K302" s="535"/>
      <c r="L302" s="535"/>
      <c r="M302" s="535"/>
      <c r="N302" s="535"/>
      <c r="O302" s="535"/>
      <c r="P302" s="535"/>
      <c r="Q302" s="350"/>
      <c r="R302" s="535"/>
      <c r="S302" s="350"/>
      <c r="T302" s="350"/>
      <c r="U302" s="274"/>
      <c r="V302" s="350"/>
      <c r="W302" s="350"/>
      <c r="X302" s="350"/>
      <c r="Y302" s="350"/>
      <c r="Z302" s="350"/>
      <c r="AA302" s="350"/>
      <c r="AB302" s="350"/>
      <c r="AC302" s="350"/>
      <c r="AD302" s="350"/>
    </row>
    <row r="303" spans="1:30" ht="15.75" customHeight="1">
      <c r="A303" s="535"/>
      <c r="B303" s="274"/>
      <c r="C303" s="274"/>
      <c r="D303" s="535"/>
      <c r="E303" s="535"/>
      <c r="F303" s="535"/>
      <c r="G303" s="535"/>
      <c r="H303" s="535"/>
      <c r="I303" s="535"/>
      <c r="J303" s="540"/>
      <c r="K303" s="535"/>
      <c r="L303" s="535"/>
      <c r="M303" s="535"/>
      <c r="N303" s="535"/>
      <c r="O303" s="535"/>
      <c r="P303" s="535"/>
      <c r="Q303" s="350"/>
      <c r="R303" s="535"/>
      <c r="S303" s="350"/>
      <c r="T303" s="350"/>
      <c r="U303" s="274"/>
      <c r="V303" s="350"/>
      <c r="W303" s="350"/>
      <c r="X303" s="350"/>
      <c r="Y303" s="350"/>
      <c r="Z303" s="350"/>
      <c r="AA303" s="350"/>
      <c r="AB303" s="350"/>
      <c r="AC303" s="350"/>
      <c r="AD303" s="350"/>
    </row>
    <row r="304" spans="1:30" ht="15.75" customHeight="1">
      <c r="A304" s="535"/>
      <c r="B304" s="274"/>
      <c r="C304" s="274"/>
      <c r="D304" s="535"/>
      <c r="E304" s="535"/>
      <c r="F304" s="535"/>
      <c r="G304" s="535"/>
      <c r="H304" s="535"/>
      <c r="I304" s="535"/>
      <c r="J304" s="540"/>
      <c r="K304" s="535"/>
      <c r="L304" s="535"/>
      <c r="M304" s="535"/>
      <c r="N304" s="535"/>
      <c r="O304" s="535"/>
      <c r="P304" s="535"/>
      <c r="Q304" s="350"/>
      <c r="R304" s="535"/>
      <c r="S304" s="350"/>
      <c r="T304" s="350"/>
      <c r="U304" s="274"/>
      <c r="V304" s="350"/>
      <c r="W304" s="350"/>
      <c r="X304" s="350"/>
      <c r="Y304" s="350"/>
      <c r="Z304" s="350"/>
      <c r="AA304" s="350"/>
      <c r="AB304" s="350"/>
      <c r="AC304" s="350"/>
      <c r="AD304" s="350"/>
    </row>
    <row r="305" spans="1:30" ht="15.75" customHeight="1">
      <c r="A305" s="535"/>
      <c r="B305" s="274"/>
      <c r="C305" s="274"/>
      <c r="D305" s="535"/>
      <c r="E305" s="535"/>
      <c r="F305" s="535"/>
      <c r="G305" s="535"/>
      <c r="H305" s="535"/>
      <c r="I305" s="535"/>
      <c r="J305" s="540"/>
      <c r="K305" s="535"/>
      <c r="L305" s="535"/>
      <c r="M305" s="535"/>
      <c r="N305" s="535"/>
      <c r="O305" s="535"/>
      <c r="P305" s="535"/>
      <c r="Q305" s="350"/>
      <c r="R305" s="535"/>
      <c r="S305" s="350"/>
      <c r="T305" s="350"/>
      <c r="U305" s="274"/>
      <c r="V305" s="350"/>
      <c r="W305" s="350"/>
      <c r="X305" s="350"/>
      <c r="Y305" s="350"/>
      <c r="Z305" s="350"/>
      <c r="AA305" s="350"/>
      <c r="AB305" s="350"/>
      <c r="AC305" s="350"/>
      <c r="AD305" s="350"/>
    </row>
    <row r="306" spans="1:30" ht="15.75" customHeight="1">
      <c r="A306" s="535"/>
      <c r="B306" s="274"/>
      <c r="C306" s="274"/>
      <c r="D306" s="535"/>
      <c r="E306" s="535"/>
      <c r="F306" s="535"/>
      <c r="G306" s="535"/>
      <c r="H306" s="535"/>
      <c r="I306" s="535"/>
      <c r="J306" s="540"/>
      <c r="K306" s="535"/>
      <c r="L306" s="535"/>
      <c r="M306" s="535"/>
      <c r="N306" s="535"/>
      <c r="O306" s="535"/>
      <c r="P306" s="535"/>
      <c r="Q306" s="350"/>
      <c r="R306" s="535"/>
      <c r="S306" s="350"/>
      <c r="T306" s="350"/>
      <c r="U306" s="274"/>
      <c r="V306" s="350"/>
      <c r="W306" s="350"/>
      <c r="X306" s="350"/>
      <c r="Y306" s="350"/>
      <c r="Z306" s="350"/>
      <c r="AA306" s="350"/>
      <c r="AB306" s="350"/>
      <c r="AC306" s="350"/>
      <c r="AD306" s="350"/>
    </row>
    <row r="307" spans="1:30" ht="15.75" customHeight="1">
      <c r="A307" s="535"/>
      <c r="B307" s="274"/>
      <c r="C307" s="274"/>
      <c r="D307" s="535"/>
      <c r="E307" s="535"/>
      <c r="F307" s="535"/>
      <c r="G307" s="535"/>
      <c r="H307" s="535"/>
      <c r="I307" s="535"/>
      <c r="J307" s="540"/>
      <c r="K307" s="535"/>
      <c r="L307" s="535"/>
      <c r="M307" s="535"/>
      <c r="N307" s="535"/>
      <c r="O307" s="535"/>
      <c r="P307" s="535"/>
      <c r="Q307" s="350"/>
      <c r="R307" s="535"/>
      <c r="S307" s="350"/>
      <c r="T307" s="350"/>
      <c r="U307" s="274"/>
      <c r="V307" s="350"/>
      <c r="W307" s="350"/>
      <c r="X307" s="350"/>
      <c r="Y307" s="350"/>
      <c r="Z307" s="350"/>
      <c r="AA307" s="350"/>
      <c r="AB307" s="350"/>
      <c r="AC307" s="350"/>
      <c r="AD307" s="350"/>
    </row>
    <row r="308" spans="1:30" ht="15.75" customHeight="1">
      <c r="A308" s="535"/>
      <c r="B308" s="274"/>
      <c r="C308" s="274"/>
      <c r="D308" s="535"/>
      <c r="E308" s="535"/>
      <c r="F308" s="535"/>
      <c r="G308" s="535"/>
      <c r="H308" s="535"/>
      <c r="I308" s="535"/>
      <c r="J308" s="540"/>
      <c r="K308" s="535"/>
      <c r="L308" s="535"/>
      <c r="M308" s="535"/>
      <c r="N308" s="535"/>
      <c r="O308" s="535"/>
      <c r="P308" s="535"/>
      <c r="Q308" s="350"/>
      <c r="R308" s="535"/>
      <c r="S308" s="350"/>
      <c r="T308" s="350"/>
      <c r="U308" s="274"/>
      <c r="V308" s="350"/>
      <c r="W308" s="350"/>
      <c r="X308" s="350"/>
      <c r="Y308" s="350"/>
      <c r="Z308" s="350"/>
      <c r="AA308" s="350"/>
      <c r="AB308" s="350"/>
      <c r="AC308" s="350"/>
      <c r="AD308" s="350"/>
    </row>
    <row r="309" spans="1:30" ht="15.75" customHeight="1">
      <c r="A309" s="535"/>
      <c r="B309" s="274"/>
      <c r="C309" s="274"/>
      <c r="D309" s="535"/>
      <c r="E309" s="535"/>
      <c r="F309" s="535"/>
      <c r="G309" s="535"/>
      <c r="H309" s="535"/>
      <c r="I309" s="535"/>
      <c r="J309" s="540"/>
      <c r="K309" s="535"/>
      <c r="L309" s="535"/>
      <c r="M309" s="535"/>
      <c r="N309" s="535"/>
      <c r="O309" s="535"/>
      <c r="P309" s="535"/>
      <c r="Q309" s="350"/>
      <c r="R309" s="535"/>
      <c r="S309" s="350"/>
      <c r="T309" s="350"/>
      <c r="U309" s="274"/>
      <c r="V309" s="350"/>
      <c r="W309" s="350"/>
      <c r="X309" s="350"/>
      <c r="Y309" s="350"/>
      <c r="Z309" s="350"/>
      <c r="AA309" s="350"/>
      <c r="AB309" s="350"/>
      <c r="AC309" s="350"/>
      <c r="AD309" s="350"/>
    </row>
    <row r="310" spans="1:30" ht="15.75" customHeight="1">
      <c r="A310" s="535"/>
      <c r="B310" s="274"/>
      <c r="C310" s="274"/>
      <c r="D310" s="535"/>
      <c r="E310" s="535"/>
      <c r="F310" s="535"/>
      <c r="G310" s="535"/>
      <c r="H310" s="535"/>
      <c r="I310" s="535"/>
      <c r="J310" s="540"/>
      <c r="K310" s="535"/>
      <c r="L310" s="535"/>
      <c r="M310" s="535"/>
      <c r="N310" s="535"/>
      <c r="O310" s="535"/>
      <c r="P310" s="535"/>
      <c r="Q310" s="350"/>
      <c r="R310" s="535"/>
      <c r="S310" s="350"/>
      <c r="T310" s="350"/>
      <c r="U310" s="274"/>
      <c r="V310" s="350"/>
      <c r="W310" s="350"/>
      <c r="X310" s="350"/>
      <c r="Y310" s="350"/>
      <c r="Z310" s="350"/>
      <c r="AA310" s="350"/>
      <c r="AB310" s="350"/>
      <c r="AC310" s="350"/>
      <c r="AD310" s="350"/>
    </row>
    <row r="311" spans="1:30" ht="15.75" customHeight="1">
      <c r="A311" s="535"/>
      <c r="B311" s="274"/>
      <c r="C311" s="274"/>
      <c r="D311" s="535"/>
      <c r="E311" s="535"/>
      <c r="F311" s="535"/>
      <c r="G311" s="535"/>
      <c r="H311" s="535"/>
      <c r="I311" s="535"/>
      <c r="J311" s="540"/>
      <c r="K311" s="535"/>
      <c r="L311" s="535"/>
      <c r="M311" s="535"/>
      <c r="N311" s="535"/>
      <c r="O311" s="535"/>
      <c r="P311" s="535"/>
      <c r="Q311" s="350"/>
      <c r="R311" s="535"/>
      <c r="S311" s="350"/>
      <c r="T311" s="350"/>
      <c r="U311" s="274"/>
      <c r="V311" s="350"/>
      <c r="W311" s="350"/>
      <c r="X311" s="350"/>
      <c r="Y311" s="350"/>
      <c r="Z311" s="350"/>
      <c r="AA311" s="350"/>
      <c r="AB311" s="350"/>
      <c r="AC311" s="350"/>
      <c r="AD311" s="350"/>
    </row>
    <row r="312" spans="1:30" ht="15.75" customHeight="1">
      <c r="A312" s="535"/>
      <c r="B312" s="274"/>
      <c r="C312" s="274"/>
      <c r="D312" s="535"/>
      <c r="E312" s="535"/>
      <c r="F312" s="535"/>
      <c r="G312" s="535"/>
      <c r="H312" s="535"/>
      <c r="I312" s="535"/>
      <c r="J312" s="540"/>
      <c r="K312" s="535"/>
      <c r="L312" s="535"/>
      <c r="M312" s="535"/>
      <c r="N312" s="535"/>
      <c r="O312" s="535"/>
      <c r="P312" s="535"/>
      <c r="Q312" s="350"/>
      <c r="R312" s="535"/>
      <c r="S312" s="350"/>
      <c r="T312" s="350"/>
      <c r="U312" s="274"/>
      <c r="V312" s="350"/>
      <c r="W312" s="350"/>
      <c r="X312" s="350"/>
      <c r="Y312" s="350"/>
      <c r="Z312" s="350"/>
      <c r="AA312" s="350"/>
      <c r="AB312" s="350"/>
      <c r="AC312" s="350"/>
      <c r="AD312" s="350"/>
    </row>
    <row r="313" spans="1:30" ht="15.75" customHeight="1">
      <c r="A313" s="535"/>
      <c r="B313" s="274"/>
      <c r="C313" s="274"/>
      <c r="D313" s="535"/>
      <c r="E313" s="535"/>
      <c r="F313" s="535"/>
      <c r="G313" s="535"/>
      <c r="H313" s="535"/>
      <c r="I313" s="535"/>
      <c r="J313" s="540"/>
      <c r="K313" s="535"/>
      <c r="L313" s="535"/>
      <c r="M313" s="535"/>
      <c r="N313" s="535"/>
      <c r="O313" s="535"/>
      <c r="P313" s="535"/>
      <c r="Q313" s="350"/>
      <c r="R313" s="535"/>
      <c r="S313" s="350"/>
      <c r="T313" s="350"/>
      <c r="U313" s="274"/>
      <c r="V313" s="350"/>
      <c r="W313" s="350"/>
      <c r="X313" s="350"/>
      <c r="Y313" s="350"/>
      <c r="Z313" s="350"/>
      <c r="AA313" s="350"/>
      <c r="AB313" s="350"/>
      <c r="AC313" s="350"/>
      <c r="AD313" s="350"/>
    </row>
    <row r="314" spans="1:30" ht="15.75" customHeight="1">
      <c r="A314" s="535"/>
      <c r="B314" s="274"/>
      <c r="C314" s="274"/>
      <c r="D314" s="535"/>
      <c r="E314" s="535"/>
      <c r="F314" s="535"/>
      <c r="G314" s="535"/>
      <c r="H314" s="535"/>
      <c r="I314" s="535"/>
      <c r="J314" s="540"/>
      <c r="K314" s="535"/>
      <c r="L314" s="535"/>
      <c r="M314" s="535"/>
      <c r="N314" s="535"/>
      <c r="O314" s="535"/>
      <c r="P314" s="535"/>
      <c r="Q314" s="350"/>
      <c r="R314" s="535"/>
      <c r="S314" s="350"/>
      <c r="T314" s="350"/>
      <c r="U314" s="274"/>
      <c r="V314" s="350"/>
      <c r="W314" s="350"/>
      <c r="X314" s="350"/>
      <c r="Y314" s="350"/>
      <c r="Z314" s="350"/>
      <c r="AA314" s="350"/>
      <c r="AB314" s="350"/>
      <c r="AC314" s="350"/>
      <c r="AD314" s="350"/>
    </row>
    <row r="315" spans="1:30" ht="15.75" customHeight="1">
      <c r="A315" s="535"/>
      <c r="B315" s="274"/>
      <c r="C315" s="274"/>
      <c r="D315" s="535"/>
      <c r="E315" s="535"/>
      <c r="F315" s="535"/>
      <c r="G315" s="535"/>
      <c r="H315" s="535"/>
      <c r="I315" s="535"/>
      <c r="J315" s="540"/>
      <c r="K315" s="535"/>
      <c r="L315" s="535"/>
      <c r="M315" s="535"/>
      <c r="N315" s="535"/>
      <c r="O315" s="535"/>
      <c r="P315" s="535"/>
      <c r="Q315" s="350"/>
      <c r="R315" s="535"/>
      <c r="S315" s="350"/>
      <c r="T315" s="350"/>
      <c r="U315" s="274"/>
      <c r="V315" s="350"/>
      <c r="W315" s="350"/>
      <c r="X315" s="350"/>
      <c r="Y315" s="350"/>
      <c r="Z315" s="350"/>
      <c r="AA315" s="350"/>
      <c r="AB315" s="350"/>
      <c r="AC315" s="350"/>
      <c r="AD315" s="350"/>
    </row>
    <row r="316" spans="1:30" ht="15.75" customHeight="1">
      <c r="A316" s="535"/>
      <c r="B316" s="274"/>
      <c r="C316" s="274"/>
      <c r="D316" s="535"/>
      <c r="E316" s="535"/>
      <c r="F316" s="535"/>
      <c r="G316" s="535"/>
      <c r="H316" s="535"/>
      <c r="I316" s="535"/>
      <c r="J316" s="540"/>
      <c r="K316" s="535"/>
      <c r="L316" s="535"/>
      <c r="M316" s="535"/>
      <c r="N316" s="535"/>
      <c r="O316" s="535"/>
      <c r="P316" s="535"/>
      <c r="Q316" s="350"/>
      <c r="R316" s="535"/>
      <c r="S316" s="350"/>
      <c r="T316" s="350"/>
      <c r="U316" s="274"/>
      <c r="V316" s="350"/>
      <c r="W316" s="350"/>
      <c r="X316" s="350"/>
      <c r="Y316" s="350"/>
      <c r="Z316" s="350"/>
      <c r="AA316" s="350"/>
      <c r="AB316" s="350"/>
      <c r="AC316" s="350"/>
      <c r="AD316" s="350"/>
    </row>
    <row r="317" spans="1:30" ht="15.75" customHeight="1">
      <c r="A317" s="535"/>
      <c r="B317" s="274"/>
      <c r="C317" s="274"/>
      <c r="D317" s="535"/>
      <c r="E317" s="535"/>
      <c r="F317" s="535"/>
      <c r="G317" s="535"/>
      <c r="H317" s="535"/>
      <c r="I317" s="535"/>
      <c r="J317" s="540"/>
      <c r="K317" s="535"/>
      <c r="L317" s="535"/>
      <c r="M317" s="535"/>
      <c r="N317" s="535"/>
      <c r="O317" s="535"/>
      <c r="P317" s="535"/>
      <c r="Q317" s="350"/>
      <c r="R317" s="535"/>
      <c r="S317" s="350"/>
      <c r="T317" s="350"/>
      <c r="U317" s="274"/>
      <c r="V317" s="350"/>
      <c r="W317" s="350"/>
      <c r="X317" s="350"/>
      <c r="Y317" s="350"/>
      <c r="Z317" s="350"/>
      <c r="AA317" s="350"/>
      <c r="AB317" s="350"/>
      <c r="AC317" s="350"/>
      <c r="AD317" s="350"/>
    </row>
    <row r="318" spans="1:30" ht="15.75" customHeight="1">
      <c r="A318" s="535"/>
      <c r="B318" s="274"/>
      <c r="C318" s="274"/>
      <c r="D318" s="535"/>
      <c r="E318" s="535"/>
      <c r="F318" s="535"/>
      <c r="G318" s="535"/>
      <c r="H318" s="535"/>
      <c r="I318" s="535"/>
      <c r="J318" s="540"/>
      <c r="K318" s="535"/>
      <c r="L318" s="535"/>
      <c r="M318" s="535"/>
      <c r="N318" s="535"/>
      <c r="O318" s="535"/>
      <c r="P318" s="535"/>
      <c r="Q318" s="350"/>
      <c r="R318" s="535"/>
      <c r="S318" s="350"/>
      <c r="T318" s="350"/>
      <c r="U318" s="274"/>
      <c r="V318" s="350"/>
      <c r="W318" s="350"/>
      <c r="X318" s="350"/>
      <c r="Y318" s="350"/>
      <c r="Z318" s="350"/>
      <c r="AA318" s="350"/>
      <c r="AB318" s="350"/>
      <c r="AC318" s="350"/>
      <c r="AD318" s="350"/>
    </row>
    <row r="319" spans="1:30" ht="15.75" customHeight="1">
      <c r="A319" s="535"/>
      <c r="B319" s="274"/>
      <c r="C319" s="274"/>
      <c r="D319" s="535"/>
      <c r="E319" s="535"/>
      <c r="F319" s="535"/>
      <c r="G319" s="535"/>
      <c r="H319" s="535"/>
      <c r="I319" s="535"/>
      <c r="J319" s="540"/>
      <c r="K319" s="535"/>
      <c r="L319" s="535"/>
      <c r="M319" s="535"/>
      <c r="N319" s="535"/>
      <c r="O319" s="535"/>
      <c r="P319" s="535"/>
      <c r="Q319" s="350"/>
      <c r="R319" s="535"/>
      <c r="S319" s="350"/>
      <c r="T319" s="350"/>
      <c r="U319" s="274"/>
      <c r="V319" s="350"/>
      <c r="W319" s="350"/>
      <c r="X319" s="350"/>
      <c r="Y319" s="350"/>
      <c r="Z319" s="350"/>
      <c r="AA319" s="350"/>
      <c r="AB319" s="350"/>
      <c r="AC319" s="350"/>
      <c r="AD319" s="350"/>
    </row>
    <row r="320" spans="1:30" ht="15.75" customHeight="1">
      <c r="A320" s="535"/>
      <c r="B320" s="274"/>
      <c r="C320" s="274"/>
      <c r="D320" s="535"/>
      <c r="E320" s="535"/>
      <c r="F320" s="535"/>
      <c r="G320" s="535"/>
      <c r="H320" s="535"/>
      <c r="I320" s="535"/>
      <c r="J320" s="540"/>
      <c r="K320" s="535"/>
      <c r="L320" s="535"/>
      <c r="M320" s="535"/>
      <c r="N320" s="535"/>
      <c r="O320" s="535"/>
      <c r="P320" s="535"/>
      <c r="Q320" s="350"/>
      <c r="R320" s="535"/>
      <c r="S320" s="350"/>
      <c r="T320" s="350"/>
      <c r="U320" s="274"/>
      <c r="V320" s="350"/>
      <c r="W320" s="350"/>
      <c r="X320" s="350"/>
      <c r="Y320" s="350"/>
      <c r="Z320" s="350"/>
      <c r="AA320" s="350"/>
      <c r="AB320" s="350"/>
      <c r="AC320" s="350"/>
      <c r="AD320" s="350"/>
    </row>
    <row r="321" spans="1:30" ht="15.75" customHeight="1">
      <c r="A321" s="535"/>
      <c r="B321" s="274"/>
      <c r="C321" s="274"/>
      <c r="D321" s="535"/>
      <c r="E321" s="535"/>
      <c r="F321" s="535"/>
      <c r="G321" s="535"/>
      <c r="H321" s="535"/>
      <c r="I321" s="535"/>
      <c r="J321" s="540"/>
      <c r="K321" s="535"/>
      <c r="L321" s="535"/>
      <c r="M321" s="535"/>
      <c r="N321" s="535"/>
      <c r="O321" s="535"/>
      <c r="P321" s="535"/>
      <c r="Q321" s="350"/>
      <c r="R321" s="535"/>
      <c r="S321" s="350"/>
      <c r="T321" s="350"/>
      <c r="U321" s="274"/>
      <c r="V321" s="350"/>
      <c r="W321" s="350"/>
      <c r="X321" s="350"/>
      <c r="Y321" s="350"/>
      <c r="Z321" s="350"/>
      <c r="AA321" s="350"/>
      <c r="AB321" s="350"/>
      <c r="AC321" s="350"/>
      <c r="AD321" s="350"/>
    </row>
    <row r="322" spans="1:30" ht="15.75" customHeight="1">
      <c r="A322" s="535"/>
      <c r="B322" s="274"/>
      <c r="C322" s="274"/>
      <c r="D322" s="535"/>
      <c r="E322" s="535"/>
      <c r="F322" s="535"/>
      <c r="G322" s="535"/>
      <c r="H322" s="535"/>
      <c r="I322" s="535"/>
      <c r="J322" s="540"/>
      <c r="K322" s="535"/>
      <c r="L322" s="535"/>
      <c r="M322" s="535"/>
      <c r="N322" s="535"/>
      <c r="O322" s="535"/>
      <c r="P322" s="535"/>
      <c r="Q322" s="350"/>
      <c r="R322" s="535"/>
      <c r="S322" s="350"/>
      <c r="T322" s="350"/>
      <c r="U322" s="274"/>
      <c r="V322" s="350"/>
      <c r="W322" s="350"/>
      <c r="X322" s="350"/>
      <c r="Y322" s="350"/>
      <c r="Z322" s="350"/>
      <c r="AA322" s="350"/>
      <c r="AB322" s="350"/>
      <c r="AC322" s="350"/>
      <c r="AD322" s="350"/>
    </row>
    <row r="323" spans="1:30" ht="15.75" customHeight="1">
      <c r="A323" s="535"/>
      <c r="B323" s="274"/>
      <c r="C323" s="274"/>
      <c r="D323" s="535"/>
      <c r="E323" s="535"/>
      <c r="F323" s="535"/>
      <c r="G323" s="535"/>
      <c r="H323" s="535"/>
      <c r="I323" s="535"/>
      <c r="J323" s="540"/>
      <c r="K323" s="535"/>
      <c r="L323" s="535"/>
      <c r="M323" s="535"/>
      <c r="N323" s="535"/>
      <c r="O323" s="535"/>
      <c r="P323" s="535"/>
      <c r="Q323" s="350"/>
      <c r="R323" s="535"/>
      <c r="S323" s="350"/>
      <c r="T323" s="350"/>
      <c r="U323" s="274"/>
      <c r="V323" s="350"/>
      <c r="W323" s="350"/>
      <c r="X323" s="350"/>
      <c r="Y323" s="350"/>
      <c r="Z323" s="350"/>
      <c r="AA323" s="350"/>
      <c r="AB323" s="350"/>
      <c r="AC323" s="350"/>
      <c r="AD323" s="350"/>
    </row>
    <row r="324" spans="1:30" ht="15.75" customHeight="1">
      <c r="A324" s="535"/>
      <c r="B324" s="274"/>
      <c r="C324" s="274"/>
      <c r="D324" s="535"/>
      <c r="E324" s="535"/>
      <c r="F324" s="535"/>
      <c r="G324" s="535"/>
      <c r="H324" s="535"/>
      <c r="I324" s="535"/>
      <c r="J324" s="540"/>
      <c r="K324" s="535"/>
      <c r="L324" s="535"/>
      <c r="M324" s="535"/>
      <c r="N324" s="535"/>
      <c r="O324" s="535"/>
      <c r="P324" s="535"/>
      <c r="Q324" s="350"/>
      <c r="R324" s="535"/>
      <c r="S324" s="350"/>
      <c r="T324" s="350"/>
      <c r="U324" s="274"/>
      <c r="V324" s="350"/>
      <c r="W324" s="350"/>
      <c r="X324" s="350"/>
      <c r="Y324" s="350"/>
      <c r="Z324" s="350"/>
      <c r="AA324" s="350"/>
      <c r="AB324" s="350"/>
      <c r="AC324" s="350"/>
      <c r="AD324" s="350"/>
    </row>
    <row r="325" spans="1:30" ht="15.75" customHeight="1">
      <c r="A325" s="535"/>
      <c r="B325" s="274"/>
      <c r="C325" s="274"/>
      <c r="D325" s="535"/>
      <c r="E325" s="535"/>
      <c r="F325" s="535"/>
      <c r="G325" s="535"/>
      <c r="H325" s="535"/>
      <c r="I325" s="535"/>
      <c r="J325" s="540"/>
      <c r="K325" s="535"/>
      <c r="L325" s="535"/>
      <c r="M325" s="535"/>
      <c r="N325" s="535"/>
      <c r="O325" s="535"/>
      <c r="P325" s="535"/>
      <c r="Q325" s="350"/>
      <c r="R325" s="535"/>
      <c r="S325" s="350"/>
      <c r="T325" s="350"/>
      <c r="U325" s="274"/>
      <c r="V325" s="350"/>
      <c r="W325" s="350"/>
      <c r="X325" s="350"/>
      <c r="Y325" s="350"/>
      <c r="Z325" s="350"/>
      <c r="AA325" s="350"/>
      <c r="AB325" s="350"/>
      <c r="AC325" s="350"/>
      <c r="AD325" s="350"/>
    </row>
    <row r="326" spans="1:30" ht="15.75" customHeight="1">
      <c r="A326" s="535"/>
      <c r="B326" s="274"/>
      <c r="C326" s="274"/>
      <c r="D326" s="535"/>
      <c r="E326" s="535"/>
      <c r="F326" s="535"/>
      <c r="G326" s="535"/>
      <c r="H326" s="535"/>
      <c r="I326" s="535"/>
      <c r="J326" s="540"/>
      <c r="K326" s="535"/>
      <c r="L326" s="535"/>
      <c r="M326" s="535"/>
      <c r="N326" s="535"/>
      <c r="O326" s="535"/>
      <c r="P326" s="535"/>
      <c r="Q326" s="350"/>
      <c r="R326" s="535"/>
      <c r="S326" s="350"/>
      <c r="T326" s="350"/>
      <c r="U326" s="274"/>
      <c r="V326" s="350"/>
      <c r="W326" s="350"/>
      <c r="X326" s="350"/>
      <c r="Y326" s="350"/>
      <c r="Z326" s="350"/>
      <c r="AA326" s="350"/>
      <c r="AB326" s="350"/>
      <c r="AC326" s="350"/>
      <c r="AD326" s="350"/>
    </row>
    <row r="327" spans="1:30" ht="15.75" customHeight="1">
      <c r="A327" s="535"/>
      <c r="B327" s="274"/>
      <c r="C327" s="274"/>
      <c r="D327" s="535"/>
      <c r="E327" s="535"/>
      <c r="F327" s="535"/>
      <c r="G327" s="535"/>
      <c r="H327" s="535"/>
      <c r="I327" s="535"/>
      <c r="J327" s="540"/>
      <c r="K327" s="535"/>
      <c r="L327" s="535"/>
      <c r="M327" s="535"/>
      <c r="N327" s="535"/>
      <c r="O327" s="535"/>
      <c r="P327" s="535"/>
      <c r="Q327" s="350"/>
      <c r="R327" s="535"/>
      <c r="S327" s="350"/>
      <c r="T327" s="350"/>
      <c r="U327" s="274"/>
      <c r="V327" s="350"/>
      <c r="W327" s="350"/>
      <c r="X327" s="350"/>
      <c r="Y327" s="350"/>
      <c r="Z327" s="350"/>
      <c r="AA327" s="350"/>
      <c r="AB327" s="350"/>
      <c r="AC327" s="350"/>
      <c r="AD327" s="350"/>
    </row>
    <row r="328" spans="1:30" ht="15.75" customHeight="1">
      <c r="A328" s="535"/>
      <c r="B328" s="274"/>
      <c r="C328" s="274"/>
      <c r="D328" s="535"/>
      <c r="E328" s="535"/>
      <c r="F328" s="535"/>
      <c r="G328" s="535"/>
      <c r="H328" s="535"/>
      <c r="I328" s="535"/>
      <c r="J328" s="540"/>
      <c r="K328" s="535"/>
      <c r="L328" s="535"/>
      <c r="M328" s="535"/>
      <c r="N328" s="535"/>
      <c r="O328" s="535"/>
      <c r="P328" s="535"/>
      <c r="Q328" s="350"/>
      <c r="R328" s="535"/>
      <c r="S328" s="350"/>
      <c r="T328" s="350"/>
      <c r="U328" s="274"/>
      <c r="V328" s="350"/>
      <c r="W328" s="350"/>
      <c r="X328" s="350"/>
      <c r="Y328" s="350"/>
      <c r="Z328" s="350"/>
      <c r="AA328" s="350"/>
      <c r="AB328" s="350"/>
      <c r="AC328" s="350"/>
      <c r="AD328" s="350"/>
    </row>
    <row r="329" spans="1:30" ht="15.75" customHeight="1">
      <c r="A329" s="535"/>
      <c r="B329" s="274"/>
      <c r="C329" s="274"/>
      <c r="D329" s="535"/>
      <c r="E329" s="535"/>
      <c r="F329" s="535"/>
      <c r="G329" s="535"/>
      <c r="H329" s="535"/>
      <c r="I329" s="535"/>
      <c r="J329" s="540"/>
      <c r="K329" s="535"/>
      <c r="L329" s="535"/>
      <c r="M329" s="535"/>
      <c r="N329" s="535"/>
      <c r="O329" s="535"/>
      <c r="P329" s="535"/>
      <c r="Q329" s="350"/>
      <c r="R329" s="535"/>
      <c r="S329" s="350"/>
      <c r="T329" s="350"/>
      <c r="U329" s="274"/>
      <c r="V329" s="350"/>
      <c r="W329" s="350"/>
      <c r="X329" s="350"/>
      <c r="Y329" s="350"/>
      <c r="Z329" s="350"/>
      <c r="AA329" s="350"/>
      <c r="AB329" s="350"/>
      <c r="AC329" s="350"/>
      <c r="AD329" s="350"/>
    </row>
    <row r="330" spans="1:30" ht="15.75" customHeight="1">
      <c r="A330" s="535"/>
      <c r="B330" s="274"/>
      <c r="C330" s="274"/>
      <c r="D330" s="535"/>
      <c r="E330" s="535"/>
      <c r="F330" s="535"/>
      <c r="G330" s="535"/>
      <c r="H330" s="535"/>
      <c r="I330" s="535"/>
      <c r="J330" s="540"/>
      <c r="K330" s="535"/>
      <c r="L330" s="535"/>
      <c r="M330" s="535"/>
      <c r="N330" s="535"/>
      <c r="O330" s="535"/>
      <c r="P330" s="535"/>
      <c r="Q330" s="350"/>
      <c r="R330" s="535"/>
      <c r="S330" s="350"/>
      <c r="T330" s="350"/>
      <c r="U330" s="274"/>
      <c r="V330" s="350"/>
      <c r="W330" s="350"/>
      <c r="X330" s="350"/>
      <c r="Y330" s="350"/>
      <c r="Z330" s="350"/>
      <c r="AA330" s="350"/>
      <c r="AB330" s="350"/>
      <c r="AC330" s="350"/>
      <c r="AD330" s="350"/>
    </row>
    <row r="331" spans="1:30" ht="15.75" customHeight="1">
      <c r="A331" s="535"/>
      <c r="B331" s="274"/>
      <c r="C331" s="274"/>
      <c r="D331" s="535"/>
      <c r="E331" s="535"/>
      <c r="F331" s="535"/>
      <c r="G331" s="535"/>
      <c r="H331" s="535"/>
      <c r="I331" s="535"/>
      <c r="J331" s="540"/>
      <c r="K331" s="535"/>
      <c r="L331" s="535"/>
      <c r="M331" s="535"/>
      <c r="N331" s="535"/>
      <c r="O331" s="535"/>
      <c r="P331" s="535"/>
      <c r="Q331" s="350"/>
      <c r="R331" s="535"/>
      <c r="S331" s="350"/>
      <c r="T331" s="350"/>
      <c r="U331" s="274"/>
      <c r="V331" s="350"/>
      <c r="W331" s="350"/>
      <c r="X331" s="350"/>
      <c r="Y331" s="350"/>
      <c r="Z331" s="350"/>
      <c r="AA331" s="350"/>
      <c r="AB331" s="350"/>
      <c r="AC331" s="350"/>
      <c r="AD331" s="350"/>
    </row>
    <row r="332" spans="1:30" ht="15.75" customHeight="1">
      <c r="A332" s="535"/>
      <c r="B332" s="274"/>
      <c r="C332" s="274"/>
      <c r="D332" s="535"/>
      <c r="E332" s="535"/>
      <c r="F332" s="535"/>
      <c r="G332" s="535"/>
      <c r="H332" s="535"/>
      <c r="I332" s="535"/>
      <c r="J332" s="540"/>
      <c r="K332" s="535"/>
      <c r="L332" s="535"/>
      <c r="M332" s="535"/>
      <c r="N332" s="535"/>
      <c r="O332" s="535"/>
      <c r="P332" s="535"/>
      <c r="Q332" s="350"/>
      <c r="R332" s="535"/>
      <c r="S332" s="350"/>
      <c r="T332" s="350"/>
      <c r="U332" s="274"/>
      <c r="V332" s="350"/>
      <c r="W332" s="350"/>
      <c r="X332" s="350"/>
      <c r="Y332" s="350"/>
      <c r="Z332" s="350"/>
      <c r="AA332" s="350"/>
      <c r="AB332" s="350"/>
      <c r="AC332" s="350"/>
      <c r="AD332" s="350"/>
    </row>
    <row r="333" spans="1:30" ht="15.75" customHeight="1">
      <c r="A333" s="535"/>
      <c r="B333" s="274"/>
      <c r="C333" s="274"/>
      <c r="D333" s="535"/>
      <c r="E333" s="535"/>
      <c r="F333" s="535"/>
      <c r="G333" s="535"/>
      <c r="H333" s="535"/>
      <c r="I333" s="535"/>
      <c r="J333" s="540"/>
      <c r="K333" s="535"/>
      <c r="L333" s="535"/>
      <c r="M333" s="535"/>
      <c r="N333" s="535"/>
      <c r="O333" s="535"/>
      <c r="P333" s="535"/>
      <c r="Q333" s="350"/>
      <c r="R333" s="535"/>
      <c r="S333" s="350"/>
      <c r="T333" s="350"/>
      <c r="U333" s="274"/>
      <c r="V333" s="350"/>
      <c r="W333" s="350"/>
      <c r="X333" s="350"/>
      <c r="Y333" s="350"/>
      <c r="Z333" s="350"/>
      <c r="AA333" s="350"/>
      <c r="AB333" s="350"/>
      <c r="AC333" s="350"/>
      <c r="AD333" s="350"/>
    </row>
    <row r="334" spans="1:30" ht="15.75" customHeight="1">
      <c r="A334" s="535"/>
      <c r="B334" s="274"/>
      <c r="C334" s="274"/>
      <c r="D334" s="535"/>
      <c r="E334" s="535"/>
      <c r="F334" s="535"/>
      <c r="G334" s="535"/>
      <c r="H334" s="535"/>
      <c r="I334" s="535"/>
      <c r="J334" s="540"/>
      <c r="K334" s="535"/>
      <c r="L334" s="535"/>
      <c r="M334" s="535"/>
      <c r="N334" s="535"/>
      <c r="O334" s="535"/>
      <c r="P334" s="535"/>
      <c r="Q334" s="350"/>
      <c r="R334" s="535"/>
      <c r="S334" s="350"/>
      <c r="T334" s="350"/>
      <c r="U334" s="274"/>
      <c r="V334" s="350"/>
      <c r="W334" s="350"/>
      <c r="X334" s="350"/>
      <c r="Y334" s="350"/>
      <c r="Z334" s="350"/>
      <c r="AA334" s="350"/>
      <c r="AB334" s="350"/>
      <c r="AC334" s="350"/>
      <c r="AD334" s="350"/>
    </row>
    <row r="335" spans="1:30" ht="15.75" customHeight="1">
      <c r="A335" s="535"/>
      <c r="B335" s="274"/>
      <c r="C335" s="274"/>
      <c r="D335" s="535"/>
      <c r="E335" s="535"/>
      <c r="F335" s="535"/>
      <c r="G335" s="535"/>
      <c r="H335" s="535"/>
      <c r="I335" s="535"/>
      <c r="J335" s="540"/>
      <c r="K335" s="535"/>
      <c r="L335" s="535"/>
      <c r="M335" s="535"/>
      <c r="N335" s="535"/>
      <c r="O335" s="535"/>
      <c r="P335" s="535"/>
      <c r="Q335" s="350"/>
      <c r="R335" s="535"/>
      <c r="S335" s="350"/>
      <c r="T335" s="350"/>
      <c r="U335" s="274"/>
      <c r="V335" s="350"/>
      <c r="W335" s="350"/>
      <c r="X335" s="350"/>
      <c r="Y335" s="350"/>
      <c r="Z335" s="350"/>
      <c r="AA335" s="350"/>
      <c r="AB335" s="350"/>
      <c r="AC335" s="350"/>
      <c r="AD335" s="350"/>
    </row>
    <row r="336" spans="1:30" ht="15.75" customHeight="1">
      <c r="A336" s="535"/>
      <c r="B336" s="274"/>
      <c r="C336" s="274"/>
      <c r="D336" s="535"/>
      <c r="E336" s="535"/>
      <c r="F336" s="535"/>
      <c r="G336" s="535"/>
      <c r="H336" s="535"/>
      <c r="I336" s="535"/>
      <c r="J336" s="540"/>
      <c r="K336" s="535"/>
      <c r="L336" s="535"/>
      <c r="M336" s="535"/>
      <c r="N336" s="535"/>
      <c r="O336" s="535"/>
      <c r="P336" s="535"/>
      <c r="Q336" s="350"/>
      <c r="R336" s="535"/>
      <c r="S336" s="350"/>
      <c r="T336" s="350"/>
      <c r="U336" s="274"/>
      <c r="V336" s="350"/>
      <c r="W336" s="350"/>
      <c r="X336" s="350"/>
      <c r="Y336" s="350"/>
      <c r="Z336" s="350"/>
      <c r="AA336" s="350"/>
      <c r="AB336" s="350"/>
      <c r="AC336" s="350"/>
      <c r="AD336" s="350"/>
    </row>
    <row r="337" spans="1:30" ht="15.75" customHeight="1">
      <c r="A337" s="535"/>
      <c r="B337" s="274"/>
      <c r="C337" s="274"/>
      <c r="D337" s="535"/>
      <c r="E337" s="535"/>
      <c r="F337" s="535"/>
      <c r="G337" s="535"/>
      <c r="H337" s="535"/>
      <c r="I337" s="535"/>
      <c r="J337" s="540"/>
      <c r="K337" s="535"/>
      <c r="L337" s="535"/>
      <c r="M337" s="535"/>
      <c r="N337" s="535"/>
      <c r="O337" s="535"/>
      <c r="P337" s="535"/>
      <c r="Q337" s="350"/>
      <c r="R337" s="535"/>
      <c r="S337" s="350"/>
      <c r="T337" s="350"/>
      <c r="U337" s="274"/>
      <c r="V337" s="350"/>
      <c r="W337" s="350"/>
      <c r="X337" s="350"/>
      <c r="Y337" s="350"/>
      <c r="Z337" s="350"/>
      <c r="AA337" s="350"/>
      <c r="AB337" s="350"/>
      <c r="AC337" s="350"/>
      <c r="AD337" s="350"/>
    </row>
    <row r="338" spans="1:30" ht="15.75" customHeight="1">
      <c r="A338" s="535"/>
      <c r="B338" s="274"/>
      <c r="C338" s="274"/>
      <c r="D338" s="535"/>
      <c r="E338" s="535"/>
      <c r="F338" s="535"/>
      <c r="G338" s="535"/>
      <c r="H338" s="535"/>
      <c r="I338" s="535"/>
      <c r="J338" s="540"/>
      <c r="K338" s="535"/>
      <c r="L338" s="535"/>
      <c r="M338" s="535"/>
      <c r="N338" s="535"/>
      <c r="O338" s="535"/>
      <c r="P338" s="535"/>
      <c r="Q338" s="350"/>
      <c r="R338" s="535"/>
      <c r="S338" s="350"/>
      <c r="T338" s="350"/>
      <c r="U338" s="274"/>
      <c r="V338" s="350"/>
      <c r="W338" s="350"/>
      <c r="X338" s="350"/>
      <c r="Y338" s="350"/>
      <c r="Z338" s="350"/>
      <c r="AA338" s="350"/>
      <c r="AB338" s="350"/>
      <c r="AC338" s="350"/>
      <c r="AD338" s="350"/>
    </row>
    <row r="339" spans="1:30" ht="15.75" customHeight="1">
      <c r="A339" s="535"/>
      <c r="B339" s="274"/>
      <c r="C339" s="274"/>
      <c r="D339" s="535"/>
      <c r="E339" s="535"/>
      <c r="F339" s="535"/>
      <c r="G339" s="535"/>
      <c r="H339" s="535"/>
      <c r="I339" s="535"/>
      <c r="J339" s="540"/>
      <c r="K339" s="535"/>
      <c r="L339" s="535"/>
      <c r="M339" s="535"/>
      <c r="N339" s="535"/>
      <c r="O339" s="535"/>
      <c r="P339" s="535"/>
      <c r="Q339" s="350"/>
      <c r="R339" s="535"/>
      <c r="S339" s="350"/>
      <c r="T339" s="350"/>
      <c r="U339" s="274"/>
      <c r="V339" s="350"/>
      <c r="W339" s="350"/>
      <c r="X339" s="350"/>
      <c r="Y339" s="350"/>
      <c r="Z339" s="350"/>
      <c r="AA339" s="350"/>
      <c r="AB339" s="350"/>
      <c r="AC339" s="350"/>
      <c r="AD339" s="350"/>
    </row>
    <row r="340" spans="1:30" ht="15.75" customHeight="1">
      <c r="A340" s="535"/>
      <c r="B340" s="274"/>
      <c r="C340" s="274"/>
      <c r="D340" s="535"/>
      <c r="E340" s="535"/>
      <c r="F340" s="535"/>
      <c r="G340" s="535"/>
      <c r="H340" s="535"/>
      <c r="I340" s="535"/>
      <c r="J340" s="540"/>
      <c r="K340" s="535"/>
      <c r="L340" s="535"/>
      <c r="M340" s="535"/>
      <c r="N340" s="535"/>
      <c r="O340" s="535"/>
      <c r="P340" s="535"/>
      <c r="Q340" s="350"/>
      <c r="R340" s="535"/>
      <c r="S340" s="350"/>
      <c r="T340" s="350"/>
      <c r="U340" s="274"/>
      <c r="V340" s="350"/>
      <c r="W340" s="350"/>
      <c r="X340" s="350"/>
      <c r="Y340" s="350"/>
      <c r="Z340" s="350"/>
      <c r="AA340" s="350"/>
      <c r="AB340" s="350"/>
      <c r="AC340" s="350"/>
      <c r="AD340" s="350"/>
    </row>
    <row r="341" spans="1:30" ht="15.75" customHeight="1">
      <c r="A341" s="535"/>
      <c r="B341" s="274"/>
      <c r="C341" s="274"/>
      <c r="D341" s="535"/>
      <c r="E341" s="535"/>
      <c r="F341" s="535"/>
      <c r="G341" s="535"/>
      <c r="H341" s="535"/>
      <c r="I341" s="535"/>
      <c r="J341" s="540"/>
      <c r="K341" s="535"/>
      <c r="L341" s="535"/>
      <c r="M341" s="535"/>
      <c r="N341" s="535"/>
      <c r="O341" s="535"/>
      <c r="P341" s="535"/>
      <c r="Q341" s="350"/>
      <c r="R341" s="535"/>
      <c r="S341" s="350"/>
      <c r="T341" s="350"/>
      <c r="U341" s="274"/>
      <c r="V341" s="350"/>
      <c r="W341" s="350"/>
      <c r="X341" s="350"/>
      <c r="Y341" s="350"/>
      <c r="Z341" s="350"/>
      <c r="AA341" s="350"/>
      <c r="AB341" s="350"/>
      <c r="AC341" s="350"/>
      <c r="AD341" s="350"/>
    </row>
    <row r="342" spans="1:30" ht="15.75" customHeight="1">
      <c r="A342" s="535"/>
      <c r="B342" s="274"/>
      <c r="C342" s="274"/>
      <c r="D342" s="535"/>
      <c r="E342" s="535"/>
      <c r="F342" s="535"/>
      <c r="G342" s="535"/>
      <c r="H342" s="535"/>
      <c r="I342" s="535"/>
      <c r="J342" s="540"/>
      <c r="K342" s="535"/>
      <c r="L342" s="535"/>
      <c r="M342" s="535"/>
      <c r="N342" s="535"/>
      <c r="O342" s="535"/>
      <c r="P342" s="535"/>
      <c r="Q342" s="350"/>
      <c r="R342" s="535"/>
      <c r="S342" s="350"/>
      <c r="T342" s="350"/>
      <c r="U342" s="274"/>
      <c r="V342" s="350"/>
      <c r="W342" s="350"/>
      <c r="X342" s="350"/>
      <c r="Y342" s="350"/>
      <c r="Z342" s="350"/>
      <c r="AA342" s="350"/>
      <c r="AB342" s="350"/>
      <c r="AC342" s="350"/>
      <c r="AD342" s="350"/>
    </row>
    <row r="343" spans="1:30" ht="15.75" customHeight="1">
      <c r="A343" s="535"/>
      <c r="B343" s="274"/>
      <c r="C343" s="274"/>
      <c r="D343" s="535"/>
      <c r="E343" s="535"/>
      <c r="F343" s="535"/>
      <c r="G343" s="535"/>
      <c r="H343" s="535"/>
      <c r="I343" s="535"/>
      <c r="J343" s="540"/>
      <c r="K343" s="535"/>
      <c r="L343" s="535"/>
      <c r="M343" s="535"/>
      <c r="N343" s="535"/>
      <c r="O343" s="535"/>
      <c r="P343" s="535"/>
      <c r="Q343" s="350"/>
      <c r="R343" s="535"/>
      <c r="S343" s="350"/>
      <c r="T343" s="350"/>
      <c r="U343" s="274"/>
      <c r="V343" s="350"/>
      <c r="W343" s="350"/>
      <c r="X343" s="350"/>
      <c r="Y343" s="350"/>
      <c r="Z343" s="350"/>
      <c r="AA343" s="350"/>
      <c r="AB343" s="350"/>
      <c r="AC343" s="350"/>
      <c r="AD343" s="350"/>
    </row>
    <row r="344" spans="1:30" ht="15.75" customHeight="1">
      <c r="A344" s="535"/>
      <c r="B344" s="274"/>
      <c r="C344" s="274"/>
      <c r="D344" s="535"/>
      <c r="E344" s="535"/>
      <c r="F344" s="535"/>
      <c r="G344" s="535"/>
      <c r="H344" s="535"/>
      <c r="I344" s="535"/>
      <c r="J344" s="540"/>
      <c r="K344" s="535"/>
      <c r="L344" s="535"/>
      <c r="M344" s="535"/>
      <c r="N344" s="535"/>
      <c r="O344" s="535"/>
      <c r="P344" s="535"/>
      <c r="Q344" s="350"/>
      <c r="R344" s="535"/>
      <c r="S344" s="350"/>
      <c r="T344" s="350"/>
      <c r="U344" s="274"/>
      <c r="V344" s="350"/>
      <c r="W344" s="350"/>
      <c r="X344" s="350"/>
      <c r="Y344" s="350"/>
      <c r="Z344" s="350"/>
      <c r="AA344" s="350"/>
      <c r="AB344" s="350"/>
      <c r="AC344" s="350"/>
      <c r="AD344" s="350"/>
    </row>
    <row r="345" spans="1:30" ht="15.75" customHeight="1">
      <c r="A345" s="535"/>
      <c r="B345" s="274"/>
      <c r="C345" s="274"/>
      <c r="D345" s="535"/>
      <c r="E345" s="535"/>
      <c r="F345" s="535"/>
      <c r="G345" s="535"/>
      <c r="H345" s="535"/>
      <c r="I345" s="535"/>
      <c r="J345" s="540"/>
      <c r="K345" s="535"/>
      <c r="L345" s="535"/>
      <c r="M345" s="535"/>
      <c r="N345" s="535"/>
      <c r="O345" s="535"/>
      <c r="P345" s="535"/>
      <c r="Q345" s="350"/>
      <c r="R345" s="535"/>
      <c r="S345" s="350"/>
      <c r="T345" s="350"/>
      <c r="U345" s="274"/>
      <c r="V345" s="350"/>
      <c r="W345" s="350"/>
      <c r="X345" s="350"/>
      <c r="Y345" s="350"/>
      <c r="Z345" s="350"/>
      <c r="AA345" s="350"/>
      <c r="AB345" s="350"/>
      <c r="AC345" s="350"/>
      <c r="AD345" s="350"/>
    </row>
    <row r="346" spans="1:30" ht="15.75" customHeight="1">
      <c r="A346" s="535"/>
      <c r="B346" s="274"/>
      <c r="C346" s="274"/>
      <c r="D346" s="535"/>
      <c r="E346" s="535"/>
      <c r="F346" s="535"/>
      <c r="G346" s="535"/>
      <c r="H346" s="535"/>
      <c r="I346" s="535"/>
      <c r="J346" s="540"/>
      <c r="K346" s="535"/>
      <c r="L346" s="535"/>
      <c r="M346" s="535"/>
      <c r="N346" s="535"/>
      <c r="O346" s="535"/>
      <c r="P346" s="535"/>
      <c r="Q346" s="350"/>
      <c r="R346" s="535"/>
      <c r="S346" s="350"/>
      <c r="T346" s="350"/>
      <c r="U346" s="274"/>
      <c r="V346" s="350"/>
      <c r="W346" s="350"/>
      <c r="X346" s="350"/>
      <c r="Y346" s="350"/>
      <c r="Z346" s="350"/>
      <c r="AA346" s="350"/>
      <c r="AB346" s="350"/>
      <c r="AC346" s="350"/>
      <c r="AD346" s="350"/>
    </row>
    <row r="347" spans="1:30" ht="15.75" customHeight="1">
      <c r="A347" s="535"/>
      <c r="B347" s="274"/>
      <c r="C347" s="274"/>
      <c r="D347" s="535"/>
      <c r="E347" s="535"/>
      <c r="F347" s="535"/>
      <c r="G347" s="535"/>
      <c r="H347" s="535"/>
      <c r="I347" s="535"/>
      <c r="J347" s="540"/>
      <c r="K347" s="535"/>
      <c r="L347" s="535"/>
      <c r="M347" s="535"/>
      <c r="N347" s="535"/>
      <c r="O347" s="535"/>
      <c r="P347" s="535"/>
      <c r="Q347" s="350"/>
      <c r="R347" s="535"/>
      <c r="S347" s="350"/>
      <c r="T347" s="350"/>
      <c r="U347" s="274"/>
      <c r="V347" s="350"/>
      <c r="W347" s="350"/>
      <c r="X347" s="350"/>
      <c r="Y347" s="350"/>
      <c r="Z347" s="350"/>
      <c r="AA347" s="350"/>
      <c r="AB347" s="350"/>
      <c r="AC347" s="350"/>
      <c r="AD347" s="350"/>
    </row>
    <row r="348" spans="1:30" ht="15.75" customHeight="1">
      <c r="A348" s="535"/>
      <c r="B348" s="274"/>
      <c r="C348" s="274"/>
      <c r="D348" s="535"/>
      <c r="E348" s="535"/>
      <c r="F348" s="535"/>
      <c r="G348" s="535"/>
      <c r="H348" s="535"/>
      <c r="I348" s="535"/>
      <c r="J348" s="540"/>
      <c r="K348" s="535"/>
      <c r="L348" s="535"/>
      <c r="M348" s="535"/>
      <c r="N348" s="535"/>
      <c r="O348" s="535"/>
      <c r="P348" s="535"/>
      <c r="Q348" s="350"/>
      <c r="R348" s="535"/>
      <c r="S348" s="350"/>
      <c r="T348" s="350"/>
      <c r="U348" s="274"/>
      <c r="V348" s="350"/>
      <c r="W348" s="350"/>
      <c r="X348" s="350"/>
      <c r="Y348" s="350"/>
      <c r="Z348" s="350"/>
      <c r="AA348" s="350"/>
      <c r="AB348" s="350"/>
      <c r="AC348" s="350"/>
      <c r="AD348" s="350"/>
    </row>
    <row r="349" spans="1:30" ht="15.75" customHeight="1">
      <c r="A349" s="535"/>
      <c r="B349" s="274"/>
      <c r="C349" s="274"/>
      <c r="D349" s="535"/>
      <c r="E349" s="535"/>
      <c r="F349" s="535"/>
      <c r="G349" s="535"/>
      <c r="H349" s="535"/>
      <c r="I349" s="535"/>
      <c r="J349" s="540"/>
      <c r="K349" s="535"/>
      <c r="L349" s="535"/>
      <c r="M349" s="535"/>
      <c r="N349" s="535"/>
      <c r="O349" s="535"/>
      <c r="P349" s="535"/>
      <c r="Q349" s="350"/>
      <c r="R349" s="535"/>
      <c r="S349" s="350"/>
      <c r="T349" s="350"/>
      <c r="U349" s="274"/>
      <c r="V349" s="350"/>
      <c r="W349" s="350"/>
      <c r="X349" s="350"/>
      <c r="Y349" s="350"/>
      <c r="Z349" s="350"/>
      <c r="AA349" s="350"/>
      <c r="AB349" s="350"/>
      <c r="AC349" s="350"/>
      <c r="AD349" s="350"/>
    </row>
    <row r="350" spans="1:30" ht="15.75" customHeight="1">
      <c r="A350" s="535"/>
      <c r="B350" s="274"/>
      <c r="C350" s="274"/>
      <c r="D350" s="535"/>
      <c r="E350" s="535"/>
      <c r="F350" s="535"/>
      <c r="G350" s="535"/>
      <c r="H350" s="535"/>
      <c r="I350" s="535"/>
      <c r="J350" s="540"/>
      <c r="K350" s="535"/>
      <c r="L350" s="535"/>
      <c r="M350" s="535"/>
      <c r="N350" s="535"/>
      <c r="O350" s="535"/>
      <c r="P350" s="535"/>
      <c r="Q350" s="350"/>
      <c r="R350" s="535"/>
      <c r="S350" s="350"/>
      <c r="T350" s="350"/>
      <c r="U350" s="274"/>
      <c r="V350" s="350"/>
      <c r="W350" s="350"/>
      <c r="X350" s="350"/>
      <c r="Y350" s="350"/>
      <c r="Z350" s="350"/>
      <c r="AA350" s="350"/>
      <c r="AB350" s="350"/>
      <c r="AC350" s="350"/>
      <c r="AD350" s="350"/>
    </row>
    <row r="351" spans="1:30" ht="15.75" customHeight="1">
      <c r="A351" s="535"/>
      <c r="B351" s="274"/>
      <c r="C351" s="274"/>
      <c r="D351" s="535"/>
      <c r="E351" s="535"/>
      <c r="F351" s="535"/>
      <c r="G351" s="535"/>
      <c r="H351" s="535"/>
      <c r="I351" s="535"/>
      <c r="J351" s="540"/>
      <c r="K351" s="535"/>
      <c r="L351" s="535"/>
      <c r="M351" s="535"/>
      <c r="N351" s="535"/>
      <c r="O351" s="535"/>
      <c r="P351" s="535"/>
      <c r="Q351" s="350"/>
      <c r="R351" s="535"/>
      <c r="S351" s="350"/>
      <c r="T351" s="350"/>
      <c r="U351" s="274"/>
      <c r="V351" s="350"/>
      <c r="W351" s="350"/>
      <c r="X351" s="350"/>
      <c r="Y351" s="350"/>
      <c r="Z351" s="350"/>
      <c r="AA351" s="350"/>
      <c r="AB351" s="350"/>
      <c r="AC351" s="350"/>
      <c r="AD351" s="350"/>
    </row>
    <row r="352" spans="1:30" ht="15.75" customHeight="1">
      <c r="A352" s="535"/>
      <c r="B352" s="274"/>
      <c r="C352" s="274"/>
      <c r="D352" s="535"/>
      <c r="E352" s="535"/>
      <c r="F352" s="535"/>
      <c r="G352" s="535"/>
      <c r="H352" s="535"/>
      <c r="I352" s="535"/>
      <c r="J352" s="540"/>
      <c r="K352" s="535"/>
      <c r="L352" s="535"/>
      <c r="M352" s="535"/>
      <c r="N352" s="535"/>
      <c r="O352" s="535"/>
      <c r="P352" s="535"/>
      <c r="Q352" s="350"/>
      <c r="R352" s="535"/>
      <c r="S352" s="350"/>
      <c r="T352" s="350"/>
      <c r="U352" s="274"/>
      <c r="V352" s="350"/>
      <c r="W352" s="350"/>
      <c r="X352" s="350"/>
      <c r="Y352" s="350"/>
      <c r="Z352" s="350"/>
      <c r="AA352" s="350"/>
      <c r="AB352" s="350"/>
      <c r="AC352" s="350"/>
      <c r="AD352" s="350"/>
    </row>
    <row r="353" spans="1:30" ht="15.75" customHeight="1">
      <c r="A353" s="535"/>
      <c r="B353" s="274"/>
      <c r="C353" s="274"/>
      <c r="D353" s="535"/>
      <c r="E353" s="535"/>
      <c r="F353" s="535"/>
      <c r="G353" s="535"/>
      <c r="H353" s="535"/>
      <c r="I353" s="535"/>
      <c r="J353" s="540"/>
      <c r="K353" s="535"/>
      <c r="L353" s="535"/>
      <c r="M353" s="535"/>
      <c r="N353" s="535"/>
      <c r="O353" s="535"/>
      <c r="P353" s="535"/>
      <c r="Q353" s="350"/>
      <c r="R353" s="535"/>
      <c r="S353" s="350"/>
      <c r="T353" s="350"/>
      <c r="U353" s="274"/>
      <c r="V353" s="350"/>
      <c r="W353" s="350"/>
      <c r="X353" s="350"/>
      <c r="Y353" s="350"/>
      <c r="Z353" s="350"/>
      <c r="AA353" s="350"/>
      <c r="AB353" s="350"/>
      <c r="AC353" s="350"/>
      <c r="AD353" s="350"/>
    </row>
    <row r="354" spans="1:30" ht="15.75" customHeight="1">
      <c r="A354" s="535"/>
      <c r="B354" s="274"/>
      <c r="C354" s="274"/>
      <c r="D354" s="535"/>
      <c r="E354" s="535"/>
      <c r="F354" s="535"/>
      <c r="G354" s="535"/>
      <c r="H354" s="535"/>
      <c r="I354" s="535"/>
      <c r="J354" s="540"/>
      <c r="K354" s="535"/>
      <c r="L354" s="535"/>
      <c r="M354" s="535"/>
      <c r="N354" s="535"/>
      <c r="O354" s="535"/>
      <c r="P354" s="535"/>
      <c r="Q354" s="350"/>
      <c r="R354" s="535"/>
      <c r="S354" s="350"/>
      <c r="T354" s="350"/>
      <c r="U354" s="274"/>
      <c r="V354" s="350"/>
      <c r="W354" s="350"/>
      <c r="X354" s="350"/>
      <c r="Y354" s="350"/>
      <c r="Z354" s="350"/>
      <c r="AA354" s="350"/>
      <c r="AB354" s="350"/>
      <c r="AC354" s="350"/>
      <c r="AD354" s="350"/>
    </row>
    <row r="355" spans="1:30" ht="15.75" customHeight="1">
      <c r="A355" s="535"/>
      <c r="B355" s="274"/>
      <c r="C355" s="274"/>
      <c r="D355" s="535"/>
      <c r="E355" s="535"/>
      <c r="F355" s="535"/>
      <c r="G355" s="535"/>
      <c r="H355" s="535"/>
      <c r="I355" s="535"/>
      <c r="J355" s="540"/>
      <c r="K355" s="535"/>
      <c r="L355" s="535"/>
      <c r="M355" s="535"/>
      <c r="N355" s="535"/>
      <c r="O355" s="535"/>
      <c r="P355" s="535"/>
      <c r="Q355" s="350"/>
      <c r="R355" s="535"/>
      <c r="S355" s="350"/>
      <c r="T355" s="350"/>
      <c r="U355" s="274"/>
      <c r="V355" s="350"/>
      <c r="W355" s="350"/>
      <c r="X355" s="350"/>
      <c r="Y355" s="350"/>
      <c r="Z355" s="350"/>
      <c r="AA355" s="350"/>
      <c r="AB355" s="350"/>
      <c r="AC355" s="350"/>
      <c r="AD355" s="350"/>
    </row>
    <row r="356" spans="1:30" ht="15.75" customHeight="1">
      <c r="A356" s="535"/>
      <c r="B356" s="274"/>
      <c r="C356" s="274"/>
      <c r="D356" s="535"/>
      <c r="E356" s="535"/>
      <c r="F356" s="535"/>
      <c r="G356" s="535"/>
      <c r="H356" s="535"/>
      <c r="I356" s="535"/>
      <c r="J356" s="540"/>
      <c r="K356" s="535"/>
      <c r="L356" s="535"/>
      <c r="M356" s="535"/>
      <c r="N356" s="535"/>
      <c r="O356" s="535"/>
      <c r="P356" s="535"/>
      <c r="Q356" s="350"/>
      <c r="R356" s="535"/>
      <c r="S356" s="350"/>
      <c r="T356" s="350"/>
      <c r="U356" s="274"/>
      <c r="V356" s="350"/>
      <c r="W356" s="350"/>
      <c r="X356" s="350"/>
      <c r="Y356" s="350"/>
      <c r="Z356" s="350"/>
      <c r="AA356" s="350"/>
      <c r="AB356" s="350"/>
      <c r="AC356" s="350"/>
      <c r="AD356" s="350"/>
    </row>
    <row r="357" spans="1:30" ht="15.75" customHeight="1">
      <c r="A357" s="535"/>
      <c r="B357" s="274"/>
      <c r="C357" s="274"/>
      <c r="D357" s="535"/>
      <c r="E357" s="535"/>
      <c r="F357" s="535"/>
      <c r="G357" s="535"/>
      <c r="H357" s="535"/>
      <c r="I357" s="535"/>
      <c r="J357" s="540"/>
      <c r="K357" s="535"/>
      <c r="L357" s="535"/>
      <c r="M357" s="535"/>
      <c r="N357" s="535"/>
      <c r="O357" s="535"/>
      <c r="P357" s="535"/>
      <c r="Q357" s="350"/>
      <c r="R357" s="535"/>
      <c r="S357" s="350"/>
      <c r="T357" s="350"/>
      <c r="U357" s="274"/>
      <c r="V357" s="350"/>
      <c r="W357" s="350"/>
      <c r="X357" s="350"/>
      <c r="Y357" s="350"/>
      <c r="Z357" s="350"/>
      <c r="AA357" s="350"/>
      <c r="AB357" s="350"/>
      <c r="AC357" s="350"/>
      <c r="AD357" s="350"/>
    </row>
    <row r="358" spans="1:30" ht="15.75" customHeight="1">
      <c r="A358" s="535"/>
      <c r="B358" s="274"/>
      <c r="C358" s="274"/>
      <c r="D358" s="535"/>
      <c r="E358" s="535"/>
      <c r="F358" s="535"/>
      <c r="G358" s="535"/>
      <c r="H358" s="535"/>
      <c r="I358" s="535"/>
      <c r="J358" s="540"/>
      <c r="K358" s="535"/>
      <c r="L358" s="535"/>
      <c r="M358" s="535"/>
      <c r="N358" s="535"/>
      <c r="O358" s="535"/>
      <c r="P358" s="535"/>
      <c r="Q358" s="350"/>
      <c r="R358" s="535"/>
      <c r="S358" s="350"/>
      <c r="T358" s="350"/>
      <c r="U358" s="274"/>
      <c r="V358" s="350"/>
      <c r="W358" s="350"/>
      <c r="X358" s="350"/>
      <c r="Y358" s="350"/>
      <c r="Z358" s="350"/>
      <c r="AA358" s="350"/>
      <c r="AB358" s="350"/>
      <c r="AC358" s="350"/>
      <c r="AD358" s="350"/>
    </row>
    <row r="359" spans="1:30" ht="15.75" customHeight="1">
      <c r="A359" s="535"/>
      <c r="B359" s="274"/>
      <c r="C359" s="274"/>
      <c r="D359" s="535"/>
      <c r="E359" s="535"/>
      <c r="F359" s="535"/>
      <c r="G359" s="535"/>
      <c r="H359" s="535"/>
      <c r="I359" s="535"/>
      <c r="J359" s="540"/>
      <c r="K359" s="535"/>
      <c r="L359" s="535"/>
      <c r="M359" s="535"/>
      <c r="N359" s="535"/>
      <c r="O359" s="535"/>
      <c r="P359" s="535"/>
      <c r="Q359" s="350"/>
      <c r="R359" s="535"/>
      <c r="S359" s="350"/>
      <c r="T359" s="350"/>
      <c r="U359" s="274"/>
      <c r="V359" s="350"/>
      <c r="W359" s="350"/>
      <c r="X359" s="350"/>
      <c r="Y359" s="350"/>
      <c r="Z359" s="350"/>
      <c r="AA359" s="350"/>
      <c r="AB359" s="350"/>
      <c r="AC359" s="350"/>
      <c r="AD359" s="350"/>
    </row>
    <row r="360" spans="1:30" ht="15.75" customHeight="1">
      <c r="A360" s="535"/>
      <c r="B360" s="274"/>
      <c r="C360" s="274"/>
      <c r="D360" s="535"/>
      <c r="E360" s="535"/>
      <c r="F360" s="535"/>
      <c r="G360" s="535"/>
      <c r="H360" s="535"/>
      <c r="I360" s="535"/>
      <c r="J360" s="540"/>
      <c r="K360" s="535"/>
      <c r="L360" s="535"/>
      <c r="M360" s="535"/>
      <c r="N360" s="535"/>
      <c r="O360" s="535"/>
      <c r="P360" s="535"/>
      <c r="Q360" s="350"/>
      <c r="R360" s="535"/>
      <c r="S360" s="350"/>
      <c r="T360" s="350"/>
      <c r="U360" s="274"/>
      <c r="V360" s="350"/>
      <c r="W360" s="350"/>
      <c r="X360" s="350"/>
      <c r="Y360" s="350"/>
      <c r="Z360" s="350"/>
      <c r="AA360" s="350"/>
      <c r="AB360" s="350"/>
      <c r="AC360" s="350"/>
      <c r="AD360" s="350"/>
    </row>
    <row r="361" spans="1:30" ht="15.75" customHeight="1">
      <c r="A361" s="535"/>
      <c r="B361" s="274"/>
      <c r="C361" s="274"/>
      <c r="D361" s="535"/>
      <c r="E361" s="535"/>
      <c r="F361" s="535"/>
      <c r="G361" s="535"/>
      <c r="H361" s="535"/>
      <c r="I361" s="535"/>
      <c r="J361" s="540"/>
      <c r="K361" s="535"/>
      <c r="L361" s="535"/>
      <c r="M361" s="535"/>
      <c r="N361" s="535"/>
      <c r="O361" s="535"/>
      <c r="P361" s="535"/>
      <c r="Q361" s="350"/>
      <c r="R361" s="535"/>
      <c r="S361" s="350"/>
      <c r="T361" s="350"/>
      <c r="U361" s="274"/>
      <c r="V361" s="350"/>
      <c r="W361" s="350"/>
      <c r="X361" s="350"/>
      <c r="Y361" s="350"/>
      <c r="Z361" s="350"/>
      <c r="AA361" s="350"/>
      <c r="AB361" s="350"/>
      <c r="AC361" s="350"/>
      <c r="AD361" s="350"/>
    </row>
    <row r="362" spans="1:30" ht="15.75" customHeight="1">
      <c r="A362" s="535"/>
      <c r="B362" s="274"/>
      <c r="C362" s="274"/>
      <c r="D362" s="535"/>
      <c r="E362" s="535"/>
      <c r="F362" s="535"/>
      <c r="G362" s="535"/>
      <c r="H362" s="535"/>
      <c r="I362" s="535"/>
      <c r="J362" s="540"/>
      <c r="K362" s="535"/>
      <c r="L362" s="535"/>
      <c r="M362" s="535"/>
      <c r="N362" s="535"/>
      <c r="O362" s="535"/>
      <c r="P362" s="535"/>
      <c r="Q362" s="350"/>
      <c r="R362" s="535"/>
      <c r="S362" s="350"/>
      <c r="T362" s="350"/>
      <c r="U362" s="274"/>
      <c r="V362" s="350"/>
      <c r="W362" s="350"/>
      <c r="X362" s="350"/>
      <c r="Y362" s="350"/>
      <c r="Z362" s="350"/>
      <c r="AA362" s="350"/>
      <c r="AB362" s="350"/>
      <c r="AC362" s="350"/>
      <c r="AD362" s="350"/>
    </row>
    <row r="363" spans="1:30" ht="15.75" customHeight="1">
      <c r="A363" s="535"/>
      <c r="B363" s="274"/>
      <c r="C363" s="274"/>
      <c r="D363" s="535"/>
      <c r="E363" s="535"/>
      <c r="F363" s="535"/>
      <c r="G363" s="535"/>
      <c r="H363" s="535"/>
      <c r="I363" s="535"/>
      <c r="J363" s="540"/>
      <c r="K363" s="535"/>
      <c r="L363" s="535"/>
      <c r="M363" s="535"/>
      <c r="N363" s="535"/>
      <c r="O363" s="535"/>
      <c r="P363" s="535"/>
      <c r="Q363" s="350"/>
      <c r="R363" s="535"/>
      <c r="S363" s="350"/>
      <c r="T363" s="350"/>
      <c r="U363" s="274"/>
      <c r="V363" s="350"/>
      <c r="W363" s="350"/>
      <c r="X363" s="350"/>
      <c r="Y363" s="350"/>
      <c r="Z363" s="350"/>
      <c r="AA363" s="350"/>
      <c r="AB363" s="350"/>
      <c r="AC363" s="350"/>
      <c r="AD363" s="350"/>
    </row>
    <row r="364" spans="1:30" ht="15.75" customHeight="1">
      <c r="A364" s="535"/>
      <c r="B364" s="274"/>
      <c r="C364" s="274"/>
      <c r="D364" s="535"/>
      <c r="E364" s="535"/>
      <c r="F364" s="535"/>
      <c r="G364" s="535"/>
      <c r="H364" s="535"/>
      <c r="I364" s="535"/>
      <c r="J364" s="540"/>
      <c r="K364" s="535"/>
      <c r="L364" s="535"/>
      <c r="M364" s="535"/>
      <c r="N364" s="535"/>
      <c r="O364" s="535"/>
      <c r="P364" s="535"/>
      <c r="Q364" s="350"/>
      <c r="R364" s="535"/>
      <c r="S364" s="350"/>
      <c r="T364" s="350"/>
      <c r="U364" s="274"/>
      <c r="V364" s="350"/>
      <c r="W364" s="350"/>
      <c r="X364" s="350"/>
      <c r="Y364" s="350"/>
      <c r="Z364" s="350"/>
      <c r="AA364" s="350"/>
      <c r="AB364" s="350"/>
      <c r="AC364" s="350"/>
      <c r="AD364" s="350"/>
    </row>
    <row r="365" spans="1:30" ht="15.75" customHeight="1">
      <c r="A365" s="535"/>
      <c r="B365" s="274"/>
      <c r="C365" s="274"/>
      <c r="D365" s="535"/>
      <c r="E365" s="535"/>
      <c r="F365" s="535"/>
      <c r="G365" s="535"/>
      <c r="H365" s="535"/>
      <c r="I365" s="535"/>
      <c r="J365" s="540"/>
      <c r="K365" s="535"/>
      <c r="L365" s="535"/>
      <c r="M365" s="535"/>
      <c r="N365" s="535"/>
      <c r="O365" s="535"/>
      <c r="P365" s="535"/>
      <c r="Q365" s="350"/>
      <c r="R365" s="535"/>
      <c r="S365" s="350"/>
      <c r="T365" s="350"/>
      <c r="U365" s="274"/>
      <c r="V365" s="350"/>
      <c r="W365" s="350"/>
      <c r="X365" s="350"/>
      <c r="Y365" s="350"/>
      <c r="Z365" s="350"/>
      <c r="AA365" s="350"/>
      <c r="AB365" s="350"/>
      <c r="AC365" s="350"/>
      <c r="AD365" s="350"/>
    </row>
    <row r="366" spans="1:30" ht="15.75" customHeight="1">
      <c r="A366" s="535"/>
      <c r="B366" s="274"/>
      <c r="C366" s="274"/>
      <c r="D366" s="535"/>
      <c r="E366" s="535"/>
      <c r="F366" s="535"/>
      <c r="G366" s="535"/>
      <c r="H366" s="535"/>
      <c r="I366" s="535"/>
      <c r="J366" s="540"/>
      <c r="K366" s="535"/>
      <c r="L366" s="535"/>
      <c r="M366" s="535"/>
      <c r="N366" s="535"/>
      <c r="O366" s="535"/>
      <c r="P366" s="535"/>
      <c r="Q366" s="350"/>
      <c r="R366" s="535"/>
      <c r="S366" s="350"/>
      <c r="T366" s="350"/>
      <c r="U366" s="274"/>
      <c r="V366" s="350"/>
      <c r="W366" s="350"/>
      <c r="X366" s="350"/>
      <c r="Y366" s="350"/>
      <c r="Z366" s="350"/>
      <c r="AA366" s="350"/>
      <c r="AB366" s="350"/>
      <c r="AC366" s="350"/>
      <c r="AD366" s="350"/>
    </row>
    <row r="367" spans="1:30" ht="15.75" customHeight="1">
      <c r="A367" s="535"/>
      <c r="B367" s="274"/>
      <c r="C367" s="274"/>
      <c r="D367" s="535"/>
      <c r="E367" s="535"/>
      <c r="F367" s="535"/>
      <c r="G367" s="535"/>
      <c r="H367" s="535"/>
      <c r="I367" s="535"/>
      <c r="J367" s="540"/>
      <c r="K367" s="535"/>
      <c r="L367" s="535"/>
      <c r="M367" s="535"/>
      <c r="N367" s="535"/>
      <c r="O367" s="535"/>
      <c r="P367" s="535"/>
      <c r="Q367" s="350"/>
      <c r="R367" s="535"/>
      <c r="S367" s="350"/>
      <c r="T367" s="350"/>
      <c r="U367" s="274"/>
      <c r="V367" s="350"/>
      <c r="W367" s="350"/>
      <c r="X367" s="350"/>
      <c r="Y367" s="350"/>
      <c r="Z367" s="350"/>
      <c r="AA367" s="350"/>
      <c r="AB367" s="350"/>
      <c r="AC367" s="350"/>
      <c r="AD367" s="350"/>
    </row>
    <row r="368" spans="1:30" ht="15.75" customHeight="1">
      <c r="A368" s="535"/>
      <c r="B368" s="274"/>
      <c r="C368" s="274"/>
      <c r="D368" s="535"/>
      <c r="E368" s="535"/>
      <c r="F368" s="535"/>
      <c r="G368" s="535"/>
      <c r="H368" s="535"/>
      <c r="I368" s="535"/>
      <c r="J368" s="540"/>
      <c r="K368" s="535"/>
      <c r="L368" s="535"/>
      <c r="M368" s="535"/>
      <c r="N368" s="535"/>
      <c r="O368" s="535"/>
      <c r="P368" s="535"/>
      <c r="Q368" s="350"/>
      <c r="R368" s="535"/>
      <c r="S368" s="350"/>
      <c r="T368" s="350"/>
      <c r="U368" s="274"/>
      <c r="V368" s="350"/>
      <c r="W368" s="350"/>
      <c r="X368" s="350"/>
      <c r="Y368" s="350"/>
      <c r="Z368" s="350"/>
      <c r="AA368" s="350"/>
      <c r="AB368" s="350"/>
      <c r="AC368" s="350"/>
      <c r="AD368" s="350"/>
    </row>
    <row r="369" spans="1:30" ht="15.75" customHeight="1">
      <c r="A369" s="535"/>
      <c r="B369" s="274"/>
      <c r="C369" s="274"/>
      <c r="D369" s="535"/>
      <c r="E369" s="535"/>
      <c r="F369" s="535"/>
      <c r="G369" s="535"/>
      <c r="H369" s="535"/>
      <c r="I369" s="535"/>
      <c r="J369" s="540"/>
      <c r="K369" s="535"/>
      <c r="L369" s="535"/>
      <c r="M369" s="535"/>
      <c r="N369" s="535"/>
      <c r="O369" s="535"/>
      <c r="P369" s="535"/>
      <c r="Q369" s="350"/>
      <c r="R369" s="535"/>
      <c r="S369" s="350"/>
      <c r="T369" s="350"/>
      <c r="U369" s="274"/>
      <c r="V369" s="350"/>
      <c r="W369" s="350"/>
      <c r="X369" s="350"/>
      <c r="Y369" s="350"/>
      <c r="Z369" s="350"/>
      <c r="AA369" s="350"/>
      <c r="AB369" s="350"/>
      <c r="AC369" s="350"/>
      <c r="AD369" s="350"/>
    </row>
    <row r="370" spans="1:30" ht="15.75" customHeight="1">
      <c r="A370" s="535"/>
      <c r="B370" s="274"/>
      <c r="C370" s="274"/>
      <c r="D370" s="535"/>
      <c r="E370" s="535"/>
      <c r="F370" s="535"/>
      <c r="G370" s="535"/>
      <c r="H370" s="535"/>
      <c r="I370" s="535"/>
      <c r="J370" s="540"/>
      <c r="K370" s="535"/>
      <c r="L370" s="535"/>
      <c r="M370" s="535"/>
      <c r="N370" s="535"/>
      <c r="O370" s="535"/>
      <c r="P370" s="535"/>
      <c r="Q370" s="350"/>
      <c r="R370" s="535"/>
      <c r="S370" s="350"/>
      <c r="T370" s="350"/>
      <c r="U370" s="274"/>
      <c r="V370" s="350"/>
      <c r="W370" s="350"/>
      <c r="X370" s="350"/>
      <c r="Y370" s="350"/>
      <c r="Z370" s="350"/>
      <c r="AA370" s="350"/>
      <c r="AB370" s="350"/>
      <c r="AC370" s="350"/>
      <c r="AD370" s="350"/>
    </row>
    <row r="371" spans="1:30" ht="15.75" customHeight="1">
      <c r="A371" s="535"/>
      <c r="B371" s="274"/>
      <c r="C371" s="274"/>
      <c r="D371" s="535"/>
      <c r="E371" s="535"/>
      <c r="F371" s="535"/>
      <c r="G371" s="535"/>
      <c r="H371" s="535"/>
      <c r="I371" s="535"/>
      <c r="J371" s="540"/>
      <c r="K371" s="535"/>
      <c r="L371" s="535"/>
      <c r="M371" s="535"/>
      <c r="N371" s="535"/>
      <c r="O371" s="535"/>
      <c r="P371" s="535"/>
      <c r="Q371" s="350"/>
      <c r="R371" s="535"/>
      <c r="S371" s="350"/>
      <c r="T371" s="350"/>
      <c r="U371" s="274"/>
      <c r="V371" s="350"/>
      <c r="W371" s="350"/>
      <c r="X371" s="350"/>
      <c r="Y371" s="350"/>
      <c r="Z371" s="350"/>
      <c r="AA371" s="350"/>
      <c r="AB371" s="350"/>
      <c r="AC371" s="350"/>
      <c r="AD371" s="350"/>
    </row>
    <row r="372" spans="1:30" ht="15.75" customHeight="1">
      <c r="A372" s="535"/>
      <c r="B372" s="274"/>
      <c r="C372" s="274"/>
      <c r="D372" s="535"/>
      <c r="E372" s="535"/>
      <c r="F372" s="535"/>
      <c r="G372" s="535"/>
      <c r="H372" s="535"/>
      <c r="I372" s="535"/>
      <c r="J372" s="540"/>
      <c r="K372" s="535"/>
      <c r="L372" s="535"/>
      <c r="M372" s="535"/>
      <c r="N372" s="535"/>
      <c r="O372" s="535"/>
      <c r="P372" s="535"/>
      <c r="Q372" s="350"/>
      <c r="R372" s="535"/>
      <c r="S372" s="350"/>
      <c r="T372" s="350"/>
      <c r="U372" s="274"/>
      <c r="V372" s="350"/>
      <c r="W372" s="350"/>
      <c r="X372" s="350"/>
      <c r="Y372" s="350"/>
      <c r="Z372" s="350"/>
      <c r="AA372" s="350"/>
      <c r="AB372" s="350"/>
      <c r="AC372" s="350"/>
      <c r="AD372" s="350"/>
    </row>
    <row r="373" spans="1:30" ht="15.75" customHeight="1">
      <c r="A373" s="535"/>
      <c r="B373" s="274"/>
      <c r="C373" s="274"/>
      <c r="D373" s="535"/>
      <c r="E373" s="535"/>
      <c r="F373" s="535"/>
      <c r="G373" s="535"/>
      <c r="H373" s="535"/>
      <c r="I373" s="535"/>
      <c r="J373" s="540"/>
      <c r="K373" s="535"/>
      <c r="L373" s="535"/>
      <c r="M373" s="535"/>
      <c r="N373" s="535"/>
      <c r="O373" s="535"/>
      <c r="P373" s="535"/>
      <c r="Q373" s="350"/>
      <c r="R373" s="535"/>
      <c r="S373" s="350"/>
      <c r="T373" s="350"/>
      <c r="U373" s="274"/>
      <c r="V373" s="350"/>
      <c r="W373" s="350"/>
      <c r="X373" s="350"/>
      <c r="Y373" s="350"/>
      <c r="Z373" s="350"/>
      <c r="AA373" s="350"/>
      <c r="AB373" s="350"/>
      <c r="AC373" s="350"/>
      <c r="AD373" s="350"/>
    </row>
    <row r="374" spans="1:30" ht="15.75" customHeight="1">
      <c r="A374" s="535"/>
      <c r="B374" s="274"/>
      <c r="C374" s="274"/>
      <c r="D374" s="535"/>
      <c r="E374" s="535"/>
      <c r="F374" s="535"/>
      <c r="G374" s="535"/>
      <c r="H374" s="535"/>
      <c r="I374" s="535"/>
      <c r="J374" s="540"/>
      <c r="K374" s="535"/>
      <c r="L374" s="535"/>
      <c r="M374" s="535"/>
      <c r="N374" s="535"/>
      <c r="O374" s="535"/>
      <c r="P374" s="535"/>
      <c r="Q374" s="350"/>
      <c r="R374" s="535"/>
      <c r="S374" s="350"/>
      <c r="T374" s="350"/>
      <c r="U374" s="274"/>
      <c r="V374" s="350"/>
      <c r="W374" s="350"/>
      <c r="X374" s="350"/>
      <c r="Y374" s="350"/>
      <c r="Z374" s="350"/>
      <c r="AA374" s="350"/>
      <c r="AB374" s="350"/>
      <c r="AC374" s="350"/>
      <c r="AD374" s="350"/>
    </row>
    <row r="375" spans="1:30" ht="15.75" customHeight="1">
      <c r="A375" s="535"/>
      <c r="B375" s="274"/>
      <c r="C375" s="274"/>
      <c r="D375" s="535"/>
      <c r="E375" s="535"/>
      <c r="F375" s="535"/>
      <c r="G375" s="535"/>
      <c r="H375" s="535"/>
      <c r="I375" s="535"/>
      <c r="J375" s="540"/>
      <c r="K375" s="535"/>
      <c r="L375" s="535"/>
      <c r="M375" s="535"/>
      <c r="N375" s="535"/>
      <c r="O375" s="535"/>
      <c r="P375" s="535"/>
      <c r="Q375" s="350"/>
      <c r="R375" s="535"/>
      <c r="S375" s="350"/>
      <c r="T375" s="350"/>
      <c r="U375" s="274"/>
      <c r="V375" s="350"/>
      <c r="W375" s="350"/>
      <c r="X375" s="350"/>
      <c r="Y375" s="350"/>
      <c r="Z375" s="350"/>
      <c r="AA375" s="350"/>
      <c r="AB375" s="350"/>
      <c r="AC375" s="350"/>
      <c r="AD375" s="350"/>
    </row>
    <row r="376" spans="1:30" ht="15.75" customHeight="1">
      <c r="A376" s="535"/>
      <c r="B376" s="274"/>
      <c r="C376" s="274"/>
      <c r="D376" s="535"/>
      <c r="E376" s="535"/>
      <c r="F376" s="535"/>
      <c r="G376" s="535"/>
      <c r="H376" s="535"/>
      <c r="I376" s="535"/>
      <c r="J376" s="540"/>
      <c r="K376" s="535"/>
      <c r="L376" s="535"/>
      <c r="M376" s="535"/>
      <c r="N376" s="535"/>
      <c r="O376" s="535"/>
      <c r="P376" s="535"/>
      <c r="Q376" s="350"/>
      <c r="R376" s="535"/>
      <c r="S376" s="350"/>
      <c r="T376" s="350"/>
      <c r="U376" s="274"/>
      <c r="V376" s="350"/>
      <c r="W376" s="350"/>
      <c r="X376" s="350"/>
      <c r="Y376" s="350"/>
      <c r="Z376" s="350"/>
      <c r="AA376" s="350"/>
      <c r="AB376" s="350"/>
      <c r="AC376" s="350"/>
      <c r="AD376" s="350"/>
    </row>
    <row r="377" spans="1:30" ht="15.75" customHeight="1">
      <c r="A377" s="535"/>
      <c r="B377" s="274"/>
      <c r="C377" s="274"/>
      <c r="D377" s="535"/>
      <c r="E377" s="535"/>
      <c r="F377" s="535"/>
      <c r="G377" s="535"/>
      <c r="H377" s="535"/>
      <c r="I377" s="535"/>
      <c r="J377" s="540"/>
      <c r="K377" s="535"/>
      <c r="L377" s="535"/>
      <c r="M377" s="535"/>
      <c r="N377" s="535"/>
      <c r="O377" s="535"/>
      <c r="P377" s="535"/>
      <c r="Q377" s="350"/>
      <c r="R377" s="535"/>
      <c r="S377" s="350"/>
      <c r="T377" s="350"/>
      <c r="U377" s="274"/>
      <c r="V377" s="350"/>
      <c r="W377" s="350"/>
      <c r="X377" s="350"/>
      <c r="Y377" s="350"/>
      <c r="Z377" s="350"/>
      <c r="AA377" s="350"/>
      <c r="AB377" s="350"/>
      <c r="AC377" s="350"/>
      <c r="AD377" s="350"/>
    </row>
    <row r="378" spans="1:30" ht="15.75" customHeight="1">
      <c r="A378" s="535"/>
      <c r="B378" s="274"/>
      <c r="C378" s="274"/>
      <c r="D378" s="535"/>
      <c r="E378" s="535"/>
      <c r="F378" s="535"/>
      <c r="G378" s="535"/>
      <c r="H378" s="535"/>
      <c r="I378" s="535"/>
      <c r="J378" s="540"/>
      <c r="K378" s="535"/>
      <c r="L378" s="535"/>
      <c r="M378" s="535"/>
      <c r="N378" s="535"/>
      <c r="O378" s="535"/>
      <c r="P378" s="535"/>
      <c r="Q378" s="350"/>
      <c r="R378" s="535"/>
      <c r="S378" s="350"/>
      <c r="T378" s="350"/>
      <c r="U378" s="274"/>
      <c r="V378" s="350"/>
      <c r="W378" s="350"/>
      <c r="X378" s="350"/>
      <c r="Y378" s="350"/>
      <c r="Z378" s="350"/>
      <c r="AA378" s="350"/>
      <c r="AB378" s="350"/>
      <c r="AC378" s="350"/>
      <c r="AD378" s="350"/>
    </row>
    <row r="379" spans="1:30" ht="15.75" customHeight="1">
      <c r="A379" s="535"/>
      <c r="B379" s="274"/>
      <c r="C379" s="274"/>
      <c r="D379" s="535"/>
      <c r="E379" s="535"/>
      <c r="F379" s="535"/>
      <c r="G379" s="535"/>
      <c r="H379" s="535"/>
      <c r="I379" s="535"/>
      <c r="J379" s="540"/>
      <c r="K379" s="535"/>
      <c r="L379" s="535"/>
      <c r="M379" s="535"/>
      <c r="N379" s="535"/>
      <c r="O379" s="535"/>
      <c r="P379" s="535"/>
      <c r="Q379" s="350"/>
      <c r="R379" s="535"/>
      <c r="S379" s="350"/>
      <c r="T379" s="350"/>
      <c r="U379" s="274"/>
      <c r="V379" s="350"/>
      <c r="W379" s="350"/>
      <c r="X379" s="350"/>
      <c r="Y379" s="350"/>
      <c r="Z379" s="350"/>
      <c r="AA379" s="350"/>
      <c r="AB379" s="350"/>
      <c r="AC379" s="350"/>
      <c r="AD379" s="350"/>
    </row>
    <row r="380" spans="1:30" ht="15.75" customHeight="1">
      <c r="A380" s="535"/>
      <c r="B380" s="274"/>
      <c r="C380" s="274"/>
      <c r="D380" s="535"/>
      <c r="E380" s="535"/>
      <c r="F380" s="535"/>
      <c r="G380" s="535"/>
      <c r="H380" s="535"/>
      <c r="I380" s="535"/>
      <c r="J380" s="540"/>
      <c r="K380" s="535"/>
      <c r="L380" s="535"/>
      <c r="M380" s="535"/>
      <c r="N380" s="535"/>
      <c r="O380" s="535"/>
      <c r="P380" s="535"/>
      <c r="Q380" s="350"/>
      <c r="R380" s="535"/>
      <c r="S380" s="350"/>
      <c r="T380" s="350"/>
      <c r="U380" s="274"/>
      <c r="V380" s="350"/>
      <c r="W380" s="350"/>
      <c r="X380" s="350"/>
      <c r="Y380" s="350"/>
      <c r="Z380" s="350"/>
      <c r="AA380" s="350"/>
      <c r="AB380" s="350"/>
      <c r="AC380" s="350"/>
      <c r="AD380" s="350"/>
    </row>
    <row r="381" spans="1:30" ht="15.75" customHeight="1">
      <c r="A381" s="535"/>
      <c r="B381" s="274"/>
      <c r="C381" s="274"/>
      <c r="D381" s="535"/>
      <c r="E381" s="535"/>
      <c r="F381" s="535"/>
      <c r="G381" s="535"/>
      <c r="H381" s="535"/>
      <c r="I381" s="535"/>
      <c r="J381" s="540"/>
      <c r="K381" s="535"/>
      <c r="L381" s="535"/>
      <c r="M381" s="535"/>
      <c r="N381" s="535"/>
      <c r="O381" s="535"/>
      <c r="P381" s="535"/>
      <c r="Q381" s="350"/>
      <c r="R381" s="535"/>
      <c r="S381" s="350"/>
      <c r="T381" s="350"/>
      <c r="U381" s="274"/>
      <c r="V381" s="350"/>
      <c r="W381" s="350"/>
      <c r="X381" s="350"/>
      <c r="Y381" s="350"/>
      <c r="Z381" s="350"/>
      <c r="AA381" s="350"/>
      <c r="AB381" s="350"/>
      <c r="AC381" s="350"/>
      <c r="AD381" s="350"/>
    </row>
    <row r="382" spans="1:30" ht="15.75" customHeight="1">
      <c r="A382" s="535"/>
      <c r="B382" s="274"/>
      <c r="C382" s="274"/>
      <c r="D382" s="535"/>
      <c r="E382" s="535"/>
      <c r="F382" s="535"/>
      <c r="G382" s="535"/>
      <c r="H382" s="535"/>
      <c r="I382" s="535"/>
      <c r="J382" s="540"/>
      <c r="K382" s="535"/>
      <c r="L382" s="535"/>
      <c r="M382" s="535"/>
      <c r="N382" s="535"/>
      <c r="O382" s="535"/>
      <c r="P382" s="535"/>
      <c r="Q382" s="350"/>
      <c r="R382" s="535"/>
      <c r="S382" s="350"/>
      <c r="T382" s="350"/>
      <c r="U382" s="274"/>
      <c r="V382" s="350"/>
      <c r="W382" s="350"/>
      <c r="X382" s="350"/>
      <c r="Y382" s="350"/>
      <c r="Z382" s="350"/>
      <c r="AA382" s="350"/>
      <c r="AB382" s="350"/>
      <c r="AC382" s="350"/>
      <c r="AD382" s="350"/>
    </row>
    <row r="383" spans="1:30" ht="15.75" customHeight="1">
      <c r="A383" s="535"/>
      <c r="B383" s="274"/>
      <c r="C383" s="274"/>
      <c r="D383" s="535"/>
      <c r="E383" s="535"/>
      <c r="F383" s="535"/>
      <c r="G383" s="535"/>
      <c r="H383" s="535"/>
      <c r="I383" s="535"/>
      <c r="J383" s="540"/>
      <c r="K383" s="535"/>
      <c r="L383" s="535"/>
      <c r="M383" s="535"/>
      <c r="N383" s="535"/>
      <c r="O383" s="535"/>
      <c r="P383" s="535"/>
      <c r="Q383" s="350"/>
      <c r="R383" s="535"/>
      <c r="S383" s="350"/>
      <c r="T383" s="350"/>
      <c r="U383" s="274"/>
      <c r="V383" s="350"/>
      <c r="W383" s="350"/>
      <c r="X383" s="350"/>
      <c r="Y383" s="350"/>
      <c r="Z383" s="350"/>
      <c r="AA383" s="350"/>
      <c r="AB383" s="350"/>
      <c r="AC383" s="350"/>
      <c r="AD383" s="350"/>
    </row>
    <row r="384" spans="1:30" ht="15.75" customHeight="1">
      <c r="A384" s="535"/>
      <c r="B384" s="274"/>
      <c r="C384" s="274"/>
      <c r="D384" s="535"/>
      <c r="E384" s="535"/>
      <c r="F384" s="535"/>
      <c r="G384" s="535"/>
      <c r="H384" s="535"/>
      <c r="I384" s="535"/>
      <c r="J384" s="540"/>
      <c r="K384" s="535"/>
      <c r="L384" s="535"/>
      <c r="M384" s="535"/>
      <c r="N384" s="535"/>
      <c r="O384" s="535"/>
      <c r="P384" s="535"/>
      <c r="Q384" s="350"/>
      <c r="R384" s="535"/>
      <c r="S384" s="350"/>
      <c r="T384" s="350"/>
      <c r="U384" s="274"/>
      <c r="V384" s="350"/>
      <c r="W384" s="350"/>
      <c r="X384" s="350"/>
      <c r="Y384" s="350"/>
      <c r="Z384" s="350"/>
      <c r="AA384" s="350"/>
      <c r="AB384" s="350"/>
      <c r="AC384" s="350"/>
      <c r="AD384" s="350"/>
    </row>
    <row r="385" spans="1:30" ht="15.75" customHeight="1">
      <c r="A385" s="535"/>
      <c r="B385" s="274"/>
      <c r="C385" s="274"/>
      <c r="D385" s="535"/>
      <c r="E385" s="535"/>
      <c r="F385" s="535"/>
      <c r="G385" s="535"/>
      <c r="H385" s="535"/>
      <c r="I385" s="535"/>
      <c r="J385" s="540"/>
      <c r="K385" s="535"/>
      <c r="L385" s="535"/>
      <c r="M385" s="535"/>
      <c r="N385" s="535"/>
      <c r="O385" s="535"/>
      <c r="P385" s="535"/>
      <c r="Q385" s="350"/>
      <c r="R385" s="535"/>
      <c r="S385" s="350"/>
      <c r="T385" s="350"/>
      <c r="U385" s="274"/>
      <c r="V385" s="350"/>
      <c r="W385" s="350"/>
      <c r="X385" s="350"/>
      <c r="Y385" s="350"/>
      <c r="Z385" s="350"/>
      <c r="AA385" s="350"/>
      <c r="AB385" s="350"/>
      <c r="AC385" s="350"/>
      <c r="AD385" s="350"/>
    </row>
    <row r="386" spans="1:30" ht="15.75" customHeight="1">
      <c r="A386" s="535"/>
      <c r="B386" s="274"/>
      <c r="C386" s="274"/>
      <c r="D386" s="535"/>
      <c r="E386" s="535"/>
      <c r="F386" s="535"/>
      <c r="G386" s="535"/>
      <c r="H386" s="535"/>
      <c r="I386" s="535"/>
      <c r="J386" s="540"/>
      <c r="K386" s="535"/>
      <c r="L386" s="535"/>
      <c r="M386" s="535"/>
      <c r="N386" s="535"/>
      <c r="O386" s="535"/>
      <c r="P386" s="535"/>
      <c r="Q386" s="350"/>
      <c r="R386" s="535"/>
      <c r="S386" s="350"/>
      <c r="T386" s="350"/>
      <c r="U386" s="274"/>
      <c r="V386" s="350"/>
      <c r="W386" s="350"/>
      <c r="X386" s="350"/>
      <c r="Y386" s="350"/>
      <c r="Z386" s="350"/>
      <c r="AA386" s="350"/>
      <c r="AB386" s="350"/>
      <c r="AC386" s="350"/>
      <c r="AD386" s="350"/>
    </row>
    <row r="387" spans="1:30" ht="15.75" customHeight="1">
      <c r="A387" s="535"/>
      <c r="B387" s="274"/>
      <c r="C387" s="274"/>
      <c r="D387" s="535"/>
      <c r="E387" s="535"/>
      <c r="F387" s="535"/>
      <c r="G387" s="535"/>
      <c r="H387" s="535"/>
      <c r="I387" s="535"/>
      <c r="J387" s="540"/>
      <c r="K387" s="535"/>
      <c r="L387" s="535"/>
      <c r="M387" s="535"/>
      <c r="N387" s="535"/>
      <c r="O387" s="535"/>
      <c r="P387" s="535"/>
      <c r="Q387" s="350"/>
      <c r="R387" s="535"/>
      <c r="S387" s="350"/>
      <c r="T387" s="350"/>
      <c r="U387" s="274"/>
      <c r="V387" s="350"/>
      <c r="W387" s="350"/>
      <c r="X387" s="350"/>
      <c r="Y387" s="350"/>
      <c r="Z387" s="350"/>
      <c r="AA387" s="350"/>
      <c r="AB387" s="350"/>
      <c r="AC387" s="350"/>
      <c r="AD387" s="350"/>
    </row>
    <row r="388" spans="1:30" ht="15.75" customHeight="1">
      <c r="A388" s="535"/>
      <c r="B388" s="274"/>
      <c r="C388" s="274"/>
      <c r="D388" s="535"/>
      <c r="E388" s="535"/>
      <c r="F388" s="535"/>
      <c r="G388" s="535"/>
      <c r="H388" s="535"/>
      <c r="I388" s="535"/>
      <c r="J388" s="540"/>
      <c r="K388" s="535"/>
      <c r="L388" s="535"/>
      <c r="M388" s="535"/>
      <c r="N388" s="535"/>
      <c r="O388" s="535"/>
      <c r="P388" s="535"/>
      <c r="Q388" s="350"/>
      <c r="R388" s="535"/>
      <c r="S388" s="350"/>
      <c r="T388" s="350"/>
      <c r="U388" s="274"/>
      <c r="V388" s="350"/>
      <c r="W388" s="350"/>
      <c r="X388" s="350"/>
      <c r="Y388" s="350"/>
      <c r="Z388" s="350"/>
      <c r="AA388" s="350"/>
      <c r="AB388" s="350"/>
      <c r="AC388" s="350"/>
      <c r="AD388" s="350"/>
    </row>
    <row r="389" spans="1:30" ht="15.75" customHeight="1">
      <c r="A389" s="535"/>
      <c r="B389" s="274"/>
      <c r="C389" s="274"/>
      <c r="D389" s="535"/>
      <c r="E389" s="535"/>
      <c r="F389" s="535"/>
      <c r="G389" s="535"/>
      <c r="H389" s="535"/>
      <c r="I389" s="535"/>
      <c r="J389" s="540"/>
      <c r="K389" s="535"/>
      <c r="L389" s="535"/>
      <c r="M389" s="535"/>
      <c r="N389" s="535"/>
      <c r="O389" s="535"/>
      <c r="P389" s="535"/>
      <c r="Q389" s="350"/>
      <c r="R389" s="535"/>
      <c r="S389" s="350"/>
      <c r="T389" s="350"/>
      <c r="U389" s="274"/>
      <c r="V389" s="350"/>
      <c r="W389" s="350"/>
      <c r="X389" s="350"/>
      <c r="Y389" s="350"/>
      <c r="Z389" s="350"/>
      <c r="AA389" s="350"/>
      <c r="AB389" s="350"/>
      <c r="AC389" s="350"/>
      <c r="AD389" s="350"/>
    </row>
    <row r="390" spans="1:30" ht="15.75" customHeight="1">
      <c r="A390" s="535"/>
      <c r="B390" s="274"/>
      <c r="C390" s="274"/>
      <c r="D390" s="535"/>
      <c r="E390" s="535"/>
      <c r="F390" s="535"/>
      <c r="G390" s="535"/>
      <c r="H390" s="535"/>
      <c r="I390" s="535"/>
      <c r="J390" s="540"/>
      <c r="K390" s="535"/>
      <c r="L390" s="535"/>
      <c r="M390" s="535"/>
      <c r="N390" s="535"/>
      <c r="O390" s="535"/>
      <c r="P390" s="535"/>
      <c r="Q390" s="350"/>
      <c r="R390" s="535"/>
      <c r="S390" s="350"/>
      <c r="T390" s="350"/>
      <c r="U390" s="274"/>
      <c r="V390" s="350"/>
      <c r="W390" s="350"/>
      <c r="X390" s="350"/>
      <c r="Y390" s="350"/>
      <c r="Z390" s="350"/>
      <c r="AA390" s="350"/>
      <c r="AB390" s="350"/>
      <c r="AC390" s="350"/>
      <c r="AD390" s="350"/>
    </row>
    <row r="391" spans="1:30" ht="15.75" customHeight="1">
      <c r="A391" s="535"/>
      <c r="B391" s="274"/>
      <c r="C391" s="274"/>
      <c r="D391" s="535"/>
      <c r="E391" s="535"/>
      <c r="F391" s="535"/>
      <c r="G391" s="535"/>
      <c r="H391" s="535"/>
      <c r="I391" s="535"/>
      <c r="J391" s="540"/>
      <c r="K391" s="535"/>
      <c r="L391" s="535"/>
      <c r="M391" s="535"/>
      <c r="N391" s="535"/>
      <c r="O391" s="535"/>
      <c r="P391" s="535"/>
      <c r="Q391" s="350"/>
      <c r="R391" s="535"/>
      <c r="S391" s="350"/>
      <c r="T391" s="350"/>
      <c r="U391" s="274"/>
      <c r="V391" s="350"/>
      <c r="W391" s="350"/>
      <c r="X391" s="350"/>
      <c r="Y391" s="350"/>
      <c r="Z391" s="350"/>
      <c r="AA391" s="350"/>
      <c r="AB391" s="350"/>
      <c r="AC391" s="350"/>
      <c r="AD391" s="350"/>
    </row>
    <row r="392" spans="1:30" ht="15.75" customHeight="1">
      <c r="A392" s="535"/>
      <c r="B392" s="274"/>
      <c r="C392" s="274"/>
      <c r="D392" s="535"/>
      <c r="E392" s="535"/>
      <c r="F392" s="535"/>
      <c r="G392" s="535"/>
      <c r="H392" s="535"/>
      <c r="I392" s="535"/>
      <c r="J392" s="540"/>
      <c r="K392" s="535"/>
      <c r="L392" s="535"/>
      <c r="M392" s="535"/>
      <c r="N392" s="535"/>
      <c r="O392" s="535"/>
      <c r="P392" s="535"/>
      <c r="Q392" s="350"/>
      <c r="R392" s="535"/>
      <c r="S392" s="350"/>
      <c r="T392" s="350"/>
      <c r="U392" s="274"/>
      <c r="V392" s="350"/>
      <c r="W392" s="350"/>
      <c r="X392" s="350"/>
      <c r="Y392" s="350"/>
      <c r="Z392" s="350"/>
      <c r="AA392" s="350"/>
      <c r="AB392" s="350"/>
      <c r="AC392" s="350"/>
      <c r="AD392" s="350"/>
    </row>
    <row r="393" spans="1:30" ht="15.75" customHeight="1">
      <c r="A393" s="535"/>
      <c r="B393" s="274"/>
      <c r="C393" s="274"/>
      <c r="D393" s="535"/>
      <c r="E393" s="535"/>
      <c r="F393" s="535"/>
      <c r="G393" s="535"/>
      <c r="H393" s="535"/>
      <c r="I393" s="535"/>
      <c r="J393" s="540"/>
      <c r="K393" s="535"/>
      <c r="L393" s="535"/>
      <c r="M393" s="535"/>
      <c r="N393" s="535"/>
      <c r="O393" s="535"/>
      <c r="P393" s="535"/>
      <c r="Q393" s="350"/>
      <c r="R393" s="535"/>
      <c r="S393" s="350"/>
      <c r="T393" s="350"/>
      <c r="U393" s="274"/>
      <c r="V393" s="350"/>
      <c r="W393" s="350"/>
      <c r="X393" s="350"/>
      <c r="Y393" s="350"/>
      <c r="Z393" s="350"/>
      <c r="AA393" s="350"/>
      <c r="AB393" s="350"/>
      <c r="AC393" s="350"/>
      <c r="AD393" s="350"/>
    </row>
    <row r="394" spans="1:30" ht="15.75" customHeight="1">
      <c r="A394" s="535"/>
      <c r="B394" s="274"/>
      <c r="C394" s="274"/>
      <c r="D394" s="535"/>
      <c r="E394" s="535"/>
      <c r="F394" s="535"/>
      <c r="G394" s="535"/>
      <c r="H394" s="535"/>
      <c r="I394" s="535"/>
      <c r="J394" s="540"/>
      <c r="K394" s="535"/>
      <c r="L394" s="535"/>
      <c r="M394" s="535"/>
      <c r="N394" s="535"/>
      <c r="O394" s="535"/>
      <c r="P394" s="535"/>
      <c r="Q394" s="350"/>
      <c r="R394" s="535"/>
      <c r="S394" s="350"/>
      <c r="T394" s="350"/>
      <c r="U394" s="274"/>
      <c r="V394" s="350"/>
      <c r="W394" s="350"/>
      <c r="X394" s="350"/>
      <c r="Y394" s="350"/>
      <c r="Z394" s="350"/>
      <c r="AA394" s="350"/>
      <c r="AB394" s="350"/>
      <c r="AC394" s="350"/>
      <c r="AD394" s="350"/>
    </row>
    <row r="395" spans="1:30" ht="15.75" customHeight="1">
      <c r="A395" s="535"/>
      <c r="B395" s="274"/>
      <c r="C395" s="274"/>
      <c r="D395" s="535"/>
      <c r="E395" s="535"/>
      <c r="F395" s="535"/>
      <c r="G395" s="535"/>
      <c r="H395" s="535"/>
      <c r="I395" s="535"/>
      <c r="J395" s="540"/>
      <c r="K395" s="535"/>
      <c r="L395" s="535"/>
      <c r="M395" s="535"/>
      <c r="N395" s="535"/>
      <c r="O395" s="535"/>
      <c r="P395" s="535"/>
      <c r="Q395" s="350"/>
      <c r="R395" s="535"/>
      <c r="S395" s="350"/>
      <c r="T395" s="350"/>
      <c r="U395" s="274"/>
      <c r="V395" s="350"/>
      <c r="W395" s="350"/>
      <c r="X395" s="350"/>
      <c r="Y395" s="350"/>
      <c r="Z395" s="350"/>
      <c r="AA395" s="350"/>
      <c r="AB395" s="350"/>
      <c r="AC395" s="350"/>
      <c r="AD395" s="350"/>
    </row>
    <row r="396" spans="1:30" ht="15.75" customHeight="1">
      <c r="A396" s="535"/>
      <c r="B396" s="274"/>
      <c r="C396" s="274"/>
      <c r="D396" s="535"/>
      <c r="E396" s="535"/>
      <c r="F396" s="535"/>
      <c r="G396" s="535"/>
      <c r="H396" s="535"/>
      <c r="I396" s="535"/>
      <c r="J396" s="540"/>
      <c r="K396" s="535"/>
      <c r="L396" s="535"/>
      <c r="M396" s="535"/>
      <c r="N396" s="535"/>
      <c r="O396" s="535"/>
      <c r="P396" s="535"/>
      <c r="Q396" s="350"/>
      <c r="R396" s="535"/>
      <c r="S396" s="350"/>
      <c r="T396" s="350"/>
      <c r="U396" s="274"/>
      <c r="V396" s="350"/>
      <c r="W396" s="350"/>
      <c r="X396" s="350"/>
      <c r="Y396" s="350"/>
      <c r="Z396" s="350"/>
      <c r="AA396" s="350"/>
      <c r="AB396" s="350"/>
      <c r="AC396" s="350"/>
      <c r="AD396" s="350"/>
    </row>
    <row r="397" spans="1:30" ht="15.75" customHeight="1">
      <c r="A397" s="535"/>
      <c r="B397" s="274"/>
      <c r="C397" s="274"/>
      <c r="D397" s="535"/>
      <c r="E397" s="535"/>
      <c r="F397" s="535"/>
      <c r="G397" s="535"/>
      <c r="H397" s="535"/>
      <c r="I397" s="535"/>
      <c r="J397" s="540"/>
      <c r="K397" s="535"/>
      <c r="L397" s="535"/>
      <c r="M397" s="535"/>
      <c r="N397" s="535"/>
      <c r="O397" s="535"/>
      <c r="P397" s="535"/>
      <c r="Q397" s="350"/>
      <c r="R397" s="535"/>
      <c r="S397" s="350"/>
      <c r="T397" s="350"/>
      <c r="U397" s="274"/>
      <c r="V397" s="350"/>
      <c r="W397" s="350"/>
      <c r="X397" s="350"/>
      <c r="Y397" s="350"/>
      <c r="Z397" s="350"/>
      <c r="AA397" s="350"/>
      <c r="AB397" s="350"/>
      <c r="AC397" s="350"/>
      <c r="AD397" s="350"/>
    </row>
    <row r="398" spans="1:30" ht="15.75" customHeight="1">
      <c r="A398" s="535"/>
      <c r="B398" s="274"/>
      <c r="C398" s="274"/>
      <c r="D398" s="535"/>
      <c r="E398" s="535"/>
      <c r="F398" s="535"/>
      <c r="G398" s="535"/>
      <c r="H398" s="535"/>
      <c r="I398" s="535"/>
      <c r="J398" s="540"/>
      <c r="K398" s="535"/>
      <c r="L398" s="535"/>
      <c r="M398" s="535"/>
      <c r="N398" s="535"/>
      <c r="O398" s="535"/>
      <c r="P398" s="535"/>
      <c r="Q398" s="350"/>
      <c r="R398" s="535"/>
      <c r="S398" s="350"/>
      <c r="T398" s="350"/>
      <c r="U398" s="274"/>
      <c r="V398" s="350"/>
      <c r="W398" s="350"/>
      <c r="X398" s="350"/>
      <c r="Y398" s="350"/>
      <c r="Z398" s="350"/>
      <c r="AA398" s="350"/>
      <c r="AB398" s="350"/>
      <c r="AC398" s="350"/>
      <c r="AD398" s="350"/>
    </row>
    <row r="399" spans="1:30" ht="15.75" customHeight="1">
      <c r="A399" s="535"/>
      <c r="B399" s="274"/>
      <c r="C399" s="274"/>
      <c r="D399" s="535"/>
      <c r="E399" s="535"/>
      <c r="F399" s="535"/>
      <c r="G399" s="535"/>
      <c r="H399" s="535"/>
      <c r="I399" s="535"/>
      <c r="J399" s="540"/>
      <c r="K399" s="535"/>
      <c r="L399" s="535"/>
      <c r="M399" s="535"/>
      <c r="N399" s="535"/>
      <c r="O399" s="535"/>
      <c r="P399" s="535"/>
      <c r="Q399" s="350"/>
      <c r="R399" s="535"/>
      <c r="S399" s="350"/>
      <c r="T399" s="350"/>
      <c r="U399" s="274"/>
      <c r="V399" s="350"/>
      <c r="W399" s="350"/>
      <c r="X399" s="350"/>
      <c r="Y399" s="350"/>
      <c r="Z399" s="350"/>
      <c r="AA399" s="350"/>
      <c r="AB399" s="350"/>
      <c r="AC399" s="350"/>
      <c r="AD399" s="350"/>
    </row>
    <row r="400" spans="1:30" ht="15.75" customHeight="1">
      <c r="A400" s="535"/>
      <c r="B400" s="274"/>
      <c r="C400" s="274"/>
      <c r="D400" s="535"/>
      <c r="E400" s="535"/>
      <c r="F400" s="535"/>
      <c r="G400" s="535"/>
      <c r="H400" s="535"/>
      <c r="I400" s="535"/>
      <c r="J400" s="540"/>
      <c r="K400" s="535"/>
      <c r="L400" s="535"/>
      <c r="M400" s="535"/>
      <c r="N400" s="535"/>
      <c r="O400" s="535"/>
      <c r="P400" s="535"/>
      <c r="Q400" s="350"/>
      <c r="R400" s="535"/>
      <c r="S400" s="350"/>
      <c r="T400" s="350"/>
      <c r="U400" s="274"/>
      <c r="V400" s="350"/>
      <c r="W400" s="350"/>
      <c r="X400" s="350"/>
      <c r="Y400" s="350"/>
      <c r="Z400" s="350"/>
      <c r="AA400" s="350"/>
      <c r="AB400" s="350"/>
      <c r="AC400" s="350"/>
      <c r="AD400" s="350"/>
    </row>
    <row r="401" spans="1:30" ht="15.75" customHeight="1">
      <c r="A401" s="535"/>
      <c r="B401" s="274"/>
      <c r="C401" s="274"/>
      <c r="D401" s="535"/>
      <c r="E401" s="535"/>
      <c r="F401" s="535"/>
      <c r="G401" s="535"/>
      <c r="H401" s="535"/>
      <c r="I401" s="535"/>
      <c r="J401" s="540"/>
      <c r="K401" s="535"/>
      <c r="L401" s="535"/>
      <c r="M401" s="535"/>
      <c r="N401" s="535"/>
      <c r="O401" s="535"/>
      <c r="P401" s="535"/>
      <c r="Q401" s="350"/>
      <c r="R401" s="535"/>
      <c r="S401" s="350"/>
      <c r="T401" s="350"/>
      <c r="U401" s="274"/>
      <c r="V401" s="350"/>
      <c r="W401" s="350"/>
      <c r="X401" s="350"/>
      <c r="Y401" s="350"/>
      <c r="Z401" s="350"/>
      <c r="AA401" s="350"/>
      <c r="AB401" s="350"/>
      <c r="AC401" s="350"/>
      <c r="AD401" s="350"/>
    </row>
    <row r="402" spans="1:30" ht="15.75" customHeight="1">
      <c r="A402" s="535"/>
      <c r="B402" s="274"/>
      <c r="C402" s="274"/>
      <c r="D402" s="535"/>
      <c r="E402" s="535"/>
      <c r="F402" s="535"/>
      <c r="G402" s="535"/>
      <c r="H402" s="535"/>
      <c r="I402" s="535"/>
      <c r="J402" s="540"/>
      <c r="K402" s="535"/>
      <c r="L402" s="535"/>
      <c r="M402" s="535"/>
      <c r="N402" s="535"/>
      <c r="O402" s="535"/>
      <c r="P402" s="535"/>
      <c r="Q402" s="350"/>
      <c r="R402" s="535"/>
      <c r="S402" s="350"/>
      <c r="T402" s="350"/>
      <c r="U402" s="274"/>
      <c r="V402" s="350"/>
      <c r="W402" s="350"/>
      <c r="X402" s="350"/>
      <c r="Y402" s="350"/>
      <c r="Z402" s="350"/>
      <c r="AA402" s="350"/>
      <c r="AB402" s="350"/>
      <c r="AC402" s="350"/>
      <c r="AD402" s="350"/>
    </row>
    <row r="403" spans="1:30" ht="15.75" customHeight="1">
      <c r="A403" s="535"/>
      <c r="B403" s="274"/>
      <c r="C403" s="274"/>
      <c r="D403" s="535"/>
      <c r="E403" s="535"/>
      <c r="F403" s="535"/>
      <c r="G403" s="535"/>
      <c r="H403" s="535"/>
      <c r="I403" s="535"/>
      <c r="J403" s="540"/>
      <c r="K403" s="535"/>
      <c r="L403" s="535"/>
      <c r="M403" s="535"/>
      <c r="N403" s="535"/>
      <c r="O403" s="535"/>
      <c r="P403" s="535"/>
      <c r="Q403" s="350"/>
      <c r="R403" s="535"/>
      <c r="S403" s="350"/>
      <c r="T403" s="350"/>
      <c r="U403" s="274"/>
      <c r="V403" s="350"/>
      <c r="W403" s="350"/>
      <c r="X403" s="350"/>
      <c r="Y403" s="350"/>
      <c r="Z403" s="350"/>
      <c r="AA403" s="350"/>
      <c r="AB403" s="350"/>
      <c r="AC403" s="350"/>
      <c r="AD403" s="350"/>
    </row>
    <row r="404" spans="1:30" ht="15.75" customHeight="1">
      <c r="A404" s="535"/>
      <c r="B404" s="274"/>
      <c r="C404" s="274"/>
      <c r="D404" s="535"/>
      <c r="E404" s="535"/>
      <c r="F404" s="535"/>
      <c r="G404" s="535"/>
      <c r="H404" s="535"/>
      <c r="I404" s="535"/>
      <c r="J404" s="540"/>
      <c r="K404" s="535"/>
      <c r="L404" s="535"/>
      <c r="M404" s="535"/>
      <c r="N404" s="535"/>
      <c r="O404" s="535"/>
      <c r="P404" s="535"/>
      <c r="Q404" s="350"/>
      <c r="R404" s="535"/>
      <c r="S404" s="350"/>
      <c r="T404" s="350"/>
      <c r="U404" s="274"/>
      <c r="V404" s="350"/>
      <c r="W404" s="350"/>
      <c r="X404" s="350"/>
      <c r="Y404" s="350"/>
      <c r="Z404" s="350"/>
      <c r="AA404" s="350"/>
      <c r="AB404" s="350"/>
      <c r="AC404" s="350"/>
      <c r="AD404" s="350"/>
    </row>
    <row r="405" spans="1:30" ht="15.75" customHeight="1">
      <c r="A405" s="535"/>
      <c r="B405" s="274"/>
      <c r="C405" s="274"/>
      <c r="D405" s="535"/>
      <c r="E405" s="535"/>
      <c r="F405" s="535"/>
      <c r="G405" s="535"/>
      <c r="H405" s="535"/>
      <c r="I405" s="535"/>
      <c r="J405" s="540"/>
      <c r="K405" s="535"/>
      <c r="L405" s="535"/>
      <c r="M405" s="535"/>
      <c r="N405" s="535"/>
      <c r="O405" s="535"/>
      <c r="P405" s="535"/>
      <c r="Q405" s="350"/>
      <c r="R405" s="535"/>
      <c r="S405" s="350"/>
      <c r="T405" s="350"/>
      <c r="U405" s="274"/>
      <c r="V405" s="350"/>
      <c r="W405" s="350"/>
      <c r="X405" s="350"/>
      <c r="Y405" s="350"/>
      <c r="Z405" s="350"/>
      <c r="AA405" s="350"/>
      <c r="AB405" s="350"/>
      <c r="AC405" s="350"/>
      <c r="AD405" s="350"/>
    </row>
    <row r="406" spans="1:30" ht="15.75" customHeight="1">
      <c r="A406" s="535"/>
      <c r="B406" s="274"/>
      <c r="C406" s="274"/>
      <c r="D406" s="535"/>
      <c r="E406" s="535"/>
      <c r="F406" s="535"/>
      <c r="G406" s="535"/>
      <c r="H406" s="535"/>
      <c r="I406" s="535"/>
      <c r="J406" s="540"/>
      <c r="K406" s="535"/>
      <c r="L406" s="535"/>
      <c r="M406" s="535"/>
      <c r="N406" s="535"/>
      <c r="O406" s="535"/>
      <c r="P406" s="535"/>
      <c r="Q406" s="350"/>
      <c r="R406" s="535"/>
      <c r="S406" s="350"/>
      <c r="T406" s="350"/>
      <c r="U406" s="274"/>
      <c r="V406" s="350"/>
      <c r="W406" s="350"/>
      <c r="X406" s="350"/>
      <c r="Y406" s="350"/>
      <c r="Z406" s="350"/>
      <c r="AA406" s="350"/>
      <c r="AB406" s="350"/>
      <c r="AC406" s="350"/>
      <c r="AD406" s="350"/>
    </row>
    <row r="407" spans="1:30" ht="15.75" customHeight="1">
      <c r="A407" s="535"/>
      <c r="B407" s="274"/>
      <c r="C407" s="274"/>
      <c r="D407" s="535"/>
      <c r="E407" s="535"/>
      <c r="F407" s="535"/>
      <c r="G407" s="535"/>
      <c r="H407" s="535"/>
      <c r="I407" s="535"/>
      <c r="J407" s="540"/>
      <c r="K407" s="535"/>
      <c r="L407" s="535"/>
      <c r="M407" s="535"/>
      <c r="N407" s="535"/>
      <c r="O407" s="535"/>
      <c r="P407" s="535"/>
      <c r="Q407" s="350"/>
      <c r="R407" s="535"/>
      <c r="S407" s="350"/>
      <c r="T407" s="350"/>
      <c r="U407" s="274"/>
      <c r="V407" s="350"/>
      <c r="W407" s="350"/>
      <c r="X407" s="350"/>
      <c r="Y407" s="350"/>
      <c r="Z407" s="350"/>
      <c r="AA407" s="350"/>
      <c r="AB407" s="350"/>
      <c r="AC407" s="350"/>
      <c r="AD407" s="350"/>
    </row>
    <row r="408" spans="1:30" ht="15.75" customHeight="1">
      <c r="A408" s="535"/>
      <c r="B408" s="274"/>
      <c r="C408" s="274"/>
      <c r="D408" s="535"/>
      <c r="E408" s="535"/>
      <c r="F408" s="535"/>
      <c r="G408" s="535"/>
      <c r="H408" s="535"/>
      <c r="I408" s="535"/>
      <c r="J408" s="540"/>
      <c r="K408" s="535"/>
      <c r="L408" s="535"/>
      <c r="M408" s="535"/>
      <c r="N408" s="535"/>
      <c r="O408" s="535"/>
      <c r="P408" s="535"/>
      <c r="Q408" s="350"/>
      <c r="R408" s="535"/>
      <c r="S408" s="350"/>
      <c r="T408" s="350"/>
      <c r="U408" s="274"/>
      <c r="V408" s="350"/>
      <c r="W408" s="350"/>
      <c r="X408" s="350"/>
      <c r="Y408" s="350"/>
      <c r="Z408" s="350"/>
      <c r="AA408" s="350"/>
      <c r="AB408" s="350"/>
      <c r="AC408" s="350"/>
      <c r="AD408" s="350"/>
    </row>
    <row r="409" spans="1:30" ht="15.75" customHeight="1">
      <c r="A409" s="535"/>
      <c r="B409" s="274"/>
      <c r="C409" s="274"/>
      <c r="D409" s="535"/>
      <c r="E409" s="535"/>
      <c r="F409" s="535"/>
      <c r="G409" s="535"/>
      <c r="H409" s="535"/>
      <c r="I409" s="535"/>
      <c r="J409" s="540"/>
      <c r="K409" s="535"/>
      <c r="L409" s="535"/>
      <c r="M409" s="535"/>
      <c r="N409" s="535"/>
      <c r="O409" s="535"/>
      <c r="P409" s="535"/>
      <c r="Q409" s="350"/>
      <c r="R409" s="535"/>
      <c r="S409" s="350"/>
      <c r="T409" s="350"/>
      <c r="U409" s="274"/>
      <c r="V409" s="350"/>
      <c r="W409" s="350"/>
      <c r="X409" s="350"/>
      <c r="Y409" s="350"/>
      <c r="Z409" s="350"/>
      <c r="AA409" s="350"/>
      <c r="AB409" s="350"/>
      <c r="AC409" s="350"/>
      <c r="AD409" s="350"/>
    </row>
    <row r="410" spans="1:30" ht="15.75" customHeight="1">
      <c r="A410" s="535"/>
      <c r="B410" s="274"/>
      <c r="C410" s="274"/>
      <c r="D410" s="535"/>
      <c r="E410" s="535"/>
      <c r="F410" s="535"/>
      <c r="G410" s="535"/>
      <c r="H410" s="535"/>
      <c r="I410" s="535"/>
      <c r="J410" s="540"/>
      <c r="K410" s="535"/>
      <c r="L410" s="535"/>
      <c r="M410" s="535"/>
      <c r="N410" s="535"/>
      <c r="O410" s="535"/>
      <c r="P410" s="535"/>
      <c r="Q410" s="350"/>
      <c r="R410" s="535"/>
      <c r="S410" s="350"/>
      <c r="T410" s="350"/>
      <c r="U410" s="274"/>
      <c r="V410" s="350"/>
      <c r="W410" s="350"/>
      <c r="X410" s="350"/>
      <c r="Y410" s="350"/>
      <c r="Z410" s="350"/>
      <c r="AA410" s="350"/>
      <c r="AB410" s="350"/>
      <c r="AC410" s="350"/>
      <c r="AD410" s="350"/>
    </row>
    <row r="411" spans="1:30" ht="15.75" customHeight="1">
      <c r="A411" s="535"/>
      <c r="B411" s="274"/>
      <c r="C411" s="274"/>
      <c r="D411" s="535"/>
      <c r="E411" s="535"/>
      <c r="F411" s="535"/>
      <c r="G411" s="535"/>
      <c r="H411" s="535"/>
      <c r="I411" s="535"/>
      <c r="J411" s="540"/>
      <c r="K411" s="535"/>
      <c r="L411" s="535"/>
      <c r="M411" s="535"/>
      <c r="N411" s="535"/>
      <c r="O411" s="535"/>
      <c r="P411" s="535"/>
      <c r="Q411" s="350"/>
      <c r="R411" s="535"/>
      <c r="S411" s="350"/>
      <c r="T411" s="350"/>
      <c r="U411" s="274"/>
      <c r="V411" s="350"/>
      <c r="W411" s="350"/>
      <c r="X411" s="350"/>
      <c r="Y411" s="350"/>
      <c r="Z411" s="350"/>
      <c r="AA411" s="350"/>
      <c r="AB411" s="350"/>
      <c r="AC411" s="350"/>
      <c r="AD411" s="350"/>
    </row>
    <row r="412" spans="1:30" ht="15.75" customHeight="1">
      <c r="A412" s="535"/>
      <c r="B412" s="274"/>
      <c r="C412" s="274"/>
      <c r="D412" s="535"/>
      <c r="E412" s="535"/>
      <c r="F412" s="535"/>
      <c r="G412" s="535"/>
      <c r="H412" s="535"/>
      <c r="I412" s="535"/>
      <c r="J412" s="540"/>
      <c r="K412" s="535"/>
      <c r="L412" s="535"/>
      <c r="M412" s="535"/>
      <c r="N412" s="535"/>
      <c r="O412" s="535"/>
      <c r="P412" s="535"/>
      <c r="Q412" s="350"/>
      <c r="R412" s="535"/>
      <c r="S412" s="350"/>
      <c r="T412" s="350"/>
      <c r="U412" s="274"/>
      <c r="V412" s="350"/>
      <c r="W412" s="350"/>
      <c r="X412" s="350"/>
      <c r="Y412" s="350"/>
      <c r="Z412" s="350"/>
      <c r="AA412" s="350"/>
      <c r="AB412" s="350"/>
      <c r="AC412" s="350"/>
      <c r="AD412" s="350"/>
    </row>
    <row r="413" spans="1:30" ht="15.75" customHeight="1">
      <c r="A413" s="535"/>
      <c r="B413" s="274"/>
      <c r="C413" s="274"/>
      <c r="D413" s="535"/>
      <c r="E413" s="535"/>
      <c r="F413" s="535"/>
      <c r="G413" s="535"/>
      <c r="H413" s="535"/>
      <c r="I413" s="535"/>
      <c r="J413" s="540"/>
      <c r="K413" s="535"/>
      <c r="L413" s="535"/>
      <c r="M413" s="535"/>
      <c r="N413" s="535"/>
      <c r="O413" s="535"/>
      <c r="P413" s="535"/>
      <c r="Q413" s="350"/>
      <c r="R413" s="535"/>
      <c r="S413" s="350"/>
      <c r="T413" s="350"/>
      <c r="U413" s="274"/>
      <c r="V413" s="350"/>
      <c r="W413" s="350"/>
      <c r="X413" s="350"/>
      <c r="Y413" s="350"/>
      <c r="Z413" s="350"/>
      <c r="AA413" s="350"/>
      <c r="AB413" s="350"/>
      <c r="AC413" s="350"/>
      <c r="AD413" s="350"/>
    </row>
    <row r="414" spans="1:30" ht="15.75" customHeight="1">
      <c r="A414" s="535"/>
      <c r="B414" s="274"/>
      <c r="C414" s="274"/>
      <c r="D414" s="535"/>
      <c r="E414" s="535"/>
      <c r="F414" s="535"/>
      <c r="G414" s="535"/>
      <c r="H414" s="535"/>
      <c r="I414" s="535"/>
      <c r="J414" s="540"/>
      <c r="K414" s="535"/>
      <c r="L414" s="535"/>
      <c r="M414" s="535"/>
      <c r="N414" s="535"/>
      <c r="O414" s="535"/>
      <c r="P414" s="535"/>
      <c r="Q414" s="350"/>
      <c r="R414" s="535"/>
      <c r="S414" s="350"/>
      <c r="T414" s="350"/>
      <c r="U414" s="274"/>
      <c r="V414" s="350"/>
      <c r="W414" s="350"/>
      <c r="X414" s="350"/>
      <c r="Y414" s="350"/>
      <c r="Z414" s="350"/>
      <c r="AA414" s="350"/>
      <c r="AB414" s="350"/>
      <c r="AC414" s="350"/>
      <c r="AD414" s="350"/>
    </row>
    <row r="415" spans="1:30" ht="15.75" customHeight="1">
      <c r="A415" s="535"/>
      <c r="B415" s="274"/>
      <c r="C415" s="274"/>
      <c r="D415" s="535"/>
      <c r="E415" s="535"/>
      <c r="F415" s="535"/>
      <c r="G415" s="535"/>
      <c r="H415" s="535"/>
      <c r="I415" s="535"/>
      <c r="J415" s="540"/>
      <c r="K415" s="535"/>
      <c r="L415" s="535"/>
      <c r="M415" s="535"/>
      <c r="N415" s="535"/>
      <c r="O415" s="535"/>
      <c r="P415" s="535"/>
      <c r="Q415" s="350"/>
      <c r="R415" s="535"/>
      <c r="S415" s="350"/>
      <c r="T415" s="350"/>
      <c r="U415" s="274"/>
      <c r="V415" s="350"/>
      <c r="W415" s="350"/>
      <c r="X415" s="350"/>
      <c r="Y415" s="350"/>
      <c r="Z415" s="350"/>
      <c r="AA415" s="350"/>
      <c r="AB415" s="350"/>
      <c r="AC415" s="350"/>
      <c r="AD415" s="350"/>
    </row>
    <row r="416" spans="1:30" ht="15.75" customHeight="1">
      <c r="A416" s="535"/>
      <c r="B416" s="274"/>
      <c r="C416" s="274"/>
      <c r="D416" s="535"/>
      <c r="E416" s="535"/>
      <c r="F416" s="535"/>
      <c r="G416" s="535"/>
      <c r="H416" s="535"/>
      <c r="I416" s="535"/>
      <c r="J416" s="540"/>
      <c r="K416" s="535"/>
      <c r="L416" s="535"/>
      <c r="M416" s="535"/>
      <c r="N416" s="535"/>
      <c r="O416" s="535"/>
      <c r="P416" s="535"/>
      <c r="Q416" s="350"/>
      <c r="R416" s="535"/>
      <c r="S416" s="350"/>
      <c r="T416" s="350"/>
      <c r="U416" s="274"/>
      <c r="V416" s="350"/>
      <c r="W416" s="350"/>
      <c r="X416" s="350"/>
      <c r="Y416" s="350"/>
      <c r="Z416" s="350"/>
      <c r="AA416" s="350"/>
      <c r="AB416" s="350"/>
      <c r="AC416" s="350"/>
      <c r="AD416" s="350"/>
    </row>
    <row r="417" spans="1:30" ht="15.75" customHeight="1">
      <c r="A417" s="535"/>
      <c r="B417" s="274"/>
      <c r="C417" s="274"/>
      <c r="D417" s="535"/>
      <c r="E417" s="535"/>
      <c r="F417" s="535"/>
      <c r="G417" s="535"/>
      <c r="H417" s="535"/>
      <c r="I417" s="535"/>
      <c r="J417" s="540"/>
      <c r="K417" s="535"/>
      <c r="L417" s="535"/>
      <c r="M417" s="535"/>
      <c r="N417" s="535"/>
      <c r="O417" s="535"/>
      <c r="P417" s="535"/>
      <c r="Q417" s="350"/>
      <c r="R417" s="535"/>
      <c r="S417" s="350"/>
      <c r="T417" s="350"/>
      <c r="U417" s="274"/>
      <c r="V417" s="350"/>
      <c r="W417" s="350"/>
      <c r="X417" s="350"/>
      <c r="Y417" s="350"/>
      <c r="Z417" s="350"/>
      <c r="AA417" s="350"/>
      <c r="AB417" s="350"/>
      <c r="AC417" s="350"/>
      <c r="AD417" s="350"/>
    </row>
    <row r="418" spans="1:30" ht="15.75" customHeight="1">
      <c r="A418" s="535"/>
      <c r="B418" s="274"/>
      <c r="C418" s="274"/>
      <c r="D418" s="535"/>
      <c r="E418" s="535"/>
      <c r="F418" s="535"/>
      <c r="G418" s="535"/>
      <c r="H418" s="535"/>
      <c r="I418" s="535"/>
      <c r="J418" s="540"/>
      <c r="K418" s="535"/>
      <c r="L418" s="535"/>
      <c r="M418" s="535"/>
      <c r="N418" s="535"/>
      <c r="O418" s="535"/>
      <c r="P418" s="535"/>
      <c r="Q418" s="350"/>
      <c r="R418" s="535"/>
      <c r="S418" s="350"/>
      <c r="T418" s="350"/>
      <c r="U418" s="274"/>
      <c r="V418" s="350"/>
      <c r="W418" s="350"/>
      <c r="X418" s="350"/>
      <c r="Y418" s="350"/>
      <c r="Z418" s="350"/>
      <c r="AA418" s="350"/>
      <c r="AB418" s="350"/>
      <c r="AC418" s="350"/>
      <c r="AD418" s="350"/>
    </row>
    <row r="419" spans="1:30" ht="15.75" customHeight="1">
      <c r="A419" s="535"/>
      <c r="B419" s="274"/>
      <c r="C419" s="274"/>
      <c r="D419" s="535"/>
      <c r="E419" s="535"/>
      <c r="F419" s="535"/>
      <c r="G419" s="535"/>
      <c r="H419" s="535"/>
      <c r="I419" s="535"/>
      <c r="J419" s="540"/>
      <c r="K419" s="535"/>
      <c r="L419" s="535"/>
      <c r="M419" s="535"/>
      <c r="N419" s="535"/>
      <c r="O419" s="535"/>
      <c r="P419" s="535"/>
      <c r="Q419" s="350"/>
      <c r="R419" s="535"/>
      <c r="S419" s="350"/>
      <c r="T419" s="350"/>
      <c r="U419" s="274"/>
      <c r="V419" s="350"/>
      <c r="W419" s="350"/>
      <c r="X419" s="350"/>
      <c r="Y419" s="350"/>
      <c r="Z419" s="350"/>
      <c r="AA419" s="350"/>
      <c r="AB419" s="350"/>
      <c r="AC419" s="350"/>
      <c r="AD419" s="350"/>
    </row>
    <row r="420" spans="1:30" ht="15.75" customHeight="1">
      <c r="A420" s="535"/>
      <c r="B420" s="274"/>
      <c r="C420" s="274"/>
      <c r="D420" s="535"/>
      <c r="E420" s="535"/>
      <c r="F420" s="535"/>
      <c r="G420" s="535"/>
      <c r="H420" s="535"/>
      <c r="I420" s="535"/>
      <c r="J420" s="540"/>
      <c r="K420" s="535"/>
      <c r="L420" s="535"/>
      <c r="M420" s="535"/>
      <c r="N420" s="535"/>
      <c r="O420" s="535"/>
      <c r="P420" s="535"/>
      <c r="Q420" s="350"/>
      <c r="R420" s="535"/>
      <c r="S420" s="350"/>
      <c r="T420" s="350"/>
      <c r="U420" s="274"/>
      <c r="V420" s="350"/>
      <c r="W420" s="350"/>
      <c r="X420" s="350"/>
      <c r="Y420" s="350"/>
      <c r="Z420" s="350"/>
      <c r="AA420" s="350"/>
      <c r="AB420" s="350"/>
      <c r="AC420" s="350"/>
      <c r="AD420" s="350"/>
    </row>
    <row r="421" spans="1:30" ht="15.75" customHeight="1">
      <c r="A421" s="535"/>
      <c r="B421" s="274"/>
      <c r="C421" s="274"/>
      <c r="D421" s="535"/>
      <c r="E421" s="535"/>
      <c r="F421" s="535"/>
      <c r="G421" s="535"/>
      <c r="H421" s="535"/>
      <c r="I421" s="535"/>
      <c r="J421" s="540"/>
      <c r="K421" s="535"/>
      <c r="L421" s="535"/>
      <c r="M421" s="535"/>
      <c r="N421" s="535"/>
      <c r="O421" s="535"/>
      <c r="P421" s="535"/>
      <c r="Q421" s="350"/>
      <c r="R421" s="535"/>
      <c r="S421" s="350"/>
      <c r="T421" s="350"/>
      <c r="U421" s="274"/>
      <c r="V421" s="350"/>
      <c r="W421" s="350"/>
      <c r="X421" s="350"/>
      <c r="Y421" s="350"/>
      <c r="Z421" s="350"/>
      <c r="AA421" s="350"/>
      <c r="AB421" s="350"/>
      <c r="AC421" s="350"/>
      <c r="AD421" s="350"/>
    </row>
    <row r="422" spans="1:30" ht="15.75" customHeight="1">
      <c r="A422" s="535"/>
      <c r="B422" s="274"/>
      <c r="C422" s="274"/>
      <c r="D422" s="535"/>
      <c r="E422" s="535"/>
      <c r="F422" s="535"/>
      <c r="G422" s="535"/>
      <c r="H422" s="535"/>
      <c r="I422" s="535"/>
      <c r="J422" s="540"/>
      <c r="K422" s="535"/>
      <c r="L422" s="535"/>
      <c r="M422" s="535"/>
      <c r="N422" s="535"/>
      <c r="O422" s="535"/>
      <c r="P422" s="535"/>
      <c r="Q422" s="350"/>
      <c r="R422" s="535"/>
      <c r="S422" s="350"/>
      <c r="T422" s="350"/>
      <c r="U422" s="274"/>
      <c r="V422" s="350"/>
      <c r="W422" s="350"/>
      <c r="X422" s="350"/>
      <c r="Y422" s="350"/>
      <c r="Z422" s="350"/>
      <c r="AA422" s="350"/>
      <c r="AB422" s="350"/>
      <c r="AC422" s="350"/>
      <c r="AD422" s="350"/>
    </row>
    <row r="423" spans="1:30" ht="15.75" customHeight="1">
      <c r="A423" s="535"/>
      <c r="B423" s="274"/>
      <c r="C423" s="274"/>
      <c r="D423" s="535"/>
      <c r="E423" s="535"/>
      <c r="F423" s="535"/>
      <c r="G423" s="535"/>
      <c r="H423" s="535"/>
      <c r="I423" s="535"/>
      <c r="J423" s="540"/>
      <c r="K423" s="535"/>
      <c r="L423" s="535"/>
      <c r="M423" s="535"/>
      <c r="N423" s="535"/>
      <c r="O423" s="535"/>
      <c r="P423" s="535"/>
      <c r="Q423" s="350"/>
      <c r="R423" s="535"/>
      <c r="S423" s="350"/>
      <c r="T423" s="350"/>
      <c r="U423" s="274"/>
      <c r="V423" s="350"/>
      <c r="W423" s="350"/>
      <c r="X423" s="350"/>
      <c r="Y423" s="350"/>
      <c r="Z423" s="350"/>
      <c r="AA423" s="350"/>
      <c r="AB423" s="350"/>
      <c r="AC423" s="350"/>
      <c r="AD423" s="350"/>
    </row>
    <row r="424" spans="1:30" ht="15.75" customHeight="1">
      <c r="A424" s="535"/>
      <c r="B424" s="274"/>
      <c r="C424" s="274"/>
      <c r="D424" s="535"/>
      <c r="E424" s="535"/>
      <c r="F424" s="535"/>
      <c r="G424" s="535"/>
      <c r="H424" s="535"/>
      <c r="I424" s="535"/>
      <c r="J424" s="540"/>
      <c r="K424" s="535"/>
      <c r="L424" s="535"/>
      <c r="M424" s="535"/>
      <c r="N424" s="535"/>
      <c r="O424" s="535"/>
      <c r="P424" s="535"/>
      <c r="Q424" s="350"/>
      <c r="R424" s="535"/>
      <c r="S424" s="350"/>
      <c r="T424" s="350"/>
      <c r="U424" s="274"/>
      <c r="V424" s="350"/>
      <c r="W424" s="350"/>
      <c r="X424" s="350"/>
      <c r="Y424" s="350"/>
      <c r="Z424" s="350"/>
      <c r="AA424" s="350"/>
      <c r="AB424" s="350"/>
      <c r="AC424" s="350"/>
      <c r="AD424" s="350"/>
    </row>
    <row r="425" spans="1:30" ht="15.75" customHeight="1">
      <c r="A425" s="535"/>
      <c r="B425" s="274"/>
      <c r="C425" s="274"/>
      <c r="D425" s="535"/>
      <c r="E425" s="535"/>
      <c r="F425" s="535"/>
      <c r="G425" s="535"/>
      <c r="H425" s="535"/>
      <c r="I425" s="535"/>
      <c r="J425" s="540"/>
      <c r="K425" s="535"/>
      <c r="L425" s="535"/>
      <c r="M425" s="535"/>
      <c r="N425" s="535"/>
      <c r="O425" s="535"/>
      <c r="P425" s="535"/>
      <c r="Q425" s="350"/>
      <c r="R425" s="535"/>
      <c r="S425" s="350"/>
      <c r="T425" s="350"/>
      <c r="U425" s="274"/>
      <c r="V425" s="350"/>
      <c r="W425" s="350"/>
      <c r="X425" s="350"/>
      <c r="Y425" s="350"/>
      <c r="Z425" s="350"/>
      <c r="AA425" s="350"/>
      <c r="AB425" s="350"/>
      <c r="AC425" s="350"/>
      <c r="AD425" s="350"/>
    </row>
    <row r="426" spans="1:30" ht="15.75" customHeight="1">
      <c r="A426" s="535"/>
      <c r="B426" s="274"/>
      <c r="C426" s="274"/>
      <c r="D426" s="535"/>
      <c r="E426" s="535"/>
      <c r="F426" s="535"/>
      <c r="G426" s="535"/>
      <c r="H426" s="535"/>
      <c r="I426" s="535"/>
      <c r="J426" s="540"/>
      <c r="K426" s="535"/>
      <c r="L426" s="535"/>
      <c r="M426" s="535"/>
      <c r="N426" s="535"/>
      <c r="O426" s="535"/>
      <c r="P426" s="535"/>
      <c r="Q426" s="350"/>
      <c r="R426" s="535"/>
      <c r="S426" s="350"/>
      <c r="T426" s="350"/>
      <c r="U426" s="274"/>
      <c r="V426" s="350"/>
      <c r="W426" s="350"/>
      <c r="X426" s="350"/>
      <c r="Y426" s="350"/>
      <c r="Z426" s="350"/>
      <c r="AA426" s="350"/>
      <c r="AB426" s="350"/>
      <c r="AC426" s="350"/>
      <c r="AD426" s="350"/>
    </row>
    <row r="427" spans="1:30" ht="15.75" customHeight="1">
      <c r="A427" s="535"/>
      <c r="B427" s="274"/>
      <c r="C427" s="274"/>
      <c r="D427" s="535"/>
      <c r="E427" s="535"/>
      <c r="F427" s="535"/>
      <c r="G427" s="535"/>
      <c r="H427" s="535"/>
      <c r="I427" s="535"/>
      <c r="J427" s="540"/>
      <c r="K427" s="535"/>
      <c r="L427" s="535"/>
      <c r="M427" s="535"/>
      <c r="N427" s="535"/>
      <c r="O427" s="535"/>
      <c r="P427" s="535"/>
      <c r="Q427" s="350"/>
      <c r="R427" s="535"/>
      <c r="S427" s="350"/>
      <c r="T427" s="350"/>
      <c r="U427" s="274"/>
      <c r="V427" s="350"/>
      <c r="W427" s="350"/>
      <c r="X427" s="350"/>
      <c r="Y427" s="350"/>
      <c r="Z427" s="350"/>
      <c r="AA427" s="350"/>
      <c r="AB427" s="350"/>
      <c r="AC427" s="350"/>
      <c r="AD427" s="350"/>
    </row>
    <row r="428" spans="1:30" ht="15.75" customHeight="1">
      <c r="A428" s="535"/>
      <c r="B428" s="274"/>
      <c r="C428" s="274"/>
      <c r="D428" s="535"/>
      <c r="E428" s="535"/>
      <c r="F428" s="535"/>
      <c r="G428" s="535"/>
      <c r="H428" s="535"/>
      <c r="I428" s="535"/>
      <c r="J428" s="540"/>
      <c r="K428" s="535"/>
      <c r="L428" s="535"/>
      <c r="M428" s="535"/>
      <c r="N428" s="535"/>
      <c r="O428" s="535"/>
      <c r="P428" s="535"/>
      <c r="Q428" s="350"/>
      <c r="R428" s="535"/>
      <c r="S428" s="350"/>
      <c r="T428" s="350"/>
      <c r="U428" s="274"/>
      <c r="V428" s="350"/>
      <c r="W428" s="350"/>
      <c r="X428" s="350"/>
      <c r="Y428" s="350"/>
      <c r="Z428" s="350"/>
      <c r="AA428" s="350"/>
      <c r="AB428" s="350"/>
      <c r="AC428" s="350"/>
      <c r="AD428" s="350"/>
    </row>
    <row r="429" spans="1:30" ht="15.75" customHeight="1">
      <c r="A429" s="535"/>
      <c r="B429" s="274"/>
      <c r="C429" s="274"/>
      <c r="D429" s="535"/>
      <c r="E429" s="535"/>
      <c r="F429" s="535"/>
      <c r="G429" s="535"/>
      <c r="H429" s="535"/>
      <c r="I429" s="535"/>
      <c r="J429" s="540"/>
      <c r="K429" s="535"/>
      <c r="L429" s="535"/>
      <c r="M429" s="535"/>
      <c r="N429" s="535"/>
      <c r="O429" s="535"/>
      <c r="P429" s="535"/>
      <c r="Q429" s="350"/>
      <c r="R429" s="535"/>
      <c r="S429" s="350"/>
      <c r="T429" s="350"/>
      <c r="U429" s="274"/>
      <c r="V429" s="350"/>
      <c r="W429" s="350"/>
      <c r="X429" s="350"/>
      <c r="Y429" s="350"/>
      <c r="Z429" s="350"/>
      <c r="AA429" s="350"/>
      <c r="AB429" s="350"/>
      <c r="AC429" s="350"/>
      <c r="AD429" s="350"/>
    </row>
    <row r="430" spans="1:30" ht="15.75" customHeight="1">
      <c r="A430" s="535"/>
      <c r="B430" s="274"/>
      <c r="C430" s="274"/>
      <c r="D430" s="535"/>
      <c r="E430" s="535"/>
      <c r="F430" s="535"/>
      <c r="G430" s="535"/>
      <c r="H430" s="535"/>
      <c r="I430" s="535"/>
      <c r="J430" s="540"/>
      <c r="K430" s="535"/>
      <c r="L430" s="535"/>
      <c r="M430" s="535"/>
      <c r="N430" s="535"/>
      <c r="O430" s="535"/>
      <c r="P430" s="535"/>
      <c r="Q430" s="350"/>
      <c r="R430" s="535"/>
      <c r="S430" s="350"/>
      <c r="T430" s="350"/>
      <c r="U430" s="274"/>
      <c r="V430" s="350"/>
      <c r="W430" s="350"/>
      <c r="X430" s="350"/>
      <c r="Y430" s="350"/>
      <c r="Z430" s="350"/>
      <c r="AA430" s="350"/>
      <c r="AB430" s="350"/>
      <c r="AC430" s="350"/>
      <c r="AD430" s="350"/>
    </row>
    <row r="431" spans="1:30" ht="15.75" customHeight="1">
      <c r="A431" s="535"/>
      <c r="B431" s="274"/>
      <c r="C431" s="274"/>
      <c r="D431" s="535"/>
      <c r="E431" s="535"/>
      <c r="F431" s="535"/>
      <c r="G431" s="535"/>
      <c r="H431" s="535"/>
      <c r="I431" s="535"/>
      <c r="J431" s="540"/>
      <c r="K431" s="535"/>
      <c r="L431" s="535"/>
      <c r="M431" s="535"/>
      <c r="N431" s="535"/>
      <c r="O431" s="535"/>
      <c r="P431" s="535"/>
      <c r="Q431" s="350"/>
      <c r="R431" s="535"/>
      <c r="S431" s="350"/>
      <c r="T431" s="350"/>
      <c r="U431" s="274"/>
      <c r="V431" s="350"/>
      <c r="W431" s="350"/>
      <c r="X431" s="350"/>
      <c r="Y431" s="350"/>
      <c r="Z431" s="350"/>
      <c r="AA431" s="350"/>
      <c r="AB431" s="350"/>
      <c r="AC431" s="350"/>
      <c r="AD431" s="350"/>
    </row>
    <row r="432" spans="1:30" ht="15.75" customHeight="1">
      <c r="A432" s="535"/>
      <c r="B432" s="274"/>
      <c r="C432" s="274"/>
      <c r="D432" s="535"/>
      <c r="E432" s="535"/>
      <c r="F432" s="535"/>
      <c r="G432" s="535"/>
      <c r="H432" s="535"/>
      <c r="I432" s="535"/>
      <c r="J432" s="540"/>
      <c r="K432" s="535"/>
      <c r="L432" s="535"/>
      <c r="M432" s="535"/>
      <c r="N432" s="535"/>
      <c r="O432" s="535"/>
      <c r="P432" s="535"/>
      <c r="Q432" s="350"/>
      <c r="R432" s="535"/>
      <c r="S432" s="350"/>
      <c r="T432" s="350"/>
      <c r="U432" s="274"/>
      <c r="V432" s="350"/>
      <c r="W432" s="350"/>
      <c r="X432" s="350"/>
      <c r="Y432" s="350"/>
      <c r="Z432" s="350"/>
      <c r="AA432" s="350"/>
      <c r="AB432" s="350"/>
      <c r="AC432" s="350"/>
      <c r="AD432" s="350"/>
    </row>
    <row r="433" spans="1:30" ht="15.75" customHeight="1">
      <c r="A433" s="535"/>
      <c r="B433" s="274"/>
      <c r="C433" s="274"/>
      <c r="D433" s="535"/>
      <c r="E433" s="535"/>
      <c r="F433" s="535"/>
      <c r="G433" s="535"/>
      <c r="H433" s="535"/>
      <c r="I433" s="535"/>
      <c r="J433" s="540"/>
      <c r="K433" s="535"/>
      <c r="L433" s="535"/>
      <c r="M433" s="535"/>
      <c r="N433" s="535"/>
      <c r="O433" s="535"/>
      <c r="P433" s="535"/>
      <c r="Q433" s="350"/>
      <c r="R433" s="535"/>
      <c r="S433" s="350"/>
      <c r="T433" s="350"/>
      <c r="U433" s="274"/>
      <c r="V433" s="350"/>
      <c r="W433" s="350"/>
      <c r="X433" s="350"/>
      <c r="Y433" s="350"/>
      <c r="Z433" s="350"/>
      <c r="AA433" s="350"/>
      <c r="AB433" s="350"/>
      <c r="AC433" s="350"/>
      <c r="AD433" s="350"/>
    </row>
    <row r="434" spans="1:30" ht="15.75" customHeight="1">
      <c r="A434" s="535"/>
      <c r="B434" s="274"/>
      <c r="C434" s="274"/>
      <c r="D434" s="535"/>
      <c r="E434" s="535"/>
      <c r="F434" s="535"/>
      <c r="G434" s="535"/>
      <c r="H434" s="535"/>
      <c r="I434" s="535"/>
      <c r="J434" s="540"/>
      <c r="K434" s="535"/>
      <c r="L434" s="535"/>
      <c r="M434" s="535"/>
      <c r="N434" s="535"/>
      <c r="O434" s="535"/>
      <c r="P434" s="535"/>
      <c r="Q434" s="350"/>
      <c r="R434" s="535"/>
      <c r="S434" s="350"/>
      <c r="T434" s="350"/>
      <c r="U434" s="274"/>
      <c r="V434" s="350"/>
      <c r="W434" s="350"/>
      <c r="X434" s="350"/>
      <c r="Y434" s="350"/>
      <c r="Z434" s="350"/>
      <c r="AA434" s="350"/>
      <c r="AB434" s="350"/>
      <c r="AC434" s="350"/>
      <c r="AD434" s="350"/>
    </row>
    <row r="435" spans="1:30" ht="15.75" customHeight="1">
      <c r="A435" s="535"/>
      <c r="B435" s="274"/>
      <c r="C435" s="274"/>
      <c r="D435" s="535"/>
      <c r="E435" s="535"/>
      <c r="F435" s="535"/>
      <c r="G435" s="535"/>
      <c r="H435" s="535"/>
      <c r="I435" s="535"/>
      <c r="J435" s="540"/>
      <c r="K435" s="535"/>
      <c r="L435" s="535"/>
      <c r="M435" s="535"/>
      <c r="N435" s="535"/>
      <c r="O435" s="535"/>
      <c r="P435" s="535"/>
      <c r="Q435" s="350"/>
      <c r="R435" s="535"/>
      <c r="S435" s="350"/>
      <c r="T435" s="350"/>
      <c r="U435" s="274"/>
      <c r="V435" s="350"/>
      <c r="W435" s="350"/>
      <c r="X435" s="350"/>
      <c r="Y435" s="350"/>
      <c r="Z435" s="350"/>
      <c r="AA435" s="350"/>
      <c r="AB435" s="350"/>
      <c r="AC435" s="350"/>
      <c r="AD435" s="350"/>
    </row>
    <row r="436" spans="1:30" ht="15.75" customHeight="1">
      <c r="A436" s="535"/>
      <c r="B436" s="274"/>
      <c r="C436" s="274"/>
      <c r="D436" s="535"/>
      <c r="E436" s="535"/>
      <c r="F436" s="535"/>
      <c r="G436" s="535"/>
      <c r="H436" s="535"/>
      <c r="I436" s="535"/>
      <c r="J436" s="540"/>
      <c r="K436" s="535"/>
      <c r="L436" s="535"/>
      <c r="M436" s="535"/>
      <c r="N436" s="535"/>
      <c r="O436" s="535"/>
      <c r="P436" s="535"/>
      <c r="Q436" s="350"/>
      <c r="R436" s="535"/>
      <c r="S436" s="350"/>
      <c r="T436" s="350"/>
      <c r="U436" s="274"/>
      <c r="V436" s="350"/>
      <c r="W436" s="350"/>
      <c r="X436" s="350"/>
      <c r="Y436" s="350"/>
      <c r="Z436" s="350"/>
      <c r="AA436" s="350"/>
      <c r="AB436" s="350"/>
      <c r="AC436" s="350"/>
      <c r="AD436" s="350"/>
    </row>
    <row r="437" spans="1:30" ht="15.75" customHeight="1">
      <c r="A437" s="535"/>
      <c r="B437" s="274"/>
      <c r="C437" s="274"/>
      <c r="D437" s="535"/>
      <c r="E437" s="535"/>
      <c r="F437" s="535"/>
      <c r="G437" s="535"/>
      <c r="H437" s="535"/>
      <c r="I437" s="535"/>
      <c r="J437" s="540"/>
      <c r="K437" s="535"/>
      <c r="L437" s="535"/>
      <c r="M437" s="535"/>
      <c r="N437" s="535"/>
      <c r="O437" s="535"/>
      <c r="P437" s="535"/>
      <c r="Q437" s="350"/>
      <c r="R437" s="535"/>
      <c r="S437" s="350"/>
      <c r="T437" s="350"/>
      <c r="U437" s="274"/>
      <c r="V437" s="350"/>
      <c r="W437" s="350"/>
      <c r="X437" s="350"/>
      <c r="Y437" s="350"/>
      <c r="Z437" s="350"/>
      <c r="AA437" s="350"/>
      <c r="AB437" s="350"/>
      <c r="AC437" s="350"/>
      <c r="AD437" s="350"/>
    </row>
    <row r="438" spans="1:30" ht="15.75" customHeight="1">
      <c r="A438" s="535"/>
      <c r="B438" s="274"/>
      <c r="C438" s="274"/>
      <c r="D438" s="535"/>
      <c r="E438" s="535"/>
      <c r="F438" s="535"/>
      <c r="G438" s="535"/>
      <c r="H438" s="535"/>
      <c r="I438" s="535"/>
      <c r="J438" s="540"/>
      <c r="K438" s="535"/>
      <c r="L438" s="535"/>
      <c r="M438" s="535"/>
      <c r="N438" s="535"/>
      <c r="O438" s="535"/>
      <c r="P438" s="535"/>
      <c r="Q438" s="350"/>
      <c r="R438" s="535"/>
      <c r="S438" s="350"/>
      <c r="T438" s="350"/>
      <c r="U438" s="274"/>
      <c r="V438" s="350"/>
      <c r="W438" s="350"/>
      <c r="X438" s="350"/>
      <c r="Y438" s="350"/>
      <c r="Z438" s="350"/>
      <c r="AA438" s="350"/>
      <c r="AB438" s="350"/>
      <c r="AC438" s="350"/>
      <c r="AD438" s="350"/>
    </row>
    <row r="439" spans="1:30" ht="15.75" customHeight="1">
      <c r="A439" s="535"/>
      <c r="B439" s="274"/>
      <c r="C439" s="274"/>
      <c r="D439" s="535"/>
      <c r="E439" s="535"/>
      <c r="F439" s="535"/>
      <c r="G439" s="535"/>
      <c r="H439" s="535"/>
      <c r="I439" s="535"/>
      <c r="J439" s="540"/>
      <c r="K439" s="535"/>
      <c r="L439" s="535"/>
      <c r="M439" s="535"/>
      <c r="N439" s="535"/>
      <c r="O439" s="535"/>
      <c r="P439" s="535"/>
      <c r="Q439" s="350"/>
      <c r="R439" s="535"/>
      <c r="S439" s="350"/>
      <c r="T439" s="350"/>
      <c r="U439" s="274"/>
      <c r="V439" s="350"/>
      <c r="W439" s="350"/>
      <c r="X439" s="350"/>
      <c r="Y439" s="350"/>
      <c r="Z439" s="350"/>
      <c r="AA439" s="350"/>
      <c r="AB439" s="350"/>
      <c r="AC439" s="350"/>
      <c r="AD439" s="350"/>
    </row>
    <row r="440" spans="1:30" ht="15.75" customHeight="1">
      <c r="A440" s="535"/>
      <c r="B440" s="274"/>
      <c r="C440" s="274"/>
      <c r="D440" s="535"/>
      <c r="E440" s="535"/>
      <c r="F440" s="535"/>
      <c r="G440" s="535"/>
      <c r="H440" s="535"/>
      <c r="I440" s="535"/>
      <c r="J440" s="540"/>
      <c r="K440" s="535"/>
      <c r="L440" s="535"/>
      <c r="M440" s="535"/>
      <c r="N440" s="535"/>
      <c r="O440" s="535"/>
      <c r="P440" s="535"/>
      <c r="Q440" s="350"/>
      <c r="R440" s="535"/>
      <c r="S440" s="350"/>
      <c r="T440" s="350"/>
      <c r="U440" s="274"/>
      <c r="V440" s="350"/>
      <c r="W440" s="350"/>
      <c r="X440" s="350"/>
      <c r="Y440" s="350"/>
      <c r="Z440" s="350"/>
      <c r="AA440" s="350"/>
      <c r="AB440" s="350"/>
      <c r="AC440" s="350"/>
      <c r="AD440" s="350"/>
    </row>
    <row r="441" spans="1:30" ht="15.75" customHeight="1">
      <c r="A441" s="535"/>
      <c r="B441" s="274"/>
      <c r="C441" s="274"/>
      <c r="D441" s="535"/>
      <c r="E441" s="535"/>
      <c r="F441" s="535"/>
      <c r="G441" s="535"/>
      <c r="H441" s="535"/>
      <c r="I441" s="535"/>
      <c r="J441" s="540"/>
      <c r="K441" s="535"/>
      <c r="L441" s="535"/>
      <c r="M441" s="535"/>
      <c r="N441" s="535"/>
      <c r="O441" s="535"/>
      <c r="P441" s="535"/>
      <c r="Q441" s="350"/>
      <c r="R441" s="535"/>
      <c r="S441" s="350"/>
      <c r="T441" s="350"/>
      <c r="U441" s="274"/>
      <c r="V441" s="350"/>
      <c r="W441" s="350"/>
      <c r="X441" s="350"/>
      <c r="Y441" s="350"/>
      <c r="Z441" s="350"/>
      <c r="AA441" s="350"/>
      <c r="AB441" s="350"/>
      <c r="AC441" s="350"/>
      <c r="AD441" s="350"/>
    </row>
    <row r="442" spans="1:30" ht="15.75" customHeight="1">
      <c r="A442" s="535"/>
      <c r="B442" s="274"/>
      <c r="C442" s="274"/>
      <c r="D442" s="535"/>
      <c r="E442" s="535"/>
      <c r="F442" s="535"/>
      <c r="G442" s="535"/>
      <c r="H442" s="535"/>
      <c r="I442" s="535"/>
      <c r="J442" s="540"/>
      <c r="K442" s="535"/>
      <c r="L442" s="535"/>
      <c r="M442" s="535"/>
      <c r="N442" s="535"/>
      <c r="O442" s="535"/>
      <c r="P442" s="535"/>
      <c r="Q442" s="350"/>
      <c r="R442" s="535"/>
      <c r="S442" s="350"/>
      <c r="T442" s="350"/>
      <c r="U442" s="274"/>
      <c r="V442" s="350"/>
      <c r="W442" s="350"/>
      <c r="X442" s="350"/>
      <c r="Y442" s="350"/>
      <c r="Z442" s="350"/>
      <c r="AA442" s="350"/>
      <c r="AB442" s="350"/>
      <c r="AC442" s="350"/>
      <c r="AD442" s="350"/>
    </row>
    <row r="443" spans="1:30" ht="15.75" customHeight="1">
      <c r="A443" s="535"/>
      <c r="B443" s="274"/>
      <c r="C443" s="274"/>
      <c r="D443" s="535"/>
      <c r="E443" s="535"/>
      <c r="F443" s="535"/>
      <c r="G443" s="535"/>
      <c r="H443" s="535"/>
      <c r="I443" s="535"/>
      <c r="J443" s="540"/>
      <c r="K443" s="535"/>
      <c r="L443" s="535"/>
      <c r="M443" s="535"/>
      <c r="N443" s="535"/>
      <c r="O443" s="535"/>
      <c r="P443" s="535"/>
      <c r="Q443" s="350"/>
      <c r="R443" s="535"/>
      <c r="S443" s="350"/>
      <c r="T443" s="350"/>
      <c r="U443" s="274"/>
      <c r="V443" s="350"/>
      <c r="W443" s="350"/>
      <c r="X443" s="350"/>
      <c r="Y443" s="350"/>
      <c r="Z443" s="350"/>
      <c r="AA443" s="350"/>
      <c r="AB443" s="350"/>
      <c r="AC443" s="350"/>
      <c r="AD443" s="350"/>
    </row>
    <row r="444" spans="1:30" ht="15.75" customHeight="1">
      <c r="A444" s="535"/>
      <c r="B444" s="274"/>
      <c r="C444" s="274"/>
      <c r="D444" s="535"/>
      <c r="E444" s="535"/>
      <c r="F444" s="535"/>
      <c r="G444" s="535"/>
      <c r="H444" s="535"/>
      <c r="I444" s="535"/>
      <c r="J444" s="540"/>
      <c r="K444" s="535"/>
      <c r="L444" s="535"/>
      <c r="M444" s="535"/>
      <c r="N444" s="535"/>
      <c r="O444" s="535"/>
      <c r="P444" s="535"/>
      <c r="Q444" s="350"/>
      <c r="R444" s="535"/>
      <c r="S444" s="350"/>
      <c r="T444" s="350"/>
      <c r="U444" s="274"/>
      <c r="V444" s="350"/>
      <c r="W444" s="350"/>
      <c r="X444" s="350"/>
      <c r="Y444" s="350"/>
      <c r="Z444" s="350"/>
      <c r="AA444" s="350"/>
      <c r="AB444" s="350"/>
      <c r="AC444" s="350"/>
      <c r="AD444" s="350"/>
    </row>
    <row r="445" spans="1:30" ht="15.75" customHeight="1">
      <c r="A445" s="535"/>
      <c r="B445" s="274"/>
      <c r="C445" s="274"/>
      <c r="D445" s="535"/>
      <c r="E445" s="535"/>
      <c r="F445" s="535"/>
      <c r="G445" s="535"/>
      <c r="H445" s="535"/>
      <c r="I445" s="535"/>
      <c r="J445" s="540"/>
      <c r="K445" s="535"/>
      <c r="L445" s="535"/>
      <c r="M445" s="535"/>
      <c r="N445" s="535"/>
      <c r="O445" s="535"/>
      <c r="P445" s="535"/>
      <c r="Q445" s="350"/>
      <c r="R445" s="535"/>
      <c r="S445" s="350"/>
      <c r="T445" s="350"/>
      <c r="U445" s="274"/>
      <c r="V445" s="350"/>
      <c r="W445" s="350"/>
      <c r="X445" s="350"/>
      <c r="Y445" s="350"/>
      <c r="Z445" s="350"/>
      <c r="AA445" s="350"/>
      <c r="AB445" s="350"/>
      <c r="AC445" s="350"/>
      <c r="AD445" s="350"/>
    </row>
    <row r="446" spans="1:30" ht="15.75" customHeight="1">
      <c r="A446" s="535"/>
      <c r="B446" s="274"/>
      <c r="C446" s="274"/>
      <c r="D446" s="535"/>
      <c r="E446" s="535"/>
      <c r="F446" s="535"/>
      <c r="G446" s="535"/>
      <c r="H446" s="535"/>
      <c r="I446" s="535"/>
      <c r="J446" s="540"/>
      <c r="K446" s="535"/>
      <c r="L446" s="535"/>
      <c r="M446" s="535"/>
      <c r="N446" s="535"/>
      <c r="O446" s="535"/>
      <c r="P446" s="535"/>
      <c r="Q446" s="350"/>
      <c r="R446" s="535"/>
      <c r="S446" s="350"/>
      <c r="T446" s="350"/>
      <c r="U446" s="274"/>
      <c r="V446" s="350"/>
      <c r="W446" s="350"/>
      <c r="X446" s="350"/>
      <c r="Y446" s="350"/>
      <c r="Z446" s="350"/>
      <c r="AA446" s="350"/>
      <c r="AB446" s="350"/>
      <c r="AC446" s="350"/>
      <c r="AD446" s="350"/>
    </row>
    <row r="447" spans="1:30" ht="15.75" customHeight="1">
      <c r="A447" s="535"/>
      <c r="B447" s="274"/>
      <c r="C447" s="274"/>
      <c r="D447" s="535"/>
      <c r="E447" s="535"/>
      <c r="F447" s="535"/>
      <c r="G447" s="535"/>
      <c r="H447" s="535"/>
      <c r="I447" s="535"/>
      <c r="J447" s="540"/>
      <c r="K447" s="535"/>
      <c r="L447" s="535"/>
      <c r="M447" s="535"/>
      <c r="N447" s="535"/>
      <c r="O447" s="535"/>
      <c r="P447" s="535"/>
      <c r="Q447" s="350"/>
      <c r="R447" s="535"/>
      <c r="S447" s="350"/>
      <c r="T447" s="350"/>
      <c r="U447" s="274"/>
      <c r="V447" s="350"/>
      <c r="W447" s="350"/>
      <c r="X447" s="350"/>
      <c r="Y447" s="350"/>
      <c r="Z447" s="350"/>
      <c r="AA447" s="350"/>
      <c r="AB447" s="350"/>
      <c r="AC447" s="350"/>
      <c r="AD447" s="350"/>
    </row>
    <row r="448" spans="1:30" ht="15.75" customHeight="1">
      <c r="A448" s="535"/>
      <c r="B448" s="274"/>
      <c r="C448" s="274"/>
      <c r="D448" s="535"/>
      <c r="E448" s="535"/>
      <c r="F448" s="535"/>
      <c r="G448" s="535"/>
      <c r="H448" s="535"/>
      <c r="I448" s="535"/>
      <c r="J448" s="540"/>
      <c r="K448" s="535"/>
      <c r="L448" s="535"/>
      <c r="M448" s="535"/>
      <c r="N448" s="535"/>
      <c r="O448" s="535"/>
      <c r="P448" s="535"/>
      <c r="Q448" s="350"/>
      <c r="R448" s="535"/>
      <c r="S448" s="350"/>
      <c r="T448" s="350"/>
      <c r="U448" s="274"/>
      <c r="V448" s="350"/>
      <c r="W448" s="350"/>
      <c r="X448" s="350"/>
      <c r="Y448" s="350"/>
      <c r="Z448" s="350"/>
      <c r="AA448" s="350"/>
      <c r="AB448" s="350"/>
      <c r="AC448" s="350"/>
      <c r="AD448" s="350"/>
    </row>
    <row r="449" spans="1:30" ht="15.75" customHeight="1">
      <c r="A449" s="535"/>
      <c r="B449" s="274"/>
      <c r="C449" s="274"/>
      <c r="D449" s="535"/>
      <c r="E449" s="535"/>
      <c r="F449" s="535"/>
      <c r="G449" s="535"/>
      <c r="H449" s="535"/>
      <c r="I449" s="535"/>
      <c r="J449" s="540"/>
      <c r="K449" s="535"/>
      <c r="L449" s="535"/>
      <c r="M449" s="535"/>
      <c r="N449" s="535"/>
      <c r="O449" s="535"/>
      <c r="P449" s="535"/>
      <c r="Q449" s="350"/>
      <c r="R449" s="535"/>
      <c r="S449" s="350"/>
      <c r="T449" s="350"/>
      <c r="U449" s="274"/>
      <c r="V449" s="350"/>
      <c r="W449" s="350"/>
      <c r="X449" s="350"/>
      <c r="Y449" s="350"/>
      <c r="Z449" s="350"/>
      <c r="AA449" s="350"/>
      <c r="AB449" s="350"/>
      <c r="AC449" s="350"/>
      <c r="AD449" s="350"/>
    </row>
    <row r="450" spans="1:30" ht="15.75" customHeight="1">
      <c r="A450" s="535"/>
      <c r="B450" s="274"/>
      <c r="C450" s="274"/>
      <c r="D450" s="535"/>
      <c r="E450" s="535"/>
      <c r="F450" s="535"/>
      <c r="G450" s="535"/>
      <c r="H450" s="535"/>
      <c r="I450" s="535"/>
      <c r="J450" s="540"/>
      <c r="K450" s="535"/>
      <c r="L450" s="535"/>
      <c r="M450" s="535"/>
      <c r="N450" s="535"/>
      <c r="O450" s="535"/>
      <c r="P450" s="535"/>
      <c r="Q450" s="350"/>
      <c r="R450" s="535"/>
      <c r="S450" s="350"/>
      <c r="T450" s="350"/>
      <c r="U450" s="274"/>
      <c r="V450" s="350"/>
      <c r="W450" s="350"/>
      <c r="X450" s="350"/>
      <c r="Y450" s="350"/>
      <c r="Z450" s="350"/>
      <c r="AA450" s="350"/>
      <c r="AB450" s="350"/>
      <c r="AC450" s="350"/>
      <c r="AD450" s="350"/>
    </row>
    <row r="451" spans="1:30" ht="15.75" customHeight="1">
      <c r="A451" s="535"/>
      <c r="B451" s="274"/>
      <c r="C451" s="274"/>
      <c r="D451" s="535"/>
      <c r="E451" s="535"/>
      <c r="F451" s="535"/>
      <c r="G451" s="535"/>
      <c r="H451" s="535"/>
      <c r="I451" s="535"/>
      <c r="J451" s="540"/>
      <c r="K451" s="535"/>
      <c r="L451" s="535"/>
      <c r="M451" s="535"/>
      <c r="N451" s="535"/>
      <c r="O451" s="535"/>
      <c r="P451" s="535"/>
      <c r="Q451" s="350"/>
      <c r="R451" s="535"/>
      <c r="S451" s="350"/>
      <c r="T451" s="350"/>
      <c r="U451" s="274"/>
      <c r="V451" s="350"/>
      <c r="W451" s="350"/>
      <c r="X451" s="350"/>
      <c r="Y451" s="350"/>
      <c r="Z451" s="350"/>
      <c r="AA451" s="350"/>
      <c r="AB451" s="350"/>
      <c r="AC451" s="350"/>
      <c r="AD451" s="350"/>
    </row>
    <row r="452" spans="1:30" ht="15.75" customHeight="1">
      <c r="A452" s="535"/>
      <c r="B452" s="274"/>
      <c r="C452" s="274"/>
      <c r="D452" s="535"/>
      <c r="E452" s="535"/>
      <c r="F452" s="535"/>
      <c r="G452" s="535"/>
      <c r="H452" s="535"/>
      <c r="I452" s="535"/>
      <c r="J452" s="540"/>
      <c r="K452" s="535"/>
      <c r="L452" s="535"/>
      <c r="M452" s="535"/>
      <c r="N452" s="535"/>
      <c r="O452" s="535"/>
      <c r="P452" s="535"/>
      <c r="Q452" s="350"/>
      <c r="R452" s="535"/>
      <c r="S452" s="350"/>
      <c r="T452" s="350"/>
      <c r="U452" s="274"/>
      <c r="V452" s="350"/>
      <c r="W452" s="350"/>
      <c r="X452" s="350"/>
      <c r="Y452" s="350"/>
      <c r="Z452" s="350"/>
      <c r="AA452" s="350"/>
      <c r="AB452" s="350"/>
      <c r="AC452" s="350"/>
      <c r="AD452" s="350"/>
    </row>
    <row r="453" spans="1:30" ht="15.75" customHeight="1">
      <c r="A453" s="535"/>
      <c r="B453" s="274"/>
      <c r="C453" s="274"/>
      <c r="D453" s="535"/>
      <c r="E453" s="535"/>
      <c r="F453" s="535"/>
      <c r="G453" s="535"/>
      <c r="H453" s="535"/>
      <c r="I453" s="535"/>
      <c r="J453" s="540"/>
      <c r="K453" s="535"/>
      <c r="L453" s="535"/>
      <c r="M453" s="535"/>
      <c r="N453" s="535"/>
      <c r="O453" s="535"/>
      <c r="P453" s="535"/>
      <c r="Q453" s="350"/>
      <c r="R453" s="535"/>
      <c r="S453" s="350"/>
      <c r="T453" s="350"/>
      <c r="U453" s="274"/>
      <c r="V453" s="350"/>
      <c r="W453" s="350"/>
      <c r="X453" s="350"/>
      <c r="Y453" s="350"/>
      <c r="Z453" s="350"/>
      <c r="AA453" s="350"/>
      <c r="AB453" s="350"/>
      <c r="AC453" s="350"/>
      <c r="AD453" s="350"/>
    </row>
    <row r="454" spans="1:30" ht="15.75" customHeight="1">
      <c r="A454" s="535"/>
      <c r="B454" s="274"/>
      <c r="C454" s="274"/>
      <c r="D454" s="535"/>
      <c r="E454" s="535"/>
      <c r="F454" s="535"/>
      <c r="G454" s="535"/>
      <c r="H454" s="535"/>
      <c r="I454" s="535"/>
      <c r="J454" s="540"/>
      <c r="K454" s="535"/>
      <c r="L454" s="535"/>
      <c r="M454" s="535"/>
      <c r="N454" s="535"/>
      <c r="O454" s="535"/>
      <c r="P454" s="535"/>
      <c r="Q454" s="350"/>
      <c r="R454" s="535"/>
      <c r="S454" s="350"/>
      <c r="T454" s="350"/>
      <c r="U454" s="274"/>
      <c r="V454" s="350"/>
      <c r="W454" s="350"/>
      <c r="X454" s="350"/>
      <c r="Y454" s="350"/>
      <c r="Z454" s="350"/>
      <c r="AA454" s="350"/>
      <c r="AB454" s="350"/>
      <c r="AC454" s="350"/>
      <c r="AD454" s="350"/>
    </row>
    <row r="455" spans="1:30" ht="15.75" customHeight="1">
      <c r="A455" s="535"/>
      <c r="B455" s="274"/>
      <c r="C455" s="274"/>
      <c r="D455" s="535"/>
      <c r="E455" s="535"/>
      <c r="F455" s="535"/>
      <c r="G455" s="535"/>
      <c r="H455" s="535"/>
      <c r="I455" s="535"/>
      <c r="J455" s="540"/>
      <c r="K455" s="535"/>
      <c r="L455" s="535"/>
      <c r="M455" s="535"/>
      <c r="N455" s="535"/>
      <c r="O455" s="535"/>
      <c r="P455" s="535"/>
      <c r="Q455" s="350"/>
      <c r="R455" s="535"/>
      <c r="S455" s="350"/>
      <c r="T455" s="350"/>
      <c r="U455" s="274"/>
      <c r="V455" s="350"/>
      <c r="W455" s="350"/>
      <c r="X455" s="350"/>
      <c r="Y455" s="350"/>
      <c r="Z455" s="350"/>
      <c r="AA455" s="350"/>
      <c r="AB455" s="350"/>
      <c r="AC455" s="350"/>
      <c r="AD455" s="350"/>
    </row>
    <row r="456" spans="1:30" ht="15.75" customHeight="1">
      <c r="A456" s="535"/>
      <c r="B456" s="274"/>
      <c r="C456" s="274"/>
      <c r="D456" s="535"/>
      <c r="E456" s="535"/>
      <c r="F456" s="535"/>
      <c r="G456" s="535"/>
      <c r="H456" s="535"/>
      <c r="I456" s="535"/>
      <c r="J456" s="540"/>
      <c r="K456" s="535"/>
      <c r="L456" s="535"/>
      <c r="M456" s="535"/>
      <c r="N456" s="535"/>
      <c r="O456" s="535"/>
      <c r="P456" s="535"/>
      <c r="Q456" s="350"/>
      <c r="R456" s="535"/>
      <c r="S456" s="350"/>
      <c r="T456" s="350"/>
      <c r="U456" s="274"/>
      <c r="V456" s="350"/>
      <c r="W456" s="350"/>
      <c r="X456" s="350"/>
      <c r="Y456" s="350"/>
      <c r="Z456" s="350"/>
      <c r="AA456" s="350"/>
      <c r="AB456" s="350"/>
      <c r="AC456" s="350"/>
      <c r="AD456" s="350"/>
    </row>
    <row r="457" spans="1:30" ht="15.75" customHeight="1">
      <c r="A457" s="535"/>
      <c r="B457" s="274"/>
      <c r="C457" s="274"/>
      <c r="D457" s="535"/>
      <c r="E457" s="535"/>
      <c r="F457" s="535"/>
      <c r="G457" s="535"/>
      <c r="H457" s="535"/>
      <c r="I457" s="535"/>
      <c r="J457" s="540"/>
      <c r="K457" s="535"/>
      <c r="L457" s="535"/>
      <c r="M457" s="535"/>
      <c r="N457" s="535"/>
      <c r="O457" s="535"/>
      <c r="P457" s="535"/>
      <c r="Q457" s="350"/>
      <c r="R457" s="535"/>
      <c r="S457" s="350"/>
      <c r="T457" s="350"/>
      <c r="U457" s="274"/>
      <c r="V457" s="350"/>
      <c r="W457" s="350"/>
      <c r="X457" s="350"/>
      <c r="Y457" s="350"/>
      <c r="Z457" s="350"/>
      <c r="AA457" s="350"/>
      <c r="AB457" s="350"/>
      <c r="AC457" s="350"/>
      <c r="AD457" s="350"/>
    </row>
    <row r="458" spans="1:30" ht="15.75" customHeight="1">
      <c r="A458" s="535"/>
      <c r="B458" s="274"/>
      <c r="C458" s="274"/>
      <c r="D458" s="535"/>
      <c r="E458" s="535"/>
      <c r="F458" s="535"/>
      <c r="G458" s="535"/>
      <c r="H458" s="535"/>
      <c r="I458" s="535"/>
      <c r="J458" s="540"/>
      <c r="K458" s="535"/>
      <c r="L458" s="535"/>
      <c r="M458" s="535"/>
      <c r="N458" s="535"/>
      <c r="O458" s="535"/>
      <c r="P458" s="535"/>
      <c r="Q458" s="350"/>
      <c r="R458" s="535"/>
      <c r="S458" s="350"/>
      <c r="T458" s="350"/>
      <c r="U458" s="274"/>
      <c r="V458" s="350"/>
      <c r="W458" s="350"/>
      <c r="X458" s="350"/>
      <c r="Y458" s="350"/>
      <c r="Z458" s="350"/>
      <c r="AA458" s="350"/>
      <c r="AB458" s="350"/>
      <c r="AC458" s="350"/>
      <c r="AD458" s="350"/>
    </row>
    <row r="459" spans="1:30" ht="15.75" customHeight="1">
      <c r="A459" s="535"/>
      <c r="B459" s="274"/>
      <c r="C459" s="274"/>
      <c r="D459" s="535"/>
      <c r="E459" s="535"/>
      <c r="F459" s="535"/>
      <c r="G459" s="535"/>
      <c r="H459" s="535"/>
      <c r="I459" s="535"/>
      <c r="J459" s="540"/>
      <c r="K459" s="535"/>
      <c r="L459" s="535"/>
      <c r="M459" s="535"/>
      <c r="N459" s="535"/>
      <c r="O459" s="535"/>
      <c r="P459" s="535"/>
      <c r="Q459" s="350"/>
      <c r="R459" s="535"/>
      <c r="S459" s="350"/>
      <c r="T459" s="350"/>
      <c r="U459" s="274"/>
      <c r="V459" s="350"/>
      <c r="W459" s="350"/>
      <c r="X459" s="350"/>
      <c r="Y459" s="350"/>
      <c r="Z459" s="350"/>
      <c r="AA459" s="350"/>
      <c r="AB459" s="350"/>
      <c r="AC459" s="350"/>
      <c r="AD459" s="350"/>
    </row>
    <row r="460" spans="1:30" ht="15.75" customHeight="1">
      <c r="A460" s="535"/>
      <c r="B460" s="274"/>
      <c r="C460" s="274"/>
      <c r="D460" s="535"/>
      <c r="E460" s="535"/>
      <c r="F460" s="535"/>
      <c r="G460" s="535"/>
      <c r="H460" s="535"/>
      <c r="I460" s="535"/>
      <c r="J460" s="540"/>
      <c r="K460" s="535"/>
      <c r="L460" s="535"/>
      <c r="M460" s="535"/>
      <c r="N460" s="535"/>
      <c r="O460" s="535"/>
      <c r="P460" s="535"/>
      <c r="Q460" s="350"/>
      <c r="R460" s="535"/>
      <c r="S460" s="350"/>
      <c r="T460" s="350"/>
      <c r="U460" s="274"/>
      <c r="V460" s="350"/>
      <c r="W460" s="350"/>
      <c r="X460" s="350"/>
      <c r="Y460" s="350"/>
      <c r="Z460" s="350"/>
      <c r="AA460" s="350"/>
      <c r="AB460" s="350"/>
      <c r="AC460" s="350"/>
      <c r="AD460" s="350"/>
    </row>
    <row r="461" spans="1:30" ht="15.75" customHeight="1">
      <c r="A461" s="535"/>
      <c r="B461" s="274"/>
      <c r="C461" s="274"/>
      <c r="D461" s="535"/>
      <c r="E461" s="535"/>
      <c r="F461" s="535"/>
      <c r="G461" s="535"/>
      <c r="H461" s="535"/>
      <c r="I461" s="535"/>
      <c r="J461" s="540"/>
      <c r="K461" s="535"/>
      <c r="L461" s="535"/>
      <c r="M461" s="535"/>
      <c r="N461" s="535"/>
      <c r="O461" s="535"/>
      <c r="P461" s="535"/>
      <c r="Q461" s="350"/>
      <c r="R461" s="535"/>
      <c r="S461" s="350"/>
      <c r="T461" s="350"/>
      <c r="U461" s="274"/>
      <c r="V461" s="350"/>
      <c r="W461" s="350"/>
      <c r="X461" s="350"/>
      <c r="Y461" s="350"/>
      <c r="Z461" s="350"/>
      <c r="AA461" s="350"/>
      <c r="AB461" s="350"/>
      <c r="AC461" s="350"/>
      <c r="AD461" s="350"/>
    </row>
    <row r="462" spans="1:30" ht="15.75" customHeight="1">
      <c r="A462" s="535"/>
      <c r="B462" s="274"/>
      <c r="C462" s="274"/>
      <c r="D462" s="535"/>
      <c r="E462" s="535"/>
      <c r="F462" s="535"/>
      <c r="G462" s="535"/>
      <c r="H462" s="535"/>
      <c r="I462" s="535"/>
      <c r="J462" s="540"/>
      <c r="K462" s="535"/>
      <c r="L462" s="535"/>
      <c r="M462" s="535"/>
      <c r="N462" s="535"/>
      <c r="O462" s="535"/>
      <c r="P462" s="535"/>
      <c r="Q462" s="350"/>
      <c r="R462" s="535"/>
      <c r="S462" s="350"/>
      <c r="T462" s="350"/>
      <c r="U462" s="274"/>
      <c r="V462" s="350"/>
      <c r="W462" s="350"/>
      <c r="X462" s="350"/>
      <c r="Y462" s="350"/>
      <c r="Z462" s="350"/>
      <c r="AA462" s="350"/>
      <c r="AB462" s="350"/>
      <c r="AC462" s="350"/>
      <c r="AD462" s="350"/>
    </row>
    <row r="463" spans="1:30" ht="15.75" customHeight="1">
      <c r="A463" s="535"/>
      <c r="B463" s="274"/>
      <c r="C463" s="274"/>
      <c r="D463" s="535"/>
      <c r="E463" s="535"/>
      <c r="F463" s="535"/>
      <c r="G463" s="535"/>
      <c r="H463" s="535"/>
      <c r="I463" s="535"/>
      <c r="J463" s="540"/>
      <c r="K463" s="535"/>
      <c r="L463" s="535"/>
      <c r="M463" s="535"/>
      <c r="N463" s="535"/>
      <c r="O463" s="535"/>
      <c r="P463" s="535"/>
      <c r="Q463" s="350"/>
      <c r="R463" s="535"/>
      <c r="S463" s="350"/>
      <c r="T463" s="350"/>
      <c r="U463" s="274"/>
      <c r="V463" s="350"/>
      <c r="W463" s="350"/>
      <c r="X463" s="350"/>
      <c r="Y463" s="350"/>
      <c r="Z463" s="350"/>
      <c r="AA463" s="350"/>
      <c r="AB463" s="350"/>
      <c r="AC463" s="350"/>
      <c r="AD463" s="350"/>
    </row>
    <row r="464" spans="1:30" ht="15.75" customHeight="1">
      <c r="A464" s="535"/>
      <c r="B464" s="274"/>
      <c r="C464" s="274"/>
      <c r="D464" s="535"/>
      <c r="E464" s="535"/>
      <c r="F464" s="535"/>
      <c r="G464" s="535"/>
      <c r="H464" s="535"/>
      <c r="I464" s="535"/>
      <c r="J464" s="540"/>
      <c r="K464" s="535"/>
      <c r="L464" s="535"/>
      <c r="M464" s="535"/>
      <c r="N464" s="535"/>
      <c r="O464" s="535"/>
      <c r="P464" s="535"/>
      <c r="Q464" s="350"/>
      <c r="R464" s="535"/>
      <c r="S464" s="350"/>
      <c r="T464" s="350"/>
      <c r="U464" s="274"/>
      <c r="V464" s="350"/>
      <c r="W464" s="350"/>
      <c r="X464" s="350"/>
      <c r="Y464" s="350"/>
      <c r="Z464" s="350"/>
      <c r="AA464" s="350"/>
      <c r="AB464" s="350"/>
      <c r="AC464" s="350"/>
      <c r="AD464" s="350"/>
    </row>
    <row r="465" spans="1:30" ht="15.75" customHeight="1">
      <c r="A465" s="535"/>
      <c r="B465" s="274"/>
      <c r="C465" s="274"/>
      <c r="D465" s="535"/>
      <c r="E465" s="535"/>
      <c r="F465" s="535"/>
      <c r="G465" s="535"/>
      <c r="H465" s="535"/>
      <c r="I465" s="535"/>
      <c r="J465" s="540"/>
      <c r="K465" s="535"/>
      <c r="L465" s="535"/>
      <c r="M465" s="535"/>
      <c r="N465" s="535"/>
      <c r="O465" s="535"/>
      <c r="P465" s="535"/>
      <c r="Q465" s="350"/>
      <c r="R465" s="535"/>
      <c r="S465" s="350"/>
      <c r="T465" s="350"/>
      <c r="U465" s="274"/>
      <c r="V465" s="350"/>
      <c r="W465" s="350"/>
      <c r="X465" s="350"/>
      <c r="Y465" s="350"/>
      <c r="Z465" s="350"/>
      <c r="AA465" s="350"/>
      <c r="AB465" s="350"/>
      <c r="AC465" s="350"/>
      <c r="AD465" s="350"/>
    </row>
    <row r="466" spans="1:30" ht="15.75" customHeight="1">
      <c r="A466" s="535"/>
      <c r="B466" s="274"/>
      <c r="C466" s="274"/>
      <c r="D466" s="535"/>
      <c r="E466" s="535"/>
      <c r="F466" s="535"/>
      <c r="G466" s="535"/>
      <c r="H466" s="535"/>
      <c r="I466" s="535"/>
      <c r="J466" s="540"/>
      <c r="K466" s="535"/>
      <c r="L466" s="535"/>
      <c r="M466" s="535"/>
      <c r="N466" s="535"/>
      <c r="O466" s="535"/>
      <c r="P466" s="535"/>
      <c r="Q466" s="350"/>
      <c r="R466" s="535"/>
      <c r="S466" s="350"/>
      <c r="T466" s="350"/>
      <c r="U466" s="274"/>
      <c r="V466" s="350"/>
      <c r="W466" s="350"/>
      <c r="X466" s="350"/>
      <c r="Y466" s="350"/>
      <c r="Z466" s="350"/>
      <c r="AA466" s="350"/>
      <c r="AB466" s="350"/>
      <c r="AC466" s="350"/>
      <c r="AD466" s="350"/>
    </row>
    <row r="467" spans="1:30" ht="15.75" customHeight="1">
      <c r="A467" s="535"/>
      <c r="B467" s="274"/>
      <c r="C467" s="274"/>
      <c r="D467" s="535"/>
      <c r="E467" s="535"/>
      <c r="F467" s="535"/>
      <c r="G467" s="535"/>
      <c r="H467" s="535"/>
      <c r="I467" s="535"/>
      <c r="J467" s="540"/>
      <c r="K467" s="535"/>
      <c r="L467" s="535"/>
      <c r="M467" s="535"/>
      <c r="N467" s="535"/>
      <c r="O467" s="535"/>
      <c r="P467" s="535"/>
      <c r="Q467" s="350"/>
      <c r="R467" s="535"/>
      <c r="S467" s="350"/>
      <c r="T467" s="350"/>
      <c r="U467" s="274"/>
      <c r="V467" s="350"/>
      <c r="W467" s="350"/>
      <c r="X467" s="350"/>
      <c r="Y467" s="350"/>
      <c r="Z467" s="350"/>
      <c r="AA467" s="350"/>
      <c r="AB467" s="350"/>
      <c r="AC467" s="350"/>
      <c r="AD467" s="350"/>
    </row>
    <row r="468" spans="1:30" ht="15.75" customHeight="1">
      <c r="A468" s="535"/>
      <c r="B468" s="274"/>
      <c r="C468" s="274"/>
      <c r="D468" s="535"/>
      <c r="E468" s="535"/>
      <c r="F468" s="535"/>
      <c r="G468" s="535"/>
      <c r="H468" s="535"/>
      <c r="I468" s="535"/>
      <c r="J468" s="540"/>
      <c r="K468" s="535"/>
      <c r="L468" s="535"/>
      <c r="M468" s="535"/>
      <c r="N468" s="535"/>
      <c r="O468" s="535"/>
      <c r="P468" s="535"/>
      <c r="Q468" s="350"/>
      <c r="R468" s="535"/>
      <c r="S468" s="350"/>
      <c r="T468" s="350"/>
      <c r="U468" s="274"/>
      <c r="V468" s="350"/>
      <c r="W468" s="350"/>
      <c r="X468" s="350"/>
      <c r="Y468" s="350"/>
      <c r="Z468" s="350"/>
      <c r="AA468" s="350"/>
      <c r="AB468" s="350"/>
      <c r="AC468" s="350"/>
      <c r="AD468" s="350"/>
    </row>
    <row r="469" spans="1:30" ht="15.75" customHeight="1">
      <c r="A469" s="535"/>
      <c r="B469" s="274"/>
      <c r="C469" s="274"/>
      <c r="D469" s="535"/>
      <c r="E469" s="535"/>
      <c r="F469" s="535"/>
      <c r="G469" s="535"/>
      <c r="H469" s="535"/>
      <c r="I469" s="535"/>
      <c r="J469" s="540"/>
      <c r="K469" s="535"/>
      <c r="L469" s="535"/>
      <c r="M469" s="535"/>
      <c r="N469" s="535"/>
      <c r="O469" s="535"/>
      <c r="P469" s="535"/>
      <c r="Q469" s="350"/>
      <c r="R469" s="535"/>
      <c r="S469" s="350"/>
      <c r="T469" s="350"/>
      <c r="U469" s="274"/>
      <c r="V469" s="350"/>
      <c r="W469" s="350"/>
      <c r="X469" s="350"/>
      <c r="Y469" s="350"/>
      <c r="Z469" s="350"/>
      <c r="AA469" s="350"/>
      <c r="AB469" s="350"/>
      <c r="AC469" s="350"/>
      <c r="AD469" s="350"/>
    </row>
    <row r="470" spans="1:30" ht="15.75" customHeight="1">
      <c r="A470" s="535"/>
      <c r="B470" s="274"/>
      <c r="C470" s="274"/>
      <c r="D470" s="535"/>
      <c r="E470" s="535"/>
      <c r="F470" s="535"/>
      <c r="G470" s="535"/>
      <c r="H470" s="535"/>
      <c r="I470" s="535"/>
      <c r="J470" s="540"/>
      <c r="K470" s="535"/>
      <c r="L470" s="535"/>
      <c r="M470" s="535"/>
      <c r="N470" s="535"/>
      <c r="O470" s="535"/>
      <c r="P470" s="535"/>
      <c r="Q470" s="350"/>
      <c r="R470" s="535"/>
      <c r="S470" s="350"/>
      <c r="T470" s="350"/>
      <c r="U470" s="274"/>
      <c r="V470" s="350"/>
      <c r="W470" s="350"/>
      <c r="X470" s="350"/>
      <c r="Y470" s="350"/>
      <c r="Z470" s="350"/>
      <c r="AA470" s="350"/>
      <c r="AB470" s="350"/>
      <c r="AC470" s="350"/>
      <c r="AD470" s="350"/>
    </row>
    <row r="471" spans="1:30" ht="15.75" customHeight="1">
      <c r="A471" s="535"/>
      <c r="B471" s="274"/>
      <c r="C471" s="274"/>
      <c r="D471" s="535"/>
      <c r="E471" s="535"/>
      <c r="F471" s="535"/>
      <c r="G471" s="535"/>
      <c r="H471" s="535"/>
      <c r="I471" s="535"/>
      <c r="J471" s="540"/>
      <c r="K471" s="535"/>
      <c r="L471" s="535"/>
      <c r="M471" s="535"/>
      <c r="N471" s="535"/>
      <c r="O471" s="535"/>
      <c r="P471" s="535"/>
      <c r="Q471" s="350"/>
      <c r="R471" s="535"/>
      <c r="S471" s="350"/>
      <c r="T471" s="350"/>
      <c r="U471" s="274"/>
      <c r="V471" s="350"/>
      <c r="W471" s="350"/>
      <c r="X471" s="350"/>
      <c r="Y471" s="350"/>
      <c r="Z471" s="350"/>
      <c r="AA471" s="350"/>
      <c r="AB471" s="350"/>
      <c r="AC471" s="350"/>
      <c r="AD471" s="350"/>
    </row>
    <row r="472" spans="1:30" ht="15.75" customHeight="1">
      <c r="A472" s="535"/>
      <c r="B472" s="274"/>
      <c r="C472" s="274"/>
      <c r="D472" s="535"/>
      <c r="E472" s="535"/>
      <c r="F472" s="535"/>
      <c r="G472" s="535"/>
      <c r="H472" s="535"/>
      <c r="I472" s="535"/>
      <c r="J472" s="540"/>
      <c r="K472" s="535"/>
      <c r="L472" s="535"/>
      <c r="M472" s="535"/>
      <c r="N472" s="535"/>
      <c r="O472" s="535"/>
      <c r="P472" s="535"/>
      <c r="Q472" s="350"/>
      <c r="R472" s="535"/>
      <c r="S472" s="350"/>
      <c r="T472" s="350"/>
      <c r="U472" s="274"/>
      <c r="V472" s="350"/>
      <c r="W472" s="350"/>
      <c r="X472" s="350"/>
      <c r="Y472" s="350"/>
      <c r="Z472" s="350"/>
      <c r="AA472" s="350"/>
      <c r="AB472" s="350"/>
      <c r="AC472" s="350"/>
      <c r="AD472" s="350"/>
    </row>
    <row r="473" spans="1:30" ht="15.75" customHeight="1">
      <c r="A473" s="535"/>
      <c r="B473" s="274"/>
      <c r="C473" s="274"/>
      <c r="D473" s="535"/>
      <c r="E473" s="535"/>
      <c r="F473" s="535"/>
      <c r="G473" s="535"/>
      <c r="H473" s="535"/>
      <c r="I473" s="535"/>
      <c r="J473" s="540"/>
      <c r="K473" s="535"/>
      <c r="L473" s="535"/>
      <c r="M473" s="535"/>
      <c r="N473" s="535"/>
      <c r="O473" s="535"/>
      <c r="P473" s="535"/>
      <c r="Q473" s="350"/>
      <c r="R473" s="535"/>
      <c r="S473" s="350"/>
      <c r="T473" s="350"/>
      <c r="U473" s="274"/>
      <c r="V473" s="350"/>
      <c r="W473" s="350"/>
      <c r="X473" s="350"/>
      <c r="Y473" s="350"/>
      <c r="Z473" s="350"/>
      <c r="AA473" s="350"/>
      <c r="AB473" s="350"/>
      <c r="AC473" s="350"/>
      <c r="AD473" s="350"/>
    </row>
    <row r="474" spans="1:30" ht="15.75" customHeight="1">
      <c r="A474" s="535"/>
      <c r="B474" s="274"/>
      <c r="C474" s="274"/>
      <c r="D474" s="535"/>
      <c r="E474" s="535"/>
      <c r="F474" s="535"/>
      <c r="G474" s="535"/>
      <c r="H474" s="535"/>
      <c r="I474" s="535"/>
      <c r="J474" s="540"/>
      <c r="K474" s="535"/>
      <c r="L474" s="535"/>
      <c r="M474" s="535"/>
      <c r="N474" s="535"/>
      <c r="O474" s="535"/>
      <c r="P474" s="535"/>
      <c r="Q474" s="350"/>
      <c r="R474" s="535"/>
      <c r="S474" s="350"/>
      <c r="T474" s="350"/>
      <c r="U474" s="274"/>
      <c r="V474" s="350"/>
      <c r="W474" s="350"/>
      <c r="X474" s="350"/>
      <c r="Y474" s="350"/>
      <c r="Z474" s="350"/>
      <c r="AA474" s="350"/>
      <c r="AB474" s="350"/>
      <c r="AC474" s="350"/>
      <c r="AD474" s="350"/>
    </row>
    <row r="475" spans="1:30" ht="15.75" customHeight="1">
      <c r="A475" s="535"/>
      <c r="B475" s="274"/>
      <c r="C475" s="274"/>
      <c r="D475" s="535"/>
      <c r="E475" s="535"/>
      <c r="F475" s="535"/>
      <c r="G475" s="535"/>
      <c r="H475" s="535"/>
      <c r="I475" s="535"/>
      <c r="J475" s="540"/>
      <c r="K475" s="535"/>
      <c r="L475" s="535"/>
      <c r="M475" s="535"/>
      <c r="N475" s="535"/>
      <c r="O475" s="535"/>
      <c r="P475" s="535"/>
      <c r="Q475" s="350"/>
      <c r="R475" s="535"/>
      <c r="S475" s="350"/>
      <c r="T475" s="350"/>
      <c r="U475" s="274"/>
      <c r="V475" s="350"/>
      <c r="W475" s="350"/>
      <c r="X475" s="350"/>
      <c r="Y475" s="350"/>
      <c r="Z475" s="350"/>
      <c r="AA475" s="350"/>
      <c r="AB475" s="350"/>
      <c r="AC475" s="350"/>
      <c r="AD475" s="350"/>
    </row>
    <row r="476" spans="1:30" ht="15.75" customHeight="1">
      <c r="A476" s="535"/>
      <c r="B476" s="274"/>
      <c r="C476" s="274"/>
      <c r="D476" s="535"/>
      <c r="E476" s="535"/>
      <c r="F476" s="535"/>
      <c r="G476" s="535"/>
      <c r="H476" s="535"/>
      <c r="I476" s="535"/>
      <c r="J476" s="540"/>
      <c r="K476" s="535"/>
      <c r="L476" s="535"/>
      <c r="M476" s="535"/>
      <c r="N476" s="535"/>
      <c r="O476" s="535"/>
      <c r="P476" s="535"/>
      <c r="Q476" s="350"/>
      <c r="R476" s="535"/>
      <c r="S476" s="350"/>
      <c r="T476" s="350"/>
      <c r="U476" s="274"/>
      <c r="V476" s="350"/>
      <c r="W476" s="350"/>
      <c r="X476" s="350"/>
      <c r="Y476" s="350"/>
      <c r="Z476" s="350"/>
      <c r="AA476" s="350"/>
      <c r="AB476" s="350"/>
      <c r="AC476" s="350"/>
      <c r="AD476" s="350"/>
    </row>
    <row r="477" spans="1:30" ht="15.75" customHeight="1">
      <c r="A477" s="535"/>
      <c r="B477" s="274"/>
      <c r="C477" s="274"/>
      <c r="D477" s="535"/>
      <c r="E477" s="535"/>
      <c r="F477" s="535"/>
      <c r="G477" s="535"/>
      <c r="H477" s="535"/>
      <c r="I477" s="535"/>
      <c r="J477" s="540"/>
      <c r="K477" s="535"/>
      <c r="L477" s="535"/>
      <c r="M477" s="535"/>
      <c r="N477" s="535"/>
      <c r="O477" s="535"/>
      <c r="P477" s="535"/>
      <c r="Q477" s="350"/>
      <c r="R477" s="535"/>
      <c r="S477" s="350"/>
      <c r="T477" s="350"/>
      <c r="U477" s="274"/>
      <c r="V477" s="350"/>
      <c r="W477" s="350"/>
      <c r="X477" s="350"/>
      <c r="Y477" s="350"/>
      <c r="Z477" s="350"/>
      <c r="AA477" s="350"/>
      <c r="AB477" s="350"/>
      <c r="AC477" s="350"/>
      <c r="AD477" s="350"/>
    </row>
    <row r="478" spans="1:30" ht="15.75" customHeight="1">
      <c r="A478" s="535"/>
      <c r="B478" s="274"/>
      <c r="C478" s="274"/>
      <c r="D478" s="535"/>
      <c r="E478" s="535"/>
      <c r="F478" s="535"/>
      <c r="G478" s="535"/>
      <c r="H478" s="535"/>
      <c r="I478" s="535"/>
      <c r="J478" s="540"/>
      <c r="K478" s="535"/>
      <c r="L478" s="535"/>
      <c r="M478" s="535"/>
      <c r="N478" s="535"/>
      <c r="O478" s="535"/>
      <c r="P478" s="535"/>
      <c r="Q478" s="350"/>
      <c r="R478" s="535"/>
      <c r="S478" s="350"/>
      <c r="T478" s="350"/>
      <c r="U478" s="274"/>
      <c r="V478" s="350"/>
      <c r="W478" s="350"/>
      <c r="X478" s="350"/>
      <c r="Y478" s="350"/>
      <c r="Z478" s="350"/>
      <c r="AA478" s="350"/>
      <c r="AB478" s="350"/>
      <c r="AC478" s="350"/>
      <c r="AD478" s="350"/>
    </row>
    <row r="479" spans="1:30" ht="15.75" customHeight="1">
      <c r="A479" s="535"/>
      <c r="B479" s="274"/>
      <c r="C479" s="274"/>
      <c r="D479" s="535"/>
      <c r="E479" s="535"/>
      <c r="F479" s="535"/>
      <c r="G479" s="535"/>
      <c r="H479" s="535"/>
      <c r="I479" s="535"/>
      <c r="J479" s="540"/>
      <c r="K479" s="535"/>
      <c r="L479" s="535"/>
      <c r="M479" s="535"/>
      <c r="N479" s="535"/>
      <c r="O479" s="535"/>
      <c r="P479" s="535"/>
      <c r="Q479" s="350"/>
      <c r="R479" s="535"/>
      <c r="S479" s="350"/>
      <c r="T479" s="350"/>
      <c r="U479" s="274"/>
      <c r="V479" s="350"/>
      <c r="W479" s="350"/>
      <c r="X479" s="350"/>
      <c r="Y479" s="350"/>
      <c r="Z479" s="350"/>
      <c r="AA479" s="350"/>
      <c r="AB479" s="350"/>
      <c r="AC479" s="350"/>
      <c r="AD479" s="350"/>
    </row>
    <row r="480" spans="1:30" ht="15.75" customHeight="1">
      <c r="A480" s="535"/>
      <c r="B480" s="274"/>
      <c r="C480" s="274"/>
      <c r="D480" s="535"/>
      <c r="E480" s="535"/>
      <c r="F480" s="535"/>
      <c r="G480" s="535"/>
      <c r="H480" s="535"/>
      <c r="I480" s="535"/>
      <c r="J480" s="540"/>
      <c r="K480" s="535"/>
      <c r="L480" s="535"/>
      <c r="M480" s="535"/>
      <c r="N480" s="535"/>
      <c r="O480" s="535"/>
      <c r="P480" s="535"/>
      <c r="Q480" s="350"/>
      <c r="R480" s="535"/>
      <c r="S480" s="350"/>
      <c r="T480" s="350"/>
      <c r="U480" s="274"/>
      <c r="V480" s="350"/>
      <c r="W480" s="350"/>
      <c r="X480" s="350"/>
      <c r="Y480" s="350"/>
      <c r="Z480" s="350"/>
      <c r="AA480" s="350"/>
      <c r="AB480" s="350"/>
      <c r="AC480" s="350"/>
      <c r="AD480" s="350"/>
    </row>
    <row r="481" spans="1:30" ht="15.75" customHeight="1">
      <c r="A481" s="535"/>
      <c r="B481" s="274"/>
      <c r="C481" s="274"/>
      <c r="D481" s="535"/>
      <c r="E481" s="535"/>
      <c r="F481" s="535"/>
      <c r="G481" s="535"/>
      <c r="H481" s="535"/>
      <c r="I481" s="535"/>
      <c r="J481" s="540"/>
      <c r="K481" s="535"/>
      <c r="L481" s="535"/>
      <c r="M481" s="535"/>
      <c r="N481" s="535"/>
      <c r="O481" s="535"/>
      <c r="P481" s="535"/>
      <c r="Q481" s="350"/>
      <c r="R481" s="535"/>
      <c r="S481" s="350"/>
      <c r="T481" s="350"/>
      <c r="U481" s="274"/>
      <c r="V481" s="350"/>
      <c r="W481" s="350"/>
      <c r="X481" s="350"/>
      <c r="Y481" s="350"/>
      <c r="Z481" s="350"/>
      <c r="AA481" s="350"/>
      <c r="AB481" s="350"/>
      <c r="AC481" s="350"/>
      <c r="AD481" s="350"/>
    </row>
    <row r="482" spans="1:30" ht="15.75" customHeight="1">
      <c r="A482" s="535"/>
      <c r="B482" s="274"/>
      <c r="C482" s="274"/>
      <c r="D482" s="535"/>
      <c r="E482" s="535"/>
      <c r="F482" s="535"/>
      <c r="G482" s="535"/>
      <c r="H482" s="535"/>
      <c r="I482" s="535"/>
      <c r="J482" s="540"/>
      <c r="K482" s="535"/>
      <c r="L482" s="535"/>
      <c r="M482" s="535"/>
      <c r="N482" s="535"/>
      <c r="O482" s="535"/>
      <c r="P482" s="535"/>
      <c r="Q482" s="350"/>
      <c r="R482" s="535"/>
      <c r="S482" s="350"/>
      <c r="T482" s="350"/>
      <c r="U482" s="274"/>
      <c r="V482" s="350"/>
      <c r="W482" s="350"/>
      <c r="X482" s="350"/>
      <c r="Y482" s="350"/>
      <c r="Z482" s="350"/>
      <c r="AA482" s="350"/>
      <c r="AB482" s="350"/>
      <c r="AC482" s="350"/>
      <c r="AD482" s="350"/>
    </row>
    <row r="483" spans="1:30" ht="15.75" customHeight="1">
      <c r="A483" s="535"/>
      <c r="B483" s="274"/>
      <c r="C483" s="274"/>
      <c r="D483" s="535"/>
      <c r="E483" s="535"/>
      <c r="F483" s="535"/>
      <c r="G483" s="535"/>
      <c r="H483" s="535"/>
      <c r="I483" s="535"/>
      <c r="J483" s="540"/>
      <c r="K483" s="535"/>
      <c r="L483" s="535"/>
      <c r="M483" s="535"/>
      <c r="N483" s="535"/>
      <c r="O483" s="535"/>
      <c r="P483" s="535"/>
      <c r="Q483" s="350"/>
      <c r="R483" s="535"/>
      <c r="S483" s="350"/>
      <c r="T483" s="350"/>
      <c r="U483" s="274"/>
      <c r="V483" s="350"/>
      <c r="W483" s="350"/>
      <c r="X483" s="350"/>
      <c r="Y483" s="350"/>
      <c r="Z483" s="350"/>
      <c r="AA483" s="350"/>
      <c r="AB483" s="350"/>
      <c r="AC483" s="350"/>
      <c r="AD483" s="350"/>
    </row>
    <row r="484" spans="1:30" ht="15.75" customHeight="1">
      <c r="A484" s="535"/>
      <c r="B484" s="274"/>
      <c r="C484" s="274"/>
      <c r="D484" s="535"/>
      <c r="E484" s="535"/>
      <c r="F484" s="535"/>
      <c r="G484" s="535"/>
      <c r="H484" s="535"/>
      <c r="I484" s="535"/>
      <c r="J484" s="540"/>
      <c r="K484" s="535"/>
      <c r="L484" s="535"/>
      <c r="M484" s="535"/>
      <c r="N484" s="535"/>
      <c r="O484" s="535"/>
      <c r="P484" s="535"/>
      <c r="Q484" s="350"/>
      <c r="R484" s="535"/>
      <c r="S484" s="350"/>
      <c r="T484" s="350"/>
      <c r="U484" s="274"/>
      <c r="V484" s="350"/>
      <c r="W484" s="350"/>
      <c r="X484" s="350"/>
      <c r="Y484" s="350"/>
      <c r="Z484" s="350"/>
      <c r="AA484" s="350"/>
      <c r="AB484" s="350"/>
      <c r="AC484" s="350"/>
      <c r="AD484" s="350"/>
    </row>
    <row r="485" spans="1:30" ht="15.75" customHeight="1">
      <c r="A485" s="535"/>
      <c r="B485" s="274"/>
      <c r="C485" s="274"/>
      <c r="D485" s="535"/>
      <c r="E485" s="535"/>
      <c r="F485" s="535"/>
      <c r="G485" s="535"/>
      <c r="H485" s="535"/>
      <c r="I485" s="535"/>
      <c r="J485" s="540"/>
      <c r="K485" s="535"/>
      <c r="L485" s="535"/>
      <c r="M485" s="535"/>
      <c r="N485" s="535"/>
      <c r="O485" s="535"/>
      <c r="P485" s="535"/>
      <c r="Q485" s="350"/>
      <c r="R485" s="535"/>
      <c r="S485" s="350"/>
      <c r="T485" s="350"/>
      <c r="U485" s="274"/>
      <c r="V485" s="350"/>
      <c r="W485" s="350"/>
      <c r="X485" s="350"/>
      <c r="Y485" s="350"/>
      <c r="Z485" s="350"/>
      <c r="AA485" s="350"/>
      <c r="AB485" s="350"/>
      <c r="AC485" s="350"/>
      <c r="AD485" s="350"/>
    </row>
    <row r="486" spans="1:30" ht="15.75" customHeight="1">
      <c r="A486" s="535"/>
      <c r="B486" s="274"/>
      <c r="C486" s="274"/>
      <c r="D486" s="535"/>
      <c r="E486" s="535"/>
      <c r="F486" s="535"/>
      <c r="G486" s="535"/>
      <c r="H486" s="535"/>
      <c r="I486" s="535"/>
      <c r="J486" s="540"/>
      <c r="K486" s="535"/>
      <c r="L486" s="535"/>
      <c r="M486" s="535"/>
      <c r="N486" s="535"/>
      <c r="O486" s="535"/>
      <c r="P486" s="535"/>
      <c r="Q486" s="350"/>
      <c r="R486" s="535"/>
      <c r="S486" s="350"/>
      <c r="T486" s="350"/>
      <c r="U486" s="274"/>
      <c r="V486" s="350"/>
      <c r="W486" s="350"/>
      <c r="X486" s="350"/>
      <c r="Y486" s="350"/>
      <c r="Z486" s="350"/>
      <c r="AA486" s="350"/>
      <c r="AB486" s="350"/>
      <c r="AC486" s="350"/>
      <c r="AD486" s="350"/>
    </row>
    <row r="487" spans="1:30" ht="15.75" customHeight="1">
      <c r="A487" s="535"/>
      <c r="B487" s="274"/>
      <c r="C487" s="274"/>
      <c r="D487" s="535"/>
      <c r="E487" s="535"/>
      <c r="F487" s="535"/>
      <c r="G487" s="535"/>
      <c r="H487" s="535"/>
      <c r="I487" s="535"/>
      <c r="J487" s="540"/>
      <c r="K487" s="535"/>
      <c r="L487" s="535"/>
      <c r="M487" s="535"/>
      <c r="N487" s="535"/>
      <c r="O487" s="535"/>
      <c r="P487" s="535"/>
      <c r="Q487" s="350"/>
      <c r="R487" s="535"/>
      <c r="S487" s="350"/>
      <c r="T487" s="350"/>
      <c r="U487" s="274"/>
      <c r="V487" s="350"/>
      <c r="W487" s="350"/>
      <c r="X487" s="350"/>
      <c r="Y487" s="350"/>
      <c r="Z487" s="350"/>
      <c r="AA487" s="350"/>
      <c r="AB487" s="350"/>
      <c r="AC487" s="350"/>
      <c r="AD487" s="350"/>
    </row>
    <row r="488" spans="1:30" ht="15.75" customHeight="1">
      <c r="A488" s="535"/>
      <c r="B488" s="274"/>
      <c r="C488" s="274"/>
      <c r="D488" s="535"/>
      <c r="E488" s="535"/>
      <c r="F488" s="535"/>
      <c r="G488" s="535"/>
      <c r="H488" s="535"/>
      <c r="I488" s="535"/>
      <c r="J488" s="540"/>
      <c r="K488" s="535"/>
      <c r="L488" s="535"/>
      <c r="M488" s="535"/>
      <c r="N488" s="535"/>
      <c r="O488" s="535"/>
      <c r="P488" s="535"/>
      <c r="Q488" s="350"/>
      <c r="R488" s="535"/>
      <c r="S488" s="350"/>
      <c r="T488" s="350"/>
      <c r="U488" s="274"/>
      <c r="V488" s="350"/>
      <c r="W488" s="350"/>
      <c r="X488" s="350"/>
      <c r="Y488" s="350"/>
      <c r="Z488" s="350"/>
      <c r="AA488" s="350"/>
      <c r="AB488" s="350"/>
      <c r="AC488" s="350"/>
      <c r="AD488" s="350"/>
    </row>
    <row r="489" spans="1:30" ht="15.75" customHeight="1">
      <c r="A489" s="535"/>
      <c r="B489" s="274"/>
      <c r="C489" s="274"/>
      <c r="D489" s="535"/>
      <c r="E489" s="535"/>
      <c r="F489" s="535"/>
      <c r="G489" s="535"/>
      <c r="H489" s="535"/>
      <c r="I489" s="535"/>
      <c r="J489" s="540"/>
      <c r="K489" s="535"/>
      <c r="L489" s="535"/>
      <c r="M489" s="535"/>
      <c r="N489" s="535"/>
      <c r="O489" s="535"/>
      <c r="P489" s="535"/>
      <c r="Q489" s="350"/>
      <c r="R489" s="535"/>
      <c r="S489" s="350"/>
      <c r="T489" s="350"/>
      <c r="U489" s="274"/>
      <c r="V489" s="350"/>
      <c r="W489" s="350"/>
      <c r="X489" s="350"/>
      <c r="Y489" s="350"/>
      <c r="Z489" s="350"/>
      <c r="AA489" s="350"/>
      <c r="AB489" s="350"/>
      <c r="AC489" s="350"/>
      <c r="AD489" s="350"/>
    </row>
    <row r="490" spans="1:30" ht="15.75" customHeight="1">
      <c r="A490" s="535"/>
      <c r="B490" s="274"/>
      <c r="C490" s="274"/>
      <c r="D490" s="535"/>
      <c r="E490" s="535"/>
      <c r="F490" s="535"/>
      <c r="G490" s="535"/>
      <c r="H490" s="535"/>
      <c r="I490" s="535"/>
      <c r="J490" s="540"/>
      <c r="K490" s="535"/>
      <c r="L490" s="535"/>
      <c r="M490" s="535"/>
      <c r="N490" s="535"/>
      <c r="O490" s="535"/>
      <c r="P490" s="535"/>
      <c r="Q490" s="350"/>
      <c r="R490" s="535"/>
      <c r="S490" s="350"/>
      <c r="T490" s="350"/>
      <c r="U490" s="274"/>
      <c r="V490" s="350"/>
      <c r="W490" s="350"/>
      <c r="X490" s="350"/>
      <c r="Y490" s="350"/>
      <c r="Z490" s="350"/>
      <c r="AA490" s="350"/>
      <c r="AB490" s="350"/>
      <c r="AC490" s="350"/>
      <c r="AD490" s="350"/>
    </row>
    <row r="491" spans="1:30" ht="15.75" customHeight="1">
      <c r="A491" s="535"/>
      <c r="B491" s="274"/>
      <c r="C491" s="274"/>
      <c r="D491" s="535"/>
      <c r="E491" s="535"/>
      <c r="F491" s="535"/>
      <c r="G491" s="535"/>
      <c r="H491" s="535"/>
      <c r="I491" s="535"/>
      <c r="J491" s="540"/>
      <c r="K491" s="535"/>
      <c r="L491" s="535"/>
      <c r="M491" s="535"/>
      <c r="N491" s="535"/>
      <c r="O491" s="535"/>
      <c r="P491" s="535"/>
      <c r="Q491" s="350"/>
      <c r="R491" s="535"/>
      <c r="S491" s="350"/>
      <c r="T491" s="350"/>
      <c r="U491" s="274"/>
      <c r="V491" s="350"/>
      <c r="W491" s="350"/>
      <c r="X491" s="350"/>
      <c r="Y491" s="350"/>
      <c r="Z491" s="350"/>
      <c r="AA491" s="350"/>
      <c r="AB491" s="350"/>
      <c r="AC491" s="350"/>
      <c r="AD491" s="350"/>
    </row>
    <row r="492" spans="1:30" ht="15.75" customHeight="1">
      <c r="A492" s="535"/>
      <c r="B492" s="274"/>
      <c r="C492" s="274"/>
      <c r="D492" s="535"/>
      <c r="E492" s="535"/>
      <c r="F492" s="535"/>
      <c r="G492" s="535"/>
      <c r="H492" s="535"/>
      <c r="I492" s="535"/>
      <c r="J492" s="540"/>
      <c r="K492" s="535"/>
      <c r="L492" s="535"/>
      <c r="M492" s="535"/>
      <c r="N492" s="535"/>
      <c r="O492" s="535"/>
      <c r="P492" s="535"/>
      <c r="Q492" s="350"/>
      <c r="R492" s="535"/>
      <c r="S492" s="350"/>
      <c r="T492" s="350"/>
      <c r="U492" s="274"/>
      <c r="V492" s="350"/>
      <c r="W492" s="350"/>
      <c r="X492" s="350"/>
      <c r="Y492" s="350"/>
      <c r="Z492" s="350"/>
      <c r="AA492" s="350"/>
      <c r="AB492" s="350"/>
      <c r="AC492" s="350"/>
      <c r="AD492" s="350"/>
    </row>
    <row r="493" spans="1:30" ht="15.75" customHeight="1">
      <c r="A493" s="535"/>
      <c r="B493" s="274"/>
      <c r="C493" s="274"/>
      <c r="D493" s="535"/>
      <c r="E493" s="535"/>
      <c r="F493" s="535"/>
      <c r="G493" s="535"/>
      <c r="H493" s="535"/>
      <c r="I493" s="535"/>
      <c r="J493" s="540"/>
      <c r="K493" s="535"/>
      <c r="L493" s="535"/>
      <c r="M493" s="535"/>
      <c r="N493" s="535"/>
      <c r="O493" s="535"/>
      <c r="P493" s="535"/>
      <c r="Q493" s="350"/>
      <c r="R493" s="535"/>
      <c r="S493" s="350"/>
      <c r="T493" s="350"/>
      <c r="U493" s="274"/>
      <c r="V493" s="350"/>
      <c r="W493" s="350"/>
      <c r="X493" s="350"/>
      <c r="Y493" s="350"/>
      <c r="Z493" s="350"/>
      <c r="AA493" s="350"/>
      <c r="AB493" s="350"/>
      <c r="AC493" s="350"/>
      <c r="AD493" s="350"/>
    </row>
    <row r="494" spans="1:30" ht="15.75" customHeight="1">
      <c r="A494" s="535"/>
      <c r="B494" s="274"/>
      <c r="C494" s="274"/>
      <c r="D494" s="535"/>
      <c r="E494" s="535"/>
      <c r="F494" s="535"/>
      <c r="G494" s="535"/>
      <c r="H494" s="535"/>
      <c r="I494" s="535"/>
      <c r="J494" s="540"/>
      <c r="K494" s="535"/>
      <c r="L494" s="535"/>
      <c r="M494" s="535"/>
      <c r="N494" s="535"/>
      <c r="O494" s="535"/>
      <c r="P494" s="535"/>
      <c r="Q494" s="350"/>
      <c r="R494" s="535"/>
      <c r="S494" s="350"/>
      <c r="T494" s="350"/>
      <c r="U494" s="274"/>
      <c r="V494" s="350"/>
      <c r="W494" s="350"/>
      <c r="X494" s="350"/>
      <c r="Y494" s="350"/>
      <c r="Z494" s="350"/>
      <c r="AA494" s="350"/>
      <c r="AB494" s="350"/>
      <c r="AC494" s="350"/>
      <c r="AD494" s="350"/>
    </row>
    <row r="495" spans="1:30" ht="15.75" customHeight="1">
      <c r="A495" s="535"/>
      <c r="B495" s="274"/>
      <c r="C495" s="274"/>
      <c r="D495" s="535"/>
      <c r="E495" s="535"/>
      <c r="F495" s="535"/>
      <c r="G495" s="535"/>
      <c r="H495" s="535"/>
      <c r="I495" s="535"/>
      <c r="J495" s="540"/>
      <c r="K495" s="535"/>
      <c r="L495" s="535"/>
      <c r="M495" s="535"/>
      <c r="N495" s="535"/>
      <c r="O495" s="535"/>
      <c r="P495" s="535"/>
      <c r="Q495" s="350"/>
      <c r="R495" s="535"/>
      <c r="S495" s="350"/>
      <c r="T495" s="350"/>
      <c r="U495" s="274"/>
      <c r="V495" s="350"/>
      <c r="W495" s="350"/>
      <c r="X495" s="350"/>
      <c r="Y495" s="350"/>
      <c r="Z495" s="350"/>
      <c r="AA495" s="350"/>
      <c r="AB495" s="350"/>
      <c r="AC495" s="350"/>
      <c r="AD495" s="350"/>
    </row>
    <row r="496" spans="1:30" ht="15.75" customHeight="1">
      <c r="A496" s="535"/>
      <c r="B496" s="274"/>
      <c r="C496" s="274"/>
      <c r="D496" s="535"/>
      <c r="E496" s="535"/>
      <c r="F496" s="535"/>
      <c r="G496" s="535"/>
      <c r="H496" s="535"/>
      <c r="I496" s="535"/>
      <c r="J496" s="540"/>
      <c r="K496" s="535"/>
      <c r="L496" s="535"/>
      <c r="M496" s="535"/>
      <c r="N496" s="535"/>
      <c r="O496" s="535"/>
      <c r="P496" s="535"/>
      <c r="Q496" s="350"/>
      <c r="R496" s="535"/>
      <c r="S496" s="350"/>
      <c r="T496" s="350"/>
      <c r="U496" s="274"/>
      <c r="V496" s="350"/>
      <c r="W496" s="350"/>
      <c r="X496" s="350"/>
      <c r="Y496" s="350"/>
      <c r="Z496" s="350"/>
      <c r="AA496" s="350"/>
      <c r="AB496" s="350"/>
      <c r="AC496" s="350"/>
      <c r="AD496" s="350"/>
    </row>
    <row r="497" spans="1:30" ht="15.75" customHeight="1">
      <c r="A497" s="535"/>
      <c r="B497" s="274"/>
      <c r="C497" s="274"/>
      <c r="D497" s="535"/>
      <c r="E497" s="535"/>
      <c r="F497" s="535"/>
      <c r="G497" s="535"/>
      <c r="H497" s="535"/>
      <c r="I497" s="535"/>
      <c r="J497" s="540"/>
      <c r="K497" s="535"/>
      <c r="L497" s="535"/>
      <c r="M497" s="535"/>
      <c r="N497" s="535"/>
      <c r="O497" s="535"/>
      <c r="P497" s="535"/>
      <c r="Q497" s="350"/>
      <c r="R497" s="535"/>
      <c r="S497" s="350"/>
      <c r="T497" s="350"/>
      <c r="U497" s="274"/>
      <c r="V497" s="350"/>
      <c r="W497" s="350"/>
      <c r="X497" s="350"/>
      <c r="Y497" s="350"/>
      <c r="Z497" s="350"/>
      <c r="AA497" s="350"/>
      <c r="AB497" s="350"/>
      <c r="AC497" s="350"/>
      <c r="AD497" s="350"/>
    </row>
    <row r="498" spans="1:30" ht="15.75" customHeight="1">
      <c r="A498" s="535"/>
      <c r="B498" s="274"/>
      <c r="C498" s="274"/>
      <c r="D498" s="535"/>
      <c r="E498" s="535"/>
      <c r="F498" s="535"/>
      <c r="G498" s="535"/>
      <c r="H498" s="535"/>
      <c r="I498" s="535"/>
      <c r="J498" s="540"/>
      <c r="K498" s="535"/>
      <c r="L498" s="535"/>
      <c r="M498" s="535"/>
      <c r="N498" s="535"/>
      <c r="O498" s="535"/>
      <c r="P498" s="535"/>
      <c r="Q498" s="350"/>
      <c r="R498" s="535"/>
      <c r="S498" s="350"/>
      <c r="T498" s="350"/>
      <c r="U498" s="274"/>
      <c r="V498" s="350"/>
      <c r="W498" s="350"/>
      <c r="X498" s="350"/>
      <c r="Y498" s="350"/>
      <c r="Z498" s="350"/>
      <c r="AA498" s="350"/>
      <c r="AB498" s="350"/>
      <c r="AC498" s="350"/>
      <c r="AD498" s="350"/>
    </row>
    <row r="499" spans="1:30" ht="15.75" customHeight="1">
      <c r="A499" s="535"/>
      <c r="B499" s="274"/>
      <c r="C499" s="274"/>
      <c r="D499" s="535"/>
      <c r="E499" s="535"/>
      <c r="F499" s="535"/>
      <c r="G499" s="535"/>
      <c r="H499" s="535"/>
      <c r="I499" s="535"/>
      <c r="J499" s="540"/>
      <c r="K499" s="535"/>
      <c r="L499" s="535"/>
      <c r="M499" s="535"/>
      <c r="N499" s="535"/>
      <c r="O499" s="535"/>
      <c r="P499" s="535"/>
      <c r="Q499" s="350"/>
      <c r="R499" s="535"/>
      <c r="S499" s="350"/>
      <c r="T499" s="350"/>
      <c r="U499" s="274"/>
      <c r="V499" s="350"/>
      <c r="W499" s="350"/>
      <c r="X499" s="350"/>
      <c r="Y499" s="350"/>
      <c r="Z499" s="350"/>
      <c r="AA499" s="350"/>
      <c r="AB499" s="350"/>
      <c r="AC499" s="350"/>
      <c r="AD499" s="350"/>
    </row>
    <row r="500" spans="1:30" ht="15.75" customHeight="1">
      <c r="A500" s="535"/>
      <c r="B500" s="274"/>
      <c r="C500" s="274"/>
      <c r="D500" s="535"/>
      <c r="E500" s="535"/>
      <c r="F500" s="535"/>
      <c r="G500" s="535"/>
      <c r="H500" s="535"/>
      <c r="I500" s="535"/>
      <c r="J500" s="540"/>
      <c r="K500" s="535"/>
      <c r="L500" s="535"/>
      <c r="M500" s="535"/>
      <c r="N500" s="535"/>
      <c r="O500" s="535"/>
      <c r="P500" s="535"/>
      <c r="Q500" s="350"/>
      <c r="R500" s="535"/>
      <c r="S500" s="350"/>
      <c r="T500" s="350"/>
      <c r="U500" s="274"/>
      <c r="V500" s="350"/>
      <c r="W500" s="350"/>
      <c r="X500" s="350"/>
      <c r="Y500" s="350"/>
      <c r="Z500" s="350"/>
      <c r="AA500" s="350"/>
      <c r="AB500" s="350"/>
      <c r="AC500" s="350"/>
      <c r="AD500" s="350"/>
    </row>
    <row r="501" spans="1:30" ht="15.75" customHeight="1">
      <c r="A501" s="535"/>
      <c r="B501" s="274"/>
      <c r="C501" s="274"/>
      <c r="D501" s="535"/>
      <c r="E501" s="535"/>
      <c r="F501" s="535"/>
      <c r="G501" s="535"/>
      <c r="H501" s="535"/>
      <c r="I501" s="535"/>
      <c r="J501" s="540"/>
      <c r="K501" s="535"/>
      <c r="L501" s="535"/>
      <c r="M501" s="535"/>
      <c r="N501" s="535"/>
      <c r="O501" s="535"/>
      <c r="P501" s="535"/>
      <c r="Q501" s="350"/>
      <c r="R501" s="535"/>
      <c r="S501" s="350"/>
      <c r="T501" s="350"/>
      <c r="U501" s="274"/>
      <c r="V501" s="350"/>
      <c r="W501" s="350"/>
      <c r="X501" s="350"/>
      <c r="Y501" s="350"/>
      <c r="Z501" s="350"/>
      <c r="AA501" s="350"/>
      <c r="AB501" s="350"/>
      <c r="AC501" s="350"/>
      <c r="AD501" s="350"/>
    </row>
    <row r="502" spans="1:30" ht="15.75" customHeight="1">
      <c r="A502" s="535"/>
      <c r="B502" s="274"/>
      <c r="C502" s="274"/>
      <c r="D502" s="535"/>
      <c r="E502" s="535"/>
      <c r="F502" s="535"/>
      <c r="G502" s="535"/>
      <c r="H502" s="535"/>
      <c r="I502" s="535"/>
      <c r="J502" s="540"/>
      <c r="K502" s="535"/>
      <c r="L502" s="535"/>
      <c r="M502" s="535"/>
      <c r="N502" s="535"/>
      <c r="O502" s="535"/>
      <c r="P502" s="535"/>
      <c r="Q502" s="350"/>
      <c r="R502" s="535"/>
      <c r="S502" s="350"/>
      <c r="T502" s="350"/>
      <c r="U502" s="274"/>
      <c r="V502" s="350"/>
      <c r="W502" s="350"/>
      <c r="X502" s="350"/>
      <c r="Y502" s="350"/>
      <c r="Z502" s="350"/>
      <c r="AA502" s="350"/>
      <c r="AB502" s="350"/>
      <c r="AC502" s="350"/>
      <c r="AD502" s="350"/>
    </row>
    <row r="503" spans="1:30" ht="15.75" customHeight="1">
      <c r="A503" s="535"/>
      <c r="B503" s="274"/>
      <c r="C503" s="274"/>
      <c r="D503" s="535"/>
      <c r="E503" s="535"/>
      <c r="F503" s="535"/>
      <c r="G503" s="535"/>
      <c r="H503" s="535"/>
      <c r="I503" s="535"/>
      <c r="J503" s="540"/>
      <c r="K503" s="535"/>
      <c r="L503" s="535"/>
      <c r="M503" s="535"/>
      <c r="N503" s="535"/>
      <c r="O503" s="535"/>
      <c r="P503" s="535"/>
      <c r="Q503" s="350"/>
      <c r="R503" s="535"/>
      <c r="S503" s="350"/>
      <c r="T503" s="350"/>
      <c r="U503" s="274"/>
      <c r="V503" s="350"/>
      <c r="W503" s="350"/>
      <c r="X503" s="350"/>
      <c r="Y503" s="350"/>
      <c r="Z503" s="350"/>
      <c r="AA503" s="350"/>
      <c r="AB503" s="350"/>
      <c r="AC503" s="350"/>
      <c r="AD503" s="350"/>
    </row>
    <row r="504" spans="1:30" ht="15.75" customHeight="1">
      <c r="A504" s="535"/>
      <c r="B504" s="274"/>
      <c r="C504" s="274"/>
      <c r="D504" s="535"/>
      <c r="E504" s="535"/>
      <c r="F504" s="535"/>
      <c r="G504" s="535"/>
      <c r="H504" s="535"/>
      <c r="I504" s="535"/>
      <c r="J504" s="540"/>
      <c r="K504" s="535"/>
      <c r="L504" s="535"/>
      <c r="M504" s="535"/>
      <c r="N504" s="535"/>
      <c r="O504" s="535"/>
      <c r="P504" s="535"/>
      <c r="Q504" s="350"/>
      <c r="R504" s="535"/>
      <c r="S504" s="350"/>
      <c r="T504" s="350"/>
      <c r="U504" s="274"/>
      <c r="V504" s="350"/>
      <c r="W504" s="350"/>
      <c r="X504" s="350"/>
      <c r="Y504" s="350"/>
      <c r="Z504" s="350"/>
      <c r="AA504" s="350"/>
      <c r="AB504" s="350"/>
      <c r="AC504" s="350"/>
      <c r="AD504" s="350"/>
    </row>
    <row r="505" spans="1:30" ht="15.75" customHeight="1">
      <c r="A505" s="535"/>
      <c r="B505" s="274"/>
      <c r="C505" s="274"/>
      <c r="D505" s="535"/>
      <c r="E505" s="535"/>
      <c r="F505" s="535"/>
      <c r="G505" s="535"/>
      <c r="H505" s="535"/>
      <c r="I505" s="535"/>
      <c r="J505" s="540"/>
      <c r="K505" s="535"/>
      <c r="L505" s="535"/>
      <c r="M505" s="535"/>
      <c r="N505" s="535"/>
      <c r="O505" s="535"/>
      <c r="P505" s="535"/>
      <c r="Q505" s="350"/>
      <c r="R505" s="535"/>
      <c r="S505" s="350"/>
      <c r="T505" s="350"/>
      <c r="U505" s="274"/>
      <c r="V505" s="350"/>
      <c r="W505" s="350"/>
      <c r="X505" s="350"/>
      <c r="Y505" s="350"/>
      <c r="Z505" s="350"/>
      <c r="AA505" s="350"/>
      <c r="AB505" s="350"/>
      <c r="AC505" s="350"/>
      <c r="AD505" s="350"/>
    </row>
    <row r="506" spans="1:30" ht="15.75" customHeight="1">
      <c r="A506" s="535"/>
      <c r="B506" s="274"/>
      <c r="C506" s="274"/>
      <c r="D506" s="535"/>
      <c r="E506" s="535"/>
      <c r="F506" s="535"/>
      <c r="G506" s="535"/>
      <c r="H506" s="535"/>
      <c r="I506" s="535"/>
      <c r="J506" s="540"/>
      <c r="K506" s="535"/>
      <c r="L506" s="535"/>
      <c r="M506" s="535"/>
      <c r="N506" s="535"/>
      <c r="O506" s="535"/>
      <c r="P506" s="535"/>
      <c r="Q506" s="350"/>
      <c r="R506" s="535"/>
      <c r="S506" s="350"/>
      <c r="T506" s="350"/>
      <c r="U506" s="274"/>
      <c r="V506" s="350"/>
      <c r="W506" s="350"/>
      <c r="X506" s="350"/>
      <c r="Y506" s="350"/>
      <c r="Z506" s="350"/>
      <c r="AA506" s="350"/>
      <c r="AB506" s="350"/>
      <c r="AC506" s="350"/>
      <c r="AD506" s="350"/>
    </row>
    <row r="507" spans="1:30" ht="15.75" customHeight="1">
      <c r="A507" s="535"/>
      <c r="B507" s="274"/>
      <c r="C507" s="274"/>
      <c r="D507" s="535"/>
      <c r="E507" s="535"/>
      <c r="F507" s="535"/>
      <c r="G507" s="535"/>
      <c r="H507" s="535"/>
      <c r="I507" s="535"/>
      <c r="J507" s="540"/>
      <c r="K507" s="535"/>
      <c r="L507" s="535"/>
      <c r="M507" s="535"/>
      <c r="N507" s="535"/>
      <c r="O507" s="535"/>
      <c r="P507" s="535"/>
      <c r="Q507" s="350"/>
      <c r="R507" s="535"/>
      <c r="S507" s="350"/>
      <c r="T507" s="350"/>
      <c r="U507" s="274"/>
      <c r="V507" s="350"/>
      <c r="W507" s="350"/>
      <c r="X507" s="350"/>
      <c r="Y507" s="350"/>
      <c r="Z507" s="350"/>
      <c r="AA507" s="350"/>
      <c r="AB507" s="350"/>
      <c r="AC507" s="350"/>
      <c r="AD507" s="350"/>
    </row>
    <row r="508" spans="1:30" ht="15.75" customHeight="1">
      <c r="A508" s="535"/>
      <c r="B508" s="274"/>
      <c r="C508" s="274"/>
      <c r="D508" s="535"/>
      <c r="E508" s="535"/>
      <c r="F508" s="535"/>
      <c r="G508" s="535"/>
      <c r="H508" s="535"/>
      <c r="I508" s="535"/>
      <c r="J508" s="540"/>
      <c r="K508" s="535"/>
      <c r="L508" s="535"/>
      <c r="M508" s="535"/>
      <c r="N508" s="535"/>
      <c r="O508" s="535"/>
      <c r="P508" s="535"/>
      <c r="Q508" s="350"/>
      <c r="R508" s="535"/>
      <c r="S508" s="350"/>
      <c r="T508" s="350"/>
      <c r="U508" s="274"/>
      <c r="V508" s="350"/>
      <c r="W508" s="350"/>
      <c r="X508" s="350"/>
      <c r="Y508" s="350"/>
      <c r="Z508" s="350"/>
      <c r="AA508" s="350"/>
      <c r="AB508" s="350"/>
      <c r="AC508" s="350"/>
      <c r="AD508" s="350"/>
    </row>
    <row r="509" spans="1:30" ht="15.75" customHeight="1">
      <c r="A509" s="535"/>
      <c r="B509" s="274"/>
      <c r="C509" s="274"/>
      <c r="D509" s="535"/>
      <c r="E509" s="535"/>
      <c r="F509" s="535"/>
      <c r="G509" s="535"/>
      <c r="H509" s="535"/>
      <c r="I509" s="535"/>
      <c r="J509" s="540"/>
      <c r="K509" s="535"/>
      <c r="L509" s="535"/>
      <c r="M509" s="535"/>
      <c r="N509" s="535"/>
      <c r="O509" s="535"/>
      <c r="P509" s="535"/>
      <c r="Q509" s="350"/>
      <c r="R509" s="535"/>
      <c r="S509" s="350"/>
      <c r="T509" s="350"/>
      <c r="U509" s="274"/>
      <c r="V509" s="350"/>
      <c r="W509" s="350"/>
      <c r="X509" s="350"/>
      <c r="Y509" s="350"/>
      <c r="Z509" s="350"/>
      <c r="AA509" s="350"/>
      <c r="AB509" s="350"/>
      <c r="AC509" s="350"/>
      <c r="AD509" s="350"/>
    </row>
    <row r="510" spans="1:30" ht="15.75" customHeight="1">
      <c r="A510" s="535"/>
      <c r="B510" s="274"/>
      <c r="C510" s="274"/>
      <c r="D510" s="535"/>
      <c r="E510" s="535"/>
      <c r="F510" s="535"/>
      <c r="G510" s="535"/>
      <c r="H510" s="535"/>
      <c r="I510" s="535"/>
      <c r="J510" s="540"/>
      <c r="K510" s="535"/>
      <c r="L510" s="535"/>
      <c r="M510" s="535"/>
      <c r="N510" s="535"/>
      <c r="O510" s="535"/>
      <c r="P510" s="535"/>
      <c r="Q510" s="350"/>
      <c r="R510" s="535"/>
      <c r="S510" s="350"/>
      <c r="T510" s="350"/>
      <c r="U510" s="274"/>
      <c r="V510" s="350"/>
      <c r="W510" s="350"/>
      <c r="X510" s="350"/>
      <c r="Y510" s="350"/>
      <c r="Z510" s="350"/>
      <c r="AA510" s="350"/>
      <c r="AB510" s="350"/>
      <c r="AC510" s="350"/>
      <c r="AD510" s="350"/>
    </row>
    <row r="511" spans="1:30" ht="15.75" customHeight="1">
      <c r="A511" s="535"/>
      <c r="B511" s="274"/>
      <c r="C511" s="274"/>
      <c r="D511" s="535"/>
      <c r="E511" s="535"/>
      <c r="F511" s="535"/>
      <c r="G511" s="535"/>
      <c r="H511" s="535"/>
      <c r="I511" s="535"/>
      <c r="J511" s="540"/>
      <c r="K511" s="535"/>
      <c r="L511" s="535"/>
      <c r="M511" s="535"/>
      <c r="N511" s="535"/>
      <c r="O511" s="535"/>
      <c r="P511" s="535"/>
      <c r="Q511" s="350"/>
      <c r="R511" s="535"/>
      <c r="S511" s="350"/>
      <c r="T511" s="350"/>
      <c r="U511" s="274"/>
      <c r="V511" s="350"/>
      <c r="W511" s="350"/>
      <c r="X511" s="350"/>
      <c r="Y511" s="350"/>
      <c r="Z511" s="350"/>
      <c r="AA511" s="350"/>
      <c r="AB511" s="350"/>
      <c r="AC511" s="350"/>
      <c r="AD511" s="350"/>
    </row>
    <row r="512" spans="1:30" ht="15.75" customHeight="1">
      <c r="A512" s="535"/>
      <c r="B512" s="274"/>
      <c r="C512" s="274"/>
      <c r="D512" s="535"/>
      <c r="E512" s="535"/>
      <c r="F512" s="535"/>
      <c r="G512" s="535"/>
      <c r="H512" s="535"/>
      <c r="I512" s="535"/>
      <c r="J512" s="540"/>
      <c r="K512" s="535"/>
      <c r="L512" s="535"/>
      <c r="M512" s="535"/>
      <c r="N512" s="535"/>
      <c r="O512" s="535"/>
      <c r="P512" s="535"/>
      <c r="Q512" s="350"/>
      <c r="R512" s="535"/>
      <c r="S512" s="350"/>
      <c r="T512" s="350"/>
      <c r="U512" s="274"/>
      <c r="V512" s="350"/>
      <c r="W512" s="350"/>
      <c r="X512" s="350"/>
      <c r="Y512" s="350"/>
      <c r="Z512" s="350"/>
      <c r="AA512" s="350"/>
      <c r="AB512" s="350"/>
      <c r="AC512" s="350"/>
      <c r="AD512" s="350"/>
    </row>
    <row r="513" spans="1:30" ht="15.75" customHeight="1">
      <c r="A513" s="535"/>
      <c r="B513" s="274"/>
      <c r="C513" s="274"/>
      <c r="D513" s="535"/>
      <c r="E513" s="535"/>
      <c r="F513" s="535"/>
      <c r="G513" s="535"/>
      <c r="H513" s="535"/>
      <c r="I513" s="535"/>
      <c r="J513" s="540"/>
      <c r="K513" s="535"/>
      <c r="L513" s="535"/>
      <c r="M513" s="535"/>
      <c r="N513" s="535"/>
      <c r="O513" s="535"/>
      <c r="P513" s="535"/>
      <c r="Q513" s="350"/>
      <c r="R513" s="535"/>
      <c r="S513" s="350"/>
      <c r="T513" s="350"/>
      <c r="U513" s="274"/>
      <c r="V513" s="350"/>
      <c r="W513" s="350"/>
      <c r="X513" s="350"/>
      <c r="Y513" s="350"/>
      <c r="Z513" s="350"/>
      <c r="AA513" s="350"/>
      <c r="AB513" s="350"/>
      <c r="AC513" s="350"/>
      <c r="AD513" s="350"/>
    </row>
    <row r="514" spans="1:30" ht="15.75" customHeight="1">
      <c r="A514" s="535"/>
      <c r="B514" s="274"/>
      <c r="C514" s="274"/>
      <c r="D514" s="535"/>
      <c r="E514" s="535"/>
      <c r="F514" s="535"/>
      <c r="G514" s="535"/>
      <c r="H514" s="535"/>
      <c r="I514" s="535"/>
      <c r="J514" s="540"/>
      <c r="K514" s="535"/>
      <c r="L514" s="535"/>
      <c r="M514" s="535"/>
      <c r="N514" s="535"/>
      <c r="O514" s="535"/>
      <c r="P514" s="535"/>
      <c r="Q514" s="350"/>
      <c r="R514" s="535"/>
      <c r="S514" s="350"/>
      <c r="T514" s="350"/>
      <c r="U514" s="274"/>
      <c r="V514" s="350"/>
      <c r="W514" s="350"/>
      <c r="X514" s="350"/>
      <c r="Y514" s="350"/>
      <c r="Z514" s="350"/>
      <c r="AA514" s="350"/>
      <c r="AB514" s="350"/>
      <c r="AC514" s="350"/>
      <c r="AD514" s="350"/>
    </row>
    <row r="515" spans="1:30" ht="15.75" customHeight="1">
      <c r="A515" s="535"/>
      <c r="B515" s="274"/>
      <c r="C515" s="274"/>
      <c r="D515" s="535"/>
      <c r="E515" s="535"/>
      <c r="F515" s="535"/>
      <c r="G515" s="535"/>
      <c r="H515" s="535"/>
      <c r="I515" s="535"/>
      <c r="J515" s="540"/>
      <c r="K515" s="535"/>
      <c r="L515" s="535"/>
      <c r="M515" s="535"/>
      <c r="N515" s="535"/>
      <c r="O515" s="535"/>
      <c r="P515" s="535"/>
      <c r="Q515" s="350"/>
      <c r="R515" s="535"/>
      <c r="S515" s="350"/>
      <c r="T515" s="350"/>
      <c r="U515" s="274"/>
      <c r="V515" s="350"/>
      <c r="W515" s="350"/>
      <c r="X515" s="350"/>
      <c r="Y515" s="350"/>
      <c r="Z515" s="350"/>
      <c r="AA515" s="350"/>
      <c r="AB515" s="350"/>
      <c r="AC515" s="350"/>
      <c r="AD515" s="350"/>
    </row>
    <row r="516" spans="1:30" ht="15.75" customHeight="1">
      <c r="A516" s="535"/>
      <c r="B516" s="274"/>
      <c r="C516" s="274"/>
      <c r="D516" s="535"/>
      <c r="E516" s="535"/>
      <c r="F516" s="535"/>
      <c r="G516" s="535"/>
      <c r="H516" s="535"/>
      <c r="I516" s="535"/>
      <c r="J516" s="540"/>
      <c r="K516" s="535"/>
      <c r="L516" s="535"/>
      <c r="M516" s="535"/>
      <c r="N516" s="535"/>
      <c r="O516" s="535"/>
      <c r="P516" s="535"/>
      <c r="Q516" s="350"/>
      <c r="R516" s="535"/>
      <c r="S516" s="350"/>
      <c r="T516" s="350"/>
      <c r="U516" s="274"/>
      <c r="V516" s="350"/>
      <c r="W516" s="350"/>
      <c r="X516" s="350"/>
      <c r="Y516" s="350"/>
      <c r="Z516" s="350"/>
      <c r="AA516" s="350"/>
      <c r="AB516" s="350"/>
      <c r="AC516" s="350"/>
      <c r="AD516" s="350"/>
    </row>
    <row r="517" spans="1:30" ht="15.75" customHeight="1">
      <c r="A517" s="535"/>
      <c r="B517" s="274"/>
      <c r="C517" s="274"/>
      <c r="D517" s="535"/>
      <c r="E517" s="535"/>
      <c r="F517" s="535"/>
      <c r="G517" s="535"/>
      <c r="H517" s="535"/>
      <c r="I517" s="535"/>
      <c r="J517" s="540"/>
      <c r="K517" s="535"/>
      <c r="L517" s="535"/>
      <c r="M517" s="535"/>
      <c r="N517" s="535"/>
      <c r="O517" s="535"/>
      <c r="P517" s="535"/>
      <c r="Q517" s="350"/>
      <c r="R517" s="535"/>
      <c r="S517" s="350"/>
      <c r="T517" s="350"/>
      <c r="U517" s="274"/>
      <c r="V517" s="350"/>
      <c r="W517" s="350"/>
      <c r="X517" s="350"/>
      <c r="Y517" s="350"/>
      <c r="Z517" s="350"/>
      <c r="AA517" s="350"/>
      <c r="AB517" s="350"/>
      <c r="AC517" s="350"/>
      <c r="AD517" s="350"/>
    </row>
    <row r="518" spans="1:30" ht="15.75" customHeight="1">
      <c r="A518" s="535"/>
      <c r="B518" s="274"/>
      <c r="C518" s="274"/>
      <c r="D518" s="535"/>
      <c r="E518" s="535"/>
      <c r="F518" s="535"/>
      <c r="G518" s="535"/>
      <c r="H518" s="535"/>
      <c r="I518" s="535"/>
      <c r="J518" s="540"/>
      <c r="K518" s="535"/>
      <c r="L518" s="535"/>
      <c r="M518" s="535"/>
      <c r="N518" s="535"/>
      <c r="O518" s="535"/>
      <c r="P518" s="535"/>
      <c r="Q518" s="350"/>
      <c r="R518" s="535"/>
      <c r="S518" s="350"/>
      <c r="T518" s="350"/>
      <c r="U518" s="274"/>
      <c r="V518" s="350"/>
      <c r="W518" s="350"/>
      <c r="X518" s="350"/>
      <c r="Y518" s="350"/>
      <c r="Z518" s="350"/>
      <c r="AA518" s="350"/>
      <c r="AB518" s="350"/>
      <c r="AC518" s="350"/>
      <c r="AD518" s="350"/>
    </row>
    <row r="519" spans="1:30" ht="15.75" customHeight="1">
      <c r="A519" s="535"/>
      <c r="B519" s="274"/>
      <c r="C519" s="274"/>
      <c r="D519" s="535"/>
      <c r="E519" s="535"/>
      <c r="F519" s="535"/>
      <c r="G519" s="535"/>
      <c r="H519" s="535"/>
      <c r="I519" s="535"/>
      <c r="J519" s="540"/>
      <c r="K519" s="535"/>
      <c r="L519" s="535"/>
      <c r="M519" s="535"/>
      <c r="N519" s="535"/>
      <c r="O519" s="535"/>
      <c r="P519" s="535"/>
      <c r="Q519" s="350"/>
      <c r="R519" s="535"/>
      <c r="S519" s="350"/>
      <c r="T519" s="350"/>
      <c r="U519" s="274"/>
      <c r="V519" s="350"/>
      <c r="W519" s="350"/>
      <c r="X519" s="350"/>
      <c r="Y519" s="350"/>
      <c r="Z519" s="350"/>
      <c r="AA519" s="350"/>
      <c r="AB519" s="350"/>
      <c r="AC519" s="350"/>
      <c r="AD519" s="350"/>
    </row>
    <row r="520" spans="1:30" ht="15.75" customHeight="1">
      <c r="A520" s="535"/>
      <c r="B520" s="274"/>
      <c r="C520" s="274"/>
      <c r="D520" s="535"/>
      <c r="E520" s="535"/>
      <c r="F520" s="535"/>
      <c r="G520" s="535"/>
      <c r="H520" s="535"/>
      <c r="I520" s="535"/>
      <c r="J520" s="540"/>
      <c r="K520" s="535"/>
      <c r="L520" s="535"/>
      <c r="M520" s="535"/>
      <c r="N520" s="535"/>
      <c r="O520" s="535"/>
      <c r="P520" s="535"/>
      <c r="Q520" s="350"/>
      <c r="R520" s="535"/>
      <c r="S520" s="350"/>
      <c r="T520" s="350"/>
      <c r="U520" s="274"/>
      <c r="V520" s="350"/>
      <c r="W520" s="350"/>
      <c r="X520" s="350"/>
      <c r="Y520" s="350"/>
      <c r="Z520" s="350"/>
      <c r="AA520" s="350"/>
      <c r="AB520" s="350"/>
      <c r="AC520" s="350"/>
      <c r="AD520" s="350"/>
    </row>
    <row r="521" spans="1:30" ht="15.75" customHeight="1">
      <c r="A521" s="535"/>
      <c r="B521" s="274"/>
      <c r="C521" s="274"/>
      <c r="D521" s="535"/>
      <c r="E521" s="535"/>
      <c r="F521" s="535"/>
      <c r="G521" s="535"/>
      <c r="H521" s="535"/>
      <c r="I521" s="535"/>
      <c r="J521" s="540"/>
      <c r="K521" s="535"/>
      <c r="L521" s="535"/>
      <c r="M521" s="535"/>
      <c r="N521" s="535"/>
      <c r="O521" s="535"/>
      <c r="P521" s="535"/>
      <c r="Q521" s="350"/>
      <c r="R521" s="535"/>
      <c r="S521" s="350"/>
      <c r="T521" s="350"/>
      <c r="U521" s="274"/>
      <c r="V521" s="350"/>
      <c r="W521" s="350"/>
      <c r="X521" s="350"/>
      <c r="Y521" s="350"/>
      <c r="Z521" s="350"/>
      <c r="AA521" s="350"/>
      <c r="AB521" s="350"/>
      <c r="AC521" s="350"/>
      <c r="AD521" s="350"/>
    </row>
    <row r="522" spans="1:30" ht="15.75" customHeight="1">
      <c r="A522" s="535"/>
      <c r="B522" s="274"/>
      <c r="C522" s="274"/>
      <c r="D522" s="535"/>
      <c r="E522" s="535"/>
      <c r="F522" s="535"/>
      <c r="G522" s="535"/>
      <c r="H522" s="535"/>
      <c r="I522" s="535"/>
      <c r="J522" s="540"/>
      <c r="K522" s="535"/>
      <c r="L522" s="535"/>
      <c r="M522" s="535"/>
      <c r="N522" s="535"/>
      <c r="O522" s="535"/>
      <c r="P522" s="535"/>
      <c r="Q522" s="350"/>
      <c r="R522" s="535"/>
      <c r="S522" s="350"/>
      <c r="T522" s="350"/>
      <c r="U522" s="274"/>
      <c r="V522" s="350"/>
      <c r="W522" s="350"/>
      <c r="X522" s="350"/>
      <c r="Y522" s="350"/>
      <c r="Z522" s="350"/>
      <c r="AA522" s="350"/>
      <c r="AB522" s="350"/>
      <c r="AC522" s="350"/>
      <c r="AD522" s="350"/>
    </row>
    <row r="523" spans="1:30" ht="15.75" customHeight="1">
      <c r="A523" s="535"/>
      <c r="B523" s="274"/>
      <c r="C523" s="274"/>
      <c r="D523" s="535"/>
      <c r="E523" s="535"/>
      <c r="F523" s="535"/>
      <c r="G523" s="535"/>
      <c r="H523" s="535"/>
      <c r="I523" s="535"/>
      <c r="J523" s="540"/>
      <c r="K523" s="535"/>
      <c r="L523" s="535"/>
      <c r="M523" s="535"/>
      <c r="N523" s="535"/>
      <c r="O523" s="535"/>
      <c r="P523" s="535"/>
      <c r="Q523" s="350"/>
      <c r="R523" s="535"/>
      <c r="S523" s="350"/>
      <c r="T523" s="350"/>
      <c r="U523" s="274"/>
      <c r="V523" s="350"/>
      <c r="W523" s="350"/>
      <c r="X523" s="350"/>
      <c r="Y523" s="350"/>
      <c r="Z523" s="350"/>
      <c r="AA523" s="350"/>
      <c r="AB523" s="350"/>
      <c r="AC523" s="350"/>
      <c r="AD523" s="350"/>
    </row>
    <row r="524" spans="1:30" ht="15.75" customHeight="1">
      <c r="A524" s="535"/>
      <c r="B524" s="274"/>
      <c r="C524" s="274"/>
      <c r="D524" s="535"/>
      <c r="E524" s="535"/>
      <c r="F524" s="535"/>
      <c r="G524" s="535"/>
      <c r="H524" s="535"/>
      <c r="I524" s="535"/>
      <c r="J524" s="540"/>
      <c r="K524" s="535"/>
      <c r="L524" s="535"/>
      <c r="M524" s="535"/>
      <c r="N524" s="535"/>
      <c r="O524" s="535"/>
      <c r="P524" s="535"/>
      <c r="Q524" s="350"/>
      <c r="R524" s="535"/>
      <c r="S524" s="350"/>
      <c r="T524" s="350"/>
      <c r="U524" s="274"/>
      <c r="V524" s="350"/>
      <c r="W524" s="350"/>
      <c r="X524" s="350"/>
      <c r="Y524" s="350"/>
      <c r="Z524" s="350"/>
      <c r="AA524" s="350"/>
      <c r="AB524" s="350"/>
      <c r="AC524" s="350"/>
      <c r="AD524" s="350"/>
    </row>
    <row r="525" spans="1:30" ht="15.75" customHeight="1">
      <c r="A525" s="535"/>
      <c r="B525" s="274"/>
      <c r="C525" s="274"/>
      <c r="D525" s="535"/>
      <c r="E525" s="535"/>
      <c r="F525" s="535"/>
      <c r="G525" s="535"/>
      <c r="H525" s="535"/>
      <c r="I525" s="535"/>
      <c r="J525" s="540"/>
      <c r="K525" s="535"/>
      <c r="L525" s="535"/>
      <c r="M525" s="535"/>
      <c r="N525" s="535"/>
      <c r="O525" s="535"/>
      <c r="P525" s="535"/>
      <c r="Q525" s="350"/>
      <c r="R525" s="535"/>
      <c r="S525" s="350"/>
      <c r="T525" s="350"/>
      <c r="U525" s="274"/>
      <c r="V525" s="350"/>
      <c r="W525" s="350"/>
      <c r="X525" s="350"/>
      <c r="Y525" s="350"/>
      <c r="Z525" s="350"/>
      <c r="AA525" s="350"/>
      <c r="AB525" s="350"/>
      <c r="AC525" s="350"/>
      <c r="AD525" s="350"/>
    </row>
    <row r="526" spans="1:30" ht="15.75" customHeight="1">
      <c r="A526" s="535"/>
      <c r="B526" s="274"/>
      <c r="C526" s="274"/>
      <c r="D526" s="535"/>
      <c r="E526" s="535"/>
      <c r="F526" s="535"/>
      <c r="G526" s="535"/>
      <c r="H526" s="535"/>
      <c r="I526" s="535"/>
      <c r="J526" s="540"/>
      <c r="K526" s="535"/>
      <c r="L526" s="535"/>
      <c r="M526" s="535"/>
      <c r="N526" s="535"/>
      <c r="O526" s="535"/>
      <c r="P526" s="535"/>
      <c r="Q526" s="350"/>
      <c r="R526" s="535"/>
      <c r="S526" s="350"/>
      <c r="T526" s="350"/>
      <c r="U526" s="274"/>
      <c r="V526" s="350"/>
      <c r="W526" s="350"/>
      <c r="X526" s="350"/>
      <c r="Y526" s="350"/>
      <c r="Z526" s="350"/>
      <c r="AA526" s="350"/>
      <c r="AB526" s="350"/>
      <c r="AC526" s="350"/>
      <c r="AD526" s="350"/>
    </row>
    <row r="527" spans="1:30" ht="15.75" customHeight="1">
      <c r="A527" s="535"/>
      <c r="B527" s="274"/>
      <c r="C527" s="274"/>
      <c r="D527" s="535"/>
      <c r="E527" s="535"/>
      <c r="F527" s="535"/>
      <c r="G527" s="535"/>
      <c r="H527" s="535"/>
      <c r="I527" s="535"/>
      <c r="J527" s="540"/>
      <c r="K527" s="535"/>
      <c r="L527" s="535"/>
      <c r="M527" s="535"/>
      <c r="N527" s="535"/>
      <c r="O527" s="535"/>
      <c r="P527" s="535"/>
      <c r="Q527" s="350"/>
      <c r="R527" s="535"/>
      <c r="S527" s="350"/>
      <c r="T527" s="350"/>
      <c r="U527" s="274"/>
      <c r="V527" s="350"/>
      <c r="W527" s="350"/>
      <c r="X527" s="350"/>
      <c r="Y527" s="350"/>
      <c r="Z527" s="350"/>
      <c r="AA527" s="350"/>
      <c r="AB527" s="350"/>
      <c r="AC527" s="350"/>
      <c r="AD527" s="350"/>
    </row>
    <row r="528" spans="1:30" ht="15.75" customHeight="1">
      <c r="A528" s="535"/>
      <c r="B528" s="274"/>
      <c r="C528" s="274"/>
      <c r="D528" s="535"/>
      <c r="E528" s="535"/>
      <c r="F528" s="535"/>
      <c r="G528" s="535"/>
      <c r="H528" s="535"/>
      <c r="I528" s="535"/>
      <c r="J528" s="540"/>
      <c r="K528" s="535"/>
      <c r="L528" s="535"/>
      <c r="M528" s="535"/>
      <c r="N528" s="535"/>
      <c r="O528" s="535"/>
      <c r="P528" s="535"/>
      <c r="Q528" s="350"/>
      <c r="R528" s="535"/>
      <c r="S528" s="350"/>
      <c r="T528" s="350"/>
      <c r="U528" s="274"/>
      <c r="V528" s="350"/>
      <c r="W528" s="350"/>
      <c r="X528" s="350"/>
      <c r="Y528" s="350"/>
      <c r="Z528" s="350"/>
      <c r="AA528" s="350"/>
      <c r="AB528" s="350"/>
      <c r="AC528" s="350"/>
      <c r="AD528" s="350"/>
    </row>
    <row r="529" spans="1:30" ht="15.75" customHeight="1">
      <c r="A529" s="535"/>
      <c r="B529" s="274"/>
      <c r="C529" s="274"/>
      <c r="D529" s="535"/>
      <c r="E529" s="535"/>
      <c r="F529" s="535"/>
      <c r="G529" s="535"/>
      <c r="H529" s="535"/>
      <c r="I529" s="535"/>
      <c r="J529" s="540"/>
      <c r="K529" s="535"/>
      <c r="L529" s="535"/>
      <c r="M529" s="535"/>
      <c r="N529" s="535"/>
      <c r="O529" s="535"/>
      <c r="P529" s="535"/>
      <c r="Q529" s="350"/>
      <c r="R529" s="535"/>
      <c r="S529" s="350"/>
      <c r="T529" s="350"/>
      <c r="U529" s="274"/>
      <c r="V529" s="350"/>
      <c r="W529" s="350"/>
      <c r="X529" s="350"/>
      <c r="Y529" s="350"/>
      <c r="Z529" s="350"/>
      <c r="AA529" s="350"/>
      <c r="AB529" s="350"/>
      <c r="AC529" s="350"/>
      <c r="AD529" s="350"/>
    </row>
    <row r="530" spans="1:30" ht="15.75" customHeight="1">
      <c r="A530" s="535"/>
      <c r="B530" s="274"/>
      <c r="C530" s="274"/>
      <c r="D530" s="535"/>
      <c r="E530" s="535"/>
      <c r="F530" s="535"/>
      <c r="G530" s="535"/>
      <c r="H530" s="535"/>
      <c r="I530" s="535"/>
      <c r="J530" s="540"/>
      <c r="K530" s="535"/>
      <c r="L530" s="535"/>
      <c r="M530" s="535"/>
      <c r="N530" s="535"/>
      <c r="O530" s="535"/>
      <c r="P530" s="535"/>
      <c r="Q530" s="350"/>
      <c r="R530" s="535"/>
      <c r="S530" s="350"/>
      <c r="T530" s="350"/>
      <c r="U530" s="274"/>
      <c r="V530" s="350"/>
      <c r="W530" s="350"/>
      <c r="X530" s="350"/>
      <c r="Y530" s="350"/>
      <c r="Z530" s="350"/>
      <c r="AA530" s="350"/>
      <c r="AB530" s="350"/>
      <c r="AC530" s="350"/>
      <c r="AD530" s="350"/>
    </row>
    <row r="531" spans="1:30" ht="15.75" customHeight="1">
      <c r="A531" s="535"/>
      <c r="B531" s="274"/>
      <c r="C531" s="274"/>
      <c r="D531" s="535"/>
      <c r="E531" s="535"/>
      <c r="F531" s="535"/>
      <c r="G531" s="535"/>
      <c r="H531" s="535"/>
      <c r="I531" s="535"/>
      <c r="J531" s="540"/>
      <c r="K531" s="535"/>
      <c r="L531" s="535"/>
      <c r="M531" s="535"/>
      <c r="N531" s="535"/>
      <c r="O531" s="535"/>
      <c r="P531" s="535"/>
      <c r="Q531" s="350"/>
      <c r="R531" s="535"/>
      <c r="S531" s="350"/>
      <c r="T531" s="350"/>
      <c r="U531" s="274"/>
      <c r="V531" s="350"/>
      <c r="W531" s="350"/>
      <c r="X531" s="350"/>
      <c r="Y531" s="350"/>
      <c r="Z531" s="350"/>
      <c r="AA531" s="350"/>
      <c r="AB531" s="350"/>
      <c r="AC531" s="350"/>
      <c r="AD531" s="350"/>
    </row>
    <row r="532" spans="1:30" ht="15.75" customHeight="1">
      <c r="A532" s="535"/>
      <c r="B532" s="274"/>
      <c r="C532" s="274"/>
      <c r="D532" s="535"/>
      <c r="E532" s="535"/>
      <c r="F532" s="535"/>
      <c r="G532" s="535"/>
      <c r="H532" s="535"/>
      <c r="I532" s="535"/>
      <c r="J532" s="540"/>
      <c r="K532" s="535"/>
      <c r="L532" s="535"/>
      <c r="M532" s="535"/>
      <c r="N532" s="535"/>
      <c r="O532" s="535"/>
      <c r="P532" s="535"/>
      <c r="Q532" s="350"/>
      <c r="R532" s="535"/>
      <c r="S532" s="350"/>
      <c r="T532" s="350"/>
      <c r="U532" s="274"/>
      <c r="V532" s="350"/>
      <c r="W532" s="350"/>
      <c r="X532" s="350"/>
      <c r="Y532" s="350"/>
      <c r="Z532" s="350"/>
      <c r="AA532" s="350"/>
      <c r="AB532" s="350"/>
      <c r="AC532" s="350"/>
      <c r="AD532" s="350"/>
    </row>
    <row r="533" spans="1:30" ht="15.75" customHeight="1">
      <c r="A533" s="535"/>
      <c r="B533" s="274"/>
      <c r="C533" s="274"/>
      <c r="D533" s="535"/>
      <c r="E533" s="535"/>
      <c r="F533" s="535"/>
      <c r="G533" s="535"/>
      <c r="H533" s="535"/>
      <c r="I533" s="535"/>
      <c r="J533" s="540"/>
      <c r="K533" s="535"/>
      <c r="L533" s="535"/>
      <c r="M533" s="535"/>
      <c r="N533" s="535"/>
      <c r="O533" s="535"/>
      <c r="P533" s="535"/>
      <c r="Q533" s="350"/>
      <c r="R533" s="535"/>
      <c r="S533" s="350"/>
      <c r="T533" s="350"/>
      <c r="U533" s="274"/>
      <c r="V533" s="350"/>
      <c r="W533" s="350"/>
      <c r="X533" s="350"/>
      <c r="Y533" s="350"/>
      <c r="Z533" s="350"/>
      <c r="AA533" s="350"/>
      <c r="AB533" s="350"/>
      <c r="AC533" s="350"/>
      <c r="AD533" s="350"/>
    </row>
    <row r="534" spans="1:30" ht="15.75" customHeight="1">
      <c r="A534" s="535"/>
      <c r="B534" s="274"/>
      <c r="C534" s="274"/>
      <c r="D534" s="535"/>
      <c r="E534" s="535"/>
      <c r="F534" s="535"/>
      <c r="G534" s="535"/>
      <c r="H534" s="535"/>
      <c r="I534" s="535"/>
      <c r="J534" s="540"/>
      <c r="K534" s="535"/>
      <c r="L534" s="535"/>
      <c r="M534" s="535"/>
      <c r="N534" s="535"/>
      <c r="O534" s="535"/>
      <c r="P534" s="535"/>
      <c r="Q534" s="350"/>
      <c r="R534" s="535"/>
      <c r="S534" s="350"/>
      <c r="T534" s="350"/>
      <c r="U534" s="274"/>
      <c r="V534" s="350"/>
      <c r="W534" s="350"/>
      <c r="X534" s="350"/>
      <c r="Y534" s="350"/>
      <c r="Z534" s="350"/>
      <c r="AA534" s="350"/>
      <c r="AB534" s="350"/>
      <c r="AC534" s="350"/>
      <c r="AD534" s="350"/>
    </row>
    <row r="535" spans="1:30" ht="15.75" customHeight="1">
      <c r="A535" s="535"/>
      <c r="B535" s="274"/>
      <c r="C535" s="274"/>
      <c r="D535" s="535"/>
      <c r="E535" s="535"/>
      <c r="F535" s="535"/>
      <c r="G535" s="535"/>
      <c r="H535" s="535"/>
      <c r="I535" s="535"/>
      <c r="J535" s="540"/>
      <c r="K535" s="535"/>
      <c r="L535" s="535"/>
      <c r="M535" s="535"/>
      <c r="N535" s="535"/>
      <c r="O535" s="535"/>
      <c r="P535" s="535"/>
      <c r="Q535" s="350"/>
      <c r="R535" s="535"/>
      <c r="S535" s="350"/>
      <c r="T535" s="350"/>
      <c r="U535" s="274"/>
      <c r="V535" s="350"/>
      <c r="W535" s="350"/>
      <c r="X535" s="350"/>
      <c r="Y535" s="350"/>
      <c r="Z535" s="350"/>
      <c r="AA535" s="350"/>
      <c r="AB535" s="350"/>
      <c r="AC535" s="350"/>
      <c r="AD535" s="350"/>
    </row>
    <row r="536" spans="1:30" ht="15.75" customHeight="1">
      <c r="A536" s="535"/>
      <c r="B536" s="274"/>
      <c r="C536" s="274"/>
      <c r="D536" s="535"/>
      <c r="E536" s="535"/>
      <c r="F536" s="535"/>
      <c r="G536" s="535"/>
      <c r="H536" s="535"/>
      <c r="I536" s="535"/>
      <c r="J536" s="540"/>
      <c r="K536" s="535"/>
      <c r="L536" s="535"/>
      <c r="M536" s="535"/>
      <c r="N536" s="535"/>
      <c r="O536" s="535"/>
      <c r="P536" s="535"/>
      <c r="Q536" s="350"/>
      <c r="R536" s="535"/>
      <c r="S536" s="350"/>
      <c r="T536" s="350"/>
      <c r="U536" s="274"/>
      <c r="V536" s="350"/>
      <c r="W536" s="350"/>
      <c r="X536" s="350"/>
      <c r="Y536" s="350"/>
      <c r="Z536" s="350"/>
      <c r="AA536" s="350"/>
      <c r="AB536" s="350"/>
      <c r="AC536" s="350"/>
      <c r="AD536" s="350"/>
    </row>
    <row r="537" spans="1:30" ht="15.75" customHeight="1">
      <c r="A537" s="535"/>
      <c r="B537" s="274"/>
      <c r="C537" s="274"/>
      <c r="D537" s="535"/>
      <c r="E537" s="535"/>
      <c r="F537" s="535"/>
      <c r="G537" s="535"/>
      <c r="H537" s="535"/>
      <c r="I537" s="535"/>
      <c r="J537" s="540"/>
      <c r="K537" s="535"/>
      <c r="L537" s="535"/>
      <c r="M537" s="535"/>
      <c r="N537" s="535"/>
      <c r="O537" s="535"/>
      <c r="P537" s="535"/>
      <c r="Q537" s="350"/>
      <c r="R537" s="535"/>
      <c r="S537" s="350"/>
      <c r="T537" s="350"/>
      <c r="U537" s="274"/>
      <c r="V537" s="350"/>
      <c r="W537" s="350"/>
      <c r="X537" s="350"/>
      <c r="Y537" s="350"/>
      <c r="Z537" s="350"/>
      <c r="AA537" s="350"/>
      <c r="AB537" s="350"/>
      <c r="AC537" s="350"/>
      <c r="AD537" s="350"/>
    </row>
    <row r="538" spans="1:30" ht="15.75" customHeight="1">
      <c r="A538" s="535"/>
      <c r="B538" s="274"/>
      <c r="C538" s="274"/>
      <c r="D538" s="535"/>
      <c r="E538" s="535"/>
      <c r="F538" s="535"/>
      <c r="G538" s="535"/>
      <c r="H538" s="535"/>
      <c r="I538" s="535"/>
      <c r="J538" s="540"/>
      <c r="K538" s="535"/>
      <c r="L538" s="535"/>
      <c r="M538" s="535"/>
      <c r="N538" s="535"/>
      <c r="O538" s="535"/>
      <c r="P538" s="535"/>
      <c r="Q538" s="350"/>
      <c r="R538" s="535"/>
      <c r="S538" s="350"/>
      <c r="T538" s="350"/>
      <c r="U538" s="274"/>
      <c r="V538" s="350"/>
      <c r="W538" s="350"/>
      <c r="X538" s="350"/>
      <c r="Y538" s="350"/>
      <c r="Z538" s="350"/>
      <c r="AA538" s="350"/>
      <c r="AB538" s="350"/>
      <c r="AC538" s="350"/>
      <c r="AD538" s="350"/>
    </row>
    <row r="539" spans="1:30" ht="15.75" customHeight="1">
      <c r="A539" s="535"/>
      <c r="B539" s="274"/>
      <c r="C539" s="274"/>
      <c r="D539" s="535"/>
      <c r="E539" s="535"/>
      <c r="F539" s="535"/>
      <c r="G539" s="535"/>
      <c r="H539" s="535"/>
      <c r="I539" s="535"/>
      <c r="J539" s="540"/>
      <c r="K539" s="535"/>
      <c r="L539" s="535"/>
      <c r="M539" s="535"/>
      <c r="N539" s="535"/>
      <c r="O539" s="535"/>
      <c r="P539" s="535"/>
      <c r="Q539" s="350"/>
      <c r="R539" s="535"/>
      <c r="S539" s="350"/>
      <c r="T539" s="350"/>
      <c r="U539" s="274"/>
      <c r="V539" s="350"/>
      <c r="W539" s="350"/>
      <c r="X539" s="350"/>
      <c r="Y539" s="350"/>
      <c r="Z539" s="350"/>
      <c r="AA539" s="350"/>
      <c r="AB539" s="350"/>
      <c r="AC539" s="350"/>
      <c r="AD539" s="350"/>
    </row>
    <row r="540" spans="1:30" ht="15.75" customHeight="1">
      <c r="A540" s="535"/>
      <c r="B540" s="274"/>
      <c r="C540" s="274"/>
      <c r="D540" s="535"/>
      <c r="E540" s="535"/>
      <c r="F540" s="535"/>
      <c r="G540" s="535"/>
      <c r="H540" s="535"/>
      <c r="I540" s="535"/>
      <c r="J540" s="540"/>
      <c r="K540" s="535"/>
      <c r="L540" s="535"/>
      <c r="M540" s="535"/>
      <c r="N540" s="535"/>
      <c r="O540" s="535"/>
      <c r="P540" s="535"/>
      <c r="Q540" s="350"/>
      <c r="R540" s="535"/>
      <c r="S540" s="350"/>
      <c r="T540" s="350"/>
      <c r="U540" s="274"/>
      <c r="V540" s="350"/>
      <c r="W540" s="350"/>
      <c r="X540" s="350"/>
      <c r="Y540" s="350"/>
      <c r="Z540" s="350"/>
      <c r="AA540" s="350"/>
      <c r="AB540" s="350"/>
      <c r="AC540" s="350"/>
      <c r="AD540" s="350"/>
    </row>
    <row r="541" spans="1:30" ht="15.75" customHeight="1">
      <c r="A541" s="535"/>
      <c r="B541" s="274"/>
      <c r="C541" s="274"/>
      <c r="D541" s="535"/>
      <c r="E541" s="535"/>
      <c r="F541" s="535"/>
      <c r="G541" s="535"/>
      <c r="H541" s="535"/>
      <c r="I541" s="535"/>
      <c r="J541" s="540"/>
      <c r="K541" s="535"/>
      <c r="L541" s="535"/>
      <c r="M541" s="535"/>
      <c r="N541" s="535"/>
      <c r="O541" s="535"/>
      <c r="P541" s="535"/>
      <c r="Q541" s="350"/>
      <c r="R541" s="535"/>
      <c r="S541" s="350"/>
      <c r="T541" s="350"/>
      <c r="U541" s="274"/>
      <c r="V541" s="350"/>
      <c r="W541" s="350"/>
      <c r="X541" s="350"/>
      <c r="Y541" s="350"/>
      <c r="Z541" s="350"/>
      <c r="AA541" s="350"/>
      <c r="AB541" s="350"/>
      <c r="AC541" s="350"/>
      <c r="AD541" s="350"/>
    </row>
    <row r="542" spans="1:30" ht="15.75" customHeight="1">
      <c r="A542" s="535"/>
      <c r="B542" s="274"/>
      <c r="C542" s="274"/>
      <c r="D542" s="535"/>
      <c r="E542" s="535"/>
      <c r="F542" s="535"/>
      <c r="G542" s="535"/>
      <c r="H542" s="535"/>
      <c r="I542" s="535"/>
      <c r="J542" s="540"/>
      <c r="K542" s="535"/>
      <c r="L542" s="535"/>
      <c r="M542" s="535"/>
      <c r="N542" s="535"/>
      <c r="O542" s="535"/>
      <c r="P542" s="535"/>
      <c r="Q542" s="350"/>
      <c r="R542" s="535"/>
      <c r="S542" s="350"/>
      <c r="T542" s="350"/>
      <c r="U542" s="274"/>
      <c r="V542" s="350"/>
      <c r="W542" s="350"/>
      <c r="X542" s="350"/>
      <c r="Y542" s="350"/>
      <c r="Z542" s="350"/>
      <c r="AA542" s="350"/>
      <c r="AB542" s="350"/>
      <c r="AC542" s="350"/>
      <c r="AD542" s="350"/>
    </row>
    <row r="543" spans="1:30" ht="15.75" customHeight="1">
      <c r="A543" s="535"/>
      <c r="B543" s="274"/>
      <c r="C543" s="274"/>
      <c r="D543" s="535"/>
      <c r="E543" s="535"/>
      <c r="F543" s="535"/>
      <c r="G543" s="535"/>
      <c r="H543" s="535"/>
      <c r="I543" s="535"/>
      <c r="J543" s="540"/>
      <c r="K543" s="535"/>
      <c r="L543" s="535"/>
      <c r="M543" s="535"/>
      <c r="N543" s="535"/>
      <c r="O543" s="535"/>
      <c r="P543" s="535"/>
      <c r="Q543" s="350"/>
      <c r="R543" s="535"/>
      <c r="S543" s="350"/>
      <c r="T543" s="350"/>
      <c r="U543" s="274"/>
      <c r="V543" s="350"/>
      <c r="W543" s="350"/>
      <c r="X543" s="350"/>
      <c r="Y543" s="350"/>
      <c r="Z543" s="350"/>
      <c r="AA543" s="350"/>
      <c r="AB543" s="350"/>
      <c r="AC543" s="350"/>
      <c r="AD543" s="350"/>
    </row>
    <row r="544" spans="1:30" ht="15.75" customHeight="1">
      <c r="A544" s="535"/>
      <c r="B544" s="274"/>
      <c r="C544" s="274"/>
      <c r="D544" s="535"/>
      <c r="E544" s="535"/>
      <c r="F544" s="535"/>
      <c r="G544" s="535"/>
      <c r="H544" s="535"/>
      <c r="I544" s="535"/>
      <c r="J544" s="540"/>
      <c r="K544" s="535"/>
      <c r="L544" s="535"/>
      <c r="M544" s="535"/>
      <c r="N544" s="535"/>
      <c r="O544" s="535"/>
      <c r="P544" s="535"/>
      <c r="Q544" s="350"/>
      <c r="R544" s="535"/>
      <c r="S544" s="350"/>
      <c r="T544" s="350"/>
      <c r="U544" s="274"/>
      <c r="V544" s="350"/>
      <c r="W544" s="350"/>
      <c r="X544" s="350"/>
      <c r="Y544" s="350"/>
      <c r="Z544" s="350"/>
      <c r="AA544" s="350"/>
      <c r="AB544" s="350"/>
      <c r="AC544" s="350"/>
      <c r="AD544" s="350"/>
    </row>
    <row r="545" spans="1:30" ht="15.75" customHeight="1">
      <c r="A545" s="535"/>
      <c r="B545" s="274"/>
      <c r="C545" s="274"/>
      <c r="D545" s="535"/>
      <c r="E545" s="535"/>
      <c r="F545" s="535"/>
      <c r="G545" s="535"/>
      <c r="H545" s="535"/>
      <c r="I545" s="535"/>
      <c r="J545" s="540"/>
      <c r="K545" s="535"/>
      <c r="L545" s="535"/>
      <c r="M545" s="535"/>
      <c r="N545" s="535"/>
      <c r="O545" s="535"/>
      <c r="P545" s="535"/>
      <c r="Q545" s="350"/>
      <c r="R545" s="535"/>
      <c r="S545" s="350"/>
      <c r="T545" s="350"/>
      <c r="U545" s="274"/>
      <c r="V545" s="350"/>
      <c r="W545" s="350"/>
      <c r="X545" s="350"/>
      <c r="Y545" s="350"/>
      <c r="Z545" s="350"/>
      <c r="AA545" s="350"/>
      <c r="AB545" s="350"/>
      <c r="AC545" s="350"/>
      <c r="AD545" s="350"/>
    </row>
    <row r="546" spans="1:30" ht="15.75" customHeight="1">
      <c r="A546" s="535"/>
      <c r="B546" s="274"/>
      <c r="C546" s="274"/>
      <c r="D546" s="535"/>
      <c r="E546" s="535"/>
      <c r="F546" s="535"/>
      <c r="G546" s="535"/>
      <c r="H546" s="535"/>
      <c r="I546" s="535"/>
      <c r="J546" s="540"/>
      <c r="K546" s="535"/>
      <c r="L546" s="535"/>
      <c r="M546" s="535"/>
      <c r="N546" s="535"/>
      <c r="O546" s="535"/>
      <c r="P546" s="535"/>
      <c r="Q546" s="350"/>
      <c r="R546" s="535"/>
      <c r="S546" s="350"/>
      <c r="T546" s="350"/>
      <c r="U546" s="274"/>
      <c r="V546" s="350"/>
      <c r="W546" s="350"/>
      <c r="X546" s="350"/>
      <c r="Y546" s="350"/>
      <c r="Z546" s="350"/>
      <c r="AA546" s="350"/>
      <c r="AB546" s="350"/>
      <c r="AC546" s="350"/>
      <c r="AD546" s="350"/>
    </row>
    <row r="547" spans="1:30" ht="15.75" customHeight="1">
      <c r="A547" s="535"/>
      <c r="B547" s="274"/>
      <c r="C547" s="274"/>
      <c r="D547" s="535"/>
      <c r="E547" s="535"/>
      <c r="F547" s="535"/>
      <c r="G547" s="535"/>
      <c r="H547" s="535"/>
      <c r="I547" s="535"/>
      <c r="J547" s="540"/>
      <c r="K547" s="535"/>
      <c r="L547" s="535"/>
      <c r="M547" s="535"/>
      <c r="N547" s="535"/>
      <c r="O547" s="535"/>
      <c r="P547" s="535"/>
      <c r="Q547" s="350"/>
      <c r="R547" s="535"/>
      <c r="S547" s="350"/>
      <c r="T547" s="350"/>
      <c r="U547" s="274"/>
      <c r="V547" s="350"/>
      <c r="W547" s="350"/>
      <c r="X547" s="350"/>
      <c r="Y547" s="350"/>
      <c r="Z547" s="350"/>
      <c r="AA547" s="350"/>
      <c r="AB547" s="350"/>
      <c r="AC547" s="350"/>
      <c r="AD547" s="350"/>
    </row>
    <row r="548" spans="1:30" ht="15.75" customHeight="1">
      <c r="A548" s="535"/>
      <c r="B548" s="274"/>
      <c r="C548" s="274"/>
      <c r="D548" s="535"/>
      <c r="E548" s="535"/>
      <c r="F548" s="535"/>
      <c r="G548" s="535"/>
      <c r="H548" s="535"/>
      <c r="I548" s="535"/>
      <c r="J548" s="540"/>
      <c r="K548" s="535"/>
      <c r="L548" s="535"/>
      <c r="M548" s="535"/>
      <c r="N548" s="535"/>
      <c r="O548" s="535"/>
      <c r="P548" s="535"/>
      <c r="Q548" s="350"/>
      <c r="R548" s="535"/>
      <c r="S548" s="350"/>
      <c r="T548" s="350"/>
      <c r="U548" s="274"/>
      <c r="V548" s="350"/>
      <c r="W548" s="350"/>
      <c r="X548" s="350"/>
      <c r="Y548" s="350"/>
      <c r="Z548" s="350"/>
      <c r="AA548" s="350"/>
      <c r="AB548" s="350"/>
      <c r="AC548" s="350"/>
      <c r="AD548" s="350"/>
    </row>
    <row r="549" spans="1:30" ht="15.75" customHeight="1">
      <c r="A549" s="535"/>
      <c r="B549" s="274"/>
      <c r="C549" s="274"/>
      <c r="D549" s="535"/>
      <c r="E549" s="535"/>
      <c r="F549" s="535"/>
      <c r="G549" s="535"/>
      <c r="H549" s="535"/>
      <c r="I549" s="535"/>
      <c r="J549" s="540"/>
      <c r="K549" s="535"/>
      <c r="L549" s="535"/>
      <c r="M549" s="535"/>
      <c r="N549" s="535"/>
      <c r="O549" s="535"/>
      <c r="P549" s="535"/>
      <c r="Q549" s="350"/>
      <c r="R549" s="535"/>
      <c r="S549" s="350"/>
      <c r="T549" s="350"/>
      <c r="U549" s="274"/>
      <c r="V549" s="350"/>
      <c r="W549" s="350"/>
      <c r="X549" s="350"/>
      <c r="Y549" s="350"/>
      <c r="Z549" s="350"/>
      <c r="AA549" s="350"/>
      <c r="AB549" s="350"/>
      <c r="AC549" s="350"/>
      <c r="AD549" s="350"/>
    </row>
    <row r="550" spans="1:30" ht="15.75" customHeight="1">
      <c r="A550" s="535"/>
      <c r="B550" s="274"/>
      <c r="C550" s="274"/>
      <c r="D550" s="535"/>
      <c r="E550" s="535"/>
      <c r="F550" s="535"/>
      <c r="G550" s="535"/>
      <c r="H550" s="535"/>
      <c r="I550" s="535"/>
      <c r="J550" s="540"/>
      <c r="K550" s="535"/>
      <c r="L550" s="535"/>
      <c r="M550" s="535"/>
      <c r="N550" s="535"/>
      <c r="O550" s="535"/>
      <c r="P550" s="535"/>
      <c r="Q550" s="350"/>
      <c r="R550" s="535"/>
      <c r="S550" s="350"/>
      <c r="T550" s="350"/>
      <c r="U550" s="274"/>
      <c r="V550" s="350"/>
      <c r="W550" s="350"/>
      <c r="X550" s="350"/>
      <c r="Y550" s="350"/>
      <c r="Z550" s="350"/>
      <c r="AA550" s="350"/>
      <c r="AB550" s="350"/>
      <c r="AC550" s="350"/>
      <c r="AD550" s="350"/>
    </row>
    <row r="551" spans="1:30" ht="15.75" customHeight="1">
      <c r="A551" s="535"/>
      <c r="B551" s="274"/>
      <c r="C551" s="274"/>
      <c r="D551" s="535"/>
      <c r="E551" s="535"/>
      <c r="F551" s="535"/>
      <c r="G551" s="535"/>
      <c r="H551" s="535"/>
      <c r="I551" s="535"/>
      <c r="J551" s="540"/>
      <c r="K551" s="535"/>
      <c r="L551" s="535"/>
      <c r="M551" s="535"/>
      <c r="N551" s="535"/>
      <c r="O551" s="535"/>
      <c r="P551" s="535"/>
      <c r="Q551" s="350"/>
      <c r="R551" s="535"/>
      <c r="S551" s="350"/>
      <c r="T551" s="350"/>
      <c r="U551" s="274"/>
      <c r="V551" s="350"/>
      <c r="W551" s="350"/>
      <c r="X551" s="350"/>
      <c r="Y551" s="350"/>
      <c r="Z551" s="350"/>
      <c r="AA551" s="350"/>
      <c r="AB551" s="350"/>
      <c r="AC551" s="350"/>
      <c r="AD551" s="350"/>
    </row>
    <row r="552" spans="1:30" ht="15.75" customHeight="1">
      <c r="A552" s="535"/>
      <c r="B552" s="274"/>
      <c r="C552" s="274"/>
      <c r="D552" s="535"/>
      <c r="E552" s="535"/>
      <c r="F552" s="535"/>
      <c r="G552" s="535"/>
      <c r="H552" s="535"/>
      <c r="I552" s="535"/>
      <c r="J552" s="540"/>
      <c r="K552" s="535"/>
      <c r="L552" s="535"/>
      <c r="M552" s="535"/>
      <c r="N552" s="535"/>
      <c r="O552" s="535"/>
      <c r="P552" s="535"/>
      <c r="Q552" s="350"/>
      <c r="R552" s="535"/>
      <c r="S552" s="350"/>
      <c r="T552" s="350"/>
      <c r="U552" s="274"/>
      <c r="V552" s="350"/>
      <c r="W552" s="350"/>
      <c r="X552" s="350"/>
      <c r="Y552" s="350"/>
      <c r="Z552" s="350"/>
      <c r="AA552" s="350"/>
      <c r="AB552" s="350"/>
      <c r="AC552" s="350"/>
      <c r="AD552" s="350"/>
    </row>
    <row r="553" spans="1:30" ht="15.75" customHeight="1">
      <c r="A553" s="535"/>
      <c r="B553" s="274"/>
      <c r="C553" s="274"/>
      <c r="D553" s="535"/>
      <c r="E553" s="535"/>
      <c r="F553" s="535"/>
      <c r="G553" s="535"/>
      <c r="H553" s="535"/>
      <c r="I553" s="535"/>
      <c r="J553" s="540"/>
      <c r="K553" s="535"/>
      <c r="L553" s="535"/>
      <c r="M553" s="535"/>
      <c r="N553" s="535"/>
      <c r="O553" s="535"/>
      <c r="P553" s="535"/>
      <c r="Q553" s="350"/>
      <c r="R553" s="535"/>
      <c r="S553" s="350"/>
      <c r="T553" s="350"/>
      <c r="U553" s="274"/>
      <c r="V553" s="350"/>
      <c r="W553" s="350"/>
      <c r="X553" s="350"/>
      <c r="Y553" s="350"/>
      <c r="Z553" s="350"/>
      <c r="AA553" s="350"/>
      <c r="AB553" s="350"/>
      <c r="AC553" s="350"/>
      <c r="AD553" s="350"/>
    </row>
    <row r="554" spans="1:30" ht="15.75" customHeight="1">
      <c r="A554" s="535"/>
      <c r="B554" s="274"/>
      <c r="C554" s="274"/>
      <c r="D554" s="535"/>
      <c r="E554" s="535"/>
      <c r="F554" s="535"/>
      <c r="G554" s="535"/>
      <c r="H554" s="535"/>
      <c r="I554" s="535"/>
      <c r="J554" s="540"/>
      <c r="K554" s="535"/>
      <c r="L554" s="535"/>
      <c r="M554" s="535"/>
      <c r="N554" s="535"/>
      <c r="O554" s="535"/>
      <c r="P554" s="535"/>
      <c r="Q554" s="350"/>
      <c r="R554" s="535"/>
      <c r="S554" s="350"/>
      <c r="T554" s="350"/>
      <c r="U554" s="274"/>
      <c r="V554" s="350"/>
      <c r="W554" s="350"/>
      <c r="X554" s="350"/>
      <c r="Y554" s="350"/>
      <c r="Z554" s="350"/>
      <c r="AA554" s="350"/>
      <c r="AB554" s="350"/>
      <c r="AC554" s="350"/>
      <c r="AD554" s="350"/>
    </row>
    <row r="555" spans="1:30" ht="15.75" customHeight="1">
      <c r="A555" s="535"/>
      <c r="B555" s="274"/>
      <c r="C555" s="274"/>
      <c r="D555" s="535"/>
      <c r="E555" s="535"/>
      <c r="F555" s="535"/>
      <c r="G555" s="535"/>
      <c r="H555" s="535"/>
      <c r="I555" s="535"/>
      <c r="J555" s="540"/>
      <c r="K555" s="535"/>
      <c r="L555" s="535"/>
      <c r="M555" s="535"/>
      <c r="N555" s="535"/>
      <c r="O555" s="535"/>
      <c r="P555" s="535"/>
      <c r="Q555" s="350"/>
      <c r="R555" s="535"/>
      <c r="S555" s="350"/>
      <c r="T555" s="350"/>
      <c r="U555" s="274"/>
      <c r="V555" s="350"/>
      <c r="W555" s="350"/>
      <c r="X555" s="350"/>
      <c r="Y555" s="350"/>
      <c r="Z555" s="350"/>
      <c r="AA555" s="350"/>
      <c r="AB555" s="350"/>
      <c r="AC555" s="350"/>
      <c r="AD555" s="350"/>
    </row>
    <row r="556" spans="1:30" ht="15.75" customHeight="1">
      <c r="A556" s="535"/>
      <c r="B556" s="274"/>
      <c r="C556" s="274"/>
      <c r="D556" s="535"/>
      <c r="E556" s="535"/>
      <c r="F556" s="535"/>
      <c r="G556" s="535"/>
      <c r="H556" s="535"/>
      <c r="I556" s="535"/>
      <c r="J556" s="540"/>
      <c r="K556" s="535"/>
      <c r="L556" s="535"/>
      <c r="M556" s="535"/>
      <c r="N556" s="535"/>
      <c r="O556" s="535"/>
      <c r="P556" s="535"/>
      <c r="Q556" s="350"/>
      <c r="R556" s="535"/>
      <c r="S556" s="350"/>
      <c r="T556" s="350"/>
      <c r="U556" s="274"/>
      <c r="V556" s="350"/>
      <c r="W556" s="350"/>
      <c r="X556" s="350"/>
      <c r="Y556" s="350"/>
      <c r="Z556" s="350"/>
      <c r="AA556" s="350"/>
      <c r="AB556" s="350"/>
      <c r="AC556" s="350"/>
      <c r="AD556" s="350"/>
    </row>
    <row r="557" spans="1:30" ht="15.75" customHeight="1">
      <c r="A557" s="535"/>
      <c r="B557" s="274"/>
      <c r="C557" s="274"/>
      <c r="D557" s="535"/>
      <c r="E557" s="535"/>
      <c r="F557" s="535"/>
      <c r="G557" s="535"/>
      <c r="H557" s="535"/>
      <c r="I557" s="535"/>
      <c r="J557" s="540"/>
      <c r="K557" s="535"/>
      <c r="L557" s="535"/>
      <c r="M557" s="535"/>
      <c r="N557" s="535"/>
      <c r="O557" s="535"/>
      <c r="P557" s="535"/>
      <c r="Q557" s="350"/>
      <c r="R557" s="535"/>
      <c r="S557" s="350"/>
      <c r="T557" s="350"/>
      <c r="U557" s="274"/>
      <c r="V557" s="350"/>
      <c r="W557" s="350"/>
      <c r="X557" s="350"/>
      <c r="Y557" s="350"/>
      <c r="Z557" s="350"/>
      <c r="AA557" s="350"/>
      <c r="AB557" s="350"/>
      <c r="AC557" s="350"/>
      <c r="AD557" s="350"/>
    </row>
    <row r="558" spans="1:30" ht="15.75" customHeight="1">
      <c r="A558" s="535"/>
      <c r="B558" s="274"/>
      <c r="C558" s="274"/>
      <c r="D558" s="535"/>
      <c r="E558" s="535"/>
      <c r="F558" s="535"/>
      <c r="G558" s="535"/>
      <c r="H558" s="535"/>
      <c r="I558" s="535"/>
      <c r="J558" s="540"/>
      <c r="K558" s="535"/>
      <c r="L558" s="535"/>
      <c r="M558" s="535"/>
      <c r="N558" s="535"/>
      <c r="O558" s="535"/>
      <c r="P558" s="535"/>
      <c r="Q558" s="350"/>
      <c r="R558" s="535"/>
      <c r="S558" s="350"/>
      <c r="T558" s="350"/>
      <c r="U558" s="274"/>
      <c r="V558" s="350"/>
      <c r="W558" s="350"/>
      <c r="X558" s="350"/>
      <c r="Y558" s="350"/>
      <c r="Z558" s="350"/>
      <c r="AA558" s="350"/>
      <c r="AB558" s="350"/>
      <c r="AC558" s="350"/>
      <c r="AD558" s="350"/>
    </row>
    <row r="559" spans="1:30" ht="15.75" customHeight="1">
      <c r="A559" s="535"/>
      <c r="B559" s="274"/>
      <c r="C559" s="274"/>
      <c r="D559" s="535"/>
      <c r="E559" s="535"/>
      <c r="F559" s="535"/>
      <c r="G559" s="535"/>
      <c r="H559" s="535"/>
      <c r="I559" s="535"/>
      <c r="J559" s="540"/>
      <c r="K559" s="535"/>
      <c r="L559" s="535"/>
      <c r="M559" s="535"/>
      <c r="N559" s="535"/>
      <c r="O559" s="535"/>
      <c r="P559" s="535"/>
      <c r="Q559" s="350"/>
      <c r="R559" s="535"/>
      <c r="S559" s="350"/>
      <c r="T559" s="350"/>
      <c r="U559" s="274"/>
      <c r="V559" s="350"/>
      <c r="W559" s="350"/>
      <c r="X559" s="350"/>
      <c r="Y559" s="350"/>
      <c r="Z559" s="350"/>
      <c r="AA559" s="350"/>
      <c r="AB559" s="350"/>
      <c r="AC559" s="350"/>
      <c r="AD559" s="350"/>
    </row>
    <row r="560" spans="1:30" ht="15.75" customHeight="1">
      <c r="A560" s="535"/>
      <c r="B560" s="274"/>
      <c r="C560" s="274"/>
      <c r="D560" s="535"/>
      <c r="E560" s="535"/>
      <c r="F560" s="535"/>
      <c r="G560" s="535"/>
      <c r="H560" s="535"/>
      <c r="I560" s="535"/>
      <c r="J560" s="540"/>
      <c r="K560" s="535"/>
      <c r="L560" s="535"/>
      <c r="M560" s="535"/>
      <c r="N560" s="535"/>
      <c r="O560" s="535"/>
      <c r="P560" s="535"/>
      <c r="Q560" s="350"/>
      <c r="R560" s="535"/>
      <c r="S560" s="350"/>
      <c r="T560" s="350"/>
      <c r="U560" s="274"/>
      <c r="V560" s="350"/>
      <c r="W560" s="350"/>
      <c r="X560" s="350"/>
      <c r="Y560" s="350"/>
      <c r="Z560" s="350"/>
      <c r="AA560" s="350"/>
      <c r="AB560" s="350"/>
      <c r="AC560" s="350"/>
      <c r="AD560" s="350"/>
    </row>
    <row r="561" spans="1:30" ht="15.75" customHeight="1">
      <c r="A561" s="535"/>
      <c r="B561" s="274"/>
      <c r="C561" s="274"/>
      <c r="D561" s="535"/>
      <c r="E561" s="535"/>
      <c r="F561" s="535"/>
      <c r="G561" s="535"/>
      <c r="H561" s="535"/>
      <c r="I561" s="535"/>
      <c r="J561" s="540"/>
      <c r="K561" s="535"/>
      <c r="L561" s="535"/>
      <c r="M561" s="535"/>
      <c r="N561" s="535"/>
      <c r="O561" s="535"/>
      <c r="P561" s="535"/>
      <c r="Q561" s="350"/>
      <c r="R561" s="535"/>
      <c r="S561" s="350"/>
      <c r="T561" s="350"/>
      <c r="U561" s="274"/>
      <c r="V561" s="350"/>
      <c r="W561" s="350"/>
      <c r="X561" s="350"/>
      <c r="Y561" s="350"/>
      <c r="Z561" s="350"/>
      <c r="AA561" s="350"/>
      <c r="AB561" s="350"/>
      <c r="AC561" s="350"/>
      <c r="AD561" s="350"/>
    </row>
    <row r="562" spans="1:30" ht="15.75" customHeight="1">
      <c r="A562" s="535"/>
      <c r="B562" s="274"/>
      <c r="C562" s="274"/>
      <c r="D562" s="535"/>
      <c r="E562" s="535"/>
      <c r="F562" s="535"/>
      <c r="G562" s="535"/>
      <c r="H562" s="535"/>
      <c r="I562" s="535"/>
      <c r="J562" s="540"/>
      <c r="K562" s="535"/>
      <c r="L562" s="535"/>
      <c r="M562" s="535"/>
      <c r="N562" s="535"/>
      <c r="O562" s="535"/>
      <c r="P562" s="535"/>
      <c r="Q562" s="350"/>
      <c r="R562" s="535"/>
      <c r="S562" s="350"/>
      <c r="T562" s="350"/>
      <c r="U562" s="274"/>
      <c r="V562" s="350"/>
      <c r="W562" s="350"/>
      <c r="X562" s="350"/>
      <c r="Y562" s="350"/>
      <c r="Z562" s="350"/>
      <c r="AA562" s="350"/>
      <c r="AB562" s="350"/>
      <c r="AC562" s="350"/>
      <c r="AD562" s="350"/>
    </row>
    <row r="563" spans="1:30" ht="15.75" customHeight="1">
      <c r="A563" s="535"/>
      <c r="B563" s="274"/>
      <c r="C563" s="274"/>
      <c r="D563" s="535"/>
      <c r="E563" s="535"/>
      <c r="F563" s="535"/>
      <c r="G563" s="535"/>
      <c r="H563" s="535"/>
      <c r="I563" s="535"/>
      <c r="J563" s="540"/>
      <c r="K563" s="535"/>
      <c r="L563" s="535"/>
      <c r="M563" s="535"/>
      <c r="N563" s="535"/>
      <c r="O563" s="535"/>
      <c r="P563" s="535"/>
      <c r="Q563" s="350"/>
      <c r="R563" s="535"/>
      <c r="S563" s="350"/>
      <c r="T563" s="350"/>
      <c r="U563" s="274"/>
      <c r="V563" s="350"/>
      <c r="W563" s="350"/>
      <c r="X563" s="350"/>
      <c r="Y563" s="350"/>
      <c r="Z563" s="350"/>
      <c r="AA563" s="350"/>
      <c r="AB563" s="350"/>
      <c r="AC563" s="350"/>
      <c r="AD563" s="350"/>
    </row>
    <row r="564" spans="1:30" ht="15.75" customHeight="1">
      <c r="A564" s="535"/>
      <c r="B564" s="274"/>
      <c r="C564" s="274"/>
      <c r="D564" s="535"/>
      <c r="E564" s="535"/>
      <c r="F564" s="535"/>
      <c r="G564" s="535"/>
      <c r="H564" s="535"/>
      <c r="I564" s="535"/>
      <c r="J564" s="540"/>
      <c r="K564" s="535"/>
      <c r="L564" s="535"/>
      <c r="M564" s="535"/>
      <c r="N564" s="535"/>
      <c r="O564" s="535"/>
      <c r="P564" s="535"/>
      <c r="Q564" s="350"/>
      <c r="R564" s="535"/>
      <c r="S564" s="350"/>
      <c r="T564" s="350"/>
      <c r="U564" s="274"/>
      <c r="V564" s="350"/>
      <c r="W564" s="350"/>
      <c r="X564" s="350"/>
      <c r="Y564" s="350"/>
      <c r="Z564" s="350"/>
      <c r="AA564" s="350"/>
      <c r="AB564" s="350"/>
      <c r="AC564" s="350"/>
      <c r="AD564" s="350"/>
    </row>
    <row r="565" spans="1:30" ht="15.75" customHeight="1">
      <c r="A565" s="535"/>
      <c r="B565" s="274"/>
      <c r="C565" s="274"/>
      <c r="D565" s="535"/>
      <c r="E565" s="535"/>
      <c r="F565" s="535"/>
      <c r="G565" s="535"/>
      <c r="H565" s="535"/>
      <c r="I565" s="535"/>
      <c r="J565" s="540"/>
      <c r="K565" s="535"/>
      <c r="L565" s="535"/>
      <c r="M565" s="535"/>
      <c r="N565" s="535"/>
      <c r="O565" s="535"/>
      <c r="P565" s="535"/>
      <c r="Q565" s="350"/>
      <c r="R565" s="535"/>
      <c r="S565" s="350"/>
      <c r="T565" s="350"/>
      <c r="U565" s="274"/>
      <c r="V565" s="350"/>
      <c r="W565" s="350"/>
      <c r="X565" s="350"/>
      <c r="Y565" s="350"/>
      <c r="Z565" s="350"/>
      <c r="AA565" s="350"/>
      <c r="AB565" s="350"/>
      <c r="AC565" s="350"/>
      <c r="AD565" s="350"/>
    </row>
    <row r="566" spans="1:30" ht="15.75" customHeight="1">
      <c r="A566" s="535"/>
      <c r="B566" s="274"/>
      <c r="C566" s="274"/>
      <c r="D566" s="535"/>
      <c r="E566" s="535"/>
      <c r="F566" s="535"/>
      <c r="G566" s="535"/>
      <c r="H566" s="535"/>
      <c r="I566" s="535"/>
      <c r="J566" s="540"/>
      <c r="K566" s="535"/>
      <c r="L566" s="535"/>
      <c r="M566" s="535"/>
      <c r="N566" s="535"/>
      <c r="O566" s="535"/>
      <c r="P566" s="535"/>
      <c r="Q566" s="350"/>
      <c r="R566" s="535"/>
      <c r="S566" s="350"/>
      <c r="T566" s="350"/>
      <c r="U566" s="274"/>
      <c r="V566" s="350"/>
      <c r="W566" s="350"/>
      <c r="X566" s="350"/>
      <c r="Y566" s="350"/>
      <c r="Z566" s="350"/>
      <c r="AA566" s="350"/>
      <c r="AB566" s="350"/>
      <c r="AC566" s="350"/>
      <c r="AD566" s="350"/>
    </row>
    <row r="567" spans="1:30" ht="15.75" customHeight="1">
      <c r="A567" s="535"/>
      <c r="B567" s="274"/>
      <c r="C567" s="274"/>
      <c r="D567" s="535"/>
      <c r="E567" s="535"/>
      <c r="F567" s="535"/>
      <c r="G567" s="535"/>
      <c r="H567" s="535"/>
      <c r="I567" s="535"/>
      <c r="J567" s="540"/>
      <c r="K567" s="535"/>
      <c r="L567" s="535"/>
      <c r="M567" s="535"/>
      <c r="N567" s="535"/>
      <c r="O567" s="535"/>
      <c r="P567" s="535"/>
      <c r="Q567" s="350"/>
      <c r="R567" s="535"/>
      <c r="S567" s="350"/>
      <c r="T567" s="350"/>
      <c r="U567" s="274"/>
      <c r="V567" s="350"/>
      <c r="W567" s="350"/>
      <c r="X567" s="350"/>
      <c r="Y567" s="350"/>
      <c r="Z567" s="350"/>
      <c r="AA567" s="350"/>
      <c r="AB567" s="350"/>
      <c r="AC567" s="350"/>
      <c r="AD567" s="350"/>
    </row>
    <row r="568" spans="1:30" ht="15.75" customHeight="1">
      <c r="A568" s="535"/>
      <c r="B568" s="274"/>
      <c r="C568" s="274"/>
      <c r="D568" s="535"/>
      <c r="E568" s="535"/>
      <c r="F568" s="535"/>
      <c r="G568" s="535"/>
      <c r="H568" s="535"/>
      <c r="I568" s="535"/>
      <c r="J568" s="540"/>
      <c r="K568" s="535"/>
      <c r="L568" s="535"/>
      <c r="M568" s="535"/>
      <c r="N568" s="535"/>
      <c r="O568" s="535"/>
      <c r="P568" s="535"/>
      <c r="Q568" s="350"/>
      <c r="R568" s="535"/>
      <c r="S568" s="350"/>
      <c r="T568" s="350"/>
      <c r="U568" s="274"/>
      <c r="V568" s="350"/>
      <c r="W568" s="350"/>
      <c r="X568" s="350"/>
      <c r="Y568" s="350"/>
      <c r="Z568" s="350"/>
      <c r="AA568" s="350"/>
      <c r="AB568" s="350"/>
      <c r="AC568" s="350"/>
      <c r="AD568" s="350"/>
    </row>
    <row r="569" spans="1:30" ht="15.75" customHeight="1">
      <c r="A569" s="535"/>
      <c r="B569" s="274"/>
      <c r="C569" s="274"/>
      <c r="D569" s="535"/>
      <c r="E569" s="535"/>
      <c r="F569" s="535"/>
      <c r="G569" s="535"/>
      <c r="H569" s="535"/>
      <c r="I569" s="535"/>
      <c r="J569" s="540"/>
      <c r="K569" s="535"/>
      <c r="L569" s="535"/>
      <c r="M569" s="535"/>
      <c r="N569" s="535"/>
      <c r="O569" s="535"/>
      <c r="P569" s="535"/>
      <c r="Q569" s="350"/>
      <c r="R569" s="535"/>
      <c r="S569" s="350"/>
      <c r="T569" s="350"/>
      <c r="U569" s="274"/>
      <c r="V569" s="350"/>
      <c r="W569" s="350"/>
      <c r="X569" s="350"/>
      <c r="Y569" s="350"/>
      <c r="Z569" s="350"/>
      <c r="AA569" s="350"/>
      <c r="AB569" s="350"/>
      <c r="AC569" s="350"/>
      <c r="AD569" s="350"/>
    </row>
    <row r="570" spans="1:30" ht="15.75" customHeight="1">
      <c r="A570" s="535"/>
      <c r="B570" s="274"/>
      <c r="C570" s="274"/>
      <c r="D570" s="535"/>
      <c r="E570" s="535"/>
      <c r="F570" s="535"/>
      <c r="G570" s="535"/>
      <c r="H570" s="535"/>
      <c r="I570" s="535"/>
      <c r="J570" s="540"/>
      <c r="K570" s="535"/>
      <c r="L570" s="535"/>
      <c r="M570" s="535"/>
      <c r="N570" s="535"/>
      <c r="O570" s="535"/>
      <c r="P570" s="535"/>
      <c r="Q570" s="350"/>
      <c r="R570" s="535"/>
      <c r="S570" s="350"/>
      <c r="T570" s="350"/>
      <c r="U570" s="274"/>
      <c r="V570" s="350"/>
      <c r="W570" s="350"/>
      <c r="X570" s="350"/>
      <c r="Y570" s="350"/>
      <c r="Z570" s="350"/>
      <c r="AA570" s="350"/>
      <c r="AB570" s="350"/>
      <c r="AC570" s="350"/>
      <c r="AD570" s="350"/>
    </row>
    <row r="571" spans="1:30" ht="15.75" customHeight="1">
      <c r="A571" s="535"/>
      <c r="B571" s="274"/>
      <c r="C571" s="274"/>
      <c r="D571" s="535"/>
      <c r="E571" s="535"/>
      <c r="F571" s="535"/>
      <c r="G571" s="535"/>
      <c r="H571" s="535"/>
      <c r="I571" s="535"/>
      <c r="J571" s="540"/>
      <c r="K571" s="535"/>
      <c r="L571" s="535"/>
      <c r="M571" s="535"/>
      <c r="N571" s="535"/>
      <c r="O571" s="535"/>
      <c r="P571" s="535"/>
      <c r="Q571" s="350"/>
      <c r="R571" s="535"/>
      <c r="S571" s="350"/>
      <c r="T571" s="350"/>
      <c r="U571" s="274"/>
      <c r="V571" s="350"/>
      <c r="W571" s="350"/>
      <c r="X571" s="350"/>
      <c r="Y571" s="350"/>
      <c r="Z571" s="350"/>
      <c r="AA571" s="350"/>
      <c r="AB571" s="350"/>
      <c r="AC571" s="350"/>
      <c r="AD571" s="350"/>
    </row>
    <row r="572" spans="1:30" ht="15.75" customHeight="1">
      <c r="A572" s="535"/>
      <c r="B572" s="274"/>
      <c r="C572" s="274"/>
      <c r="D572" s="535"/>
      <c r="E572" s="535"/>
      <c r="F572" s="535"/>
      <c r="G572" s="535"/>
      <c r="H572" s="535"/>
      <c r="I572" s="535"/>
      <c r="J572" s="540"/>
      <c r="K572" s="535"/>
      <c r="L572" s="535"/>
      <c r="M572" s="535"/>
      <c r="N572" s="535"/>
      <c r="O572" s="535"/>
      <c r="P572" s="535"/>
      <c r="Q572" s="350"/>
      <c r="R572" s="535"/>
      <c r="S572" s="350"/>
      <c r="T572" s="350"/>
      <c r="U572" s="274"/>
      <c r="V572" s="350"/>
      <c r="W572" s="350"/>
      <c r="X572" s="350"/>
      <c r="Y572" s="350"/>
      <c r="Z572" s="350"/>
      <c r="AA572" s="350"/>
      <c r="AB572" s="350"/>
      <c r="AC572" s="350"/>
      <c r="AD572" s="350"/>
    </row>
    <row r="573" spans="1:30" ht="15.75" customHeight="1">
      <c r="A573" s="535"/>
      <c r="B573" s="274"/>
      <c r="C573" s="274"/>
      <c r="D573" s="535"/>
      <c r="E573" s="535"/>
      <c r="F573" s="535"/>
      <c r="G573" s="535"/>
      <c r="H573" s="535"/>
      <c r="I573" s="535"/>
      <c r="J573" s="540"/>
      <c r="K573" s="535"/>
      <c r="L573" s="535"/>
      <c r="M573" s="535"/>
      <c r="N573" s="535"/>
      <c r="O573" s="535"/>
      <c r="P573" s="535"/>
      <c r="Q573" s="350"/>
      <c r="R573" s="535"/>
      <c r="S573" s="350"/>
      <c r="T573" s="350"/>
      <c r="U573" s="274"/>
      <c r="V573" s="350"/>
      <c r="W573" s="350"/>
      <c r="X573" s="350"/>
      <c r="Y573" s="350"/>
      <c r="Z573" s="350"/>
      <c r="AA573" s="350"/>
      <c r="AB573" s="350"/>
      <c r="AC573" s="350"/>
      <c r="AD573" s="350"/>
    </row>
    <row r="574" spans="1:30" ht="15.75" customHeight="1">
      <c r="A574" s="535"/>
      <c r="B574" s="274"/>
      <c r="C574" s="274"/>
      <c r="D574" s="535"/>
      <c r="E574" s="535"/>
      <c r="F574" s="535"/>
      <c r="G574" s="535"/>
      <c r="H574" s="535"/>
      <c r="I574" s="535"/>
      <c r="J574" s="540"/>
      <c r="K574" s="535"/>
      <c r="L574" s="535"/>
      <c r="M574" s="535"/>
      <c r="N574" s="535"/>
      <c r="O574" s="535"/>
      <c r="P574" s="535"/>
      <c r="Q574" s="350"/>
      <c r="R574" s="535"/>
      <c r="S574" s="350"/>
      <c r="T574" s="350"/>
      <c r="U574" s="274"/>
      <c r="V574" s="350"/>
      <c r="W574" s="350"/>
      <c r="X574" s="350"/>
      <c r="Y574" s="350"/>
      <c r="Z574" s="350"/>
      <c r="AA574" s="350"/>
      <c r="AB574" s="350"/>
      <c r="AC574" s="350"/>
      <c r="AD574" s="350"/>
    </row>
    <row r="575" spans="1:30" ht="15.75" customHeight="1">
      <c r="A575" s="535"/>
      <c r="B575" s="274"/>
      <c r="C575" s="274"/>
      <c r="D575" s="535"/>
      <c r="E575" s="535"/>
      <c r="F575" s="535"/>
      <c r="G575" s="535"/>
      <c r="H575" s="535"/>
      <c r="I575" s="535"/>
      <c r="J575" s="540"/>
      <c r="K575" s="535"/>
      <c r="L575" s="535"/>
      <c r="M575" s="535"/>
      <c r="N575" s="535"/>
      <c r="O575" s="535"/>
      <c r="P575" s="535"/>
      <c r="Q575" s="350"/>
      <c r="R575" s="535"/>
      <c r="S575" s="350"/>
      <c r="T575" s="350"/>
      <c r="U575" s="274"/>
      <c r="V575" s="350"/>
      <c r="W575" s="350"/>
      <c r="X575" s="350"/>
      <c r="Y575" s="350"/>
      <c r="Z575" s="350"/>
      <c r="AA575" s="350"/>
      <c r="AB575" s="350"/>
      <c r="AC575" s="350"/>
      <c r="AD575" s="350"/>
    </row>
    <row r="576" spans="1:30" ht="15.75" customHeight="1">
      <c r="A576" s="535"/>
      <c r="B576" s="274"/>
      <c r="C576" s="274"/>
      <c r="D576" s="535"/>
      <c r="E576" s="535"/>
      <c r="F576" s="535"/>
      <c r="G576" s="535"/>
      <c r="H576" s="535"/>
      <c r="I576" s="535"/>
      <c r="J576" s="540"/>
      <c r="K576" s="535"/>
      <c r="L576" s="535"/>
      <c r="M576" s="535"/>
      <c r="N576" s="535"/>
      <c r="O576" s="535"/>
      <c r="P576" s="535"/>
      <c r="Q576" s="350"/>
      <c r="R576" s="535"/>
      <c r="S576" s="350"/>
      <c r="T576" s="350"/>
      <c r="U576" s="274"/>
      <c r="V576" s="350"/>
      <c r="W576" s="350"/>
      <c r="X576" s="350"/>
      <c r="Y576" s="350"/>
      <c r="Z576" s="350"/>
      <c r="AA576" s="350"/>
      <c r="AB576" s="350"/>
      <c r="AC576" s="350"/>
      <c r="AD576" s="350"/>
    </row>
    <row r="577" spans="1:30" ht="15.75" customHeight="1">
      <c r="A577" s="535"/>
      <c r="B577" s="274"/>
      <c r="C577" s="274"/>
      <c r="D577" s="535"/>
      <c r="E577" s="535"/>
      <c r="F577" s="535"/>
      <c r="G577" s="535"/>
      <c r="H577" s="535"/>
      <c r="I577" s="535"/>
      <c r="J577" s="540"/>
      <c r="K577" s="535"/>
      <c r="L577" s="535"/>
      <c r="M577" s="535"/>
      <c r="N577" s="535"/>
      <c r="O577" s="535"/>
      <c r="P577" s="535"/>
      <c r="Q577" s="350"/>
      <c r="R577" s="535"/>
      <c r="S577" s="350"/>
      <c r="T577" s="350"/>
      <c r="U577" s="274"/>
      <c r="V577" s="350"/>
      <c r="W577" s="350"/>
      <c r="X577" s="350"/>
      <c r="Y577" s="350"/>
      <c r="Z577" s="350"/>
      <c r="AA577" s="350"/>
      <c r="AB577" s="350"/>
      <c r="AC577" s="350"/>
      <c r="AD577" s="350"/>
    </row>
    <row r="578" spans="1:30" ht="15.75" customHeight="1">
      <c r="A578" s="535"/>
      <c r="B578" s="274"/>
      <c r="C578" s="274"/>
      <c r="D578" s="535"/>
      <c r="E578" s="535"/>
      <c r="F578" s="535"/>
      <c r="G578" s="535"/>
      <c r="H578" s="535"/>
      <c r="I578" s="535"/>
      <c r="J578" s="540"/>
      <c r="K578" s="535"/>
      <c r="L578" s="535"/>
      <c r="M578" s="535"/>
      <c r="N578" s="535"/>
      <c r="O578" s="535"/>
      <c r="P578" s="535"/>
      <c r="Q578" s="350"/>
      <c r="R578" s="535"/>
      <c r="S578" s="350"/>
      <c r="T578" s="350"/>
      <c r="U578" s="274"/>
      <c r="V578" s="350"/>
      <c r="W578" s="350"/>
      <c r="X578" s="350"/>
      <c r="Y578" s="350"/>
      <c r="Z578" s="350"/>
      <c r="AA578" s="350"/>
      <c r="AB578" s="350"/>
      <c r="AC578" s="350"/>
      <c r="AD578" s="350"/>
    </row>
    <row r="579" spans="1:30" ht="15.75" customHeight="1">
      <c r="A579" s="535"/>
      <c r="B579" s="274"/>
      <c r="C579" s="274"/>
      <c r="D579" s="535"/>
      <c r="E579" s="535"/>
      <c r="F579" s="535"/>
      <c r="G579" s="535"/>
      <c r="H579" s="535"/>
      <c r="I579" s="535"/>
      <c r="J579" s="540"/>
      <c r="K579" s="535"/>
      <c r="L579" s="535"/>
      <c r="M579" s="535"/>
      <c r="N579" s="535"/>
      <c r="O579" s="535"/>
      <c r="P579" s="535"/>
      <c r="Q579" s="350"/>
      <c r="R579" s="535"/>
      <c r="S579" s="350"/>
      <c r="T579" s="350"/>
      <c r="U579" s="274"/>
      <c r="V579" s="350"/>
      <c r="W579" s="350"/>
      <c r="X579" s="350"/>
      <c r="Y579" s="350"/>
      <c r="Z579" s="350"/>
      <c r="AA579" s="350"/>
      <c r="AB579" s="350"/>
      <c r="AC579" s="350"/>
      <c r="AD579" s="350"/>
    </row>
    <row r="580" spans="1:30" ht="15.75" customHeight="1">
      <c r="A580" s="535"/>
      <c r="B580" s="274"/>
      <c r="C580" s="274"/>
      <c r="D580" s="535"/>
      <c r="E580" s="535"/>
      <c r="F580" s="535"/>
      <c r="G580" s="535"/>
      <c r="H580" s="535"/>
      <c r="I580" s="535"/>
      <c r="J580" s="540"/>
      <c r="K580" s="535"/>
      <c r="L580" s="535"/>
      <c r="M580" s="535"/>
      <c r="N580" s="535"/>
      <c r="O580" s="535"/>
      <c r="P580" s="535"/>
      <c r="Q580" s="350"/>
      <c r="R580" s="535"/>
      <c r="S580" s="350"/>
      <c r="T580" s="350"/>
      <c r="U580" s="274"/>
      <c r="V580" s="350"/>
      <c r="W580" s="350"/>
      <c r="X580" s="350"/>
      <c r="Y580" s="350"/>
      <c r="Z580" s="350"/>
      <c r="AA580" s="350"/>
      <c r="AB580" s="350"/>
      <c r="AC580" s="350"/>
      <c r="AD580" s="350"/>
    </row>
    <row r="581" spans="1:30" ht="15.75" customHeight="1">
      <c r="A581" s="535"/>
      <c r="B581" s="274"/>
      <c r="C581" s="274"/>
      <c r="D581" s="535"/>
      <c r="E581" s="535"/>
      <c r="F581" s="535"/>
      <c r="G581" s="535"/>
      <c r="H581" s="535"/>
      <c r="I581" s="535"/>
      <c r="J581" s="540"/>
      <c r="K581" s="535"/>
      <c r="L581" s="535"/>
      <c r="M581" s="535"/>
      <c r="N581" s="535"/>
      <c r="O581" s="535"/>
      <c r="P581" s="535"/>
      <c r="Q581" s="350"/>
      <c r="R581" s="535"/>
      <c r="S581" s="350"/>
      <c r="T581" s="350"/>
      <c r="U581" s="274"/>
      <c r="V581" s="350"/>
      <c r="W581" s="350"/>
      <c r="X581" s="350"/>
      <c r="Y581" s="350"/>
      <c r="Z581" s="350"/>
      <c r="AA581" s="350"/>
      <c r="AB581" s="350"/>
      <c r="AC581" s="350"/>
      <c r="AD581" s="350"/>
    </row>
    <row r="582" spans="1:30" ht="15.75" customHeight="1">
      <c r="A582" s="535"/>
      <c r="B582" s="274"/>
      <c r="C582" s="274"/>
      <c r="D582" s="535"/>
      <c r="E582" s="535"/>
      <c r="F582" s="535"/>
      <c r="G582" s="535"/>
      <c r="H582" s="535"/>
      <c r="I582" s="535"/>
      <c r="J582" s="540"/>
      <c r="K582" s="535"/>
      <c r="L582" s="535"/>
      <c r="M582" s="535"/>
      <c r="N582" s="535"/>
      <c r="O582" s="535"/>
      <c r="P582" s="535"/>
      <c r="Q582" s="350"/>
      <c r="R582" s="535"/>
      <c r="S582" s="350"/>
      <c r="T582" s="350"/>
      <c r="U582" s="274"/>
      <c r="V582" s="350"/>
      <c r="W582" s="350"/>
      <c r="X582" s="350"/>
      <c r="Y582" s="350"/>
      <c r="Z582" s="350"/>
      <c r="AA582" s="350"/>
      <c r="AB582" s="350"/>
      <c r="AC582" s="350"/>
      <c r="AD582" s="350"/>
    </row>
    <row r="583" spans="1:30" ht="15.75" customHeight="1">
      <c r="A583" s="535"/>
      <c r="B583" s="274"/>
      <c r="C583" s="274"/>
      <c r="D583" s="535"/>
      <c r="E583" s="535"/>
      <c r="F583" s="535"/>
      <c r="G583" s="535"/>
      <c r="H583" s="535"/>
      <c r="I583" s="535"/>
      <c r="J583" s="540"/>
      <c r="K583" s="535"/>
      <c r="L583" s="535"/>
      <c r="M583" s="535"/>
      <c r="N583" s="535"/>
      <c r="O583" s="535"/>
      <c r="P583" s="535"/>
      <c r="Q583" s="350"/>
      <c r="R583" s="535"/>
      <c r="S583" s="350"/>
      <c r="T583" s="350"/>
      <c r="U583" s="274"/>
      <c r="V583" s="350"/>
      <c r="W583" s="350"/>
      <c r="X583" s="350"/>
      <c r="Y583" s="350"/>
      <c r="Z583" s="350"/>
      <c r="AA583" s="350"/>
      <c r="AB583" s="350"/>
      <c r="AC583" s="350"/>
      <c r="AD583" s="350"/>
    </row>
    <row r="584" spans="1:30" ht="15.75" customHeight="1">
      <c r="A584" s="535"/>
      <c r="B584" s="274"/>
      <c r="C584" s="274"/>
      <c r="D584" s="535"/>
      <c r="E584" s="535"/>
      <c r="F584" s="535"/>
      <c r="G584" s="535"/>
      <c r="H584" s="535"/>
      <c r="I584" s="535"/>
      <c r="J584" s="540"/>
      <c r="K584" s="535"/>
      <c r="L584" s="535"/>
      <c r="M584" s="535"/>
      <c r="N584" s="535"/>
      <c r="O584" s="535"/>
      <c r="P584" s="535"/>
      <c r="Q584" s="350"/>
      <c r="R584" s="535"/>
      <c r="S584" s="350"/>
      <c r="T584" s="350"/>
      <c r="U584" s="274"/>
      <c r="V584" s="350"/>
      <c r="W584" s="350"/>
      <c r="X584" s="350"/>
      <c r="Y584" s="350"/>
      <c r="Z584" s="350"/>
      <c r="AA584" s="350"/>
      <c r="AB584" s="350"/>
      <c r="AC584" s="350"/>
      <c r="AD584" s="350"/>
    </row>
    <row r="585" spans="1:30" ht="15.75" customHeight="1">
      <c r="A585" s="535"/>
      <c r="B585" s="274"/>
      <c r="C585" s="274"/>
      <c r="D585" s="535"/>
      <c r="E585" s="535"/>
      <c r="F585" s="535"/>
      <c r="G585" s="535"/>
      <c r="H585" s="535"/>
      <c r="I585" s="535"/>
      <c r="J585" s="540"/>
      <c r="K585" s="535"/>
      <c r="L585" s="535"/>
      <c r="M585" s="535"/>
      <c r="N585" s="535"/>
      <c r="O585" s="535"/>
      <c r="P585" s="535"/>
      <c r="Q585" s="350"/>
      <c r="R585" s="535"/>
      <c r="S585" s="350"/>
      <c r="T585" s="350"/>
      <c r="U585" s="274"/>
      <c r="V585" s="350"/>
      <c r="W585" s="350"/>
      <c r="X585" s="350"/>
      <c r="Y585" s="350"/>
      <c r="Z585" s="350"/>
      <c r="AA585" s="350"/>
      <c r="AB585" s="350"/>
      <c r="AC585" s="350"/>
      <c r="AD585" s="350"/>
    </row>
    <row r="586" spans="1:30" ht="15.75" customHeight="1">
      <c r="A586" s="535"/>
      <c r="B586" s="274"/>
      <c r="C586" s="274"/>
      <c r="D586" s="535"/>
      <c r="E586" s="535"/>
      <c r="F586" s="535"/>
      <c r="G586" s="535"/>
      <c r="H586" s="535"/>
      <c r="I586" s="535"/>
      <c r="J586" s="540"/>
      <c r="K586" s="535"/>
      <c r="L586" s="535"/>
      <c r="M586" s="535"/>
      <c r="N586" s="535"/>
      <c r="O586" s="535"/>
      <c r="P586" s="535"/>
      <c r="Q586" s="350"/>
      <c r="R586" s="535"/>
      <c r="S586" s="350"/>
      <c r="T586" s="350"/>
      <c r="U586" s="274"/>
      <c r="V586" s="350"/>
      <c r="W586" s="350"/>
      <c r="X586" s="350"/>
      <c r="Y586" s="350"/>
      <c r="Z586" s="350"/>
      <c r="AA586" s="350"/>
      <c r="AB586" s="350"/>
      <c r="AC586" s="350"/>
      <c r="AD586" s="350"/>
    </row>
    <row r="587" spans="1:30" ht="15.75" customHeight="1">
      <c r="A587" s="535"/>
      <c r="B587" s="274"/>
      <c r="C587" s="274"/>
      <c r="D587" s="535"/>
      <c r="E587" s="535"/>
      <c r="F587" s="535"/>
      <c r="G587" s="535"/>
      <c r="H587" s="535"/>
      <c r="I587" s="535"/>
      <c r="J587" s="540"/>
      <c r="K587" s="535"/>
      <c r="L587" s="535"/>
      <c r="M587" s="535"/>
      <c r="N587" s="535"/>
      <c r="O587" s="535"/>
      <c r="P587" s="535"/>
      <c r="Q587" s="350"/>
      <c r="R587" s="535"/>
      <c r="S587" s="350"/>
      <c r="T587" s="350"/>
      <c r="U587" s="274"/>
      <c r="V587" s="350"/>
      <c r="W587" s="350"/>
      <c r="X587" s="350"/>
      <c r="Y587" s="350"/>
      <c r="Z587" s="350"/>
      <c r="AA587" s="350"/>
      <c r="AB587" s="350"/>
      <c r="AC587" s="350"/>
      <c r="AD587" s="350"/>
    </row>
    <row r="588" spans="1:30" ht="15.75" customHeight="1">
      <c r="A588" s="535"/>
      <c r="B588" s="274"/>
      <c r="C588" s="274"/>
      <c r="D588" s="535"/>
      <c r="E588" s="535"/>
      <c r="F588" s="535"/>
      <c r="G588" s="535"/>
      <c r="H588" s="535"/>
      <c r="I588" s="535"/>
      <c r="J588" s="540"/>
      <c r="K588" s="535"/>
      <c r="L588" s="535"/>
      <c r="M588" s="535"/>
      <c r="N588" s="535"/>
      <c r="O588" s="535"/>
      <c r="P588" s="535"/>
      <c r="Q588" s="350"/>
      <c r="R588" s="535"/>
      <c r="S588" s="350"/>
      <c r="T588" s="350"/>
      <c r="U588" s="274"/>
      <c r="V588" s="350"/>
      <c r="W588" s="350"/>
      <c r="X588" s="350"/>
      <c r="Y588" s="350"/>
      <c r="Z588" s="350"/>
      <c r="AA588" s="350"/>
      <c r="AB588" s="350"/>
      <c r="AC588" s="350"/>
      <c r="AD588" s="350"/>
    </row>
    <row r="589" spans="1:30" ht="15.75" customHeight="1">
      <c r="A589" s="535"/>
      <c r="B589" s="274"/>
      <c r="C589" s="274"/>
      <c r="D589" s="535"/>
      <c r="E589" s="535"/>
      <c r="F589" s="535"/>
      <c r="G589" s="535"/>
      <c r="H589" s="535"/>
      <c r="I589" s="535"/>
      <c r="J589" s="540"/>
      <c r="K589" s="535"/>
      <c r="L589" s="535"/>
      <c r="M589" s="535"/>
      <c r="N589" s="535"/>
      <c r="O589" s="535"/>
      <c r="P589" s="535"/>
      <c r="Q589" s="350"/>
      <c r="R589" s="535"/>
      <c r="S589" s="350"/>
      <c r="T589" s="350"/>
      <c r="U589" s="274"/>
      <c r="V589" s="350"/>
      <c r="W589" s="350"/>
      <c r="X589" s="350"/>
      <c r="Y589" s="350"/>
      <c r="Z589" s="350"/>
      <c r="AA589" s="350"/>
      <c r="AB589" s="350"/>
      <c r="AC589" s="350"/>
      <c r="AD589" s="350"/>
    </row>
    <row r="590" spans="1:30" ht="15.75" customHeight="1">
      <c r="A590" s="535"/>
      <c r="B590" s="274"/>
      <c r="C590" s="274"/>
      <c r="D590" s="535"/>
      <c r="E590" s="535"/>
      <c r="F590" s="535"/>
      <c r="G590" s="535"/>
      <c r="H590" s="535"/>
      <c r="I590" s="535"/>
      <c r="J590" s="540"/>
      <c r="K590" s="535"/>
      <c r="L590" s="535"/>
      <c r="M590" s="535"/>
      <c r="N590" s="535"/>
      <c r="O590" s="535"/>
      <c r="P590" s="535"/>
      <c r="Q590" s="350"/>
      <c r="R590" s="535"/>
      <c r="S590" s="350"/>
      <c r="T590" s="350"/>
      <c r="U590" s="274"/>
      <c r="V590" s="350"/>
      <c r="W590" s="350"/>
      <c r="X590" s="350"/>
      <c r="Y590" s="350"/>
      <c r="Z590" s="350"/>
      <c r="AA590" s="350"/>
      <c r="AB590" s="350"/>
      <c r="AC590" s="350"/>
      <c r="AD590" s="350"/>
    </row>
    <row r="591" spans="1:30" ht="15.75" customHeight="1">
      <c r="A591" s="535"/>
      <c r="B591" s="274"/>
      <c r="C591" s="274"/>
      <c r="D591" s="535"/>
      <c r="E591" s="535"/>
      <c r="F591" s="535"/>
      <c r="G591" s="535"/>
      <c r="H591" s="535"/>
      <c r="I591" s="535"/>
      <c r="J591" s="540"/>
      <c r="K591" s="535"/>
      <c r="L591" s="535"/>
      <c r="M591" s="535"/>
      <c r="N591" s="535"/>
      <c r="O591" s="535"/>
      <c r="P591" s="535"/>
      <c r="Q591" s="350"/>
      <c r="R591" s="535"/>
      <c r="S591" s="350"/>
      <c r="T591" s="350"/>
      <c r="U591" s="274"/>
      <c r="V591" s="350"/>
      <c r="W591" s="350"/>
      <c r="X591" s="350"/>
      <c r="Y591" s="350"/>
      <c r="Z591" s="350"/>
      <c r="AA591" s="350"/>
      <c r="AB591" s="350"/>
      <c r="AC591" s="350"/>
      <c r="AD591" s="350"/>
    </row>
    <row r="592" spans="1:30" ht="15.75" customHeight="1">
      <c r="A592" s="535"/>
      <c r="B592" s="274"/>
      <c r="C592" s="274"/>
      <c r="D592" s="535"/>
      <c r="E592" s="535"/>
      <c r="F592" s="535"/>
      <c r="G592" s="535"/>
      <c r="H592" s="535"/>
      <c r="I592" s="535"/>
      <c r="J592" s="540"/>
      <c r="K592" s="535"/>
      <c r="L592" s="535"/>
      <c r="M592" s="535"/>
      <c r="N592" s="535"/>
      <c r="O592" s="535"/>
      <c r="P592" s="535"/>
      <c r="Q592" s="350"/>
      <c r="R592" s="535"/>
      <c r="S592" s="350"/>
      <c r="T592" s="350"/>
      <c r="U592" s="274"/>
      <c r="V592" s="350"/>
      <c r="W592" s="350"/>
      <c r="X592" s="350"/>
      <c r="Y592" s="350"/>
      <c r="Z592" s="350"/>
      <c r="AA592" s="350"/>
      <c r="AB592" s="350"/>
      <c r="AC592" s="350"/>
      <c r="AD592" s="350"/>
    </row>
    <row r="593" spans="1:30" ht="15.75" customHeight="1">
      <c r="A593" s="535"/>
      <c r="B593" s="274"/>
      <c r="C593" s="274"/>
      <c r="D593" s="535"/>
      <c r="E593" s="535"/>
      <c r="F593" s="535"/>
      <c r="G593" s="535"/>
      <c r="H593" s="535"/>
      <c r="I593" s="535"/>
      <c r="J593" s="540"/>
      <c r="K593" s="535"/>
      <c r="L593" s="535"/>
      <c r="M593" s="535"/>
      <c r="N593" s="535"/>
      <c r="O593" s="535"/>
      <c r="P593" s="535"/>
      <c r="Q593" s="350"/>
      <c r="R593" s="535"/>
      <c r="S593" s="350"/>
      <c r="T593" s="350"/>
      <c r="U593" s="274"/>
      <c r="V593" s="350"/>
      <c r="W593" s="350"/>
      <c r="X593" s="350"/>
      <c r="Y593" s="350"/>
      <c r="Z593" s="350"/>
      <c r="AA593" s="350"/>
      <c r="AB593" s="350"/>
      <c r="AC593" s="350"/>
      <c r="AD593" s="350"/>
    </row>
    <row r="594" spans="1:30" ht="15.75" customHeight="1">
      <c r="A594" s="535"/>
      <c r="B594" s="274"/>
      <c r="C594" s="274"/>
      <c r="D594" s="535"/>
      <c r="E594" s="535"/>
      <c r="F594" s="535"/>
      <c r="G594" s="535"/>
      <c r="H594" s="535"/>
      <c r="I594" s="535"/>
      <c r="J594" s="540"/>
      <c r="K594" s="535"/>
      <c r="L594" s="535"/>
      <c r="M594" s="535"/>
      <c r="N594" s="535"/>
      <c r="O594" s="535"/>
      <c r="P594" s="535"/>
      <c r="Q594" s="350"/>
      <c r="R594" s="535"/>
      <c r="S594" s="350"/>
      <c r="T594" s="350"/>
      <c r="U594" s="274"/>
      <c r="V594" s="350"/>
      <c r="W594" s="350"/>
      <c r="X594" s="350"/>
      <c r="Y594" s="350"/>
      <c r="Z594" s="350"/>
      <c r="AA594" s="350"/>
      <c r="AB594" s="350"/>
      <c r="AC594" s="350"/>
      <c r="AD594" s="350"/>
    </row>
    <row r="595" spans="1:30" ht="15.75" customHeight="1">
      <c r="A595" s="535"/>
      <c r="B595" s="274"/>
      <c r="C595" s="274"/>
      <c r="D595" s="535"/>
      <c r="E595" s="535"/>
      <c r="F595" s="535"/>
      <c r="G595" s="535"/>
      <c r="H595" s="535"/>
      <c r="I595" s="535"/>
      <c r="J595" s="540"/>
      <c r="K595" s="535"/>
      <c r="L595" s="535"/>
      <c r="M595" s="535"/>
      <c r="N595" s="535"/>
      <c r="O595" s="535"/>
      <c r="P595" s="535"/>
      <c r="Q595" s="350"/>
      <c r="R595" s="535"/>
      <c r="S595" s="350"/>
      <c r="T595" s="350"/>
      <c r="U595" s="274"/>
      <c r="V595" s="350"/>
      <c r="W595" s="350"/>
      <c r="X595" s="350"/>
      <c r="Y595" s="350"/>
      <c r="Z595" s="350"/>
      <c r="AA595" s="350"/>
      <c r="AB595" s="350"/>
      <c r="AC595" s="350"/>
      <c r="AD595" s="350"/>
    </row>
    <row r="596" spans="1:30" ht="15.75" customHeight="1">
      <c r="A596" s="535"/>
      <c r="B596" s="274"/>
      <c r="C596" s="274"/>
      <c r="D596" s="535"/>
      <c r="E596" s="535"/>
      <c r="F596" s="535"/>
      <c r="G596" s="535"/>
      <c r="H596" s="535"/>
      <c r="I596" s="535"/>
      <c r="J596" s="540"/>
      <c r="K596" s="535"/>
      <c r="L596" s="535"/>
      <c r="M596" s="535"/>
      <c r="N596" s="535"/>
      <c r="O596" s="535"/>
      <c r="P596" s="535"/>
      <c r="Q596" s="350"/>
      <c r="R596" s="535"/>
      <c r="S596" s="350"/>
      <c r="T596" s="350"/>
      <c r="U596" s="274"/>
      <c r="V596" s="350"/>
      <c r="W596" s="350"/>
      <c r="X596" s="350"/>
      <c r="Y596" s="350"/>
      <c r="Z596" s="350"/>
      <c r="AA596" s="350"/>
      <c r="AB596" s="350"/>
      <c r="AC596" s="350"/>
      <c r="AD596" s="350"/>
    </row>
    <row r="597" spans="1:30" ht="15.75" customHeight="1">
      <c r="A597" s="535"/>
      <c r="B597" s="274"/>
      <c r="C597" s="274"/>
      <c r="D597" s="535"/>
      <c r="E597" s="535"/>
      <c r="F597" s="535"/>
      <c r="G597" s="535"/>
      <c r="H597" s="535"/>
      <c r="I597" s="535"/>
      <c r="J597" s="540"/>
      <c r="K597" s="535"/>
      <c r="L597" s="535"/>
      <c r="M597" s="535"/>
      <c r="N597" s="535"/>
      <c r="O597" s="535"/>
      <c r="P597" s="535"/>
      <c r="Q597" s="350"/>
      <c r="R597" s="535"/>
      <c r="S597" s="350"/>
      <c r="T597" s="350"/>
      <c r="U597" s="274"/>
      <c r="V597" s="350"/>
      <c r="W597" s="350"/>
      <c r="X597" s="350"/>
      <c r="Y597" s="350"/>
      <c r="Z597" s="350"/>
      <c r="AA597" s="350"/>
      <c r="AB597" s="350"/>
      <c r="AC597" s="350"/>
      <c r="AD597" s="350"/>
    </row>
    <row r="598" spans="1:30" ht="15.75" customHeight="1">
      <c r="A598" s="535"/>
      <c r="B598" s="274"/>
      <c r="C598" s="274"/>
      <c r="D598" s="535"/>
      <c r="E598" s="535"/>
      <c r="F598" s="535"/>
      <c r="G598" s="535"/>
      <c r="H598" s="535"/>
      <c r="I598" s="535"/>
      <c r="J598" s="540"/>
      <c r="K598" s="535"/>
      <c r="L598" s="535"/>
      <c r="M598" s="535"/>
      <c r="N598" s="535"/>
      <c r="O598" s="535"/>
      <c r="P598" s="535"/>
      <c r="Q598" s="350"/>
      <c r="R598" s="535"/>
      <c r="S598" s="350"/>
      <c r="T598" s="350"/>
      <c r="U598" s="274"/>
      <c r="V598" s="350"/>
      <c r="W598" s="350"/>
      <c r="X598" s="350"/>
      <c r="Y598" s="350"/>
      <c r="Z598" s="350"/>
      <c r="AA598" s="350"/>
      <c r="AB598" s="350"/>
      <c r="AC598" s="350"/>
      <c r="AD598" s="350"/>
    </row>
    <row r="599" spans="1:30" ht="15.75" customHeight="1">
      <c r="A599" s="535"/>
      <c r="B599" s="274"/>
      <c r="C599" s="274"/>
      <c r="D599" s="535"/>
      <c r="E599" s="535"/>
      <c r="F599" s="535"/>
      <c r="G599" s="535"/>
      <c r="H599" s="535"/>
      <c r="I599" s="535"/>
      <c r="J599" s="540"/>
      <c r="K599" s="535"/>
      <c r="L599" s="535"/>
      <c r="M599" s="535"/>
      <c r="N599" s="535"/>
      <c r="O599" s="535"/>
      <c r="P599" s="535"/>
      <c r="Q599" s="350"/>
      <c r="R599" s="535"/>
      <c r="S599" s="350"/>
      <c r="T599" s="350"/>
      <c r="U599" s="274"/>
      <c r="V599" s="350"/>
      <c r="W599" s="350"/>
      <c r="X599" s="350"/>
      <c r="Y599" s="350"/>
      <c r="Z599" s="350"/>
      <c r="AA599" s="350"/>
      <c r="AB599" s="350"/>
      <c r="AC599" s="350"/>
      <c r="AD599" s="350"/>
    </row>
    <row r="600" spans="1:30" ht="15.75" customHeight="1">
      <c r="A600" s="535"/>
      <c r="B600" s="274"/>
      <c r="C600" s="274"/>
      <c r="D600" s="535"/>
      <c r="E600" s="535"/>
      <c r="F600" s="535"/>
      <c r="G600" s="535"/>
      <c r="H600" s="535"/>
      <c r="I600" s="535"/>
      <c r="J600" s="540"/>
      <c r="K600" s="535"/>
      <c r="L600" s="535"/>
      <c r="M600" s="535"/>
      <c r="N600" s="535"/>
      <c r="O600" s="535"/>
      <c r="P600" s="535"/>
      <c r="Q600" s="350"/>
      <c r="R600" s="535"/>
      <c r="S600" s="350"/>
      <c r="T600" s="350"/>
      <c r="U600" s="274"/>
      <c r="V600" s="350"/>
      <c r="W600" s="350"/>
      <c r="X600" s="350"/>
      <c r="Y600" s="350"/>
      <c r="Z600" s="350"/>
      <c r="AA600" s="350"/>
      <c r="AB600" s="350"/>
      <c r="AC600" s="350"/>
      <c r="AD600" s="350"/>
    </row>
    <row r="601" spans="1:30" ht="15.75" customHeight="1">
      <c r="A601" s="535"/>
      <c r="B601" s="274"/>
      <c r="C601" s="274"/>
      <c r="D601" s="535"/>
      <c r="E601" s="535"/>
      <c r="F601" s="535"/>
      <c r="G601" s="535"/>
      <c r="H601" s="535"/>
      <c r="I601" s="535"/>
      <c r="J601" s="540"/>
      <c r="K601" s="535"/>
      <c r="L601" s="535"/>
      <c r="M601" s="535"/>
      <c r="N601" s="535"/>
      <c r="O601" s="535"/>
      <c r="P601" s="535"/>
      <c r="Q601" s="350"/>
      <c r="R601" s="535"/>
      <c r="S601" s="350"/>
      <c r="T601" s="350"/>
      <c r="U601" s="274"/>
      <c r="V601" s="350"/>
      <c r="W601" s="350"/>
      <c r="X601" s="350"/>
      <c r="Y601" s="350"/>
      <c r="Z601" s="350"/>
      <c r="AA601" s="350"/>
      <c r="AB601" s="350"/>
      <c r="AC601" s="350"/>
      <c r="AD601" s="350"/>
    </row>
    <row r="602" spans="1:30" ht="15.75" customHeight="1">
      <c r="A602" s="535"/>
      <c r="B602" s="274"/>
      <c r="C602" s="274"/>
      <c r="D602" s="535"/>
      <c r="E602" s="535"/>
      <c r="F602" s="535"/>
      <c r="G602" s="535"/>
      <c r="H602" s="535"/>
      <c r="I602" s="535"/>
      <c r="J602" s="540"/>
      <c r="K602" s="535"/>
      <c r="L602" s="535"/>
      <c r="M602" s="535"/>
      <c r="N602" s="535"/>
      <c r="O602" s="535"/>
      <c r="P602" s="535"/>
      <c r="Q602" s="350"/>
      <c r="R602" s="535"/>
      <c r="S602" s="350"/>
      <c r="T602" s="350"/>
      <c r="U602" s="274"/>
      <c r="V602" s="350"/>
      <c r="W602" s="350"/>
      <c r="X602" s="350"/>
      <c r="Y602" s="350"/>
      <c r="Z602" s="350"/>
      <c r="AA602" s="350"/>
      <c r="AB602" s="350"/>
      <c r="AC602" s="350"/>
      <c r="AD602" s="350"/>
    </row>
    <row r="603" spans="1:30" ht="15.75" customHeight="1">
      <c r="A603" s="535"/>
      <c r="B603" s="274"/>
      <c r="C603" s="274"/>
      <c r="D603" s="535"/>
      <c r="E603" s="535"/>
      <c r="F603" s="535"/>
      <c r="G603" s="535"/>
      <c r="H603" s="535"/>
      <c r="I603" s="535"/>
      <c r="J603" s="540"/>
      <c r="K603" s="535"/>
      <c r="L603" s="535"/>
      <c r="M603" s="535"/>
      <c r="N603" s="535"/>
      <c r="O603" s="535"/>
      <c r="P603" s="535"/>
      <c r="Q603" s="350"/>
      <c r="R603" s="535"/>
      <c r="S603" s="350"/>
      <c r="T603" s="350"/>
      <c r="U603" s="274"/>
      <c r="V603" s="350"/>
      <c r="W603" s="350"/>
      <c r="X603" s="350"/>
      <c r="Y603" s="350"/>
      <c r="Z603" s="350"/>
      <c r="AA603" s="350"/>
      <c r="AB603" s="350"/>
      <c r="AC603" s="350"/>
      <c r="AD603" s="350"/>
    </row>
    <row r="604" spans="1:30" ht="15.75" customHeight="1">
      <c r="A604" s="535"/>
      <c r="B604" s="274"/>
      <c r="C604" s="274"/>
      <c r="D604" s="535"/>
      <c r="E604" s="535"/>
      <c r="F604" s="535"/>
      <c r="G604" s="535"/>
      <c r="H604" s="535"/>
      <c r="I604" s="535"/>
      <c r="J604" s="540"/>
      <c r="K604" s="535"/>
      <c r="L604" s="535"/>
      <c r="M604" s="535"/>
      <c r="N604" s="535"/>
      <c r="O604" s="535"/>
      <c r="P604" s="535"/>
      <c r="Q604" s="350"/>
      <c r="R604" s="535"/>
      <c r="S604" s="350"/>
      <c r="T604" s="350"/>
      <c r="U604" s="274"/>
      <c r="V604" s="350"/>
      <c r="W604" s="350"/>
      <c r="X604" s="350"/>
      <c r="Y604" s="350"/>
      <c r="Z604" s="350"/>
      <c r="AA604" s="350"/>
      <c r="AB604" s="350"/>
      <c r="AC604" s="350"/>
      <c r="AD604" s="350"/>
    </row>
    <row r="605" spans="1:30" ht="15.75" customHeight="1">
      <c r="A605" s="535"/>
      <c r="B605" s="274"/>
      <c r="C605" s="274"/>
      <c r="D605" s="535"/>
      <c r="E605" s="535"/>
      <c r="F605" s="535"/>
      <c r="G605" s="535"/>
      <c r="H605" s="535"/>
      <c r="I605" s="535"/>
      <c r="J605" s="540"/>
      <c r="K605" s="535"/>
      <c r="L605" s="535"/>
      <c r="M605" s="535"/>
      <c r="N605" s="535"/>
      <c r="O605" s="535"/>
      <c r="P605" s="535"/>
      <c r="Q605" s="350"/>
      <c r="R605" s="535"/>
      <c r="S605" s="350"/>
      <c r="T605" s="350"/>
      <c r="U605" s="274"/>
      <c r="V605" s="350"/>
      <c r="W605" s="350"/>
      <c r="X605" s="350"/>
      <c r="Y605" s="350"/>
      <c r="Z605" s="350"/>
      <c r="AA605" s="350"/>
      <c r="AB605" s="350"/>
      <c r="AC605" s="350"/>
      <c r="AD605" s="350"/>
    </row>
    <row r="606" spans="1:30" ht="15.75" customHeight="1">
      <c r="A606" s="535"/>
      <c r="B606" s="274"/>
      <c r="C606" s="274"/>
      <c r="D606" s="535"/>
      <c r="E606" s="535"/>
      <c r="F606" s="535"/>
      <c r="G606" s="535"/>
      <c r="H606" s="535"/>
      <c r="I606" s="535"/>
      <c r="J606" s="540"/>
      <c r="K606" s="535"/>
      <c r="L606" s="535"/>
      <c r="M606" s="535"/>
      <c r="N606" s="535"/>
      <c r="O606" s="535"/>
      <c r="P606" s="535"/>
      <c r="Q606" s="350"/>
      <c r="R606" s="535"/>
      <c r="S606" s="350"/>
      <c r="T606" s="350"/>
      <c r="U606" s="274"/>
      <c r="V606" s="350"/>
      <c r="W606" s="350"/>
      <c r="X606" s="350"/>
      <c r="Y606" s="350"/>
      <c r="Z606" s="350"/>
      <c r="AA606" s="350"/>
      <c r="AB606" s="350"/>
      <c r="AC606" s="350"/>
      <c r="AD606" s="350"/>
    </row>
    <row r="607" spans="1:30" ht="15.75" customHeight="1">
      <c r="A607" s="535"/>
      <c r="B607" s="274"/>
      <c r="C607" s="274"/>
      <c r="D607" s="535"/>
      <c r="E607" s="535"/>
      <c r="F607" s="535"/>
      <c r="G607" s="535"/>
      <c r="H607" s="535"/>
      <c r="I607" s="535"/>
      <c r="J607" s="540"/>
      <c r="K607" s="535"/>
      <c r="L607" s="535"/>
      <c r="M607" s="535"/>
      <c r="N607" s="535"/>
      <c r="O607" s="535"/>
      <c r="P607" s="535"/>
      <c r="Q607" s="350"/>
      <c r="R607" s="535"/>
      <c r="S607" s="350"/>
      <c r="T607" s="350"/>
      <c r="U607" s="274"/>
      <c r="V607" s="350"/>
      <c r="W607" s="350"/>
      <c r="X607" s="350"/>
      <c r="Y607" s="350"/>
      <c r="Z607" s="350"/>
      <c r="AA607" s="350"/>
      <c r="AB607" s="350"/>
      <c r="AC607" s="350"/>
      <c r="AD607" s="350"/>
    </row>
    <row r="608" spans="1:30" ht="15.75" customHeight="1">
      <c r="A608" s="535"/>
      <c r="B608" s="274"/>
      <c r="C608" s="274"/>
      <c r="D608" s="535"/>
      <c r="E608" s="535"/>
      <c r="F608" s="535"/>
      <c r="G608" s="535"/>
      <c r="H608" s="535"/>
      <c r="I608" s="535"/>
      <c r="J608" s="540"/>
      <c r="K608" s="535"/>
      <c r="L608" s="535"/>
      <c r="M608" s="535"/>
      <c r="N608" s="535"/>
      <c r="O608" s="535"/>
      <c r="P608" s="535"/>
      <c r="Q608" s="350"/>
      <c r="R608" s="535"/>
      <c r="S608" s="350"/>
      <c r="T608" s="350"/>
      <c r="U608" s="274"/>
      <c r="V608" s="350"/>
      <c r="W608" s="350"/>
      <c r="X608" s="350"/>
      <c r="Y608" s="350"/>
      <c r="Z608" s="350"/>
      <c r="AA608" s="350"/>
      <c r="AB608" s="350"/>
      <c r="AC608" s="350"/>
      <c r="AD608" s="350"/>
    </row>
    <row r="609" spans="1:30" ht="15.75" customHeight="1">
      <c r="A609" s="535"/>
      <c r="B609" s="274"/>
      <c r="C609" s="274"/>
      <c r="D609" s="535"/>
      <c r="E609" s="535"/>
      <c r="F609" s="535"/>
      <c r="G609" s="535"/>
      <c r="H609" s="535"/>
      <c r="I609" s="535"/>
      <c r="J609" s="540"/>
      <c r="K609" s="535"/>
      <c r="L609" s="535"/>
      <c r="M609" s="535"/>
      <c r="N609" s="535"/>
      <c r="O609" s="535"/>
      <c r="P609" s="535"/>
      <c r="Q609" s="350"/>
      <c r="R609" s="535"/>
      <c r="S609" s="350"/>
      <c r="T609" s="350"/>
      <c r="U609" s="274"/>
      <c r="V609" s="350"/>
      <c r="W609" s="350"/>
      <c r="X609" s="350"/>
      <c r="Y609" s="350"/>
      <c r="Z609" s="350"/>
      <c r="AA609" s="350"/>
      <c r="AB609" s="350"/>
      <c r="AC609" s="350"/>
      <c r="AD609" s="350"/>
    </row>
    <row r="610" spans="1:30" ht="15.75" customHeight="1">
      <c r="A610" s="535"/>
      <c r="B610" s="274"/>
      <c r="C610" s="274"/>
      <c r="D610" s="535"/>
      <c r="E610" s="535"/>
      <c r="F610" s="535"/>
      <c r="G610" s="535"/>
      <c r="H610" s="535"/>
      <c r="I610" s="535"/>
      <c r="J610" s="540"/>
      <c r="K610" s="535"/>
      <c r="L610" s="535"/>
      <c r="M610" s="535"/>
      <c r="N610" s="535"/>
      <c r="O610" s="535"/>
      <c r="P610" s="535"/>
      <c r="Q610" s="350"/>
      <c r="R610" s="535"/>
      <c r="S610" s="350"/>
      <c r="T610" s="350"/>
      <c r="U610" s="274"/>
      <c r="V610" s="350"/>
      <c r="W610" s="350"/>
      <c r="X610" s="350"/>
      <c r="Y610" s="350"/>
      <c r="Z610" s="350"/>
      <c r="AA610" s="350"/>
      <c r="AB610" s="350"/>
      <c r="AC610" s="350"/>
      <c r="AD610" s="350"/>
    </row>
    <row r="611" spans="1:30" ht="15.75" customHeight="1">
      <c r="A611" s="535"/>
      <c r="B611" s="274"/>
      <c r="C611" s="274"/>
      <c r="D611" s="535"/>
      <c r="E611" s="535"/>
      <c r="F611" s="535"/>
      <c r="G611" s="535"/>
      <c r="H611" s="535"/>
      <c r="I611" s="535"/>
      <c r="J611" s="540"/>
      <c r="K611" s="535"/>
      <c r="L611" s="535"/>
      <c r="M611" s="535"/>
      <c r="N611" s="535"/>
      <c r="O611" s="535"/>
      <c r="P611" s="535"/>
      <c r="Q611" s="350"/>
      <c r="R611" s="535"/>
      <c r="S611" s="350"/>
      <c r="T611" s="350"/>
      <c r="U611" s="274"/>
      <c r="V611" s="350"/>
      <c r="W611" s="350"/>
      <c r="X611" s="350"/>
      <c r="Y611" s="350"/>
      <c r="Z611" s="350"/>
      <c r="AA611" s="350"/>
      <c r="AB611" s="350"/>
      <c r="AC611" s="350"/>
      <c r="AD611" s="350"/>
    </row>
    <row r="612" spans="1:30" ht="15.75" customHeight="1">
      <c r="A612" s="535"/>
      <c r="B612" s="274"/>
      <c r="C612" s="274"/>
      <c r="D612" s="535"/>
      <c r="E612" s="535"/>
      <c r="F612" s="535"/>
      <c r="G612" s="535"/>
      <c r="H612" s="535"/>
      <c r="I612" s="535"/>
      <c r="J612" s="540"/>
      <c r="K612" s="535"/>
      <c r="L612" s="535"/>
      <c r="M612" s="535"/>
      <c r="N612" s="535"/>
      <c r="O612" s="535"/>
      <c r="P612" s="535"/>
      <c r="Q612" s="350"/>
      <c r="R612" s="535"/>
      <c r="S612" s="350"/>
      <c r="T612" s="350"/>
      <c r="U612" s="274"/>
      <c r="V612" s="350"/>
      <c r="W612" s="350"/>
      <c r="X612" s="350"/>
      <c r="Y612" s="350"/>
      <c r="Z612" s="350"/>
      <c r="AA612" s="350"/>
      <c r="AB612" s="350"/>
      <c r="AC612" s="350"/>
      <c r="AD612" s="350"/>
    </row>
    <row r="613" spans="1:30" ht="15.75" customHeight="1">
      <c r="A613" s="535"/>
      <c r="B613" s="274"/>
      <c r="C613" s="274"/>
      <c r="D613" s="535"/>
      <c r="E613" s="535"/>
      <c r="F613" s="535"/>
      <c r="G613" s="535"/>
      <c r="H613" s="535"/>
      <c r="I613" s="535"/>
      <c r="J613" s="540"/>
      <c r="K613" s="535"/>
      <c r="L613" s="535"/>
      <c r="M613" s="535"/>
      <c r="N613" s="535"/>
      <c r="O613" s="535"/>
      <c r="P613" s="535"/>
      <c r="Q613" s="350"/>
      <c r="R613" s="535"/>
      <c r="S613" s="350"/>
      <c r="T613" s="350"/>
      <c r="U613" s="274"/>
      <c r="V613" s="350"/>
      <c r="W613" s="350"/>
      <c r="X613" s="350"/>
      <c r="Y613" s="350"/>
      <c r="Z613" s="350"/>
      <c r="AA613" s="350"/>
      <c r="AB613" s="350"/>
      <c r="AC613" s="350"/>
      <c r="AD613" s="350"/>
    </row>
    <row r="614" spans="1:30" ht="15.75" customHeight="1">
      <c r="A614" s="535"/>
      <c r="B614" s="274"/>
      <c r="C614" s="274"/>
      <c r="D614" s="535"/>
      <c r="E614" s="535"/>
      <c r="F614" s="535"/>
      <c r="G614" s="535"/>
      <c r="H614" s="535"/>
      <c r="I614" s="535"/>
      <c r="J614" s="540"/>
      <c r="K614" s="535"/>
      <c r="L614" s="535"/>
      <c r="M614" s="535"/>
      <c r="N614" s="535"/>
      <c r="O614" s="535"/>
      <c r="P614" s="535"/>
      <c r="Q614" s="350"/>
      <c r="R614" s="535"/>
      <c r="S614" s="350"/>
      <c r="T614" s="350"/>
      <c r="U614" s="274"/>
      <c r="V614" s="350"/>
      <c r="W614" s="350"/>
      <c r="X614" s="350"/>
      <c r="Y614" s="350"/>
      <c r="Z614" s="350"/>
      <c r="AA614" s="350"/>
      <c r="AB614" s="350"/>
      <c r="AC614" s="350"/>
      <c r="AD614" s="350"/>
    </row>
    <row r="615" spans="1:30" ht="15.75" customHeight="1">
      <c r="A615" s="535"/>
      <c r="B615" s="274"/>
      <c r="C615" s="274"/>
      <c r="D615" s="535"/>
      <c r="E615" s="535"/>
      <c r="F615" s="535"/>
      <c r="G615" s="535"/>
      <c r="H615" s="535"/>
      <c r="I615" s="535"/>
      <c r="J615" s="540"/>
      <c r="K615" s="535"/>
      <c r="L615" s="535"/>
      <c r="M615" s="535"/>
      <c r="N615" s="535"/>
      <c r="O615" s="535"/>
      <c r="P615" s="535"/>
      <c r="Q615" s="350"/>
      <c r="R615" s="535"/>
      <c r="S615" s="350"/>
      <c r="T615" s="350"/>
      <c r="U615" s="274"/>
      <c r="V615" s="350"/>
      <c r="W615" s="350"/>
      <c r="X615" s="350"/>
      <c r="Y615" s="350"/>
      <c r="Z615" s="350"/>
      <c r="AA615" s="350"/>
      <c r="AB615" s="350"/>
      <c r="AC615" s="350"/>
      <c r="AD615" s="350"/>
    </row>
    <row r="616" spans="1:30" ht="15.75" customHeight="1">
      <c r="A616" s="535"/>
      <c r="B616" s="274"/>
      <c r="C616" s="274"/>
      <c r="D616" s="535"/>
      <c r="E616" s="535"/>
      <c r="F616" s="535"/>
      <c r="G616" s="535"/>
      <c r="H616" s="535"/>
      <c r="I616" s="535"/>
      <c r="J616" s="540"/>
      <c r="K616" s="535"/>
      <c r="L616" s="535"/>
      <c r="M616" s="535"/>
      <c r="N616" s="535"/>
      <c r="O616" s="535"/>
      <c r="P616" s="535"/>
      <c r="Q616" s="350"/>
      <c r="R616" s="535"/>
      <c r="S616" s="350"/>
      <c r="T616" s="350"/>
      <c r="U616" s="274"/>
      <c r="V616" s="350"/>
      <c r="W616" s="350"/>
      <c r="X616" s="350"/>
      <c r="Y616" s="350"/>
      <c r="Z616" s="350"/>
      <c r="AA616" s="350"/>
      <c r="AB616" s="350"/>
      <c r="AC616" s="350"/>
      <c r="AD616" s="350"/>
    </row>
    <row r="617" spans="1:30" ht="15.75" customHeight="1">
      <c r="A617" s="535"/>
      <c r="B617" s="274"/>
      <c r="C617" s="274"/>
      <c r="D617" s="535"/>
      <c r="E617" s="535"/>
      <c r="F617" s="535"/>
      <c r="G617" s="535"/>
      <c r="H617" s="535"/>
      <c r="I617" s="535"/>
      <c r="J617" s="540"/>
      <c r="K617" s="535"/>
      <c r="L617" s="535"/>
      <c r="M617" s="535"/>
      <c r="N617" s="535"/>
      <c r="O617" s="535"/>
      <c r="P617" s="535"/>
      <c r="Q617" s="350"/>
      <c r="R617" s="535"/>
      <c r="S617" s="350"/>
      <c r="T617" s="350"/>
      <c r="U617" s="274"/>
      <c r="V617" s="350"/>
      <c r="W617" s="350"/>
      <c r="X617" s="350"/>
      <c r="Y617" s="350"/>
      <c r="Z617" s="350"/>
      <c r="AA617" s="350"/>
      <c r="AB617" s="350"/>
      <c r="AC617" s="350"/>
      <c r="AD617" s="350"/>
    </row>
    <row r="618" spans="1:30" ht="15.75" customHeight="1">
      <c r="A618" s="535"/>
      <c r="B618" s="274"/>
      <c r="C618" s="274"/>
      <c r="D618" s="535"/>
      <c r="E618" s="535"/>
      <c r="F618" s="535"/>
      <c r="G618" s="535"/>
      <c r="H618" s="535"/>
      <c r="I618" s="535"/>
      <c r="J618" s="540"/>
      <c r="K618" s="535"/>
      <c r="L618" s="535"/>
      <c r="M618" s="535"/>
      <c r="N618" s="535"/>
      <c r="O618" s="535"/>
      <c r="P618" s="535"/>
      <c r="Q618" s="350"/>
      <c r="R618" s="535"/>
      <c r="S618" s="350"/>
      <c r="T618" s="350"/>
      <c r="U618" s="274"/>
      <c r="V618" s="350"/>
      <c r="W618" s="350"/>
      <c r="X618" s="350"/>
      <c r="Y618" s="350"/>
      <c r="Z618" s="350"/>
      <c r="AA618" s="350"/>
      <c r="AB618" s="350"/>
      <c r="AC618" s="350"/>
      <c r="AD618" s="350"/>
    </row>
    <row r="619" spans="1:30" ht="15.75" customHeight="1">
      <c r="A619" s="535"/>
      <c r="B619" s="274"/>
      <c r="C619" s="274"/>
      <c r="D619" s="535"/>
      <c r="E619" s="535"/>
      <c r="F619" s="535"/>
      <c r="G619" s="535"/>
      <c r="H619" s="535"/>
      <c r="I619" s="535"/>
      <c r="J619" s="540"/>
      <c r="K619" s="535"/>
      <c r="L619" s="535"/>
      <c r="M619" s="535"/>
      <c r="N619" s="535"/>
      <c r="O619" s="535"/>
      <c r="P619" s="535"/>
      <c r="Q619" s="350"/>
      <c r="R619" s="535"/>
      <c r="S619" s="350"/>
      <c r="T619" s="350"/>
      <c r="U619" s="274"/>
      <c r="V619" s="350"/>
      <c r="W619" s="350"/>
      <c r="X619" s="350"/>
      <c r="Y619" s="350"/>
      <c r="Z619" s="350"/>
      <c r="AA619" s="350"/>
      <c r="AB619" s="350"/>
      <c r="AC619" s="350"/>
      <c r="AD619" s="350"/>
    </row>
    <row r="620" spans="1:30" ht="15.75" customHeight="1">
      <c r="A620" s="535"/>
      <c r="B620" s="274"/>
      <c r="C620" s="274"/>
      <c r="D620" s="535"/>
      <c r="E620" s="535"/>
      <c r="F620" s="535"/>
      <c r="G620" s="535"/>
      <c r="H620" s="535"/>
      <c r="I620" s="535"/>
      <c r="J620" s="540"/>
      <c r="K620" s="535"/>
      <c r="L620" s="535"/>
      <c r="M620" s="535"/>
      <c r="N620" s="535"/>
      <c r="O620" s="535"/>
      <c r="P620" s="535"/>
      <c r="Q620" s="350"/>
      <c r="R620" s="535"/>
      <c r="S620" s="350"/>
      <c r="T620" s="350"/>
      <c r="U620" s="274"/>
      <c r="V620" s="350"/>
      <c r="W620" s="350"/>
      <c r="X620" s="350"/>
      <c r="Y620" s="350"/>
      <c r="Z620" s="350"/>
      <c r="AA620" s="350"/>
      <c r="AB620" s="350"/>
      <c r="AC620" s="350"/>
      <c r="AD620" s="350"/>
    </row>
    <row r="621" spans="1:30" ht="15.75" customHeight="1">
      <c r="A621" s="535"/>
      <c r="B621" s="274"/>
      <c r="C621" s="274"/>
      <c r="D621" s="535"/>
      <c r="E621" s="535"/>
      <c r="F621" s="535"/>
      <c r="G621" s="535"/>
      <c r="H621" s="535"/>
      <c r="I621" s="535"/>
      <c r="J621" s="540"/>
      <c r="K621" s="535"/>
      <c r="L621" s="535"/>
      <c r="M621" s="535"/>
      <c r="N621" s="535"/>
      <c r="O621" s="535"/>
      <c r="P621" s="535"/>
      <c r="Q621" s="350"/>
      <c r="R621" s="535"/>
      <c r="S621" s="350"/>
      <c r="T621" s="350"/>
      <c r="U621" s="274"/>
      <c r="V621" s="350"/>
      <c r="W621" s="350"/>
      <c r="X621" s="350"/>
      <c r="Y621" s="350"/>
      <c r="Z621" s="350"/>
      <c r="AA621" s="350"/>
      <c r="AB621" s="350"/>
      <c r="AC621" s="350"/>
      <c r="AD621" s="350"/>
    </row>
    <row r="622" spans="1:30" ht="15.75" customHeight="1">
      <c r="A622" s="535"/>
      <c r="B622" s="274"/>
      <c r="C622" s="274"/>
      <c r="D622" s="535"/>
      <c r="E622" s="535"/>
      <c r="F622" s="535"/>
      <c r="G622" s="535"/>
      <c r="H622" s="535"/>
      <c r="I622" s="535"/>
      <c r="J622" s="540"/>
      <c r="K622" s="535"/>
      <c r="L622" s="535"/>
      <c r="M622" s="535"/>
      <c r="N622" s="535"/>
      <c r="O622" s="535"/>
      <c r="P622" s="535"/>
      <c r="Q622" s="350"/>
      <c r="R622" s="535"/>
      <c r="S622" s="350"/>
      <c r="T622" s="350"/>
      <c r="U622" s="274"/>
      <c r="V622" s="350"/>
      <c r="W622" s="350"/>
      <c r="X622" s="350"/>
      <c r="Y622" s="350"/>
      <c r="Z622" s="350"/>
      <c r="AA622" s="350"/>
      <c r="AB622" s="350"/>
      <c r="AC622" s="350"/>
      <c r="AD622" s="350"/>
    </row>
    <row r="623" spans="1:30" ht="15.75" customHeight="1">
      <c r="A623" s="535"/>
      <c r="B623" s="274"/>
      <c r="C623" s="274"/>
      <c r="D623" s="535"/>
      <c r="E623" s="535"/>
      <c r="F623" s="535"/>
      <c r="G623" s="535"/>
      <c r="H623" s="535"/>
      <c r="I623" s="535"/>
      <c r="J623" s="540"/>
      <c r="K623" s="535"/>
      <c r="L623" s="535"/>
      <c r="M623" s="535"/>
      <c r="N623" s="535"/>
      <c r="O623" s="535"/>
      <c r="P623" s="535"/>
      <c r="Q623" s="350"/>
      <c r="R623" s="535"/>
      <c r="S623" s="350"/>
      <c r="T623" s="350"/>
      <c r="U623" s="274"/>
      <c r="V623" s="350"/>
      <c r="W623" s="350"/>
      <c r="X623" s="350"/>
      <c r="Y623" s="350"/>
      <c r="Z623" s="350"/>
      <c r="AA623" s="350"/>
      <c r="AB623" s="350"/>
      <c r="AC623" s="350"/>
      <c r="AD623" s="350"/>
    </row>
    <row r="624" spans="1:30" ht="15.75" customHeight="1">
      <c r="A624" s="535"/>
      <c r="B624" s="274"/>
      <c r="C624" s="274"/>
      <c r="D624" s="535"/>
      <c r="E624" s="535"/>
      <c r="F624" s="535"/>
      <c r="G624" s="535"/>
      <c r="H624" s="535"/>
      <c r="I624" s="535"/>
      <c r="J624" s="540"/>
      <c r="K624" s="535"/>
      <c r="L624" s="535"/>
      <c r="M624" s="535"/>
      <c r="N624" s="535"/>
      <c r="O624" s="535"/>
      <c r="P624" s="535"/>
      <c r="Q624" s="350"/>
      <c r="R624" s="535"/>
      <c r="S624" s="350"/>
      <c r="T624" s="350"/>
      <c r="U624" s="274"/>
      <c r="V624" s="350"/>
      <c r="W624" s="350"/>
      <c r="X624" s="350"/>
      <c r="Y624" s="350"/>
      <c r="Z624" s="350"/>
      <c r="AA624" s="350"/>
      <c r="AB624" s="350"/>
      <c r="AC624" s="350"/>
      <c r="AD624" s="350"/>
    </row>
    <row r="625" spans="1:30" ht="15.75" customHeight="1">
      <c r="A625" s="535"/>
      <c r="B625" s="274"/>
      <c r="C625" s="274"/>
      <c r="D625" s="535"/>
      <c r="E625" s="535"/>
      <c r="F625" s="535"/>
      <c r="G625" s="535"/>
      <c r="H625" s="535"/>
      <c r="I625" s="535"/>
      <c r="J625" s="540"/>
      <c r="K625" s="535"/>
      <c r="L625" s="535"/>
      <c r="M625" s="535"/>
      <c r="N625" s="535"/>
      <c r="O625" s="535"/>
      <c r="P625" s="535"/>
      <c r="Q625" s="350"/>
      <c r="R625" s="535"/>
      <c r="S625" s="350"/>
      <c r="T625" s="350"/>
      <c r="U625" s="274"/>
      <c r="V625" s="350"/>
      <c r="W625" s="350"/>
      <c r="X625" s="350"/>
      <c r="Y625" s="350"/>
      <c r="Z625" s="350"/>
      <c r="AA625" s="350"/>
      <c r="AB625" s="350"/>
      <c r="AC625" s="350"/>
      <c r="AD625" s="350"/>
    </row>
    <row r="626" spans="1:30" ht="15.75" customHeight="1">
      <c r="A626" s="535"/>
      <c r="B626" s="274"/>
      <c r="C626" s="274"/>
      <c r="D626" s="535"/>
      <c r="E626" s="535"/>
      <c r="F626" s="535"/>
      <c r="G626" s="535"/>
      <c r="H626" s="535"/>
      <c r="I626" s="535"/>
      <c r="J626" s="540"/>
      <c r="K626" s="535"/>
      <c r="L626" s="535"/>
      <c r="M626" s="535"/>
      <c r="N626" s="535"/>
      <c r="O626" s="535"/>
      <c r="P626" s="535"/>
      <c r="Q626" s="350"/>
      <c r="R626" s="535"/>
      <c r="S626" s="350"/>
      <c r="T626" s="350"/>
      <c r="U626" s="274"/>
      <c r="V626" s="350"/>
      <c r="W626" s="350"/>
      <c r="X626" s="350"/>
      <c r="Y626" s="350"/>
      <c r="Z626" s="350"/>
      <c r="AA626" s="350"/>
      <c r="AB626" s="350"/>
      <c r="AC626" s="350"/>
      <c r="AD626" s="350"/>
    </row>
    <row r="627" spans="1:30" ht="15.75" customHeight="1">
      <c r="A627" s="535"/>
      <c r="B627" s="274"/>
      <c r="C627" s="274"/>
      <c r="D627" s="535"/>
      <c r="E627" s="535"/>
      <c r="F627" s="535"/>
      <c r="G627" s="535"/>
      <c r="H627" s="535"/>
      <c r="I627" s="535"/>
      <c r="J627" s="540"/>
      <c r="K627" s="535"/>
      <c r="L627" s="535"/>
      <c r="M627" s="535"/>
      <c r="N627" s="535"/>
      <c r="O627" s="535"/>
      <c r="P627" s="535"/>
      <c r="Q627" s="350"/>
      <c r="R627" s="535"/>
      <c r="S627" s="350"/>
      <c r="T627" s="350"/>
      <c r="U627" s="274"/>
      <c r="V627" s="350"/>
      <c r="W627" s="350"/>
      <c r="X627" s="350"/>
      <c r="Y627" s="350"/>
      <c r="Z627" s="350"/>
      <c r="AA627" s="350"/>
      <c r="AB627" s="350"/>
      <c r="AC627" s="350"/>
      <c r="AD627" s="350"/>
    </row>
    <row r="628" spans="1:30" ht="15.75" customHeight="1">
      <c r="A628" s="535"/>
      <c r="B628" s="274"/>
      <c r="C628" s="274"/>
      <c r="D628" s="535"/>
      <c r="E628" s="535"/>
      <c r="F628" s="535"/>
      <c r="G628" s="535"/>
      <c r="H628" s="535"/>
      <c r="I628" s="535"/>
      <c r="J628" s="540"/>
      <c r="K628" s="535"/>
      <c r="L628" s="535"/>
      <c r="M628" s="535"/>
      <c r="N628" s="535"/>
      <c r="O628" s="535"/>
      <c r="P628" s="535"/>
      <c r="Q628" s="350"/>
      <c r="R628" s="535"/>
      <c r="S628" s="350"/>
      <c r="T628" s="350"/>
      <c r="U628" s="274"/>
      <c r="V628" s="350"/>
      <c r="W628" s="350"/>
      <c r="X628" s="350"/>
      <c r="Y628" s="350"/>
      <c r="Z628" s="350"/>
      <c r="AA628" s="350"/>
      <c r="AB628" s="350"/>
      <c r="AC628" s="350"/>
      <c r="AD628" s="350"/>
    </row>
    <row r="629" spans="1:30" ht="15.75" customHeight="1">
      <c r="A629" s="535"/>
      <c r="B629" s="274"/>
      <c r="C629" s="274"/>
      <c r="D629" s="535"/>
      <c r="E629" s="535"/>
      <c r="F629" s="535"/>
      <c r="G629" s="535"/>
      <c r="H629" s="535"/>
      <c r="I629" s="535"/>
      <c r="J629" s="540"/>
      <c r="K629" s="535"/>
      <c r="L629" s="535"/>
      <c r="M629" s="535"/>
      <c r="N629" s="535"/>
      <c r="O629" s="535"/>
      <c r="P629" s="535"/>
      <c r="Q629" s="350"/>
      <c r="R629" s="535"/>
      <c r="S629" s="350"/>
      <c r="T629" s="350"/>
      <c r="U629" s="274"/>
      <c r="V629" s="350"/>
      <c r="W629" s="350"/>
      <c r="X629" s="350"/>
      <c r="Y629" s="350"/>
      <c r="Z629" s="350"/>
      <c r="AA629" s="350"/>
      <c r="AB629" s="350"/>
      <c r="AC629" s="350"/>
      <c r="AD629" s="350"/>
    </row>
    <row r="630" spans="1:30" ht="15.75" customHeight="1">
      <c r="A630" s="535"/>
      <c r="B630" s="274"/>
      <c r="C630" s="274"/>
      <c r="D630" s="535"/>
      <c r="E630" s="535"/>
      <c r="F630" s="535"/>
      <c r="G630" s="535"/>
      <c r="H630" s="535"/>
      <c r="I630" s="535"/>
      <c r="J630" s="540"/>
      <c r="K630" s="535"/>
      <c r="L630" s="535"/>
      <c r="M630" s="535"/>
      <c r="N630" s="535"/>
      <c r="O630" s="535"/>
      <c r="P630" s="535"/>
      <c r="Q630" s="350"/>
      <c r="R630" s="535"/>
      <c r="S630" s="350"/>
      <c r="T630" s="350"/>
      <c r="U630" s="274"/>
      <c r="V630" s="350"/>
      <c r="W630" s="350"/>
      <c r="X630" s="350"/>
      <c r="Y630" s="350"/>
      <c r="Z630" s="350"/>
      <c r="AA630" s="350"/>
      <c r="AB630" s="350"/>
      <c r="AC630" s="350"/>
      <c r="AD630" s="350"/>
    </row>
    <row r="631" spans="1:30" ht="15.75" customHeight="1">
      <c r="A631" s="535"/>
      <c r="B631" s="274"/>
      <c r="C631" s="274"/>
      <c r="D631" s="535"/>
      <c r="E631" s="535"/>
      <c r="F631" s="535"/>
      <c r="G631" s="535"/>
      <c r="H631" s="535"/>
      <c r="I631" s="535"/>
      <c r="J631" s="540"/>
      <c r="K631" s="535"/>
      <c r="L631" s="535"/>
      <c r="M631" s="535"/>
      <c r="N631" s="535"/>
      <c r="O631" s="535"/>
      <c r="P631" s="535"/>
      <c r="Q631" s="350"/>
      <c r="R631" s="535"/>
      <c r="S631" s="350"/>
      <c r="T631" s="350"/>
      <c r="U631" s="274"/>
      <c r="V631" s="350"/>
      <c r="W631" s="350"/>
      <c r="X631" s="350"/>
      <c r="Y631" s="350"/>
      <c r="Z631" s="350"/>
      <c r="AA631" s="350"/>
      <c r="AB631" s="350"/>
      <c r="AC631" s="350"/>
      <c r="AD631" s="350"/>
    </row>
    <row r="632" spans="1:30" ht="15.75" customHeight="1">
      <c r="A632" s="535"/>
      <c r="B632" s="274"/>
      <c r="C632" s="274"/>
      <c r="D632" s="535"/>
      <c r="E632" s="535"/>
      <c r="F632" s="535"/>
      <c r="G632" s="535"/>
      <c r="H632" s="535"/>
      <c r="I632" s="535"/>
      <c r="J632" s="540"/>
      <c r="K632" s="535"/>
      <c r="L632" s="535"/>
      <c r="M632" s="535"/>
      <c r="N632" s="535"/>
      <c r="O632" s="535"/>
      <c r="P632" s="535"/>
      <c r="Q632" s="350"/>
      <c r="R632" s="535"/>
      <c r="S632" s="350"/>
      <c r="T632" s="350"/>
      <c r="U632" s="274"/>
      <c r="V632" s="350"/>
      <c r="W632" s="350"/>
      <c r="X632" s="350"/>
      <c r="Y632" s="350"/>
      <c r="Z632" s="350"/>
      <c r="AA632" s="350"/>
      <c r="AB632" s="350"/>
      <c r="AC632" s="350"/>
      <c r="AD632" s="350"/>
    </row>
    <row r="633" spans="1:30" ht="15.75" customHeight="1">
      <c r="A633" s="535"/>
      <c r="B633" s="274"/>
      <c r="C633" s="274"/>
      <c r="D633" s="535"/>
      <c r="E633" s="535"/>
      <c r="F633" s="535"/>
      <c r="G633" s="535"/>
      <c r="H633" s="535"/>
      <c r="I633" s="535"/>
      <c r="J633" s="540"/>
      <c r="K633" s="535"/>
      <c r="L633" s="535"/>
      <c r="M633" s="535"/>
      <c r="N633" s="535"/>
      <c r="O633" s="535"/>
      <c r="P633" s="535"/>
      <c r="Q633" s="350"/>
      <c r="R633" s="535"/>
      <c r="S633" s="350"/>
      <c r="T633" s="350"/>
      <c r="U633" s="274"/>
      <c r="V633" s="350"/>
      <c r="W633" s="350"/>
      <c r="X633" s="350"/>
      <c r="Y633" s="350"/>
      <c r="Z633" s="350"/>
      <c r="AA633" s="350"/>
      <c r="AB633" s="350"/>
      <c r="AC633" s="350"/>
      <c r="AD633" s="350"/>
    </row>
    <row r="634" spans="1:30" ht="15.75" customHeight="1">
      <c r="A634" s="535"/>
      <c r="B634" s="274"/>
      <c r="C634" s="274"/>
      <c r="D634" s="535"/>
      <c r="E634" s="535"/>
      <c r="F634" s="535"/>
      <c r="G634" s="535"/>
      <c r="H634" s="535"/>
      <c r="I634" s="535"/>
      <c r="J634" s="540"/>
      <c r="K634" s="535"/>
      <c r="L634" s="535"/>
      <c r="M634" s="535"/>
      <c r="N634" s="535"/>
      <c r="O634" s="535"/>
      <c r="P634" s="535"/>
      <c r="Q634" s="350"/>
      <c r="R634" s="535"/>
      <c r="S634" s="350"/>
      <c r="T634" s="350"/>
      <c r="U634" s="274"/>
      <c r="V634" s="350"/>
      <c r="W634" s="350"/>
      <c r="X634" s="350"/>
      <c r="Y634" s="350"/>
      <c r="Z634" s="350"/>
      <c r="AA634" s="350"/>
      <c r="AB634" s="350"/>
      <c r="AC634" s="350"/>
      <c r="AD634" s="350"/>
    </row>
    <row r="635" spans="1:30" ht="15.75" customHeight="1">
      <c r="A635" s="535"/>
      <c r="B635" s="274"/>
      <c r="C635" s="274"/>
      <c r="D635" s="535"/>
      <c r="E635" s="535"/>
      <c r="F635" s="535"/>
      <c r="G635" s="535"/>
      <c r="H635" s="535"/>
      <c r="I635" s="535"/>
      <c r="J635" s="540"/>
      <c r="K635" s="535"/>
      <c r="L635" s="535"/>
      <c r="M635" s="535"/>
      <c r="N635" s="535"/>
      <c r="O635" s="535"/>
      <c r="P635" s="535"/>
      <c r="Q635" s="350"/>
      <c r="R635" s="535"/>
      <c r="S635" s="350"/>
      <c r="T635" s="350"/>
      <c r="U635" s="274"/>
      <c r="V635" s="350"/>
      <c r="W635" s="350"/>
      <c r="X635" s="350"/>
      <c r="Y635" s="350"/>
      <c r="Z635" s="350"/>
      <c r="AA635" s="350"/>
      <c r="AB635" s="350"/>
      <c r="AC635" s="350"/>
      <c r="AD635" s="350"/>
    </row>
    <row r="636" spans="1:30" ht="15.75" customHeight="1">
      <c r="A636" s="535"/>
      <c r="B636" s="274"/>
      <c r="C636" s="274"/>
      <c r="D636" s="535"/>
      <c r="E636" s="535"/>
      <c r="F636" s="535"/>
      <c r="G636" s="535"/>
      <c r="H636" s="535"/>
      <c r="I636" s="535"/>
      <c r="J636" s="540"/>
      <c r="K636" s="535"/>
      <c r="L636" s="535"/>
      <c r="M636" s="535"/>
      <c r="N636" s="535"/>
      <c r="O636" s="535"/>
      <c r="P636" s="535"/>
      <c r="Q636" s="350"/>
      <c r="R636" s="535"/>
      <c r="S636" s="350"/>
      <c r="T636" s="350"/>
      <c r="U636" s="274"/>
      <c r="V636" s="350"/>
      <c r="W636" s="350"/>
      <c r="X636" s="350"/>
      <c r="Y636" s="350"/>
      <c r="Z636" s="350"/>
      <c r="AA636" s="350"/>
      <c r="AB636" s="350"/>
      <c r="AC636" s="350"/>
      <c r="AD636" s="350"/>
    </row>
    <row r="637" spans="1:30" ht="15.75" customHeight="1">
      <c r="A637" s="535"/>
      <c r="B637" s="274"/>
      <c r="C637" s="274"/>
      <c r="D637" s="535"/>
      <c r="E637" s="535"/>
      <c r="F637" s="535"/>
      <c r="G637" s="535"/>
      <c r="H637" s="535"/>
      <c r="I637" s="535"/>
      <c r="J637" s="540"/>
      <c r="K637" s="535"/>
      <c r="L637" s="535"/>
      <c r="M637" s="535"/>
      <c r="N637" s="535"/>
      <c r="O637" s="535"/>
      <c r="P637" s="535"/>
      <c r="Q637" s="350"/>
      <c r="R637" s="535"/>
      <c r="S637" s="350"/>
      <c r="T637" s="350"/>
      <c r="U637" s="274"/>
      <c r="V637" s="350"/>
      <c r="W637" s="350"/>
      <c r="X637" s="350"/>
      <c r="Y637" s="350"/>
      <c r="Z637" s="350"/>
      <c r="AA637" s="350"/>
      <c r="AB637" s="350"/>
      <c r="AC637" s="350"/>
      <c r="AD637" s="350"/>
    </row>
    <row r="638" spans="1:30" ht="15.75" customHeight="1">
      <c r="A638" s="535"/>
      <c r="B638" s="274"/>
      <c r="C638" s="274"/>
      <c r="D638" s="535"/>
      <c r="E638" s="535"/>
      <c r="F638" s="535"/>
      <c r="G638" s="535"/>
      <c r="H638" s="535"/>
      <c r="I638" s="535"/>
      <c r="J638" s="540"/>
      <c r="K638" s="535"/>
      <c r="L638" s="535"/>
      <c r="M638" s="535"/>
      <c r="N638" s="535"/>
      <c r="O638" s="535"/>
      <c r="P638" s="535"/>
      <c r="Q638" s="350"/>
      <c r="R638" s="535"/>
      <c r="S638" s="350"/>
      <c r="T638" s="350"/>
      <c r="U638" s="274"/>
      <c r="V638" s="350"/>
      <c r="W638" s="350"/>
      <c r="X638" s="350"/>
      <c r="Y638" s="350"/>
      <c r="Z638" s="350"/>
      <c r="AA638" s="350"/>
      <c r="AB638" s="350"/>
      <c r="AC638" s="350"/>
      <c r="AD638" s="350"/>
    </row>
    <row r="639" spans="1:30" ht="15.75" customHeight="1">
      <c r="A639" s="535"/>
      <c r="B639" s="274"/>
      <c r="C639" s="274"/>
      <c r="D639" s="535"/>
      <c r="E639" s="535"/>
      <c r="F639" s="535"/>
      <c r="G639" s="535"/>
      <c r="H639" s="535"/>
      <c r="I639" s="535"/>
      <c r="J639" s="540"/>
      <c r="K639" s="535"/>
      <c r="L639" s="535"/>
      <c r="M639" s="535"/>
      <c r="N639" s="535"/>
      <c r="O639" s="535"/>
      <c r="P639" s="535"/>
      <c r="Q639" s="350"/>
      <c r="R639" s="535"/>
      <c r="S639" s="350"/>
      <c r="T639" s="350"/>
      <c r="U639" s="274"/>
      <c r="V639" s="350"/>
      <c r="W639" s="350"/>
      <c r="X639" s="350"/>
      <c r="Y639" s="350"/>
      <c r="Z639" s="350"/>
      <c r="AA639" s="350"/>
      <c r="AB639" s="350"/>
      <c r="AC639" s="350"/>
      <c r="AD639" s="350"/>
    </row>
    <row r="640" spans="1:30" ht="15.75" customHeight="1">
      <c r="A640" s="535"/>
      <c r="B640" s="274"/>
      <c r="C640" s="274"/>
      <c r="D640" s="535"/>
      <c r="E640" s="535"/>
      <c r="F640" s="535"/>
      <c r="G640" s="535"/>
      <c r="H640" s="535"/>
      <c r="I640" s="535"/>
      <c r="J640" s="540"/>
      <c r="K640" s="535"/>
      <c r="L640" s="535"/>
      <c r="M640" s="535"/>
      <c r="N640" s="535"/>
      <c r="O640" s="535"/>
      <c r="P640" s="535"/>
      <c r="Q640" s="350"/>
      <c r="R640" s="535"/>
      <c r="S640" s="350"/>
      <c r="T640" s="350"/>
      <c r="U640" s="274"/>
      <c r="V640" s="350"/>
      <c r="W640" s="350"/>
      <c r="X640" s="350"/>
      <c r="Y640" s="350"/>
      <c r="Z640" s="350"/>
      <c r="AA640" s="350"/>
      <c r="AB640" s="350"/>
      <c r="AC640" s="350"/>
      <c r="AD640" s="350"/>
    </row>
    <row r="641" spans="1:30" ht="15.75" customHeight="1">
      <c r="A641" s="535"/>
      <c r="B641" s="274"/>
      <c r="C641" s="274"/>
      <c r="D641" s="535"/>
      <c r="E641" s="535"/>
      <c r="F641" s="535"/>
      <c r="G641" s="535"/>
      <c r="H641" s="535"/>
      <c r="I641" s="535"/>
      <c r="J641" s="540"/>
      <c r="K641" s="535"/>
      <c r="L641" s="535"/>
      <c r="M641" s="535"/>
      <c r="N641" s="535"/>
      <c r="O641" s="535"/>
      <c r="P641" s="535"/>
      <c r="Q641" s="350"/>
      <c r="R641" s="535"/>
      <c r="S641" s="350"/>
      <c r="T641" s="350"/>
      <c r="U641" s="274"/>
      <c r="V641" s="350"/>
      <c r="W641" s="350"/>
      <c r="X641" s="350"/>
      <c r="Y641" s="350"/>
      <c r="Z641" s="350"/>
      <c r="AA641" s="350"/>
      <c r="AB641" s="350"/>
      <c r="AC641" s="350"/>
      <c r="AD641" s="350"/>
    </row>
    <row r="642" spans="1:30" ht="15.75" customHeight="1">
      <c r="A642" s="535"/>
      <c r="B642" s="274"/>
      <c r="C642" s="274"/>
      <c r="D642" s="535"/>
      <c r="E642" s="535"/>
      <c r="F642" s="535"/>
      <c r="G642" s="535"/>
      <c r="H642" s="535"/>
      <c r="I642" s="535"/>
      <c r="J642" s="540"/>
      <c r="K642" s="535"/>
      <c r="L642" s="535"/>
      <c r="M642" s="535"/>
      <c r="N642" s="535"/>
      <c r="O642" s="535"/>
      <c r="P642" s="535"/>
      <c r="Q642" s="350"/>
      <c r="R642" s="535"/>
      <c r="S642" s="350"/>
      <c r="T642" s="350"/>
      <c r="U642" s="274"/>
      <c r="V642" s="350"/>
      <c r="W642" s="350"/>
      <c r="X642" s="350"/>
      <c r="Y642" s="350"/>
      <c r="Z642" s="350"/>
      <c r="AA642" s="350"/>
      <c r="AB642" s="350"/>
      <c r="AC642" s="350"/>
      <c r="AD642" s="350"/>
    </row>
    <row r="643" spans="1:30" ht="15.75" customHeight="1">
      <c r="A643" s="535"/>
      <c r="B643" s="274"/>
      <c r="C643" s="274"/>
      <c r="D643" s="535"/>
      <c r="E643" s="535"/>
      <c r="F643" s="535"/>
      <c r="G643" s="535"/>
      <c r="H643" s="535"/>
      <c r="I643" s="535"/>
      <c r="J643" s="540"/>
      <c r="K643" s="535"/>
      <c r="L643" s="535"/>
      <c r="M643" s="535"/>
      <c r="N643" s="535"/>
      <c r="O643" s="535"/>
      <c r="P643" s="535"/>
      <c r="Q643" s="350"/>
      <c r="R643" s="535"/>
      <c r="S643" s="350"/>
      <c r="T643" s="350"/>
      <c r="U643" s="274"/>
      <c r="V643" s="350"/>
      <c r="W643" s="350"/>
      <c r="X643" s="350"/>
      <c r="Y643" s="350"/>
      <c r="Z643" s="350"/>
      <c r="AA643" s="350"/>
      <c r="AB643" s="350"/>
      <c r="AC643" s="350"/>
      <c r="AD643" s="350"/>
    </row>
    <row r="644" spans="1:30" ht="15.75" customHeight="1">
      <c r="A644" s="535"/>
      <c r="B644" s="274"/>
      <c r="C644" s="274"/>
      <c r="D644" s="535"/>
      <c r="E644" s="535"/>
      <c r="F644" s="535"/>
      <c r="G644" s="535"/>
      <c r="H644" s="535"/>
      <c r="I644" s="535"/>
      <c r="J644" s="540"/>
      <c r="K644" s="535"/>
      <c r="L644" s="535"/>
      <c r="M644" s="535"/>
      <c r="N644" s="535"/>
      <c r="O644" s="535"/>
      <c r="P644" s="535"/>
      <c r="Q644" s="350"/>
      <c r="R644" s="535"/>
      <c r="S644" s="350"/>
      <c r="T644" s="350"/>
      <c r="U644" s="274"/>
      <c r="V644" s="350"/>
      <c r="W644" s="350"/>
      <c r="X644" s="350"/>
      <c r="Y644" s="350"/>
      <c r="Z644" s="350"/>
      <c r="AA644" s="350"/>
      <c r="AB644" s="350"/>
      <c r="AC644" s="350"/>
      <c r="AD644" s="350"/>
    </row>
    <row r="645" spans="1:30" ht="15.75" customHeight="1">
      <c r="A645" s="535"/>
      <c r="B645" s="274"/>
      <c r="C645" s="274"/>
      <c r="D645" s="535"/>
      <c r="E645" s="535"/>
      <c r="F645" s="535"/>
      <c r="G645" s="535"/>
      <c r="H645" s="535"/>
      <c r="I645" s="535"/>
      <c r="J645" s="540"/>
      <c r="K645" s="535"/>
      <c r="L645" s="535"/>
      <c r="M645" s="535"/>
      <c r="N645" s="535"/>
      <c r="O645" s="535"/>
      <c r="P645" s="535"/>
      <c r="Q645" s="350"/>
      <c r="R645" s="535"/>
      <c r="S645" s="350"/>
      <c r="T645" s="350"/>
      <c r="U645" s="274"/>
      <c r="V645" s="350"/>
      <c r="W645" s="350"/>
      <c r="X645" s="350"/>
      <c r="Y645" s="350"/>
      <c r="Z645" s="350"/>
      <c r="AA645" s="350"/>
      <c r="AB645" s="350"/>
      <c r="AC645" s="350"/>
      <c r="AD645" s="350"/>
    </row>
    <row r="646" spans="1:30" ht="15.75" customHeight="1">
      <c r="A646" s="535"/>
      <c r="B646" s="274"/>
      <c r="C646" s="274"/>
      <c r="D646" s="535"/>
      <c r="E646" s="535"/>
      <c r="F646" s="535"/>
      <c r="G646" s="535"/>
      <c r="H646" s="535"/>
      <c r="I646" s="535"/>
      <c r="J646" s="540"/>
      <c r="K646" s="535"/>
      <c r="L646" s="535"/>
      <c r="M646" s="535"/>
      <c r="N646" s="535"/>
      <c r="O646" s="535"/>
      <c r="P646" s="535"/>
      <c r="Q646" s="350"/>
      <c r="R646" s="535"/>
      <c r="S646" s="350"/>
      <c r="T646" s="350"/>
      <c r="U646" s="274"/>
      <c r="V646" s="350"/>
      <c r="W646" s="350"/>
      <c r="X646" s="350"/>
      <c r="Y646" s="350"/>
      <c r="Z646" s="350"/>
      <c r="AA646" s="350"/>
      <c r="AB646" s="350"/>
      <c r="AC646" s="350"/>
      <c r="AD646" s="350"/>
    </row>
    <row r="647" spans="1:30" ht="15.75" customHeight="1">
      <c r="A647" s="535"/>
      <c r="B647" s="274"/>
      <c r="C647" s="274"/>
      <c r="D647" s="535"/>
      <c r="E647" s="535"/>
      <c r="F647" s="535"/>
      <c r="G647" s="535"/>
      <c r="H647" s="535"/>
      <c r="I647" s="535"/>
      <c r="J647" s="540"/>
      <c r="K647" s="535"/>
      <c r="L647" s="535"/>
      <c r="M647" s="535"/>
      <c r="N647" s="535"/>
      <c r="O647" s="535"/>
      <c r="P647" s="535"/>
      <c r="Q647" s="350"/>
      <c r="R647" s="535"/>
      <c r="S647" s="350"/>
      <c r="T647" s="350"/>
      <c r="U647" s="274"/>
      <c r="V647" s="350"/>
      <c r="W647" s="350"/>
      <c r="X647" s="350"/>
      <c r="Y647" s="350"/>
      <c r="Z647" s="350"/>
      <c r="AA647" s="350"/>
      <c r="AB647" s="350"/>
      <c r="AC647" s="350"/>
      <c r="AD647" s="350"/>
    </row>
    <row r="648" spans="1:30" ht="15.75" customHeight="1">
      <c r="A648" s="535"/>
      <c r="B648" s="274"/>
      <c r="C648" s="274"/>
      <c r="D648" s="535"/>
      <c r="E648" s="535"/>
      <c r="F648" s="535"/>
      <c r="G648" s="535"/>
      <c r="H648" s="535"/>
      <c r="I648" s="535"/>
      <c r="J648" s="540"/>
      <c r="K648" s="535"/>
      <c r="L648" s="535"/>
      <c r="M648" s="535"/>
      <c r="N648" s="535"/>
      <c r="O648" s="535"/>
      <c r="P648" s="535"/>
      <c r="Q648" s="350"/>
      <c r="R648" s="535"/>
      <c r="S648" s="350"/>
      <c r="T648" s="350"/>
      <c r="U648" s="274"/>
      <c r="V648" s="350"/>
      <c r="W648" s="350"/>
      <c r="X648" s="350"/>
      <c r="Y648" s="350"/>
      <c r="Z648" s="350"/>
      <c r="AA648" s="350"/>
      <c r="AB648" s="350"/>
      <c r="AC648" s="350"/>
      <c r="AD648" s="350"/>
    </row>
    <row r="649" spans="1:30" ht="15.75" customHeight="1">
      <c r="A649" s="535"/>
      <c r="B649" s="274"/>
      <c r="C649" s="274"/>
      <c r="D649" s="535"/>
      <c r="E649" s="535"/>
      <c r="F649" s="535"/>
      <c r="G649" s="535"/>
      <c r="H649" s="535"/>
      <c r="I649" s="535"/>
      <c r="J649" s="540"/>
      <c r="K649" s="535"/>
      <c r="L649" s="535"/>
      <c r="M649" s="535"/>
      <c r="N649" s="535"/>
      <c r="O649" s="535"/>
      <c r="P649" s="535"/>
      <c r="Q649" s="350"/>
      <c r="R649" s="535"/>
      <c r="S649" s="350"/>
      <c r="T649" s="350"/>
      <c r="U649" s="274"/>
      <c r="V649" s="350"/>
      <c r="W649" s="350"/>
      <c r="X649" s="350"/>
      <c r="Y649" s="350"/>
      <c r="Z649" s="350"/>
      <c r="AA649" s="350"/>
      <c r="AB649" s="350"/>
      <c r="AC649" s="350"/>
      <c r="AD649" s="350"/>
    </row>
    <row r="650" spans="1:30" ht="15.75" customHeight="1">
      <c r="A650" s="535"/>
      <c r="B650" s="274"/>
      <c r="C650" s="274"/>
      <c r="D650" s="535"/>
      <c r="E650" s="535"/>
      <c r="F650" s="535"/>
      <c r="G650" s="535"/>
      <c r="H650" s="535"/>
      <c r="I650" s="535"/>
      <c r="J650" s="540"/>
      <c r="K650" s="535"/>
      <c r="L650" s="535"/>
      <c r="M650" s="535"/>
      <c r="N650" s="535"/>
      <c r="O650" s="535"/>
      <c r="P650" s="535"/>
      <c r="Q650" s="350"/>
      <c r="R650" s="535"/>
      <c r="S650" s="350"/>
      <c r="T650" s="350"/>
      <c r="U650" s="274"/>
      <c r="V650" s="350"/>
      <c r="W650" s="350"/>
      <c r="X650" s="350"/>
      <c r="Y650" s="350"/>
      <c r="Z650" s="350"/>
      <c r="AA650" s="350"/>
      <c r="AB650" s="350"/>
      <c r="AC650" s="350"/>
      <c r="AD650" s="350"/>
    </row>
    <row r="651" spans="1:30" ht="15.75" customHeight="1">
      <c r="A651" s="535"/>
      <c r="B651" s="274"/>
      <c r="C651" s="274"/>
      <c r="D651" s="535"/>
      <c r="E651" s="535"/>
      <c r="F651" s="535"/>
      <c r="G651" s="535"/>
      <c r="H651" s="535"/>
      <c r="I651" s="535"/>
      <c r="J651" s="540"/>
      <c r="K651" s="535"/>
      <c r="L651" s="535"/>
      <c r="M651" s="535"/>
      <c r="N651" s="535"/>
      <c r="O651" s="535"/>
      <c r="P651" s="535"/>
      <c r="Q651" s="350"/>
      <c r="R651" s="535"/>
      <c r="S651" s="350"/>
      <c r="T651" s="350"/>
      <c r="U651" s="274"/>
      <c r="V651" s="350"/>
      <c r="W651" s="350"/>
      <c r="X651" s="350"/>
      <c r="Y651" s="350"/>
      <c r="Z651" s="350"/>
      <c r="AA651" s="350"/>
      <c r="AB651" s="350"/>
      <c r="AC651" s="350"/>
      <c r="AD651" s="350"/>
    </row>
    <row r="652" spans="1:30" ht="15.75" customHeight="1">
      <c r="A652" s="535"/>
      <c r="B652" s="274"/>
      <c r="C652" s="274"/>
      <c r="D652" s="535"/>
      <c r="E652" s="535"/>
      <c r="F652" s="535"/>
      <c r="G652" s="535"/>
      <c r="H652" s="535"/>
      <c r="I652" s="535"/>
      <c r="J652" s="540"/>
      <c r="K652" s="535"/>
      <c r="L652" s="535"/>
      <c r="M652" s="535"/>
      <c r="N652" s="535"/>
      <c r="O652" s="535"/>
      <c r="P652" s="535"/>
      <c r="Q652" s="350"/>
      <c r="R652" s="535"/>
      <c r="S652" s="350"/>
      <c r="T652" s="350"/>
      <c r="U652" s="274"/>
      <c r="V652" s="350"/>
      <c r="W652" s="350"/>
      <c r="X652" s="350"/>
      <c r="Y652" s="350"/>
      <c r="Z652" s="350"/>
      <c r="AA652" s="350"/>
      <c r="AB652" s="350"/>
      <c r="AC652" s="350"/>
      <c r="AD652" s="350"/>
    </row>
    <row r="653" spans="1:30" ht="15.75" customHeight="1">
      <c r="A653" s="535"/>
      <c r="B653" s="274"/>
      <c r="C653" s="274"/>
      <c r="D653" s="535"/>
      <c r="E653" s="535"/>
      <c r="F653" s="535"/>
      <c r="G653" s="535"/>
      <c r="H653" s="535"/>
      <c r="I653" s="535"/>
      <c r="J653" s="540"/>
      <c r="K653" s="535"/>
      <c r="L653" s="535"/>
      <c r="M653" s="535"/>
      <c r="N653" s="535"/>
      <c r="O653" s="535"/>
      <c r="P653" s="535"/>
      <c r="Q653" s="350"/>
      <c r="R653" s="535"/>
      <c r="S653" s="350"/>
      <c r="T653" s="350"/>
      <c r="U653" s="274"/>
      <c r="V653" s="350"/>
      <c r="W653" s="350"/>
      <c r="X653" s="350"/>
      <c r="Y653" s="350"/>
      <c r="Z653" s="350"/>
      <c r="AA653" s="350"/>
      <c r="AB653" s="350"/>
      <c r="AC653" s="350"/>
      <c r="AD653" s="350"/>
    </row>
    <row r="654" spans="1:30" ht="15.75" customHeight="1">
      <c r="A654" s="535"/>
      <c r="B654" s="274"/>
      <c r="C654" s="274"/>
      <c r="D654" s="535"/>
      <c r="E654" s="535"/>
      <c r="F654" s="535"/>
      <c r="G654" s="535"/>
      <c r="H654" s="535"/>
      <c r="I654" s="535"/>
      <c r="J654" s="540"/>
      <c r="K654" s="535"/>
      <c r="L654" s="535"/>
      <c r="M654" s="535"/>
      <c r="N654" s="535"/>
      <c r="O654" s="535"/>
      <c r="P654" s="535"/>
      <c r="Q654" s="350"/>
      <c r="R654" s="535"/>
      <c r="S654" s="350"/>
      <c r="T654" s="350"/>
      <c r="U654" s="274"/>
      <c r="V654" s="350"/>
      <c r="W654" s="350"/>
      <c r="X654" s="350"/>
      <c r="Y654" s="350"/>
      <c r="Z654" s="350"/>
      <c r="AA654" s="350"/>
      <c r="AB654" s="350"/>
      <c r="AC654" s="350"/>
      <c r="AD654" s="350"/>
    </row>
    <row r="655" spans="1:30" ht="15.75" customHeight="1">
      <c r="A655" s="535"/>
      <c r="B655" s="274"/>
      <c r="C655" s="274"/>
      <c r="D655" s="535"/>
      <c r="E655" s="535"/>
      <c r="F655" s="535"/>
      <c r="G655" s="535"/>
      <c r="H655" s="535"/>
      <c r="I655" s="535"/>
      <c r="J655" s="540"/>
      <c r="K655" s="535"/>
      <c r="L655" s="535"/>
      <c r="M655" s="535"/>
      <c r="N655" s="535"/>
      <c r="O655" s="535"/>
      <c r="P655" s="535"/>
      <c r="Q655" s="350"/>
      <c r="R655" s="535"/>
      <c r="S655" s="350"/>
      <c r="T655" s="350"/>
      <c r="U655" s="274"/>
      <c r="V655" s="350"/>
      <c r="W655" s="350"/>
      <c r="X655" s="350"/>
      <c r="Y655" s="350"/>
      <c r="Z655" s="350"/>
      <c r="AA655" s="350"/>
      <c r="AB655" s="350"/>
      <c r="AC655" s="350"/>
      <c r="AD655" s="350"/>
    </row>
    <row r="656" spans="1:30" ht="15.75" customHeight="1">
      <c r="A656" s="535"/>
      <c r="B656" s="274"/>
      <c r="C656" s="274"/>
      <c r="D656" s="535"/>
      <c r="E656" s="535"/>
      <c r="F656" s="535"/>
      <c r="G656" s="535"/>
      <c r="H656" s="535"/>
      <c r="I656" s="535"/>
      <c r="J656" s="540"/>
      <c r="K656" s="535"/>
      <c r="L656" s="535"/>
      <c r="M656" s="535"/>
      <c r="N656" s="535"/>
      <c r="O656" s="535"/>
      <c r="P656" s="535"/>
      <c r="Q656" s="350"/>
      <c r="R656" s="535"/>
      <c r="S656" s="350"/>
      <c r="T656" s="350"/>
      <c r="U656" s="274"/>
      <c r="V656" s="350"/>
      <c r="W656" s="350"/>
      <c r="X656" s="350"/>
      <c r="Y656" s="350"/>
      <c r="Z656" s="350"/>
      <c r="AA656" s="350"/>
      <c r="AB656" s="350"/>
      <c r="AC656" s="350"/>
      <c r="AD656" s="350"/>
    </row>
    <row r="657" spans="1:30" ht="15.75" customHeight="1">
      <c r="A657" s="535"/>
      <c r="B657" s="274"/>
      <c r="C657" s="274"/>
      <c r="D657" s="535"/>
      <c r="E657" s="535"/>
      <c r="F657" s="535"/>
      <c r="G657" s="535"/>
      <c r="H657" s="535"/>
      <c r="I657" s="535"/>
      <c r="J657" s="540"/>
      <c r="K657" s="535"/>
      <c r="L657" s="535"/>
      <c r="M657" s="535"/>
      <c r="N657" s="535"/>
      <c r="O657" s="535"/>
      <c r="P657" s="535"/>
      <c r="Q657" s="350"/>
      <c r="R657" s="535"/>
      <c r="S657" s="350"/>
      <c r="T657" s="350"/>
      <c r="U657" s="274"/>
      <c r="V657" s="350"/>
      <c r="W657" s="350"/>
      <c r="X657" s="350"/>
      <c r="Y657" s="350"/>
      <c r="Z657" s="350"/>
      <c r="AA657" s="350"/>
      <c r="AB657" s="350"/>
      <c r="AC657" s="350"/>
      <c r="AD657" s="350"/>
    </row>
    <row r="658" spans="1:30" ht="15.75" customHeight="1">
      <c r="A658" s="535"/>
      <c r="B658" s="274"/>
      <c r="C658" s="274"/>
      <c r="D658" s="535"/>
      <c r="E658" s="535"/>
      <c r="F658" s="535"/>
      <c r="G658" s="535"/>
      <c r="H658" s="535"/>
      <c r="I658" s="535"/>
      <c r="J658" s="540"/>
      <c r="K658" s="535"/>
      <c r="L658" s="535"/>
      <c r="M658" s="535"/>
      <c r="N658" s="535"/>
      <c r="O658" s="535"/>
      <c r="P658" s="535"/>
      <c r="Q658" s="350"/>
      <c r="R658" s="535"/>
      <c r="S658" s="350"/>
      <c r="T658" s="350"/>
      <c r="U658" s="274"/>
      <c r="V658" s="350"/>
      <c r="W658" s="350"/>
      <c r="X658" s="350"/>
      <c r="Y658" s="350"/>
      <c r="Z658" s="350"/>
      <c r="AA658" s="350"/>
      <c r="AB658" s="350"/>
      <c r="AC658" s="350"/>
      <c r="AD658" s="350"/>
    </row>
    <row r="659" spans="1:30" ht="15.75" customHeight="1">
      <c r="A659" s="535"/>
      <c r="B659" s="274"/>
      <c r="C659" s="274"/>
      <c r="D659" s="535"/>
      <c r="E659" s="535"/>
      <c r="F659" s="535"/>
      <c r="G659" s="535"/>
      <c r="H659" s="535"/>
      <c r="I659" s="535"/>
      <c r="J659" s="540"/>
      <c r="K659" s="535"/>
      <c r="L659" s="535"/>
      <c r="M659" s="535"/>
      <c r="N659" s="535"/>
      <c r="O659" s="535"/>
      <c r="P659" s="535"/>
      <c r="Q659" s="350"/>
      <c r="R659" s="535"/>
      <c r="S659" s="350"/>
      <c r="T659" s="350"/>
      <c r="U659" s="274"/>
      <c r="V659" s="350"/>
      <c r="W659" s="350"/>
      <c r="X659" s="350"/>
      <c r="Y659" s="350"/>
      <c r="Z659" s="350"/>
      <c r="AA659" s="350"/>
      <c r="AB659" s="350"/>
      <c r="AC659" s="350"/>
      <c r="AD659" s="350"/>
    </row>
    <row r="660" spans="1:30" ht="15.75" customHeight="1">
      <c r="A660" s="535"/>
      <c r="B660" s="274"/>
      <c r="C660" s="274"/>
      <c r="D660" s="535"/>
      <c r="E660" s="535"/>
      <c r="F660" s="535"/>
      <c r="G660" s="535"/>
      <c r="H660" s="535"/>
      <c r="I660" s="535"/>
      <c r="J660" s="540"/>
      <c r="K660" s="535"/>
      <c r="L660" s="535"/>
      <c r="M660" s="535"/>
      <c r="N660" s="535"/>
      <c r="O660" s="535"/>
      <c r="P660" s="535"/>
      <c r="Q660" s="350"/>
      <c r="R660" s="535"/>
      <c r="S660" s="350"/>
      <c r="T660" s="350"/>
      <c r="U660" s="274"/>
      <c r="V660" s="350"/>
      <c r="W660" s="350"/>
      <c r="X660" s="350"/>
      <c r="Y660" s="350"/>
      <c r="Z660" s="350"/>
      <c r="AA660" s="350"/>
      <c r="AB660" s="350"/>
      <c r="AC660" s="350"/>
      <c r="AD660" s="350"/>
    </row>
    <row r="661" spans="1:30" ht="15.75" customHeight="1">
      <c r="A661" s="535"/>
      <c r="B661" s="274"/>
      <c r="C661" s="274"/>
      <c r="D661" s="535"/>
      <c r="E661" s="535"/>
      <c r="F661" s="535"/>
      <c r="G661" s="535"/>
      <c r="H661" s="535"/>
      <c r="I661" s="535"/>
      <c r="J661" s="540"/>
      <c r="K661" s="535"/>
      <c r="L661" s="535"/>
      <c r="M661" s="535"/>
      <c r="N661" s="535"/>
      <c r="O661" s="535"/>
      <c r="P661" s="535"/>
      <c r="Q661" s="350"/>
      <c r="R661" s="535"/>
      <c r="S661" s="350"/>
      <c r="T661" s="350"/>
      <c r="U661" s="274"/>
      <c r="V661" s="350"/>
      <c r="W661" s="350"/>
      <c r="X661" s="350"/>
      <c r="Y661" s="350"/>
      <c r="Z661" s="350"/>
      <c r="AA661" s="350"/>
      <c r="AB661" s="350"/>
      <c r="AC661" s="350"/>
      <c r="AD661" s="350"/>
    </row>
    <row r="662" spans="1:30" ht="15.75" customHeight="1">
      <c r="A662" s="535"/>
      <c r="B662" s="274"/>
      <c r="C662" s="274"/>
      <c r="D662" s="535"/>
      <c r="E662" s="535"/>
      <c r="F662" s="535"/>
      <c r="G662" s="535"/>
      <c r="H662" s="535"/>
      <c r="I662" s="535"/>
      <c r="J662" s="540"/>
      <c r="K662" s="535"/>
      <c r="L662" s="535"/>
      <c r="M662" s="535"/>
      <c r="N662" s="535"/>
      <c r="O662" s="535"/>
      <c r="P662" s="535"/>
      <c r="Q662" s="350"/>
      <c r="R662" s="535"/>
      <c r="S662" s="350"/>
      <c r="T662" s="350"/>
      <c r="U662" s="274"/>
      <c r="V662" s="350"/>
      <c r="W662" s="350"/>
      <c r="X662" s="350"/>
      <c r="Y662" s="350"/>
      <c r="Z662" s="350"/>
      <c r="AA662" s="350"/>
      <c r="AB662" s="350"/>
      <c r="AC662" s="350"/>
      <c r="AD662" s="350"/>
    </row>
    <row r="663" spans="1:30" ht="15.75" customHeight="1">
      <c r="A663" s="535"/>
      <c r="B663" s="274"/>
      <c r="C663" s="274"/>
      <c r="D663" s="535"/>
      <c r="E663" s="535"/>
      <c r="F663" s="535"/>
      <c r="G663" s="535"/>
      <c r="H663" s="535"/>
      <c r="I663" s="535"/>
      <c r="J663" s="540"/>
      <c r="K663" s="535"/>
      <c r="L663" s="535"/>
      <c r="M663" s="535"/>
      <c r="N663" s="535"/>
      <c r="O663" s="535"/>
      <c r="P663" s="535"/>
      <c r="Q663" s="350"/>
      <c r="R663" s="535"/>
      <c r="S663" s="350"/>
      <c r="T663" s="350"/>
      <c r="U663" s="274"/>
      <c r="V663" s="350"/>
      <c r="W663" s="350"/>
      <c r="X663" s="350"/>
      <c r="Y663" s="350"/>
      <c r="Z663" s="350"/>
      <c r="AA663" s="350"/>
      <c r="AB663" s="350"/>
      <c r="AC663" s="350"/>
      <c r="AD663" s="350"/>
    </row>
    <row r="664" spans="1:30" ht="15.75" customHeight="1">
      <c r="A664" s="535"/>
      <c r="B664" s="274"/>
      <c r="C664" s="274"/>
      <c r="D664" s="535"/>
      <c r="E664" s="535"/>
      <c r="F664" s="535"/>
      <c r="G664" s="535"/>
      <c r="H664" s="535"/>
      <c r="I664" s="535"/>
      <c r="J664" s="540"/>
      <c r="K664" s="535"/>
      <c r="L664" s="535"/>
      <c r="M664" s="535"/>
      <c r="N664" s="535"/>
      <c r="O664" s="535"/>
      <c r="P664" s="535"/>
      <c r="Q664" s="350"/>
      <c r="R664" s="535"/>
      <c r="S664" s="350"/>
      <c r="T664" s="350"/>
      <c r="U664" s="274"/>
      <c r="V664" s="350"/>
      <c r="W664" s="350"/>
      <c r="X664" s="350"/>
      <c r="Y664" s="350"/>
      <c r="Z664" s="350"/>
      <c r="AA664" s="350"/>
      <c r="AB664" s="350"/>
      <c r="AC664" s="350"/>
      <c r="AD664" s="350"/>
    </row>
    <row r="665" spans="1:30" ht="15.75" customHeight="1">
      <c r="A665" s="535"/>
      <c r="B665" s="274"/>
      <c r="C665" s="274"/>
      <c r="D665" s="535"/>
      <c r="E665" s="535"/>
      <c r="F665" s="535"/>
      <c r="G665" s="535"/>
      <c r="H665" s="535"/>
      <c r="I665" s="535"/>
      <c r="J665" s="540"/>
      <c r="K665" s="535"/>
      <c r="L665" s="535"/>
      <c r="M665" s="535"/>
      <c r="N665" s="535"/>
      <c r="O665" s="535"/>
      <c r="P665" s="535"/>
      <c r="Q665" s="350"/>
      <c r="R665" s="535"/>
      <c r="S665" s="350"/>
      <c r="T665" s="350"/>
      <c r="U665" s="274"/>
      <c r="V665" s="350"/>
      <c r="W665" s="350"/>
      <c r="X665" s="350"/>
      <c r="Y665" s="350"/>
      <c r="Z665" s="350"/>
      <c r="AA665" s="350"/>
      <c r="AB665" s="350"/>
      <c r="AC665" s="350"/>
      <c r="AD665" s="350"/>
    </row>
    <row r="666" spans="1:30" ht="15.75" customHeight="1">
      <c r="A666" s="535"/>
      <c r="B666" s="274"/>
      <c r="C666" s="274"/>
      <c r="D666" s="535"/>
      <c r="E666" s="535"/>
      <c r="F666" s="535"/>
      <c r="G666" s="535"/>
      <c r="H666" s="535"/>
      <c r="I666" s="535"/>
      <c r="J666" s="540"/>
      <c r="K666" s="535"/>
      <c r="L666" s="535"/>
      <c r="M666" s="535"/>
      <c r="N666" s="535"/>
      <c r="O666" s="535"/>
      <c r="P666" s="535"/>
      <c r="Q666" s="350"/>
      <c r="R666" s="535"/>
      <c r="S666" s="350"/>
      <c r="T666" s="350"/>
      <c r="U666" s="274"/>
      <c r="V666" s="350"/>
      <c r="W666" s="350"/>
      <c r="X666" s="350"/>
      <c r="Y666" s="350"/>
      <c r="Z666" s="350"/>
      <c r="AA666" s="350"/>
      <c r="AB666" s="350"/>
      <c r="AC666" s="350"/>
      <c r="AD666" s="350"/>
    </row>
    <row r="667" spans="1:30" ht="15.75" customHeight="1">
      <c r="A667" s="535"/>
      <c r="B667" s="274"/>
      <c r="C667" s="274"/>
      <c r="D667" s="535"/>
      <c r="E667" s="535"/>
      <c r="F667" s="535"/>
      <c r="G667" s="535"/>
      <c r="H667" s="535"/>
      <c r="I667" s="535"/>
      <c r="J667" s="540"/>
      <c r="K667" s="535"/>
      <c r="L667" s="535"/>
      <c r="M667" s="535"/>
      <c r="N667" s="535"/>
      <c r="O667" s="535"/>
      <c r="P667" s="535"/>
      <c r="Q667" s="350"/>
      <c r="R667" s="535"/>
      <c r="S667" s="350"/>
      <c r="T667" s="350"/>
      <c r="U667" s="274"/>
      <c r="V667" s="350"/>
      <c r="W667" s="350"/>
      <c r="X667" s="350"/>
      <c r="Y667" s="350"/>
      <c r="Z667" s="350"/>
      <c r="AA667" s="350"/>
      <c r="AB667" s="350"/>
      <c r="AC667" s="350"/>
      <c r="AD667" s="350"/>
    </row>
    <row r="668" spans="1:30" ht="15.75" customHeight="1">
      <c r="A668" s="535"/>
      <c r="B668" s="274"/>
      <c r="C668" s="274"/>
      <c r="D668" s="535"/>
      <c r="E668" s="535"/>
      <c r="F668" s="535"/>
      <c r="G668" s="535"/>
      <c r="H668" s="535"/>
      <c r="I668" s="535"/>
      <c r="J668" s="540"/>
      <c r="K668" s="535"/>
      <c r="L668" s="535"/>
      <c r="M668" s="535"/>
      <c r="N668" s="535"/>
      <c r="O668" s="535"/>
      <c r="P668" s="535"/>
      <c r="Q668" s="350"/>
      <c r="R668" s="535"/>
      <c r="S668" s="350"/>
      <c r="T668" s="350"/>
      <c r="U668" s="274"/>
      <c r="V668" s="350"/>
      <c r="W668" s="350"/>
      <c r="X668" s="350"/>
      <c r="Y668" s="350"/>
      <c r="Z668" s="350"/>
      <c r="AA668" s="350"/>
      <c r="AB668" s="350"/>
      <c r="AC668" s="350"/>
      <c r="AD668" s="350"/>
    </row>
    <row r="669" spans="1:30" ht="15.75" customHeight="1">
      <c r="A669" s="535"/>
      <c r="B669" s="274"/>
      <c r="C669" s="274"/>
      <c r="D669" s="535"/>
      <c r="E669" s="535"/>
      <c r="F669" s="535"/>
      <c r="G669" s="535"/>
      <c r="H669" s="535"/>
      <c r="I669" s="535"/>
      <c r="J669" s="540"/>
      <c r="K669" s="535"/>
      <c r="L669" s="535"/>
      <c r="M669" s="535"/>
      <c r="N669" s="535"/>
      <c r="O669" s="535"/>
      <c r="P669" s="535"/>
      <c r="Q669" s="350"/>
      <c r="R669" s="535"/>
      <c r="S669" s="350"/>
      <c r="T669" s="350"/>
      <c r="U669" s="274"/>
      <c r="V669" s="350"/>
      <c r="W669" s="350"/>
      <c r="X669" s="350"/>
      <c r="Y669" s="350"/>
      <c r="Z669" s="350"/>
      <c r="AA669" s="350"/>
      <c r="AB669" s="350"/>
      <c r="AC669" s="350"/>
      <c r="AD669" s="350"/>
    </row>
    <row r="670" spans="1:30" ht="15.75" customHeight="1">
      <c r="A670" s="535"/>
      <c r="B670" s="274"/>
      <c r="C670" s="274"/>
      <c r="D670" s="535"/>
      <c r="E670" s="535"/>
      <c r="F670" s="535"/>
      <c r="G670" s="535"/>
      <c r="H670" s="535"/>
      <c r="I670" s="535"/>
      <c r="J670" s="540"/>
      <c r="K670" s="535"/>
      <c r="L670" s="535"/>
      <c r="M670" s="535"/>
      <c r="N670" s="535"/>
      <c r="O670" s="535"/>
      <c r="P670" s="535"/>
      <c r="Q670" s="350"/>
      <c r="R670" s="535"/>
      <c r="S670" s="350"/>
      <c r="T670" s="350"/>
      <c r="U670" s="274"/>
      <c r="V670" s="350"/>
      <c r="W670" s="350"/>
      <c r="X670" s="350"/>
      <c r="Y670" s="350"/>
      <c r="Z670" s="350"/>
      <c r="AA670" s="350"/>
      <c r="AB670" s="350"/>
      <c r="AC670" s="350"/>
      <c r="AD670" s="350"/>
    </row>
    <row r="671" spans="1:30" ht="15.75" customHeight="1">
      <c r="A671" s="535"/>
      <c r="B671" s="274"/>
      <c r="C671" s="274"/>
      <c r="D671" s="535"/>
      <c r="E671" s="535"/>
      <c r="F671" s="535"/>
      <c r="G671" s="535"/>
      <c r="H671" s="535"/>
      <c r="I671" s="535"/>
      <c r="J671" s="540"/>
      <c r="K671" s="535"/>
      <c r="L671" s="535"/>
      <c r="M671" s="535"/>
      <c r="N671" s="535"/>
      <c r="O671" s="535"/>
      <c r="P671" s="535"/>
      <c r="Q671" s="350"/>
      <c r="R671" s="535"/>
      <c r="S671" s="350"/>
      <c r="T671" s="350"/>
      <c r="U671" s="274"/>
      <c r="V671" s="350"/>
      <c r="W671" s="350"/>
      <c r="X671" s="350"/>
      <c r="Y671" s="350"/>
      <c r="Z671" s="350"/>
      <c r="AA671" s="350"/>
      <c r="AB671" s="350"/>
      <c r="AC671" s="350"/>
      <c r="AD671" s="350"/>
    </row>
    <row r="672" spans="1:30" ht="15.75" customHeight="1">
      <c r="A672" s="535"/>
      <c r="B672" s="274"/>
      <c r="C672" s="274"/>
      <c r="D672" s="535"/>
      <c r="E672" s="535"/>
      <c r="F672" s="535"/>
      <c r="G672" s="535"/>
      <c r="H672" s="535"/>
      <c r="I672" s="535"/>
      <c r="J672" s="540"/>
      <c r="K672" s="535"/>
      <c r="L672" s="535"/>
      <c r="M672" s="535"/>
      <c r="N672" s="535"/>
      <c r="O672" s="535"/>
      <c r="P672" s="535"/>
      <c r="Q672" s="350"/>
      <c r="R672" s="535"/>
      <c r="S672" s="350"/>
      <c r="T672" s="350"/>
      <c r="U672" s="274"/>
      <c r="V672" s="350"/>
      <c r="W672" s="350"/>
      <c r="X672" s="350"/>
      <c r="Y672" s="350"/>
      <c r="Z672" s="350"/>
      <c r="AA672" s="350"/>
      <c r="AB672" s="350"/>
      <c r="AC672" s="350"/>
      <c r="AD672" s="350"/>
    </row>
    <row r="673" spans="1:30" ht="15.75" customHeight="1">
      <c r="A673" s="535"/>
      <c r="B673" s="274"/>
      <c r="C673" s="274"/>
      <c r="D673" s="535"/>
      <c r="E673" s="535"/>
      <c r="F673" s="535"/>
      <c r="G673" s="535"/>
      <c r="H673" s="535"/>
      <c r="I673" s="535"/>
      <c r="J673" s="540"/>
      <c r="K673" s="535"/>
      <c r="L673" s="535"/>
      <c r="M673" s="535"/>
      <c r="N673" s="535"/>
      <c r="O673" s="535"/>
      <c r="P673" s="535"/>
      <c r="Q673" s="350"/>
      <c r="R673" s="535"/>
      <c r="S673" s="350"/>
      <c r="T673" s="350"/>
      <c r="U673" s="274"/>
      <c r="V673" s="350"/>
      <c r="W673" s="350"/>
      <c r="X673" s="350"/>
      <c r="Y673" s="350"/>
      <c r="Z673" s="350"/>
      <c r="AA673" s="350"/>
      <c r="AB673" s="350"/>
      <c r="AC673" s="350"/>
      <c r="AD673" s="350"/>
    </row>
    <row r="674" spans="1:30" ht="15.75" customHeight="1">
      <c r="A674" s="535"/>
      <c r="B674" s="274"/>
      <c r="C674" s="274"/>
      <c r="D674" s="535"/>
      <c r="E674" s="535"/>
      <c r="F674" s="535"/>
      <c r="G674" s="535"/>
      <c r="H674" s="535"/>
      <c r="I674" s="535"/>
      <c r="J674" s="540"/>
      <c r="K674" s="535"/>
      <c r="L674" s="535"/>
      <c r="M674" s="535"/>
      <c r="N674" s="535"/>
      <c r="O674" s="535"/>
      <c r="P674" s="535"/>
      <c r="Q674" s="350"/>
      <c r="R674" s="535"/>
      <c r="S674" s="350"/>
      <c r="T674" s="350"/>
      <c r="U674" s="274"/>
      <c r="V674" s="350"/>
      <c r="W674" s="350"/>
      <c r="X674" s="350"/>
      <c r="Y674" s="350"/>
      <c r="Z674" s="350"/>
      <c r="AA674" s="350"/>
      <c r="AB674" s="350"/>
      <c r="AC674" s="350"/>
      <c r="AD674" s="350"/>
    </row>
    <row r="675" spans="1:30" ht="15.75" customHeight="1">
      <c r="A675" s="535"/>
      <c r="B675" s="274"/>
      <c r="C675" s="274"/>
      <c r="D675" s="535"/>
      <c r="E675" s="535"/>
      <c r="F675" s="535"/>
      <c r="G675" s="535"/>
      <c r="H675" s="535"/>
      <c r="I675" s="535"/>
      <c r="J675" s="540"/>
      <c r="K675" s="535"/>
      <c r="L675" s="535"/>
      <c r="M675" s="535"/>
      <c r="N675" s="535"/>
      <c r="O675" s="535"/>
      <c r="P675" s="535"/>
      <c r="Q675" s="350"/>
      <c r="R675" s="535"/>
      <c r="S675" s="350"/>
      <c r="T675" s="350"/>
      <c r="U675" s="274"/>
      <c r="V675" s="350"/>
      <c r="W675" s="350"/>
      <c r="X675" s="350"/>
      <c r="Y675" s="350"/>
      <c r="Z675" s="350"/>
      <c r="AA675" s="350"/>
      <c r="AB675" s="350"/>
      <c r="AC675" s="350"/>
      <c r="AD675" s="350"/>
    </row>
    <row r="676" spans="1:30" ht="15.75" customHeight="1">
      <c r="A676" s="535"/>
      <c r="B676" s="274"/>
      <c r="C676" s="274"/>
      <c r="D676" s="535"/>
      <c r="E676" s="535"/>
      <c r="F676" s="535"/>
      <c r="G676" s="535"/>
      <c r="H676" s="535"/>
      <c r="I676" s="535"/>
      <c r="J676" s="540"/>
      <c r="K676" s="535"/>
      <c r="L676" s="535"/>
      <c r="M676" s="535"/>
      <c r="N676" s="535"/>
      <c r="O676" s="535"/>
      <c r="P676" s="535"/>
      <c r="Q676" s="350"/>
      <c r="R676" s="535"/>
      <c r="S676" s="350"/>
      <c r="T676" s="350"/>
      <c r="U676" s="274"/>
      <c r="V676" s="350"/>
      <c r="W676" s="350"/>
      <c r="X676" s="350"/>
      <c r="Y676" s="350"/>
      <c r="Z676" s="350"/>
      <c r="AA676" s="350"/>
      <c r="AB676" s="350"/>
      <c r="AC676" s="350"/>
      <c r="AD676" s="350"/>
    </row>
    <row r="677" spans="1:30" ht="15.75" customHeight="1">
      <c r="A677" s="535"/>
      <c r="B677" s="274"/>
      <c r="C677" s="274"/>
      <c r="D677" s="535"/>
      <c r="E677" s="535"/>
      <c r="F677" s="535"/>
      <c r="G677" s="535"/>
      <c r="H677" s="535"/>
      <c r="I677" s="535"/>
      <c r="J677" s="540"/>
      <c r="K677" s="535"/>
      <c r="L677" s="535"/>
      <c r="M677" s="535"/>
      <c r="N677" s="535"/>
      <c r="O677" s="535"/>
      <c r="P677" s="535"/>
      <c r="Q677" s="350"/>
      <c r="R677" s="535"/>
      <c r="S677" s="350"/>
      <c r="T677" s="350"/>
      <c r="U677" s="274"/>
      <c r="V677" s="350"/>
      <c r="W677" s="350"/>
      <c r="X677" s="350"/>
      <c r="Y677" s="350"/>
      <c r="Z677" s="350"/>
      <c r="AA677" s="350"/>
      <c r="AB677" s="350"/>
      <c r="AC677" s="350"/>
      <c r="AD677" s="350"/>
    </row>
    <row r="678" spans="1:30" ht="15.75" customHeight="1">
      <c r="A678" s="535"/>
      <c r="B678" s="274"/>
      <c r="C678" s="274"/>
      <c r="D678" s="535"/>
      <c r="E678" s="535"/>
      <c r="F678" s="535"/>
      <c r="G678" s="535"/>
      <c r="H678" s="535"/>
      <c r="I678" s="535"/>
      <c r="J678" s="540"/>
      <c r="K678" s="535"/>
      <c r="L678" s="535"/>
      <c r="M678" s="535"/>
      <c r="N678" s="535"/>
      <c r="O678" s="535"/>
      <c r="P678" s="535"/>
      <c r="Q678" s="350"/>
      <c r="R678" s="535"/>
      <c r="S678" s="350"/>
      <c r="T678" s="350"/>
      <c r="U678" s="274"/>
      <c r="V678" s="350"/>
      <c r="W678" s="350"/>
      <c r="X678" s="350"/>
      <c r="Y678" s="350"/>
      <c r="Z678" s="350"/>
      <c r="AA678" s="350"/>
      <c r="AB678" s="350"/>
      <c r="AC678" s="350"/>
      <c r="AD678" s="350"/>
    </row>
    <row r="679" spans="1:30" ht="15.75" customHeight="1">
      <c r="A679" s="535"/>
      <c r="B679" s="274"/>
      <c r="C679" s="274"/>
      <c r="D679" s="535"/>
      <c r="E679" s="535"/>
      <c r="F679" s="535"/>
      <c r="G679" s="535"/>
      <c r="H679" s="535"/>
      <c r="I679" s="535"/>
      <c r="J679" s="540"/>
      <c r="K679" s="535"/>
      <c r="L679" s="535"/>
      <c r="M679" s="535"/>
      <c r="N679" s="535"/>
      <c r="O679" s="535"/>
      <c r="P679" s="535"/>
      <c r="Q679" s="350"/>
      <c r="R679" s="535"/>
      <c r="S679" s="350"/>
      <c r="T679" s="350"/>
      <c r="U679" s="274"/>
      <c r="V679" s="350"/>
      <c r="W679" s="350"/>
      <c r="X679" s="350"/>
      <c r="Y679" s="350"/>
      <c r="Z679" s="350"/>
      <c r="AA679" s="350"/>
      <c r="AB679" s="350"/>
      <c r="AC679" s="350"/>
      <c r="AD679" s="350"/>
    </row>
    <row r="680" spans="1:30" ht="15.75" customHeight="1">
      <c r="A680" s="535"/>
      <c r="B680" s="274"/>
      <c r="C680" s="274"/>
      <c r="D680" s="535"/>
      <c r="E680" s="535"/>
      <c r="F680" s="535"/>
      <c r="G680" s="535"/>
      <c r="H680" s="535"/>
      <c r="I680" s="535"/>
      <c r="J680" s="540"/>
      <c r="K680" s="535"/>
      <c r="L680" s="535"/>
      <c r="M680" s="535"/>
      <c r="N680" s="535"/>
      <c r="O680" s="535"/>
      <c r="P680" s="535"/>
      <c r="Q680" s="350"/>
      <c r="R680" s="535"/>
      <c r="S680" s="350"/>
      <c r="T680" s="350"/>
      <c r="U680" s="274"/>
      <c r="V680" s="350"/>
      <c r="W680" s="350"/>
      <c r="X680" s="350"/>
      <c r="Y680" s="350"/>
      <c r="Z680" s="350"/>
      <c r="AA680" s="350"/>
      <c r="AB680" s="350"/>
      <c r="AC680" s="350"/>
      <c r="AD680" s="350"/>
    </row>
    <row r="681" spans="1:30" ht="15.75" customHeight="1">
      <c r="A681" s="535"/>
      <c r="B681" s="274"/>
      <c r="C681" s="274"/>
      <c r="D681" s="535"/>
      <c r="E681" s="535"/>
      <c r="F681" s="535"/>
      <c r="G681" s="535"/>
      <c r="H681" s="535"/>
      <c r="I681" s="535"/>
      <c r="J681" s="540"/>
      <c r="K681" s="535"/>
      <c r="L681" s="535"/>
      <c r="M681" s="535"/>
      <c r="N681" s="535"/>
      <c r="O681" s="535"/>
      <c r="P681" s="535"/>
      <c r="Q681" s="350"/>
      <c r="R681" s="535"/>
      <c r="S681" s="350"/>
      <c r="T681" s="350"/>
      <c r="U681" s="274"/>
      <c r="V681" s="350"/>
      <c r="W681" s="350"/>
      <c r="X681" s="350"/>
      <c r="Y681" s="350"/>
      <c r="Z681" s="350"/>
      <c r="AA681" s="350"/>
      <c r="AB681" s="350"/>
      <c r="AC681" s="350"/>
      <c r="AD681" s="350"/>
    </row>
    <row r="682" spans="1:30" ht="15.75" customHeight="1">
      <c r="A682" s="535"/>
      <c r="B682" s="274"/>
      <c r="C682" s="274"/>
      <c r="D682" s="535"/>
      <c r="E682" s="535"/>
      <c r="F682" s="535"/>
      <c r="G682" s="535"/>
      <c r="H682" s="535"/>
      <c r="I682" s="535"/>
      <c r="J682" s="540"/>
      <c r="K682" s="535"/>
      <c r="L682" s="535"/>
      <c r="M682" s="535"/>
      <c r="N682" s="535"/>
      <c r="O682" s="535"/>
      <c r="P682" s="535"/>
      <c r="Q682" s="350"/>
      <c r="R682" s="535"/>
      <c r="S682" s="350"/>
      <c r="T682" s="350"/>
      <c r="U682" s="274"/>
      <c r="V682" s="350"/>
      <c r="W682" s="350"/>
      <c r="X682" s="350"/>
      <c r="Y682" s="350"/>
      <c r="Z682" s="350"/>
      <c r="AA682" s="350"/>
      <c r="AB682" s="350"/>
      <c r="AC682" s="350"/>
      <c r="AD682" s="350"/>
    </row>
    <row r="683" spans="1:30" ht="15.75" customHeight="1">
      <c r="A683" s="535"/>
      <c r="B683" s="274"/>
      <c r="C683" s="274"/>
      <c r="D683" s="535"/>
      <c r="E683" s="535"/>
      <c r="F683" s="535"/>
      <c r="G683" s="535"/>
      <c r="H683" s="535"/>
      <c r="I683" s="535"/>
      <c r="J683" s="540"/>
      <c r="K683" s="535"/>
      <c r="L683" s="535"/>
      <c r="M683" s="535"/>
      <c r="N683" s="535"/>
      <c r="O683" s="535"/>
      <c r="P683" s="535"/>
      <c r="Q683" s="350"/>
      <c r="R683" s="535"/>
      <c r="S683" s="350"/>
      <c r="T683" s="350"/>
      <c r="U683" s="274"/>
      <c r="V683" s="350"/>
      <c r="W683" s="350"/>
      <c r="X683" s="350"/>
      <c r="Y683" s="350"/>
      <c r="Z683" s="350"/>
      <c r="AA683" s="350"/>
      <c r="AB683" s="350"/>
      <c r="AC683" s="350"/>
      <c r="AD683" s="350"/>
    </row>
    <row r="684" spans="1:30" ht="15.75" customHeight="1">
      <c r="A684" s="535"/>
      <c r="B684" s="274"/>
      <c r="C684" s="274"/>
      <c r="D684" s="535"/>
      <c r="E684" s="535"/>
      <c r="F684" s="535"/>
      <c r="G684" s="535"/>
      <c r="H684" s="535"/>
      <c r="I684" s="535"/>
      <c r="J684" s="540"/>
      <c r="K684" s="535"/>
      <c r="L684" s="535"/>
      <c r="M684" s="535"/>
      <c r="N684" s="535"/>
      <c r="O684" s="535"/>
      <c r="P684" s="535"/>
      <c r="Q684" s="350"/>
      <c r="R684" s="535"/>
      <c r="S684" s="350"/>
      <c r="T684" s="350"/>
      <c r="U684" s="274"/>
      <c r="V684" s="350"/>
      <c r="W684" s="350"/>
      <c r="X684" s="350"/>
      <c r="Y684" s="350"/>
      <c r="Z684" s="350"/>
      <c r="AA684" s="350"/>
      <c r="AB684" s="350"/>
      <c r="AC684" s="350"/>
      <c r="AD684" s="350"/>
    </row>
    <row r="685" spans="1:30" ht="15.75" customHeight="1">
      <c r="A685" s="535"/>
      <c r="B685" s="274"/>
      <c r="C685" s="274"/>
      <c r="D685" s="535"/>
      <c r="E685" s="535"/>
      <c r="F685" s="535"/>
      <c r="G685" s="535"/>
      <c r="H685" s="535"/>
      <c r="I685" s="535"/>
      <c r="J685" s="540"/>
      <c r="K685" s="535"/>
      <c r="L685" s="535"/>
      <c r="M685" s="535"/>
      <c r="N685" s="535"/>
      <c r="O685" s="535"/>
      <c r="P685" s="535"/>
      <c r="Q685" s="350"/>
      <c r="R685" s="535"/>
      <c r="S685" s="350"/>
      <c r="T685" s="350"/>
      <c r="U685" s="274"/>
      <c r="V685" s="350"/>
      <c r="W685" s="350"/>
      <c r="X685" s="350"/>
      <c r="Y685" s="350"/>
      <c r="Z685" s="350"/>
      <c r="AA685" s="350"/>
      <c r="AB685" s="350"/>
      <c r="AC685" s="350"/>
      <c r="AD685" s="350"/>
    </row>
    <row r="686" spans="1:30" ht="15.75" customHeight="1">
      <c r="A686" s="535"/>
      <c r="B686" s="274"/>
      <c r="C686" s="274"/>
      <c r="D686" s="535"/>
      <c r="E686" s="535"/>
      <c r="F686" s="535"/>
      <c r="G686" s="535"/>
      <c r="H686" s="535"/>
      <c r="I686" s="535"/>
      <c r="J686" s="540"/>
      <c r="K686" s="535"/>
      <c r="L686" s="535"/>
      <c r="M686" s="535"/>
      <c r="N686" s="535"/>
      <c r="O686" s="535"/>
      <c r="P686" s="535"/>
      <c r="Q686" s="350"/>
      <c r="R686" s="535"/>
      <c r="S686" s="350"/>
      <c r="T686" s="350"/>
      <c r="U686" s="274"/>
      <c r="V686" s="350"/>
      <c r="W686" s="350"/>
      <c r="X686" s="350"/>
      <c r="Y686" s="350"/>
      <c r="Z686" s="350"/>
      <c r="AA686" s="350"/>
      <c r="AB686" s="350"/>
      <c r="AC686" s="350"/>
      <c r="AD686" s="350"/>
    </row>
    <row r="687" spans="1:30" ht="15.75" customHeight="1">
      <c r="A687" s="535"/>
      <c r="B687" s="274"/>
      <c r="C687" s="274"/>
      <c r="D687" s="535"/>
      <c r="E687" s="535"/>
      <c r="F687" s="535"/>
      <c r="G687" s="535"/>
      <c r="H687" s="535"/>
      <c r="I687" s="535"/>
      <c r="J687" s="540"/>
      <c r="K687" s="535"/>
      <c r="L687" s="535"/>
      <c r="M687" s="535"/>
      <c r="N687" s="535"/>
      <c r="O687" s="535"/>
      <c r="P687" s="535"/>
      <c r="Q687" s="350"/>
      <c r="R687" s="535"/>
      <c r="S687" s="350"/>
      <c r="T687" s="350"/>
      <c r="U687" s="274"/>
      <c r="V687" s="350"/>
      <c r="W687" s="350"/>
      <c r="X687" s="350"/>
      <c r="Y687" s="350"/>
      <c r="Z687" s="350"/>
      <c r="AA687" s="350"/>
      <c r="AB687" s="350"/>
      <c r="AC687" s="350"/>
      <c r="AD687" s="350"/>
    </row>
    <row r="688" spans="1:30" ht="15.75" customHeight="1">
      <c r="A688" s="535"/>
      <c r="B688" s="274"/>
      <c r="C688" s="274"/>
      <c r="D688" s="535"/>
      <c r="E688" s="535"/>
      <c r="F688" s="535"/>
      <c r="G688" s="535"/>
      <c r="H688" s="535"/>
      <c r="I688" s="535"/>
      <c r="J688" s="540"/>
      <c r="K688" s="535"/>
      <c r="L688" s="535"/>
      <c r="M688" s="535"/>
      <c r="N688" s="535"/>
      <c r="O688" s="535"/>
      <c r="P688" s="535"/>
      <c r="Q688" s="350"/>
      <c r="R688" s="535"/>
      <c r="S688" s="350"/>
      <c r="T688" s="350"/>
      <c r="U688" s="274"/>
      <c r="V688" s="350"/>
      <c r="W688" s="350"/>
      <c r="X688" s="350"/>
      <c r="Y688" s="350"/>
      <c r="Z688" s="350"/>
      <c r="AA688" s="350"/>
      <c r="AB688" s="350"/>
      <c r="AC688" s="350"/>
      <c r="AD688" s="350"/>
    </row>
    <row r="689" spans="1:30" ht="15.75" customHeight="1">
      <c r="A689" s="535"/>
      <c r="B689" s="274"/>
      <c r="C689" s="274"/>
      <c r="D689" s="535"/>
      <c r="E689" s="535"/>
      <c r="F689" s="535"/>
      <c r="G689" s="535"/>
      <c r="H689" s="535"/>
      <c r="I689" s="535"/>
      <c r="J689" s="540"/>
      <c r="K689" s="535"/>
      <c r="L689" s="535"/>
      <c r="M689" s="535"/>
      <c r="N689" s="535"/>
      <c r="O689" s="535"/>
      <c r="P689" s="535"/>
      <c r="Q689" s="350"/>
      <c r="R689" s="535"/>
      <c r="S689" s="350"/>
      <c r="T689" s="350"/>
      <c r="U689" s="274"/>
      <c r="V689" s="350"/>
      <c r="W689" s="350"/>
      <c r="X689" s="350"/>
      <c r="Y689" s="350"/>
      <c r="Z689" s="350"/>
      <c r="AA689" s="350"/>
      <c r="AB689" s="350"/>
      <c r="AC689" s="350"/>
      <c r="AD689" s="350"/>
    </row>
    <row r="690" spans="1:30" ht="15.75" customHeight="1">
      <c r="A690" s="535"/>
      <c r="B690" s="274"/>
      <c r="C690" s="274"/>
      <c r="D690" s="535"/>
      <c r="E690" s="535"/>
      <c r="F690" s="535"/>
      <c r="G690" s="535"/>
      <c r="H690" s="535"/>
      <c r="I690" s="535"/>
      <c r="J690" s="540"/>
      <c r="K690" s="535"/>
      <c r="L690" s="535"/>
      <c r="M690" s="535"/>
      <c r="N690" s="535"/>
      <c r="O690" s="535"/>
      <c r="P690" s="535"/>
      <c r="Q690" s="350"/>
      <c r="R690" s="535"/>
      <c r="S690" s="350"/>
      <c r="T690" s="350"/>
      <c r="U690" s="274"/>
      <c r="V690" s="350"/>
      <c r="W690" s="350"/>
      <c r="X690" s="350"/>
      <c r="Y690" s="350"/>
      <c r="Z690" s="350"/>
      <c r="AA690" s="350"/>
      <c r="AB690" s="350"/>
      <c r="AC690" s="350"/>
      <c r="AD690" s="350"/>
    </row>
    <row r="691" spans="1:30" ht="15.75" customHeight="1">
      <c r="A691" s="535"/>
      <c r="B691" s="274"/>
      <c r="C691" s="274"/>
      <c r="D691" s="535"/>
      <c r="E691" s="535"/>
      <c r="F691" s="535"/>
      <c r="G691" s="535"/>
      <c r="H691" s="535"/>
      <c r="I691" s="535"/>
      <c r="J691" s="540"/>
      <c r="K691" s="535"/>
      <c r="L691" s="535"/>
      <c r="M691" s="535"/>
      <c r="N691" s="535"/>
      <c r="O691" s="535"/>
      <c r="P691" s="535"/>
      <c r="Q691" s="350"/>
      <c r="R691" s="535"/>
      <c r="S691" s="350"/>
      <c r="T691" s="350"/>
      <c r="U691" s="274"/>
      <c r="V691" s="350"/>
      <c r="W691" s="350"/>
      <c r="X691" s="350"/>
      <c r="Y691" s="350"/>
      <c r="Z691" s="350"/>
      <c r="AA691" s="350"/>
      <c r="AB691" s="350"/>
      <c r="AC691" s="350"/>
      <c r="AD691" s="350"/>
    </row>
    <row r="692" spans="1:30" ht="15.75" customHeight="1">
      <c r="A692" s="535"/>
      <c r="B692" s="274"/>
      <c r="C692" s="274"/>
      <c r="D692" s="535"/>
      <c r="E692" s="535"/>
      <c r="F692" s="535"/>
      <c r="G692" s="535"/>
      <c r="H692" s="535"/>
      <c r="I692" s="535"/>
      <c r="J692" s="540"/>
      <c r="K692" s="535"/>
      <c r="L692" s="535"/>
      <c r="M692" s="535"/>
      <c r="N692" s="535"/>
      <c r="O692" s="535"/>
      <c r="P692" s="535"/>
      <c r="Q692" s="350"/>
      <c r="R692" s="535"/>
      <c r="S692" s="350"/>
      <c r="T692" s="350"/>
      <c r="U692" s="274"/>
      <c r="V692" s="350"/>
      <c r="W692" s="350"/>
      <c r="X692" s="350"/>
      <c r="Y692" s="350"/>
      <c r="Z692" s="350"/>
      <c r="AA692" s="350"/>
      <c r="AB692" s="350"/>
      <c r="AC692" s="350"/>
      <c r="AD692" s="350"/>
    </row>
    <row r="693" spans="1:30" ht="15.75" customHeight="1">
      <c r="A693" s="535"/>
      <c r="B693" s="274"/>
      <c r="C693" s="274"/>
      <c r="D693" s="535"/>
      <c r="E693" s="535"/>
      <c r="F693" s="535"/>
      <c r="G693" s="535"/>
      <c r="H693" s="535"/>
      <c r="I693" s="535"/>
      <c r="J693" s="540"/>
      <c r="K693" s="535"/>
      <c r="L693" s="535"/>
      <c r="M693" s="535"/>
      <c r="N693" s="535"/>
      <c r="O693" s="535"/>
      <c r="P693" s="535"/>
      <c r="Q693" s="350"/>
      <c r="R693" s="535"/>
      <c r="S693" s="350"/>
      <c r="T693" s="350"/>
      <c r="U693" s="274"/>
      <c r="V693" s="350"/>
      <c r="W693" s="350"/>
      <c r="X693" s="350"/>
      <c r="Y693" s="350"/>
      <c r="Z693" s="350"/>
      <c r="AA693" s="350"/>
      <c r="AB693" s="350"/>
      <c r="AC693" s="350"/>
      <c r="AD693" s="350"/>
    </row>
    <row r="694" spans="1:30" ht="15.75" customHeight="1">
      <c r="A694" s="535"/>
      <c r="B694" s="274"/>
      <c r="C694" s="274"/>
      <c r="D694" s="535"/>
      <c r="E694" s="535"/>
      <c r="F694" s="535"/>
      <c r="G694" s="535"/>
      <c r="H694" s="535"/>
      <c r="I694" s="535"/>
      <c r="J694" s="540"/>
      <c r="K694" s="535"/>
      <c r="L694" s="535"/>
      <c r="M694" s="535"/>
      <c r="N694" s="535"/>
      <c r="O694" s="535"/>
      <c r="P694" s="535"/>
      <c r="Q694" s="350"/>
      <c r="R694" s="535"/>
      <c r="S694" s="350"/>
      <c r="T694" s="350"/>
      <c r="U694" s="274"/>
      <c r="V694" s="350"/>
      <c r="W694" s="350"/>
      <c r="X694" s="350"/>
      <c r="Y694" s="350"/>
      <c r="Z694" s="350"/>
      <c r="AA694" s="350"/>
      <c r="AB694" s="350"/>
      <c r="AC694" s="350"/>
      <c r="AD694" s="350"/>
    </row>
    <row r="695" spans="1:30" ht="15.75" customHeight="1">
      <c r="A695" s="535"/>
      <c r="B695" s="274"/>
      <c r="C695" s="274"/>
      <c r="D695" s="535"/>
      <c r="E695" s="535"/>
      <c r="F695" s="535"/>
      <c r="G695" s="535"/>
      <c r="H695" s="535"/>
      <c r="I695" s="535"/>
      <c r="J695" s="540"/>
      <c r="K695" s="535"/>
      <c r="L695" s="535"/>
      <c r="M695" s="535"/>
      <c r="N695" s="535"/>
      <c r="O695" s="535"/>
      <c r="P695" s="535"/>
      <c r="Q695" s="350"/>
      <c r="R695" s="535"/>
      <c r="S695" s="350"/>
      <c r="T695" s="350"/>
      <c r="U695" s="274"/>
      <c r="V695" s="350"/>
      <c r="W695" s="350"/>
      <c r="X695" s="350"/>
      <c r="Y695" s="350"/>
      <c r="Z695" s="350"/>
      <c r="AA695" s="350"/>
      <c r="AB695" s="350"/>
      <c r="AC695" s="350"/>
      <c r="AD695" s="350"/>
    </row>
    <row r="696" spans="1:30" ht="15.75" customHeight="1">
      <c r="A696" s="535"/>
      <c r="B696" s="274"/>
      <c r="C696" s="274"/>
      <c r="D696" s="535"/>
      <c r="E696" s="535"/>
      <c r="F696" s="535"/>
      <c r="G696" s="535"/>
      <c r="H696" s="535"/>
      <c r="I696" s="535"/>
      <c r="J696" s="540"/>
      <c r="K696" s="535"/>
      <c r="L696" s="535"/>
      <c r="M696" s="535"/>
      <c r="N696" s="535"/>
      <c r="O696" s="535"/>
      <c r="P696" s="535"/>
      <c r="Q696" s="350"/>
      <c r="R696" s="535"/>
      <c r="S696" s="350"/>
      <c r="T696" s="350"/>
      <c r="U696" s="274"/>
      <c r="V696" s="350"/>
      <c r="W696" s="350"/>
      <c r="X696" s="350"/>
      <c r="Y696" s="350"/>
      <c r="Z696" s="350"/>
      <c r="AA696" s="350"/>
      <c r="AB696" s="350"/>
      <c r="AC696" s="350"/>
      <c r="AD696" s="350"/>
    </row>
    <row r="697" spans="1:30" ht="15.75" customHeight="1">
      <c r="A697" s="535"/>
      <c r="B697" s="274"/>
      <c r="C697" s="274"/>
      <c r="D697" s="535"/>
      <c r="E697" s="535"/>
      <c r="F697" s="535"/>
      <c r="G697" s="535"/>
      <c r="H697" s="535"/>
      <c r="I697" s="535"/>
      <c r="J697" s="540"/>
      <c r="K697" s="535"/>
      <c r="L697" s="535"/>
      <c r="M697" s="535"/>
      <c r="N697" s="535"/>
      <c r="O697" s="535"/>
      <c r="P697" s="535"/>
      <c r="Q697" s="350"/>
      <c r="R697" s="535"/>
      <c r="S697" s="350"/>
      <c r="T697" s="350"/>
      <c r="U697" s="274"/>
      <c r="V697" s="350"/>
      <c r="W697" s="350"/>
      <c r="X697" s="350"/>
      <c r="Y697" s="350"/>
      <c r="Z697" s="350"/>
      <c r="AA697" s="350"/>
      <c r="AB697" s="350"/>
      <c r="AC697" s="350"/>
      <c r="AD697" s="350"/>
    </row>
    <row r="698" spans="1:30" ht="15.75" customHeight="1">
      <c r="A698" s="535"/>
      <c r="B698" s="274"/>
      <c r="C698" s="274"/>
      <c r="D698" s="535"/>
      <c r="E698" s="535"/>
      <c r="F698" s="535"/>
      <c r="G698" s="535"/>
      <c r="H698" s="535"/>
      <c r="I698" s="535"/>
      <c r="J698" s="540"/>
      <c r="K698" s="535"/>
      <c r="L698" s="535"/>
      <c r="M698" s="535"/>
      <c r="N698" s="535"/>
      <c r="O698" s="535"/>
      <c r="P698" s="535"/>
      <c r="Q698" s="350"/>
      <c r="R698" s="535"/>
      <c r="S698" s="350"/>
      <c r="T698" s="350"/>
      <c r="U698" s="274"/>
      <c r="V698" s="350"/>
      <c r="W698" s="350"/>
      <c r="X698" s="350"/>
      <c r="Y698" s="350"/>
      <c r="Z698" s="350"/>
      <c r="AA698" s="350"/>
      <c r="AB698" s="350"/>
      <c r="AC698" s="350"/>
      <c r="AD698" s="350"/>
    </row>
    <row r="699" spans="1:30" ht="15.75" customHeight="1">
      <c r="A699" s="535"/>
      <c r="B699" s="274"/>
      <c r="C699" s="274"/>
      <c r="D699" s="535"/>
      <c r="E699" s="535"/>
      <c r="F699" s="535"/>
      <c r="G699" s="535"/>
      <c r="H699" s="535"/>
      <c r="I699" s="535"/>
      <c r="J699" s="540"/>
      <c r="K699" s="535"/>
      <c r="L699" s="535"/>
      <c r="M699" s="535"/>
      <c r="N699" s="535"/>
      <c r="O699" s="535"/>
      <c r="P699" s="535"/>
      <c r="Q699" s="350"/>
      <c r="R699" s="535"/>
      <c r="S699" s="350"/>
      <c r="T699" s="350"/>
      <c r="U699" s="274"/>
      <c r="V699" s="350"/>
      <c r="W699" s="350"/>
      <c r="X699" s="350"/>
      <c r="Y699" s="350"/>
      <c r="Z699" s="350"/>
      <c r="AA699" s="350"/>
      <c r="AB699" s="350"/>
      <c r="AC699" s="350"/>
      <c r="AD699" s="350"/>
    </row>
    <row r="700" spans="1:30" ht="15.75" customHeight="1">
      <c r="A700" s="535"/>
      <c r="B700" s="274"/>
      <c r="C700" s="274"/>
      <c r="D700" s="535"/>
      <c r="E700" s="535"/>
      <c r="F700" s="535"/>
      <c r="G700" s="535"/>
      <c r="H700" s="535"/>
      <c r="I700" s="535"/>
      <c r="J700" s="540"/>
      <c r="K700" s="535"/>
      <c r="L700" s="535"/>
      <c r="M700" s="535"/>
      <c r="N700" s="535"/>
      <c r="O700" s="535"/>
      <c r="P700" s="535"/>
      <c r="Q700" s="350"/>
      <c r="R700" s="535"/>
      <c r="S700" s="350"/>
      <c r="T700" s="350"/>
      <c r="U700" s="274"/>
      <c r="V700" s="350"/>
      <c r="W700" s="350"/>
      <c r="X700" s="350"/>
      <c r="Y700" s="350"/>
      <c r="Z700" s="350"/>
      <c r="AA700" s="350"/>
      <c r="AB700" s="350"/>
      <c r="AC700" s="350"/>
      <c r="AD700" s="350"/>
    </row>
    <row r="701" spans="1:30" ht="15.75" customHeight="1">
      <c r="A701" s="535"/>
      <c r="B701" s="274"/>
      <c r="C701" s="274"/>
      <c r="D701" s="535"/>
      <c r="E701" s="535"/>
      <c r="F701" s="535"/>
      <c r="G701" s="535"/>
      <c r="H701" s="535"/>
      <c r="I701" s="535"/>
      <c r="J701" s="540"/>
      <c r="K701" s="535"/>
      <c r="L701" s="535"/>
      <c r="M701" s="535"/>
      <c r="N701" s="535"/>
      <c r="O701" s="535"/>
      <c r="P701" s="535"/>
      <c r="Q701" s="350"/>
      <c r="R701" s="535"/>
      <c r="S701" s="350"/>
      <c r="T701" s="350"/>
      <c r="U701" s="274"/>
      <c r="V701" s="350"/>
      <c r="W701" s="350"/>
      <c r="X701" s="350"/>
      <c r="Y701" s="350"/>
      <c r="Z701" s="350"/>
      <c r="AA701" s="350"/>
      <c r="AB701" s="350"/>
      <c r="AC701" s="350"/>
      <c r="AD701" s="350"/>
    </row>
    <row r="702" spans="1:30" ht="15.75" customHeight="1">
      <c r="A702" s="535"/>
      <c r="B702" s="274"/>
      <c r="C702" s="274"/>
      <c r="D702" s="535"/>
      <c r="E702" s="535"/>
      <c r="F702" s="535"/>
      <c r="G702" s="535"/>
      <c r="H702" s="535"/>
      <c r="I702" s="535"/>
      <c r="J702" s="540"/>
      <c r="K702" s="535"/>
      <c r="L702" s="535"/>
      <c r="M702" s="535"/>
      <c r="N702" s="535"/>
      <c r="O702" s="535"/>
      <c r="P702" s="535"/>
      <c r="Q702" s="350"/>
      <c r="R702" s="535"/>
      <c r="S702" s="350"/>
      <c r="T702" s="350"/>
      <c r="U702" s="274"/>
      <c r="V702" s="350"/>
      <c r="W702" s="350"/>
      <c r="X702" s="350"/>
      <c r="Y702" s="350"/>
      <c r="Z702" s="350"/>
      <c r="AA702" s="350"/>
      <c r="AB702" s="350"/>
      <c r="AC702" s="350"/>
      <c r="AD702" s="350"/>
    </row>
    <row r="703" spans="1:30" ht="15.75" customHeight="1">
      <c r="A703" s="535"/>
      <c r="B703" s="274"/>
      <c r="C703" s="274"/>
      <c r="D703" s="535"/>
      <c r="E703" s="535"/>
      <c r="F703" s="535"/>
      <c r="G703" s="535"/>
      <c r="H703" s="535"/>
      <c r="I703" s="535"/>
      <c r="J703" s="540"/>
      <c r="K703" s="535"/>
      <c r="L703" s="535"/>
      <c r="M703" s="535"/>
      <c r="N703" s="535"/>
      <c r="O703" s="535"/>
      <c r="P703" s="535"/>
      <c r="Q703" s="350"/>
      <c r="R703" s="535"/>
      <c r="S703" s="350"/>
      <c r="T703" s="350"/>
      <c r="U703" s="274"/>
      <c r="V703" s="350"/>
      <c r="W703" s="350"/>
      <c r="X703" s="350"/>
      <c r="Y703" s="350"/>
      <c r="Z703" s="350"/>
      <c r="AA703" s="350"/>
      <c r="AB703" s="350"/>
      <c r="AC703" s="350"/>
      <c r="AD703" s="350"/>
    </row>
    <row r="704" spans="1:30" ht="15.75" customHeight="1">
      <c r="A704" s="535"/>
      <c r="B704" s="274"/>
      <c r="C704" s="274"/>
      <c r="D704" s="535"/>
      <c r="E704" s="535"/>
      <c r="F704" s="535"/>
      <c r="G704" s="535"/>
      <c r="H704" s="535"/>
      <c r="I704" s="535"/>
      <c r="J704" s="540"/>
      <c r="K704" s="535"/>
      <c r="L704" s="535"/>
      <c r="M704" s="535"/>
      <c r="N704" s="535"/>
      <c r="O704" s="535"/>
      <c r="P704" s="535"/>
      <c r="Q704" s="350"/>
      <c r="R704" s="535"/>
      <c r="S704" s="350"/>
      <c r="T704" s="350"/>
      <c r="U704" s="274"/>
      <c r="V704" s="350"/>
      <c r="W704" s="350"/>
      <c r="X704" s="350"/>
      <c r="Y704" s="350"/>
      <c r="Z704" s="350"/>
      <c r="AA704" s="350"/>
      <c r="AB704" s="350"/>
      <c r="AC704" s="350"/>
      <c r="AD704" s="350"/>
    </row>
    <row r="705" spans="1:30" ht="15.75" customHeight="1">
      <c r="A705" s="535"/>
      <c r="B705" s="274"/>
      <c r="C705" s="274"/>
      <c r="D705" s="535"/>
      <c r="E705" s="535"/>
      <c r="F705" s="535"/>
      <c r="G705" s="535"/>
      <c r="H705" s="535"/>
      <c r="I705" s="535"/>
      <c r="J705" s="540"/>
      <c r="K705" s="535"/>
      <c r="L705" s="535"/>
      <c r="M705" s="535"/>
      <c r="N705" s="535"/>
      <c r="O705" s="535"/>
      <c r="P705" s="535"/>
      <c r="Q705" s="350"/>
      <c r="R705" s="535"/>
      <c r="S705" s="350"/>
      <c r="T705" s="350"/>
      <c r="U705" s="274"/>
      <c r="V705" s="350"/>
      <c r="W705" s="350"/>
      <c r="X705" s="350"/>
      <c r="Y705" s="350"/>
      <c r="Z705" s="350"/>
      <c r="AA705" s="350"/>
      <c r="AB705" s="350"/>
      <c r="AC705" s="350"/>
      <c r="AD705" s="350"/>
    </row>
    <row r="706" spans="1:30" ht="15.75" customHeight="1">
      <c r="A706" s="535"/>
      <c r="B706" s="274"/>
      <c r="C706" s="274"/>
      <c r="D706" s="535"/>
      <c r="E706" s="535"/>
      <c r="F706" s="535"/>
      <c r="G706" s="535"/>
      <c r="H706" s="535"/>
      <c r="I706" s="535"/>
      <c r="J706" s="540"/>
      <c r="K706" s="535"/>
      <c r="L706" s="535"/>
      <c r="M706" s="535"/>
      <c r="N706" s="535"/>
      <c r="O706" s="535"/>
      <c r="P706" s="535"/>
      <c r="Q706" s="350"/>
      <c r="R706" s="535"/>
      <c r="S706" s="350"/>
      <c r="T706" s="350"/>
      <c r="U706" s="274"/>
      <c r="V706" s="350"/>
      <c r="W706" s="350"/>
      <c r="X706" s="350"/>
      <c r="Y706" s="350"/>
      <c r="Z706" s="350"/>
      <c r="AA706" s="350"/>
      <c r="AB706" s="350"/>
      <c r="AC706" s="350"/>
      <c r="AD706" s="350"/>
    </row>
    <row r="707" spans="1:30" ht="15.75" customHeight="1">
      <c r="A707" s="535"/>
      <c r="B707" s="274"/>
      <c r="C707" s="274"/>
      <c r="D707" s="535"/>
      <c r="E707" s="535"/>
      <c r="F707" s="535"/>
      <c r="G707" s="535"/>
      <c r="H707" s="535"/>
      <c r="I707" s="535"/>
      <c r="J707" s="540"/>
      <c r="K707" s="535"/>
      <c r="L707" s="535"/>
      <c r="M707" s="535"/>
      <c r="N707" s="535"/>
      <c r="O707" s="535"/>
      <c r="P707" s="535"/>
      <c r="Q707" s="350"/>
      <c r="R707" s="535"/>
      <c r="S707" s="350"/>
      <c r="T707" s="350"/>
      <c r="U707" s="274"/>
      <c r="V707" s="350"/>
      <c r="W707" s="350"/>
      <c r="X707" s="350"/>
      <c r="Y707" s="350"/>
      <c r="Z707" s="350"/>
      <c r="AA707" s="350"/>
      <c r="AB707" s="350"/>
      <c r="AC707" s="350"/>
      <c r="AD707" s="350"/>
    </row>
    <row r="708" spans="1:30" ht="15.75" customHeight="1">
      <c r="A708" s="535"/>
      <c r="B708" s="274"/>
      <c r="C708" s="274"/>
      <c r="D708" s="535"/>
      <c r="E708" s="535"/>
      <c r="F708" s="535"/>
      <c r="G708" s="535"/>
      <c r="H708" s="535"/>
      <c r="I708" s="535"/>
      <c r="J708" s="540"/>
      <c r="K708" s="535"/>
      <c r="L708" s="535"/>
      <c r="M708" s="535"/>
      <c r="N708" s="535"/>
      <c r="O708" s="535"/>
      <c r="P708" s="535"/>
      <c r="Q708" s="350"/>
      <c r="R708" s="535"/>
      <c r="S708" s="350"/>
      <c r="T708" s="350"/>
      <c r="U708" s="274"/>
      <c r="V708" s="350"/>
      <c r="W708" s="350"/>
      <c r="X708" s="350"/>
      <c r="Y708" s="350"/>
      <c r="Z708" s="350"/>
      <c r="AA708" s="350"/>
      <c r="AB708" s="350"/>
      <c r="AC708" s="350"/>
      <c r="AD708" s="350"/>
    </row>
    <row r="709" spans="1:30" ht="15.75" customHeight="1">
      <c r="A709" s="535"/>
      <c r="B709" s="274"/>
      <c r="C709" s="274"/>
      <c r="D709" s="535"/>
      <c r="E709" s="535"/>
      <c r="F709" s="535"/>
      <c r="G709" s="535"/>
      <c r="H709" s="535"/>
      <c r="I709" s="535"/>
      <c r="J709" s="540"/>
      <c r="K709" s="535"/>
      <c r="L709" s="535"/>
      <c r="M709" s="535"/>
      <c r="N709" s="535"/>
      <c r="O709" s="535"/>
      <c r="P709" s="535"/>
      <c r="Q709" s="350"/>
      <c r="R709" s="535"/>
      <c r="S709" s="350"/>
      <c r="T709" s="350"/>
      <c r="U709" s="274"/>
      <c r="V709" s="350"/>
      <c r="W709" s="350"/>
      <c r="X709" s="350"/>
      <c r="Y709" s="350"/>
      <c r="Z709" s="350"/>
      <c r="AA709" s="350"/>
      <c r="AB709" s="350"/>
      <c r="AC709" s="350"/>
      <c r="AD709" s="350"/>
    </row>
    <row r="710" spans="1:30" ht="15.75" customHeight="1">
      <c r="A710" s="535"/>
      <c r="B710" s="274"/>
      <c r="C710" s="274"/>
      <c r="D710" s="535"/>
      <c r="E710" s="535"/>
      <c r="F710" s="535"/>
      <c r="G710" s="535"/>
      <c r="H710" s="535"/>
      <c r="I710" s="535"/>
      <c r="J710" s="540"/>
      <c r="K710" s="535"/>
      <c r="L710" s="535"/>
      <c r="M710" s="535"/>
      <c r="N710" s="535"/>
      <c r="O710" s="535"/>
      <c r="P710" s="535"/>
      <c r="Q710" s="350"/>
      <c r="R710" s="535"/>
      <c r="S710" s="350"/>
      <c r="T710" s="350"/>
      <c r="U710" s="274"/>
      <c r="V710" s="350"/>
      <c r="W710" s="350"/>
      <c r="X710" s="350"/>
      <c r="Y710" s="350"/>
      <c r="Z710" s="350"/>
      <c r="AA710" s="350"/>
      <c r="AB710" s="350"/>
      <c r="AC710" s="350"/>
      <c r="AD710" s="350"/>
    </row>
    <row r="711" spans="1:30" ht="15.75" customHeight="1">
      <c r="A711" s="535"/>
      <c r="B711" s="274"/>
      <c r="C711" s="274"/>
      <c r="D711" s="535"/>
      <c r="E711" s="535"/>
      <c r="F711" s="535"/>
      <c r="G711" s="535"/>
      <c r="H711" s="535"/>
      <c r="I711" s="535"/>
      <c r="J711" s="540"/>
      <c r="K711" s="535"/>
      <c r="L711" s="535"/>
      <c r="M711" s="535"/>
      <c r="N711" s="535"/>
      <c r="O711" s="535"/>
      <c r="P711" s="535"/>
      <c r="Q711" s="350"/>
      <c r="R711" s="535"/>
      <c r="S711" s="350"/>
      <c r="T711" s="350"/>
      <c r="U711" s="274"/>
      <c r="V711" s="350"/>
      <c r="W711" s="350"/>
      <c r="X711" s="350"/>
      <c r="Y711" s="350"/>
      <c r="Z711" s="350"/>
      <c r="AA711" s="350"/>
      <c r="AB711" s="350"/>
      <c r="AC711" s="350"/>
      <c r="AD711" s="350"/>
    </row>
    <row r="712" spans="1:30" ht="15.75" customHeight="1">
      <c r="A712" s="535"/>
      <c r="B712" s="274"/>
      <c r="C712" s="274"/>
      <c r="D712" s="535"/>
      <c r="E712" s="535"/>
      <c r="F712" s="535"/>
      <c r="G712" s="535"/>
      <c r="H712" s="535"/>
      <c r="I712" s="535"/>
      <c r="J712" s="540"/>
      <c r="K712" s="535"/>
      <c r="L712" s="535"/>
      <c r="M712" s="535"/>
      <c r="N712" s="535"/>
      <c r="O712" s="535"/>
      <c r="P712" s="535"/>
      <c r="Q712" s="350"/>
      <c r="R712" s="535"/>
      <c r="S712" s="350"/>
      <c r="T712" s="350"/>
      <c r="U712" s="274"/>
      <c r="V712" s="350"/>
      <c r="W712" s="350"/>
      <c r="X712" s="350"/>
      <c r="Y712" s="350"/>
      <c r="Z712" s="350"/>
      <c r="AA712" s="350"/>
      <c r="AB712" s="350"/>
      <c r="AC712" s="350"/>
      <c r="AD712" s="350"/>
    </row>
    <row r="713" spans="1:30" ht="15.75" customHeight="1">
      <c r="A713" s="535"/>
      <c r="B713" s="274"/>
      <c r="C713" s="274"/>
      <c r="D713" s="535"/>
      <c r="E713" s="535"/>
      <c r="F713" s="535"/>
      <c r="G713" s="535"/>
      <c r="H713" s="535"/>
      <c r="I713" s="535"/>
      <c r="J713" s="540"/>
      <c r="K713" s="535"/>
      <c r="L713" s="535"/>
      <c r="M713" s="535"/>
      <c r="N713" s="535"/>
      <c r="O713" s="535"/>
      <c r="P713" s="535"/>
      <c r="Q713" s="350"/>
      <c r="R713" s="535"/>
      <c r="S713" s="350"/>
      <c r="T713" s="350"/>
      <c r="U713" s="274"/>
      <c r="V713" s="350"/>
      <c r="W713" s="350"/>
      <c r="X713" s="350"/>
      <c r="Y713" s="350"/>
      <c r="Z713" s="350"/>
      <c r="AA713" s="350"/>
      <c r="AB713" s="350"/>
      <c r="AC713" s="350"/>
      <c r="AD713" s="350"/>
    </row>
    <row r="714" spans="1:30" ht="15.75" customHeight="1">
      <c r="A714" s="535"/>
      <c r="B714" s="274"/>
      <c r="C714" s="274"/>
      <c r="D714" s="535"/>
      <c r="E714" s="535"/>
      <c r="F714" s="535"/>
      <c r="G714" s="535"/>
      <c r="H714" s="535"/>
      <c r="I714" s="535"/>
      <c r="J714" s="540"/>
      <c r="K714" s="535"/>
      <c r="L714" s="535"/>
      <c r="M714" s="535"/>
      <c r="N714" s="535"/>
      <c r="O714" s="535"/>
      <c r="P714" s="535"/>
      <c r="Q714" s="350"/>
      <c r="R714" s="535"/>
      <c r="S714" s="350"/>
      <c r="T714" s="350"/>
      <c r="U714" s="274"/>
      <c r="V714" s="350"/>
      <c r="W714" s="350"/>
      <c r="X714" s="350"/>
      <c r="Y714" s="350"/>
      <c r="Z714" s="350"/>
      <c r="AA714" s="350"/>
      <c r="AB714" s="350"/>
      <c r="AC714" s="350"/>
      <c r="AD714" s="350"/>
    </row>
    <row r="715" spans="1:30" ht="15.75" customHeight="1">
      <c r="A715" s="535"/>
      <c r="B715" s="274"/>
      <c r="C715" s="274"/>
      <c r="D715" s="535"/>
      <c r="E715" s="535"/>
      <c r="F715" s="535"/>
      <c r="G715" s="535"/>
      <c r="H715" s="535"/>
      <c r="I715" s="535"/>
      <c r="J715" s="540"/>
      <c r="K715" s="535"/>
      <c r="L715" s="535"/>
      <c r="M715" s="535"/>
      <c r="N715" s="535"/>
      <c r="O715" s="535"/>
      <c r="P715" s="535"/>
      <c r="Q715" s="350"/>
      <c r="R715" s="535"/>
      <c r="S715" s="350"/>
      <c r="T715" s="350"/>
      <c r="U715" s="274"/>
      <c r="V715" s="350"/>
      <c r="W715" s="350"/>
      <c r="X715" s="350"/>
      <c r="Y715" s="350"/>
      <c r="Z715" s="350"/>
      <c r="AA715" s="350"/>
      <c r="AB715" s="350"/>
      <c r="AC715" s="350"/>
      <c r="AD715" s="350"/>
    </row>
    <row r="716" spans="1:30" ht="15.75" customHeight="1">
      <c r="A716" s="535"/>
      <c r="B716" s="274"/>
      <c r="C716" s="274"/>
      <c r="D716" s="535"/>
      <c r="E716" s="535"/>
      <c r="F716" s="535"/>
      <c r="G716" s="535"/>
      <c r="H716" s="535"/>
      <c r="I716" s="535"/>
      <c r="J716" s="540"/>
      <c r="K716" s="535"/>
      <c r="L716" s="535"/>
      <c r="M716" s="535"/>
      <c r="N716" s="535"/>
      <c r="O716" s="535"/>
      <c r="P716" s="535"/>
      <c r="Q716" s="350"/>
      <c r="R716" s="535"/>
      <c r="S716" s="350"/>
      <c r="T716" s="350"/>
      <c r="U716" s="274"/>
      <c r="V716" s="350"/>
      <c r="W716" s="350"/>
      <c r="X716" s="350"/>
      <c r="Y716" s="350"/>
      <c r="Z716" s="350"/>
      <c r="AA716" s="350"/>
      <c r="AB716" s="350"/>
      <c r="AC716" s="350"/>
      <c r="AD716" s="350"/>
    </row>
    <row r="717" spans="1:30" ht="15.75" customHeight="1">
      <c r="A717" s="535"/>
      <c r="B717" s="274"/>
      <c r="C717" s="274"/>
      <c r="D717" s="535"/>
      <c r="E717" s="535"/>
      <c r="F717" s="535"/>
      <c r="G717" s="535"/>
      <c r="H717" s="535"/>
      <c r="I717" s="535"/>
      <c r="J717" s="540"/>
      <c r="K717" s="535"/>
      <c r="L717" s="535"/>
      <c r="M717" s="535"/>
      <c r="N717" s="535"/>
      <c r="O717" s="535"/>
      <c r="P717" s="535"/>
      <c r="Q717" s="350"/>
      <c r="R717" s="535"/>
      <c r="S717" s="350"/>
      <c r="T717" s="350"/>
      <c r="U717" s="274"/>
      <c r="V717" s="350"/>
      <c r="W717" s="350"/>
      <c r="X717" s="350"/>
      <c r="Y717" s="350"/>
      <c r="Z717" s="350"/>
      <c r="AA717" s="350"/>
      <c r="AB717" s="350"/>
      <c r="AC717" s="350"/>
      <c r="AD717" s="350"/>
    </row>
    <row r="718" spans="1:30" ht="15.75" customHeight="1">
      <c r="A718" s="535"/>
      <c r="B718" s="274"/>
      <c r="C718" s="274"/>
      <c r="D718" s="535"/>
      <c r="E718" s="535"/>
      <c r="F718" s="535"/>
      <c r="G718" s="535"/>
      <c r="H718" s="535"/>
      <c r="I718" s="535"/>
      <c r="J718" s="540"/>
      <c r="K718" s="535"/>
      <c r="L718" s="535"/>
      <c r="M718" s="535"/>
      <c r="N718" s="535"/>
      <c r="O718" s="535"/>
      <c r="P718" s="535"/>
      <c r="Q718" s="350"/>
      <c r="R718" s="535"/>
      <c r="S718" s="350"/>
      <c r="T718" s="350"/>
      <c r="U718" s="274"/>
      <c r="V718" s="350"/>
      <c r="W718" s="350"/>
      <c r="X718" s="350"/>
      <c r="Y718" s="350"/>
      <c r="Z718" s="350"/>
      <c r="AA718" s="350"/>
      <c r="AB718" s="350"/>
      <c r="AC718" s="350"/>
      <c r="AD718" s="350"/>
    </row>
    <row r="719" spans="1:30" ht="15.75" customHeight="1">
      <c r="A719" s="535"/>
      <c r="B719" s="274"/>
      <c r="C719" s="274"/>
      <c r="D719" s="535"/>
      <c r="E719" s="535"/>
      <c r="F719" s="535"/>
      <c r="G719" s="535"/>
      <c r="H719" s="535"/>
      <c r="I719" s="535"/>
      <c r="J719" s="540"/>
      <c r="K719" s="535"/>
      <c r="L719" s="535"/>
      <c r="M719" s="535"/>
      <c r="N719" s="535"/>
      <c r="O719" s="535"/>
      <c r="P719" s="535"/>
      <c r="Q719" s="350"/>
      <c r="R719" s="535"/>
      <c r="S719" s="350"/>
      <c r="T719" s="350"/>
      <c r="U719" s="274"/>
      <c r="V719" s="350"/>
      <c r="W719" s="350"/>
      <c r="X719" s="350"/>
      <c r="Y719" s="350"/>
      <c r="Z719" s="350"/>
      <c r="AA719" s="350"/>
      <c r="AB719" s="350"/>
      <c r="AC719" s="350"/>
      <c r="AD719" s="350"/>
    </row>
    <row r="720" spans="1:30" ht="15.75" customHeight="1">
      <c r="A720" s="535"/>
      <c r="B720" s="274"/>
      <c r="C720" s="274"/>
      <c r="D720" s="535"/>
      <c r="E720" s="535"/>
      <c r="F720" s="535"/>
      <c r="G720" s="535"/>
      <c r="H720" s="535"/>
      <c r="I720" s="535"/>
      <c r="J720" s="540"/>
      <c r="K720" s="535"/>
      <c r="L720" s="535"/>
      <c r="M720" s="535"/>
      <c r="N720" s="535"/>
      <c r="O720" s="535"/>
      <c r="P720" s="535"/>
      <c r="Q720" s="350"/>
      <c r="R720" s="535"/>
      <c r="S720" s="350"/>
      <c r="T720" s="350"/>
      <c r="U720" s="274"/>
      <c r="V720" s="350"/>
      <c r="W720" s="350"/>
      <c r="X720" s="350"/>
      <c r="Y720" s="350"/>
      <c r="Z720" s="350"/>
      <c r="AA720" s="350"/>
      <c r="AB720" s="350"/>
      <c r="AC720" s="350"/>
      <c r="AD720" s="350"/>
    </row>
    <row r="721" spans="1:30" ht="15.75" customHeight="1">
      <c r="A721" s="535"/>
      <c r="B721" s="274"/>
      <c r="C721" s="274"/>
      <c r="D721" s="535"/>
      <c r="E721" s="535"/>
      <c r="F721" s="535"/>
      <c r="G721" s="535"/>
      <c r="H721" s="535"/>
      <c r="I721" s="535"/>
      <c r="J721" s="540"/>
      <c r="K721" s="535"/>
      <c r="L721" s="535"/>
      <c r="M721" s="535"/>
      <c r="N721" s="535"/>
      <c r="O721" s="535"/>
      <c r="P721" s="535"/>
      <c r="Q721" s="350"/>
      <c r="R721" s="535"/>
      <c r="S721" s="350"/>
      <c r="T721" s="350"/>
      <c r="U721" s="274"/>
      <c r="V721" s="350"/>
      <c r="W721" s="350"/>
      <c r="X721" s="350"/>
      <c r="Y721" s="350"/>
      <c r="Z721" s="350"/>
      <c r="AA721" s="350"/>
      <c r="AB721" s="350"/>
      <c r="AC721" s="350"/>
      <c r="AD721" s="350"/>
    </row>
    <row r="722" spans="1:30" ht="15.75" customHeight="1">
      <c r="A722" s="535"/>
      <c r="B722" s="274"/>
      <c r="C722" s="274"/>
      <c r="D722" s="535"/>
      <c r="E722" s="535"/>
      <c r="F722" s="535"/>
      <c r="G722" s="535"/>
      <c r="H722" s="535"/>
      <c r="I722" s="535"/>
      <c r="J722" s="540"/>
      <c r="K722" s="535"/>
      <c r="L722" s="535"/>
      <c r="M722" s="535"/>
      <c r="N722" s="535"/>
      <c r="O722" s="535"/>
      <c r="P722" s="535"/>
      <c r="Q722" s="350"/>
      <c r="R722" s="535"/>
      <c r="S722" s="350"/>
      <c r="T722" s="350"/>
      <c r="U722" s="274"/>
      <c r="V722" s="350"/>
      <c r="W722" s="350"/>
      <c r="X722" s="350"/>
      <c r="Y722" s="350"/>
      <c r="Z722" s="350"/>
      <c r="AA722" s="350"/>
      <c r="AB722" s="350"/>
      <c r="AC722" s="350"/>
      <c r="AD722" s="350"/>
    </row>
    <row r="723" spans="1:30" ht="15.75" customHeight="1">
      <c r="A723" s="535"/>
      <c r="B723" s="274"/>
      <c r="C723" s="274"/>
      <c r="D723" s="535"/>
      <c r="E723" s="535"/>
      <c r="F723" s="535"/>
      <c r="G723" s="535"/>
      <c r="H723" s="535"/>
      <c r="I723" s="535"/>
      <c r="J723" s="540"/>
      <c r="K723" s="535"/>
      <c r="L723" s="535"/>
      <c r="M723" s="535"/>
      <c r="N723" s="535"/>
      <c r="O723" s="535"/>
      <c r="P723" s="535"/>
      <c r="Q723" s="350"/>
      <c r="R723" s="535"/>
      <c r="S723" s="350"/>
      <c r="T723" s="350"/>
      <c r="U723" s="274"/>
      <c r="V723" s="350"/>
      <c r="W723" s="350"/>
      <c r="X723" s="350"/>
      <c r="Y723" s="350"/>
      <c r="Z723" s="350"/>
      <c r="AA723" s="350"/>
      <c r="AB723" s="350"/>
      <c r="AC723" s="350"/>
      <c r="AD723" s="350"/>
    </row>
    <row r="724" spans="1:30" ht="15.75" customHeight="1">
      <c r="A724" s="535"/>
      <c r="B724" s="274"/>
      <c r="C724" s="274"/>
      <c r="D724" s="535"/>
      <c r="E724" s="535"/>
      <c r="F724" s="535"/>
      <c r="G724" s="535"/>
      <c r="H724" s="535"/>
      <c r="I724" s="535"/>
      <c r="J724" s="540"/>
      <c r="K724" s="535"/>
      <c r="L724" s="535"/>
      <c r="M724" s="535"/>
      <c r="N724" s="535"/>
      <c r="O724" s="535"/>
      <c r="P724" s="535"/>
      <c r="Q724" s="350"/>
      <c r="R724" s="535"/>
      <c r="S724" s="350"/>
      <c r="T724" s="350"/>
      <c r="U724" s="274"/>
      <c r="V724" s="350"/>
      <c r="W724" s="350"/>
      <c r="X724" s="350"/>
      <c r="Y724" s="350"/>
      <c r="Z724" s="350"/>
      <c r="AA724" s="350"/>
      <c r="AB724" s="350"/>
      <c r="AC724" s="350"/>
      <c r="AD724" s="350"/>
    </row>
    <row r="725" spans="1:30" ht="15.75" customHeight="1">
      <c r="A725" s="535"/>
      <c r="B725" s="274"/>
      <c r="C725" s="274"/>
      <c r="D725" s="535"/>
      <c r="E725" s="535"/>
      <c r="F725" s="535"/>
      <c r="G725" s="535"/>
      <c r="H725" s="535"/>
      <c r="I725" s="535"/>
      <c r="J725" s="540"/>
      <c r="K725" s="535"/>
      <c r="L725" s="535"/>
      <c r="M725" s="535"/>
      <c r="N725" s="535"/>
      <c r="O725" s="535"/>
      <c r="P725" s="535"/>
      <c r="Q725" s="350"/>
      <c r="R725" s="535"/>
      <c r="S725" s="350"/>
      <c r="T725" s="350"/>
      <c r="U725" s="274"/>
      <c r="V725" s="350"/>
      <c r="W725" s="350"/>
      <c r="X725" s="350"/>
      <c r="Y725" s="350"/>
      <c r="Z725" s="350"/>
      <c r="AA725" s="350"/>
      <c r="AB725" s="350"/>
      <c r="AC725" s="350"/>
      <c r="AD725" s="350"/>
    </row>
    <row r="726" spans="1:30" ht="15.75" customHeight="1">
      <c r="A726" s="535"/>
      <c r="B726" s="274"/>
      <c r="C726" s="274"/>
      <c r="D726" s="535"/>
      <c r="E726" s="535"/>
      <c r="F726" s="535"/>
      <c r="G726" s="535"/>
      <c r="H726" s="535"/>
      <c r="I726" s="535"/>
      <c r="J726" s="540"/>
      <c r="K726" s="535"/>
      <c r="L726" s="535"/>
      <c r="M726" s="535"/>
      <c r="N726" s="535"/>
      <c r="O726" s="535"/>
      <c r="P726" s="535"/>
      <c r="Q726" s="350"/>
      <c r="R726" s="535"/>
      <c r="S726" s="350"/>
      <c r="T726" s="350"/>
      <c r="U726" s="274"/>
      <c r="V726" s="350"/>
      <c r="W726" s="350"/>
      <c r="X726" s="350"/>
      <c r="Y726" s="350"/>
      <c r="Z726" s="350"/>
      <c r="AA726" s="350"/>
      <c r="AB726" s="350"/>
      <c r="AC726" s="350"/>
      <c r="AD726" s="350"/>
    </row>
    <row r="727" spans="1:30" ht="15.75" customHeight="1">
      <c r="A727" s="535"/>
      <c r="B727" s="274"/>
      <c r="C727" s="274"/>
      <c r="D727" s="535"/>
      <c r="E727" s="535"/>
      <c r="F727" s="535"/>
      <c r="G727" s="535"/>
      <c r="H727" s="535"/>
      <c r="I727" s="535"/>
      <c r="J727" s="540"/>
      <c r="K727" s="535"/>
      <c r="L727" s="535"/>
      <c r="M727" s="535"/>
      <c r="N727" s="535"/>
      <c r="O727" s="535"/>
      <c r="P727" s="535"/>
      <c r="Q727" s="350"/>
      <c r="R727" s="535"/>
      <c r="S727" s="350"/>
      <c r="T727" s="350"/>
      <c r="U727" s="274"/>
      <c r="V727" s="350"/>
      <c r="W727" s="350"/>
      <c r="X727" s="350"/>
      <c r="Y727" s="350"/>
      <c r="Z727" s="350"/>
      <c r="AA727" s="350"/>
      <c r="AB727" s="350"/>
      <c r="AC727" s="350"/>
      <c r="AD727" s="350"/>
    </row>
    <row r="728" spans="1:30" ht="15.75" customHeight="1">
      <c r="A728" s="535"/>
      <c r="B728" s="274"/>
      <c r="C728" s="274"/>
      <c r="D728" s="535"/>
      <c r="E728" s="535"/>
      <c r="F728" s="535"/>
      <c r="G728" s="535"/>
      <c r="H728" s="535"/>
      <c r="I728" s="535"/>
      <c r="J728" s="540"/>
      <c r="K728" s="535"/>
      <c r="L728" s="535"/>
      <c r="M728" s="535"/>
      <c r="N728" s="535"/>
      <c r="O728" s="535"/>
      <c r="P728" s="535"/>
      <c r="Q728" s="350"/>
      <c r="R728" s="535"/>
      <c r="S728" s="350"/>
      <c r="T728" s="350"/>
      <c r="U728" s="274"/>
      <c r="V728" s="350"/>
      <c r="W728" s="350"/>
      <c r="X728" s="350"/>
      <c r="Y728" s="350"/>
      <c r="Z728" s="350"/>
      <c r="AA728" s="350"/>
      <c r="AB728" s="350"/>
      <c r="AC728" s="350"/>
      <c r="AD728" s="350"/>
    </row>
    <row r="729" spans="1:30" ht="15.75" customHeight="1">
      <c r="A729" s="535"/>
      <c r="B729" s="274"/>
      <c r="C729" s="274"/>
      <c r="D729" s="535"/>
      <c r="E729" s="535"/>
      <c r="F729" s="535"/>
      <c r="G729" s="535"/>
      <c r="H729" s="535"/>
      <c r="I729" s="535"/>
      <c r="J729" s="540"/>
      <c r="K729" s="535"/>
      <c r="L729" s="535"/>
      <c r="M729" s="535"/>
      <c r="N729" s="535"/>
      <c r="O729" s="535"/>
      <c r="P729" s="535"/>
      <c r="Q729" s="350"/>
      <c r="R729" s="535"/>
      <c r="S729" s="350"/>
      <c r="T729" s="350"/>
      <c r="U729" s="274"/>
      <c r="V729" s="350"/>
      <c r="W729" s="350"/>
      <c r="X729" s="350"/>
      <c r="Y729" s="350"/>
      <c r="Z729" s="350"/>
      <c r="AA729" s="350"/>
      <c r="AB729" s="350"/>
      <c r="AC729" s="350"/>
      <c r="AD729" s="350"/>
    </row>
    <row r="730" spans="1:30" ht="15.75" customHeight="1">
      <c r="A730" s="535"/>
      <c r="B730" s="274"/>
      <c r="C730" s="274"/>
      <c r="D730" s="535"/>
      <c r="E730" s="535"/>
      <c r="F730" s="535"/>
      <c r="G730" s="535"/>
      <c r="H730" s="535"/>
      <c r="I730" s="535"/>
      <c r="J730" s="540"/>
      <c r="K730" s="535"/>
      <c r="L730" s="535"/>
      <c r="M730" s="535"/>
      <c r="N730" s="535"/>
      <c r="O730" s="535"/>
      <c r="P730" s="535"/>
      <c r="Q730" s="350"/>
      <c r="R730" s="535"/>
      <c r="S730" s="350"/>
      <c r="T730" s="350"/>
      <c r="U730" s="274"/>
      <c r="V730" s="350"/>
      <c r="W730" s="350"/>
      <c r="X730" s="350"/>
      <c r="Y730" s="350"/>
      <c r="Z730" s="350"/>
      <c r="AA730" s="350"/>
      <c r="AB730" s="350"/>
      <c r="AC730" s="350"/>
      <c r="AD730" s="350"/>
    </row>
    <row r="731" spans="1:30" ht="15.75" customHeight="1">
      <c r="A731" s="535"/>
      <c r="B731" s="274"/>
      <c r="C731" s="274"/>
      <c r="D731" s="535"/>
      <c r="E731" s="535"/>
      <c r="F731" s="535"/>
      <c r="G731" s="535"/>
      <c r="H731" s="535"/>
      <c r="I731" s="535"/>
      <c r="J731" s="540"/>
      <c r="K731" s="535"/>
      <c r="L731" s="535"/>
      <c r="M731" s="535"/>
      <c r="N731" s="535"/>
      <c r="O731" s="535"/>
      <c r="P731" s="535"/>
      <c r="Q731" s="350"/>
      <c r="R731" s="535"/>
      <c r="S731" s="350"/>
      <c r="T731" s="350"/>
      <c r="U731" s="274"/>
      <c r="V731" s="350"/>
      <c r="W731" s="350"/>
      <c r="X731" s="350"/>
      <c r="Y731" s="350"/>
      <c r="Z731" s="350"/>
      <c r="AA731" s="350"/>
      <c r="AB731" s="350"/>
      <c r="AC731" s="350"/>
      <c r="AD731" s="350"/>
    </row>
    <row r="732" spans="1:30" ht="15.75" customHeight="1">
      <c r="A732" s="535"/>
      <c r="B732" s="274"/>
      <c r="C732" s="274"/>
      <c r="D732" s="535"/>
      <c r="E732" s="535"/>
      <c r="F732" s="535"/>
      <c r="G732" s="535"/>
      <c r="H732" s="535"/>
      <c r="I732" s="535"/>
      <c r="J732" s="540"/>
      <c r="K732" s="535"/>
      <c r="L732" s="535"/>
      <c r="M732" s="535"/>
      <c r="N732" s="535"/>
      <c r="O732" s="535"/>
      <c r="P732" s="535"/>
      <c r="Q732" s="350"/>
      <c r="R732" s="535"/>
      <c r="S732" s="350"/>
      <c r="T732" s="350"/>
      <c r="U732" s="274"/>
      <c r="V732" s="350"/>
      <c r="W732" s="350"/>
      <c r="X732" s="350"/>
      <c r="Y732" s="350"/>
      <c r="Z732" s="350"/>
      <c r="AA732" s="350"/>
      <c r="AB732" s="350"/>
      <c r="AC732" s="350"/>
      <c r="AD732" s="350"/>
    </row>
    <row r="733" spans="1:30" ht="15.75" customHeight="1">
      <c r="A733" s="535"/>
      <c r="B733" s="274"/>
      <c r="C733" s="274"/>
      <c r="D733" s="535"/>
      <c r="E733" s="535"/>
      <c r="F733" s="535"/>
      <c r="G733" s="535"/>
      <c r="H733" s="535"/>
      <c r="I733" s="535"/>
      <c r="J733" s="540"/>
      <c r="K733" s="535"/>
      <c r="L733" s="535"/>
      <c r="M733" s="535"/>
      <c r="N733" s="535"/>
      <c r="O733" s="535"/>
      <c r="P733" s="535"/>
      <c r="Q733" s="350"/>
      <c r="R733" s="535"/>
      <c r="S733" s="350"/>
      <c r="T733" s="350"/>
      <c r="U733" s="274"/>
      <c r="V733" s="350"/>
      <c r="W733" s="350"/>
      <c r="X733" s="350"/>
      <c r="Y733" s="350"/>
      <c r="Z733" s="350"/>
      <c r="AA733" s="350"/>
      <c r="AB733" s="350"/>
      <c r="AC733" s="350"/>
      <c r="AD733" s="350"/>
    </row>
    <row r="734" spans="1:30" ht="15.75" customHeight="1">
      <c r="A734" s="535"/>
      <c r="B734" s="274"/>
      <c r="C734" s="274"/>
      <c r="D734" s="535"/>
      <c r="E734" s="535"/>
      <c r="F734" s="535"/>
      <c r="G734" s="535"/>
      <c r="H734" s="535"/>
      <c r="I734" s="535"/>
      <c r="J734" s="540"/>
      <c r="K734" s="535"/>
      <c r="L734" s="535"/>
      <c r="M734" s="535"/>
      <c r="N734" s="535"/>
      <c r="O734" s="535"/>
      <c r="P734" s="535"/>
      <c r="Q734" s="350"/>
      <c r="R734" s="535"/>
      <c r="S734" s="350"/>
      <c r="T734" s="350"/>
      <c r="U734" s="274"/>
      <c r="V734" s="350"/>
      <c r="W734" s="350"/>
      <c r="X734" s="350"/>
      <c r="Y734" s="350"/>
      <c r="Z734" s="350"/>
      <c r="AA734" s="350"/>
      <c r="AB734" s="350"/>
      <c r="AC734" s="350"/>
      <c r="AD734" s="350"/>
    </row>
    <row r="735" spans="1:30" ht="15.75" customHeight="1">
      <c r="A735" s="535"/>
      <c r="B735" s="274"/>
      <c r="C735" s="274"/>
      <c r="D735" s="535"/>
      <c r="E735" s="535"/>
      <c r="F735" s="535"/>
      <c r="G735" s="535"/>
      <c r="H735" s="535"/>
      <c r="I735" s="535"/>
      <c r="J735" s="540"/>
      <c r="K735" s="535"/>
      <c r="L735" s="535"/>
      <c r="M735" s="535"/>
      <c r="N735" s="535"/>
      <c r="O735" s="535"/>
      <c r="P735" s="535"/>
      <c r="Q735" s="350"/>
      <c r="R735" s="535"/>
      <c r="S735" s="350"/>
      <c r="T735" s="350"/>
      <c r="U735" s="274"/>
      <c r="V735" s="350"/>
      <c r="W735" s="350"/>
      <c r="X735" s="350"/>
      <c r="Y735" s="350"/>
      <c r="Z735" s="350"/>
      <c r="AA735" s="350"/>
      <c r="AB735" s="350"/>
      <c r="AC735" s="350"/>
      <c r="AD735" s="350"/>
    </row>
    <row r="736" spans="1:30" ht="15.75" customHeight="1">
      <c r="A736" s="535"/>
      <c r="B736" s="274"/>
      <c r="C736" s="274"/>
      <c r="D736" s="535"/>
      <c r="E736" s="535"/>
      <c r="F736" s="535"/>
      <c r="G736" s="535"/>
      <c r="H736" s="535"/>
      <c r="I736" s="535"/>
      <c r="J736" s="540"/>
      <c r="K736" s="535"/>
      <c r="L736" s="535"/>
      <c r="M736" s="535"/>
      <c r="N736" s="535"/>
      <c r="O736" s="535"/>
      <c r="P736" s="535"/>
      <c r="Q736" s="350"/>
      <c r="R736" s="535"/>
      <c r="S736" s="350"/>
      <c r="T736" s="350"/>
      <c r="U736" s="274"/>
      <c r="V736" s="350"/>
      <c r="W736" s="350"/>
      <c r="X736" s="350"/>
      <c r="Y736" s="350"/>
      <c r="Z736" s="350"/>
      <c r="AA736" s="350"/>
      <c r="AB736" s="350"/>
      <c r="AC736" s="350"/>
      <c r="AD736" s="350"/>
    </row>
    <row r="737" spans="1:30" ht="15.75" customHeight="1">
      <c r="A737" s="535"/>
      <c r="B737" s="274"/>
      <c r="C737" s="274"/>
      <c r="D737" s="535"/>
      <c r="E737" s="535"/>
      <c r="F737" s="535"/>
      <c r="G737" s="535"/>
      <c r="H737" s="535"/>
      <c r="I737" s="535"/>
      <c r="J737" s="540"/>
      <c r="K737" s="535"/>
      <c r="L737" s="535"/>
      <c r="M737" s="535"/>
      <c r="N737" s="535"/>
      <c r="O737" s="535"/>
      <c r="P737" s="535"/>
      <c r="Q737" s="350"/>
      <c r="R737" s="535"/>
      <c r="S737" s="350"/>
      <c r="T737" s="350"/>
      <c r="U737" s="274"/>
      <c r="V737" s="350"/>
      <c r="W737" s="350"/>
      <c r="X737" s="350"/>
      <c r="Y737" s="350"/>
      <c r="Z737" s="350"/>
      <c r="AA737" s="350"/>
      <c r="AB737" s="350"/>
      <c r="AC737" s="350"/>
      <c r="AD737" s="350"/>
    </row>
    <row r="738" spans="1:30" ht="15.75" customHeight="1">
      <c r="A738" s="535"/>
      <c r="B738" s="274"/>
      <c r="C738" s="274"/>
      <c r="D738" s="535"/>
      <c r="E738" s="535"/>
      <c r="F738" s="535"/>
      <c r="G738" s="535"/>
      <c r="H738" s="535"/>
      <c r="I738" s="535"/>
      <c r="J738" s="540"/>
      <c r="K738" s="535"/>
      <c r="L738" s="535"/>
      <c r="M738" s="535"/>
      <c r="N738" s="535"/>
      <c r="O738" s="535"/>
      <c r="P738" s="535"/>
      <c r="Q738" s="350"/>
      <c r="R738" s="535"/>
      <c r="S738" s="350"/>
      <c r="T738" s="350"/>
      <c r="U738" s="274"/>
      <c r="V738" s="350"/>
      <c r="W738" s="350"/>
      <c r="X738" s="350"/>
      <c r="Y738" s="350"/>
      <c r="Z738" s="350"/>
      <c r="AA738" s="350"/>
      <c r="AB738" s="350"/>
      <c r="AC738" s="350"/>
      <c r="AD738" s="350"/>
    </row>
    <row r="739" spans="1:30" ht="15.75" customHeight="1">
      <c r="A739" s="535"/>
      <c r="B739" s="274"/>
      <c r="C739" s="274"/>
      <c r="D739" s="535"/>
      <c r="E739" s="535"/>
      <c r="F739" s="535"/>
      <c r="G739" s="535"/>
      <c r="H739" s="535"/>
      <c r="I739" s="535"/>
      <c r="J739" s="540"/>
      <c r="K739" s="535"/>
      <c r="L739" s="535"/>
      <c r="M739" s="535"/>
      <c r="N739" s="535"/>
      <c r="O739" s="535"/>
      <c r="P739" s="535"/>
      <c r="Q739" s="350"/>
      <c r="R739" s="535"/>
      <c r="S739" s="350"/>
      <c r="T739" s="350"/>
      <c r="U739" s="274"/>
      <c r="V739" s="350"/>
      <c r="W739" s="350"/>
      <c r="X739" s="350"/>
      <c r="Y739" s="350"/>
      <c r="Z739" s="350"/>
      <c r="AA739" s="350"/>
      <c r="AB739" s="350"/>
      <c r="AC739" s="350"/>
      <c r="AD739" s="350"/>
    </row>
    <row r="740" spans="1:30" ht="15.75" customHeight="1">
      <c r="A740" s="535"/>
      <c r="B740" s="274"/>
      <c r="C740" s="274"/>
      <c r="D740" s="535"/>
      <c r="E740" s="535"/>
      <c r="F740" s="535"/>
      <c r="G740" s="535"/>
      <c r="H740" s="535"/>
      <c r="I740" s="535"/>
      <c r="J740" s="540"/>
      <c r="K740" s="535"/>
      <c r="L740" s="535"/>
      <c r="M740" s="535"/>
      <c r="N740" s="535"/>
      <c r="O740" s="535"/>
      <c r="P740" s="535"/>
      <c r="Q740" s="350"/>
      <c r="R740" s="535"/>
      <c r="S740" s="350"/>
      <c r="T740" s="350"/>
      <c r="U740" s="274"/>
      <c r="V740" s="350"/>
      <c r="W740" s="350"/>
      <c r="X740" s="350"/>
      <c r="Y740" s="350"/>
      <c r="Z740" s="350"/>
      <c r="AA740" s="350"/>
      <c r="AB740" s="350"/>
      <c r="AC740" s="350"/>
      <c r="AD740" s="350"/>
    </row>
    <row r="741" spans="1:30" ht="15.75" customHeight="1">
      <c r="A741" s="535"/>
      <c r="B741" s="274"/>
      <c r="C741" s="274"/>
      <c r="D741" s="535"/>
      <c r="E741" s="535"/>
      <c r="F741" s="535"/>
      <c r="G741" s="535"/>
      <c r="H741" s="535"/>
      <c r="I741" s="535"/>
      <c r="J741" s="540"/>
      <c r="K741" s="535"/>
      <c r="L741" s="535"/>
      <c r="M741" s="535"/>
      <c r="N741" s="535"/>
      <c r="O741" s="535"/>
      <c r="P741" s="535"/>
      <c r="Q741" s="350"/>
      <c r="R741" s="535"/>
      <c r="S741" s="350"/>
      <c r="T741" s="350"/>
      <c r="U741" s="274"/>
      <c r="V741" s="350"/>
      <c r="W741" s="350"/>
      <c r="X741" s="350"/>
      <c r="Y741" s="350"/>
      <c r="Z741" s="350"/>
      <c r="AA741" s="350"/>
      <c r="AB741" s="350"/>
      <c r="AC741" s="350"/>
      <c r="AD741" s="350"/>
    </row>
    <row r="742" spans="1:30" ht="15.75" customHeight="1">
      <c r="A742" s="535"/>
      <c r="B742" s="274"/>
      <c r="C742" s="274"/>
      <c r="D742" s="535"/>
      <c r="E742" s="535"/>
      <c r="F742" s="535"/>
      <c r="G742" s="535"/>
      <c r="H742" s="535"/>
      <c r="I742" s="535"/>
      <c r="J742" s="540"/>
      <c r="K742" s="535"/>
      <c r="L742" s="535"/>
      <c r="M742" s="535"/>
      <c r="N742" s="535"/>
      <c r="O742" s="535"/>
      <c r="P742" s="535"/>
      <c r="Q742" s="350"/>
      <c r="R742" s="535"/>
      <c r="S742" s="350"/>
      <c r="T742" s="350"/>
      <c r="U742" s="274"/>
      <c r="V742" s="350"/>
      <c r="W742" s="350"/>
      <c r="X742" s="350"/>
      <c r="Y742" s="350"/>
      <c r="Z742" s="350"/>
      <c r="AA742" s="350"/>
      <c r="AB742" s="350"/>
      <c r="AC742" s="350"/>
      <c r="AD742" s="350"/>
    </row>
    <row r="743" spans="1:30" ht="15.75" customHeight="1">
      <c r="A743" s="535"/>
      <c r="B743" s="274"/>
      <c r="C743" s="274"/>
      <c r="D743" s="535"/>
      <c r="E743" s="535"/>
      <c r="F743" s="535"/>
      <c r="G743" s="535"/>
      <c r="H743" s="535"/>
      <c r="I743" s="535"/>
      <c r="J743" s="540"/>
      <c r="K743" s="535"/>
      <c r="L743" s="535"/>
      <c r="M743" s="535"/>
      <c r="N743" s="535"/>
      <c r="O743" s="535"/>
      <c r="P743" s="535"/>
      <c r="Q743" s="350"/>
      <c r="R743" s="535"/>
      <c r="S743" s="350"/>
      <c r="T743" s="350"/>
      <c r="U743" s="274"/>
      <c r="V743" s="350"/>
      <c r="W743" s="350"/>
      <c r="X743" s="350"/>
      <c r="Y743" s="350"/>
      <c r="Z743" s="350"/>
      <c r="AA743" s="350"/>
      <c r="AB743" s="350"/>
      <c r="AC743" s="350"/>
      <c r="AD743" s="350"/>
    </row>
    <row r="744" spans="1:30" ht="15.75" customHeight="1">
      <c r="A744" s="535"/>
      <c r="B744" s="274"/>
      <c r="C744" s="274"/>
      <c r="D744" s="535"/>
      <c r="E744" s="535"/>
      <c r="F744" s="535"/>
      <c r="G744" s="535"/>
      <c r="H744" s="535"/>
      <c r="I744" s="535"/>
      <c r="J744" s="540"/>
      <c r="K744" s="535"/>
      <c r="L744" s="535"/>
      <c r="M744" s="535"/>
      <c r="N744" s="535"/>
      <c r="O744" s="535"/>
      <c r="P744" s="535"/>
      <c r="Q744" s="350"/>
      <c r="R744" s="535"/>
      <c r="S744" s="350"/>
      <c r="T744" s="350"/>
      <c r="U744" s="274"/>
      <c r="V744" s="350"/>
      <c r="W744" s="350"/>
      <c r="X744" s="350"/>
      <c r="Y744" s="350"/>
      <c r="Z744" s="350"/>
      <c r="AA744" s="350"/>
      <c r="AB744" s="350"/>
      <c r="AC744" s="350"/>
      <c r="AD744" s="350"/>
    </row>
    <row r="745" spans="1:30" ht="15.75" customHeight="1">
      <c r="A745" s="535"/>
      <c r="B745" s="274"/>
      <c r="C745" s="274"/>
      <c r="D745" s="535"/>
      <c r="E745" s="535"/>
      <c r="F745" s="535"/>
      <c r="G745" s="535"/>
      <c r="H745" s="535"/>
      <c r="I745" s="535"/>
      <c r="J745" s="540"/>
      <c r="K745" s="535"/>
      <c r="L745" s="535"/>
      <c r="M745" s="535"/>
      <c r="N745" s="535"/>
      <c r="O745" s="535"/>
      <c r="P745" s="535"/>
      <c r="Q745" s="350"/>
      <c r="R745" s="535"/>
      <c r="S745" s="350"/>
      <c r="T745" s="350"/>
      <c r="U745" s="274"/>
      <c r="V745" s="350"/>
      <c r="W745" s="350"/>
      <c r="X745" s="350"/>
      <c r="Y745" s="350"/>
      <c r="Z745" s="350"/>
      <c r="AA745" s="350"/>
      <c r="AB745" s="350"/>
      <c r="AC745" s="350"/>
      <c r="AD745" s="350"/>
    </row>
    <row r="746" spans="1:30" ht="15.75" customHeight="1">
      <c r="A746" s="535"/>
      <c r="B746" s="274"/>
      <c r="C746" s="274"/>
      <c r="D746" s="535"/>
      <c r="E746" s="535"/>
      <c r="F746" s="535"/>
      <c r="G746" s="535"/>
      <c r="H746" s="535"/>
      <c r="I746" s="535"/>
      <c r="J746" s="540"/>
      <c r="K746" s="535"/>
      <c r="L746" s="535"/>
      <c r="M746" s="535"/>
      <c r="N746" s="535"/>
      <c r="O746" s="535"/>
      <c r="P746" s="535"/>
      <c r="Q746" s="350"/>
      <c r="R746" s="535"/>
      <c r="S746" s="350"/>
      <c r="T746" s="350"/>
      <c r="U746" s="274"/>
      <c r="V746" s="350"/>
      <c r="W746" s="350"/>
      <c r="X746" s="350"/>
      <c r="Y746" s="350"/>
      <c r="Z746" s="350"/>
      <c r="AA746" s="350"/>
      <c r="AB746" s="350"/>
      <c r="AC746" s="350"/>
      <c r="AD746" s="350"/>
    </row>
    <row r="747" spans="1:30" ht="15.75" customHeight="1">
      <c r="A747" s="535"/>
      <c r="B747" s="274"/>
      <c r="C747" s="274"/>
      <c r="D747" s="535"/>
      <c r="E747" s="535"/>
      <c r="F747" s="535"/>
      <c r="G747" s="535"/>
      <c r="H747" s="535"/>
      <c r="I747" s="535"/>
      <c r="J747" s="540"/>
      <c r="K747" s="535"/>
      <c r="L747" s="535"/>
      <c r="M747" s="535"/>
      <c r="N747" s="535"/>
      <c r="O747" s="535"/>
      <c r="P747" s="535"/>
      <c r="Q747" s="350"/>
      <c r="R747" s="535"/>
      <c r="S747" s="350"/>
      <c r="T747" s="350"/>
      <c r="U747" s="274"/>
      <c r="V747" s="350"/>
      <c r="W747" s="350"/>
      <c r="X747" s="350"/>
      <c r="Y747" s="350"/>
      <c r="Z747" s="350"/>
      <c r="AA747" s="350"/>
      <c r="AB747" s="350"/>
      <c r="AC747" s="350"/>
      <c r="AD747" s="350"/>
    </row>
    <row r="748" spans="1:30" ht="15.75" customHeight="1">
      <c r="A748" s="535"/>
      <c r="B748" s="274"/>
      <c r="C748" s="274"/>
      <c r="D748" s="535"/>
      <c r="E748" s="535"/>
      <c r="F748" s="535"/>
      <c r="G748" s="535"/>
      <c r="H748" s="535"/>
      <c r="I748" s="535"/>
      <c r="J748" s="540"/>
      <c r="K748" s="535"/>
      <c r="L748" s="535"/>
      <c r="M748" s="535"/>
      <c r="N748" s="535"/>
      <c r="O748" s="535"/>
      <c r="P748" s="535"/>
      <c r="Q748" s="350"/>
      <c r="R748" s="535"/>
      <c r="S748" s="350"/>
      <c r="T748" s="350"/>
      <c r="U748" s="274"/>
      <c r="V748" s="350"/>
      <c r="W748" s="350"/>
      <c r="X748" s="350"/>
      <c r="Y748" s="350"/>
      <c r="Z748" s="350"/>
      <c r="AA748" s="350"/>
      <c r="AB748" s="350"/>
      <c r="AC748" s="350"/>
      <c r="AD748" s="350"/>
    </row>
    <row r="749" spans="1:30" ht="15.75" customHeight="1">
      <c r="A749" s="535"/>
      <c r="B749" s="274"/>
      <c r="C749" s="274"/>
      <c r="D749" s="535"/>
      <c r="E749" s="535"/>
      <c r="F749" s="535"/>
      <c r="G749" s="535"/>
      <c r="H749" s="535"/>
      <c r="I749" s="535"/>
      <c r="J749" s="540"/>
      <c r="K749" s="535"/>
      <c r="L749" s="535"/>
      <c r="M749" s="535"/>
      <c r="N749" s="535"/>
      <c r="O749" s="535"/>
      <c r="P749" s="535"/>
      <c r="Q749" s="350"/>
      <c r="R749" s="535"/>
      <c r="S749" s="350"/>
      <c r="T749" s="350"/>
      <c r="U749" s="274"/>
      <c r="V749" s="350"/>
      <c r="W749" s="350"/>
      <c r="X749" s="350"/>
      <c r="Y749" s="350"/>
      <c r="Z749" s="350"/>
      <c r="AA749" s="350"/>
      <c r="AB749" s="350"/>
      <c r="AC749" s="350"/>
      <c r="AD749" s="350"/>
    </row>
    <row r="750" spans="1:30" ht="15.75" customHeight="1">
      <c r="A750" s="535"/>
      <c r="B750" s="274"/>
      <c r="C750" s="274"/>
      <c r="D750" s="535"/>
      <c r="E750" s="535"/>
      <c r="F750" s="535"/>
      <c r="G750" s="535"/>
      <c r="H750" s="535"/>
      <c r="I750" s="535"/>
      <c r="J750" s="540"/>
      <c r="K750" s="535"/>
      <c r="L750" s="535"/>
      <c r="M750" s="535"/>
      <c r="N750" s="535"/>
      <c r="O750" s="535"/>
      <c r="P750" s="535"/>
      <c r="Q750" s="350"/>
      <c r="R750" s="535"/>
      <c r="S750" s="350"/>
      <c r="T750" s="350"/>
      <c r="U750" s="274"/>
      <c r="V750" s="350"/>
      <c r="W750" s="350"/>
      <c r="X750" s="350"/>
      <c r="Y750" s="350"/>
      <c r="Z750" s="350"/>
      <c r="AA750" s="350"/>
      <c r="AB750" s="350"/>
      <c r="AC750" s="350"/>
      <c r="AD750" s="350"/>
    </row>
    <row r="751" spans="1:30" ht="15.75" customHeight="1">
      <c r="A751" s="535"/>
      <c r="B751" s="274"/>
      <c r="C751" s="274"/>
      <c r="D751" s="535"/>
      <c r="E751" s="535"/>
      <c r="F751" s="535"/>
      <c r="G751" s="535"/>
      <c r="H751" s="535"/>
      <c r="I751" s="535"/>
      <c r="J751" s="540"/>
      <c r="K751" s="535"/>
      <c r="L751" s="535"/>
      <c r="M751" s="535"/>
      <c r="N751" s="535"/>
      <c r="O751" s="535"/>
      <c r="P751" s="535"/>
      <c r="Q751" s="350"/>
      <c r="R751" s="535"/>
      <c r="S751" s="350"/>
      <c r="T751" s="350"/>
      <c r="U751" s="274"/>
      <c r="V751" s="350"/>
      <c r="W751" s="350"/>
      <c r="X751" s="350"/>
      <c r="Y751" s="350"/>
      <c r="Z751" s="350"/>
      <c r="AA751" s="350"/>
      <c r="AB751" s="350"/>
      <c r="AC751" s="350"/>
      <c r="AD751" s="350"/>
    </row>
    <row r="752" spans="1:30" ht="15.75" customHeight="1">
      <c r="A752" s="535"/>
      <c r="B752" s="274"/>
      <c r="C752" s="274"/>
      <c r="D752" s="535"/>
      <c r="E752" s="535"/>
      <c r="F752" s="535"/>
      <c r="G752" s="535"/>
      <c r="H752" s="535"/>
      <c r="I752" s="535"/>
      <c r="J752" s="540"/>
      <c r="K752" s="535"/>
      <c r="L752" s="535"/>
      <c r="M752" s="535"/>
      <c r="N752" s="535"/>
      <c r="O752" s="535"/>
      <c r="P752" s="535"/>
      <c r="Q752" s="350"/>
      <c r="R752" s="535"/>
      <c r="S752" s="350"/>
      <c r="T752" s="350"/>
      <c r="U752" s="274"/>
      <c r="V752" s="350"/>
      <c r="W752" s="350"/>
      <c r="X752" s="350"/>
      <c r="Y752" s="350"/>
      <c r="Z752" s="350"/>
      <c r="AA752" s="350"/>
      <c r="AB752" s="350"/>
      <c r="AC752" s="350"/>
      <c r="AD752" s="350"/>
    </row>
    <row r="753" spans="1:30" ht="15.75" customHeight="1">
      <c r="A753" s="535"/>
      <c r="B753" s="274"/>
      <c r="C753" s="274"/>
      <c r="D753" s="535"/>
      <c r="E753" s="535"/>
      <c r="F753" s="535"/>
      <c r="G753" s="535"/>
      <c r="H753" s="535"/>
      <c r="I753" s="535"/>
      <c r="J753" s="540"/>
      <c r="K753" s="535"/>
      <c r="L753" s="535"/>
      <c r="M753" s="535"/>
      <c r="N753" s="535"/>
      <c r="O753" s="535"/>
      <c r="P753" s="535"/>
      <c r="Q753" s="350"/>
      <c r="R753" s="535"/>
      <c r="S753" s="350"/>
      <c r="T753" s="350"/>
      <c r="U753" s="274"/>
      <c r="V753" s="350"/>
      <c r="W753" s="350"/>
      <c r="X753" s="350"/>
      <c r="Y753" s="350"/>
      <c r="Z753" s="350"/>
      <c r="AA753" s="350"/>
      <c r="AB753" s="350"/>
      <c r="AC753" s="350"/>
      <c r="AD753" s="350"/>
    </row>
    <row r="754" spans="1:30" ht="15.75" customHeight="1">
      <c r="A754" s="535"/>
      <c r="B754" s="274"/>
      <c r="C754" s="274"/>
      <c r="D754" s="535"/>
      <c r="E754" s="535"/>
      <c r="F754" s="535"/>
      <c r="G754" s="535"/>
      <c r="H754" s="535"/>
      <c r="I754" s="535"/>
      <c r="J754" s="540"/>
      <c r="K754" s="535"/>
      <c r="L754" s="535"/>
      <c r="M754" s="535"/>
      <c r="N754" s="535"/>
      <c r="O754" s="535"/>
      <c r="P754" s="535"/>
      <c r="Q754" s="350"/>
      <c r="R754" s="535"/>
      <c r="S754" s="350"/>
      <c r="T754" s="350"/>
      <c r="U754" s="274"/>
      <c r="V754" s="350"/>
      <c r="W754" s="350"/>
      <c r="X754" s="350"/>
      <c r="Y754" s="350"/>
      <c r="Z754" s="350"/>
      <c r="AA754" s="350"/>
      <c r="AB754" s="350"/>
      <c r="AC754" s="350"/>
      <c r="AD754" s="350"/>
    </row>
    <row r="755" spans="1:30" ht="15.75" customHeight="1">
      <c r="A755" s="535"/>
      <c r="B755" s="274"/>
      <c r="C755" s="274"/>
      <c r="D755" s="535"/>
      <c r="E755" s="535"/>
      <c r="F755" s="535"/>
      <c r="G755" s="535"/>
      <c r="H755" s="535"/>
      <c r="I755" s="535"/>
      <c r="J755" s="540"/>
      <c r="K755" s="535"/>
      <c r="L755" s="535"/>
      <c r="M755" s="535"/>
      <c r="N755" s="535"/>
      <c r="O755" s="535"/>
      <c r="P755" s="535"/>
      <c r="Q755" s="350"/>
      <c r="R755" s="535"/>
      <c r="S755" s="350"/>
      <c r="T755" s="350"/>
      <c r="U755" s="274"/>
      <c r="V755" s="350"/>
      <c r="W755" s="350"/>
      <c r="X755" s="350"/>
      <c r="Y755" s="350"/>
      <c r="Z755" s="350"/>
      <c r="AA755" s="350"/>
      <c r="AB755" s="350"/>
      <c r="AC755" s="350"/>
      <c r="AD755" s="350"/>
    </row>
    <row r="756" spans="1:30" ht="15.75" customHeight="1">
      <c r="A756" s="535"/>
      <c r="B756" s="274"/>
      <c r="C756" s="274"/>
      <c r="D756" s="535"/>
      <c r="E756" s="535"/>
      <c r="F756" s="535"/>
      <c r="G756" s="535"/>
      <c r="H756" s="535"/>
      <c r="I756" s="535"/>
      <c r="J756" s="540"/>
      <c r="K756" s="535"/>
      <c r="L756" s="535"/>
      <c r="M756" s="535"/>
      <c r="N756" s="535"/>
      <c r="O756" s="535"/>
      <c r="P756" s="535"/>
      <c r="Q756" s="350"/>
      <c r="R756" s="535"/>
      <c r="S756" s="350"/>
      <c r="T756" s="350"/>
      <c r="U756" s="274"/>
      <c r="V756" s="350"/>
      <c r="W756" s="350"/>
      <c r="X756" s="350"/>
      <c r="Y756" s="350"/>
      <c r="Z756" s="350"/>
      <c r="AA756" s="350"/>
      <c r="AB756" s="350"/>
      <c r="AC756" s="350"/>
      <c r="AD756" s="350"/>
    </row>
    <row r="757" spans="1:30" ht="15.75" customHeight="1">
      <c r="A757" s="535"/>
      <c r="B757" s="274"/>
      <c r="C757" s="274"/>
      <c r="D757" s="535"/>
      <c r="E757" s="535"/>
      <c r="F757" s="535"/>
      <c r="G757" s="535"/>
      <c r="H757" s="535"/>
      <c r="I757" s="535"/>
      <c r="J757" s="540"/>
      <c r="K757" s="535"/>
      <c r="L757" s="535"/>
      <c r="M757" s="535"/>
      <c r="N757" s="535"/>
      <c r="O757" s="535"/>
      <c r="P757" s="535"/>
      <c r="Q757" s="350"/>
      <c r="R757" s="535"/>
      <c r="S757" s="350"/>
      <c r="T757" s="350"/>
      <c r="U757" s="274"/>
      <c r="V757" s="350"/>
      <c r="W757" s="350"/>
      <c r="X757" s="350"/>
      <c r="Y757" s="350"/>
      <c r="Z757" s="350"/>
      <c r="AA757" s="350"/>
      <c r="AB757" s="350"/>
      <c r="AC757" s="350"/>
      <c r="AD757" s="350"/>
    </row>
    <row r="758" spans="1:30" ht="15.75" customHeight="1">
      <c r="A758" s="535"/>
      <c r="B758" s="274"/>
      <c r="C758" s="274"/>
      <c r="D758" s="535"/>
      <c r="E758" s="535"/>
      <c r="F758" s="535"/>
      <c r="G758" s="535"/>
      <c r="H758" s="535"/>
      <c r="I758" s="535"/>
      <c r="J758" s="540"/>
      <c r="K758" s="535"/>
      <c r="L758" s="535"/>
      <c r="M758" s="535"/>
      <c r="N758" s="535"/>
      <c r="O758" s="535"/>
      <c r="P758" s="535"/>
      <c r="Q758" s="350"/>
      <c r="R758" s="535"/>
      <c r="S758" s="350"/>
      <c r="T758" s="350"/>
      <c r="U758" s="274"/>
      <c r="V758" s="350"/>
      <c r="W758" s="350"/>
      <c r="X758" s="350"/>
      <c r="Y758" s="350"/>
      <c r="Z758" s="350"/>
      <c r="AA758" s="350"/>
      <c r="AB758" s="350"/>
      <c r="AC758" s="350"/>
      <c r="AD758" s="350"/>
    </row>
    <row r="759" spans="1:30" ht="15.75" customHeight="1">
      <c r="A759" s="535"/>
      <c r="B759" s="274"/>
      <c r="C759" s="274"/>
      <c r="D759" s="535"/>
      <c r="E759" s="535"/>
      <c r="F759" s="535"/>
      <c r="G759" s="535"/>
      <c r="H759" s="535"/>
      <c r="I759" s="535"/>
      <c r="J759" s="540"/>
      <c r="K759" s="535"/>
      <c r="L759" s="535"/>
      <c r="M759" s="535"/>
      <c r="N759" s="535"/>
      <c r="O759" s="535"/>
      <c r="P759" s="535"/>
      <c r="Q759" s="350"/>
      <c r="R759" s="535"/>
      <c r="S759" s="350"/>
      <c r="T759" s="350"/>
      <c r="U759" s="274"/>
      <c r="V759" s="350"/>
      <c r="W759" s="350"/>
      <c r="X759" s="350"/>
      <c r="Y759" s="350"/>
      <c r="Z759" s="350"/>
      <c r="AA759" s="350"/>
      <c r="AB759" s="350"/>
      <c r="AC759" s="350"/>
      <c r="AD759" s="350"/>
    </row>
    <row r="760" spans="1:30" ht="15.75" customHeight="1">
      <c r="A760" s="535"/>
      <c r="B760" s="274"/>
      <c r="C760" s="274"/>
      <c r="D760" s="535"/>
      <c r="E760" s="535"/>
      <c r="F760" s="535"/>
      <c r="G760" s="535"/>
      <c r="H760" s="535"/>
      <c r="I760" s="535"/>
      <c r="J760" s="540"/>
      <c r="K760" s="535"/>
      <c r="L760" s="535"/>
      <c r="M760" s="535"/>
      <c r="N760" s="535"/>
      <c r="O760" s="535"/>
      <c r="P760" s="535"/>
      <c r="Q760" s="350"/>
      <c r="R760" s="535"/>
      <c r="S760" s="350"/>
      <c r="T760" s="350"/>
      <c r="U760" s="274"/>
      <c r="V760" s="350"/>
      <c r="W760" s="350"/>
      <c r="X760" s="350"/>
      <c r="Y760" s="350"/>
      <c r="Z760" s="350"/>
      <c r="AA760" s="350"/>
      <c r="AB760" s="350"/>
      <c r="AC760" s="350"/>
      <c r="AD760" s="350"/>
    </row>
    <row r="761" spans="1:30" ht="15.75" customHeight="1">
      <c r="A761" s="535"/>
      <c r="B761" s="274"/>
      <c r="C761" s="274"/>
      <c r="D761" s="535"/>
      <c r="E761" s="535"/>
      <c r="F761" s="535"/>
      <c r="G761" s="535"/>
      <c r="H761" s="535"/>
      <c r="I761" s="535"/>
      <c r="J761" s="540"/>
      <c r="K761" s="535"/>
      <c r="L761" s="535"/>
      <c r="M761" s="535"/>
      <c r="N761" s="535"/>
      <c r="O761" s="535"/>
      <c r="P761" s="535"/>
      <c r="Q761" s="350"/>
      <c r="R761" s="535"/>
      <c r="S761" s="350"/>
      <c r="T761" s="350"/>
      <c r="U761" s="274"/>
      <c r="V761" s="350"/>
      <c r="W761" s="350"/>
      <c r="X761" s="350"/>
      <c r="Y761" s="350"/>
      <c r="Z761" s="350"/>
      <c r="AA761" s="350"/>
      <c r="AB761" s="350"/>
      <c r="AC761" s="350"/>
      <c r="AD761" s="350"/>
    </row>
    <row r="762" spans="1:30" ht="15.75" customHeight="1">
      <c r="A762" s="535"/>
      <c r="B762" s="274"/>
      <c r="C762" s="274"/>
      <c r="D762" s="535"/>
      <c r="E762" s="535"/>
      <c r="F762" s="535"/>
      <c r="G762" s="535"/>
      <c r="H762" s="535"/>
      <c r="I762" s="535"/>
      <c r="J762" s="540"/>
      <c r="K762" s="535"/>
      <c r="L762" s="535"/>
      <c r="M762" s="535"/>
      <c r="N762" s="535"/>
      <c r="O762" s="535"/>
      <c r="P762" s="535"/>
      <c r="Q762" s="350"/>
      <c r="R762" s="535"/>
      <c r="S762" s="350"/>
      <c r="T762" s="350"/>
      <c r="U762" s="274"/>
      <c r="V762" s="350"/>
      <c r="W762" s="350"/>
      <c r="X762" s="350"/>
      <c r="Y762" s="350"/>
      <c r="Z762" s="350"/>
      <c r="AA762" s="350"/>
      <c r="AB762" s="350"/>
      <c r="AC762" s="350"/>
      <c r="AD762" s="350"/>
    </row>
    <row r="763" spans="1:30" ht="15.75" customHeight="1">
      <c r="A763" s="535"/>
      <c r="B763" s="274"/>
      <c r="C763" s="274"/>
      <c r="D763" s="535"/>
      <c r="E763" s="535"/>
      <c r="F763" s="535"/>
      <c r="G763" s="535"/>
      <c r="H763" s="535"/>
      <c r="I763" s="535"/>
      <c r="J763" s="540"/>
      <c r="K763" s="535"/>
      <c r="L763" s="535"/>
      <c r="M763" s="535"/>
      <c r="N763" s="535"/>
      <c r="O763" s="535"/>
      <c r="P763" s="535"/>
      <c r="Q763" s="350"/>
      <c r="R763" s="535"/>
      <c r="S763" s="350"/>
      <c r="T763" s="350"/>
      <c r="U763" s="274"/>
      <c r="V763" s="350"/>
      <c r="W763" s="350"/>
      <c r="X763" s="350"/>
      <c r="Y763" s="350"/>
      <c r="Z763" s="350"/>
      <c r="AA763" s="350"/>
      <c r="AB763" s="350"/>
      <c r="AC763" s="350"/>
      <c r="AD763" s="350"/>
    </row>
    <row r="764" spans="1:30" ht="15.75" customHeight="1">
      <c r="A764" s="535"/>
      <c r="B764" s="274"/>
      <c r="C764" s="274"/>
      <c r="D764" s="535"/>
      <c r="E764" s="535"/>
      <c r="F764" s="535"/>
      <c r="G764" s="535"/>
      <c r="H764" s="535"/>
      <c r="I764" s="535"/>
      <c r="J764" s="540"/>
      <c r="K764" s="535"/>
      <c r="L764" s="535"/>
      <c r="M764" s="535"/>
      <c r="N764" s="535"/>
      <c r="O764" s="535"/>
      <c r="P764" s="535"/>
      <c r="Q764" s="350"/>
      <c r="R764" s="535"/>
      <c r="S764" s="350"/>
      <c r="T764" s="350"/>
      <c r="U764" s="274"/>
      <c r="V764" s="350"/>
      <c r="W764" s="350"/>
      <c r="X764" s="350"/>
      <c r="Y764" s="350"/>
      <c r="Z764" s="350"/>
      <c r="AA764" s="350"/>
      <c r="AB764" s="350"/>
      <c r="AC764" s="350"/>
      <c r="AD764" s="350"/>
    </row>
    <row r="765" spans="1:30" ht="15.75" customHeight="1">
      <c r="A765" s="535"/>
      <c r="B765" s="274"/>
      <c r="C765" s="274"/>
      <c r="D765" s="535"/>
      <c r="E765" s="535"/>
      <c r="F765" s="535"/>
      <c r="G765" s="535"/>
      <c r="H765" s="535"/>
      <c r="I765" s="535"/>
      <c r="J765" s="540"/>
      <c r="K765" s="535"/>
      <c r="L765" s="535"/>
      <c r="M765" s="535"/>
      <c r="N765" s="535"/>
      <c r="O765" s="535"/>
      <c r="P765" s="535"/>
      <c r="Q765" s="350"/>
      <c r="R765" s="535"/>
      <c r="S765" s="350"/>
      <c r="T765" s="350"/>
      <c r="U765" s="274"/>
      <c r="V765" s="350"/>
      <c r="W765" s="350"/>
      <c r="X765" s="350"/>
      <c r="Y765" s="350"/>
      <c r="Z765" s="350"/>
      <c r="AA765" s="350"/>
      <c r="AB765" s="350"/>
      <c r="AC765" s="350"/>
      <c r="AD765" s="350"/>
    </row>
    <row r="766" spans="1:30" ht="15.75" customHeight="1">
      <c r="A766" s="535"/>
      <c r="B766" s="274"/>
      <c r="C766" s="274"/>
      <c r="D766" s="535"/>
      <c r="E766" s="535"/>
      <c r="F766" s="535"/>
      <c r="G766" s="535"/>
      <c r="H766" s="535"/>
      <c r="I766" s="535"/>
      <c r="J766" s="540"/>
      <c r="K766" s="535"/>
      <c r="L766" s="535"/>
      <c r="M766" s="535"/>
      <c r="N766" s="535"/>
      <c r="O766" s="535"/>
      <c r="P766" s="535"/>
      <c r="Q766" s="350"/>
      <c r="R766" s="535"/>
      <c r="S766" s="350"/>
      <c r="T766" s="350"/>
      <c r="U766" s="274"/>
      <c r="V766" s="350"/>
      <c r="W766" s="350"/>
      <c r="X766" s="350"/>
      <c r="Y766" s="350"/>
      <c r="Z766" s="350"/>
      <c r="AA766" s="350"/>
      <c r="AB766" s="350"/>
      <c r="AC766" s="350"/>
      <c r="AD766" s="350"/>
    </row>
    <row r="767" spans="1:30" ht="15.75" customHeight="1">
      <c r="A767" s="535"/>
      <c r="B767" s="274"/>
      <c r="C767" s="274"/>
      <c r="D767" s="535"/>
      <c r="E767" s="535"/>
      <c r="F767" s="535"/>
      <c r="G767" s="535"/>
      <c r="H767" s="535"/>
      <c r="I767" s="535"/>
      <c r="J767" s="540"/>
      <c r="K767" s="535"/>
      <c r="L767" s="535"/>
      <c r="M767" s="535"/>
      <c r="N767" s="535"/>
      <c r="O767" s="535"/>
      <c r="P767" s="535"/>
      <c r="Q767" s="350"/>
      <c r="R767" s="535"/>
      <c r="S767" s="350"/>
      <c r="T767" s="350"/>
      <c r="U767" s="274"/>
      <c r="V767" s="350"/>
      <c r="W767" s="350"/>
      <c r="X767" s="350"/>
      <c r="Y767" s="350"/>
      <c r="Z767" s="350"/>
      <c r="AA767" s="350"/>
      <c r="AB767" s="350"/>
      <c r="AC767" s="350"/>
      <c r="AD767" s="350"/>
    </row>
    <row r="768" spans="1:30" ht="15.75" customHeight="1">
      <c r="A768" s="535"/>
      <c r="B768" s="274"/>
      <c r="C768" s="274"/>
      <c r="D768" s="535"/>
      <c r="E768" s="535"/>
      <c r="F768" s="535"/>
      <c r="G768" s="535"/>
      <c r="H768" s="535"/>
      <c r="I768" s="535"/>
      <c r="J768" s="540"/>
      <c r="K768" s="535"/>
      <c r="L768" s="535"/>
      <c r="M768" s="535"/>
      <c r="N768" s="535"/>
      <c r="O768" s="535"/>
      <c r="P768" s="535"/>
      <c r="Q768" s="350"/>
      <c r="R768" s="535"/>
      <c r="S768" s="350"/>
      <c r="T768" s="350"/>
      <c r="U768" s="274"/>
      <c r="V768" s="350"/>
      <c r="W768" s="350"/>
      <c r="X768" s="350"/>
      <c r="Y768" s="350"/>
      <c r="Z768" s="350"/>
      <c r="AA768" s="350"/>
      <c r="AB768" s="350"/>
      <c r="AC768" s="350"/>
      <c r="AD768" s="350"/>
    </row>
    <row r="769" spans="1:30" ht="15.75" customHeight="1">
      <c r="A769" s="535"/>
      <c r="B769" s="274"/>
      <c r="C769" s="274"/>
      <c r="D769" s="535"/>
      <c r="E769" s="535"/>
      <c r="F769" s="535"/>
      <c r="G769" s="535"/>
      <c r="H769" s="535"/>
      <c r="I769" s="535"/>
      <c r="J769" s="540"/>
      <c r="K769" s="535"/>
      <c r="L769" s="535"/>
      <c r="M769" s="535"/>
      <c r="N769" s="535"/>
      <c r="O769" s="535"/>
      <c r="P769" s="535"/>
      <c r="Q769" s="350"/>
      <c r="R769" s="535"/>
      <c r="S769" s="350"/>
      <c r="T769" s="350"/>
      <c r="U769" s="274"/>
      <c r="V769" s="350"/>
      <c r="W769" s="350"/>
      <c r="X769" s="350"/>
      <c r="Y769" s="350"/>
      <c r="Z769" s="350"/>
      <c r="AA769" s="350"/>
      <c r="AB769" s="350"/>
      <c r="AC769" s="350"/>
      <c r="AD769" s="350"/>
    </row>
    <row r="770" spans="1:30" ht="15.75" customHeight="1">
      <c r="A770" s="535"/>
      <c r="B770" s="274"/>
      <c r="C770" s="274"/>
      <c r="D770" s="535"/>
      <c r="E770" s="535"/>
      <c r="F770" s="535"/>
      <c r="G770" s="535"/>
      <c r="H770" s="535"/>
      <c r="I770" s="535"/>
      <c r="J770" s="540"/>
      <c r="K770" s="535"/>
      <c r="L770" s="535"/>
      <c r="M770" s="535"/>
      <c r="N770" s="535"/>
      <c r="O770" s="535"/>
      <c r="P770" s="535"/>
      <c r="Q770" s="350"/>
      <c r="R770" s="535"/>
      <c r="S770" s="350"/>
      <c r="T770" s="350"/>
      <c r="U770" s="274"/>
      <c r="V770" s="350"/>
      <c r="W770" s="350"/>
      <c r="X770" s="350"/>
      <c r="Y770" s="350"/>
      <c r="Z770" s="350"/>
      <c r="AA770" s="350"/>
      <c r="AB770" s="350"/>
      <c r="AC770" s="350"/>
      <c r="AD770" s="350"/>
    </row>
    <row r="771" spans="1:30" ht="15.75" customHeight="1">
      <c r="A771" s="535"/>
      <c r="B771" s="274"/>
      <c r="C771" s="274"/>
      <c r="D771" s="535"/>
      <c r="E771" s="535"/>
      <c r="F771" s="535"/>
      <c r="G771" s="535"/>
      <c r="H771" s="535"/>
      <c r="I771" s="535"/>
      <c r="J771" s="540"/>
      <c r="K771" s="535"/>
      <c r="L771" s="535"/>
      <c r="M771" s="535"/>
      <c r="N771" s="535"/>
      <c r="O771" s="535"/>
      <c r="P771" s="535"/>
      <c r="Q771" s="350"/>
      <c r="R771" s="535"/>
      <c r="S771" s="350"/>
      <c r="T771" s="350"/>
      <c r="U771" s="274"/>
      <c r="V771" s="350"/>
      <c r="W771" s="350"/>
      <c r="X771" s="350"/>
      <c r="Y771" s="350"/>
      <c r="Z771" s="350"/>
      <c r="AA771" s="350"/>
      <c r="AB771" s="350"/>
      <c r="AC771" s="350"/>
      <c r="AD771" s="350"/>
    </row>
    <row r="772" spans="1:30" ht="15.75" customHeight="1">
      <c r="A772" s="535"/>
      <c r="B772" s="274"/>
      <c r="C772" s="274"/>
      <c r="D772" s="535"/>
      <c r="E772" s="535"/>
      <c r="F772" s="535"/>
      <c r="G772" s="535"/>
      <c r="H772" s="535"/>
      <c r="I772" s="535"/>
      <c r="J772" s="540"/>
      <c r="K772" s="535"/>
      <c r="L772" s="535"/>
      <c r="M772" s="535"/>
      <c r="N772" s="535"/>
      <c r="O772" s="535"/>
      <c r="P772" s="535"/>
      <c r="Q772" s="350"/>
      <c r="R772" s="535"/>
      <c r="S772" s="350"/>
      <c r="T772" s="350"/>
      <c r="U772" s="274"/>
      <c r="V772" s="350"/>
      <c r="W772" s="350"/>
      <c r="X772" s="350"/>
      <c r="Y772" s="350"/>
      <c r="Z772" s="350"/>
      <c r="AA772" s="350"/>
      <c r="AB772" s="350"/>
      <c r="AC772" s="350"/>
      <c r="AD772" s="350"/>
    </row>
    <row r="773" spans="1:30" ht="15.75" customHeight="1">
      <c r="A773" s="535"/>
      <c r="B773" s="274"/>
      <c r="C773" s="274"/>
      <c r="D773" s="535"/>
      <c r="E773" s="535"/>
      <c r="F773" s="535"/>
      <c r="G773" s="535"/>
      <c r="H773" s="535"/>
      <c r="I773" s="535"/>
      <c r="J773" s="540"/>
      <c r="K773" s="535"/>
      <c r="L773" s="535"/>
      <c r="M773" s="535"/>
      <c r="N773" s="535"/>
      <c r="O773" s="535"/>
      <c r="P773" s="535"/>
      <c r="Q773" s="350"/>
      <c r="R773" s="535"/>
      <c r="S773" s="350"/>
      <c r="T773" s="350"/>
      <c r="U773" s="274"/>
      <c r="V773" s="350"/>
      <c r="W773" s="350"/>
      <c r="X773" s="350"/>
      <c r="Y773" s="350"/>
      <c r="Z773" s="350"/>
      <c r="AA773" s="350"/>
      <c r="AB773" s="350"/>
      <c r="AC773" s="350"/>
      <c r="AD773" s="350"/>
    </row>
    <row r="774" spans="1:30" ht="15.75" customHeight="1">
      <c r="A774" s="535"/>
      <c r="B774" s="274"/>
      <c r="C774" s="274"/>
      <c r="D774" s="535"/>
      <c r="E774" s="535"/>
      <c r="F774" s="535"/>
      <c r="G774" s="535"/>
      <c r="H774" s="535"/>
      <c r="I774" s="535"/>
      <c r="J774" s="540"/>
      <c r="K774" s="535"/>
      <c r="L774" s="535"/>
      <c r="M774" s="535"/>
      <c r="N774" s="535"/>
      <c r="O774" s="535"/>
      <c r="P774" s="535"/>
      <c r="Q774" s="350"/>
      <c r="R774" s="535"/>
      <c r="S774" s="350"/>
      <c r="T774" s="350"/>
      <c r="U774" s="274"/>
      <c r="V774" s="350"/>
      <c r="W774" s="350"/>
      <c r="X774" s="350"/>
      <c r="Y774" s="350"/>
      <c r="Z774" s="350"/>
      <c r="AA774" s="350"/>
      <c r="AB774" s="350"/>
      <c r="AC774" s="350"/>
      <c r="AD774" s="350"/>
    </row>
    <row r="775" spans="1:30" ht="15.75" customHeight="1">
      <c r="A775" s="535"/>
      <c r="B775" s="274"/>
      <c r="C775" s="274"/>
      <c r="D775" s="535"/>
      <c r="E775" s="535"/>
      <c r="F775" s="535"/>
      <c r="G775" s="535"/>
      <c r="H775" s="535"/>
      <c r="I775" s="535"/>
      <c r="J775" s="540"/>
      <c r="K775" s="535"/>
      <c r="L775" s="535"/>
      <c r="M775" s="535"/>
      <c r="N775" s="535"/>
      <c r="O775" s="535"/>
      <c r="P775" s="535"/>
      <c r="Q775" s="350"/>
      <c r="R775" s="535"/>
      <c r="S775" s="350"/>
      <c r="T775" s="350"/>
      <c r="U775" s="274"/>
      <c r="V775" s="350"/>
      <c r="W775" s="350"/>
      <c r="X775" s="350"/>
      <c r="Y775" s="350"/>
      <c r="Z775" s="350"/>
      <c r="AA775" s="350"/>
      <c r="AB775" s="350"/>
      <c r="AC775" s="350"/>
      <c r="AD775" s="350"/>
    </row>
    <row r="776" spans="1:30" ht="15.75" customHeight="1">
      <c r="A776" s="535"/>
      <c r="B776" s="274"/>
      <c r="C776" s="274"/>
      <c r="D776" s="535"/>
      <c r="E776" s="535"/>
      <c r="F776" s="535"/>
      <c r="G776" s="535"/>
      <c r="H776" s="535"/>
      <c r="I776" s="535"/>
      <c r="J776" s="540"/>
      <c r="K776" s="535"/>
      <c r="L776" s="535"/>
      <c r="M776" s="535"/>
      <c r="N776" s="535"/>
      <c r="O776" s="535"/>
      <c r="P776" s="535"/>
      <c r="Q776" s="350"/>
      <c r="R776" s="535"/>
      <c r="S776" s="350"/>
      <c r="T776" s="350"/>
      <c r="U776" s="274"/>
      <c r="V776" s="350"/>
      <c r="W776" s="350"/>
      <c r="X776" s="350"/>
      <c r="Y776" s="350"/>
      <c r="Z776" s="350"/>
      <c r="AA776" s="350"/>
      <c r="AB776" s="350"/>
      <c r="AC776" s="350"/>
      <c r="AD776" s="350"/>
    </row>
    <row r="777" spans="1:30" ht="15.75" customHeight="1">
      <c r="A777" s="535"/>
      <c r="B777" s="274"/>
      <c r="C777" s="274"/>
      <c r="D777" s="535"/>
      <c r="E777" s="535"/>
      <c r="F777" s="535"/>
      <c r="G777" s="535"/>
      <c r="H777" s="535"/>
      <c r="I777" s="535"/>
      <c r="J777" s="540"/>
      <c r="K777" s="535"/>
      <c r="L777" s="535"/>
      <c r="M777" s="535"/>
      <c r="N777" s="535"/>
      <c r="O777" s="535"/>
      <c r="P777" s="535"/>
      <c r="Q777" s="350"/>
      <c r="R777" s="535"/>
      <c r="S777" s="350"/>
      <c r="T777" s="350"/>
      <c r="U777" s="274"/>
      <c r="V777" s="350"/>
      <c r="W777" s="350"/>
      <c r="X777" s="350"/>
      <c r="Y777" s="350"/>
      <c r="Z777" s="350"/>
      <c r="AA777" s="350"/>
      <c r="AB777" s="350"/>
      <c r="AC777" s="350"/>
      <c r="AD777" s="350"/>
    </row>
    <row r="778" spans="1:30" ht="15.75" customHeight="1">
      <c r="A778" s="535"/>
      <c r="B778" s="274"/>
      <c r="C778" s="274"/>
      <c r="D778" s="535"/>
      <c r="E778" s="535"/>
      <c r="F778" s="535"/>
      <c r="G778" s="535"/>
      <c r="H778" s="535"/>
      <c r="I778" s="535"/>
      <c r="J778" s="540"/>
      <c r="K778" s="535"/>
      <c r="L778" s="535"/>
      <c r="M778" s="535"/>
      <c r="N778" s="535"/>
      <c r="O778" s="535"/>
      <c r="P778" s="535"/>
      <c r="Q778" s="350"/>
      <c r="R778" s="535"/>
      <c r="S778" s="350"/>
      <c r="T778" s="350"/>
      <c r="U778" s="274"/>
      <c r="V778" s="350"/>
      <c r="W778" s="350"/>
      <c r="X778" s="350"/>
      <c r="Y778" s="350"/>
      <c r="Z778" s="350"/>
      <c r="AA778" s="350"/>
      <c r="AB778" s="350"/>
      <c r="AC778" s="350"/>
      <c r="AD778" s="350"/>
    </row>
    <row r="779" spans="1:30" ht="15.75" customHeight="1">
      <c r="A779" s="535"/>
      <c r="B779" s="274"/>
      <c r="C779" s="274"/>
      <c r="D779" s="535"/>
      <c r="E779" s="535"/>
      <c r="F779" s="535"/>
      <c r="G779" s="535"/>
      <c r="H779" s="535"/>
      <c r="I779" s="535"/>
      <c r="J779" s="540"/>
      <c r="K779" s="535"/>
      <c r="L779" s="535"/>
      <c r="M779" s="535"/>
      <c r="N779" s="535"/>
      <c r="O779" s="535"/>
      <c r="P779" s="535"/>
      <c r="Q779" s="350"/>
      <c r="R779" s="535"/>
      <c r="S779" s="350"/>
      <c r="T779" s="350"/>
      <c r="U779" s="274"/>
      <c r="V779" s="350"/>
      <c r="W779" s="350"/>
      <c r="X779" s="350"/>
      <c r="Y779" s="350"/>
      <c r="Z779" s="350"/>
      <c r="AA779" s="350"/>
      <c r="AB779" s="350"/>
      <c r="AC779" s="350"/>
      <c r="AD779" s="350"/>
    </row>
    <row r="780" spans="1:30" ht="15.75" customHeight="1">
      <c r="A780" s="535"/>
      <c r="B780" s="274"/>
      <c r="C780" s="274"/>
      <c r="D780" s="535"/>
      <c r="E780" s="535"/>
      <c r="F780" s="535"/>
      <c r="G780" s="535"/>
      <c r="H780" s="535"/>
      <c r="I780" s="535"/>
      <c r="J780" s="540"/>
      <c r="K780" s="535"/>
      <c r="L780" s="535"/>
      <c r="M780" s="535"/>
      <c r="N780" s="535"/>
      <c r="O780" s="535"/>
      <c r="P780" s="535"/>
      <c r="Q780" s="350"/>
      <c r="R780" s="535"/>
      <c r="S780" s="350"/>
      <c r="T780" s="350"/>
      <c r="U780" s="274"/>
      <c r="V780" s="350"/>
      <c r="W780" s="350"/>
      <c r="X780" s="350"/>
      <c r="Y780" s="350"/>
      <c r="Z780" s="350"/>
      <c r="AA780" s="350"/>
      <c r="AB780" s="350"/>
      <c r="AC780" s="350"/>
      <c r="AD780" s="350"/>
    </row>
    <row r="781" spans="1:30" ht="15.75" customHeight="1">
      <c r="A781" s="535"/>
      <c r="B781" s="274"/>
      <c r="C781" s="274"/>
      <c r="D781" s="535"/>
      <c r="E781" s="535"/>
      <c r="F781" s="535"/>
      <c r="G781" s="535"/>
      <c r="H781" s="535"/>
      <c r="I781" s="535"/>
      <c r="J781" s="540"/>
      <c r="K781" s="535"/>
      <c r="L781" s="535"/>
      <c r="M781" s="535"/>
      <c r="N781" s="535"/>
      <c r="O781" s="535"/>
      <c r="P781" s="535"/>
      <c r="Q781" s="350"/>
      <c r="R781" s="535"/>
      <c r="S781" s="350"/>
      <c r="T781" s="350"/>
      <c r="U781" s="274"/>
      <c r="V781" s="350"/>
      <c r="W781" s="350"/>
      <c r="X781" s="350"/>
      <c r="Y781" s="350"/>
      <c r="Z781" s="350"/>
      <c r="AA781" s="350"/>
      <c r="AB781" s="350"/>
      <c r="AC781" s="350"/>
      <c r="AD781" s="350"/>
    </row>
    <row r="782" spans="1:30" ht="15.75" customHeight="1">
      <c r="A782" s="535"/>
      <c r="B782" s="274"/>
      <c r="C782" s="274"/>
      <c r="D782" s="535"/>
      <c r="E782" s="535"/>
      <c r="F782" s="535"/>
      <c r="G782" s="535"/>
      <c r="H782" s="535"/>
      <c r="I782" s="535"/>
      <c r="J782" s="540"/>
      <c r="K782" s="535"/>
      <c r="L782" s="535"/>
      <c r="M782" s="535"/>
      <c r="N782" s="535"/>
      <c r="O782" s="535"/>
      <c r="P782" s="535"/>
      <c r="Q782" s="350"/>
      <c r="R782" s="535"/>
      <c r="S782" s="350"/>
      <c r="T782" s="350"/>
      <c r="U782" s="274"/>
      <c r="V782" s="350"/>
      <c r="W782" s="350"/>
      <c r="X782" s="350"/>
      <c r="Y782" s="350"/>
      <c r="Z782" s="350"/>
      <c r="AA782" s="350"/>
      <c r="AB782" s="350"/>
      <c r="AC782" s="350"/>
      <c r="AD782" s="350"/>
    </row>
    <row r="783" spans="1:30" ht="15.75" customHeight="1">
      <c r="A783" s="535"/>
      <c r="B783" s="274"/>
      <c r="C783" s="274"/>
      <c r="D783" s="535"/>
      <c r="E783" s="535"/>
      <c r="F783" s="535"/>
      <c r="G783" s="535"/>
      <c r="H783" s="535"/>
      <c r="I783" s="535"/>
      <c r="J783" s="540"/>
      <c r="K783" s="535"/>
      <c r="L783" s="535"/>
      <c r="M783" s="535"/>
      <c r="N783" s="535"/>
      <c r="O783" s="535"/>
      <c r="P783" s="535"/>
      <c r="Q783" s="350"/>
      <c r="R783" s="535"/>
      <c r="S783" s="350"/>
      <c r="T783" s="350"/>
      <c r="U783" s="274"/>
      <c r="V783" s="350"/>
      <c r="W783" s="350"/>
      <c r="X783" s="350"/>
      <c r="Y783" s="350"/>
      <c r="Z783" s="350"/>
      <c r="AA783" s="350"/>
      <c r="AB783" s="350"/>
      <c r="AC783" s="350"/>
      <c r="AD783" s="350"/>
    </row>
    <row r="784" spans="1:30" ht="15.75" customHeight="1">
      <c r="A784" s="535"/>
      <c r="B784" s="274"/>
      <c r="C784" s="274"/>
      <c r="D784" s="535"/>
      <c r="E784" s="535"/>
      <c r="F784" s="535"/>
      <c r="G784" s="535"/>
      <c r="H784" s="535"/>
      <c r="I784" s="535"/>
      <c r="J784" s="540"/>
      <c r="K784" s="535"/>
      <c r="L784" s="535"/>
      <c r="M784" s="535"/>
      <c r="N784" s="535"/>
      <c r="O784" s="535"/>
      <c r="P784" s="535"/>
      <c r="Q784" s="350"/>
      <c r="R784" s="535"/>
      <c r="S784" s="350"/>
      <c r="T784" s="350"/>
      <c r="U784" s="274"/>
      <c r="V784" s="350"/>
      <c r="W784" s="350"/>
      <c r="X784" s="350"/>
      <c r="Y784" s="350"/>
      <c r="Z784" s="350"/>
      <c r="AA784" s="350"/>
      <c r="AB784" s="350"/>
      <c r="AC784" s="350"/>
      <c r="AD784" s="350"/>
    </row>
    <row r="785" spans="1:30" ht="15.75" customHeight="1">
      <c r="A785" s="535"/>
      <c r="B785" s="274"/>
      <c r="C785" s="274"/>
      <c r="D785" s="535"/>
      <c r="E785" s="535"/>
      <c r="F785" s="535"/>
      <c r="G785" s="535"/>
      <c r="H785" s="535"/>
      <c r="I785" s="535"/>
      <c r="J785" s="540"/>
      <c r="K785" s="535"/>
      <c r="L785" s="535"/>
      <c r="M785" s="535"/>
      <c r="N785" s="535"/>
      <c r="O785" s="535"/>
      <c r="P785" s="535"/>
      <c r="Q785" s="350"/>
      <c r="R785" s="535"/>
      <c r="S785" s="350"/>
      <c r="T785" s="350"/>
      <c r="U785" s="274"/>
      <c r="V785" s="350"/>
      <c r="W785" s="350"/>
      <c r="X785" s="350"/>
      <c r="Y785" s="350"/>
      <c r="Z785" s="350"/>
      <c r="AA785" s="350"/>
      <c r="AB785" s="350"/>
      <c r="AC785" s="350"/>
      <c r="AD785" s="350"/>
    </row>
    <row r="786" spans="1:30" ht="15.75" customHeight="1">
      <c r="A786" s="535"/>
      <c r="B786" s="274"/>
      <c r="C786" s="274"/>
      <c r="D786" s="535"/>
      <c r="E786" s="535"/>
      <c r="F786" s="535"/>
      <c r="G786" s="535"/>
      <c r="H786" s="535"/>
      <c r="I786" s="535"/>
      <c r="J786" s="540"/>
      <c r="K786" s="535"/>
      <c r="L786" s="535"/>
      <c r="M786" s="535"/>
      <c r="N786" s="535"/>
      <c r="O786" s="535"/>
      <c r="P786" s="535"/>
      <c r="Q786" s="350"/>
      <c r="R786" s="535"/>
      <c r="S786" s="350"/>
      <c r="T786" s="350"/>
      <c r="U786" s="274"/>
      <c r="V786" s="350"/>
      <c r="W786" s="350"/>
      <c r="X786" s="350"/>
      <c r="Y786" s="350"/>
      <c r="Z786" s="350"/>
      <c r="AA786" s="350"/>
      <c r="AB786" s="350"/>
      <c r="AC786" s="350"/>
      <c r="AD786" s="350"/>
    </row>
    <row r="787" spans="1:30" ht="15.75" customHeight="1">
      <c r="A787" s="535"/>
      <c r="B787" s="274"/>
      <c r="C787" s="274"/>
      <c r="D787" s="535"/>
      <c r="E787" s="535"/>
      <c r="F787" s="535"/>
      <c r="G787" s="535"/>
      <c r="H787" s="535"/>
      <c r="I787" s="535"/>
      <c r="J787" s="540"/>
      <c r="K787" s="535"/>
      <c r="L787" s="535"/>
      <c r="M787" s="535"/>
      <c r="N787" s="535"/>
      <c r="O787" s="535"/>
      <c r="P787" s="535"/>
      <c r="Q787" s="350"/>
      <c r="R787" s="535"/>
      <c r="S787" s="350"/>
      <c r="T787" s="350"/>
      <c r="U787" s="274"/>
      <c r="V787" s="350"/>
      <c r="W787" s="350"/>
      <c r="X787" s="350"/>
      <c r="Y787" s="350"/>
      <c r="Z787" s="350"/>
      <c r="AA787" s="350"/>
      <c r="AB787" s="350"/>
      <c r="AC787" s="350"/>
      <c r="AD787" s="350"/>
    </row>
    <row r="788" spans="1:30" ht="15.75" customHeight="1">
      <c r="A788" s="535"/>
      <c r="B788" s="274"/>
      <c r="C788" s="274"/>
      <c r="D788" s="535"/>
      <c r="E788" s="535"/>
      <c r="F788" s="535"/>
      <c r="G788" s="535"/>
      <c r="H788" s="535"/>
      <c r="I788" s="535"/>
      <c r="J788" s="540"/>
      <c r="K788" s="535"/>
      <c r="L788" s="535"/>
      <c r="M788" s="535"/>
      <c r="N788" s="535"/>
      <c r="O788" s="535"/>
      <c r="P788" s="535"/>
      <c r="Q788" s="350"/>
      <c r="R788" s="535"/>
      <c r="S788" s="350"/>
      <c r="T788" s="350"/>
      <c r="U788" s="274"/>
      <c r="V788" s="350"/>
      <c r="W788" s="350"/>
      <c r="X788" s="350"/>
      <c r="Y788" s="350"/>
      <c r="Z788" s="350"/>
      <c r="AA788" s="350"/>
      <c r="AB788" s="350"/>
      <c r="AC788" s="350"/>
      <c r="AD788" s="350"/>
    </row>
    <row r="789" spans="1:30" ht="15.75" customHeight="1">
      <c r="A789" s="535"/>
      <c r="B789" s="274"/>
      <c r="C789" s="274"/>
      <c r="D789" s="535"/>
      <c r="E789" s="535"/>
      <c r="F789" s="535"/>
      <c r="G789" s="535"/>
      <c r="H789" s="535"/>
      <c r="I789" s="535"/>
      <c r="J789" s="540"/>
      <c r="K789" s="535"/>
      <c r="L789" s="535"/>
      <c r="M789" s="535"/>
      <c r="N789" s="535"/>
      <c r="O789" s="535"/>
      <c r="P789" s="535"/>
      <c r="Q789" s="350"/>
      <c r="R789" s="535"/>
      <c r="S789" s="350"/>
      <c r="T789" s="350"/>
      <c r="U789" s="274"/>
      <c r="V789" s="350"/>
      <c r="W789" s="350"/>
      <c r="X789" s="350"/>
      <c r="Y789" s="350"/>
      <c r="Z789" s="350"/>
      <c r="AA789" s="350"/>
      <c r="AB789" s="350"/>
      <c r="AC789" s="350"/>
      <c r="AD789" s="350"/>
    </row>
    <row r="790" spans="1:30" ht="15.75" customHeight="1">
      <c r="A790" s="535"/>
      <c r="B790" s="274"/>
      <c r="C790" s="274"/>
      <c r="D790" s="535"/>
      <c r="E790" s="535"/>
      <c r="F790" s="535"/>
      <c r="G790" s="535"/>
      <c r="H790" s="535"/>
      <c r="I790" s="535"/>
      <c r="J790" s="540"/>
      <c r="K790" s="535"/>
      <c r="L790" s="535"/>
      <c r="M790" s="535"/>
      <c r="N790" s="535"/>
      <c r="O790" s="535"/>
      <c r="P790" s="535"/>
      <c r="Q790" s="350"/>
      <c r="R790" s="535"/>
      <c r="S790" s="350"/>
      <c r="T790" s="350"/>
      <c r="U790" s="274"/>
      <c r="V790" s="350"/>
      <c r="W790" s="350"/>
      <c r="X790" s="350"/>
      <c r="Y790" s="350"/>
      <c r="Z790" s="350"/>
      <c r="AA790" s="350"/>
      <c r="AB790" s="350"/>
      <c r="AC790" s="350"/>
      <c r="AD790" s="350"/>
    </row>
    <row r="791" spans="1:30" ht="15.75" customHeight="1">
      <c r="A791" s="535"/>
      <c r="B791" s="274"/>
      <c r="C791" s="274"/>
      <c r="D791" s="535"/>
      <c r="E791" s="535"/>
      <c r="F791" s="535"/>
      <c r="G791" s="535"/>
      <c r="H791" s="535"/>
      <c r="I791" s="535"/>
      <c r="J791" s="540"/>
      <c r="K791" s="535"/>
      <c r="L791" s="535"/>
      <c r="M791" s="535"/>
      <c r="N791" s="535"/>
      <c r="O791" s="535"/>
      <c r="P791" s="535"/>
      <c r="Q791" s="350"/>
      <c r="R791" s="535"/>
      <c r="S791" s="350"/>
      <c r="T791" s="350"/>
      <c r="U791" s="274"/>
      <c r="V791" s="350"/>
      <c r="W791" s="350"/>
      <c r="X791" s="350"/>
      <c r="Y791" s="350"/>
      <c r="Z791" s="350"/>
      <c r="AA791" s="350"/>
      <c r="AB791" s="350"/>
      <c r="AC791" s="350"/>
      <c r="AD791" s="350"/>
    </row>
    <row r="792" spans="1:30" ht="15.75" customHeight="1">
      <c r="A792" s="535"/>
      <c r="B792" s="274"/>
      <c r="C792" s="274"/>
      <c r="D792" s="535"/>
      <c r="E792" s="535"/>
      <c r="F792" s="535"/>
      <c r="G792" s="535"/>
      <c r="H792" s="535"/>
      <c r="I792" s="535"/>
      <c r="J792" s="540"/>
      <c r="K792" s="535"/>
      <c r="L792" s="535"/>
      <c r="M792" s="535"/>
      <c r="N792" s="535"/>
      <c r="O792" s="535"/>
      <c r="P792" s="535"/>
      <c r="Q792" s="350"/>
      <c r="R792" s="535"/>
      <c r="S792" s="350"/>
      <c r="T792" s="350"/>
      <c r="U792" s="274"/>
      <c r="V792" s="350"/>
      <c r="W792" s="350"/>
      <c r="X792" s="350"/>
      <c r="Y792" s="350"/>
      <c r="Z792" s="350"/>
      <c r="AA792" s="350"/>
      <c r="AB792" s="350"/>
      <c r="AC792" s="350"/>
      <c r="AD792" s="350"/>
    </row>
    <row r="793" spans="1:30" ht="15.75" customHeight="1">
      <c r="A793" s="535"/>
      <c r="B793" s="274"/>
      <c r="C793" s="274"/>
      <c r="D793" s="535"/>
      <c r="E793" s="535"/>
      <c r="F793" s="535"/>
      <c r="G793" s="535"/>
      <c r="H793" s="535"/>
      <c r="I793" s="535"/>
      <c r="J793" s="540"/>
      <c r="K793" s="535"/>
      <c r="L793" s="535"/>
      <c r="M793" s="535"/>
      <c r="N793" s="535"/>
      <c r="O793" s="535"/>
      <c r="P793" s="535"/>
      <c r="Q793" s="350"/>
      <c r="R793" s="535"/>
      <c r="S793" s="350"/>
      <c r="T793" s="350"/>
      <c r="U793" s="274"/>
      <c r="V793" s="350"/>
      <c r="W793" s="350"/>
      <c r="X793" s="350"/>
      <c r="Y793" s="350"/>
      <c r="Z793" s="350"/>
      <c r="AA793" s="350"/>
      <c r="AB793" s="350"/>
      <c r="AC793" s="350"/>
      <c r="AD793" s="350"/>
    </row>
    <row r="794" spans="1:30" ht="15.75" customHeight="1">
      <c r="A794" s="535"/>
      <c r="B794" s="274"/>
      <c r="C794" s="274"/>
      <c r="D794" s="535"/>
      <c r="E794" s="535"/>
      <c r="F794" s="535"/>
      <c r="G794" s="535"/>
      <c r="H794" s="535"/>
      <c r="I794" s="535"/>
      <c r="J794" s="540"/>
      <c r="K794" s="535"/>
      <c r="L794" s="535"/>
      <c r="M794" s="535"/>
      <c r="N794" s="535"/>
      <c r="O794" s="535"/>
      <c r="P794" s="535"/>
      <c r="Q794" s="350"/>
      <c r="R794" s="535"/>
      <c r="S794" s="350"/>
      <c r="T794" s="350"/>
      <c r="U794" s="274"/>
      <c r="V794" s="350"/>
      <c r="W794" s="350"/>
      <c r="X794" s="350"/>
      <c r="Y794" s="350"/>
      <c r="Z794" s="350"/>
      <c r="AA794" s="350"/>
      <c r="AB794" s="350"/>
      <c r="AC794" s="350"/>
      <c r="AD794" s="350"/>
    </row>
    <row r="795" spans="1:30" ht="15.75" customHeight="1">
      <c r="A795" s="535"/>
      <c r="B795" s="274"/>
      <c r="C795" s="274"/>
      <c r="D795" s="535"/>
      <c r="E795" s="535"/>
      <c r="F795" s="535"/>
      <c r="G795" s="535"/>
      <c r="H795" s="535"/>
      <c r="I795" s="535"/>
      <c r="J795" s="540"/>
      <c r="K795" s="535"/>
      <c r="L795" s="535"/>
      <c r="M795" s="535"/>
      <c r="N795" s="535"/>
      <c r="O795" s="535"/>
      <c r="P795" s="535"/>
      <c r="Q795" s="350"/>
      <c r="R795" s="535"/>
      <c r="S795" s="350"/>
      <c r="T795" s="350"/>
      <c r="U795" s="274"/>
      <c r="V795" s="350"/>
      <c r="W795" s="350"/>
      <c r="X795" s="350"/>
      <c r="Y795" s="350"/>
      <c r="Z795" s="350"/>
      <c r="AA795" s="350"/>
      <c r="AB795" s="350"/>
      <c r="AC795" s="350"/>
      <c r="AD795" s="350"/>
    </row>
    <row r="796" spans="1:30" ht="15.75" customHeight="1">
      <c r="A796" s="535"/>
      <c r="B796" s="274"/>
      <c r="C796" s="274"/>
      <c r="D796" s="535"/>
      <c r="E796" s="535"/>
      <c r="F796" s="535"/>
      <c r="G796" s="535"/>
      <c r="H796" s="535"/>
      <c r="I796" s="535"/>
      <c r="J796" s="540"/>
      <c r="K796" s="535"/>
      <c r="L796" s="535"/>
      <c r="M796" s="535"/>
      <c r="N796" s="535"/>
      <c r="O796" s="535"/>
      <c r="P796" s="535"/>
      <c r="Q796" s="350"/>
      <c r="R796" s="535"/>
      <c r="S796" s="350"/>
      <c r="T796" s="350"/>
      <c r="U796" s="274"/>
      <c r="V796" s="350"/>
      <c r="W796" s="350"/>
      <c r="X796" s="350"/>
      <c r="Y796" s="350"/>
      <c r="Z796" s="350"/>
      <c r="AA796" s="350"/>
      <c r="AB796" s="350"/>
      <c r="AC796" s="350"/>
      <c r="AD796" s="350"/>
    </row>
    <row r="797" spans="1:30" ht="15.75" customHeight="1">
      <c r="A797" s="535"/>
      <c r="B797" s="274"/>
      <c r="C797" s="274"/>
      <c r="D797" s="535"/>
      <c r="E797" s="535"/>
      <c r="F797" s="535"/>
      <c r="G797" s="535"/>
      <c r="H797" s="535"/>
      <c r="I797" s="535"/>
      <c r="J797" s="540"/>
      <c r="K797" s="535"/>
      <c r="L797" s="535"/>
      <c r="M797" s="535"/>
      <c r="N797" s="535"/>
      <c r="O797" s="535"/>
      <c r="P797" s="535"/>
      <c r="Q797" s="350"/>
      <c r="R797" s="535"/>
      <c r="S797" s="350"/>
      <c r="T797" s="350"/>
      <c r="U797" s="274"/>
      <c r="V797" s="350"/>
      <c r="W797" s="350"/>
      <c r="X797" s="350"/>
      <c r="Y797" s="350"/>
      <c r="Z797" s="350"/>
      <c r="AA797" s="350"/>
      <c r="AB797" s="350"/>
      <c r="AC797" s="350"/>
      <c r="AD797" s="350"/>
    </row>
    <row r="798" spans="1:30" ht="15.75" customHeight="1">
      <c r="A798" s="535"/>
      <c r="B798" s="274"/>
      <c r="C798" s="274"/>
      <c r="D798" s="535"/>
      <c r="E798" s="535"/>
      <c r="F798" s="535"/>
      <c r="G798" s="535"/>
      <c r="H798" s="535"/>
      <c r="I798" s="535"/>
      <c r="J798" s="540"/>
      <c r="K798" s="535"/>
      <c r="L798" s="535"/>
      <c r="M798" s="535"/>
      <c r="N798" s="535"/>
      <c r="O798" s="535"/>
      <c r="P798" s="535"/>
      <c r="Q798" s="350"/>
      <c r="R798" s="535"/>
      <c r="S798" s="350"/>
      <c r="T798" s="350"/>
      <c r="U798" s="274"/>
      <c r="V798" s="350"/>
      <c r="W798" s="350"/>
      <c r="X798" s="350"/>
      <c r="Y798" s="350"/>
      <c r="Z798" s="350"/>
      <c r="AA798" s="350"/>
      <c r="AB798" s="350"/>
      <c r="AC798" s="350"/>
      <c r="AD798" s="350"/>
    </row>
    <row r="799" spans="1:30" ht="15.75" customHeight="1">
      <c r="A799" s="535"/>
      <c r="B799" s="274"/>
      <c r="C799" s="274"/>
      <c r="D799" s="535"/>
      <c r="E799" s="535"/>
      <c r="F799" s="535"/>
      <c r="G799" s="535"/>
      <c r="H799" s="535"/>
      <c r="I799" s="535"/>
      <c r="J799" s="540"/>
      <c r="K799" s="535"/>
      <c r="L799" s="535"/>
      <c r="M799" s="535"/>
      <c r="N799" s="535"/>
      <c r="O799" s="535"/>
      <c r="P799" s="535"/>
      <c r="Q799" s="350"/>
      <c r="R799" s="535"/>
      <c r="S799" s="350"/>
      <c r="T799" s="350"/>
      <c r="U799" s="274"/>
      <c r="V799" s="350"/>
      <c r="W799" s="350"/>
      <c r="X799" s="350"/>
      <c r="Y799" s="350"/>
      <c r="Z799" s="350"/>
      <c r="AA799" s="350"/>
      <c r="AB799" s="350"/>
      <c r="AC799" s="350"/>
      <c r="AD799" s="350"/>
    </row>
    <row r="800" spans="1:30" ht="15.75" customHeight="1">
      <c r="A800" s="535"/>
      <c r="B800" s="274"/>
      <c r="C800" s="274"/>
      <c r="D800" s="535"/>
      <c r="E800" s="535"/>
      <c r="F800" s="535"/>
      <c r="G800" s="535"/>
      <c r="H800" s="535"/>
      <c r="I800" s="535"/>
      <c r="J800" s="540"/>
      <c r="K800" s="535"/>
      <c r="L800" s="535"/>
      <c r="M800" s="535"/>
      <c r="N800" s="535"/>
      <c r="O800" s="535"/>
      <c r="P800" s="535"/>
      <c r="Q800" s="350"/>
      <c r="R800" s="535"/>
      <c r="S800" s="350"/>
      <c r="T800" s="350"/>
      <c r="U800" s="274"/>
      <c r="V800" s="350"/>
      <c r="W800" s="350"/>
      <c r="X800" s="350"/>
      <c r="Y800" s="350"/>
      <c r="Z800" s="350"/>
      <c r="AA800" s="350"/>
      <c r="AB800" s="350"/>
      <c r="AC800" s="350"/>
      <c r="AD800" s="350"/>
    </row>
    <row r="801" spans="1:30" ht="15.75" customHeight="1">
      <c r="A801" s="535"/>
      <c r="B801" s="274"/>
      <c r="C801" s="274"/>
      <c r="D801" s="535"/>
      <c r="E801" s="535"/>
      <c r="F801" s="535"/>
      <c r="G801" s="535"/>
      <c r="H801" s="535"/>
      <c r="I801" s="535"/>
      <c r="J801" s="540"/>
      <c r="K801" s="535"/>
      <c r="L801" s="535"/>
      <c r="M801" s="535"/>
      <c r="N801" s="535"/>
      <c r="O801" s="535"/>
      <c r="P801" s="535"/>
      <c r="Q801" s="350"/>
      <c r="R801" s="535"/>
      <c r="S801" s="350"/>
      <c r="T801" s="350"/>
      <c r="U801" s="274"/>
      <c r="V801" s="350"/>
      <c r="W801" s="350"/>
      <c r="X801" s="350"/>
      <c r="Y801" s="350"/>
      <c r="Z801" s="350"/>
      <c r="AA801" s="350"/>
      <c r="AB801" s="350"/>
      <c r="AC801" s="350"/>
      <c r="AD801" s="350"/>
    </row>
    <row r="802" spans="1:30" ht="15.75" customHeight="1">
      <c r="A802" s="535"/>
      <c r="B802" s="274"/>
      <c r="C802" s="274"/>
      <c r="D802" s="535"/>
      <c r="E802" s="535"/>
      <c r="F802" s="535"/>
      <c r="G802" s="535"/>
      <c r="H802" s="535"/>
      <c r="I802" s="535"/>
      <c r="J802" s="540"/>
      <c r="K802" s="535"/>
      <c r="L802" s="535"/>
      <c r="M802" s="535"/>
      <c r="N802" s="535"/>
      <c r="O802" s="535"/>
      <c r="P802" s="535"/>
      <c r="Q802" s="350"/>
      <c r="R802" s="535"/>
      <c r="S802" s="350"/>
      <c r="T802" s="350"/>
      <c r="U802" s="274"/>
      <c r="V802" s="350"/>
      <c r="W802" s="350"/>
      <c r="X802" s="350"/>
      <c r="Y802" s="350"/>
      <c r="Z802" s="350"/>
      <c r="AA802" s="350"/>
      <c r="AB802" s="350"/>
      <c r="AC802" s="350"/>
      <c r="AD802" s="350"/>
    </row>
    <row r="803" spans="1:30" ht="15.75" customHeight="1">
      <c r="A803" s="535"/>
      <c r="B803" s="274"/>
      <c r="C803" s="274"/>
      <c r="D803" s="535"/>
      <c r="E803" s="535"/>
      <c r="F803" s="535"/>
      <c r="G803" s="535"/>
      <c r="H803" s="535"/>
      <c r="I803" s="535"/>
      <c r="J803" s="540"/>
      <c r="K803" s="535"/>
      <c r="L803" s="535"/>
      <c r="M803" s="535"/>
      <c r="N803" s="535"/>
      <c r="O803" s="535"/>
      <c r="P803" s="535"/>
      <c r="Q803" s="350"/>
      <c r="R803" s="535"/>
      <c r="S803" s="350"/>
      <c r="T803" s="350"/>
      <c r="U803" s="274"/>
      <c r="V803" s="350"/>
      <c r="W803" s="350"/>
      <c r="X803" s="350"/>
      <c r="Y803" s="350"/>
      <c r="Z803" s="350"/>
      <c r="AA803" s="350"/>
      <c r="AB803" s="350"/>
      <c r="AC803" s="350"/>
      <c r="AD803" s="350"/>
    </row>
    <row r="804" spans="1:30" ht="15.75" customHeight="1">
      <c r="A804" s="535"/>
      <c r="B804" s="274"/>
      <c r="C804" s="274"/>
      <c r="D804" s="535"/>
      <c r="E804" s="535"/>
      <c r="F804" s="535"/>
      <c r="G804" s="535"/>
      <c r="H804" s="535"/>
      <c r="I804" s="535"/>
      <c r="J804" s="540"/>
      <c r="K804" s="535"/>
      <c r="L804" s="535"/>
      <c r="M804" s="535"/>
      <c r="N804" s="535"/>
      <c r="O804" s="535"/>
      <c r="P804" s="535"/>
      <c r="Q804" s="350"/>
      <c r="R804" s="535"/>
      <c r="S804" s="350"/>
      <c r="T804" s="350"/>
      <c r="U804" s="274"/>
      <c r="V804" s="350"/>
      <c r="W804" s="350"/>
      <c r="X804" s="350"/>
      <c r="Y804" s="350"/>
      <c r="Z804" s="350"/>
      <c r="AA804" s="350"/>
      <c r="AB804" s="350"/>
      <c r="AC804" s="350"/>
      <c r="AD804" s="350"/>
    </row>
    <row r="805" spans="1:30" ht="15.75" customHeight="1">
      <c r="A805" s="535"/>
      <c r="B805" s="274"/>
      <c r="C805" s="274"/>
      <c r="D805" s="535"/>
      <c r="E805" s="535"/>
      <c r="F805" s="535"/>
      <c r="G805" s="535"/>
      <c r="H805" s="535"/>
      <c r="I805" s="535"/>
      <c r="J805" s="540"/>
      <c r="K805" s="535"/>
      <c r="L805" s="535"/>
      <c r="M805" s="535"/>
      <c r="N805" s="535"/>
      <c r="O805" s="535"/>
      <c r="P805" s="535"/>
      <c r="Q805" s="350"/>
      <c r="R805" s="535"/>
      <c r="S805" s="350"/>
      <c r="T805" s="350"/>
      <c r="U805" s="274"/>
      <c r="V805" s="350"/>
      <c r="W805" s="350"/>
      <c r="X805" s="350"/>
      <c r="Y805" s="350"/>
      <c r="Z805" s="350"/>
      <c r="AA805" s="350"/>
      <c r="AB805" s="350"/>
      <c r="AC805" s="350"/>
      <c r="AD805" s="350"/>
    </row>
    <row r="806" spans="1:30" ht="15.75" customHeight="1">
      <c r="A806" s="535"/>
      <c r="B806" s="274"/>
      <c r="C806" s="274"/>
      <c r="D806" s="535"/>
      <c r="E806" s="535"/>
      <c r="F806" s="535"/>
      <c r="G806" s="535"/>
      <c r="H806" s="535"/>
      <c r="I806" s="535"/>
      <c r="J806" s="540"/>
      <c r="K806" s="535"/>
      <c r="L806" s="535"/>
      <c r="M806" s="535"/>
      <c r="N806" s="535"/>
      <c r="O806" s="535"/>
      <c r="P806" s="535"/>
      <c r="Q806" s="350"/>
      <c r="R806" s="535"/>
      <c r="S806" s="350"/>
      <c r="T806" s="350"/>
      <c r="U806" s="274"/>
      <c r="V806" s="350"/>
      <c r="W806" s="350"/>
      <c r="X806" s="350"/>
      <c r="Y806" s="350"/>
      <c r="Z806" s="350"/>
      <c r="AA806" s="350"/>
      <c r="AB806" s="350"/>
      <c r="AC806" s="350"/>
      <c r="AD806" s="350"/>
    </row>
    <row r="807" spans="1:30" ht="15.75" customHeight="1">
      <c r="A807" s="535"/>
      <c r="B807" s="274"/>
      <c r="C807" s="274"/>
      <c r="D807" s="535"/>
      <c r="E807" s="535"/>
      <c r="F807" s="535"/>
      <c r="G807" s="535"/>
      <c r="H807" s="535"/>
      <c r="I807" s="535"/>
      <c r="J807" s="540"/>
      <c r="K807" s="535"/>
      <c r="L807" s="535"/>
      <c r="M807" s="535"/>
      <c r="N807" s="535"/>
      <c r="O807" s="535"/>
      <c r="P807" s="535"/>
      <c r="Q807" s="350"/>
      <c r="R807" s="535"/>
      <c r="S807" s="350"/>
      <c r="T807" s="350"/>
      <c r="U807" s="274"/>
      <c r="V807" s="350"/>
      <c r="W807" s="350"/>
      <c r="X807" s="350"/>
      <c r="Y807" s="350"/>
      <c r="Z807" s="350"/>
      <c r="AA807" s="350"/>
      <c r="AB807" s="350"/>
      <c r="AC807" s="350"/>
      <c r="AD807" s="350"/>
    </row>
    <row r="808" spans="1:30" ht="15.75" customHeight="1">
      <c r="A808" s="535"/>
      <c r="B808" s="274"/>
      <c r="C808" s="274"/>
      <c r="D808" s="535"/>
      <c r="E808" s="535"/>
      <c r="F808" s="535"/>
      <c r="G808" s="535"/>
      <c r="H808" s="535"/>
      <c r="I808" s="535"/>
      <c r="J808" s="540"/>
      <c r="K808" s="535"/>
      <c r="L808" s="535"/>
      <c r="M808" s="535"/>
      <c r="N808" s="535"/>
      <c r="O808" s="535"/>
      <c r="P808" s="535"/>
      <c r="Q808" s="350"/>
      <c r="R808" s="535"/>
      <c r="S808" s="350"/>
      <c r="T808" s="350"/>
      <c r="U808" s="274"/>
      <c r="V808" s="350"/>
      <c r="W808" s="350"/>
      <c r="X808" s="350"/>
      <c r="Y808" s="350"/>
      <c r="Z808" s="350"/>
      <c r="AA808" s="350"/>
      <c r="AB808" s="350"/>
      <c r="AC808" s="350"/>
      <c r="AD808" s="350"/>
    </row>
    <row r="809" spans="1:30" ht="15.75" customHeight="1">
      <c r="A809" s="535"/>
      <c r="B809" s="274"/>
      <c r="C809" s="274"/>
      <c r="D809" s="535"/>
      <c r="E809" s="535"/>
      <c r="F809" s="535"/>
      <c r="G809" s="535"/>
      <c r="H809" s="535"/>
      <c r="I809" s="535"/>
      <c r="J809" s="540"/>
      <c r="K809" s="535"/>
      <c r="L809" s="535"/>
      <c r="M809" s="535"/>
      <c r="N809" s="535"/>
      <c r="O809" s="535"/>
      <c r="P809" s="535"/>
      <c r="Q809" s="350"/>
      <c r="R809" s="535"/>
      <c r="S809" s="350"/>
      <c r="T809" s="350"/>
      <c r="U809" s="274"/>
      <c r="V809" s="350"/>
      <c r="W809" s="350"/>
      <c r="X809" s="350"/>
      <c r="Y809" s="350"/>
      <c r="Z809" s="350"/>
      <c r="AA809" s="350"/>
      <c r="AB809" s="350"/>
      <c r="AC809" s="350"/>
      <c r="AD809" s="350"/>
    </row>
    <row r="810" spans="1:30" ht="15.75" customHeight="1">
      <c r="A810" s="535"/>
      <c r="B810" s="274"/>
      <c r="C810" s="274"/>
      <c r="D810" s="535"/>
      <c r="E810" s="535"/>
      <c r="F810" s="535"/>
      <c r="G810" s="535"/>
      <c r="H810" s="535"/>
      <c r="I810" s="535"/>
      <c r="J810" s="540"/>
      <c r="K810" s="535"/>
      <c r="L810" s="535"/>
      <c r="M810" s="535"/>
      <c r="N810" s="535"/>
      <c r="O810" s="535"/>
      <c r="P810" s="535"/>
      <c r="Q810" s="350"/>
      <c r="R810" s="535"/>
      <c r="S810" s="350"/>
      <c r="T810" s="350"/>
      <c r="U810" s="274"/>
      <c r="V810" s="350"/>
      <c r="W810" s="350"/>
      <c r="X810" s="350"/>
      <c r="Y810" s="350"/>
      <c r="Z810" s="350"/>
      <c r="AA810" s="350"/>
      <c r="AB810" s="350"/>
      <c r="AC810" s="350"/>
      <c r="AD810" s="350"/>
    </row>
    <row r="811" spans="1:30" ht="15.75" customHeight="1">
      <c r="A811" s="535"/>
      <c r="B811" s="274"/>
      <c r="C811" s="274"/>
      <c r="D811" s="535"/>
      <c r="E811" s="535"/>
      <c r="F811" s="535"/>
      <c r="G811" s="535"/>
      <c r="H811" s="535"/>
      <c r="I811" s="535"/>
      <c r="J811" s="540"/>
      <c r="K811" s="535"/>
      <c r="L811" s="535"/>
      <c r="M811" s="535"/>
      <c r="N811" s="535"/>
      <c r="O811" s="535"/>
      <c r="P811" s="535"/>
      <c r="Q811" s="350"/>
      <c r="R811" s="535"/>
      <c r="S811" s="350"/>
      <c r="T811" s="350"/>
      <c r="U811" s="274"/>
      <c r="V811" s="350"/>
      <c r="W811" s="350"/>
      <c r="X811" s="350"/>
      <c r="Y811" s="350"/>
      <c r="Z811" s="350"/>
      <c r="AA811" s="350"/>
      <c r="AB811" s="350"/>
      <c r="AC811" s="350"/>
      <c r="AD811" s="350"/>
    </row>
    <row r="812" spans="1:30" ht="15.75" customHeight="1">
      <c r="A812" s="535"/>
      <c r="B812" s="274"/>
      <c r="C812" s="274"/>
      <c r="D812" s="535"/>
      <c r="E812" s="535"/>
      <c r="F812" s="535"/>
      <c r="G812" s="535"/>
      <c r="H812" s="535"/>
      <c r="I812" s="535"/>
      <c r="J812" s="540"/>
      <c r="K812" s="535"/>
      <c r="L812" s="535"/>
      <c r="M812" s="535"/>
      <c r="N812" s="535"/>
      <c r="O812" s="535"/>
      <c r="P812" s="535"/>
      <c r="Q812" s="350"/>
      <c r="R812" s="535"/>
      <c r="S812" s="350"/>
      <c r="T812" s="350"/>
      <c r="U812" s="274"/>
      <c r="V812" s="350"/>
      <c r="W812" s="350"/>
      <c r="X812" s="350"/>
      <c r="Y812" s="350"/>
      <c r="Z812" s="350"/>
      <c r="AA812" s="350"/>
      <c r="AB812" s="350"/>
      <c r="AC812" s="350"/>
      <c r="AD812" s="350"/>
    </row>
    <row r="813" spans="1:30" ht="15.75" customHeight="1">
      <c r="A813" s="535"/>
      <c r="B813" s="274"/>
      <c r="C813" s="274"/>
      <c r="D813" s="535"/>
      <c r="E813" s="535"/>
      <c r="F813" s="535"/>
      <c r="G813" s="535"/>
      <c r="H813" s="535"/>
      <c r="I813" s="535"/>
      <c r="J813" s="540"/>
      <c r="K813" s="535"/>
      <c r="L813" s="535"/>
      <c r="M813" s="535"/>
      <c r="N813" s="535"/>
      <c r="O813" s="535"/>
      <c r="P813" s="535"/>
      <c r="Q813" s="350"/>
      <c r="R813" s="535"/>
      <c r="S813" s="350"/>
      <c r="T813" s="350"/>
      <c r="U813" s="274"/>
      <c r="V813" s="350"/>
      <c r="W813" s="350"/>
      <c r="X813" s="350"/>
      <c r="Y813" s="350"/>
      <c r="Z813" s="350"/>
      <c r="AA813" s="350"/>
      <c r="AB813" s="350"/>
      <c r="AC813" s="350"/>
      <c r="AD813" s="350"/>
    </row>
    <row r="814" spans="1:30" ht="15.75" customHeight="1">
      <c r="A814" s="535"/>
      <c r="B814" s="274"/>
      <c r="C814" s="274"/>
      <c r="D814" s="535"/>
      <c r="E814" s="535"/>
      <c r="F814" s="535"/>
      <c r="G814" s="535"/>
      <c r="H814" s="535"/>
      <c r="I814" s="535"/>
      <c r="J814" s="540"/>
      <c r="K814" s="535"/>
      <c r="L814" s="535"/>
      <c r="M814" s="535"/>
      <c r="N814" s="535"/>
      <c r="O814" s="535"/>
      <c r="P814" s="535"/>
      <c r="Q814" s="350"/>
      <c r="R814" s="535"/>
      <c r="S814" s="350"/>
      <c r="T814" s="350"/>
      <c r="U814" s="274"/>
      <c r="V814" s="350"/>
      <c r="W814" s="350"/>
      <c r="X814" s="350"/>
      <c r="Y814" s="350"/>
      <c r="Z814" s="350"/>
      <c r="AA814" s="350"/>
      <c r="AB814" s="350"/>
      <c r="AC814" s="350"/>
      <c r="AD814" s="350"/>
    </row>
    <row r="815" spans="1:30" ht="15.75" customHeight="1">
      <c r="A815" s="535"/>
      <c r="B815" s="274"/>
      <c r="C815" s="274"/>
      <c r="D815" s="535"/>
      <c r="E815" s="535"/>
      <c r="F815" s="535"/>
      <c r="G815" s="535"/>
      <c r="H815" s="535"/>
      <c r="I815" s="535"/>
      <c r="J815" s="540"/>
      <c r="K815" s="535"/>
      <c r="L815" s="535"/>
      <c r="M815" s="535"/>
      <c r="N815" s="535"/>
      <c r="O815" s="535"/>
      <c r="P815" s="535"/>
      <c r="Q815" s="350"/>
      <c r="R815" s="535"/>
      <c r="S815" s="350"/>
      <c r="T815" s="350"/>
      <c r="U815" s="274"/>
      <c r="V815" s="350"/>
      <c r="W815" s="350"/>
      <c r="X815" s="350"/>
      <c r="Y815" s="350"/>
      <c r="Z815" s="350"/>
      <c r="AA815" s="350"/>
      <c r="AB815" s="350"/>
      <c r="AC815" s="350"/>
      <c r="AD815" s="350"/>
    </row>
    <row r="816" spans="1:30" ht="15.75" customHeight="1">
      <c r="A816" s="535"/>
      <c r="B816" s="274"/>
      <c r="C816" s="274"/>
      <c r="D816" s="535"/>
      <c r="E816" s="535"/>
      <c r="F816" s="535"/>
      <c r="G816" s="535"/>
      <c r="H816" s="535"/>
      <c r="I816" s="535"/>
      <c r="J816" s="540"/>
      <c r="K816" s="535"/>
      <c r="L816" s="535"/>
      <c r="M816" s="535"/>
      <c r="N816" s="535"/>
      <c r="O816" s="535"/>
      <c r="P816" s="535"/>
      <c r="Q816" s="350"/>
      <c r="R816" s="535"/>
      <c r="S816" s="350"/>
      <c r="T816" s="350"/>
      <c r="U816" s="274"/>
      <c r="V816" s="350"/>
      <c r="W816" s="350"/>
      <c r="X816" s="350"/>
      <c r="Y816" s="350"/>
      <c r="Z816" s="350"/>
      <c r="AA816" s="350"/>
      <c r="AB816" s="350"/>
      <c r="AC816" s="350"/>
      <c r="AD816" s="350"/>
    </row>
    <row r="817" spans="1:30" ht="15.75" customHeight="1">
      <c r="A817" s="535"/>
      <c r="B817" s="274"/>
      <c r="C817" s="274"/>
      <c r="D817" s="535"/>
      <c r="E817" s="535"/>
      <c r="F817" s="535"/>
      <c r="G817" s="535"/>
      <c r="H817" s="535"/>
      <c r="I817" s="535"/>
      <c r="J817" s="540"/>
      <c r="K817" s="535"/>
      <c r="L817" s="535"/>
      <c r="M817" s="535"/>
      <c r="N817" s="535"/>
      <c r="O817" s="535"/>
      <c r="P817" s="535"/>
      <c r="Q817" s="350"/>
      <c r="R817" s="535"/>
      <c r="S817" s="350"/>
      <c r="T817" s="350"/>
      <c r="U817" s="274"/>
      <c r="V817" s="350"/>
      <c r="W817" s="350"/>
      <c r="X817" s="350"/>
      <c r="Y817" s="350"/>
      <c r="Z817" s="350"/>
      <c r="AA817" s="350"/>
      <c r="AB817" s="350"/>
      <c r="AC817" s="350"/>
      <c r="AD817" s="350"/>
    </row>
    <row r="818" spans="1:30" ht="15.75" customHeight="1">
      <c r="A818" s="535"/>
      <c r="B818" s="274"/>
      <c r="C818" s="274"/>
      <c r="D818" s="535"/>
      <c r="E818" s="535"/>
      <c r="F818" s="535"/>
      <c r="G818" s="535"/>
      <c r="H818" s="535"/>
      <c r="I818" s="535"/>
      <c r="J818" s="540"/>
      <c r="K818" s="535"/>
      <c r="L818" s="535"/>
      <c r="M818" s="535"/>
      <c r="N818" s="535"/>
      <c r="O818" s="535"/>
      <c r="P818" s="535"/>
      <c r="Q818" s="350"/>
      <c r="R818" s="535"/>
      <c r="S818" s="350"/>
      <c r="T818" s="350"/>
      <c r="U818" s="274"/>
      <c r="V818" s="350"/>
      <c r="W818" s="350"/>
      <c r="X818" s="350"/>
      <c r="Y818" s="350"/>
      <c r="Z818" s="350"/>
      <c r="AA818" s="350"/>
      <c r="AB818" s="350"/>
      <c r="AC818" s="350"/>
      <c r="AD818" s="350"/>
    </row>
    <row r="819" spans="1:30" ht="15.75" customHeight="1">
      <c r="A819" s="535"/>
      <c r="B819" s="274"/>
      <c r="C819" s="274"/>
      <c r="D819" s="535"/>
      <c r="E819" s="535"/>
      <c r="F819" s="535"/>
      <c r="G819" s="535"/>
      <c r="H819" s="535"/>
      <c r="I819" s="535"/>
      <c r="J819" s="540"/>
      <c r="K819" s="535"/>
      <c r="L819" s="535"/>
      <c r="M819" s="535"/>
      <c r="N819" s="535"/>
      <c r="O819" s="535"/>
      <c r="P819" s="535"/>
      <c r="Q819" s="350"/>
      <c r="R819" s="535"/>
      <c r="S819" s="350"/>
      <c r="T819" s="350"/>
      <c r="U819" s="274"/>
      <c r="V819" s="350"/>
      <c r="W819" s="350"/>
      <c r="X819" s="350"/>
      <c r="Y819" s="350"/>
      <c r="Z819" s="350"/>
      <c r="AA819" s="350"/>
      <c r="AB819" s="350"/>
      <c r="AC819" s="350"/>
      <c r="AD819" s="350"/>
    </row>
    <row r="820" spans="1:30" ht="15.75" customHeight="1">
      <c r="A820" s="535"/>
      <c r="B820" s="274"/>
      <c r="C820" s="274"/>
      <c r="D820" s="535"/>
      <c r="E820" s="535"/>
      <c r="F820" s="535"/>
      <c r="G820" s="535"/>
      <c r="H820" s="535"/>
      <c r="I820" s="535"/>
      <c r="J820" s="540"/>
      <c r="K820" s="535"/>
      <c r="L820" s="535"/>
      <c r="M820" s="535"/>
      <c r="N820" s="535"/>
      <c r="O820" s="535"/>
      <c r="P820" s="535"/>
      <c r="Q820" s="350"/>
      <c r="R820" s="535"/>
      <c r="S820" s="350"/>
      <c r="T820" s="350"/>
      <c r="U820" s="274"/>
      <c r="V820" s="350"/>
      <c r="W820" s="350"/>
      <c r="X820" s="350"/>
      <c r="Y820" s="350"/>
      <c r="Z820" s="350"/>
      <c r="AA820" s="350"/>
      <c r="AB820" s="350"/>
      <c r="AC820" s="350"/>
      <c r="AD820" s="350"/>
    </row>
    <row r="821" spans="1:30" ht="15.75" customHeight="1">
      <c r="A821" s="535"/>
      <c r="B821" s="274"/>
      <c r="C821" s="274"/>
      <c r="D821" s="535"/>
      <c r="E821" s="535"/>
      <c r="F821" s="535"/>
      <c r="G821" s="535"/>
      <c r="H821" s="535"/>
      <c r="I821" s="535"/>
      <c r="J821" s="540"/>
      <c r="K821" s="535"/>
      <c r="L821" s="535"/>
      <c r="M821" s="535"/>
      <c r="N821" s="535"/>
      <c r="O821" s="535"/>
      <c r="P821" s="535"/>
      <c r="Q821" s="350"/>
      <c r="R821" s="535"/>
      <c r="S821" s="350"/>
      <c r="T821" s="350"/>
      <c r="U821" s="274"/>
      <c r="V821" s="350"/>
      <c r="W821" s="350"/>
      <c r="X821" s="350"/>
      <c r="Y821" s="350"/>
      <c r="Z821" s="350"/>
      <c r="AA821" s="350"/>
      <c r="AB821" s="350"/>
      <c r="AC821" s="350"/>
      <c r="AD821" s="350"/>
    </row>
    <row r="822" spans="1:30" ht="15.75" customHeight="1">
      <c r="A822" s="535"/>
      <c r="B822" s="274"/>
      <c r="C822" s="274"/>
      <c r="D822" s="535"/>
      <c r="E822" s="535"/>
      <c r="F822" s="535"/>
      <c r="G822" s="535"/>
      <c r="H822" s="535"/>
      <c r="I822" s="535"/>
      <c r="J822" s="540"/>
      <c r="K822" s="535"/>
      <c r="L822" s="535"/>
      <c r="M822" s="535"/>
      <c r="N822" s="535"/>
      <c r="O822" s="535"/>
      <c r="P822" s="535"/>
      <c r="Q822" s="350"/>
      <c r="R822" s="535"/>
      <c r="S822" s="350"/>
      <c r="T822" s="350"/>
      <c r="U822" s="274"/>
      <c r="V822" s="350"/>
      <c r="W822" s="350"/>
      <c r="X822" s="350"/>
      <c r="Y822" s="350"/>
      <c r="Z822" s="350"/>
      <c r="AA822" s="350"/>
      <c r="AB822" s="350"/>
      <c r="AC822" s="350"/>
      <c r="AD822" s="350"/>
    </row>
    <row r="823" spans="1:30" ht="15.75" customHeight="1">
      <c r="A823" s="535"/>
      <c r="B823" s="274"/>
      <c r="C823" s="274"/>
      <c r="D823" s="535"/>
      <c r="E823" s="535"/>
      <c r="F823" s="535"/>
      <c r="G823" s="535"/>
      <c r="H823" s="535"/>
      <c r="I823" s="535"/>
      <c r="J823" s="540"/>
      <c r="K823" s="535"/>
      <c r="L823" s="535"/>
      <c r="M823" s="535"/>
      <c r="N823" s="535"/>
      <c r="O823" s="535"/>
      <c r="P823" s="535"/>
      <c r="Q823" s="350"/>
      <c r="R823" s="535"/>
      <c r="S823" s="350"/>
      <c r="T823" s="350"/>
      <c r="U823" s="274"/>
      <c r="V823" s="350"/>
      <c r="W823" s="350"/>
      <c r="X823" s="350"/>
      <c r="Y823" s="350"/>
      <c r="Z823" s="350"/>
      <c r="AA823" s="350"/>
      <c r="AB823" s="350"/>
      <c r="AC823" s="350"/>
      <c r="AD823" s="350"/>
    </row>
    <row r="824" spans="1:30" ht="15.75" customHeight="1">
      <c r="A824" s="535"/>
      <c r="B824" s="274"/>
      <c r="C824" s="274"/>
      <c r="D824" s="535"/>
      <c r="E824" s="535"/>
      <c r="F824" s="535"/>
      <c r="G824" s="535"/>
      <c r="H824" s="535"/>
      <c r="I824" s="535"/>
      <c r="J824" s="540"/>
      <c r="K824" s="535"/>
      <c r="L824" s="535"/>
      <c r="M824" s="535"/>
      <c r="N824" s="535"/>
      <c r="O824" s="535"/>
      <c r="P824" s="535"/>
      <c r="Q824" s="350"/>
      <c r="R824" s="535"/>
      <c r="S824" s="350"/>
      <c r="T824" s="350"/>
      <c r="U824" s="274"/>
      <c r="V824" s="350"/>
      <c r="W824" s="350"/>
      <c r="X824" s="350"/>
      <c r="Y824" s="350"/>
      <c r="Z824" s="350"/>
      <c r="AA824" s="350"/>
      <c r="AB824" s="350"/>
      <c r="AC824" s="350"/>
      <c r="AD824" s="350"/>
    </row>
    <row r="825" spans="1:30" ht="15.75" customHeight="1">
      <c r="A825" s="535"/>
      <c r="B825" s="274"/>
      <c r="C825" s="274"/>
      <c r="D825" s="535"/>
      <c r="E825" s="535"/>
      <c r="F825" s="535"/>
      <c r="G825" s="535"/>
      <c r="H825" s="535"/>
      <c r="I825" s="535"/>
      <c r="J825" s="540"/>
      <c r="K825" s="535"/>
      <c r="L825" s="535"/>
      <c r="M825" s="535"/>
      <c r="N825" s="535"/>
      <c r="O825" s="535"/>
      <c r="P825" s="535"/>
      <c r="Q825" s="350"/>
      <c r="R825" s="535"/>
      <c r="S825" s="350"/>
      <c r="T825" s="350"/>
      <c r="U825" s="274"/>
      <c r="V825" s="350"/>
      <c r="W825" s="350"/>
      <c r="X825" s="350"/>
      <c r="Y825" s="350"/>
      <c r="Z825" s="350"/>
      <c r="AA825" s="350"/>
      <c r="AB825" s="350"/>
      <c r="AC825" s="350"/>
      <c r="AD825" s="350"/>
    </row>
    <row r="826" spans="1:30" ht="15.75" customHeight="1">
      <c r="A826" s="535"/>
      <c r="B826" s="274"/>
      <c r="C826" s="274"/>
      <c r="D826" s="535"/>
      <c r="E826" s="535"/>
      <c r="F826" s="535"/>
      <c r="G826" s="535"/>
      <c r="H826" s="535"/>
      <c r="I826" s="535"/>
      <c r="J826" s="540"/>
      <c r="K826" s="535"/>
      <c r="L826" s="535"/>
      <c r="M826" s="535"/>
      <c r="N826" s="535"/>
      <c r="O826" s="535"/>
      <c r="P826" s="535"/>
      <c r="Q826" s="350"/>
      <c r="R826" s="535"/>
      <c r="S826" s="350"/>
      <c r="T826" s="350"/>
      <c r="U826" s="274"/>
      <c r="V826" s="350"/>
      <c r="W826" s="350"/>
      <c r="X826" s="350"/>
      <c r="Y826" s="350"/>
      <c r="Z826" s="350"/>
      <c r="AA826" s="350"/>
      <c r="AB826" s="350"/>
      <c r="AC826" s="350"/>
      <c r="AD826" s="350"/>
    </row>
    <row r="827" spans="1:30" ht="15.75" customHeight="1">
      <c r="A827" s="535"/>
      <c r="B827" s="274"/>
      <c r="C827" s="274"/>
      <c r="D827" s="535"/>
      <c r="E827" s="535"/>
      <c r="F827" s="535"/>
      <c r="G827" s="535"/>
      <c r="H827" s="535"/>
      <c r="I827" s="535"/>
      <c r="J827" s="540"/>
      <c r="K827" s="535"/>
      <c r="L827" s="535"/>
      <c r="M827" s="535"/>
      <c r="N827" s="535"/>
      <c r="O827" s="535"/>
      <c r="P827" s="535"/>
      <c r="Q827" s="350"/>
      <c r="R827" s="535"/>
      <c r="S827" s="350"/>
      <c r="T827" s="350"/>
      <c r="U827" s="274"/>
      <c r="V827" s="350"/>
      <c r="W827" s="350"/>
      <c r="X827" s="350"/>
      <c r="Y827" s="350"/>
      <c r="Z827" s="350"/>
      <c r="AA827" s="350"/>
      <c r="AB827" s="350"/>
      <c r="AC827" s="350"/>
      <c r="AD827" s="350"/>
    </row>
    <row r="828" spans="1:30" ht="15.75" customHeight="1">
      <c r="A828" s="535"/>
      <c r="B828" s="274"/>
      <c r="C828" s="274"/>
      <c r="D828" s="535"/>
      <c r="E828" s="535"/>
      <c r="F828" s="535"/>
      <c r="G828" s="535"/>
      <c r="H828" s="535"/>
      <c r="I828" s="535"/>
      <c r="J828" s="540"/>
      <c r="K828" s="535"/>
      <c r="L828" s="535"/>
      <c r="M828" s="535"/>
      <c r="N828" s="535"/>
      <c r="O828" s="535"/>
      <c r="P828" s="535"/>
      <c r="Q828" s="350"/>
      <c r="R828" s="535"/>
      <c r="S828" s="350"/>
      <c r="T828" s="350"/>
      <c r="U828" s="274"/>
      <c r="V828" s="350"/>
      <c r="W828" s="350"/>
      <c r="X828" s="350"/>
      <c r="Y828" s="350"/>
      <c r="Z828" s="350"/>
      <c r="AA828" s="350"/>
      <c r="AB828" s="350"/>
      <c r="AC828" s="350"/>
      <c r="AD828" s="350"/>
    </row>
    <row r="829" spans="1:30" ht="15.75" customHeight="1">
      <c r="A829" s="535"/>
      <c r="B829" s="274"/>
      <c r="C829" s="274"/>
      <c r="D829" s="535"/>
      <c r="E829" s="535"/>
      <c r="F829" s="535"/>
      <c r="G829" s="535"/>
      <c r="H829" s="535"/>
      <c r="I829" s="535"/>
      <c r="J829" s="540"/>
      <c r="K829" s="535"/>
      <c r="L829" s="535"/>
      <c r="M829" s="535"/>
      <c r="N829" s="535"/>
      <c r="O829" s="535"/>
      <c r="P829" s="535"/>
      <c r="Q829" s="350"/>
      <c r="R829" s="535"/>
      <c r="S829" s="350"/>
      <c r="T829" s="350"/>
      <c r="U829" s="274"/>
      <c r="V829" s="350"/>
      <c r="W829" s="350"/>
      <c r="X829" s="350"/>
      <c r="Y829" s="350"/>
      <c r="Z829" s="350"/>
      <c r="AA829" s="350"/>
      <c r="AB829" s="350"/>
      <c r="AC829" s="350"/>
      <c r="AD829" s="350"/>
    </row>
    <row r="830" spans="1:30" ht="15.75" customHeight="1">
      <c r="A830" s="535"/>
      <c r="B830" s="274"/>
      <c r="C830" s="274"/>
      <c r="D830" s="535"/>
      <c r="E830" s="535"/>
      <c r="F830" s="535"/>
      <c r="G830" s="535"/>
      <c r="H830" s="535"/>
      <c r="I830" s="535"/>
      <c r="J830" s="540"/>
      <c r="K830" s="535"/>
      <c r="L830" s="535"/>
      <c r="M830" s="535"/>
      <c r="N830" s="535"/>
      <c r="O830" s="535"/>
      <c r="P830" s="535"/>
      <c r="Q830" s="350"/>
      <c r="R830" s="535"/>
      <c r="S830" s="350"/>
      <c r="T830" s="350"/>
      <c r="U830" s="274"/>
      <c r="V830" s="350"/>
      <c r="W830" s="350"/>
      <c r="X830" s="350"/>
      <c r="Y830" s="350"/>
      <c r="Z830" s="350"/>
      <c r="AA830" s="350"/>
      <c r="AB830" s="350"/>
      <c r="AC830" s="350"/>
      <c r="AD830" s="350"/>
    </row>
    <row r="831" spans="1:30" ht="15.75" customHeight="1">
      <c r="A831" s="535"/>
      <c r="B831" s="274"/>
      <c r="C831" s="274"/>
      <c r="D831" s="535"/>
      <c r="E831" s="535"/>
      <c r="F831" s="535"/>
      <c r="G831" s="535"/>
      <c r="H831" s="535"/>
      <c r="I831" s="535"/>
      <c r="J831" s="540"/>
      <c r="K831" s="535"/>
      <c r="L831" s="535"/>
      <c r="M831" s="535"/>
      <c r="N831" s="535"/>
      <c r="O831" s="535"/>
      <c r="P831" s="535"/>
      <c r="Q831" s="350"/>
      <c r="R831" s="535"/>
      <c r="S831" s="350"/>
      <c r="T831" s="350"/>
      <c r="U831" s="274"/>
      <c r="V831" s="350"/>
      <c r="W831" s="350"/>
      <c r="X831" s="350"/>
      <c r="Y831" s="350"/>
      <c r="Z831" s="350"/>
      <c r="AA831" s="350"/>
      <c r="AB831" s="350"/>
      <c r="AC831" s="350"/>
      <c r="AD831" s="350"/>
    </row>
    <row r="832" spans="1:30" ht="15.75" customHeight="1">
      <c r="A832" s="535"/>
      <c r="B832" s="274"/>
      <c r="C832" s="274"/>
      <c r="D832" s="535"/>
      <c r="E832" s="535"/>
      <c r="F832" s="535"/>
      <c r="G832" s="535"/>
      <c r="H832" s="535"/>
      <c r="I832" s="535"/>
      <c r="J832" s="540"/>
      <c r="K832" s="535"/>
      <c r="L832" s="535"/>
      <c r="M832" s="535"/>
      <c r="N832" s="535"/>
      <c r="O832" s="535"/>
      <c r="P832" s="535"/>
      <c r="Q832" s="350"/>
      <c r="R832" s="535"/>
      <c r="S832" s="350"/>
      <c r="T832" s="350"/>
      <c r="U832" s="274"/>
      <c r="V832" s="350"/>
      <c r="W832" s="350"/>
      <c r="X832" s="350"/>
      <c r="Y832" s="350"/>
      <c r="Z832" s="350"/>
      <c r="AA832" s="350"/>
      <c r="AB832" s="350"/>
      <c r="AC832" s="350"/>
      <c r="AD832" s="350"/>
    </row>
    <row r="833" spans="1:30" ht="15.75" customHeight="1">
      <c r="A833" s="535"/>
      <c r="B833" s="274"/>
      <c r="C833" s="274"/>
      <c r="D833" s="535"/>
      <c r="E833" s="535"/>
      <c r="F833" s="535"/>
      <c r="G833" s="535"/>
      <c r="H833" s="535"/>
      <c r="I833" s="535"/>
      <c r="J833" s="540"/>
      <c r="K833" s="535"/>
      <c r="L833" s="535"/>
      <c r="M833" s="535"/>
      <c r="N833" s="535"/>
      <c r="O833" s="535"/>
      <c r="P833" s="535"/>
      <c r="Q833" s="350"/>
      <c r="R833" s="535"/>
      <c r="S833" s="350"/>
      <c r="T833" s="350"/>
      <c r="U833" s="274"/>
      <c r="V833" s="350"/>
      <c r="W833" s="350"/>
      <c r="X833" s="350"/>
      <c r="Y833" s="350"/>
      <c r="Z833" s="350"/>
      <c r="AA833" s="350"/>
      <c r="AB833" s="350"/>
      <c r="AC833" s="350"/>
      <c r="AD833" s="350"/>
    </row>
    <row r="834" spans="1:30" ht="15.75" customHeight="1">
      <c r="A834" s="535"/>
      <c r="B834" s="274"/>
      <c r="C834" s="274"/>
      <c r="D834" s="535"/>
      <c r="E834" s="535"/>
      <c r="F834" s="535"/>
      <c r="G834" s="535"/>
      <c r="H834" s="535"/>
      <c r="I834" s="535"/>
      <c r="J834" s="540"/>
      <c r="K834" s="535"/>
      <c r="L834" s="535"/>
      <c r="M834" s="535"/>
      <c r="N834" s="535"/>
      <c r="O834" s="535"/>
      <c r="P834" s="535"/>
      <c r="Q834" s="350"/>
      <c r="R834" s="535"/>
      <c r="S834" s="350"/>
      <c r="T834" s="350"/>
      <c r="U834" s="274"/>
      <c r="V834" s="350"/>
      <c r="W834" s="350"/>
      <c r="X834" s="350"/>
      <c r="Y834" s="350"/>
      <c r="Z834" s="350"/>
      <c r="AA834" s="350"/>
      <c r="AB834" s="350"/>
      <c r="AC834" s="350"/>
      <c r="AD834" s="350"/>
    </row>
    <row r="835" spans="1:30" ht="15.75" customHeight="1">
      <c r="A835" s="535"/>
      <c r="B835" s="274"/>
      <c r="C835" s="274"/>
      <c r="D835" s="535"/>
      <c r="E835" s="535"/>
      <c r="F835" s="535"/>
      <c r="G835" s="535"/>
      <c r="H835" s="535"/>
      <c r="I835" s="535"/>
      <c r="J835" s="540"/>
      <c r="K835" s="535"/>
      <c r="L835" s="535"/>
      <c r="M835" s="535"/>
      <c r="N835" s="535"/>
      <c r="O835" s="535"/>
      <c r="P835" s="535"/>
      <c r="Q835" s="350"/>
      <c r="R835" s="535"/>
      <c r="S835" s="350"/>
      <c r="T835" s="350"/>
      <c r="U835" s="274"/>
      <c r="V835" s="350"/>
      <c r="W835" s="350"/>
      <c r="X835" s="350"/>
      <c r="Y835" s="350"/>
      <c r="Z835" s="350"/>
      <c r="AA835" s="350"/>
      <c r="AB835" s="350"/>
      <c r="AC835" s="350"/>
      <c r="AD835" s="350"/>
    </row>
    <row r="836" spans="1:30" ht="15.75" customHeight="1">
      <c r="A836" s="535"/>
      <c r="B836" s="274"/>
      <c r="C836" s="274"/>
      <c r="D836" s="535"/>
      <c r="E836" s="535"/>
      <c r="F836" s="535"/>
      <c r="G836" s="535"/>
      <c r="H836" s="535"/>
      <c r="I836" s="535"/>
      <c r="J836" s="540"/>
      <c r="K836" s="535"/>
      <c r="L836" s="535"/>
      <c r="M836" s="535"/>
      <c r="N836" s="535"/>
      <c r="O836" s="535"/>
      <c r="P836" s="535"/>
      <c r="Q836" s="350"/>
      <c r="R836" s="535"/>
      <c r="S836" s="350"/>
      <c r="T836" s="350"/>
      <c r="U836" s="274"/>
      <c r="V836" s="350"/>
      <c r="W836" s="350"/>
      <c r="X836" s="350"/>
      <c r="Y836" s="350"/>
      <c r="Z836" s="350"/>
      <c r="AA836" s="350"/>
      <c r="AB836" s="350"/>
      <c r="AC836" s="350"/>
      <c r="AD836" s="350"/>
    </row>
    <row r="837" spans="1:30" ht="15.75" customHeight="1">
      <c r="A837" s="535"/>
      <c r="B837" s="274"/>
      <c r="C837" s="274"/>
      <c r="D837" s="535"/>
      <c r="E837" s="535"/>
      <c r="F837" s="535"/>
      <c r="G837" s="535"/>
      <c r="H837" s="535"/>
      <c r="I837" s="535"/>
      <c r="J837" s="540"/>
      <c r="K837" s="535"/>
      <c r="L837" s="535"/>
      <c r="M837" s="535"/>
      <c r="N837" s="535"/>
      <c r="O837" s="535"/>
      <c r="P837" s="535"/>
      <c r="Q837" s="350"/>
      <c r="R837" s="535"/>
      <c r="S837" s="350"/>
      <c r="T837" s="350"/>
      <c r="U837" s="274"/>
      <c r="V837" s="350"/>
      <c r="W837" s="350"/>
      <c r="X837" s="350"/>
      <c r="Y837" s="350"/>
      <c r="Z837" s="350"/>
      <c r="AA837" s="350"/>
      <c r="AB837" s="350"/>
      <c r="AC837" s="350"/>
      <c r="AD837" s="350"/>
    </row>
    <row r="838" spans="1:30" ht="15.75" customHeight="1">
      <c r="A838" s="535"/>
      <c r="B838" s="274"/>
      <c r="C838" s="274"/>
      <c r="D838" s="535"/>
      <c r="E838" s="535"/>
      <c r="F838" s="535"/>
      <c r="G838" s="535"/>
      <c r="H838" s="535"/>
      <c r="I838" s="535"/>
      <c r="J838" s="540"/>
      <c r="K838" s="535"/>
      <c r="L838" s="535"/>
      <c r="M838" s="535"/>
      <c r="N838" s="535"/>
      <c r="O838" s="535"/>
      <c r="P838" s="535"/>
      <c r="Q838" s="350"/>
      <c r="R838" s="535"/>
      <c r="S838" s="350"/>
      <c r="T838" s="350"/>
      <c r="U838" s="274"/>
      <c r="V838" s="350"/>
      <c r="W838" s="350"/>
      <c r="X838" s="350"/>
      <c r="Y838" s="350"/>
      <c r="Z838" s="350"/>
      <c r="AA838" s="350"/>
      <c r="AB838" s="350"/>
      <c r="AC838" s="350"/>
      <c r="AD838" s="350"/>
    </row>
    <row r="839" spans="1:30" ht="15.75" customHeight="1">
      <c r="A839" s="535"/>
      <c r="B839" s="274"/>
      <c r="C839" s="274"/>
      <c r="D839" s="535"/>
      <c r="E839" s="535"/>
      <c r="F839" s="535"/>
      <c r="G839" s="535"/>
      <c r="H839" s="535"/>
      <c r="I839" s="535"/>
      <c r="J839" s="540"/>
      <c r="K839" s="535"/>
      <c r="L839" s="535"/>
      <c r="M839" s="535"/>
      <c r="N839" s="535"/>
      <c r="O839" s="535"/>
      <c r="P839" s="535"/>
      <c r="Q839" s="350"/>
      <c r="R839" s="535"/>
      <c r="S839" s="350"/>
      <c r="T839" s="350"/>
      <c r="U839" s="274"/>
      <c r="V839" s="350"/>
      <c r="W839" s="350"/>
      <c r="X839" s="350"/>
      <c r="Y839" s="350"/>
      <c r="Z839" s="350"/>
      <c r="AA839" s="350"/>
      <c r="AB839" s="350"/>
      <c r="AC839" s="350"/>
      <c r="AD839" s="350"/>
    </row>
    <row r="840" spans="1:30" ht="15.75" customHeight="1">
      <c r="A840" s="535"/>
      <c r="B840" s="274"/>
      <c r="C840" s="274"/>
      <c r="D840" s="535"/>
      <c r="E840" s="535"/>
      <c r="F840" s="535"/>
      <c r="G840" s="535"/>
      <c r="H840" s="535"/>
      <c r="I840" s="535"/>
      <c r="J840" s="540"/>
      <c r="K840" s="535"/>
      <c r="L840" s="535"/>
      <c r="M840" s="535"/>
      <c r="N840" s="535"/>
      <c r="O840" s="535"/>
      <c r="P840" s="535"/>
      <c r="Q840" s="350"/>
      <c r="R840" s="535"/>
      <c r="S840" s="350"/>
      <c r="T840" s="350"/>
      <c r="U840" s="274"/>
      <c r="V840" s="350"/>
      <c r="W840" s="350"/>
      <c r="X840" s="350"/>
      <c r="Y840" s="350"/>
      <c r="Z840" s="350"/>
      <c r="AA840" s="350"/>
      <c r="AB840" s="350"/>
      <c r="AC840" s="350"/>
      <c r="AD840" s="350"/>
    </row>
    <row r="841" spans="1:30" ht="15.75" customHeight="1">
      <c r="A841" s="535"/>
      <c r="B841" s="274"/>
      <c r="C841" s="274"/>
      <c r="D841" s="535"/>
      <c r="E841" s="535"/>
      <c r="F841" s="535"/>
      <c r="G841" s="535"/>
      <c r="H841" s="535"/>
      <c r="I841" s="535"/>
      <c r="J841" s="540"/>
      <c r="K841" s="535"/>
      <c r="L841" s="535"/>
      <c r="M841" s="535"/>
      <c r="N841" s="535"/>
      <c r="O841" s="535"/>
      <c r="P841" s="535"/>
      <c r="Q841" s="350"/>
      <c r="R841" s="535"/>
      <c r="S841" s="350"/>
      <c r="T841" s="350"/>
      <c r="U841" s="274"/>
      <c r="V841" s="350"/>
      <c r="W841" s="350"/>
      <c r="X841" s="350"/>
      <c r="Y841" s="350"/>
      <c r="Z841" s="350"/>
      <c r="AA841" s="350"/>
      <c r="AB841" s="350"/>
      <c r="AC841" s="350"/>
      <c r="AD841" s="350"/>
    </row>
    <row r="842" spans="1:30" ht="15.75" customHeight="1">
      <c r="A842" s="535"/>
      <c r="B842" s="274"/>
      <c r="C842" s="274"/>
      <c r="D842" s="535"/>
      <c r="E842" s="535"/>
      <c r="F842" s="535"/>
      <c r="G842" s="535"/>
      <c r="H842" s="535"/>
      <c r="I842" s="535"/>
      <c r="J842" s="540"/>
      <c r="K842" s="535"/>
      <c r="L842" s="535"/>
      <c r="M842" s="535"/>
      <c r="N842" s="535"/>
      <c r="O842" s="535"/>
      <c r="P842" s="535"/>
      <c r="Q842" s="350"/>
      <c r="R842" s="535"/>
      <c r="S842" s="350"/>
      <c r="T842" s="350"/>
      <c r="U842" s="274"/>
      <c r="V842" s="350"/>
      <c r="W842" s="350"/>
      <c r="X842" s="350"/>
      <c r="Y842" s="350"/>
      <c r="Z842" s="350"/>
      <c r="AA842" s="350"/>
      <c r="AB842" s="350"/>
      <c r="AC842" s="350"/>
      <c r="AD842" s="350"/>
    </row>
    <row r="843" spans="1:30" ht="15.75" customHeight="1">
      <c r="A843" s="535"/>
      <c r="B843" s="274"/>
      <c r="C843" s="274"/>
      <c r="D843" s="535"/>
      <c r="E843" s="535"/>
      <c r="F843" s="535"/>
      <c r="G843" s="535"/>
      <c r="H843" s="535"/>
      <c r="I843" s="535"/>
      <c r="J843" s="540"/>
      <c r="K843" s="535"/>
      <c r="L843" s="535"/>
      <c r="M843" s="535"/>
      <c r="N843" s="535"/>
      <c r="O843" s="535"/>
      <c r="P843" s="535"/>
      <c r="Q843" s="350"/>
      <c r="R843" s="535"/>
      <c r="S843" s="350"/>
      <c r="T843" s="350"/>
      <c r="U843" s="274"/>
      <c r="V843" s="350"/>
      <c r="W843" s="350"/>
      <c r="X843" s="350"/>
      <c r="Y843" s="350"/>
      <c r="Z843" s="350"/>
      <c r="AA843" s="350"/>
      <c r="AB843" s="350"/>
      <c r="AC843" s="350"/>
      <c r="AD843" s="350"/>
    </row>
    <row r="844" spans="1:30" ht="15.75" customHeight="1">
      <c r="A844" s="535"/>
      <c r="B844" s="274"/>
      <c r="C844" s="274"/>
      <c r="D844" s="535"/>
      <c r="E844" s="535"/>
      <c r="F844" s="535"/>
      <c r="G844" s="535"/>
      <c r="H844" s="535"/>
      <c r="I844" s="535"/>
      <c r="J844" s="540"/>
      <c r="K844" s="535"/>
      <c r="L844" s="535"/>
      <c r="M844" s="535"/>
      <c r="N844" s="535"/>
      <c r="O844" s="535"/>
      <c r="P844" s="535"/>
      <c r="Q844" s="350"/>
      <c r="R844" s="535"/>
      <c r="S844" s="350"/>
      <c r="T844" s="350"/>
      <c r="U844" s="274"/>
      <c r="V844" s="350"/>
      <c r="W844" s="350"/>
      <c r="X844" s="350"/>
      <c r="Y844" s="350"/>
      <c r="Z844" s="350"/>
      <c r="AA844" s="350"/>
      <c r="AB844" s="350"/>
      <c r="AC844" s="350"/>
      <c r="AD844" s="350"/>
    </row>
    <row r="845" spans="1:30" ht="15.75" customHeight="1">
      <c r="A845" s="535"/>
      <c r="B845" s="274"/>
      <c r="C845" s="274"/>
      <c r="D845" s="535"/>
      <c r="E845" s="535"/>
      <c r="F845" s="535"/>
      <c r="G845" s="535"/>
      <c r="H845" s="535"/>
      <c r="I845" s="535"/>
      <c r="J845" s="540"/>
      <c r="K845" s="535"/>
      <c r="L845" s="535"/>
      <c r="M845" s="535"/>
      <c r="N845" s="535"/>
      <c r="O845" s="535"/>
      <c r="P845" s="535"/>
      <c r="Q845" s="350"/>
      <c r="R845" s="535"/>
      <c r="S845" s="350"/>
      <c r="T845" s="350"/>
      <c r="U845" s="274"/>
      <c r="V845" s="350"/>
      <c r="W845" s="350"/>
      <c r="X845" s="350"/>
      <c r="Y845" s="350"/>
      <c r="Z845" s="350"/>
      <c r="AA845" s="350"/>
      <c r="AB845" s="350"/>
      <c r="AC845" s="350"/>
      <c r="AD845" s="350"/>
    </row>
    <row r="846" spans="1:30" ht="15.75" customHeight="1">
      <c r="A846" s="535"/>
      <c r="B846" s="274"/>
      <c r="C846" s="274"/>
      <c r="D846" s="535"/>
      <c r="E846" s="535"/>
      <c r="F846" s="535"/>
      <c r="G846" s="535"/>
      <c r="H846" s="535"/>
      <c r="I846" s="535"/>
      <c r="J846" s="540"/>
      <c r="K846" s="535"/>
      <c r="L846" s="535"/>
      <c r="M846" s="535"/>
      <c r="N846" s="535"/>
      <c r="O846" s="535"/>
      <c r="P846" s="535"/>
      <c r="Q846" s="350"/>
      <c r="R846" s="535"/>
      <c r="S846" s="350"/>
      <c r="T846" s="350"/>
      <c r="U846" s="274"/>
      <c r="V846" s="350"/>
      <c r="W846" s="350"/>
      <c r="X846" s="350"/>
      <c r="Y846" s="350"/>
      <c r="Z846" s="350"/>
      <c r="AA846" s="350"/>
      <c r="AB846" s="350"/>
      <c r="AC846" s="350"/>
      <c r="AD846" s="350"/>
    </row>
    <row r="847" spans="1:30" ht="15.75" customHeight="1">
      <c r="A847" s="535"/>
      <c r="B847" s="274"/>
      <c r="C847" s="274"/>
      <c r="D847" s="535"/>
      <c r="E847" s="535"/>
      <c r="F847" s="535"/>
      <c r="G847" s="535"/>
      <c r="H847" s="535"/>
      <c r="I847" s="535"/>
      <c r="J847" s="540"/>
      <c r="K847" s="535"/>
      <c r="L847" s="535"/>
      <c r="M847" s="535"/>
      <c r="N847" s="535"/>
      <c r="O847" s="535"/>
      <c r="P847" s="535"/>
      <c r="Q847" s="350"/>
      <c r="R847" s="535"/>
      <c r="S847" s="350"/>
      <c r="T847" s="350"/>
      <c r="U847" s="274"/>
      <c r="V847" s="350"/>
      <c r="W847" s="350"/>
      <c r="X847" s="350"/>
      <c r="Y847" s="350"/>
      <c r="Z847" s="350"/>
      <c r="AA847" s="350"/>
      <c r="AB847" s="350"/>
      <c r="AC847" s="350"/>
      <c r="AD847" s="350"/>
    </row>
    <row r="848" spans="1:30" ht="15.75" customHeight="1">
      <c r="A848" s="535"/>
      <c r="B848" s="274"/>
      <c r="C848" s="274"/>
      <c r="D848" s="535"/>
      <c r="E848" s="535"/>
      <c r="F848" s="535"/>
      <c r="G848" s="535"/>
      <c r="H848" s="535"/>
      <c r="I848" s="535"/>
      <c r="J848" s="540"/>
      <c r="K848" s="535"/>
      <c r="L848" s="535"/>
      <c r="M848" s="535"/>
      <c r="N848" s="535"/>
      <c r="O848" s="535"/>
      <c r="P848" s="535"/>
      <c r="Q848" s="350"/>
      <c r="R848" s="535"/>
      <c r="S848" s="350"/>
      <c r="T848" s="350"/>
      <c r="U848" s="274"/>
      <c r="V848" s="350"/>
      <c r="W848" s="350"/>
      <c r="X848" s="350"/>
      <c r="Y848" s="350"/>
      <c r="Z848" s="350"/>
      <c r="AA848" s="350"/>
      <c r="AB848" s="350"/>
      <c r="AC848" s="350"/>
      <c r="AD848" s="350"/>
    </row>
    <row r="849" spans="1:30" ht="15.75" customHeight="1">
      <c r="A849" s="535"/>
      <c r="B849" s="274"/>
      <c r="C849" s="274"/>
      <c r="D849" s="535"/>
      <c r="E849" s="535"/>
      <c r="F849" s="535"/>
      <c r="G849" s="535"/>
      <c r="H849" s="535"/>
      <c r="I849" s="535"/>
      <c r="J849" s="540"/>
      <c r="K849" s="535"/>
      <c r="L849" s="535"/>
      <c r="M849" s="535"/>
      <c r="N849" s="535"/>
      <c r="O849" s="535"/>
      <c r="P849" s="535"/>
      <c r="Q849" s="350"/>
      <c r="R849" s="535"/>
      <c r="S849" s="350"/>
      <c r="T849" s="350"/>
      <c r="U849" s="274"/>
      <c r="V849" s="350"/>
      <c r="W849" s="350"/>
      <c r="X849" s="350"/>
      <c r="Y849" s="350"/>
      <c r="Z849" s="350"/>
      <c r="AA849" s="350"/>
      <c r="AB849" s="350"/>
      <c r="AC849" s="350"/>
      <c r="AD849" s="350"/>
    </row>
    <row r="850" spans="1:30" ht="15.75" customHeight="1">
      <c r="A850" s="535"/>
      <c r="B850" s="274"/>
      <c r="C850" s="274"/>
      <c r="D850" s="535"/>
      <c r="E850" s="535"/>
      <c r="F850" s="535"/>
      <c r="G850" s="535"/>
      <c r="H850" s="535"/>
      <c r="I850" s="535"/>
      <c r="J850" s="540"/>
      <c r="K850" s="535"/>
      <c r="L850" s="535"/>
      <c r="M850" s="535"/>
      <c r="N850" s="535"/>
      <c r="O850" s="535"/>
      <c r="P850" s="535"/>
      <c r="Q850" s="350"/>
      <c r="R850" s="535"/>
      <c r="S850" s="350"/>
      <c r="T850" s="350"/>
      <c r="U850" s="274"/>
      <c r="V850" s="350"/>
      <c r="W850" s="350"/>
      <c r="X850" s="350"/>
      <c r="Y850" s="350"/>
      <c r="Z850" s="350"/>
      <c r="AA850" s="350"/>
      <c r="AB850" s="350"/>
      <c r="AC850" s="350"/>
      <c r="AD850" s="350"/>
    </row>
    <row r="851" spans="1:30" ht="15.75" customHeight="1">
      <c r="A851" s="535"/>
      <c r="B851" s="274"/>
      <c r="C851" s="274"/>
      <c r="D851" s="535"/>
      <c r="E851" s="535"/>
      <c r="F851" s="535"/>
      <c r="G851" s="535"/>
      <c r="H851" s="535"/>
      <c r="I851" s="535"/>
      <c r="J851" s="540"/>
      <c r="K851" s="535"/>
      <c r="L851" s="535"/>
      <c r="M851" s="535"/>
      <c r="N851" s="535"/>
      <c r="O851" s="535"/>
      <c r="P851" s="535"/>
      <c r="Q851" s="350"/>
      <c r="R851" s="535"/>
      <c r="S851" s="350"/>
      <c r="T851" s="350"/>
      <c r="U851" s="274"/>
      <c r="V851" s="350"/>
      <c r="W851" s="350"/>
      <c r="X851" s="350"/>
      <c r="Y851" s="350"/>
      <c r="Z851" s="350"/>
      <c r="AA851" s="350"/>
      <c r="AB851" s="350"/>
      <c r="AC851" s="350"/>
      <c r="AD851" s="350"/>
    </row>
    <row r="852" spans="1:30" ht="15.75" customHeight="1">
      <c r="A852" s="535"/>
      <c r="B852" s="274"/>
      <c r="C852" s="274"/>
      <c r="D852" s="535"/>
      <c r="E852" s="535"/>
      <c r="F852" s="535"/>
      <c r="G852" s="535"/>
      <c r="H852" s="535"/>
      <c r="I852" s="535"/>
      <c r="J852" s="540"/>
      <c r="K852" s="535"/>
      <c r="L852" s="535"/>
      <c r="M852" s="535"/>
      <c r="N852" s="535"/>
      <c r="O852" s="535"/>
      <c r="P852" s="535"/>
      <c r="Q852" s="350"/>
      <c r="R852" s="535"/>
      <c r="S852" s="350"/>
      <c r="T852" s="350"/>
      <c r="U852" s="274"/>
      <c r="V852" s="350"/>
      <c r="W852" s="350"/>
      <c r="X852" s="350"/>
      <c r="Y852" s="350"/>
      <c r="Z852" s="350"/>
      <c r="AA852" s="350"/>
      <c r="AB852" s="350"/>
      <c r="AC852" s="350"/>
      <c r="AD852" s="350"/>
    </row>
    <row r="853" spans="1:30" ht="15.75" customHeight="1">
      <c r="A853" s="535"/>
      <c r="B853" s="274"/>
      <c r="C853" s="274"/>
      <c r="D853" s="535"/>
      <c r="E853" s="535"/>
      <c r="F853" s="535"/>
      <c r="G853" s="535"/>
      <c r="H853" s="535"/>
      <c r="I853" s="535"/>
      <c r="J853" s="540"/>
      <c r="K853" s="535"/>
      <c r="L853" s="535"/>
      <c r="M853" s="535"/>
      <c r="N853" s="535"/>
      <c r="O853" s="535"/>
      <c r="P853" s="535"/>
      <c r="Q853" s="350"/>
      <c r="R853" s="535"/>
      <c r="S853" s="350"/>
      <c r="T853" s="350"/>
      <c r="U853" s="274"/>
      <c r="V853" s="350"/>
      <c r="W853" s="350"/>
      <c r="X853" s="350"/>
      <c r="Y853" s="350"/>
      <c r="Z853" s="350"/>
      <c r="AA853" s="350"/>
      <c r="AB853" s="350"/>
      <c r="AC853" s="350"/>
      <c r="AD853" s="350"/>
    </row>
    <row r="854" spans="1:30" ht="15.75" customHeight="1">
      <c r="A854" s="535"/>
      <c r="B854" s="274"/>
      <c r="C854" s="274"/>
      <c r="D854" s="535"/>
      <c r="E854" s="535"/>
      <c r="F854" s="535"/>
      <c r="G854" s="535"/>
      <c r="H854" s="535"/>
      <c r="I854" s="535"/>
      <c r="J854" s="540"/>
      <c r="K854" s="535"/>
      <c r="L854" s="535"/>
      <c r="M854" s="535"/>
      <c r="N854" s="535"/>
      <c r="O854" s="535"/>
      <c r="P854" s="535"/>
      <c r="Q854" s="350"/>
      <c r="R854" s="535"/>
      <c r="S854" s="350"/>
      <c r="T854" s="350"/>
      <c r="U854" s="274"/>
      <c r="V854" s="350"/>
      <c r="W854" s="350"/>
      <c r="X854" s="350"/>
      <c r="Y854" s="350"/>
      <c r="Z854" s="350"/>
      <c r="AA854" s="350"/>
      <c r="AB854" s="350"/>
      <c r="AC854" s="350"/>
      <c r="AD854" s="350"/>
    </row>
    <row r="855" spans="1:30" ht="15.75" customHeight="1">
      <c r="A855" s="535"/>
      <c r="B855" s="274"/>
      <c r="C855" s="274"/>
      <c r="D855" s="535"/>
      <c r="E855" s="535"/>
      <c r="F855" s="535"/>
      <c r="G855" s="535"/>
      <c r="H855" s="535"/>
      <c r="I855" s="535"/>
      <c r="J855" s="540"/>
      <c r="K855" s="535"/>
      <c r="L855" s="535"/>
      <c r="M855" s="535"/>
      <c r="N855" s="535"/>
      <c r="O855" s="535"/>
      <c r="P855" s="535"/>
      <c r="Q855" s="350"/>
      <c r="R855" s="535"/>
      <c r="S855" s="350"/>
      <c r="T855" s="350"/>
      <c r="U855" s="274"/>
      <c r="V855" s="350"/>
      <c r="W855" s="350"/>
      <c r="X855" s="350"/>
      <c r="Y855" s="350"/>
      <c r="Z855" s="350"/>
      <c r="AA855" s="350"/>
      <c r="AB855" s="350"/>
      <c r="AC855" s="350"/>
      <c r="AD855" s="350"/>
    </row>
    <row r="856" spans="1:30" ht="15.75" customHeight="1">
      <c r="A856" s="535"/>
      <c r="B856" s="274"/>
      <c r="C856" s="274"/>
      <c r="D856" s="535"/>
      <c r="E856" s="535"/>
      <c r="F856" s="535"/>
      <c r="G856" s="535"/>
      <c r="H856" s="535"/>
      <c r="I856" s="535"/>
      <c r="J856" s="540"/>
      <c r="K856" s="535"/>
      <c r="L856" s="535"/>
      <c r="M856" s="535"/>
      <c r="N856" s="535"/>
      <c r="O856" s="535"/>
      <c r="P856" s="535"/>
      <c r="Q856" s="350"/>
      <c r="R856" s="535"/>
      <c r="S856" s="350"/>
      <c r="T856" s="350"/>
      <c r="U856" s="274"/>
      <c r="V856" s="350"/>
      <c r="W856" s="350"/>
      <c r="X856" s="350"/>
      <c r="Y856" s="350"/>
      <c r="Z856" s="350"/>
      <c r="AA856" s="350"/>
      <c r="AB856" s="350"/>
      <c r="AC856" s="350"/>
      <c r="AD856" s="350"/>
    </row>
    <row r="857" spans="1:30" ht="15.75" customHeight="1">
      <c r="A857" s="535"/>
      <c r="B857" s="274"/>
      <c r="C857" s="274"/>
      <c r="D857" s="535"/>
      <c r="E857" s="535"/>
      <c r="F857" s="535"/>
      <c r="G857" s="535"/>
      <c r="H857" s="535"/>
      <c r="I857" s="535"/>
      <c r="J857" s="540"/>
      <c r="K857" s="535"/>
      <c r="L857" s="535"/>
      <c r="M857" s="535"/>
      <c r="N857" s="535"/>
      <c r="O857" s="535"/>
      <c r="P857" s="535"/>
      <c r="Q857" s="350"/>
      <c r="R857" s="535"/>
      <c r="S857" s="350"/>
      <c r="T857" s="350"/>
      <c r="U857" s="274"/>
      <c r="V857" s="350"/>
      <c r="W857" s="350"/>
      <c r="X857" s="350"/>
      <c r="Y857" s="350"/>
      <c r="Z857" s="350"/>
      <c r="AA857" s="350"/>
      <c r="AB857" s="350"/>
      <c r="AC857" s="350"/>
      <c r="AD857" s="350"/>
    </row>
    <row r="858" spans="1:30" ht="15.75" customHeight="1">
      <c r="A858" s="535"/>
      <c r="B858" s="274"/>
      <c r="C858" s="274"/>
      <c r="D858" s="535"/>
      <c r="E858" s="535"/>
      <c r="F858" s="535"/>
      <c r="G858" s="535"/>
      <c r="H858" s="535"/>
      <c r="I858" s="535"/>
      <c r="J858" s="540"/>
      <c r="K858" s="535"/>
      <c r="L858" s="535"/>
      <c r="M858" s="535"/>
      <c r="N858" s="535"/>
      <c r="O858" s="535"/>
      <c r="P858" s="535"/>
      <c r="Q858" s="350"/>
      <c r="R858" s="535"/>
      <c r="S858" s="350"/>
      <c r="T858" s="350"/>
      <c r="U858" s="274"/>
      <c r="V858" s="350"/>
      <c r="W858" s="350"/>
      <c r="X858" s="350"/>
      <c r="Y858" s="350"/>
      <c r="Z858" s="350"/>
      <c r="AA858" s="350"/>
      <c r="AB858" s="350"/>
      <c r="AC858" s="350"/>
      <c r="AD858" s="350"/>
    </row>
    <row r="859" spans="1:30" ht="15.75" customHeight="1">
      <c r="A859" s="535"/>
      <c r="B859" s="274"/>
      <c r="C859" s="274"/>
      <c r="D859" s="535"/>
      <c r="E859" s="535"/>
      <c r="F859" s="535"/>
      <c r="G859" s="535"/>
      <c r="H859" s="535"/>
      <c r="I859" s="535"/>
      <c r="J859" s="540"/>
      <c r="K859" s="535"/>
      <c r="L859" s="535"/>
      <c r="M859" s="535"/>
      <c r="N859" s="535"/>
      <c r="O859" s="535"/>
      <c r="P859" s="535"/>
      <c r="Q859" s="350"/>
      <c r="R859" s="535"/>
      <c r="S859" s="350"/>
      <c r="T859" s="350"/>
      <c r="U859" s="274"/>
      <c r="V859" s="350"/>
      <c r="W859" s="350"/>
      <c r="X859" s="350"/>
      <c r="Y859" s="350"/>
      <c r="Z859" s="350"/>
      <c r="AA859" s="350"/>
      <c r="AB859" s="350"/>
      <c r="AC859" s="350"/>
      <c r="AD859" s="350"/>
    </row>
    <row r="860" spans="1:30" ht="15.75" customHeight="1">
      <c r="A860" s="535"/>
      <c r="B860" s="274"/>
      <c r="C860" s="274"/>
      <c r="D860" s="535"/>
      <c r="E860" s="535"/>
      <c r="F860" s="535"/>
      <c r="G860" s="535"/>
      <c r="H860" s="535"/>
      <c r="I860" s="535"/>
      <c r="J860" s="540"/>
      <c r="K860" s="535"/>
      <c r="L860" s="535"/>
      <c r="M860" s="535"/>
      <c r="N860" s="535"/>
      <c r="O860" s="535"/>
      <c r="P860" s="535"/>
      <c r="Q860" s="350"/>
      <c r="R860" s="535"/>
      <c r="S860" s="350"/>
      <c r="T860" s="350"/>
      <c r="U860" s="274"/>
      <c r="V860" s="350"/>
      <c r="W860" s="350"/>
      <c r="X860" s="350"/>
      <c r="Y860" s="350"/>
      <c r="Z860" s="350"/>
      <c r="AA860" s="350"/>
      <c r="AB860" s="350"/>
      <c r="AC860" s="350"/>
      <c r="AD860" s="350"/>
    </row>
    <row r="861" spans="1:30" ht="15.75" customHeight="1">
      <c r="A861" s="535"/>
      <c r="B861" s="274"/>
      <c r="C861" s="274"/>
      <c r="D861" s="535"/>
      <c r="E861" s="535"/>
      <c r="F861" s="535"/>
      <c r="G861" s="535"/>
      <c r="H861" s="535"/>
      <c r="I861" s="535"/>
      <c r="J861" s="540"/>
      <c r="K861" s="535"/>
      <c r="L861" s="535"/>
      <c r="M861" s="535"/>
      <c r="N861" s="535"/>
      <c r="O861" s="535"/>
      <c r="P861" s="535"/>
      <c r="Q861" s="350"/>
      <c r="R861" s="535"/>
      <c r="S861" s="350"/>
      <c r="T861" s="350"/>
      <c r="U861" s="274"/>
      <c r="V861" s="350"/>
      <c r="W861" s="350"/>
      <c r="X861" s="350"/>
      <c r="Y861" s="350"/>
      <c r="Z861" s="350"/>
      <c r="AA861" s="350"/>
      <c r="AB861" s="350"/>
      <c r="AC861" s="350"/>
      <c r="AD861" s="350"/>
    </row>
    <row r="862" spans="1:30" ht="15.75" customHeight="1">
      <c r="A862" s="535"/>
      <c r="B862" s="274"/>
      <c r="C862" s="274"/>
      <c r="D862" s="535"/>
      <c r="E862" s="535"/>
      <c r="F862" s="535"/>
      <c r="G862" s="535"/>
      <c r="H862" s="535"/>
      <c r="I862" s="535"/>
      <c r="J862" s="540"/>
      <c r="K862" s="535"/>
      <c r="L862" s="535"/>
      <c r="M862" s="535"/>
      <c r="N862" s="535"/>
      <c r="O862" s="535"/>
      <c r="P862" s="535"/>
      <c r="Q862" s="350"/>
      <c r="R862" s="535"/>
      <c r="S862" s="350"/>
      <c r="T862" s="350"/>
      <c r="U862" s="274"/>
      <c r="V862" s="350"/>
      <c r="W862" s="350"/>
      <c r="X862" s="350"/>
      <c r="Y862" s="350"/>
      <c r="Z862" s="350"/>
      <c r="AA862" s="350"/>
      <c r="AB862" s="350"/>
      <c r="AC862" s="350"/>
      <c r="AD862" s="350"/>
    </row>
    <row r="863" spans="1:30" ht="15.75" customHeight="1">
      <c r="A863" s="535"/>
      <c r="B863" s="274"/>
      <c r="C863" s="274"/>
      <c r="D863" s="535"/>
      <c r="E863" s="535"/>
      <c r="F863" s="535"/>
      <c r="G863" s="535"/>
      <c r="H863" s="535"/>
      <c r="I863" s="535"/>
      <c r="J863" s="540"/>
      <c r="K863" s="535"/>
      <c r="L863" s="535"/>
      <c r="M863" s="535"/>
      <c r="N863" s="535"/>
      <c r="O863" s="535"/>
      <c r="P863" s="535"/>
      <c r="Q863" s="350"/>
      <c r="R863" s="535"/>
      <c r="S863" s="350"/>
      <c r="T863" s="350"/>
      <c r="U863" s="274"/>
      <c r="V863" s="350"/>
      <c r="W863" s="350"/>
      <c r="X863" s="350"/>
      <c r="Y863" s="350"/>
      <c r="Z863" s="350"/>
      <c r="AA863" s="350"/>
      <c r="AB863" s="350"/>
      <c r="AC863" s="350"/>
      <c r="AD863" s="350"/>
    </row>
    <row r="864" spans="1:30" ht="15.75" customHeight="1">
      <c r="A864" s="535"/>
      <c r="B864" s="274"/>
      <c r="C864" s="274"/>
      <c r="D864" s="535"/>
      <c r="E864" s="535"/>
      <c r="F864" s="535"/>
      <c r="G864" s="535"/>
      <c r="H864" s="535"/>
      <c r="I864" s="535"/>
      <c r="J864" s="540"/>
      <c r="K864" s="535"/>
      <c r="L864" s="535"/>
      <c r="M864" s="535"/>
      <c r="N864" s="535"/>
      <c r="O864" s="535"/>
      <c r="P864" s="535"/>
      <c r="Q864" s="350"/>
      <c r="R864" s="535"/>
      <c r="S864" s="350"/>
      <c r="T864" s="350"/>
      <c r="U864" s="274"/>
      <c r="V864" s="350"/>
      <c r="W864" s="350"/>
      <c r="X864" s="350"/>
      <c r="Y864" s="350"/>
      <c r="Z864" s="350"/>
      <c r="AA864" s="350"/>
      <c r="AB864" s="350"/>
      <c r="AC864" s="350"/>
      <c r="AD864" s="350"/>
    </row>
    <row r="865" spans="1:30" ht="15.75" customHeight="1">
      <c r="A865" s="535"/>
      <c r="B865" s="274"/>
      <c r="C865" s="274"/>
      <c r="D865" s="535"/>
      <c r="E865" s="535"/>
      <c r="F865" s="535"/>
      <c r="G865" s="535"/>
      <c r="H865" s="535"/>
      <c r="I865" s="535"/>
      <c r="J865" s="540"/>
      <c r="K865" s="535"/>
      <c r="L865" s="535"/>
      <c r="M865" s="535"/>
      <c r="N865" s="535"/>
      <c r="O865" s="535"/>
      <c r="P865" s="535"/>
      <c r="Q865" s="350"/>
      <c r="R865" s="535"/>
      <c r="S865" s="350"/>
      <c r="T865" s="350"/>
      <c r="U865" s="274"/>
      <c r="V865" s="350"/>
      <c r="W865" s="350"/>
      <c r="X865" s="350"/>
      <c r="Y865" s="350"/>
      <c r="Z865" s="350"/>
      <c r="AA865" s="350"/>
      <c r="AB865" s="350"/>
      <c r="AC865" s="350"/>
      <c r="AD865" s="350"/>
    </row>
    <row r="866" spans="1:30" ht="15.75" customHeight="1">
      <c r="A866" s="535"/>
      <c r="B866" s="274"/>
      <c r="C866" s="274"/>
      <c r="D866" s="535"/>
      <c r="E866" s="535"/>
      <c r="F866" s="535"/>
      <c r="G866" s="535"/>
      <c r="H866" s="535"/>
      <c r="I866" s="535"/>
      <c r="J866" s="540"/>
      <c r="K866" s="535"/>
      <c r="L866" s="535"/>
      <c r="M866" s="535"/>
      <c r="N866" s="535"/>
      <c r="O866" s="535"/>
      <c r="P866" s="535"/>
      <c r="Q866" s="350"/>
      <c r="R866" s="535"/>
      <c r="S866" s="350"/>
      <c r="T866" s="350"/>
      <c r="U866" s="274"/>
      <c r="V866" s="350"/>
      <c r="W866" s="350"/>
      <c r="X866" s="350"/>
      <c r="Y866" s="350"/>
      <c r="Z866" s="350"/>
      <c r="AA866" s="350"/>
      <c r="AB866" s="350"/>
      <c r="AC866" s="350"/>
      <c r="AD866" s="350"/>
    </row>
    <row r="867" spans="1:30" ht="15.75" customHeight="1">
      <c r="A867" s="535"/>
      <c r="B867" s="274"/>
      <c r="C867" s="274"/>
      <c r="D867" s="535"/>
      <c r="E867" s="535"/>
      <c r="F867" s="535"/>
      <c r="G867" s="535"/>
      <c r="H867" s="535"/>
      <c r="I867" s="535"/>
      <c r="J867" s="540"/>
      <c r="K867" s="535"/>
      <c r="L867" s="535"/>
      <c r="M867" s="535"/>
      <c r="N867" s="535"/>
      <c r="O867" s="535"/>
      <c r="P867" s="535"/>
      <c r="Q867" s="350"/>
      <c r="R867" s="535"/>
      <c r="S867" s="350"/>
      <c r="T867" s="350"/>
      <c r="U867" s="274"/>
      <c r="V867" s="350"/>
      <c r="W867" s="350"/>
      <c r="X867" s="350"/>
      <c r="Y867" s="350"/>
      <c r="Z867" s="350"/>
      <c r="AA867" s="350"/>
      <c r="AB867" s="350"/>
      <c r="AC867" s="350"/>
      <c r="AD867" s="350"/>
    </row>
    <row r="868" spans="1:30" ht="15.75" customHeight="1">
      <c r="A868" s="535"/>
      <c r="B868" s="274"/>
      <c r="C868" s="274"/>
      <c r="D868" s="535"/>
      <c r="E868" s="535"/>
      <c r="F868" s="535"/>
      <c r="G868" s="535"/>
      <c r="H868" s="535"/>
      <c r="I868" s="535"/>
      <c r="J868" s="540"/>
      <c r="K868" s="535"/>
      <c r="L868" s="535"/>
      <c r="M868" s="535"/>
      <c r="N868" s="535"/>
      <c r="O868" s="535"/>
      <c r="P868" s="535"/>
      <c r="Q868" s="350"/>
      <c r="R868" s="535"/>
      <c r="S868" s="350"/>
      <c r="T868" s="350"/>
      <c r="U868" s="274"/>
      <c r="V868" s="350"/>
      <c r="W868" s="350"/>
      <c r="X868" s="350"/>
      <c r="Y868" s="350"/>
      <c r="Z868" s="350"/>
      <c r="AA868" s="350"/>
      <c r="AB868" s="350"/>
      <c r="AC868" s="350"/>
      <c r="AD868" s="350"/>
    </row>
    <row r="869" spans="1:30" ht="15.75" customHeight="1">
      <c r="A869" s="535"/>
      <c r="B869" s="274"/>
      <c r="C869" s="274"/>
      <c r="D869" s="535"/>
      <c r="E869" s="535"/>
      <c r="F869" s="535"/>
      <c r="G869" s="535"/>
      <c r="H869" s="535"/>
      <c r="I869" s="535"/>
      <c r="J869" s="540"/>
      <c r="K869" s="535"/>
      <c r="L869" s="535"/>
      <c r="M869" s="535"/>
      <c r="N869" s="535"/>
      <c r="O869" s="535"/>
      <c r="P869" s="535"/>
      <c r="Q869" s="350"/>
      <c r="R869" s="535"/>
      <c r="S869" s="350"/>
      <c r="T869" s="350"/>
      <c r="U869" s="274"/>
      <c r="V869" s="350"/>
      <c r="W869" s="350"/>
      <c r="X869" s="350"/>
      <c r="Y869" s="350"/>
      <c r="Z869" s="350"/>
      <c r="AA869" s="350"/>
      <c r="AB869" s="350"/>
      <c r="AC869" s="350"/>
      <c r="AD869" s="350"/>
    </row>
    <row r="870" spans="1:30" ht="15.75" customHeight="1">
      <c r="A870" s="535"/>
      <c r="B870" s="274"/>
      <c r="C870" s="274"/>
      <c r="D870" s="535"/>
      <c r="E870" s="535"/>
      <c r="F870" s="535"/>
      <c r="G870" s="535"/>
      <c r="H870" s="535"/>
      <c r="I870" s="535"/>
      <c r="J870" s="540"/>
      <c r="K870" s="535"/>
      <c r="L870" s="535"/>
      <c r="M870" s="535"/>
      <c r="N870" s="535"/>
      <c r="O870" s="535"/>
      <c r="P870" s="535"/>
      <c r="Q870" s="350"/>
      <c r="R870" s="535"/>
      <c r="S870" s="350"/>
      <c r="T870" s="350"/>
      <c r="U870" s="274"/>
      <c r="V870" s="350"/>
      <c r="W870" s="350"/>
      <c r="X870" s="350"/>
      <c r="Y870" s="350"/>
      <c r="Z870" s="350"/>
      <c r="AA870" s="350"/>
      <c r="AB870" s="350"/>
      <c r="AC870" s="350"/>
      <c r="AD870" s="350"/>
    </row>
    <row r="871" spans="1:30" ht="15.75" customHeight="1">
      <c r="A871" s="535"/>
      <c r="B871" s="274"/>
      <c r="C871" s="274"/>
      <c r="D871" s="535"/>
      <c r="E871" s="535"/>
      <c r="F871" s="535"/>
      <c r="G871" s="535"/>
      <c r="H871" s="535"/>
      <c r="I871" s="535"/>
      <c r="J871" s="540"/>
      <c r="K871" s="535"/>
      <c r="L871" s="535"/>
      <c r="M871" s="535"/>
      <c r="N871" s="535"/>
      <c r="O871" s="535"/>
      <c r="P871" s="535"/>
      <c r="Q871" s="350"/>
      <c r="R871" s="535"/>
      <c r="S871" s="350"/>
      <c r="T871" s="350"/>
      <c r="U871" s="274"/>
      <c r="V871" s="350"/>
      <c r="W871" s="350"/>
      <c r="X871" s="350"/>
      <c r="Y871" s="350"/>
      <c r="Z871" s="350"/>
      <c r="AA871" s="350"/>
      <c r="AB871" s="350"/>
      <c r="AC871" s="350"/>
      <c r="AD871" s="350"/>
    </row>
    <row r="872" spans="1:30" ht="15.75" customHeight="1">
      <c r="A872" s="535"/>
      <c r="B872" s="274"/>
      <c r="C872" s="274"/>
      <c r="D872" s="535"/>
      <c r="E872" s="535"/>
      <c r="F872" s="535"/>
      <c r="G872" s="535"/>
      <c r="H872" s="535"/>
      <c r="I872" s="535"/>
      <c r="J872" s="540"/>
      <c r="K872" s="535"/>
      <c r="L872" s="535"/>
      <c r="M872" s="535"/>
      <c r="N872" s="535"/>
      <c r="O872" s="535"/>
      <c r="P872" s="535"/>
      <c r="Q872" s="350"/>
      <c r="R872" s="535"/>
      <c r="S872" s="350"/>
      <c r="T872" s="350"/>
      <c r="U872" s="274"/>
      <c r="V872" s="350"/>
      <c r="W872" s="350"/>
      <c r="X872" s="350"/>
      <c r="Y872" s="350"/>
      <c r="Z872" s="350"/>
      <c r="AA872" s="350"/>
      <c r="AB872" s="350"/>
      <c r="AC872" s="350"/>
      <c r="AD872" s="350"/>
    </row>
    <row r="873" spans="1:30" ht="15.75" customHeight="1">
      <c r="A873" s="535"/>
      <c r="B873" s="274"/>
      <c r="C873" s="274"/>
      <c r="D873" s="535"/>
      <c r="E873" s="535"/>
      <c r="F873" s="535"/>
      <c r="G873" s="535"/>
      <c r="H873" s="535"/>
      <c r="I873" s="535"/>
      <c r="J873" s="540"/>
      <c r="K873" s="535"/>
      <c r="L873" s="535"/>
      <c r="M873" s="535"/>
      <c r="N873" s="535"/>
      <c r="O873" s="535"/>
      <c r="P873" s="535"/>
      <c r="Q873" s="350"/>
      <c r="R873" s="535"/>
      <c r="S873" s="350"/>
      <c r="T873" s="350"/>
      <c r="U873" s="274"/>
      <c r="V873" s="350"/>
      <c r="W873" s="350"/>
      <c r="X873" s="350"/>
      <c r="Y873" s="350"/>
      <c r="Z873" s="350"/>
      <c r="AA873" s="350"/>
      <c r="AB873" s="350"/>
      <c r="AC873" s="350"/>
      <c r="AD873" s="350"/>
    </row>
    <row r="874" spans="1:30" ht="15.75" customHeight="1">
      <c r="A874" s="535"/>
      <c r="B874" s="274"/>
      <c r="C874" s="274"/>
      <c r="D874" s="535"/>
      <c r="E874" s="535"/>
      <c r="F874" s="535"/>
      <c r="G874" s="535"/>
      <c r="H874" s="535"/>
      <c r="I874" s="535"/>
      <c r="J874" s="540"/>
      <c r="K874" s="535"/>
      <c r="L874" s="535"/>
      <c r="M874" s="535"/>
      <c r="N874" s="535"/>
      <c r="O874" s="535"/>
      <c r="P874" s="535"/>
      <c r="Q874" s="350"/>
      <c r="R874" s="535"/>
      <c r="S874" s="350"/>
      <c r="T874" s="350"/>
      <c r="U874" s="274"/>
      <c r="V874" s="350"/>
      <c r="W874" s="350"/>
      <c r="X874" s="350"/>
      <c r="Y874" s="350"/>
      <c r="Z874" s="350"/>
      <c r="AA874" s="350"/>
      <c r="AB874" s="350"/>
      <c r="AC874" s="350"/>
      <c r="AD874" s="350"/>
    </row>
    <row r="875" spans="1:30" ht="15.75" customHeight="1">
      <c r="A875" s="535"/>
      <c r="B875" s="274"/>
      <c r="C875" s="274"/>
      <c r="D875" s="535"/>
      <c r="E875" s="535"/>
      <c r="F875" s="535"/>
      <c r="G875" s="535"/>
      <c r="H875" s="535"/>
      <c r="I875" s="535"/>
      <c r="J875" s="540"/>
      <c r="K875" s="535"/>
      <c r="L875" s="535"/>
      <c r="M875" s="535"/>
      <c r="N875" s="535"/>
      <c r="O875" s="535"/>
      <c r="P875" s="535"/>
      <c r="Q875" s="350"/>
      <c r="R875" s="535"/>
      <c r="S875" s="350"/>
      <c r="T875" s="350"/>
      <c r="U875" s="274"/>
      <c r="V875" s="350"/>
      <c r="W875" s="350"/>
      <c r="X875" s="350"/>
      <c r="Y875" s="350"/>
      <c r="Z875" s="350"/>
      <c r="AA875" s="350"/>
      <c r="AB875" s="350"/>
      <c r="AC875" s="350"/>
      <c r="AD875" s="350"/>
    </row>
    <row r="876" spans="1:30" ht="15.75" customHeight="1">
      <c r="A876" s="535"/>
      <c r="B876" s="274"/>
      <c r="C876" s="274"/>
      <c r="D876" s="535"/>
      <c r="E876" s="535"/>
      <c r="F876" s="535"/>
      <c r="G876" s="535"/>
      <c r="H876" s="535"/>
      <c r="I876" s="535"/>
      <c r="J876" s="540"/>
      <c r="K876" s="535"/>
      <c r="L876" s="535"/>
      <c r="M876" s="535"/>
      <c r="N876" s="535"/>
      <c r="O876" s="535"/>
      <c r="P876" s="535"/>
      <c r="Q876" s="350"/>
      <c r="R876" s="535"/>
      <c r="S876" s="350"/>
      <c r="T876" s="350"/>
      <c r="U876" s="274"/>
      <c r="V876" s="350"/>
      <c r="W876" s="350"/>
      <c r="X876" s="350"/>
      <c r="Y876" s="350"/>
      <c r="Z876" s="350"/>
      <c r="AA876" s="350"/>
      <c r="AB876" s="350"/>
      <c r="AC876" s="350"/>
      <c r="AD876" s="350"/>
    </row>
    <row r="877" spans="1:30" ht="15.75" customHeight="1">
      <c r="A877" s="535"/>
      <c r="B877" s="274"/>
      <c r="C877" s="274"/>
      <c r="D877" s="535"/>
      <c r="E877" s="535"/>
      <c r="F877" s="535"/>
      <c r="G877" s="535"/>
      <c r="H877" s="535"/>
      <c r="I877" s="535"/>
      <c r="J877" s="540"/>
      <c r="K877" s="535"/>
      <c r="L877" s="535"/>
      <c r="M877" s="535"/>
      <c r="N877" s="535"/>
      <c r="O877" s="535"/>
      <c r="P877" s="535"/>
      <c r="Q877" s="350"/>
      <c r="R877" s="535"/>
      <c r="S877" s="350"/>
      <c r="T877" s="350"/>
      <c r="U877" s="274"/>
      <c r="V877" s="350"/>
      <c r="W877" s="350"/>
      <c r="X877" s="350"/>
      <c r="Y877" s="350"/>
      <c r="Z877" s="350"/>
      <c r="AA877" s="350"/>
      <c r="AB877" s="350"/>
      <c r="AC877" s="350"/>
      <c r="AD877" s="350"/>
    </row>
    <row r="878" spans="1:30" ht="15.75" customHeight="1">
      <c r="A878" s="535"/>
      <c r="B878" s="274"/>
      <c r="C878" s="274"/>
      <c r="D878" s="535"/>
      <c r="E878" s="535"/>
      <c r="F878" s="535"/>
      <c r="G878" s="535"/>
      <c r="H878" s="535"/>
      <c r="I878" s="535"/>
      <c r="J878" s="540"/>
      <c r="K878" s="535"/>
      <c r="L878" s="535"/>
      <c r="M878" s="535"/>
      <c r="N878" s="535"/>
      <c r="O878" s="535"/>
      <c r="P878" s="535"/>
      <c r="Q878" s="350"/>
      <c r="R878" s="535"/>
      <c r="S878" s="350"/>
      <c r="T878" s="350"/>
      <c r="U878" s="274"/>
      <c r="V878" s="350"/>
      <c r="W878" s="350"/>
      <c r="X878" s="350"/>
      <c r="Y878" s="350"/>
      <c r="Z878" s="350"/>
      <c r="AA878" s="350"/>
      <c r="AB878" s="350"/>
      <c r="AC878" s="350"/>
      <c r="AD878" s="350"/>
    </row>
    <row r="879" spans="1:30" ht="15.75" customHeight="1">
      <c r="A879" s="535"/>
      <c r="B879" s="274"/>
      <c r="C879" s="274"/>
      <c r="D879" s="535"/>
      <c r="E879" s="535"/>
      <c r="F879" s="535"/>
      <c r="G879" s="535"/>
      <c r="H879" s="535"/>
      <c r="I879" s="535"/>
      <c r="J879" s="540"/>
      <c r="K879" s="535"/>
      <c r="L879" s="535"/>
      <c r="M879" s="535"/>
      <c r="N879" s="535"/>
      <c r="O879" s="535"/>
      <c r="P879" s="535"/>
      <c r="Q879" s="350"/>
      <c r="R879" s="535"/>
      <c r="S879" s="350"/>
      <c r="T879" s="350"/>
      <c r="U879" s="274"/>
      <c r="V879" s="350"/>
      <c r="W879" s="350"/>
      <c r="X879" s="350"/>
      <c r="Y879" s="350"/>
      <c r="Z879" s="350"/>
      <c r="AA879" s="350"/>
      <c r="AB879" s="350"/>
      <c r="AC879" s="350"/>
      <c r="AD879" s="350"/>
    </row>
    <row r="880" spans="1:30" ht="15.75" customHeight="1">
      <c r="A880" s="535"/>
      <c r="B880" s="274"/>
      <c r="C880" s="274"/>
      <c r="D880" s="535"/>
      <c r="E880" s="535"/>
      <c r="F880" s="535"/>
      <c r="G880" s="535"/>
      <c r="H880" s="535"/>
      <c r="I880" s="535"/>
      <c r="J880" s="540"/>
      <c r="K880" s="535"/>
      <c r="L880" s="535"/>
      <c r="M880" s="535"/>
      <c r="N880" s="535"/>
      <c r="O880" s="535"/>
      <c r="P880" s="535"/>
      <c r="Q880" s="350"/>
      <c r="R880" s="535"/>
      <c r="S880" s="350"/>
      <c r="T880" s="350"/>
      <c r="U880" s="274"/>
      <c r="V880" s="350"/>
      <c r="W880" s="350"/>
      <c r="X880" s="350"/>
      <c r="Y880" s="350"/>
      <c r="Z880" s="350"/>
      <c r="AA880" s="350"/>
      <c r="AB880" s="350"/>
      <c r="AC880" s="350"/>
      <c r="AD880" s="350"/>
    </row>
    <row r="881" spans="1:30" ht="15.75" customHeight="1">
      <c r="A881" s="535"/>
      <c r="B881" s="274"/>
      <c r="C881" s="274"/>
      <c r="D881" s="535"/>
      <c r="E881" s="535"/>
      <c r="F881" s="535"/>
      <c r="G881" s="535"/>
      <c r="H881" s="535"/>
      <c r="I881" s="535"/>
      <c r="J881" s="540"/>
      <c r="K881" s="535"/>
      <c r="L881" s="535"/>
      <c r="M881" s="535"/>
      <c r="N881" s="535"/>
      <c r="O881" s="535"/>
      <c r="P881" s="535"/>
      <c r="Q881" s="350"/>
      <c r="R881" s="535"/>
      <c r="S881" s="350"/>
      <c r="T881" s="350"/>
      <c r="U881" s="274"/>
      <c r="V881" s="350"/>
      <c r="W881" s="350"/>
      <c r="X881" s="350"/>
      <c r="Y881" s="350"/>
      <c r="Z881" s="350"/>
      <c r="AA881" s="350"/>
      <c r="AB881" s="350"/>
      <c r="AC881" s="350"/>
      <c r="AD881" s="350"/>
    </row>
    <row r="882" spans="1:30" ht="15.75" customHeight="1">
      <c r="A882" s="535"/>
      <c r="B882" s="274"/>
      <c r="C882" s="274"/>
      <c r="D882" s="535"/>
      <c r="E882" s="535"/>
      <c r="F882" s="535"/>
      <c r="G882" s="535"/>
      <c r="H882" s="535"/>
      <c r="I882" s="535"/>
      <c r="J882" s="540"/>
      <c r="K882" s="535"/>
      <c r="L882" s="535"/>
      <c r="M882" s="535"/>
      <c r="N882" s="535"/>
      <c r="O882" s="535"/>
      <c r="P882" s="535"/>
      <c r="Q882" s="350"/>
      <c r="R882" s="535"/>
      <c r="S882" s="350"/>
      <c r="T882" s="350"/>
      <c r="U882" s="274"/>
      <c r="V882" s="350"/>
      <c r="W882" s="350"/>
      <c r="X882" s="350"/>
      <c r="Y882" s="350"/>
      <c r="Z882" s="350"/>
      <c r="AA882" s="350"/>
      <c r="AB882" s="350"/>
      <c r="AC882" s="350"/>
      <c r="AD882" s="350"/>
    </row>
    <row r="883" spans="1:30" ht="15.75" customHeight="1">
      <c r="A883" s="535"/>
      <c r="B883" s="274"/>
      <c r="C883" s="274"/>
      <c r="D883" s="535"/>
      <c r="E883" s="535"/>
      <c r="F883" s="535"/>
      <c r="G883" s="535"/>
      <c r="H883" s="535"/>
      <c r="I883" s="535"/>
      <c r="J883" s="540"/>
      <c r="K883" s="535"/>
      <c r="L883" s="535"/>
      <c r="M883" s="535"/>
      <c r="N883" s="535"/>
      <c r="O883" s="535"/>
      <c r="P883" s="535"/>
      <c r="Q883" s="350"/>
      <c r="R883" s="535"/>
      <c r="S883" s="350"/>
      <c r="T883" s="350"/>
      <c r="U883" s="274"/>
      <c r="V883" s="350"/>
      <c r="W883" s="350"/>
      <c r="X883" s="350"/>
      <c r="Y883" s="350"/>
      <c r="Z883" s="350"/>
      <c r="AA883" s="350"/>
      <c r="AB883" s="350"/>
      <c r="AC883" s="350"/>
      <c r="AD883" s="350"/>
    </row>
    <row r="884" spans="1:30" ht="15.75" customHeight="1">
      <c r="A884" s="535"/>
      <c r="B884" s="274"/>
      <c r="C884" s="274"/>
      <c r="D884" s="535"/>
      <c r="E884" s="535"/>
      <c r="F884" s="535"/>
      <c r="G884" s="535"/>
      <c r="H884" s="535"/>
      <c r="I884" s="535"/>
      <c r="J884" s="540"/>
      <c r="K884" s="535"/>
      <c r="L884" s="535"/>
      <c r="M884" s="535"/>
      <c r="N884" s="535"/>
      <c r="O884" s="535"/>
      <c r="P884" s="535"/>
      <c r="Q884" s="350"/>
      <c r="R884" s="535"/>
      <c r="S884" s="350"/>
      <c r="T884" s="350"/>
      <c r="U884" s="274"/>
      <c r="V884" s="350"/>
      <c r="W884" s="350"/>
      <c r="X884" s="350"/>
      <c r="Y884" s="350"/>
      <c r="Z884" s="350"/>
      <c r="AA884" s="350"/>
      <c r="AB884" s="350"/>
      <c r="AC884" s="350"/>
      <c r="AD884" s="350"/>
    </row>
    <row r="885" spans="1:30" ht="15.75" customHeight="1">
      <c r="A885" s="535"/>
      <c r="B885" s="274"/>
      <c r="C885" s="274"/>
      <c r="D885" s="535"/>
      <c r="E885" s="535"/>
      <c r="F885" s="535"/>
      <c r="G885" s="535"/>
      <c r="H885" s="535"/>
      <c r="I885" s="535"/>
      <c r="J885" s="540"/>
      <c r="K885" s="535"/>
      <c r="L885" s="535"/>
      <c r="M885" s="535"/>
      <c r="N885" s="535"/>
      <c r="O885" s="535"/>
      <c r="P885" s="535"/>
      <c r="Q885" s="350"/>
      <c r="R885" s="535"/>
      <c r="S885" s="350"/>
      <c r="T885" s="350"/>
      <c r="U885" s="274"/>
      <c r="V885" s="350"/>
      <c r="W885" s="350"/>
      <c r="X885" s="350"/>
      <c r="Y885" s="350"/>
      <c r="Z885" s="350"/>
      <c r="AA885" s="350"/>
      <c r="AB885" s="350"/>
      <c r="AC885" s="350"/>
      <c r="AD885" s="350"/>
    </row>
    <row r="886" spans="1:30" ht="15.75" customHeight="1">
      <c r="A886" s="535"/>
      <c r="B886" s="274"/>
      <c r="C886" s="274"/>
      <c r="D886" s="535"/>
      <c r="E886" s="535"/>
      <c r="F886" s="535"/>
      <c r="G886" s="535"/>
      <c r="H886" s="535"/>
      <c r="I886" s="535"/>
      <c r="J886" s="540"/>
      <c r="K886" s="535"/>
      <c r="L886" s="535"/>
      <c r="M886" s="535"/>
      <c r="N886" s="535"/>
      <c r="O886" s="535"/>
      <c r="P886" s="535"/>
      <c r="Q886" s="350"/>
      <c r="R886" s="535"/>
      <c r="S886" s="350"/>
      <c r="T886" s="350"/>
      <c r="U886" s="274"/>
      <c r="V886" s="350"/>
      <c r="W886" s="350"/>
      <c r="X886" s="350"/>
      <c r="Y886" s="350"/>
      <c r="Z886" s="350"/>
      <c r="AA886" s="350"/>
      <c r="AB886" s="350"/>
      <c r="AC886" s="350"/>
      <c r="AD886" s="350"/>
    </row>
    <row r="887" spans="1:30" ht="15.75" customHeight="1">
      <c r="A887" s="535"/>
      <c r="B887" s="274"/>
      <c r="C887" s="274"/>
      <c r="D887" s="535"/>
      <c r="E887" s="535"/>
      <c r="F887" s="535"/>
      <c r="G887" s="535"/>
      <c r="H887" s="535"/>
      <c r="I887" s="535"/>
      <c r="J887" s="540"/>
      <c r="K887" s="535"/>
      <c r="L887" s="535"/>
      <c r="M887" s="535"/>
      <c r="N887" s="535"/>
      <c r="O887" s="535"/>
      <c r="P887" s="535"/>
      <c r="Q887" s="350"/>
      <c r="R887" s="535"/>
      <c r="S887" s="350"/>
      <c r="T887" s="350"/>
      <c r="U887" s="274"/>
      <c r="V887" s="350"/>
      <c r="W887" s="350"/>
      <c r="X887" s="350"/>
      <c r="Y887" s="350"/>
      <c r="Z887" s="350"/>
      <c r="AA887" s="350"/>
      <c r="AB887" s="350"/>
      <c r="AC887" s="350"/>
      <c r="AD887" s="350"/>
    </row>
    <row r="888" spans="1:30" ht="15.75" customHeight="1">
      <c r="A888" s="535"/>
      <c r="B888" s="274"/>
      <c r="C888" s="274"/>
      <c r="D888" s="535"/>
      <c r="E888" s="535"/>
      <c r="F888" s="535"/>
      <c r="G888" s="535"/>
      <c r="H888" s="535"/>
      <c r="I888" s="535"/>
      <c r="J888" s="540"/>
      <c r="K888" s="535"/>
      <c r="L888" s="535"/>
      <c r="M888" s="535"/>
      <c r="N888" s="535"/>
      <c r="O888" s="535"/>
      <c r="P888" s="535"/>
      <c r="Q888" s="350"/>
      <c r="R888" s="535"/>
      <c r="S888" s="350"/>
      <c r="T888" s="350"/>
      <c r="U888" s="274"/>
      <c r="V888" s="350"/>
      <c r="W888" s="350"/>
      <c r="X888" s="350"/>
      <c r="Y888" s="350"/>
      <c r="Z888" s="350"/>
      <c r="AA888" s="350"/>
      <c r="AB888" s="350"/>
      <c r="AC888" s="350"/>
      <c r="AD888" s="350"/>
    </row>
    <row r="889" spans="1:30" ht="15.75" customHeight="1">
      <c r="A889" s="535"/>
      <c r="B889" s="274"/>
      <c r="C889" s="274"/>
      <c r="D889" s="535"/>
      <c r="E889" s="535"/>
      <c r="F889" s="535"/>
      <c r="G889" s="535"/>
      <c r="H889" s="535"/>
      <c r="I889" s="535"/>
      <c r="J889" s="540"/>
      <c r="K889" s="535"/>
      <c r="L889" s="535"/>
      <c r="M889" s="535"/>
      <c r="N889" s="535"/>
      <c r="O889" s="535"/>
      <c r="P889" s="535"/>
      <c r="Q889" s="350"/>
      <c r="R889" s="535"/>
      <c r="S889" s="350"/>
      <c r="T889" s="350"/>
      <c r="U889" s="274"/>
      <c r="V889" s="350"/>
      <c r="W889" s="350"/>
      <c r="X889" s="350"/>
      <c r="Y889" s="350"/>
      <c r="Z889" s="350"/>
      <c r="AA889" s="350"/>
      <c r="AB889" s="350"/>
      <c r="AC889" s="350"/>
      <c r="AD889" s="350"/>
    </row>
    <row r="890" spans="1:30" ht="15.75" customHeight="1">
      <c r="A890" s="535"/>
      <c r="B890" s="274"/>
      <c r="C890" s="274"/>
      <c r="D890" s="535"/>
      <c r="E890" s="535"/>
      <c r="F890" s="535"/>
      <c r="G890" s="535"/>
      <c r="H890" s="535"/>
      <c r="I890" s="535"/>
      <c r="J890" s="540"/>
      <c r="K890" s="535"/>
      <c r="L890" s="535"/>
      <c r="M890" s="535"/>
      <c r="N890" s="535"/>
      <c r="O890" s="535"/>
      <c r="P890" s="535"/>
      <c r="Q890" s="350"/>
      <c r="R890" s="535"/>
      <c r="S890" s="350"/>
      <c r="T890" s="350"/>
      <c r="U890" s="274"/>
      <c r="V890" s="350"/>
      <c r="W890" s="350"/>
      <c r="X890" s="350"/>
      <c r="Y890" s="350"/>
      <c r="Z890" s="350"/>
      <c r="AA890" s="350"/>
      <c r="AB890" s="350"/>
      <c r="AC890" s="350"/>
      <c r="AD890" s="350"/>
    </row>
    <row r="891" spans="1:30" ht="15.75" customHeight="1">
      <c r="A891" s="535"/>
      <c r="B891" s="274"/>
      <c r="C891" s="274"/>
      <c r="D891" s="535"/>
      <c r="E891" s="535"/>
      <c r="F891" s="535"/>
      <c r="G891" s="535"/>
      <c r="H891" s="535"/>
      <c r="I891" s="535"/>
      <c r="J891" s="540"/>
      <c r="K891" s="535"/>
      <c r="L891" s="535"/>
      <c r="M891" s="535"/>
      <c r="N891" s="535"/>
      <c r="O891" s="535"/>
      <c r="P891" s="535"/>
      <c r="Q891" s="350"/>
      <c r="R891" s="535"/>
      <c r="S891" s="350"/>
      <c r="T891" s="350"/>
      <c r="U891" s="274"/>
      <c r="V891" s="350"/>
      <c r="W891" s="350"/>
      <c r="X891" s="350"/>
      <c r="Y891" s="350"/>
      <c r="Z891" s="350"/>
      <c r="AA891" s="350"/>
      <c r="AB891" s="350"/>
      <c r="AC891" s="350"/>
      <c r="AD891" s="350"/>
    </row>
    <row r="892" spans="1:30" ht="15.75" customHeight="1">
      <c r="A892" s="535"/>
      <c r="B892" s="274"/>
      <c r="C892" s="274"/>
      <c r="D892" s="535"/>
      <c r="E892" s="535"/>
      <c r="F892" s="535"/>
      <c r="G892" s="535"/>
      <c r="H892" s="535"/>
      <c r="I892" s="535"/>
      <c r="J892" s="540"/>
      <c r="K892" s="535"/>
      <c r="L892" s="535"/>
      <c r="M892" s="535"/>
      <c r="N892" s="535"/>
      <c r="O892" s="535"/>
      <c r="P892" s="535"/>
      <c r="Q892" s="350"/>
      <c r="R892" s="535"/>
      <c r="S892" s="350"/>
      <c r="T892" s="350"/>
      <c r="U892" s="274"/>
      <c r="V892" s="350"/>
      <c r="W892" s="350"/>
      <c r="X892" s="350"/>
      <c r="Y892" s="350"/>
      <c r="Z892" s="350"/>
      <c r="AA892" s="350"/>
      <c r="AB892" s="350"/>
      <c r="AC892" s="350"/>
      <c r="AD892" s="350"/>
    </row>
    <row r="893" spans="1:30" ht="15.75" customHeight="1">
      <c r="A893" s="535"/>
      <c r="B893" s="274"/>
      <c r="C893" s="274"/>
      <c r="D893" s="535"/>
      <c r="E893" s="535"/>
      <c r="F893" s="535"/>
      <c r="G893" s="535"/>
      <c r="H893" s="535"/>
      <c r="I893" s="535"/>
      <c r="J893" s="540"/>
      <c r="K893" s="535"/>
      <c r="L893" s="535"/>
      <c r="M893" s="535"/>
      <c r="N893" s="535"/>
      <c r="O893" s="535"/>
      <c r="P893" s="535"/>
      <c r="Q893" s="350"/>
      <c r="R893" s="535"/>
      <c r="S893" s="350"/>
      <c r="T893" s="350"/>
      <c r="U893" s="274"/>
      <c r="V893" s="350"/>
      <c r="W893" s="350"/>
      <c r="X893" s="350"/>
      <c r="Y893" s="350"/>
      <c r="Z893" s="350"/>
      <c r="AA893" s="350"/>
      <c r="AB893" s="350"/>
      <c r="AC893" s="350"/>
      <c r="AD893" s="350"/>
    </row>
    <row r="894" spans="1:30" ht="15.75" customHeight="1">
      <c r="A894" s="535"/>
      <c r="B894" s="274"/>
      <c r="C894" s="274"/>
      <c r="D894" s="535"/>
      <c r="E894" s="535"/>
      <c r="F894" s="535"/>
      <c r="G894" s="535"/>
      <c r="H894" s="535"/>
      <c r="I894" s="535"/>
      <c r="J894" s="540"/>
      <c r="K894" s="535"/>
      <c r="L894" s="535"/>
      <c r="M894" s="535"/>
      <c r="N894" s="535"/>
      <c r="O894" s="535"/>
      <c r="P894" s="535"/>
      <c r="Q894" s="350"/>
      <c r="R894" s="535"/>
      <c r="S894" s="350"/>
      <c r="T894" s="350"/>
      <c r="U894" s="274"/>
      <c r="V894" s="350"/>
      <c r="W894" s="350"/>
      <c r="X894" s="350"/>
      <c r="Y894" s="350"/>
      <c r="Z894" s="350"/>
      <c r="AA894" s="350"/>
      <c r="AB894" s="350"/>
      <c r="AC894" s="350"/>
      <c r="AD894" s="350"/>
    </row>
    <row r="895" spans="1:30" ht="15.75" customHeight="1">
      <c r="A895" s="535"/>
      <c r="B895" s="274"/>
      <c r="C895" s="274"/>
      <c r="D895" s="535"/>
      <c r="E895" s="535"/>
      <c r="F895" s="535"/>
      <c r="G895" s="535"/>
      <c r="H895" s="535"/>
      <c r="I895" s="535"/>
      <c r="J895" s="540"/>
      <c r="K895" s="535"/>
      <c r="L895" s="535"/>
      <c r="M895" s="535"/>
      <c r="N895" s="535"/>
      <c r="O895" s="535"/>
      <c r="P895" s="535"/>
      <c r="Q895" s="350"/>
      <c r="R895" s="535"/>
      <c r="S895" s="350"/>
      <c r="T895" s="350"/>
      <c r="U895" s="274"/>
      <c r="V895" s="350"/>
      <c r="W895" s="350"/>
      <c r="X895" s="350"/>
      <c r="Y895" s="350"/>
      <c r="Z895" s="350"/>
      <c r="AA895" s="350"/>
      <c r="AB895" s="350"/>
      <c r="AC895" s="350"/>
      <c r="AD895" s="350"/>
    </row>
    <row r="896" spans="1:30" ht="15.75" customHeight="1">
      <c r="A896" s="535"/>
      <c r="B896" s="274"/>
      <c r="C896" s="274"/>
      <c r="D896" s="535"/>
      <c r="E896" s="535"/>
      <c r="F896" s="535"/>
      <c r="G896" s="535"/>
      <c r="H896" s="535"/>
      <c r="I896" s="535"/>
      <c r="J896" s="540"/>
      <c r="K896" s="535"/>
      <c r="L896" s="535"/>
      <c r="M896" s="535"/>
      <c r="N896" s="535"/>
      <c r="O896" s="535"/>
      <c r="P896" s="535"/>
      <c r="Q896" s="350"/>
      <c r="R896" s="535"/>
      <c r="S896" s="350"/>
      <c r="T896" s="350"/>
      <c r="U896" s="274"/>
      <c r="V896" s="350"/>
      <c r="W896" s="350"/>
      <c r="X896" s="350"/>
      <c r="Y896" s="350"/>
      <c r="Z896" s="350"/>
      <c r="AA896" s="350"/>
      <c r="AB896" s="350"/>
      <c r="AC896" s="350"/>
      <c r="AD896" s="350"/>
    </row>
    <row r="897" spans="1:30" ht="15.75" customHeight="1">
      <c r="A897" s="535"/>
      <c r="B897" s="274"/>
      <c r="C897" s="274"/>
      <c r="D897" s="535"/>
      <c r="E897" s="535"/>
      <c r="F897" s="535"/>
      <c r="G897" s="535"/>
      <c r="H897" s="535"/>
      <c r="I897" s="535"/>
      <c r="J897" s="540"/>
      <c r="K897" s="535"/>
      <c r="L897" s="535"/>
      <c r="M897" s="535"/>
      <c r="N897" s="535"/>
      <c r="O897" s="535"/>
      <c r="P897" s="535"/>
      <c r="Q897" s="350"/>
      <c r="R897" s="535"/>
      <c r="S897" s="350"/>
      <c r="T897" s="350"/>
      <c r="U897" s="274"/>
      <c r="V897" s="350"/>
      <c r="W897" s="350"/>
      <c r="X897" s="350"/>
      <c r="Y897" s="350"/>
      <c r="Z897" s="350"/>
      <c r="AA897" s="350"/>
      <c r="AB897" s="350"/>
      <c r="AC897" s="350"/>
      <c r="AD897" s="350"/>
    </row>
    <row r="898" spans="1:30" ht="15.75" customHeight="1">
      <c r="A898" s="535"/>
      <c r="B898" s="274"/>
      <c r="C898" s="274"/>
      <c r="D898" s="535"/>
      <c r="E898" s="535"/>
      <c r="F898" s="535"/>
      <c r="G898" s="535"/>
      <c r="H898" s="535"/>
      <c r="I898" s="535"/>
      <c r="J898" s="540"/>
      <c r="K898" s="535"/>
      <c r="L898" s="535"/>
      <c r="M898" s="535"/>
      <c r="N898" s="535"/>
      <c r="O898" s="535"/>
      <c r="P898" s="535"/>
      <c r="Q898" s="350"/>
      <c r="R898" s="535"/>
      <c r="S898" s="350"/>
      <c r="T898" s="350"/>
      <c r="U898" s="274"/>
      <c r="V898" s="350"/>
      <c r="W898" s="350"/>
      <c r="X898" s="350"/>
      <c r="Y898" s="350"/>
      <c r="Z898" s="350"/>
      <c r="AA898" s="350"/>
      <c r="AB898" s="350"/>
      <c r="AC898" s="350"/>
      <c r="AD898" s="350"/>
    </row>
    <row r="899" spans="1:30" ht="15.75" customHeight="1">
      <c r="A899" s="535"/>
      <c r="B899" s="274"/>
      <c r="C899" s="274"/>
      <c r="D899" s="535"/>
      <c r="E899" s="535"/>
      <c r="F899" s="535"/>
      <c r="G899" s="535"/>
      <c r="H899" s="535"/>
      <c r="I899" s="535"/>
      <c r="J899" s="540"/>
      <c r="K899" s="535"/>
      <c r="L899" s="535"/>
      <c r="M899" s="535"/>
      <c r="N899" s="535"/>
      <c r="O899" s="535"/>
      <c r="P899" s="535"/>
      <c r="Q899" s="350"/>
      <c r="R899" s="535"/>
      <c r="S899" s="350"/>
      <c r="T899" s="350"/>
      <c r="U899" s="274"/>
      <c r="V899" s="350"/>
      <c r="W899" s="350"/>
      <c r="X899" s="350"/>
      <c r="Y899" s="350"/>
      <c r="Z899" s="350"/>
      <c r="AA899" s="350"/>
      <c r="AB899" s="350"/>
      <c r="AC899" s="350"/>
      <c r="AD899" s="350"/>
    </row>
    <row r="900" spans="1:30" ht="15.75" customHeight="1">
      <c r="A900" s="535"/>
      <c r="B900" s="274"/>
      <c r="C900" s="274"/>
      <c r="D900" s="535"/>
      <c r="E900" s="535"/>
      <c r="F900" s="535"/>
      <c r="G900" s="535"/>
      <c r="H900" s="535"/>
      <c r="I900" s="535"/>
      <c r="J900" s="540"/>
      <c r="K900" s="535"/>
      <c r="L900" s="535"/>
      <c r="M900" s="535"/>
      <c r="N900" s="535"/>
      <c r="O900" s="535"/>
      <c r="P900" s="535"/>
      <c r="Q900" s="350"/>
      <c r="R900" s="535"/>
      <c r="S900" s="350"/>
      <c r="T900" s="350"/>
      <c r="U900" s="274"/>
      <c r="V900" s="350"/>
      <c r="W900" s="350"/>
      <c r="X900" s="350"/>
      <c r="Y900" s="350"/>
      <c r="Z900" s="350"/>
      <c r="AA900" s="350"/>
      <c r="AB900" s="350"/>
      <c r="AC900" s="350"/>
      <c r="AD900" s="350"/>
    </row>
    <row r="901" spans="1:30" ht="15.75" customHeight="1">
      <c r="A901" s="535"/>
      <c r="B901" s="274"/>
      <c r="C901" s="274"/>
      <c r="D901" s="535"/>
      <c r="E901" s="535"/>
      <c r="F901" s="535"/>
      <c r="G901" s="535"/>
      <c r="H901" s="535"/>
      <c r="I901" s="535"/>
      <c r="J901" s="540"/>
      <c r="K901" s="535"/>
      <c r="L901" s="535"/>
      <c r="M901" s="535"/>
      <c r="N901" s="535"/>
      <c r="O901" s="535"/>
      <c r="P901" s="535"/>
      <c r="Q901" s="350"/>
      <c r="R901" s="535"/>
      <c r="S901" s="350"/>
      <c r="T901" s="350"/>
      <c r="U901" s="274"/>
      <c r="V901" s="350"/>
      <c r="W901" s="350"/>
      <c r="X901" s="350"/>
      <c r="Y901" s="350"/>
      <c r="Z901" s="350"/>
      <c r="AA901" s="350"/>
      <c r="AB901" s="350"/>
      <c r="AC901" s="350"/>
      <c r="AD901" s="350"/>
    </row>
    <row r="902" spans="1:30" ht="15.75" customHeight="1">
      <c r="A902" s="535"/>
      <c r="B902" s="274"/>
      <c r="C902" s="274"/>
      <c r="D902" s="535"/>
      <c r="E902" s="535"/>
      <c r="F902" s="535"/>
      <c r="G902" s="535"/>
      <c r="H902" s="535"/>
      <c r="I902" s="535"/>
      <c r="J902" s="540"/>
      <c r="K902" s="535"/>
      <c r="L902" s="535"/>
      <c r="M902" s="535"/>
      <c r="N902" s="535"/>
      <c r="O902" s="535"/>
      <c r="P902" s="535"/>
      <c r="Q902" s="350"/>
      <c r="R902" s="535"/>
      <c r="S902" s="350"/>
      <c r="T902" s="350"/>
      <c r="U902" s="274"/>
      <c r="V902" s="350"/>
      <c r="W902" s="350"/>
      <c r="X902" s="350"/>
      <c r="Y902" s="350"/>
      <c r="Z902" s="350"/>
      <c r="AA902" s="350"/>
      <c r="AB902" s="350"/>
      <c r="AC902" s="350"/>
      <c r="AD902" s="350"/>
    </row>
    <row r="903" spans="1:30" ht="15.75" customHeight="1">
      <c r="A903" s="535"/>
      <c r="B903" s="274"/>
      <c r="C903" s="274"/>
      <c r="D903" s="535"/>
      <c r="E903" s="535"/>
      <c r="F903" s="535"/>
      <c r="G903" s="535"/>
      <c r="H903" s="535"/>
      <c r="I903" s="535"/>
      <c r="J903" s="540"/>
      <c r="K903" s="535"/>
      <c r="L903" s="535"/>
      <c r="M903" s="535"/>
      <c r="N903" s="535"/>
      <c r="O903" s="535"/>
      <c r="P903" s="535"/>
      <c r="Q903" s="350"/>
      <c r="R903" s="535"/>
      <c r="S903" s="350"/>
      <c r="T903" s="350"/>
      <c r="U903" s="274"/>
      <c r="V903" s="350"/>
      <c r="W903" s="350"/>
      <c r="X903" s="350"/>
      <c r="Y903" s="350"/>
      <c r="Z903" s="350"/>
      <c r="AA903" s="350"/>
      <c r="AB903" s="350"/>
      <c r="AC903" s="350"/>
      <c r="AD903" s="350"/>
    </row>
    <row r="904" spans="1:30" ht="15.75" customHeight="1">
      <c r="A904" s="535"/>
      <c r="B904" s="274"/>
      <c r="C904" s="274"/>
      <c r="D904" s="535"/>
      <c r="E904" s="535"/>
      <c r="F904" s="535"/>
      <c r="G904" s="535"/>
      <c r="H904" s="535"/>
      <c r="I904" s="535"/>
      <c r="J904" s="540"/>
      <c r="K904" s="535"/>
      <c r="L904" s="535"/>
      <c r="M904" s="535"/>
      <c r="N904" s="535"/>
      <c r="O904" s="535"/>
      <c r="P904" s="535"/>
      <c r="Q904" s="350"/>
      <c r="R904" s="535"/>
      <c r="S904" s="350"/>
      <c r="T904" s="350"/>
      <c r="U904" s="274"/>
      <c r="V904" s="350"/>
      <c r="W904" s="350"/>
      <c r="X904" s="350"/>
      <c r="Y904" s="350"/>
      <c r="Z904" s="350"/>
      <c r="AA904" s="350"/>
      <c r="AB904" s="350"/>
      <c r="AC904" s="350"/>
      <c r="AD904" s="350"/>
    </row>
    <row r="905" spans="1:30" ht="15.75" customHeight="1">
      <c r="A905" s="535"/>
      <c r="B905" s="274"/>
      <c r="C905" s="274"/>
      <c r="D905" s="535"/>
      <c r="E905" s="535"/>
      <c r="F905" s="535"/>
      <c r="G905" s="535"/>
      <c r="H905" s="535"/>
      <c r="I905" s="535"/>
      <c r="J905" s="540"/>
      <c r="K905" s="535"/>
      <c r="L905" s="535"/>
      <c r="M905" s="535"/>
      <c r="N905" s="535"/>
      <c r="O905" s="535"/>
      <c r="P905" s="535"/>
      <c r="Q905" s="350"/>
      <c r="R905" s="535"/>
      <c r="S905" s="350"/>
      <c r="T905" s="350"/>
      <c r="U905" s="274"/>
      <c r="V905" s="350"/>
      <c r="W905" s="350"/>
      <c r="X905" s="350"/>
      <c r="Y905" s="350"/>
      <c r="Z905" s="350"/>
      <c r="AA905" s="350"/>
      <c r="AB905" s="350"/>
      <c r="AC905" s="350"/>
      <c r="AD905" s="350"/>
    </row>
    <row r="906" spans="1:30" ht="15.75" customHeight="1">
      <c r="A906" s="535"/>
      <c r="B906" s="274"/>
      <c r="C906" s="274"/>
      <c r="D906" s="535"/>
      <c r="E906" s="535"/>
      <c r="F906" s="535"/>
      <c r="G906" s="535"/>
      <c r="H906" s="535"/>
      <c r="I906" s="535"/>
      <c r="J906" s="540"/>
      <c r="K906" s="535"/>
      <c r="L906" s="535"/>
      <c r="M906" s="535"/>
      <c r="N906" s="535"/>
      <c r="O906" s="535"/>
      <c r="P906" s="535"/>
      <c r="Q906" s="350"/>
      <c r="R906" s="535"/>
      <c r="S906" s="350"/>
      <c r="T906" s="350"/>
      <c r="U906" s="274"/>
      <c r="V906" s="350"/>
      <c r="W906" s="350"/>
      <c r="X906" s="350"/>
      <c r="Y906" s="350"/>
      <c r="Z906" s="350"/>
      <c r="AA906" s="350"/>
      <c r="AB906" s="350"/>
      <c r="AC906" s="350"/>
      <c r="AD906" s="350"/>
    </row>
    <row r="907" spans="1:30" ht="15.75" customHeight="1">
      <c r="A907" s="535"/>
      <c r="B907" s="274"/>
      <c r="C907" s="274"/>
      <c r="D907" s="535"/>
      <c r="E907" s="535"/>
      <c r="F907" s="535"/>
      <c r="G907" s="535"/>
      <c r="H907" s="535"/>
      <c r="I907" s="535"/>
      <c r="J907" s="540"/>
      <c r="K907" s="535"/>
      <c r="L907" s="535"/>
      <c r="M907" s="535"/>
      <c r="N907" s="535"/>
      <c r="O907" s="535"/>
      <c r="P907" s="535"/>
      <c r="Q907" s="350"/>
      <c r="R907" s="535"/>
      <c r="S907" s="350"/>
      <c r="T907" s="350"/>
      <c r="U907" s="274"/>
      <c r="V907" s="350"/>
      <c r="W907" s="350"/>
      <c r="X907" s="350"/>
      <c r="Y907" s="350"/>
      <c r="Z907" s="350"/>
      <c r="AA907" s="350"/>
      <c r="AB907" s="350"/>
      <c r="AC907" s="350"/>
      <c r="AD907" s="350"/>
    </row>
    <row r="908" spans="1:30" ht="15.75" customHeight="1">
      <c r="A908" s="535"/>
      <c r="B908" s="274"/>
      <c r="C908" s="274"/>
      <c r="D908" s="535"/>
      <c r="E908" s="535"/>
      <c r="F908" s="535"/>
      <c r="G908" s="535"/>
      <c r="H908" s="535"/>
      <c r="I908" s="535"/>
      <c r="J908" s="540"/>
      <c r="K908" s="535"/>
      <c r="L908" s="535"/>
      <c r="M908" s="535"/>
      <c r="N908" s="535"/>
      <c r="O908" s="535"/>
      <c r="P908" s="535"/>
      <c r="Q908" s="350"/>
      <c r="R908" s="535"/>
      <c r="S908" s="350"/>
      <c r="T908" s="350"/>
      <c r="U908" s="274"/>
      <c r="V908" s="350"/>
      <c r="W908" s="350"/>
      <c r="X908" s="350"/>
      <c r="Y908" s="350"/>
      <c r="Z908" s="350"/>
      <c r="AA908" s="350"/>
      <c r="AB908" s="350"/>
      <c r="AC908" s="350"/>
      <c r="AD908" s="350"/>
    </row>
    <row r="909" spans="1:30" ht="15.75" customHeight="1">
      <c r="A909" s="535"/>
      <c r="B909" s="274"/>
      <c r="C909" s="274"/>
      <c r="D909" s="535"/>
      <c r="E909" s="535"/>
      <c r="F909" s="535"/>
      <c r="G909" s="535"/>
      <c r="H909" s="535"/>
      <c r="I909" s="535"/>
      <c r="J909" s="540"/>
      <c r="K909" s="535"/>
      <c r="L909" s="535"/>
      <c r="M909" s="535"/>
      <c r="N909" s="535"/>
      <c r="O909" s="535"/>
      <c r="P909" s="535"/>
      <c r="Q909" s="350"/>
      <c r="R909" s="535"/>
      <c r="S909" s="350"/>
      <c r="T909" s="350"/>
      <c r="U909" s="274"/>
      <c r="V909" s="350"/>
      <c r="W909" s="350"/>
      <c r="X909" s="350"/>
      <c r="Y909" s="350"/>
      <c r="Z909" s="350"/>
      <c r="AA909" s="350"/>
      <c r="AB909" s="350"/>
      <c r="AC909" s="350"/>
      <c r="AD909" s="350"/>
    </row>
    <row r="910" spans="1:30" ht="15.75" customHeight="1">
      <c r="A910" s="535"/>
      <c r="B910" s="274"/>
      <c r="C910" s="274"/>
      <c r="D910" s="535"/>
      <c r="E910" s="535"/>
      <c r="F910" s="535"/>
      <c r="G910" s="535"/>
      <c r="H910" s="535"/>
      <c r="I910" s="535"/>
      <c r="J910" s="540"/>
      <c r="K910" s="535"/>
      <c r="L910" s="535"/>
      <c r="M910" s="535"/>
      <c r="N910" s="535"/>
      <c r="O910" s="535"/>
      <c r="P910" s="535"/>
      <c r="Q910" s="350"/>
      <c r="R910" s="535"/>
      <c r="S910" s="350"/>
      <c r="T910" s="350"/>
      <c r="U910" s="274"/>
      <c r="V910" s="350"/>
      <c r="W910" s="350"/>
      <c r="X910" s="350"/>
      <c r="Y910" s="350"/>
      <c r="Z910" s="350"/>
      <c r="AA910" s="350"/>
      <c r="AB910" s="350"/>
      <c r="AC910" s="350"/>
      <c r="AD910" s="350"/>
    </row>
    <row r="911" spans="1:30" ht="15.75" customHeight="1">
      <c r="A911" s="535"/>
      <c r="B911" s="274"/>
      <c r="C911" s="274"/>
      <c r="D911" s="535"/>
      <c r="E911" s="535"/>
      <c r="F911" s="535"/>
      <c r="G911" s="535"/>
      <c r="H911" s="535"/>
      <c r="I911" s="535"/>
      <c r="J911" s="540"/>
      <c r="K911" s="535"/>
      <c r="L911" s="535"/>
      <c r="M911" s="535"/>
      <c r="N911" s="535"/>
      <c r="O911" s="535"/>
      <c r="P911" s="535"/>
      <c r="Q911" s="350"/>
      <c r="R911" s="535"/>
      <c r="S911" s="350"/>
      <c r="T911" s="350"/>
      <c r="U911" s="274"/>
      <c r="V911" s="350"/>
      <c r="W911" s="350"/>
      <c r="X911" s="350"/>
      <c r="Y911" s="350"/>
      <c r="Z911" s="350"/>
      <c r="AA911" s="350"/>
      <c r="AB911" s="350"/>
      <c r="AC911" s="350"/>
      <c r="AD911" s="350"/>
    </row>
    <row r="912" spans="1:30" ht="15.75" customHeight="1">
      <c r="A912" s="535"/>
      <c r="B912" s="274"/>
      <c r="C912" s="274"/>
      <c r="D912" s="535"/>
      <c r="E912" s="535"/>
      <c r="F912" s="535"/>
      <c r="G912" s="535"/>
      <c r="H912" s="535"/>
      <c r="I912" s="535"/>
      <c r="J912" s="540"/>
      <c r="K912" s="535"/>
      <c r="L912" s="535"/>
      <c r="M912" s="535"/>
      <c r="N912" s="535"/>
      <c r="O912" s="535"/>
      <c r="P912" s="535"/>
      <c r="Q912" s="350"/>
      <c r="R912" s="535"/>
      <c r="S912" s="350"/>
      <c r="T912" s="350"/>
      <c r="U912" s="274"/>
      <c r="V912" s="350"/>
      <c r="W912" s="350"/>
      <c r="X912" s="350"/>
      <c r="Y912" s="350"/>
      <c r="Z912" s="350"/>
      <c r="AA912" s="350"/>
      <c r="AB912" s="350"/>
      <c r="AC912" s="350"/>
      <c r="AD912" s="350"/>
    </row>
    <row r="913" spans="1:30" ht="15.75" customHeight="1">
      <c r="A913" s="535"/>
      <c r="B913" s="274"/>
      <c r="C913" s="274"/>
      <c r="D913" s="535"/>
      <c r="E913" s="535"/>
      <c r="F913" s="535"/>
      <c r="G913" s="535"/>
      <c r="H913" s="535"/>
      <c r="I913" s="535"/>
      <c r="J913" s="540"/>
      <c r="K913" s="535"/>
      <c r="L913" s="535"/>
      <c r="M913" s="535"/>
      <c r="N913" s="535"/>
      <c r="O913" s="535"/>
      <c r="P913" s="535"/>
      <c r="Q913" s="350"/>
      <c r="R913" s="535"/>
      <c r="S913" s="350"/>
      <c r="T913" s="350"/>
      <c r="U913" s="274"/>
      <c r="V913" s="350"/>
      <c r="W913" s="350"/>
      <c r="X913" s="350"/>
      <c r="Y913" s="350"/>
      <c r="Z913" s="350"/>
      <c r="AA913" s="350"/>
      <c r="AB913" s="350"/>
      <c r="AC913" s="350"/>
      <c r="AD913" s="350"/>
    </row>
    <row r="914" spans="1:30" ht="15.75" customHeight="1">
      <c r="A914" s="535"/>
      <c r="B914" s="274"/>
      <c r="C914" s="274"/>
      <c r="D914" s="535"/>
      <c r="E914" s="535"/>
      <c r="F914" s="535"/>
      <c r="G914" s="535"/>
      <c r="H914" s="535"/>
      <c r="I914" s="535"/>
      <c r="J914" s="540"/>
      <c r="K914" s="535"/>
      <c r="L914" s="535"/>
      <c r="M914" s="535"/>
      <c r="N914" s="535"/>
      <c r="O914" s="535"/>
      <c r="P914" s="535"/>
      <c r="Q914" s="350"/>
      <c r="R914" s="535"/>
      <c r="S914" s="350"/>
      <c r="T914" s="350"/>
      <c r="U914" s="274"/>
      <c r="V914" s="350"/>
      <c r="W914" s="350"/>
      <c r="X914" s="350"/>
      <c r="Y914" s="350"/>
      <c r="Z914" s="350"/>
      <c r="AA914" s="350"/>
      <c r="AB914" s="350"/>
      <c r="AC914" s="350"/>
      <c r="AD914" s="350"/>
    </row>
    <row r="915" spans="1:30" ht="15.75" customHeight="1">
      <c r="A915" s="535"/>
      <c r="B915" s="274"/>
      <c r="C915" s="274"/>
      <c r="D915" s="535"/>
      <c r="E915" s="535"/>
      <c r="F915" s="535"/>
      <c r="G915" s="535"/>
      <c r="H915" s="535"/>
      <c r="I915" s="535"/>
      <c r="J915" s="540"/>
      <c r="K915" s="535"/>
      <c r="L915" s="535"/>
      <c r="M915" s="535"/>
      <c r="N915" s="535"/>
      <c r="O915" s="535"/>
      <c r="P915" s="535"/>
      <c r="Q915" s="350"/>
      <c r="R915" s="535"/>
      <c r="S915" s="350"/>
      <c r="T915" s="350"/>
      <c r="U915" s="274"/>
      <c r="V915" s="350"/>
      <c r="W915" s="350"/>
      <c r="X915" s="350"/>
      <c r="Y915" s="350"/>
      <c r="Z915" s="350"/>
      <c r="AA915" s="350"/>
      <c r="AB915" s="350"/>
      <c r="AC915" s="350"/>
      <c r="AD915" s="350"/>
    </row>
    <row r="916" spans="1:30" ht="15.75" customHeight="1">
      <c r="A916" s="535"/>
      <c r="B916" s="274"/>
      <c r="C916" s="274"/>
      <c r="D916" s="535"/>
      <c r="E916" s="535"/>
      <c r="F916" s="535"/>
      <c r="G916" s="535"/>
      <c r="H916" s="535"/>
      <c r="I916" s="535"/>
      <c r="J916" s="540"/>
      <c r="K916" s="535"/>
      <c r="L916" s="535"/>
      <c r="M916" s="535"/>
      <c r="N916" s="535"/>
      <c r="O916" s="535"/>
      <c r="P916" s="535"/>
      <c r="Q916" s="350"/>
      <c r="R916" s="535"/>
      <c r="S916" s="350"/>
      <c r="T916" s="350"/>
      <c r="U916" s="274"/>
      <c r="V916" s="350"/>
      <c r="W916" s="350"/>
      <c r="X916" s="350"/>
      <c r="Y916" s="350"/>
      <c r="Z916" s="350"/>
      <c r="AA916" s="350"/>
      <c r="AB916" s="350"/>
      <c r="AC916" s="350"/>
      <c r="AD916" s="350"/>
    </row>
    <row r="917" spans="1:30" ht="15.75" customHeight="1">
      <c r="A917" s="535"/>
      <c r="B917" s="274"/>
      <c r="C917" s="274"/>
      <c r="D917" s="535"/>
      <c r="E917" s="535"/>
      <c r="F917" s="535"/>
      <c r="G917" s="535"/>
      <c r="H917" s="535"/>
      <c r="I917" s="535"/>
      <c r="J917" s="540"/>
      <c r="K917" s="535"/>
      <c r="L917" s="535"/>
      <c r="M917" s="535"/>
      <c r="N917" s="535"/>
      <c r="O917" s="535"/>
      <c r="P917" s="535"/>
      <c r="Q917" s="350"/>
      <c r="R917" s="535"/>
      <c r="S917" s="350"/>
      <c r="T917" s="350"/>
      <c r="U917" s="274"/>
      <c r="V917" s="350"/>
      <c r="W917" s="350"/>
      <c r="X917" s="350"/>
      <c r="Y917" s="350"/>
      <c r="Z917" s="350"/>
      <c r="AA917" s="350"/>
      <c r="AB917" s="350"/>
      <c r="AC917" s="350"/>
      <c r="AD917" s="350"/>
    </row>
    <row r="918" spans="1:30" ht="15.75" customHeight="1">
      <c r="A918" s="535"/>
      <c r="B918" s="274"/>
      <c r="C918" s="274"/>
      <c r="D918" s="535"/>
      <c r="E918" s="535"/>
      <c r="F918" s="535"/>
      <c r="G918" s="535"/>
      <c r="H918" s="535"/>
      <c r="I918" s="535"/>
      <c r="J918" s="540"/>
      <c r="K918" s="535"/>
      <c r="L918" s="535"/>
      <c r="M918" s="535"/>
      <c r="N918" s="535"/>
      <c r="O918" s="535"/>
      <c r="P918" s="535"/>
      <c r="Q918" s="350"/>
      <c r="R918" s="535"/>
      <c r="S918" s="350"/>
      <c r="T918" s="350"/>
      <c r="U918" s="274"/>
      <c r="V918" s="350"/>
      <c r="W918" s="350"/>
      <c r="X918" s="350"/>
      <c r="Y918" s="350"/>
      <c r="Z918" s="350"/>
      <c r="AA918" s="350"/>
      <c r="AB918" s="350"/>
      <c r="AC918" s="350"/>
      <c r="AD918" s="350"/>
    </row>
    <row r="919" spans="1:30" ht="15.75" customHeight="1">
      <c r="A919" s="535"/>
      <c r="B919" s="274"/>
      <c r="C919" s="274"/>
      <c r="D919" s="535"/>
      <c r="E919" s="535"/>
      <c r="F919" s="535"/>
      <c r="G919" s="535"/>
      <c r="H919" s="535"/>
      <c r="I919" s="535"/>
      <c r="J919" s="540"/>
      <c r="K919" s="535"/>
      <c r="L919" s="535"/>
      <c r="M919" s="535"/>
      <c r="N919" s="535"/>
      <c r="O919" s="535"/>
      <c r="P919" s="535"/>
      <c r="Q919" s="350"/>
      <c r="R919" s="535"/>
      <c r="S919" s="350"/>
      <c r="T919" s="350"/>
      <c r="U919" s="274"/>
      <c r="V919" s="350"/>
      <c r="W919" s="350"/>
      <c r="X919" s="350"/>
      <c r="Y919" s="350"/>
      <c r="Z919" s="350"/>
      <c r="AA919" s="350"/>
      <c r="AB919" s="350"/>
      <c r="AC919" s="350"/>
      <c r="AD919" s="350"/>
    </row>
    <row r="920" spans="1:30" ht="15.75" customHeight="1">
      <c r="A920" s="535"/>
      <c r="B920" s="274"/>
      <c r="C920" s="274"/>
      <c r="D920" s="535"/>
      <c r="E920" s="535"/>
      <c r="F920" s="535"/>
      <c r="G920" s="535"/>
      <c r="H920" s="535"/>
      <c r="I920" s="535"/>
      <c r="J920" s="540"/>
      <c r="K920" s="535"/>
      <c r="L920" s="535"/>
      <c r="M920" s="535"/>
      <c r="N920" s="535"/>
      <c r="O920" s="535"/>
      <c r="P920" s="535"/>
      <c r="Q920" s="350"/>
      <c r="R920" s="535"/>
      <c r="S920" s="350"/>
      <c r="T920" s="350"/>
      <c r="U920" s="274"/>
      <c r="V920" s="350"/>
      <c r="W920" s="350"/>
      <c r="X920" s="350"/>
      <c r="Y920" s="350"/>
      <c r="Z920" s="350"/>
      <c r="AA920" s="350"/>
      <c r="AB920" s="350"/>
      <c r="AC920" s="350"/>
      <c r="AD920" s="350"/>
    </row>
    <row r="921" spans="1:30" ht="15.75" customHeight="1">
      <c r="A921" s="535"/>
      <c r="B921" s="274"/>
      <c r="C921" s="274"/>
      <c r="D921" s="535"/>
      <c r="E921" s="535"/>
      <c r="F921" s="535"/>
      <c r="G921" s="535"/>
      <c r="H921" s="535"/>
      <c r="I921" s="535"/>
      <c r="J921" s="540"/>
      <c r="K921" s="535"/>
      <c r="L921" s="535"/>
      <c r="M921" s="535"/>
      <c r="N921" s="535"/>
      <c r="O921" s="535"/>
      <c r="P921" s="535"/>
      <c r="Q921" s="350"/>
      <c r="R921" s="535"/>
      <c r="S921" s="350"/>
      <c r="T921" s="350"/>
      <c r="U921" s="274"/>
      <c r="V921" s="350"/>
      <c r="W921" s="350"/>
      <c r="X921" s="350"/>
      <c r="Y921" s="350"/>
      <c r="Z921" s="350"/>
      <c r="AA921" s="350"/>
      <c r="AB921" s="350"/>
      <c r="AC921" s="350"/>
      <c r="AD921" s="350"/>
    </row>
    <row r="922" spans="1:30" ht="15.75" customHeight="1">
      <c r="A922" s="535"/>
      <c r="B922" s="274"/>
      <c r="C922" s="274"/>
      <c r="D922" s="535"/>
      <c r="E922" s="535"/>
      <c r="F922" s="535"/>
      <c r="G922" s="535"/>
      <c r="H922" s="535"/>
      <c r="I922" s="535"/>
      <c r="J922" s="540"/>
      <c r="K922" s="535"/>
      <c r="L922" s="535"/>
      <c r="M922" s="535"/>
      <c r="N922" s="535"/>
      <c r="O922" s="535"/>
      <c r="P922" s="535"/>
      <c r="Q922" s="350"/>
      <c r="R922" s="535"/>
      <c r="S922" s="350"/>
      <c r="T922" s="350"/>
      <c r="U922" s="274"/>
      <c r="V922" s="350"/>
      <c r="W922" s="350"/>
      <c r="X922" s="350"/>
      <c r="Y922" s="350"/>
      <c r="Z922" s="350"/>
      <c r="AA922" s="350"/>
      <c r="AB922" s="350"/>
      <c r="AC922" s="350"/>
      <c r="AD922" s="350"/>
    </row>
    <row r="923" spans="1:30" ht="15.75" customHeight="1">
      <c r="A923" s="535"/>
      <c r="B923" s="274"/>
      <c r="C923" s="274"/>
      <c r="D923" s="535"/>
      <c r="E923" s="535"/>
      <c r="F923" s="535"/>
      <c r="G923" s="535"/>
      <c r="H923" s="535"/>
      <c r="I923" s="535"/>
      <c r="J923" s="540"/>
      <c r="K923" s="535"/>
      <c r="L923" s="535"/>
      <c r="M923" s="535"/>
      <c r="N923" s="535"/>
      <c r="O923" s="535"/>
      <c r="P923" s="535"/>
      <c r="Q923" s="350"/>
      <c r="R923" s="535"/>
      <c r="S923" s="350"/>
      <c r="T923" s="350"/>
      <c r="U923" s="274"/>
      <c r="V923" s="350"/>
      <c r="W923" s="350"/>
      <c r="X923" s="350"/>
      <c r="Y923" s="350"/>
      <c r="Z923" s="350"/>
      <c r="AA923" s="350"/>
      <c r="AB923" s="350"/>
      <c r="AC923" s="350"/>
      <c r="AD923" s="350"/>
    </row>
    <row r="924" spans="1:30" ht="15.75" customHeight="1">
      <c r="A924" s="535"/>
      <c r="B924" s="274"/>
      <c r="C924" s="274"/>
      <c r="D924" s="535"/>
      <c r="E924" s="535"/>
      <c r="F924" s="535"/>
      <c r="G924" s="535"/>
      <c r="H924" s="535"/>
      <c r="I924" s="535"/>
      <c r="J924" s="540"/>
      <c r="K924" s="535"/>
      <c r="L924" s="535"/>
      <c r="M924" s="535"/>
      <c r="N924" s="535"/>
      <c r="O924" s="535"/>
      <c r="P924" s="535"/>
      <c r="Q924" s="350"/>
      <c r="R924" s="535"/>
      <c r="S924" s="350"/>
      <c r="T924" s="350"/>
      <c r="U924" s="274"/>
      <c r="V924" s="350"/>
      <c r="W924" s="350"/>
      <c r="X924" s="350"/>
      <c r="Y924" s="350"/>
      <c r="Z924" s="350"/>
      <c r="AA924" s="350"/>
      <c r="AB924" s="350"/>
      <c r="AC924" s="350"/>
      <c r="AD924" s="350"/>
    </row>
    <row r="925" spans="1:30" ht="15.75" customHeight="1">
      <c r="A925" s="535"/>
      <c r="B925" s="274"/>
      <c r="C925" s="274"/>
      <c r="D925" s="535"/>
      <c r="E925" s="535"/>
      <c r="F925" s="535"/>
      <c r="G925" s="535"/>
      <c r="H925" s="535"/>
      <c r="I925" s="535"/>
      <c r="J925" s="540"/>
      <c r="K925" s="535"/>
      <c r="L925" s="535"/>
      <c r="M925" s="535"/>
      <c r="N925" s="535"/>
      <c r="O925" s="535"/>
      <c r="P925" s="535"/>
      <c r="Q925" s="350"/>
      <c r="R925" s="535"/>
      <c r="S925" s="350"/>
      <c r="T925" s="350"/>
      <c r="U925" s="274"/>
      <c r="V925" s="350"/>
      <c r="W925" s="350"/>
      <c r="X925" s="350"/>
      <c r="Y925" s="350"/>
      <c r="Z925" s="350"/>
      <c r="AA925" s="350"/>
      <c r="AB925" s="350"/>
      <c r="AC925" s="350"/>
      <c r="AD925" s="350"/>
    </row>
    <row r="926" spans="1:30" ht="15.75" customHeight="1">
      <c r="A926" s="535"/>
      <c r="B926" s="274"/>
      <c r="C926" s="274"/>
      <c r="D926" s="535"/>
      <c r="E926" s="535"/>
      <c r="F926" s="535"/>
      <c r="G926" s="535"/>
      <c r="H926" s="535"/>
      <c r="I926" s="535"/>
      <c r="J926" s="540"/>
      <c r="K926" s="535"/>
      <c r="L926" s="535"/>
      <c r="M926" s="535"/>
      <c r="N926" s="535"/>
      <c r="O926" s="535"/>
      <c r="P926" s="535"/>
      <c r="Q926" s="350"/>
      <c r="R926" s="535"/>
      <c r="S926" s="350"/>
      <c r="T926" s="350"/>
      <c r="U926" s="274"/>
      <c r="V926" s="350"/>
      <c r="W926" s="350"/>
      <c r="X926" s="350"/>
      <c r="Y926" s="350"/>
      <c r="Z926" s="350"/>
      <c r="AA926" s="350"/>
      <c r="AB926" s="350"/>
      <c r="AC926" s="350"/>
      <c r="AD926" s="350"/>
    </row>
    <row r="927" spans="1:30" ht="15.75" customHeight="1">
      <c r="A927" s="535"/>
      <c r="B927" s="274"/>
      <c r="C927" s="274"/>
      <c r="D927" s="535"/>
      <c r="E927" s="535"/>
      <c r="F927" s="535"/>
      <c r="G927" s="535"/>
      <c r="H927" s="535"/>
      <c r="I927" s="535"/>
      <c r="J927" s="540"/>
      <c r="K927" s="535"/>
      <c r="L927" s="535"/>
      <c r="M927" s="535"/>
      <c r="N927" s="535"/>
      <c r="O927" s="535"/>
      <c r="P927" s="535"/>
      <c r="Q927" s="350"/>
      <c r="R927" s="535"/>
      <c r="S927" s="350"/>
      <c r="T927" s="350"/>
      <c r="U927" s="274"/>
      <c r="V927" s="350"/>
      <c r="W927" s="350"/>
      <c r="X927" s="350"/>
      <c r="Y927" s="350"/>
      <c r="Z927" s="350"/>
      <c r="AA927" s="350"/>
      <c r="AB927" s="350"/>
      <c r="AC927" s="350"/>
      <c r="AD927" s="350"/>
    </row>
    <row r="928" spans="1:30" ht="15.75" customHeight="1">
      <c r="A928" s="535"/>
      <c r="B928" s="274"/>
      <c r="C928" s="274"/>
      <c r="D928" s="535"/>
      <c r="E928" s="535"/>
      <c r="F928" s="535"/>
      <c r="G928" s="535"/>
      <c r="H928" s="535"/>
      <c r="I928" s="535"/>
      <c r="J928" s="540"/>
      <c r="K928" s="535"/>
      <c r="L928" s="535"/>
      <c r="M928" s="535"/>
      <c r="N928" s="535"/>
      <c r="O928" s="535"/>
      <c r="P928" s="535"/>
      <c r="Q928" s="350"/>
      <c r="R928" s="535"/>
      <c r="S928" s="350"/>
      <c r="T928" s="350"/>
      <c r="U928" s="274"/>
      <c r="V928" s="350"/>
      <c r="W928" s="350"/>
      <c r="X928" s="350"/>
      <c r="Y928" s="350"/>
      <c r="Z928" s="350"/>
      <c r="AA928" s="350"/>
      <c r="AB928" s="350"/>
      <c r="AC928" s="350"/>
      <c r="AD928" s="350"/>
    </row>
    <row r="929" spans="1:30" ht="15.75" customHeight="1">
      <c r="A929" s="535"/>
      <c r="B929" s="274"/>
      <c r="C929" s="274"/>
      <c r="D929" s="535"/>
      <c r="E929" s="535"/>
      <c r="F929" s="535"/>
      <c r="G929" s="535"/>
      <c r="H929" s="535"/>
      <c r="I929" s="535"/>
      <c r="J929" s="540"/>
      <c r="K929" s="535"/>
      <c r="L929" s="535"/>
      <c r="M929" s="535"/>
      <c r="N929" s="535"/>
      <c r="O929" s="535"/>
      <c r="P929" s="535"/>
      <c r="Q929" s="350"/>
      <c r="R929" s="535"/>
      <c r="S929" s="350"/>
      <c r="T929" s="350"/>
      <c r="U929" s="274"/>
      <c r="V929" s="350"/>
      <c r="W929" s="350"/>
      <c r="X929" s="350"/>
      <c r="Y929" s="350"/>
      <c r="Z929" s="350"/>
      <c r="AA929" s="350"/>
      <c r="AB929" s="350"/>
      <c r="AC929" s="350"/>
      <c r="AD929" s="350"/>
    </row>
    <row r="930" spans="1:30" ht="15.75" customHeight="1">
      <c r="A930" s="535"/>
      <c r="B930" s="274"/>
      <c r="C930" s="274"/>
      <c r="D930" s="535"/>
      <c r="E930" s="535"/>
      <c r="F930" s="535"/>
      <c r="G930" s="535"/>
      <c r="H930" s="535"/>
      <c r="I930" s="535"/>
      <c r="J930" s="540"/>
      <c r="K930" s="535"/>
      <c r="L930" s="535"/>
      <c r="M930" s="535"/>
      <c r="N930" s="535"/>
      <c r="O930" s="535"/>
      <c r="P930" s="535"/>
      <c r="Q930" s="350"/>
      <c r="R930" s="535"/>
      <c r="S930" s="350"/>
      <c r="T930" s="350"/>
      <c r="U930" s="274"/>
      <c r="V930" s="350"/>
      <c r="W930" s="350"/>
      <c r="X930" s="350"/>
      <c r="Y930" s="350"/>
      <c r="Z930" s="350"/>
      <c r="AA930" s="350"/>
      <c r="AB930" s="350"/>
      <c r="AC930" s="350"/>
      <c r="AD930" s="350"/>
    </row>
    <row r="931" spans="1:30" ht="15.75" customHeight="1">
      <c r="A931" s="535"/>
      <c r="B931" s="274"/>
      <c r="C931" s="274"/>
      <c r="D931" s="535"/>
      <c r="E931" s="535"/>
      <c r="F931" s="535"/>
      <c r="G931" s="535"/>
      <c r="H931" s="535"/>
      <c r="I931" s="535"/>
      <c r="J931" s="540"/>
      <c r="K931" s="535"/>
      <c r="L931" s="535"/>
      <c r="M931" s="535"/>
      <c r="N931" s="535"/>
      <c r="O931" s="535"/>
      <c r="P931" s="535"/>
      <c r="Q931" s="350"/>
      <c r="R931" s="535"/>
      <c r="S931" s="350"/>
      <c r="T931" s="350"/>
      <c r="U931" s="274"/>
      <c r="V931" s="350"/>
      <c r="W931" s="350"/>
      <c r="X931" s="350"/>
      <c r="Y931" s="350"/>
      <c r="Z931" s="350"/>
      <c r="AA931" s="350"/>
      <c r="AB931" s="350"/>
      <c r="AC931" s="350"/>
      <c r="AD931" s="350"/>
    </row>
    <row r="932" spans="1:30" ht="15.75" customHeight="1">
      <c r="A932" s="535"/>
      <c r="B932" s="274"/>
      <c r="C932" s="274"/>
      <c r="D932" s="535"/>
      <c r="E932" s="535"/>
      <c r="F932" s="535"/>
      <c r="G932" s="535"/>
      <c r="H932" s="535"/>
      <c r="I932" s="535"/>
      <c r="J932" s="540"/>
      <c r="K932" s="535"/>
      <c r="L932" s="535"/>
      <c r="M932" s="535"/>
      <c r="N932" s="535"/>
      <c r="O932" s="535"/>
      <c r="P932" s="535"/>
      <c r="Q932" s="350"/>
      <c r="R932" s="535"/>
      <c r="S932" s="350"/>
      <c r="T932" s="350"/>
      <c r="U932" s="274"/>
      <c r="V932" s="350"/>
      <c r="W932" s="350"/>
      <c r="X932" s="350"/>
      <c r="Y932" s="350"/>
      <c r="Z932" s="350"/>
      <c r="AA932" s="350"/>
      <c r="AB932" s="350"/>
      <c r="AC932" s="350"/>
      <c r="AD932" s="350"/>
    </row>
    <row r="933" spans="1:30" ht="15.75" customHeight="1">
      <c r="A933" s="535"/>
      <c r="B933" s="274"/>
      <c r="C933" s="274"/>
      <c r="D933" s="535"/>
      <c r="E933" s="535"/>
      <c r="F933" s="535"/>
      <c r="G933" s="535"/>
      <c r="H933" s="535"/>
      <c r="I933" s="535"/>
      <c r="J933" s="540"/>
      <c r="K933" s="535"/>
      <c r="L933" s="535"/>
      <c r="M933" s="535"/>
      <c r="N933" s="535"/>
      <c r="O933" s="535"/>
      <c r="P933" s="535"/>
      <c r="Q933" s="350"/>
      <c r="R933" s="535"/>
      <c r="S933" s="350"/>
      <c r="T933" s="350"/>
      <c r="U933" s="274"/>
      <c r="V933" s="350"/>
      <c r="W933" s="350"/>
      <c r="X933" s="350"/>
      <c r="Y933" s="350"/>
      <c r="Z933" s="350"/>
      <c r="AA933" s="350"/>
      <c r="AB933" s="350"/>
      <c r="AC933" s="350"/>
      <c r="AD933" s="350"/>
    </row>
    <row r="934" spans="1:30" ht="15.75" customHeight="1">
      <c r="A934" s="535"/>
      <c r="B934" s="274"/>
      <c r="C934" s="274"/>
      <c r="D934" s="535"/>
      <c r="E934" s="535"/>
      <c r="F934" s="535"/>
      <c r="G934" s="535"/>
      <c r="H934" s="535"/>
      <c r="I934" s="535"/>
      <c r="J934" s="540"/>
      <c r="K934" s="535"/>
      <c r="L934" s="535"/>
      <c r="M934" s="535"/>
      <c r="N934" s="535"/>
      <c r="O934" s="535"/>
      <c r="P934" s="535"/>
      <c r="Q934" s="350"/>
      <c r="R934" s="535"/>
      <c r="S934" s="350"/>
      <c r="T934" s="350"/>
      <c r="U934" s="274"/>
      <c r="V934" s="350"/>
      <c r="W934" s="350"/>
      <c r="X934" s="350"/>
      <c r="Y934" s="350"/>
      <c r="Z934" s="350"/>
      <c r="AA934" s="350"/>
      <c r="AB934" s="350"/>
      <c r="AC934" s="350"/>
      <c r="AD934" s="350"/>
    </row>
    <row r="935" spans="1:30" ht="15.75" customHeight="1">
      <c r="A935" s="535"/>
      <c r="B935" s="274"/>
      <c r="C935" s="274"/>
      <c r="D935" s="535"/>
      <c r="E935" s="535"/>
      <c r="F935" s="535"/>
      <c r="G935" s="535"/>
      <c r="H935" s="535"/>
      <c r="I935" s="535"/>
      <c r="J935" s="540"/>
      <c r="K935" s="535"/>
      <c r="L935" s="535"/>
      <c r="M935" s="535"/>
      <c r="N935" s="535"/>
      <c r="O935" s="535"/>
      <c r="P935" s="535"/>
      <c r="Q935" s="350"/>
      <c r="R935" s="535"/>
      <c r="S935" s="350"/>
      <c r="T935" s="350"/>
      <c r="U935" s="274"/>
      <c r="V935" s="350"/>
      <c r="W935" s="350"/>
      <c r="X935" s="350"/>
      <c r="Y935" s="350"/>
      <c r="Z935" s="350"/>
      <c r="AA935" s="350"/>
      <c r="AB935" s="350"/>
      <c r="AC935" s="350"/>
      <c r="AD935" s="350"/>
    </row>
    <row r="936" spans="1:30" ht="15.75" customHeight="1">
      <c r="A936" s="535"/>
      <c r="B936" s="274"/>
      <c r="C936" s="274"/>
      <c r="D936" s="535"/>
      <c r="E936" s="535"/>
      <c r="F936" s="535"/>
      <c r="G936" s="535"/>
      <c r="H936" s="535"/>
      <c r="I936" s="535"/>
      <c r="J936" s="540"/>
      <c r="K936" s="535"/>
      <c r="L936" s="535"/>
      <c r="M936" s="535"/>
      <c r="N936" s="535"/>
      <c r="O936" s="535"/>
      <c r="P936" s="535"/>
      <c r="Q936" s="350"/>
      <c r="R936" s="535"/>
      <c r="S936" s="350"/>
      <c r="T936" s="350"/>
      <c r="U936" s="274"/>
      <c r="V936" s="350"/>
      <c r="W936" s="350"/>
      <c r="X936" s="350"/>
      <c r="Y936" s="350"/>
      <c r="Z936" s="350"/>
      <c r="AA936" s="350"/>
      <c r="AB936" s="350"/>
      <c r="AC936" s="350"/>
      <c r="AD936" s="350"/>
    </row>
    <row r="937" spans="1:30" ht="15.75" customHeight="1">
      <c r="A937" s="535"/>
      <c r="B937" s="274"/>
      <c r="C937" s="274"/>
      <c r="D937" s="535"/>
      <c r="E937" s="535"/>
      <c r="F937" s="535"/>
      <c r="G937" s="535"/>
      <c r="H937" s="535"/>
      <c r="I937" s="535"/>
      <c r="J937" s="540"/>
      <c r="K937" s="535"/>
      <c r="L937" s="535"/>
      <c r="M937" s="535"/>
      <c r="N937" s="535"/>
      <c r="O937" s="535"/>
      <c r="P937" s="535"/>
      <c r="Q937" s="350"/>
      <c r="R937" s="535"/>
      <c r="S937" s="350"/>
      <c r="T937" s="350"/>
      <c r="U937" s="274"/>
      <c r="V937" s="350"/>
      <c r="W937" s="350"/>
      <c r="X937" s="350"/>
      <c r="Y937" s="350"/>
      <c r="Z937" s="350"/>
      <c r="AA937" s="350"/>
      <c r="AB937" s="350"/>
      <c r="AC937" s="350"/>
      <c r="AD937" s="350"/>
    </row>
    <row r="938" spans="1:30" ht="15.75" customHeight="1">
      <c r="A938" s="535"/>
      <c r="B938" s="274"/>
      <c r="C938" s="274"/>
      <c r="D938" s="535"/>
      <c r="E938" s="535"/>
      <c r="F938" s="535"/>
      <c r="G938" s="535"/>
      <c r="H938" s="535"/>
      <c r="I938" s="535"/>
      <c r="J938" s="540"/>
      <c r="K938" s="535"/>
      <c r="L938" s="535"/>
      <c r="M938" s="535"/>
      <c r="N938" s="535"/>
      <c r="O938" s="535"/>
      <c r="P938" s="535"/>
      <c r="Q938" s="350"/>
      <c r="R938" s="535"/>
      <c r="S938" s="350"/>
      <c r="T938" s="350"/>
      <c r="U938" s="274"/>
      <c r="V938" s="350"/>
      <c r="W938" s="350"/>
      <c r="X938" s="350"/>
      <c r="Y938" s="350"/>
      <c r="Z938" s="350"/>
      <c r="AA938" s="350"/>
      <c r="AB938" s="350"/>
      <c r="AC938" s="350"/>
      <c r="AD938" s="350"/>
    </row>
    <row r="939" spans="1:30" ht="15.75" customHeight="1">
      <c r="A939" s="535"/>
      <c r="B939" s="274"/>
      <c r="C939" s="274"/>
      <c r="D939" s="535"/>
      <c r="E939" s="535"/>
      <c r="F939" s="535"/>
      <c r="G939" s="535"/>
      <c r="H939" s="535"/>
      <c r="I939" s="535"/>
      <c r="J939" s="540"/>
      <c r="K939" s="535"/>
      <c r="L939" s="535"/>
      <c r="M939" s="535"/>
      <c r="N939" s="535"/>
      <c r="O939" s="535"/>
      <c r="P939" s="535"/>
      <c r="Q939" s="350"/>
      <c r="R939" s="535"/>
      <c r="S939" s="350"/>
      <c r="T939" s="350"/>
      <c r="U939" s="274"/>
      <c r="V939" s="350"/>
      <c r="W939" s="350"/>
      <c r="X939" s="350"/>
      <c r="Y939" s="350"/>
      <c r="Z939" s="350"/>
      <c r="AA939" s="350"/>
      <c r="AB939" s="350"/>
      <c r="AC939" s="350"/>
      <c r="AD939" s="350"/>
    </row>
    <row r="940" spans="1:30" ht="15.75" customHeight="1">
      <c r="A940" s="535"/>
      <c r="B940" s="274"/>
      <c r="C940" s="274"/>
      <c r="D940" s="535"/>
      <c r="E940" s="535"/>
      <c r="F940" s="535"/>
      <c r="G940" s="535"/>
      <c r="H940" s="535"/>
      <c r="I940" s="535"/>
      <c r="J940" s="540"/>
      <c r="K940" s="535"/>
      <c r="L940" s="535"/>
      <c r="M940" s="535"/>
      <c r="N940" s="535"/>
      <c r="O940" s="535"/>
      <c r="P940" s="535"/>
      <c r="Q940" s="350"/>
      <c r="R940" s="535"/>
      <c r="S940" s="350"/>
      <c r="T940" s="350"/>
      <c r="U940" s="274"/>
      <c r="V940" s="350"/>
      <c r="W940" s="350"/>
      <c r="X940" s="350"/>
      <c r="Y940" s="350"/>
      <c r="Z940" s="350"/>
      <c r="AA940" s="350"/>
      <c r="AB940" s="350"/>
      <c r="AC940" s="350"/>
      <c r="AD940" s="350"/>
    </row>
    <row r="941" spans="1:30" ht="15.75" customHeight="1">
      <c r="A941" s="535"/>
      <c r="B941" s="274"/>
      <c r="C941" s="274"/>
      <c r="D941" s="535"/>
      <c r="E941" s="535"/>
      <c r="F941" s="535"/>
      <c r="G941" s="535"/>
      <c r="H941" s="535"/>
      <c r="I941" s="535"/>
      <c r="J941" s="540"/>
      <c r="K941" s="535"/>
      <c r="L941" s="535"/>
      <c r="M941" s="535"/>
      <c r="N941" s="535"/>
      <c r="O941" s="535"/>
      <c r="P941" s="535"/>
      <c r="Q941" s="350"/>
      <c r="R941" s="535"/>
      <c r="S941" s="350"/>
      <c r="T941" s="350"/>
      <c r="U941" s="274"/>
      <c r="V941" s="350"/>
      <c r="W941" s="350"/>
      <c r="X941" s="350"/>
      <c r="Y941" s="350"/>
      <c r="Z941" s="350"/>
      <c r="AA941" s="350"/>
      <c r="AB941" s="350"/>
      <c r="AC941" s="350"/>
      <c r="AD941" s="350"/>
    </row>
    <row r="942" spans="1:30" ht="15.75" customHeight="1">
      <c r="A942" s="535"/>
      <c r="B942" s="274"/>
      <c r="C942" s="274"/>
      <c r="D942" s="535"/>
      <c r="E942" s="535"/>
      <c r="F942" s="535"/>
      <c r="G942" s="535"/>
      <c r="H942" s="535"/>
      <c r="I942" s="535"/>
      <c r="J942" s="540"/>
      <c r="K942" s="535"/>
      <c r="L942" s="535"/>
      <c r="M942" s="535"/>
      <c r="N942" s="535"/>
      <c r="O942" s="535"/>
      <c r="P942" s="535"/>
      <c r="Q942" s="350"/>
      <c r="R942" s="535"/>
      <c r="S942" s="350"/>
      <c r="T942" s="350"/>
      <c r="U942" s="274"/>
      <c r="V942" s="350"/>
      <c r="W942" s="350"/>
      <c r="X942" s="350"/>
      <c r="Y942" s="350"/>
      <c r="Z942" s="350"/>
      <c r="AA942" s="350"/>
      <c r="AB942" s="350"/>
      <c r="AC942" s="350"/>
      <c r="AD942" s="350"/>
    </row>
    <row r="943" spans="1:30" ht="15.75" customHeight="1">
      <c r="A943" s="535"/>
      <c r="B943" s="274"/>
      <c r="C943" s="274"/>
      <c r="D943" s="535"/>
      <c r="E943" s="535"/>
      <c r="F943" s="535"/>
      <c r="G943" s="535"/>
      <c r="H943" s="535"/>
      <c r="I943" s="535"/>
      <c r="J943" s="540"/>
      <c r="K943" s="535"/>
      <c r="L943" s="535"/>
      <c r="M943" s="535"/>
      <c r="N943" s="535"/>
      <c r="O943" s="535"/>
      <c r="P943" s="535"/>
      <c r="Q943" s="350"/>
      <c r="R943" s="535"/>
      <c r="S943" s="350"/>
      <c r="T943" s="350"/>
      <c r="U943" s="274"/>
      <c r="V943" s="350"/>
      <c r="W943" s="350"/>
      <c r="X943" s="350"/>
      <c r="Y943" s="350"/>
      <c r="Z943" s="350"/>
      <c r="AA943" s="350"/>
      <c r="AB943" s="350"/>
      <c r="AC943" s="350"/>
      <c r="AD943" s="350"/>
    </row>
    <row r="944" spans="1:30" ht="15.75" customHeight="1">
      <c r="A944" s="535"/>
      <c r="B944" s="274"/>
      <c r="C944" s="274"/>
      <c r="D944" s="535"/>
      <c r="E944" s="535"/>
      <c r="F944" s="535"/>
      <c r="G944" s="535"/>
      <c r="H944" s="535"/>
      <c r="I944" s="535"/>
      <c r="J944" s="540"/>
      <c r="K944" s="535"/>
      <c r="L944" s="535"/>
      <c r="M944" s="535"/>
      <c r="N944" s="535"/>
      <c r="O944" s="535"/>
      <c r="P944" s="535"/>
      <c r="Q944" s="350"/>
      <c r="R944" s="535"/>
      <c r="S944" s="350"/>
      <c r="T944" s="350"/>
      <c r="U944" s="274"/>
      <c r="V944" s="350"/>
      <c r="W944" s="350"/>
      <c r="X944" s="350"/>
      <c r="Y944" s="350"/>
      <c r="Z944" s="350"/>
      <c r="AA944" s="350"/>
      <c r="AB944" s="350"/>
      <c r="AC944" s="350"/>
      <c r="AD944" s="350"/>
    </row>
    <row r="945" spans="1:30" ht="15.75" customHeight="1">
      <c r="A945" s="535"/>
      <c r="B945" s="274"/>
      <c r="C945" s="274"/>
      <c r="D945" s="535"/>
      <c r="E945" s="535"/>
      <c r="F945" s="535"/>
      <c r="G945" s="535"/>
      <c r="H945" s="535"/>
      <c r="I945" s="535"/>
      <c r="J945" s="540"/>
      <c r="K945" s="535"/>
      <c r="L945" s="535"/>
      <c r="M945" s="535"/>
      <c r="N945" s="535"/>
      <c r="O945" s="535"/>
      <c r="P945" s="535"/>
      <c r="Q945" s="350"/>
      <c r="R945" s="535"/>
      <c r="S945" s="350"/>
      <c r="T945" s="350"/>
      <c r="U945" s="274"/>
      <c r="V945" s="350"/>
      <c r="W945" s="350"/>
      <c r="X945" s="350"/>
      <c r="Y945" s="350"/>
      <c r="Z945" s="350"/>
      <c r="AA945" s="350"/>
      <c r="AB945" s="350"/>
      <c r="AC945" s="350"/>
      <c r="AD945" s="350"/>
    </row>
    <row r="946" spans="1:30" ht="15.75" customHeight="1">
      <c r="A946" s="535"/>
      <c r="B946" s="274"/>
      <c r="C946" s="274"/>
      <c r="D946" s="535"/>
      <c r="E946" s="535"/>
      <c r="F946" s="535"/>
      <c r="G946" s="535"/>
      <c r="H946" s="535"/>
      <c r="I946" s="535"/>
      <c r="J946" s="540"/>
      <c r="K946" s="535"/>
      <c r="L946" s="535"/>
      <c r="M946" s="535"/>
      <c r="N946" s="535"/>
      <c r="O946" s="535"/>
      <c r="P946" s="535"/>
      <c r="Q946" s="350"/>
      <c r="R946" s="535"/>
      <c r="S946" s="350"/>
      <c r="T946" s="350"/>
      <c r="U946" s="274"/>
      <c r="V946" s="350"/>
      <c r="W946" s="350"/>
      <c r="X946" s="350"/>
      <c r="Y946" s="350"/>
      <c r="Z946" s="350"/>
      <c r="AA946" s="350"/>
      <c r="AB946" s="350"/>
      <c r="AC946" s="350"/>
      <c r="AD946" s="350"/>
    </row>
    <row r="947" spans="1:30" ht="15.75" customHeight="1">
      <c r="A947" s="535"/>
      <c r="B947" s="274"/>
      <c r="C947" s="274"/>
      <c r="D947" s="535"/>
      <c r="E947" s="535"/>
      <c r="F947" s="535"/>
      <c r="G947" s="535"/>
      <c r="H947" s="535"/>
      <c r="I947" s="535"/>
      <c r="J947" s="540"/>
      <c r="K947" s="535"/>
      <c r="L947" s="535"/>
      <c r="M947" s="535"/>
      <c r="N947" s="535"/>
      <c r="O947" s="535"/>
      <c r="P947" s="535"/>
      <c r="Q947" s="350"/>
      <c r="R947" s="535"/>
      <c r="S947" s="350"/>
      <c r="T947" s="350"/>
      <c r="U947" s="274"/>
      <c r="V947" s="350"/>
      <c r="W947" s="350"/>
      <c r="X947" s="350"/>
      <c r="Y947" s="350"/>
      <c r="Z947" s="350"/>
      <c r="AA947" s="350"/>
      <c r="AB947" s="350"/>
      <c r="AC947" s="350"/>
      <c r="AD947" s="350"/>
    </row>
    <row r="948" spans="1:30" ht="15.75" customHeight="1">
      <c r="A948" s="535"/>
      <c r="B948" s="274"/>
      <c r="C948" s="274"/>
      <c r="D948" s="535"/>
      <c r="E948" s="535"/>
      <c r="F948" s="535"/>
      <c r="G948" s="535"/>
      <c r="H948" s="535"/>
      <c r="I948" s="535"/>
      <c r="J948" s="540"/>
      <c r="K948" s="535"/>
      <c r="L948" s="535"/>
      <c r="M948" s="535"/>
      <c r="N948" s="535"/>
      <c r="O948" s="535"/>
      <c r="P948" s="535"/>
      <c r="Q948" s="350"/>
      <c r="R948" s="535"/>
      <c r="S948" s="350"/>
      <c r="T948" s="350"/>
      <c r="U948" s="274"/>
      <c r="V948" s="350"/>
      <c r="W948" s="350"/>
      <c r="X948" s="350"/>
      <c r="Y948" s="350"/>
      <c r="Z948" s="350"/>
      <c r="AA948" s="350"/>
      <c r="AB948" s="350"/>
      <c r="AC948" s="350"/>
      <c r="AD948" s="350"/>
    </row>
    <row r="949" spans="1:30" ht="15.75" customHeight="1">
      <c r="A949" s="535"/>
      <c r="B949" s="274"/>
      <c r="C949" s="274"/>
      <c r="D949" s="535"/>
      <c r="E949" s="535"/>
      <c r="F949" s="535"/>
      <c r="G949" s="535"/>
      <c r="H949" s="535"/>
      <c r="I949" s="535"/>
      <c r="J949" s="540"/>
      <c r="K949" s="535"/>
      <c r="L949" s="535"/>
      <c r="M949" s="535"/>
      <c r="N949" s="535"/>
      <c r="O949" s="535"/>
      <c r="P949" s="535"/>
      <c r="Q949" s="350"/>
      <c r="R949" s="535"/>
      <c r="S949" s="350"/>
      <c r="T949" s="350"/>
      <c r="U949" s="274"/>
      <c r="V949" s="350"/>
      <c r="W949" s="350"/>
      <c r="X949" s="350"/>
      <c r="Y949" s="350"/>
      <c r="Z949" s="350"/>
      <c r="AA949" s="350"/>
      <c r="AB949" s="350"/>
      <c r="AC949" s="350"/>
      <c r="AD949" s="350"/>
    </row>
    <row r="950" spans="1:30" ht="15.75" customHeight="1">
      <c r="A950" s="535"/>
      <c r="B950" s="274"/>
      <c r="C950" s="274"/>
      <c r="D950" s="535"/>
      <c r="E950" s="535"/>
      <c r="F950" s="535"/>
      <c r="G950" s="535"/>
      <c r="H950" s="535"/>
      <c r="I950" s="535"/>
      <c r="J950" s="540"/>
      <c r="K950" s="535"/>
      <c r="L950" s="535"/>
      <c r="M950" s="535"/>
      <c r="N950" s="535"/>
      <c r="O950" s="535"/>
      <c r="P950" s="535"/>
      <c r="Q950" s="350"/>
      <c r="R950" s="535"/>
      <c r="S950" s="350"/>
      <c r="T950" s="350"/>
      <c r="U950" s="274"/>
      <c r="V950" s="350"/>
      <c r="W950" s="350"/>
      <c r="X950" s="350"/>
      <c r="Y950" s="350"/>
      <c r="Z950" s="350"/>
      <c r="AA950" s="350"/>
      <c r="AB950" s="350"/>
      <c r="AC950" s="350"/>
      <c r="AD950" s="350"/>
    </row>
    <row r="951" spans="1:30" ht="15.75" customHeight="1">
      <c r="A951" s="535"/>
      <c r="B951" s="274"/>
      <c r="C951" s="274"/>
      <c r="D951" s="535"/>
      <c r="E951" s="535"/>
      <c r="F951" s="535"/>
      <c r="G951" s="535"/>
      <c r="H951" s="535"/>
      <c r="I951" s="535"/>
      <c r="J951" s="540"/>
      <c r="K951" s="535"/>
      <c r="L951" s="535"/>
      <c r="M951" s="535"/>
      <c r="N951" s="535"/>
      <c r="O951" s="535"/>
      <c r="P951" s="535"/>
      <c r="Q951" s="350"/>
      <c r="R951" s="535"/>
      <c r="S951" s="350"/>
      <c r="T951" s="350"/>
      <c r="U951" s="274"/>
      <c r="V951" s="350"/>
      <c r="W951" s="350"/>
      <c r="X951" s="350"/>
      <c r="Y951" s="350"/>
      <c r="Z951" s="350"/>
      <c r="AA951" s="350"/>
      <c r="AB951" s="350"/>
      <c r="AC951" s="350"/>
      <c r="AD951" s="350"/>
    </row>
    <row r="952" spans="1:30" ht="15.75" customHeight="1">
      <c r="A952" s="535"/>
      <c r="B952" s="274"/>
      <c r="C952" s="274"/>
      <c r="D952" s="535"/>
      <c r="E952" s="535"/>
      <c r="F952" s="535"/>
      <c r="G952" s="535"/>
      <c r="H952" s="535"/>
      <c r="I952" s="535"/>
      <c r="J952" s="540"/>
      <c r="K952" s="535"/>
      <c r="L952" s="535"/>
      <c r="M952" s="535"/>
      <c r="N952" s="535"/>
      <c r="O952" s="535"/>
      <c r="P952" s="535"/>
      <c r="Q952" s="350"/>
      <c r="R952" s="535"/>
      <c r="S952" s="350"/>
      <c r="T952" s="350"/>
      <c r="U952" s="274"/>
      <c r="V952" s="350"/>
      <c r="W952" s="350"/>
      <c r="X952" s="350"/>
      <c r="Y952" s="350"/>
      <c r="Z952" s="350"/>
      <c r="AA952" s="350"/>
      <c r="AB952" s="350"/>
      <c r="AC952" s="350"/>
      <c r="AD952" s="350"/>
    </row>
    <row r="953" spans="1:30" ht="15.75" customHeight="1">
      <c r="A953" s="535"/>
      <c r="B953" s="274"/>
      <c r="C953" s="274"/>
      <c r="D953" s="535"/>
      <c r="E953" s="535"/>
      <c r="F953" s="535"/>
      <c r="G953" s="535"/>
      <c r="H953" s="535"/>
      <c r="I953" s="535"/>
      <c r="J953" s="540"/>
      <c r="K953" s="535"/>
      <c r="L953" s="535"/>
      <c r="M953" s="535"/>
      <c r="N953" s="535"/>
      <c r="O953" s="535"/>
      <c r="P953" s="535"/>
      <c r="Q953" s="350"/>
      <c r="R953" s="535"/>
      <c r="S953" s="350"/>
      <c r="T953" s="350"/>
      <c r="U953" s="274"/>
      <c r="V953" s="350"/>
      <c r="W953" s="350"/>
      <c r="X953" s="350"/>
      <c r="Y953" s="350"/>
      <c r="Z953" s="350"/>
      <c r="AA953" s="350"/>
      <c r="AB953" s="350"/>
      <c r="AC953" s="350"/>
      <c r="AD953" s="350"/>
    </row>
    <row r="954" spans="1:30" ht="15.75" customHeight="1">
      <c r="A954" s="535"/>
      <c r="B954" s="274"/>
      <c r="C954" s="274"/>
      <c r="D954" s="535"/>
      <c r="E954" s="535"/>
      <c r="F954" s="535"/>
      <c r="G954" s="535"/>
      <c r="H954" s="535"/>
      <c r="I954" s="535"/>
      <c r="J954" s="540"/>
      <c r="K954" s="535"/>
      <c r="L954" s="535"/>
      <c r="M954" s="535"/>
      <c r="N954" s="535"/>
      <c r="O954" s="535"/>
      <c r="P954" s="535"/>
      <c r="Q954" s="350"/>
      <c r="R954" s="535"/>
      <c r="S954" s="350"/>
      <c r="T954" s="350"/>
      <c r="U954" s="274"/>
      <c r="V954" s="350"/>
      <c r="W954" s="350"/>
      <c r="X954" s="350"/>
      <c r="Y954" s="350"/>
      <c r="Z954" s="350"/>
      <c r="AA954" s="350"/>
      <c r="AB954" s="350"/>
      <c r="AC954" s="350"/>
      <c r="AD954" s="350"/>
    </row>
    <row r="955" spans="1:30" ht="15.75" customHeight="1">
      <c r="A955" s="535"/>
      <c r="B955" s="274"/>
      <c r="C955" s="274"/>
      <c r="D955" s="535"/>
      <c r="E955" s="535"/>
      <c r="F955" s="535"/>
      <c r="G955" s="535"/>
      <c r="H955" s="535"/>
      <c r="I955" s="535"/>
      <c r="J955" s="540"/>
      <c r="K955" s="535"/>
      <c r="L955" s="535"/>
      <c r="M955" s="535"/>
      <c r="N955" s="535"/>
      <c r="O955" s="535"/>
      <c r="P955" s="535"/>
      <c r="Q955" s="350"/>
      <c r="R955" s="535"/>
      <c r="S955" s="350"/>
      <c r="T955" s="350"/>
      <c r="U955" s="274"/>
      <c r="V955" s="350"/>
      <c r="W955" s="350"/>
      <c r="X955" s="350"/>
      <c r="Y955" s="350"/>
      <c r="Z955" s="350"/>
      <c r="AA955" s="350"/>
      <c r="AB955" s="350"/>
      <c r="AC955" s="350"/>
      <c r="AD955" s="350"/>
    </row>
    <row r="956" spans="1:30" ht="15.75" customHeight="1">
      <c r="A956" s="535"/>
      <c r="B956" s="274"/>
      <c r="C956" s="274"/>
      <c r="D956" s="535"/>
      <c r="E956" s="535"/>
      <c r="F956" s="535"/>
      <c r="G956" s="535"/>
      <c r="H956" s="535"/>
      <c r="I956" s="535"/>
      <c r="J956" s="540"/>
      <c r="K956" s="535"/>
      <c r="L956" s="535"/>
      <c r="M956" s="535"/>
      <c r="N956" s="535"/>
      <c r="O956" s="535"/>
      <c r="P956" s="535"/>
      <c r="Q956" s="350"/>
      <c r="R956" s="535"/>
      <c r="S956" s="350"/>
      <c r="T956" s="350"/>
      <c r="U956" s="274"/>
      <c r="V956" s="350"/>
      <c r="W956" s="350"/>
      <c r="X956" s="350"/>
      <c r="Y956" s="350"/>
      <c r="Z956" s="350"/>
      <c r="AA956" s="350"/>
      <c r="AB956" s="350"/>
      <c r="AC956" s="350"/>
      <c r="AD956" s="350"/>
    </row>
    <row r="957" spans="1:30" ht="15.75" customHeight="1">
      <c r="A957" s="535"/>
      <c r="B957" s="274"/>
      <c r="C957" s="274"/>
      <c r="D957" s="535"/>
      <c r="E957" s="535"/>
      <c r="F957" s="535"/>
      <c r="G957" s="535"/>
      <c r="H957" s="535"/>
      <c r="I957" s="535"/>
      <c r="J957" s="540"/>
      <c r="K957" s="535"/>
      <c r="L957" s="535"/>
      <c r="M957" s="535"/>
      <c r="N957" s="535"/>
      <c r="O957" s="535"/>
      <c r="P957" s="535"/>
      <c r="Q957" s="350"/>
      <c r="R957" s="535"/>
      <c r="S957" s="350"/>
      <c r="T957" s="350"/>
      <c r="U957" s="274"/>
      <c r="V957" s="350"/>
      <c r="W957" s="350"/>
      <c r="X957" s="350"/>
      <c r="Y957" s="350"/>
      <c r="Z957" s="350"/>
      <c r="AA957" s="350"/>
      <c r="AB957" s="350"/>
      <c r="AC957" s="350"/>
      <c r="AD957" s="350"/>
    </row>
    <row r="958" spans="1:30" ht="15.75" customHeight="1">
      <c r="A958" s="535"/>
      <c r="B958" s="274"/>
      <c r="C958" s="274"/>
      <c r="D958" s="535"/>
      <c r="E958" s="535"/>
      <c r="F958" s="535"/>
      <c r="G958" s="535"/>
      <c r="H958" s="535"/>
      <c r="I958" s="535"/>
      <c r="J958" s="540"/>
      <c r="K958" s="535"/>
      <c r="L958" s="535"/>
      <c r="M958" s="535"/>
      <c r="N958" s="535"/>
      <c r="O958" s="535"/>
      <c r="P958" s="535"/>
      <c r="Q958" s="350"/>
      <c r="R958" s="535"/>
      <c r="S958" s="350"/>
      <c r="T958" s="350"/>
      <c r="U958" s="274"/>
      <c r="V958" s="350"/>
      <c r="W958" s="350"/>
      <c r="X958" s="350"/>
      <c r="Y958" s="350"/>
      <c r="Z958" s="350"/>
      <c r="AA958" s="350"/>
      <c r="AB958" s="350"/>
      <c r="AC958" s="350"/>
      <c r="AD958" s="350"/>
    </row>
    <row r="959" spans="1:30" ht="15.75" customHeight="1">
      <c r="A959" s="535"/>
      <c r="B959" s="274"/>
      <c r="C959" s="274"/>
      <c r="D959" s="535"/>
      <c r="E959" s="535"/>
      <c r="F959" s="535"/>
      <c r="G959" s="535"/>
      <c r="H959" s="535"/>
      <c r="I959" s="535"/>
      <c r="J959" s="540"/>
      <c r="K959" s="535"/>
      <c r="L959" s="535"/>
      <c r="M959" s="535"/>
      <c r="N959" s="535"/>
      <c r="O959" s="535"/>
      <c r="P959" s="535"/>
      <c r="Q959" s="350"/>
      <c r="R959" s="535"/>
      <c r="S959" s="350"/>
      <c r="T959" s="350"/>
      <c r="U959" s="274"/>
      <c r="V959" s="350"/>
      <c r="W959" s="350"/>
      <c r="X959" s="350"/>
      <c r="Y959" s="350"/>
      <c r="Z959" s="350"/>
      <c r="AA959" s="350"/>
      <c r="AB959" s="350"/>
      <c r="AC959" s="350"/>
      <c r="AD959" s="350"/>
    </row>
    <row r="960" spans="1:30" ht="15.75" customHeight="1">
      <c r="A960" s="535"/>
      <c r="B960" s="274"/>
      <c r="C960" s="274"/>
      <c r="D960" s="535"/>
      <c r="E960" s="535"/>
      <c r="F960" s="535"/>
      <c r="G960" s="535"/>
      <c r="H960" s="535"/>
      <c r="I960" s="535"/>
      <c r="J960" s="540"/>
      <c r="K960" s="535"/>
      <c r="L960" s="535"/>
      <c r="M960" s="535"/>
      <c r="N960" s="535"/>
      <c r="O960" s="535"/>
      <c r="P960" s="535"/>
      <c r="Q960" s="350"/>
      <c r="R960" s="535"/>
      <c r="S960" s="350"/>
      <c r="T960" s="350"/>
      <c r="U960" s="274"/>
      <c r="V960" s="350"/>
      <c r="W960" s="350"/>
      <c r="X960" s="350"/>
      <c r="Y960" s="350"/>
      <c r="Z960" s="350"/>
      <c r="AA960" s="350"/>
      <c r="AB960" s="350"/>
      <c r="AC960" s="350"/>
      <c r="AD960" s="350"/>
    </row>
    <row r="961" spans="1:30" ht="15.75" customHeight="1">
      <c r="A961" s="535"/>
      <c r="B961" s="274"/>
      <c r="C961" s="274"/>
      <c r="D961" s="535"/>
      <c r="E961" s="535"/>
      <c r="F961" s="535"/>
      <c r="G961" s="535"/>
      <c r="H961" s="535"/>
      <c r="I961" s="535"/>
      <c r="J961" s="540"/>
      <c r="K961" s="535"/>
      <c r="L961" s="535"/>
      <c r="M961" s="535"/>
      <c r="N961" s="535"/>
      <c r="O961" s="535"/>
      <c r="P961" s="535"/>
      <c r="Q961" s="350"/>
      <c r="R961" s="535"/>
      <c r="S961" s="350"/>
      <c r="T961" s="350"/>
      <c r="U961" s="274"/>
      <c r="V961" s="350"/>
      <c r="W961" s="350"/>
      <c r="X961" s="350"/>
      <c r="Y961" s="350"/>
      <c r="Z961" s="350"/>
      <c r="AA961" s="350"/>
      <c r="AB961" s="350"/>
      <c r="AC961" s="350"/>
      <c r="AD961" s="350"/>
    </row>
    <row r="962" spans="1:30" ht="15.75" customHeight="1">
      <c r="A962" s="535"/>
      <c r="B962" s="274"/>
      <c r="C962" s="274"/>
      <c r="D962" s="535"/>
      <c r="E962" s="535"/>
      <c r="F962" s="535"/>
      <c r="G962" s="535"/>
      <c r="H962" s="535"/>
      <c r="I962" s="535"/>
      <c r="J962" s="540"/>
      <c r="K962" s="535"/>
      <c r="L962" s="535"/>
      <c r="M962" s="535"/>
      <c r="N962" s="535"/>
      <c r="O962" s="535"/>
      <c r="P962" s="535"/>
      <c r="Q962" s="350"/>
      <c r="R962" s="535"/>
      <c r="S962" s="350"/>
      <c r="T962" s="350"/>
      <c r="U962" s="274"/>
      <c r="V962" s="350"/>
      <c r="W962" s="350"/>
      <c r="X962" s="350"/>
      <c r="Y962" s="350"/>
      <c r="Z962" s="350"/>
      <c r="AA962" s="350"/>
      <c r="AB962" s="350"/>
      <c r="AC962" s="350"/>
      <c r="AD962" s="350"/>
    </row>
    <row r="963" spans="1:30" ht="15.75" customHeight="1">
      <c r="A963" s="535"/>
      <c r="B963" s="274"/>
      <c r="C963" s="274"/>
      <c r="D963" s="535"/>
      <c r="E963" s="535"/>
      <c r="F963" s="535"/>
      <c r="G963" s="535"/>
      <c r="H963" s="535"/>
      <c r="I963" s="535"/>
      <c r="J963" s="540"/>
      <c r="K963" s="535"/>
      <c r="L963" s="535"/>
      <c r="M963" s="535"/>
      <c r="N963" s="535"/>
      <c r="O963" s="535"/>
      <c r="P963" s="535"/>
      <c r="Q963" s="350"/>
      <c r="R963" s="535"/>
      <c r="S963" s="350"/>
      <c r="T963" s="350"/>
      <c r="U963" s="274"/>
      <c r="V963" s="350"/>
      <c r="W963" s="350"/>
      <c r="X963" s="350"/>
      <c r="Y963" s="350"/>
      <c r="Z963" s="350"/>
      <c r="AA963" s="350"/>
      <c r="AB963" s="350"/>
      <c r="AC963" s="350"/>
      <c r="AD963" s="350"/>
    </row>
    <row r="964" spans="1:30" ht="15.75" customHeight="1">
      <c r="A964" s="535"/>
      <c r="B964" s="274"/>
      <c r="C964" s="274"/>
      <c r="D964" s="535"/>
      <c r="E964" s="535"/>
      <c r="F964" s="535"/>
      <c r="G964" s="535"/>
      <c r="H964" s="535"/>
      <c r="I964" s="535"/>
      <c r="J964" s="540"/>
      <c r="K964" s="535"/>
      <c r="L964" s="535"/>
      <c r="M964" s="535"/>
      <c r="N964" s="535"/>
      <c r="O964" s="535"/>
      <c r="P964" s="535"/>
      <c r="Q964" s="350"/>
      <c r="R964" s="535"/>
      <c r="S964" s="350"/>
      <c r="T964" s="350"/>
      <c r="U964" s="274"/>
      <c r="V964" s="350"/>
      <c r="W964" s="350"/>
      <c r="X964" s="350"/>
      <c r="Y964" s="350"/>
      <c r="Z964" s="350"/>
      <c r="AA964" s="350"/>
      <c r="AB964" s="350"/>
      <c r="AC964" s="350"/>
      <c r="AD964" s="350"/>
    </row>
    <row r="965" spans="1:30" ht="15.75" customHeight="1">
      <c r="A965" s="535"/>
      <c r="B965" s="274"/>
      <c r="C965" s="274"/>
      <c r="D965" s="535"/>
      <c r="E965" s="535"/>
      <c r="F965" s="535"/>
      <c r="G965" s="535"/>
      <c r="H965" s="535"/>
      <c r="I965" s="535"/>
      <c r="J965" s="540"/>
      <c r="K965" s="535"/>
      <c r="L965" s="535"/>
      <c r="M965" s="535"/>
      <c r="N965" s="535"/>
      <c r="O965" s="535"/>
      <c r="P965" s="535"/>
      <c r="Q965" s="350"/>
      <c r="R965" s="535"/>
      <c r="S965" s="350"/>
      <c r="T965" s="350"/>
      <c r="U965" s="274"/>
      <c r="V965" s="350"/>
      <c r="W965" s="350"/>
      <c r="X965" s="350"/>
      <c r="Y965" s="350"/>
      <c r="Z965" s="350"/>
      <c r="AA965" s="350"/>
      <c r="AB965" s="350"/>
      <c r="AC965" s="350"/>
      <c r="AD965" s="350"/>
    </row>
    <row r="966" spans="1:30" ht="15.75" customHeight="1">
      <c r="A966" s="535"/>
      <c r="B966" s="274"/>
      <c r="C966" s="274"/>
      <c r="D966" s="535"/>
      <c r="E966" s="535"/>
      <c r="F966" s="535"/>
      <c r="G966" s="535"/>
      <c r="H966" s="535"/>
      <c r="I966" s="535"/>
      <c r="J966" s="540"/>
      <c r="K966" s="535"/>
      <c r="L966" s="535"/>
      <c r="M966" s="535"/>
      <c r="N966" s="535"/>
      <c r="O966" s="535"/>
      <c r="P966" s="535"/>
      <c r="Q966" s="350"/>
      <c r="R966" s="535"/>
      <c r="S966" s="350"/>
      <c r="T966" s="350"/>
      <c r="U966" s="274"/>
      <c r="V966" s="350"/>
      <c r="W966" s="350"/>
      <c r="X966" s="350"/>
      <c r="Y966" s="350"/>
      <c r="Z966" s="350"/>
      <c r="AA966" s="350"/>
      <c r="AB966" s="350"/>
      <c r="AC966" s="350"/>
      <c r="AD966" s="350"/>
    </row>
    <row r="967" spans="1:30" ht="15.75" customHeight="1">
      <c r="A967" s="535"/>
      <c r="B967" s="274"/>
      <c r="C967" s="274"/>
      <c r="D967" s="535"/>
      <c r="E967" s="535"/>
      <c r="F967" s="535"/>
      <c r="G967" s="535"/>
      <c r="H967" s="535"/>
      <c r="I967" s="535"/>
      <c r="J967" s="540"/>
      <c r="K967" s="535"/>
      <c r="L967" s="535"/>
      <c r="M967" s="535"/>
      <c r="N967" s="535"/>
      <c r="O967" s="535"/>
      <c r="P967" s="535"/>
      <c r="Q967" s="350"/>
      <c r="R967" s="535"/>
      <c r="S967" s="350"/>
      <c r="T967" s="350"/>
      <c r="U967" s="274"/>
      <c r="V967" s="350"/>
      <c r="W967" s="350"/>
      <c r="X967" s="350"/>
      <c r="Y967" s="350"/>
      <c r="Z967" s="350"/>
      <c r="AA967" s="350"/>
      <c r="AB967" s="350"/>
      <c r="AC967" s="350"/>
      <c r="AD967" s="350"/>
    </row>
    <row r="968" spans="1:30" ht="15.75" customHeight="1">
      <c r="A968" s="535"/>
      <c r="B968" s="274"/>
      <c r="C968" s="274"/>
      <c r="D968" s="535"/>
      <c r="E968" s="535"/>
      <c r="F968" s="535"/>
      <c r="G968" s="535"/>
      <c r="H968" s="535"/>
      <c r="I968" s="535"/>
      <c r="J968" s="540"/>
      <c r="K968" s="535"/>
      <c r="L968" s="535"/>
      <c r="M968" s="535"/>
      <c r="N968" s="535"/>
      <c r="O968" s="535"/>
      <c r="P968" s="535"/>
      <c r="Q968" s="350"/>
      <c r="R968" s="535"/>
      <c r="S968" s="350"/>
      <c r="T968" s="350"/>
      <c r="U968" s="274"/>
      <c r="V968" s="350"/>
      <c r="W968" s="350"/>
      <c r="X968" s="350"/>
      <c r="Y968" s="350"/>
      <c r="Z968" s="350"/>
      <c r="AA968" s="350"/>
      <c r="AB968" s="350"/>
      <c r="AC968" s="350"/>
      <c r="AD968" s="350"/>
    </row>
    <row r="969" spans="1:30" ht="15.75" customHeight="1">
      <c r="A969" s="535"/>
      <c r="B969" s="274"/>
      <c r="C969" s="274"/>
      <c r="D969" s="535"/>
      <c r="E969" s="535"/>
      <c r="F969" s="535"/>
      <c r="G969" s="535"/>
      <c r="H969" s="535"/>
      <c r="I969" s="535"/>
      <c r="J969" s="540"/>
      <c r="K969" s="535"/>
      <c r="L969" s="535"/>
      <c r="M969" s="535"/>
      <c r="N969" s="535"/>
      <c r="O969" s="535"/>
      <c r="P969" s="535"/>
      <c r="Q969" s="350"/>
      <c r="R969" s="535"/>
      <c r="S969" s="350"/>
      <c r="T969" s="350"/>
      <c r="U969" s="274"/>
      <c r="V969" s="350"/>
      <c r="W969" s="350"/>
      <c r="X969" s="350"/>
      <c r="Y969" s="350"/>
      <c r="Z969" s="350"/>
      <c r="AA969" s="350"/>
      <c r="AB969" s="350"/>
      <c r="AC969" s="350"/>
      <c r="AD969" s="350"/>
    </row>
    <row r="970" spans="1:30" ht="15.75" customHeight="1">
      <c r="A970" s="535"/>
      <c r="B970" s="274"/>
      <c r="C970" s="274"/>
      <c r="D970" s="535"/>
      <c r="E970" s="535"/>
      <c r="F970" s="535"/>
      <c r="G970" s="535"/>
      <c r="H970" s="535"/>
      <c r="I970" s="535"/>
      <c r="J970" s="540"/>
      <c r="K970" s="535"/>
      <c r="L970" s="535"/>
      <c r="M970" s="535"/>
      <c r="N970" s="535"/>
      <c r="O970" s="535"/>
      <c r="P970" s="535"/>
      <c r="Q970" s="350"/>
      <c r="R970" s="535"/>
      <c r="S970" s="350"/>
      <c r="T970" s="350"/>
      <c r="U970" s="274"/>
      <c r="V970" s="350"/>
      <c r="W970" s="350"/>
      <c r="X970" s="350"/>
      <c r="Y970" s="350"/>
      <c r="Z970" s="350"/>
      <c r="AA970" s="350"/>
      <c r="AB970" s="350"/>
      <c r="AC970" s="350"/>
      <c r="AD970" s="350"/>
    </row>
    <row r="971" spans="1:30" ht="15.75" customHeight="1">
      <c r="A971" s="535"/>
      <c r="B971" s="274"/>
      <c r="C971" s="274"/>
      <c r="D971" s="535"/>
      <c r="E971" s="535"/>
      <c r="F971" s="535"/>
      <c r="G971" s="535"/>
      <c r="H971" s="535"/>
      <c r="I971" s="535"/>
      <c r="J971" s="540"/>
      <c r="K971" s="535"/>
      <c r="L971" s="535"/>
      <c r="M971" s="535"/>
      <c r="N971" s="535"/>
      <c r="O971" s="535"/>
      <c r="P971" s="535"/>
      <c r="Q971" s="350"/>
      <c r="R971" s="535"/>
      <c r="S971" s="350"/>
      <c r="T971" s="350"/>
      <c r="U971" s="274"/>
      <c r="V971" s="350"/>
      <c r="W971" s="350"/>
      <c r="X971" s="350"/>
      <c r="Y971" s="350"/>
      <c r="Z971" s="350"/>
      <c r="AA971" s="350"/>
      <c r="AB971" s="350"/>
      <c r="AC971" s="350"/>
      <c r="AD971" s="350"/>
    </row>
    <row r="972" spans="1:30" ht="15.75" customHeight="1">
      <c r="A972" s="535"/>
      <c r="B972" s="274"/>
      <c r="C972" s="274"/>
      <c r="D972" s="535"/>
      <c r="E972" s="535"/>
      <c r="F972" s="535"/>
      <c r="G972" s="535"/>
      <c r="H972" s="535"/>
      <c r="I972" s="535"/>
      <c r="J972" s="540"/>
      <c r="K972" s="535"/>
      <c r="L972" s="535"/>
      <c r="M972" s="535"/>
      <c r="N972" s="535"/>
      <c r="O972" s="535"/>
      <c r="P972" s="535"/>
      <c r="Q972" s="350"/>
      <c r="R972" s="535"/>
      <c r="S972" s="350"/>
      <c r="T972" s="350"/>
      <c r="U972" s="274"/>
      <c r="V972" s="350"/>
      <c r="W972" s="350"/>
      <c r="X972" s="350"/>
      <c r="Y972" s="350"/>
      <c r="Z972" s="350"/>
      <c r="AA972" s="350"/>
      <c r="AB972" s="350"/>
      <c r="AC972" s="350"/>
      <c r="AD972" s="350"/>
    </row>
    <row r="973" spans="1:30" ht="15.75" customHeight="1">
      <c r="A973" s="535"/>
      <c r="B973" s="274"/>
      <c r="C973" s="274"/>
      <c r="D973" s="535"/>
      <c r="E973" s="535"/>
      <c r="F973" s="535"/>
      <c r="G973" s="535"/>
      <c r="H973" s="535"/>
      <c r="I973" s="535"/>
      <c r="J973" s="540"/>
      <c r="K973" s="535"/>
      <c r="L973" s="535"/>
      <c r="M973" s="535"/>
      <c r="N973" s="535"/>
      <c r="O973" s="535"/>
      <c r="P973" s="535"/>
      <c r="Q973" s="350"/>
      <c r="R973" s="535"/>
      <c r="S973" s="350"/>
      <c r="T973" s="350"/>
      <c r="U973" s="274"/>
      <c r="V973" s="350"/>
      <c r="W973" s="350"/>
      <c r="X973" s="350"/>
      <c r="Y973" s="350"/>
      <c r="Z973" s="350"/>
      <c r="AA973" s="350"/>
      <c r="AB973" s="350"/>
      <c r="AC973" s="350"/>
      <c r="AD973" s="350"/>
    </row>
    <row r="974" spans="1:30" ht="15.75" customHeight="1">
      <c r="A974" s="535"/>
      <c r="B974" s="274"/>
      <c r="C974" s="274"/>
      <c r="D974" s="535"/>
      <c r="E974" s="535"/>
      <c r="F974" s="535"/>
      <c r="G974" s="535"/>
      <c r="H974" s="535"/>
      <c r="I974" s="535"/>
      <c r="J974" s="540"/>
      <c r="K974" s="535"/>
      <c r="L974" s="535"/>
      <c r="M974" s="535"/>
      <c r="N974" s="535"/>
      <c r="O974" s="535"/>
      <c r="P974" s="535"/>
      <c r="Q974" s="350"/>
      <c r="R974" s="535"/>
      <c r="S974" s="350"/>
      <c r="T974" s="350"/>
      <c r="U974" s="274"/>
      <c r="V974" s="350"/>
      <c r="W974" s="350"/>
      <c r="X974" s="350"/>
      <c r="Y974" s="350"/>
      <c r="Z974" s="350"/>
      <c r="AA974" s="350"/>
      <c r="AB974" s="350"/>
      <c r="AC974" s="350"/>
      <c r="AD974" s="350"/>
    </row>
    <row r="975" spans="1:30" ht="15.75" customHeight="1">
      <c r="A975" s="535"/>
      <c r="B975" s="274"/>
      <c r="C975" s="274"/>
      <c r="D975" s="535"/>
      <c r="E975" s="535"/>
      <c r="F975" s="535"/>
      <c r="G975" s="535"/>
      <c r="H975" s="535"/>
      <c r="I975" s="535"/>
      <c r="J975" s="540"/>
      <c r="K975" s="535"/>
      <c r="L975" s="535"/>
      <c r="M975" s="535"/>
      <c r="N975" s="535"/>
      <c r="O975" s="535"/>
      <c r="P975" s="535"/>
      <c r="Q975" s="350"/>
      <c r="R975" s="535"/>
      <c r="S975" s="350"/>
      <c r="T975" s="350"/>
      <c r="U975" s="274"/>
      <c r="V975" s="350"/>
      <c r="W975" s="350"/>
      <c r="X975" s="350"/>
      <c r="Y975" s="350"/>
      <c r="Z975" s="350"/>
      <c r="AA975" s="350"/>
      <c r="AB975" s="350"/>
      <c r="AC975" s="350"/>
      <c r="AD975" s="350"/>
    </row>
    <row r="976" spans="1:30" ht="15.75" customHeight="1">
      <c r="A976" s="535"/>
      <c r="B976" s="274"/>
      <c r="C976" s="274"/>
      <c r="D976" s="535"/>
      <c r="E976" s="535"/>
      <c r="F976" s="535"/>
      <c r="G976" s="535"/>
      <c r="H976" s="535"/>
      <c r="I976" s="535"/>
      <c r="J976" s="540"/>
      <c r="K976" s="535"/>
      <c r="L976" s="535"/>
      <c r="M976" s="535"/>
      <c r="N976" s="535"/>
      <c r="O976" s="535"/>
      <c r="P976" s="535"/>
      <c r="Q976" s="350"/>
      <c r="R976" s="535"/>
      <c r="S976" s="350"/>
      <c r="T976" s="350"/>
      <c r="U976" s="274"/>
      <c r="V976" s="350"/>
      <c r="W976" s="350"/>
      <c r="X976" s="350"/>
      <c r="Y976" s="350"/>
      <c r="Z976" s="350"/>
      <c r="AA976" s="350"/>
      <c r="AB976" s="350"/>
      <c r="AC976" s="350"/>
      <c r="AD976" s="350"/>
    </row>
    <row r="977" spans="1:30" ht="15.75" customHeight="1">
      <c r="A977" s="535"/>
      <c r="B977" s="274"/>
      <c r="C977" s="274"/>
      <c r="D977" s="535"/>
      <c r="E977" s="535"/>
      <c r="F977" s="535"/>
      <c r="G977" s="535"/>
      <c r="H977" s="535"/>
      <c r="I977" s="535"/>
      <c r="J977" s="540"/>
      <c r="K977" s="535"/>
      <c r="L977" s="535"/>
      <c r="M977" s="535"/>
      <c r="N977" s="535"/>
      <c r="O977" s="535"/>
      <c r="P977" s="535"/>
      <c r="Q977" s="350"/>
      <c r="R977" s="535"/>
      <c r="S977" s="350"/>
      <c r="T977" s="350"/>
      <c r="U977" s="274"/>
      <c r="V977" s="350"/>
      <c r="W977" s="350"/>
      <c r="X977" s="350"/>
      <c r="Y977" s="350"/>
      <c r="Z977" s="350"/>
      <c r="AA977" s="350"/>
      <c r="AB977" s="350"/>
      <c r="AC977" s="350"/>
      <c r="AD977" s="350"/>
    </row>
    <row r="978" spans="1:30" ht="15.75" customHeight="1">
      <c r="A978" s="535"/>
      <c r="B978" s="274"/>
      <c r="C978" s="274"/>
      <c r="D978" s="535"/>
      <c r="E978" s="535"/>
      <c r="F978" s="535"/>
      <c r="G978" s="535"/>
      <c r="H978" s="535"/>
      <c r="I978" s="535"/>
      <c r="J978" s="540"/>
      <c r="K978" s="535"/>
      <c r="L978" s="535"/>
      <c r="M978" s="535"/>
      <c r="N978" s="535"/>
      <c r="O978" s="535"/>
      <c r="P978" s="535"/>
      <c r="Q978" s="350"/>
      <c r="R978" s="535"/>
      <c r="S978" s="350"/>
      <c r="T978" s="350"/>
      <c r="U978" s="274"/>
      <c r="V978" s="350"/>
      <c r="W978" s="350"/>
      <c r="X978" s="350"/>
      <c r="Y978" s="350"/>
      <c r="Z978" s="350"/>
      <c r="AA978" s="350"/>
      <c r="AB978" s="350"/>
      <c r="AC978" s="350"/>
      <c r="AD978" s="350"/>
    </row>
    <row r="979" spans="1:30" ht="15.75" customHeight="1">
      <c r="A979" s="535"/>
      <c r="B979" s="274"/>
      <c r="C979" s="274"/>
      <c r="D979" s="535"/>
      <c r="E979" s="535"/>
      <c r="F979" s="535"/>
      <c r="G979" s="535"/>
      <c r="H979" s="535"/>
      <c r="I979" s="535"/>
      <c r="J979" s="540"/>
      <c r="K979" s="535"/>
      <c r="L979" s="535"/>
      <c r="M979" s="535"/>
      <c r="N979" s="535"/>
      <c r="O979" s="535"/>
      <c r="P979" s="535"/>
      <c r="Q979" s="350"/>
      <c r="R979" s="535"/>
      <c r="S979" s="350"/>
      <c r="T979" s="350"/>
      <c r="U979" s="274"/>
      <c r="V979" s="350"/>
      <c r="W979" s="350"/>
      <c r="X979" s="350"/>
      <c r="Y979" s="350"/>
      <c r="Z979" s="350"/>
      <c r="AA979" s="350"/>
      <c r="AB979" s="350"/>
      <c r="AC979" s="350"/>
      <c r="AD979" s="350"/>
    </row>
    <row r="980" spans="1:30" ht="15.75" customHeight="1">
      <c r="A980" s="535"/>
      <c r="B980" s="274"/>
      <c r="C980" s="274"/>
      <c r="D980" s="535"/>
      <c r="E980" s="535"/>
      <c r="F980" s="535"/>
      <c r="G980" s="535"/>
      <c r="H980" s="535"/>
      <c r="I980" s="535"/>
      <c r="J980" s="540"/>
      <c r="K980" s="535"/>
      <c r="L980" s="535"/>
      <c r="M980" s="535"/>
      <c r="N980" s="535"/>
      <c r="O980" s="535"/>
      <c r="P980" s="535"/>
      <c r="Q980" s="350"/>
      <c r="R980" s="535"/>
      <c r="S980" s="350"/>
      <c r="T980" s="350"/>
      <c r="U980" s="274"/>
      <c r="V980" s="350"/>
      <c r="W980" s="350"/>
      <c r="X980" s="350"/>
      <c r="Y980" s="350"/>
      <c r="Z980" s="350"/>
      <c r="AA980" s="350"/>
      <c r="AB980" s="350"/>
      <c r="AC980" s="350"/>
      <c r="AD980" s="350"/>
    </row>
    <row r="981" spans="1:30" ht="15.75" customHeight="1">
      <c r="A981" s="535"/>
      <c r="B981" s="274"/>
      <c r="C981" s="274"/>
      <c r="D981" s="535"/>
      <c r="E981" s="535"/>
      <c r="F981" s="535"/>
      <c r="G981" s="535"/>
      <c r="H981" s="535"/>
      <c r="I981" s="535"/>
      <c r="J981" s="540"/>
      <c r="K981" s="535"/>
      <c r="L981" s="535"/>
      <c r="M981" s="535"/>
      <c r="N981" s="535"/>
      <c r="O981" s="535"/>
      <c r="P981" s="535"/>
      <c r="Q981" s="350"/>
      <c r="R981" s="535"/>
      <c r="S981" s="350"/>
      <c r="T981" s="350"/>
      <c r="U981" s="274"/>
      <c r="V981" s="350"/>
      <c r="W981" s="350"/>
      <c r="X981" s="350"/>
      <c r="Y981" s="350"/>
      <c r="Z981" s="350"/>
      <c r="AA981" s="350"/>
      <c r="AB981" s="350"/>
      <c r="AC981" s="350"/>
      <c r="AD981" s="350"/>
    </row>
    <row r="982" spans="1:30" ht="15.75" customHeight="1">
      <c r="A982" s="535"/>
      <c r="B982" s="274"/>
      <c r="C982" s="274"/>
      <c r="D982" s="535"/>
      <c r="E982" s="535"/>
      <c r="F982" s="535"/>
      <c r="G982" s="535"/>
      <c r="H982" s="535"/>
      <c r="I982" s="535"/>
      <c r="J982" s="540"/>
      <c r="K982" s="535"/>
      <c r="L982" s="535"/>
      <c r="M982" s="535"/>
      <c r="N982" s="535"/>
      <c r="O982" s="535"/>
      <c r="P982" s="535"/>
      <c r="Q982" s="350"/>
      <c r="R982" s="535"/>
      <c r="S982" s="350"/>
      <c r="T982" s="350"/>
      <c r="U982" s="274"/>
      <c r="V982" s="350"/>
      <c r="W982" s="350"/>
      <c r="X982" s="350"/>
      <c r="Y982" s="350"/>
      <c r="Z982" s="350"/>
      <c r="AA982" s="350"/>
      <c r="AB982" s="350"/>
      <c r="AC982" s="350"/>
      <c r="AD982" s="350"/>
    </row>
    <row r="983" spans="1:30" ht="15.75" customHeight="1">
      <c r="A983" s="535"/>
      <c r="B983" s="274"/>
      <c r="C983" s="274"/>
      <c r="D983" s="535"/>
      <c r="E983" s="535"/>
      <c r="F983" s="535"/>
      <c r="G983" s="535"/>
      <c r="H983" s="535"/>
      <c r="I983" s="535"/>
      <c r="J983" s="540"/>
      <c r="K983" s="535"/>
      <c r="L983" s="535"/>
      <c r="M983" s="535"/>
      <c r="N983" s="535"/>
      <c r="O983" s="535"/>
      <c r="P983" s="535"/>
      <c r="Q983" s="350"/>
      <c r="R983" s="535"/>
      <c r="S983" s="350"/>
      <c r="T983" s="350"/>
      <c r="U983" s="274"/>
      <c r="V983" s="350"/>
      <c r="W983" s="350"/>
      <c r="X983" s="350"/>
      <c r="Y983" s="350"/>
      <c r="Z983" s="350"/>
      <c r="AA983" s="350"/>
      <c r="AB983" s="350"/>
      <c r="AC983" s="350"/>
      <c r="AD983" s="350"/>
    </row>
    <row r="984" spans="1:30" ht="15.75" customHeight="1">
      <c r="A984" s="535"/>
      <c r="B984" s="274"/>
      <c r="C984" s="274"/>
      <c r="D984" s="535"/>
      <c r="E984" s="535"/>
      <c r="F984" s="535"/>
      <c r="G984" s="535"/>
      <c r="H984" s="535"/>
      <c r="I984" s="535"/>
      <c r="J984" s="540"/>
      <c r="K984" s="535"/>
      <c r="L984" s="535"/>
      <c r="M984" s="535"/>
      <c r="N984" s="535"/>
      <c r="O984" s="535"/>
      <c r="P984" s="535"/>
      <c r="Q984" s="350"/>
      <c r="R984" s="535"/>
      <c r="S984" s="350"/>
      <c r="T984" s="350"/>
      <c r="U984" s="274"/>
      <c r="V984" s="350"/>
      <c r="W984" s="350"/>
      <c r="X984" s="350"/>
      <c r="Y984" s="350"/>
      <c r="Z984" s="350"/>
      <c r="AA984" s="350"/>
      <c r="AB984" s="350"/>
      <c r="AC984" s="350"/>
      <c r="AD984" s="350"/>
    </row>
    <row r="985" spans="1:30" ht="15.75" customHeight="1">
      <c r="A985" s="535"/>
      <c r="B985" s="274"/>
      <c r="C985" s="274"/>
      <c r="D985" s="535"/>
      <c r="E985" s="535"/>
      <c r="F985" s="535"/>
      <c r="G985" s="535"/>
      <c r="H985" s="535"/>
      <c r="I985" s="535"/>
      <c r="J985" s="540"/>
      <c r="K985" s="535"/>
      <c r="L985" s="535"/>
      <c r="M985" s="535"/>
      <c r="N985" s="535"/>
      <c r="O985" s="535"/>
      <c r="P985" s="535"/>
      <c r="Q985" s="350"/>
      <c r="R985" s="535"/>
      <c r="S985" s="350"/>
      <c r="T985" s="350"/>
      <c r="U985" s="274"/>
      <c r="V985" s="350"/>
      <c r="W985" s="350"/>
      <c r="X985" s="350"/>
      <c r="Y985" s="350"/>
      <c r="Z985" s="350"/>
      <c r="AA985" s="350"/>
      <c r="AB985" s="350"/>
      <c r="AC985" s="350"/>
      <c r="AD985" s="350"/>
    </row>
    <row r="986" spans="1:30" ht="15.75" customHeight="1">
      <c r="A986" s="535"/>
      <c r="B986" s="274"/>
      <c r="C986" s="274"/>
      <c r="D986" s="535"/>
      <c r="E986" s="535"/>
      <c r="F986" s="535"/>
      <c r="G986" s="535"/>
      <c r="H986" s="535"/>
      <c r="I986" s="535"/>
      <c r="J986" s="540"/>
      <c r="K986" s="535"/>
      <c r="L986" s="535"/>
      <c r="M986" s="535"/>
      <c r="N986" s="535"/>
      <c r="O986" s="535"/>
      <c r="P986" s="535"/>
      <c r="Q986" s="350"/>
      <c r="R986" s="535"/>
      <c r="S986" s="350"/>
      <c r="T986" s="350"/>
      <c r="U986" s="274"/>
      <c r="V986" s="350"/>
      <c r="W986" s="350"/>
      <c r="X986" s="350"/>
      <c r="Y986" s="350"/>
      <c r="Z986" s="350"/>
      <c r="AA986" s="350"/>
      <c r="AB986" s="350"/>
      <c r="AC986" s="350"/>
      <c r="AD986" s="350"/>
    </row>
    <row r="987" spans="1:30" ht="15.75" customHeight="1">
      <c r="A987" s="535"/>
      <c r="B987" s="274"/>
      <c r="C987" s="274"/>
      <c r="D987" s="535"/>
      <c r="E987" s="535"/>
      <c r="F987" s="535"/>
      <c r="G987" s="535"/>
      <c r="H987" s="535"/>
      <c r="I987" s="535"/>
      <c r="J987" s="540"/>
      <c r="K987" s="535"/>
      <c r="L987" s="535"/>
      <c r="M987" s="535"/>
      <c r="N987" s="535"/>
      <c r="O987" s="535"/>
      <c r="P987" s="535"/>
      <c r="Q987" s="350"/>
      <c r="R987" s="535"/>
      <c r="S987" s="350"/>
      <c r="T987" s="350"/>
      <c r="U987" s="274"/>
      <c r="V987" s="350"/>
      <c r="W987" s="350"/>
      <c r="X987" s="350"/>
      <c r="Y987" s="350"/>
      <c r="Z987" s="350"/>
      <c r="AA987" s="350"/>
      <c r="AB987" s="350"/>
      <c r="AC987" s="350"/>
      <c r="AD987" s="350"/>
    </row>
    <row r="988" spans="1:30" ht="15.75" customHeight="1">
      <c r="A988" s="535"/>
      <c r="B988" s="274"/>
      <c r="C988" s="274"/>
      <c r="D988" s="535"/>
      <c r="E988" s="535"/>
      <c r="F988" s="535"/>
      <c r="G988" s="535"/>
      <c r="H988" s="535"/>
      <c r="I988" s="535"/>
      <c r="J988" s="540"/>
      <c r="K988" s="535"/>
      <c r="L988" s="535"/>
      <c r="M988" s="535"/>
      <c r="N988" s="535"/>
      <c r="O988" s="535"/>
      <c r="P988" s="535"/>
      <c r="Q988" s="350"/>
      <c r="R988" s="535"/>
      <c r="S988" s="350"/>
      <c r="T988" s="350"/>
      <c r="U988" s="274"/>
      <c r="V988" s="350"/>
      <c r="W988" s="350"/>
      <c r="X988" s="350"/>
      <c r="Y988" s="350"/>
      <c r="Z988" s="350"/>
      <c r="AA988" s="350"/>
      <c r="AB988" s="350"/>
      <c r="AC988" s="350"/>
      <c r="AD988" s="350"/>
    </row>
    <row r="989" spans="1:30" ht="15.75" customHeight="1">
      <c r="A989" s="535"/>
      <c r="B989" s="274"/>
      <c r="C989" s="274"/>
      <c r="D989" s="535"/>
      <c r="E989" s="535"/>
      <c r="F989" s="535"/>
      <c r="G989" s="535"/>
      <c r="H989" s="535"/>
      <c r="I989" s="535"/>
      <c r="J989" s="540"/>
      <c r="K989" s="535"/>
      <c r="L989" s="535"/>
      <c r="M989" s="535"/>
      <c r="N989" s="535"/>
      <c r="O989" s="535"/>
      <c r="P989" s="535"/>
      <c r="Q989" s="350"/>
      <c r="R989" s="535"/>
      <c r="S989" s="350"/>
      <c r="T989" s="350"/>
      <c r="U989" s="274"/>
      <c r="V989" s="350"/>
      <c r="W989" s="350"/>
      <c r="X989" s="350"/>
      <c r="Y989" s="350"/>
      <c r="Z989" s="350"/>
      <c r="AA989" s="350"/>
      <c r="AB989" s="350"/>
      <c r="AC989" s="350"/>
      <c r="AD989" s="350"/>
    </row>
    <row r="990" spans="1:30" ht="15.75" customHeight="1">
      <c r="A990" s="535"/>
      <c r="B990" s="274"/>
      <c r="C990" s="274"/>
      <c r="D990" s="535"/>
      <c r="E990" s="535"/>
      <c r="F990" s="535"/>
      <c r="G990" s="535"/>
      <c r="H990" s="535"/>
      <c r="I990" s="535"/>
      <c r="J990" s="540"/>
      <c r="K990" s="535"/>
      <c r="L990" s="535"/>
      <c r="M990" s="535"/>
      <c r="N990" s="535"/>
      <c r="O990" s="535"/>
      <c r="P990" s="535"/>
      <c r="Q990" s="350"/>
      <c r="R990" s="535"/>
      <c r="S990" s="350"/>
      <c r="T990" s="350"/>
      <c r="U990" s="274"/>
      <c r="V990" s="350"/>
      <c r="W990" s="350"/>
      <c r="X990" s="350"/>
      <c r="Y990" s="350"/>
      <c r="Z990" s="350"/>
      <c r="AA990" s="350"/>
      <c r="AB990" s="350"/>
      <c r="AC990" s="350"/>
      <c r="AD990" s="350"/>
    </row>
    <row r="991" spans="1:30" ht="15.75" customHeight="1">
      <c r="A991" s="535"/>
      <c r="B991" s="274"/>
      <c r="C991" s="274"/>
      <c r="D991" s="535"/>
      <c r="E991" s="535"/>
      <c r="F991" s="535"/>
      <c r="G991" s="535"/>
      <c r="H991" s="535"/>
      <c r="I991" s="535"/>
      <c r="J991" s="540"/>
      <c r="K991" s="535"/>
      <c r="L991" s="535"/>
      <c r="M991" s="535"/>
      <c r="N991" s="535"/>
      <c r="O991" s="535"/>
      <c r="P991" s="535"/>
      <c r="Q991" s="350"/>
      <c r="R991" s="535"/>
      <c r="S991" s="350"/>
      <c r="T991" s="350"/>
      <c r="U991" s="274"/>
      <c r="V991" s="350"/>
      <c r="W991" s="350"/>
      <c r="X991" s="350"/>
      <c r="Y991" s="350"/>
      <c r="Z991" s="350"/>
      <c r="AA991" s="350"/>
      <c r="AB991" s="350"/>
      <c r="AC991" s="350"/>
      <c r="AD991" s="350"/>
    </row>
    <row r="992" spans="1:30" ht="15.75" customHeight="1">
      <c r="A992" s="535"/>
      <c r="B992" s="274"/>
      <c r="C992" s="274"/>
      <c r="D992" s="535"/>
      <c r="E992" s="535"/>
      <c r="F992" s="535"/>
      <c r="G992" s="535"/>
      <c r="H992" s="535"/>
      <c r="I992" s="535"/>
      <c r="J992" s="540"/>
      <c r="K992" s="535"/>
      <c r="L992" s="535"/>
      <c r="M992" s="535"/>
      <c r="N992" s="535"/>
      <c r="O992" s="535"/>
      <c r="P992" s="535"/>
      <c r="Q992" s="350"/>
      <c r="R992" s="535"/>
      <c r="S992" s="350"/>
      <c r="T992" s="350"/>
      <c r="U992" s="274"/>
      <c r="V992" s="350"/>
      <c r="W992" s="350"/>
      <c r="X992" s="350"/>
      <c r="Y992" s="350"/>
      <c r="Z992" s="350"/>
      <c r="AA992" s="350"/>
      <c r="AB992" s="350"/>
      <c r="AC992" s="350"/>
      <c r="AD992" s="350"/>
    </row>
    <row r="993" spans="1:30" ht="15.75" customHeight="1">
      <c r="A993" s="535"/>
      <c r="B993" s="274"/>
      <c r="C993" s="274"/>
      <c r="D993" s="535"/>
      <c r="E993" s="535"/>
      <c r="F993" s="535"/>
      <c r="G993" s="535"/>
      <c r="H993" s="535"/>
      <c r="I993" s="535"/>
      <c r="J993" s="540"/>
      <c r="K993" s="535"/>
      <c r="L993" s="535"/>
      <c r="M993" s="535"/>
      <c r="N993" s="535"/>
      <c r="O993" s="535"/>
      <c r="P993" s="535"/>
      <c r="Q993" s="350"/>
      <c r="R993" s="535"/>
      <c r="S993" s="350"/>
      <c r="T993" s="350"/>
      <c r="U993" s="274"/>
      <c r="V993" s="350"/>
      <c r="W993" s="350"/>
      <c r="X993" s="350"/>
      <c r="Y993" s="350"/>
      <c r="Z993" s="350"/>
      <c r="AA993" s="350"/>
      <c r="AB993" s="350"/>
      <c r="AC993" s="350"/>
      <c r="AD993" s="350"/>
    </row>
    <row r="994" spans="1:30" ht="15.75" customHeight="1">
      <c r="A994" s="535"/>
      <c r="B994" s="274"/>
      <c r="C994" s="274"/>
      <c r="D994" s="535"/>
      <c r="E994" s="535"/>
      <c r="F994" s="535"/>
      <c r="G994" s="535"/>
      <c r="H994" s="535"/>
      <c r="I994" s="535"/>
      <c r="J994" s="540"/>
      <c r="K994" s="535"/>
      <c r="L994" s="535"/>
      <c r="M994" s="535"/>
      <c r="N994" s="535"/>
      <c r="O994" s="535"/>
      <c r="P994" s="535"/>
      <c r="Q994" s="350"/>
      <c r="R994" s="535"/>
      <c r="S994" s="350"/>
      <c r="T994" s="350"/>
      <c r="U994" s="274"/>
      <c r="V994" s="350"/>
      <c r="W994" s="350"/>
      <c r="X994" s="350"/>
      <c r="Y994" s="350"/>
      <c r="Z994" s="350"/>
      <c r="AA994" s="350"/>
      <c r="AB994" s="350"/>
      <c r="AC994" s="350"/>
      <c r="AD994" s="350"/>
    </row>
    <row r="995" spans="1:30" ht="15.75" customHeight="1">
      <c r="A995" s="535"/>
      <c r="B995" s="274"/>
      <c r="C995" s="274"/>
      <c r="D995" s="535"/>
      <c r="E995" s="535"/>
      <c r="F995" s="535"/>
      <c r="G995" s="535"/>
      <c r="H995" s="535"/>
      <c r="I995" s="535"/>
      <c r="J995" s="540"/>
      <c r="K995" s="535"/>
      <c r="L995" s="535"/>
      <c r="M995" s="535"/>
      <c r="N995" s="535"/>
      <c r="O995" s="535"/>
      <c r="P995" s="535"/>
      <c r="Q995" s="350"/>
      <c r="R995" s="535"/>
      <c r="S995" s="350"/>
      <c r="T995" s="350"/>
      <c r="U995" s="274"/>
      <c r="V995" s="350"/>
      <c r="W995" s="350"/>
      <c r="X995" s="350"/>
      <c r="Y995" s="350"/>
      <c r="Z995" s="350"/>
      <c r="AA995" s="350"/>
      <c r="AB995" s="350"/>
      <c r="AC995" s="350"/>
      <c r="AD995" s="350"/>
    </row>
    <row r="996" spans="1:30" ht="15.75" customHeight="1">
      <c r="A996" s="535"/>
      <c r="B996" s="274"/>
      <c r="C996" s="274"/>
      <c r="D996" s="535"/>
      <c r="E996" s="535"/>
      <c r="F996" s="535"/>
      <c r="G996" s="535"/>
      <c r="H996" s="535"/>
      <c r="I996" s="535"/>
      <c r="J996" s="540"/>
      <c r="K996" s="535"/>
      <c r="L996" s="535"/>
      <c r="M996" s="535"/>
      <c r="N996" s="535"/>
      <c r="O996" s="535"/>
      <c r="P996" s="535"/>
      <c r="Q996" s="350"/>
      <c r="R996" s="535"/>
      <c r="S996" s="350"/>
      <c r="T996" s="350"/>
      <c r="U996" s="274"/>
      <c r="V996" s="350"/>
      <c r="W996" s="350"/>
      <c r="X996" s="350"/>
      <c r="Y996" s="350"/>
      <c r="Z996" s="350"/>
      <c r="AA996" s="350"/>
      <c r="AB996" s="350"/>
      <c r="AC996" s="350"/>
      <c r="AD996" s="350"/>
    </row>
    <row r="997" spans="1:30" ht="15.75" customHeight="1">
      <c r="A997" s="535"/>
      <c r="B997" s="274"/>
      <c r="C997" s="274"/>
      <c r="D997" s="535"/>
      <c r="E997" s="535"/>
      <c r="F997" s="535"/>
      <c r="G997" s="535"/>
      <c r="H997" s="535"/>
      <c r="I997" s="535"/>
      <c r="J997" s="540"/>
      <c r="K997" s="535"/>
      <c r="L997" s="535"/>
      <c r="M997" s="535"/>
      <c r="N997" s="535"/>
      <c r="O997" s="535"/>
      <c r="P997" s="535"/>
      <c r="Q997" s="350"/>
      <c r="R997" s="535"/>
      <c r="S997" s="350"/>
      <c r="T997" s="350"/>
      <c r="U997" s="274"/>
      <c r="V997" s="350"/>
      <c r="W997" s="350"/>
      <c r="X997" s="350"/>
      <c r="Y997" s="350"/>
      <c r="Z997" s="350"/>
      <c r="AA997" s="350"/>
      <c r="AB997" s="350"/>
      <c r="AC997" s="350"/>
      <c r="AD997" s="350"/>
    </row>
    <row r="998" spans="1:30" ht="15.75" customHeight="1">
      <c r="A998" s="535"/>
      <c r="B998" s="274"/>
      <c r="C998" s="274"/>
      <c r="D998" s="535"/>
      <c r="E998" s="535"/>
      <c r="F998" s="535"/>
      <c r="G998" s="535"/>
      <c r="H998" s="535"/>
      <c r="I998" s="535"/>
      <c r="J998" s="540"/>
      <c r="K998" s="535"/>
      <c r="L998" s="535"/>
      <c r="M998" s="535"/>
      <c r="N998" s="535"/>
      <c r="O998" s="535"/>
      <c r="P998" s="535"/>
      <c r="Q998" s="350"/>
      <c r="R998" s="535"/>
      <c r="S998" s="350"/>
      <c r="T998" s="350"/>
      <c r="U998" s="274"/>
      <c r="V998" s="350"/>
      <c r="W998" s="350"/>
      <c r="X998" s="350"/>
      <c r="Y998" s="350"/>
      <c r="Z998" s="350"/>
      <c r="AA998" s="350"/>
      <c r="AB998" s="350"/>
      <c r="AC998" s="350"/>
      <c r="AD998" s="350"/>
    </row>
    <row r="999" spans="1:30" ht="15.75" customHeight="1">
      <c r="A999" s="535"/>
      <c r="B999" s="274"/>
      <c r="C999" s="274"/>
      <c r="D999" s="535"/>
      <c r="E999" s="535"/>
      <c r="F999" s="535"/>
      <c r="G999" s="535"/>
      <c r="H999" s="535"/>
      <c r="I999" s="535"/>
      <c r="J999" s="540"/>
      <c r="K999" s="535"/>
      <c r="L999" s="535"/>
      <c r="M999" s="535"/>
      <c r="N999" s="535"/>
      <c r="O999" s="535"/>
      <c r="P999" s="535"/>
      <c r="Q999" s="350"/>
      <c r="R999" s="535"/>
      <c r="S999" s="350"/>
      <c r="T999" s="350"/>
      <c r="U999" s="274"/>
      <c r="V999" s="350"/>
      <c r="W999" s="350"/>
      <c r="X999" s="350"/>
      <c r="Y999" s="350"/>
      <c r="Z999" s="350"/>
      <c r="AA999" s="350"/>
      <c r="AB999" s="350"/>
      <c r="AC999" s="350"/>
      <c r="AD999" s="350"/>
    </row>
    <row r="1000" spans="1:30" ht="15.75" customHeight="1">
      <c r="A1000" s="535"/>
      <c r="B1000" s="274"/>
      <c r="C1000" s="274"/>
      <c r="D1000" s="535"/>
      <c r="E1000" s="535"/>
      <c r="F1000" s="535"/>
      <c r="G1000" s="535"/>
      <c r="H1000" s="535"/>
      <c r="I1000" s="535"/>
      <c r="J1000" s="540"/>
      <c r="K1000" s="535"/>
      <c r="L1000" s="535"/>
      <c r="M1000" s="535"/>
      <c r="N1000" s="535"/>
      <c r="O1000" s="535"/>
      <c r="P1000" s="535"/>
      <c r="Q1000" s="350"/>
      <c r="R1000" s="535"/>
      <c r="S1000" s="350"/>
      <c r="T1000" s="350"/>
      <c r="U1000" s="274"/>
      <c r="V1000" s="350"/>
      <c r="W1000" s="350"/>
      <c r="X1000" s="350"/>
      <c r="Y1000" s="350"/>
      <c r="Z1000" s="350"/>
      <c r="AA1000" s="350"/>
      <c r="AB1000" s="350"/>
      <c r="AC1000" s="350"/>
      <c r="AD1000" s="350"/>
    </row>
  </sheetData>
  <autoFilter ref="A1:S3" xr:uid="{00000000-0009-0000-0000-000011000000}"/>
  <mergeCells count="3">
    <mergeCell ref="A1:R1"/>
    <mergeCell ref="D3:E3"/>
    <mergeCell ref="F3:G3"/>
  </mergeCells>
  <conditionalFormatting sqref="B107:B10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7:B108">
    <cfRule type="colorScale" priority="2">
      <colorScale>
        <cfvo type="min"/>
        <cfvo type="max"/>
        <color rgb="FFFF7128"/>
        <color rgb="FFFFEF9C"/>
      </colorScale>
    </cfRule>
  </conditionalFormatting>
  <conditionalFormatting sqref="B109:B1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9:B110">
    <cfRule type="colorScale" priority="4">
      <colorScale>
        <cfvo type="min"/>
        <cfvo type="max"/>
        <color rgb="FFFF7128"/>
        <color rgb="FFFFEF9C"/>
      </colorScale>
    </cfRule>
  </conditionalFormatting>
  <conditionalFormatting sqref="B1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2">
    <cfRule type="colorScale" priority="6">
      <colorScale>
        <cfvo type="min"/>
        <cfvo type="max"/>
        <color rgb="FFFF7128"/>
        <color rgb="FFFFEF9C"/>
      </colorScale>
    </cfRule>
  </conditionalFormatting>
  <pageMargins left="0.7" right="0.7" top="0.75" bottom="0.75" header="0" footer="0"/>
  <pageSetup paperSize="9" fitToHeight="0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/>
  </sheetViews>
  <sheetFormatPr defaultColWidth="14.42578125" defaultRowHeight="15" customHeight="1"/>
  <cols>
    <col min="1" max="1" width="3.7109375" customWidth="1"/>
    <col min="2" max="2" width="13.140625" customWidth="1"/>
    <col min="3" max="3" width="19.85546875" customWidth="1"/>
    <col min="4" max="4" width="22" customWidth="1"/>
    <col min="5" max="5" width="15.85546875" customWidth="1"/>
    <col min="6" max="6" width="13.85546875" customWidth="1"/>
    <col min="7" max="7" width="8.42578125" customWidth="1"/>
    <col min="8" max="8" width="45.42578125" customWidth="1"/>
    <col min="9" max="9" width="19.42578125" hidden="1" customWidth="1"/>
    <col min="10" max="10" width="19.5703125" customWidth="1"/>
    <col min="11" max="11" width="10.85546875" customWidth="1"/>
    <col min="12" max="12" width="10.140625" customWidth="1"/>
    <col min="13" max="13" width="19.28515625" customWidth="1"/>
    <col min="14" max="14" width="15.7109375" customWidth="1"/>
    <col min="15" max="15" width="17.7109375" customWidth="1"/>
    <col min="16" max="16" width="11.5703125" hidden="1" customWidth="1"/>
    <col min="17" max="26" width="8.7109375" customWidth="1"/>
  </cols>
  <sheetData>
    <row r="1" spans="1:26" ht="30" customHeight="1">
      <c r="A1" s="1148" t="s">
        <v>4484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6.75" customHeight="1">
      <c r="A2" s="78"/>
      <c r="B2" s="81"/>
      <c r="C2" s="4"/>
      <c r="D2" s="81"/>
      <c r="E2" s="4"/>
      <c r="F2" s="4"/>
      <c r="G2" s="4"/>
      <c r="H2" s="4"/>
      <c r="I2" s="81"/>
      <c r="J2" s="8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1120" t="s">
        <v>0</v>
      </c>
      <c r="B3" s="1145" t="s">
        <v>14</v>
      </c>
      <c r="C3" s="1120" t="s">
        <v>13</v>
      </c>
      <c r="D3" s="1145" t="s">
        <v>4</v>
      </c>
      <c r="E3" s="1145" t="s">
        <v>5</v>
      </c>
      <c r="F3" s="1120" t="s">
        <v>1327</v>
      </c>
      <c r="G3" s="1120" t="s">
        <v>18</v>
      </c>
      <c r="H3" s="1145" t="s">
        <v>20</v>
      </c>
      <c r="I3" s="1145" t="s">
        <v>4491</v>
      </c>
      <c r="J3" s="1145" t="s">
        <v>10</v>
      </c>
      <c r="K3" s="1149" t="s">
        <v>1329</v>
      </c>
      <c r="L3" s="1145" t="s">
        <v>1333</v>
      </c>
      <c r="M3" s="1146" t="s">
        <v>1335</v>
      </c>
      <c r="N3" s="1147" t="s">
        <v>1341</v>
      </c>
      <c r="O3" s="1125"/>
      <c r="P3" s="87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122"/>
      <c r="B4" s="1122"/>
      <c r="C4" s="1122"/>
      <c r="D4" s="1122"/>
      <c r="E4" s="1122"/>
      <c r="F4" s="1122"/>
      <c r="G4" s="1122"/>
      <c r="H4" s="1122"/>
      <c r="I4" s="1122"/>
      <c r="J4" s="1122"/>
      <c r="K4" s="1122"/>
      <c r="L4" s="1122"/>
      <c r="M4" s="1122"/>
      <c r="N4" s="93" t="s">
        <v>67</v>
      </c>
      <c r="O4" s="93" t="s">
        <v>69</v>
      </c>
      <c r="P4" s="528">
        <v>46204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>
      <c r="A5" s="87">
        <v>1</v>
      </c>
      <c r="B5" s="98" t="s">
        <v>4496</v>
      </c>
      <c r="C5" s="87" t="str">
        <f>VLOOKUP($D5,'Data Karyawan NEW'!$B$4:$AA$295,8,0)</f>
        <v>1210020908800001</v>
      </c>
      <c r="D5" s="530" t="s">
        <v>314</v>
      </c>
      <c r="E5" s="98" t="str">
        <f>VLOOKUP($D5,'Data Karyawan NEW'!$B$4:$AA$295,2,0)</f>
        <v>Calon Sopir</v>
      </c>
      <c r="F5" s="87" t="s">
        <v>1367</v>
      </c>
      <c r="G5" s="141">
        <f ca="1">VLOOKUP($D5,'Data Karyawan NEW'!$B$4:$AA$295,12,0)</f>
        <v>46</v>
      </c>
      <c r="H5" s="100" t="str">
        <f>VLOOKUP($D5,'Data Karyawan NEW'!$B$4:$AA$295,13,0)</f>
        <v>Jl. Mawar RT 001 RW 002, Kel. Bhayangkara Jaya, Kec. Bagan Sinembah, Kab. Rokan Hilir / Jl. Sentosa, Pekan Baru, Riau</v>
      </c>
      <c r="I5" s="98"/>
      <c r="J5" s="98" t="str">
        <f>VLOOKUP($D5,'Data Karyawan NEW'!$B$4:$AA$295,6,0)</f>
        <v>Kota Pekanbaru</v>
      </c>
      <c r="K5" s="98">
        <v>1</v>
      </c>
      <c r="L5" s="87">
        <f t="shared" ref="L5:L19" si="0">IF(F5="Lanjut",(K5+1),"")</f>
        <v>2</v>
      </c>
      <c r="M5" s="101">
        <f>VLOOKUP($D5,'Data Karyawan NEW'!$B$4:$AA$295,26,0)</f>
        <v>0</v>
      </c>
      <c r="N5" s="101">
        <f t="shared" ref="N5:N20" si="1">IF(F5="Lanjut",$P$4)</f>
        <v>46204</v>
      </c>
      <c r="O5" s="101">
        <f t="shared" ref="O5:O22" si="2">IF(AND(F5="Lanjut",L5&lt;4),(EDATE($P$4,4)-1),IF(AND(F5="Lanjut",L5&gt;3),(EDATE($P$4,12)-1)))</f>
        <v>46326</v>
      </c>
      <c r="P5" s="87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>
      <c r="A6" s="87">
        <v>2</v>
      </c>
      <c r="B6" s="98" t="s">
        <v>438</v>
      </c>
      <c r="C6" s="87" t="str">
        <f>VLOOKUP($D6,'Data Karyawan NEW'!$B$4:$AA$295,8,0)</f>
        <v>1210011606030004</v>
      </c>
      <c r="D6" s="530" t="s">
        <v>4509</v>
      </c>
      <c r="E6" s="98" t="str">
        <f>VLOOKUP($D6,'Data Karyawan NEW'!$B$4:$AA$295,2,0)</f>
        <v>Sales</v>
      </c>
      <c r="F6" s="87" t="s">
        <v>1367</v>
      </c>
      <c r="G6" s="141">
        <f ca="1">VLOOKUP($D6,'Data Karyawan NEW'!$B$4:$AA$295,12,0)</f>
        <v>23</v>
      </c>
      <c r="H6" s="100" t="str">
        <f>VLOOKUP($D6,'Data Karyawan NEW'!$B$4:$AA$295,13,0)</f>
        <v>Aek Paing Tengah RT 001 RW 001 Desa Aek Paing Kec. Rantau Utara Kab. Labuhanbatu Sumut</v>
      </c>
      <c r="I6" s="98"/>
      <c r="J6" s="98" t="str">
        <f>VLOOKUP($D6,'Data Karyawan NEW'!$B$4:$AA$295,6,0)</f>
        <v>Kab. Labuhanbatu</v>
      </c>
      <c r="K6" s="98">
        <v>4</v>
      </c>
      <c r="L6" s="87">
        <f t="shared" si="0"/>
        <v>5</v>
      </c>
      <c r="M6" s="101">
        <f>VLOOKUP($D6,'Data Karyawan NEW'!$B$4:$AA$295,26,0)</f>
        <v>44968</v>
      </c>
      <c r="N6" s="101">
        <f t="shared" si="1"/>
        <v>46204</v>
      </c>
      <c r="O6" s="101">
        <f t="shared" si="2"/>
        <v>46568</v>
      </c>
      <c r="P6" s="87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>
      <c r="A7" s="87">
        <v>3</v>
      </c>
      <c r="B7" s="98" t="s">
        <v>659</v>
      </c>
      <c r="C7" s="87" t="str">
        <f>VLOOKUP($D7,'Data Karyawan NEW'!$B$4:$AA$295,8,0)</f>
        <v>1212074808970002</v>
      </c>
      <c r="D7" s="530" t="s">
        <v>4511</v>
      </c>
      <c r="E7" s="98" t="str">
        <f>VLOOKUP($D7,'Data Karyawan NEW'!$B$4:$AA$295,2,0)</f>
        <v>Admin Area</v>
      </c>
      <c r="F7" s="87" t="s">
        <v>1367</v>
      </c>
      <c r="G7" s="141">
        <f ca="1">VLOOKUP($D7,'Data Karyawan NEW'!$B$4:$AA$295,12,0)</f>
        <v>29</v>
      </c>
      <c r="H7" s="100" t="str">
        <f>VLOOKUP($D7,'Data Karyawan NEW'!$B$4:$AA$295,13,0)</f>
        <v>Raut Bosi RT / RW 000 Desa Raut Bosi Kec. Porsea Kab. Toba Samosir Sumatera Utara</v>
      </c>
      <c r="I7" s="98"/>
      <c r="J7" s="98" t="str">
        <f>VLOOKUP($D7,'Data Karyawan NEW'!$B$4:$AA$295,6,0)</f>
        <v xml:space="preserve">Kab. Tobasa </v>
      </c>
      <c r="K7" s="98">
        <v>4</v>
      </c>
      <c r="L7" s="87">
        <f t="shared" si="0"/>
        <v>5</v>
      </c>
      <c r="M7" s="101">
        <f>VLOOKUP($D7,'Data Karyawan NEW'!$B$4:$AA$295,26,0)</f>
        <v>44986</v>
      </c>
      <c r="N7" s="101">
        <f t="shared" si="1"/>
        <v>46204</v>
      </c>
      <c r="O7" s="101">
        <f t="shared" si="2"/>
        <v>46568</v>
      </c>
      <c r="P7" s="87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>
      <c r="A8" s="87">
        <v>4</v>
      </c>
      <c r="B8" s="98" t="s">
        <v>696</v>
      </c>
      <c r="C8" s="87" t="str">
        <f>VLOOKUP($D8,'Data Karyawan NEW'!$B$4:$AA$295,8,0)</f>
        <v>1271140403890005</v>
      </c>
      <c r="D8" s="530" t="s">
        <v>1959</v>
      </c>
      <c r="E8" s="98" t="str">
        <f>VLOOKUP($D8,'Data Karyawan NEW'!$B$4:$AA$295,2,0)</f>
        <v>Kepala Area</v>
      </c>
      <c r="F8" s="87" t="s">
        <v>1367</v>
      </c>
      <c r="G8" s="141">
        <f ca="1">VLOOKUP($D8,'Data Karyawan NEW'!$B$4:$AA$295,12,0)</f>
        <v>37</v>
      </c>
      <c r="H8" s="534" t="str">
        <f>VLOOKUP($D8,'Data Karyawan NEW'!$B$4:$AA$295,13,0)</f>
        <v>Jl. Bintang Terbang RT 097 RW 049 Desa Mulio Rejo Kec. Sunggal Kab. Deli Serdang, Sumatera Utara</v>
      </c>
      <c r="I8" s="98"/>
      <c r="J8" s="98" t="str">
        <f>VLOOKUP($D8,'Data Karyawan NEW'!$B$4:$AA$295,6,0)</f>
        <v>Batu Bara</v>
      </c>
      <c r="K8" s="98">
        <v>1</v>
      </c>
      <c r="L8" s="87">
        <f t="shared" si="0"/>
        <v>2</v>
      </c>
      <c r="M8" s="101">
        <f>VLOOKUP($D8,'Data Karyawan NEW'!$B$4:$AA$295,26,0)</f>
        <v>46069</v>
      </c>
      <c r="N8" s="101">
        <f t="shared" si="1"/>
        <v>46204</v>
      </c>
      <c r="O8" s="101">
        <f t="shared" si="2"/>
        <v>46326</v>
      </c>
      <c r="P8" s="87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>
      <c r="A9" s="87">
        <v>5</v>
      </c>
      <c r="B9" s="98" t="s">
        <v>872</v>
      </c>
      <c r="C9" s="87" t="str">
        <f>VLOOKUP($D9,'Data Karyawan NEW'!$B$4:$AA$295,8,0)</f>
        <v>1104171404900005</v>
      </c>
      <c r="D9" s="530" t="s">
        <v>1776</v>
      </c>
      <c r="E9" s="98" t="str">
        <f>VLOOKUP($D9,'Data Karyawan NEW'!$B$4:$AA$295,2,0)</f>
        <v>Sales</v>
      </c>
      <c r="F9" s="87" t="s">
        <v>1367</v>
      </c>
      <c r="G9" s="141">
        <f ca="1">VLOOKUP($D9,'Data Karyawan NEW'!$B$4:$AA$295,12,0)</f>
        <v>36</v>
      </c>
      <c r="H9" s="100" t="str">
        <f>VLOOKUP($D9,'Data Karyawan NEW'!$B$4:$AA$295,13,0)</f>
        <v>Bale Atu Utara RT / RW - Desa Bale Atu Kec. Lut Tawar Kab. Aceh Tengah Prov. Aceh</v>
      </c>
      <c r="I9" s="98"/>
      <c r="J9" s="98" t="str">
        <f>VLOOKUP($D9,'Data Karyawan NEW'!$B$4:$AA$295,6,0)</f>
        <v>Kab. Takengon</v>
      </c>
      <c r="K9" s="98">
        <v>4</v>
      </c>
      <c r="L9" s="87">
        <f t="shared" si="0"/>
        <v>5</v>
      </c>
      <c r="M9" s="101">
        <f>VLOOKUP($D9,'Data Karyawan NEW'!$B$4:$AA$295,26,0)</f>
        <v>44739</v>
      </c>
      <c r="N9" s="101">
        <f t="shared" si="1"/>
        <v>46204</v>
      </c>
      <c r="O9" s="101">
        <f t="shared" si="2"/>
        <v>46568</v>
      </c>
      <c r="P9" s="87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>
      <c r="A10" s="87">
        <v>6</v>
      </c>
      <c r="B10" s="98" t="s">
        <v>910</v>
      </c>
      <c r="C10" s="87" t="str">
        <f>VLOOKUP($D10,'Data Karyawan NEW'!$B$4:$AA$295,8,0)</f>
        <v>1371061311820011</v>
      </c>
      <c r="D10" s="536" t="s">
        <v>1819</v>
      </c>
      <c r="E10" s="113" t="str">
        <f>VLOOKUP($D10,'Data Karyawan NEW'!$B$4:$AA$295,2,0)</f>
        <v>Admin Area</v>
      </c>
      <c r="F10" s="87" t="s">
        <v>1367</v>
      </c>
      <c r="G10" s="141">
        <f ca="1">VLOOKUP($D10,'Data Karyawan NEW'!$B$4:$AA$295,12,0)</f>
        <v>43</v>
      </c>
      <c r="H10" s="100" t="str">
        <f>VLOOKUP($D10,'Data Karyawan NEW'!$B$4:$AA$295,13,0)</f>
        <v>Dusun Tgk. Syekh RT / RW 000 Desa Lheu Blang Kec. Darul Imarah Kab. Aceh Besar Prov. Aceh</v>
      </c>
      <c r="I10" s="98"/>
      <c r="J10" s="98" t="str">
        <f>VLOOKUP($D10,'Data Karyawan NEW'!$B$4:$AA$295,6,0)</f>
        <v>Bireuen</v>
      </c>
      <c r="K10" s="98">
        <v>2</v>
      </c>
      <c r="L10" s="87">
        <f t="shared" si="0"/>
        <v>3</v>
      </c>
      <c r="M10" s="101">
        <f>VLOOKUP($D10,'Data Karyawan NEW'!$B$4:$AA$295,26,0)</f>
        <v>45962</v>
      </c>
      <c r="N10" s="101">
        <f t="shared" si="1"/>
        <v>46204</v>
      </c>
      <c r="O10" s="101">
        <f t="shared" si="2"/>
        <v>46326</v>
      </c>
      <c r="P10" s="87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>
      <c r="A11" s="87">
        <v>7</v>
      </c>
      <c r="B11" s="98" t="s">
        <v>910</v>
      </c>
      <c r="C11" s="87" t="str">
        <f>VLOOKUP($D11,'Data Karyawan NEW'!$B$4:$AA$295,8,0)</f>
        <v>1111040707920005</v>
      </c>
      <c r="D11" s="536" t="s">
        <v>1804</v>
      </c>
      <c r="E11" s="113" t="str">
        <f>VLOOKUP($D11,'Data Karyawan NEW'!$B$4:$AA$295,2,0)</f>
        <v xml:space="preserve">Sales </v>
      </c>
      <c r="F11" s="87" t="s">
        <v>1367</v>
      </c>
      <c r="G11" s="141">
        <f ca="1">VLOOKUP($D11,'Data Karyawan NEW'!$B$4:$AA$295,12,0)</f>
        <v>34</v>
      </c>
      <c r="H11" s="100" t="str">
        <f>VLOOKUP($D11,'Data Karyawan NEW'!$B$4:$AA$295,13,0)</f>
        <v>Dusun Tgk Nyak Umar RT/RW 000 Blang Bladeh Kec. Jeumpa Kab. Bireuen Aceh</v>
      </c>
      <c r="I11" s="98"/>
      <c r="J11" s="98" t="str">
        <f>VLOOKUP($D11,'Data Karyawan NEW'!$B$4:$AA$295,6,0)</f>
        <v>Bireuen</v>
      </c>
      <c r="K11" s="98">
        <v>2</v>
      </c>
      <c r="L11" s="87">
        <f t="shared" si="0"/>
        <v>3</v>
      </c>
      <c r="M11" s="101">
        <f>VLOOKUP($D11,'Data Karyawan NEW'!$B$4:$AA$295,26,0)</f>
        <v>45937</v>
      </c>
      <c r="N11" s="101">
        <f t="shared" si="1"/>
        <v>46204</v>
      </c>
      <c r="O11" s="101">
        <f t="shared" si="2"/>
        <v>46326</v>
      </c>
      <c r="P11" s="87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>
      <c r="A12" s="87">
        <v>8</v>
      </c>
      <c r="B12" s="98" t="s">
        <v>910</v>
      </c>
      <c r="C12" s="87" t="str">
        <f>VLOOKUP($D12,'Data Karyawan NEW'!$B$4:$AA$295,8,0)</f>
        <v>1111111010920004</v>
      </c>
      <c r="D12" s="536" t="s">
        <v>1813</v>
      </c>
      <c r="E12" s="113" t="str">
        <f>VLOOKUP($D12,'Data Karyawan NEW'!$B$4:$AA$295,2,0)</f>
        <v>Sopir</v>
      </c>
      <c r="F12" s="87" t="s">
        <v>1367</v>
      </c>
      <c r="G12" s="141">
        <f ca="1">VLOOKUP($D12,'Data Karyawan NEW'!$B$4:$AA$295,12,0)</f>
        <v>33</v>
      </c>
      <c r="H12" s="100" t="str">
        <f>VLOOKUP($D12,'Data Karyawan NEW'!$B$4:$AA$295,13,0)</f>
        <v>Dusun Tgk Di Sampee RT/RW 000 Meunasah Barat Kec. Simpang Mamplam Kab. Bireuen Aceh</v>
      </c>
      <c r="I12" s="98"/>
      <c r="J12" s="98" t="str">
        <f>VLOOKUP($D12,'Data Karyawan NEW'!$B$4:$AA$295,6,0)</f>
        <v>Bireuen</v>
      </c>
      <c r="K12" s="98">
        <v>2</v>
      </c>
      <c r="L12" s="87">
        <f t="shared" si="0"/>
        <v>3</v>
      </c>
      <c r="M12" s="101">
        <f>VLOOKUP($D12,'Data Karyawan NEW'!$B$4:$AA$295,26,0)</f>
        <v>45938</v>
      </c>
      <c r="N12" s="101">
        <f t="shared" si="1"/>
        <v>46204</v>
      </c>
      <c r="O12" s="101">
        <f t="shared" si="2"/>
        <v>46326</v>
      </c>
      <c r="P12" s="87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>
      <c r="A13" s="87">
        <v>9</v>
      </c>
      <c r="B13" s="98" t="s">
        <v>910</v>
      </c>
      <c r="C13" s="87" t="str">
        <f>VLOOKUP($D13,'Data Karyawan NEW'!$B$4:$AA$295,8,0)</f>
        <v>1113021508030001</v>
      </c>
      <c r="D13" s="536" t="s">
        <v>1810</v>
      </c>
      <c r="E13" s="113" t="str">
        <f>VLOOKUP($D13,'Data Karyawan NEW'!$B$4:$AA$295,2,0)</f>
        <v xml:space="preserve">Sopir </v>
      </c>
      <c r="F13" s="87" t="s">
        <v>1367</v>
      </c>
      <c r="G13" s="141">
        <f ca="1">VLOOKUP($D13,'Data Karyawan NEW'!$B$4:$AA$295,12,0)</f>
        <v>23</v>
      </c>
      <c r="H13" s="100" t="str">
        <f>VLOOKUP($D13,'Data Karyawan NEW'!$B$4:$AA$295,13,0)</f>
        <v>Dusun Tupis RT/RW 000 Lempuh Blang Kejeren Kab. Gayo Lues Aceh</v>
      </c>
      <c r="I13" s="98"/>
      <c r="J13" s="98" t="str">
        <f>VLOOKUP($D13,'Data Karyawan NEW'!$B$4:$AA$295,6,0)</f>
        <v>Gayo Lues</v>
      </c>
      <c r="K13" s="98">
        <v>2</v>
      </c>
      <c r="L13" s="87">
        <f t="shared" si="0"/>
        <v>3</v>
      </c>
      <c r="M13" s="101">
        <f>VLOOKUP($D13,'Data Karyawan NEW'!$B$4:$AA$295,26,0)</f>
        <v>45937</v>
      </c>
      <c r="N13" s="101">
        <f t="shared" si="1"/>
        <v>46204</v>
      </c>
      <c r="O13" s="101">
        <f t="shared" si="2"/>
        <v>46326</v>
      </c>
      <c r="P13" s="87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>
      <c r="A14" s="87">
        <v>10</v>
      </c>
      <c r="B14" s="98" t="s">
        <v>910</v>
      </c>
      <c r="C14" s="87" t="str">
        <f>VLOOKUP($D14,'Data Karyawan NEW'!$B$4:$AA$295,8,0)</f>
        <v>3522262605980002</v>
      </c>
      <c r="D14" s="536" t="s">
        <v>1816</v>
      </c>
      <c r="E14" s="113" t="str">
        <f>VLOOKUP($D14,'Data Karyawan NEW'!$B$4:$AA$295,2,0)</f>
        <v xml:space="preserve">Sopir </v>
      </c>
      <c r="F14" s="87" t="s">
        <v>1367</v>
      </c>
      <c r="G14" s="141">
        <f ca="1">VLOOKUP($D14,'Data Karyawan NEW'!$B$4:$AA$295,12,0)</f>
        <v>28</v>
      </c>
      <c r="H14" s="100" t="str">
        <f>VLOOKUP($D14,'Data Karyawan NEW'!$B$4:$AA$295,13,0)</f>
        <v>Jln. Lapangan Bola RT / RW 000 Desa Lhok Sialang Rayeuk Kec. Pasi Raja Kab. Aceh Selatan, Aceh</v>
      </c>
      <c r="I14" s="98"/>
      <c r="J14" s="98" t="str">
        <f>VLOOKUP($D14,'Data Karyawan NEW'!$B$4:$AA$295,6,0)</f>
        <v>Bireuen</v>
      </c>
      <c r="K14" s="98">
        <v>2</v>
      </c>
      <c r="L14" s="87">
        <f t="shared" si="0"/>
        <v>3</v>
      </c>
      <c r="M14" s="101">
        <f>VLOOKUP($D14,'Data Karyawan NEW'!$B$4:$AA$295,26,0)</f>
        <v>45964</v>
      </c>
      <c r="N14" s="101">
        <f t="shared" si="1"/>
        <v>46204</v>
      </c>
      <c r="O14" s="101">
        <f t="shared" si="2"/>
        <v>46326</v>
      </c>
      <c r="P14" s="87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>
      <c r="A15" s="87">
        <v>11</v>
      </c>
      <c r="B15" s="98" t="s">
        <v>4648</v>
      </c>
      <c r="C15" s="87" t="str">
        <f>VLOOKUP($D15,'Data Karyawan NEW'!$B$4:$AA$295,8,0)</f>
        <v>5314030202940001</v>
      </c>
      <c r="D15" s="530" t="s">
        <v>4649</v>
      </c>
      <c r="E15" s="98" t="str">
        <f>VLOOKUP($D15,'Data Karyawan NEW'!$B$4:$AA$295,2,0)</f>
        <v>Sales</v>
      </c>
      <c r="F15" s="87" t="s">
        <v>1367</v>
      </c>
      <c r="G15" s="141">
        <f ca="1">VLOOKUP($D15,'Data Karyawan NEW'!$B$4:$AA$295,12,0)</f>
        <v>32</v>
      </c>
      <c r="H15" s="100" t="str">
        <f>VLOOKUP($D15,'Data Karyawan NEW'!$B$4:$AA$295,13,0)</f>
        <v>Oelunggu RT 01 RW 01, Kel. Oelunggu, Kec. Lobalain, Kab. Rote Ndao</v>
      </c>
      <c r="I15" s="98"/>
      <c r="J15" s="98" t="str">
        <f>VLOOKUP($D15,'Data Karyawan NEW'!$B$4:$AA$295,6,0)</f>
        <v>Kab. Rote</v>
      </c>
      <c r="K15" s="98">
        <v>1</v>
      </c>
      <c r="L15" s="87">
        <f t="shared" si="0"/>
        <v>2</v>
      </c>
      <c r="M15" s="101">
        <f>VLOOKUP($D15,'Data Karyawan NEW'!$B$4:$AA$295,26,0)</f>
        <v>46076</v>
      </c>
      <c r="N15" s="101">
        <f t="shared" si="1"/>
        <v>46204</v>
      </c>
      <c r="O15" s="101">
        <f t="shared" si="2"/>
        <v>46326</v>
      </c>
      <c r="P15" s="87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0" customHeight="1">
      <c r="A16" s="87">
        <v>12</v>
      </c>
      <c r="B16" s="98" t="s">
        <v>1318</v>
      </c>
      <c r="C16" s="87" t="str">
        <f>VLOOKUP($D16,'Data Karyawan NEW'!$B$4:$AA$295,8,0)</f>
        <v>5308036309990001</v>
      </c>
      <c r="D16" s="530" t="s">
        <v>4650</v>
      </c>
      <c r="E16" s="98" t="str">
        <f>VLOOKUP($D16,'Data Karyawan NEW'!$B$4:$AA$295,2,0)</f>
        <v>Admin</v>
      </c>
      <c r="F16" s="87" t="s">
        <v>1367</v>
      </c>
      <c r="G16" s="141">
        <f ca="1">VLOOKUP($D16,'Data Karyawan NEW'!$B$4:$AA$295,12,0)</f>
        <v>27</v>
      </c>
      <c r="H16" s="100" t="str">
        <f>VLOOKUP($D16,'Data Karyawan NEW'!$B$4:$AA$295,13,0)</f>
        <v>Tonggopapa RT 002 RW 002 Desa Tonggopapa Kec. Ende Kab. Ende NTT 86351</v>
      </c>
      <c r="I16" s="98"/>
      <c r="J16" s="98" t="str">
        <f>VLOOKUP($D16,'Data Karyawan NEW'!$B$4:$AA$295,6,0)</f>
        <v>Kab. Ende</v>
      </c>
      <c r="K16" s="98">
        <v>4</v>
      </c>
      <c r="L16" s="87">
        <f t="shared" si="0"/>
        <v>5</v>
      </c>
      <c r="M16" s="101">
        <f>VLOOKUP($D16,'Data Karyawan NEW'!$B$4:$AA$295,26,0)</f>
        <v>45231</v>
      </c>
      <c r="N16" s="101">
        <f t="shared" si="1"/>
        <v>46204</v>
      </c>
      <c r="O16" s="101">
        <f t="shared" si="2"/>
        <v>46568</v>
      </c>
      <c r="P16" s="87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0" customHeight="1">
      <c r="A17" s="87">
        <v>13</v>
      </c>
      <c r="B17" s="98" t="s">
        <v>1318</v>
      </c>
      <c r="C17" s="87" t="str">
        <f>VLOOKUP($D17,'Data Karyawan NEW'!$B$4:$AA$295,8,0)</f>
        <v>5308081304980001</v>
      </c>
      <c r="D17" s="530" t="s">
        <v>3886</v>
      </c>
      <c r="E17" s="98" t="str">
        <f>VLOOKUP($D17,'Data Karyawan NEW'!$B$4:$AA$295,2,0)</f>
        <v>Sales</v>
      </c>
      <c r="F17" s="87" t="s">
        <v>1367</v>
      </c>
      <c r="G17" s="141">
        <f ca="1">VLOOKUP($D17,'Data Karyawan NEW'!$B$4:$AA$295,12,0)</f>
        <v>28</v>
      </c>
      <c r="H17" s="100" t="str">
        <f>VLOOKUP($D17,'Data Karyawan NEW'!$B$4:$AA$295,13,0)</f>
        <v>Wolofeo RT 001 RW 001 Nualise Kec. Wolowaru Kab. Ende, NTT</v>
      </c>
      <c r="I17" s="98"/>
      <c r="J17" s="98" t="str">
        <f>VLOOKUP($D17,'Data Karyawan NEW'!$B$4:$AA$295,6,0)</f>
        <v>Kab. Ende</v>
      </c>
      <c r="K17" s="98">
        <v>2</v>
      </c>
      <c r="L17" s="87">
        <f t="shared" si="0"/>
        <v>3</v>
      </c>
      <c r="M17" s="101">
        <f>VLOOKUP($D17,'Data Karyawan NEW'!$B$4:$AA$295,26,0)</f>
        <v>45962</v>
      </c>
      <c r="N17" s="101">
        <f t="shared" si="1"/>
        <v>46204</v>
      </c>
      <c r="O17" s="101">
        <f t="shared" si="2"/>
        <v>46326</v>
      </c>
      <c r="P17" s="87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0" customHeight="1">
      <c r="A18" s="87">
        <v>14</v>
      </c>
      <c r="B18" s="98" t="s">
        <v>4651</v>
      </c>
      <c r="C18" s="87" t="str">
        <f>VLOOKUP($D18,'Data Karyawan NEW'!$B$4:$AA$295,8,0)</f>
        <v>7106031602830001</v>
      </c>
      <c r="D18" s="536" t="s">
        <v>4652</v>
      </c>
      <c r="E18" s="113" t="str">
        <f>VLOOKUP($D18,'Data Karyawan NEW'!$B$4:$AA$295,2,0)</f>
        <v>Sales Grosir</v>
      </c>
      <c r="F18" s="87" t="s">
        <v>1367</v>
      </c>
      <c r="G18" s="141">
        <f ca="1">VLOOKUP($D18,'Data Karyawan NEW'!$B$4:$AA$295,12,0)</f>
        <v>43</v>
      </c>
      <c r="H18" s="100" t="str">
        <f>VLOOKUP($D18,'Data Karyawan NEW'!$B$4:$AA$295,13,0)</f>
        <v>Lingkungan III RT / RW - Desa Saronsong Dua Kec. Airmadidi Kab. Minahasa Utara Sulawesi Utara</v>
      </c>
      <c r="I18" s="98"/>
      <c r="J18" s="98" t="str">
        <f>VLOOKUP($D18,'Data Karyawan NEW'!$B$4:$AA$295,6,0)</f>
        <v>Sulut (Kab. Minahasa)</v>
      </c>
      <c r="K18" s="98">
        <v>4</v>
      </c>
      <c r="L18" s="87">
        <f t="shared" si="0"/>
        <v>5</v>
      </c>
      <c r="M18" s="101">
        <f>VLOOKUP($D18,'Data Karyawan NEW'!$B$4:$AA$295,26,0)</f>
        <v>44986</v>
      </c>
      <c r="N18" s="101">
        <f t="shared" si="1"/>
        <v>46204</v>
      </c>
      <c r="O18" s="101">
        <f t="shared" si="2"/>
        <v>46568</v>
      </c>
      <c r="P18" s="87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customHeight="1">
      <c r="A19" s="87">
        <v>15</v>
      </c>
      <c r="B19" s="98" t="s">
        <v>1536</v>
      </c>
      <c r="C19" s="87" t="str">
        <f>VLOOKUP($D19,'Data Karyawan NEW'!$B$4:$AA$295,8,0)</f>
        <v>7171052109010003</v>
      </c>
      <c r="D19" s="530" t="s">
        <v>4203</v>
      </c>
      <c r="E19" s="98" t="str">
        <f>VLOOKUP($D19,'Data Karyawan NEW'!$B$4:$AA$295,2,0)</f>
        <v>Sales</v>
      </c>
      <c r="F19" s="87" t="s">
        <v>1367</v>
      </c>
      <c r="G19" s="141">
        <f ca="1">VLOOKUP($D19,'Data Karyawan NEW'!$B$4:$AA$295,12,0)</f>
        <v>25</v>
      </c>
      <c r="H19" s="100" t="str">
        <f>VLOOKUP($D19,'Data Karyawan NEW'!$B$4:$AA$295,13,0)</f>
        <v>Lingkungan II RT/RW 000, Kel. Liningaan, Kec. Tondano Timur, Kab. Minahasa</v>
      </c>
      <c r="I19" s="98"/>
      <c r="J19" s="98" t="str">
        <f>VLOOKUP($D19,'Data Karyawan NEW'!$B$4:$AA$295,6,0)</f>
        <v>Kab. Minahasa</v>
      </c>
      <c r="K19" s="98">
        <v>1</v>
      </c>
      <c r="L19" s="87">
        <f t="shared" si="0"/>
        <v>2</v>
      </c>
      <c r="M19" s="101">
        <f>VLOOKUP($D19,'Data Karyawan NEW'!$B$4:$AA$295,26,0)</f>
        <v>46076</v>
      </c>
      <c r="N19" s="101">
        <f t="shared" si="1"/>
        <v>46204</v>
      </c>
      <c r="O19" s="101">
        <f t="shared" si="2"/>
        <v>46326</v>
      </c>
      <c r="P19" s="87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0" customHeight="1">
      <c r="A20" s="87">
        <v>16</v>
      </c>
      <c r="B20" s="98" t="s">
        <v>1536</v>
      </c>
      <c r="C20" s="87" t="str">
        <f>VLOOKUP($D20,'Data Karyawan NEW'!$B$4:$AA$295,8,0)</f>
        <v>7105136010020001</v>
      </c>
      <c r="D20" s="530" t="s">
        <v>4653</v>
      </c>
      <c r="E20" s="98" t="str">
        <f>VLOOKUP($D20,'Data Karyawan NEW'!$B$4:$AA$295,2,0)</f>
        <v>Ca. Admin</v>
      </c>
      <c r="F20" s="87" t="s">
        <v>1367</v>
      </c>
      <c r="G20" s="141">
        <f ca="1">VLOOKUP($D20,'Data Karyawan NEW'!$B$4:$AA$295,12,0)</f>
        <v>23</v>
      </c>
      <c r="H20" s="100" t="str">
        <f>VLOOKUP($D20,'Data Karyawan NEW'!$B$4:$AA$295,13,0)</f>
        <v xml:space="preserve">Lansot – Jaga I RT/RW 000 Kelurahan Lansot, Kecamatan Tareran, Kabupaten Minahasa Selatan </v>
      </c>
      <c r="I20" s="98"/>
      <c r="J20" s="98" t="str">
        <f>VLOOKUP($D20,'Data Karyawan NEW'!$B$4:$AA$295,6,0)</f>
        <v>Kab. Minahasa</v>
      </c>
      <c r="K20" s="98" t="str">
        <f>VLOOKUP($D20,'Data Karyawan NEW'!$B$4:$AA$295,3,0)</f>
        <v>Kontrak I</v>
      </c>
      <c r="L20" s="87">
        <v>1</v>
      </c>
      <c r="M20" s="101">
        <v>46204</v>
      </c>
      <c r="N20" s="101">
        <f t="shared" si="1"/>
        <v>46204</v>
      </c>
      <c r="O20" s="101">
        <f t="shared" si="2"/>
        <v>46326</v>
      </c>
      <c r="P20" s="87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0" customHeight="1">
      <c r="A21" s="87">
        <v>17</v>
      </c>
      <c r="B21" s="98" t="s">
        <v>910</v>
      </c>
      <c r="C21" s="87" t="str">
        <f>VLOOKUP($D21,'Data Karyawan NEW'!$B$4:$AA$295,8,0)</f>
        <v>1113020304980004</v>
      </c>
      <c r="D21" s="536" t="s">
        <v>4654</v>
      </c>
      <c r="E21" s="113" t="str">
        <f>VLOOKUP($D21,'Data Karyawan NEW'!$B$4:$AA$295,2,0)</f>
        <v>Calon Sales</v>
      </c>
      <c r="F21" s="87" t="s">
        <v>1367</v>
      </c>
      <c r="G21" s="141">
        <f ca="1">VLOOKUP($D21,'Data Karyawan NEW'!$B$4:$AA$295,12,0)</f>
        <v>28</v>
      </c>
      <c r="H21" s="100" t="str">
        <f>VLOOKUP($D21,'Data Karyawan NEW'!$B$4:$AA$295,13,0)</f>
        <v>Dsn Deret RT/RW 000, Kel. Bacang, Kec. Blangkejeren, Kab. Gayo Lues</v>
      </c>
      <c r="I21" s="98"/>
      <c r="J21" s="98" t="str">
        <f>VLOOKUP($D21,'Data Karyawan NEW'!$B$4:$AA$295,6,0)</f>
        <v>Bireuen</v>
      </c>
      <c r="K21" s="98" t="str">
        <f>VLOOKUP($D21,'Data Karyawan NEW'!$B$4:$AA$295,3,0)</f>
        <v>Freelance</v>
      </c>
      <c r="L21" s="87">
        <v>1</v>
      </c>
      <c r="M21" s="101">
        <v>46205</v>
      </c>
      <c r="N21" s="101">
        <v>46205</v>
      </c>
      <c r="O21" s="101">
        <f t="shared" si="2"/>
        <v>46326</v>
      </c>
      <c r="P21" s="87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0" customHeight="1">
      <c r="A22" s="87">
        <v>18</v>
      </c>
      <c r="B22" s="98" t="s">
        <v>278</v>
      </c>
      <c r="C22" s="87" t="str">
        <f>VLOOKUP($D22,'Data Karyawan NEW'!$B$4:$AA$295,8,0)</f>
        <v>1208040902890001</v>
      </c>
      <c r="D22" s="530" t="s">
        <v>4657</v>
      </c>
      <c r="E22" s="98" t="str">
        <f>VLOOKUP($D22,'Data Karyawan NEW'!$B$4:$AA$295,2,0)</f>
        <v>Sales Executive (Dropping)</v>
      </c>
      <c r="F22" s="87" t="s">
        <v>1367</v>
      </c>
      <c r="G22" s="141">
        <f ca="1">VLOOKUP($D22,'Data Karyawan NEW'!$B$4:$AA$295,12,0)</f>
        <v>37</v>
      </c>
      <c r="H22" s="100" t="str">
        <f>VLOOKUP($D22,'Data Karyawan NEW'!$B$4:$AA$295,13,0)</f>
        <v>Jl. Bilal Gg. Keluarga RT/RW 000 Kelurahan Sarirejo, Kecamatan Medan Polonia, Kota Medan</v>
      </c>
      <c r="I22" s="98"/>
      <c r="J22" s="98" t="str">
        <f>VLOOKUP($D22,'Data Karyawan NEW'!$B$4:$AA$295,6,0)</f>
        <v>Medan</v>
      </c>
      <c r="K22" s="98" t="s">
        <v>1493</v>
      </c>
      <c r="L22" s="87">
        <v>1</v>
      </c>
      <c r="M22" s="101">
        <f>VLOOKUP($D22,'Data Karyawan NEW'!$B$4:$AA$295,26,0)</f>
        <v>46188</v>
      </c>
      <c r="N22" s="101">
        <f>VLOOKUP($D22,'Data Karyawan NEW'!$B$4:$AA$295,26,0)</f>
        <v>46188</v>
      </c>
      <c r="O22" s="101">
        <f t="shared" si="2"/>
        <v>46326</v>
      </c>
      <c r="P22" s="87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0" customHeight="1">
      <c r="A23" s="87">
        <v>19</v>
      </c>
      <c r="B23" s="98" t="s">
        <v>2168</v>
      </c>
      <c r="C23" s="87" t="str">
        <f>VLOOKUP($D23,'Data Karyawan NEW'!$B$4:$AA$295,8,0)</f>
        <v>1405112303730006</v>
      </c>
      <c r="D23" s="536" t="s">
        <v>4660</v>
      </c>
      <c r="E23" s="98" t="str">
        <f>VLOOKUP($D23,'Data Karyawan NEW'!$B$4:$AA$295,2,0)</f>
        <v>Calon Sopir</v>
      </c>
      <c r="F23" s="87" t="s">
        <v>4661</v>
      </c>
      <c r="G23" s="141">
        <f ca="1">VLOOKUP($D23,'Data Karyawan NEW'!$B$4:$AA$295,12,0)</f>
        <v>53</v>
      </c>
      <c r="H23" s="100" t="str">
        <f>VLOOKUP($D23,'Data Karyawan NEW'!$B$4:$AA$295,13,0)</f>
        <v>Dusun Kampung Tengah RT 003 RW 002 Desa Muda Setia, Kecamatan Bandar Sei Kijang, Kabupaten Pelalawan, Riau</v>
      </c>
      <c r="I23" s="98"/>
      <c r="J23" s="98" t="str">
        <f>VLOOKUP($D23,'Data Karyawan NEW'!$B$4:$AA$295,6,0)</f>
        <v>Kota Pekanbaru</v>
      </c>
      <c r="K23" s="98" t="s">
        <v>4661</v>
      </c>
      <c r="L23" s="87" t="s">
        <v>120</v>
      </c>
      <c r="M23" s="101" t="str">
        <f>VLOOKUP($D23,'Data Karyawan NEW'!$B$4:$AA$295,20,0)</f>
        <v>02 - 26 Juni 2026</v>
      </c>
      <c r="N23" s="101" t="str">
        <f>VLOOKUP($D23,'Data Karyawan NEW'!$B$4:$AA$295,21,0)</f>
        <v>27 Juni - 21 Juli 2026</v>
      </c>
      <c r="O23" s="101" t="str">
        <f>VLOOKUP($D23,'Data Karyawan NEW'!$B$4:$AA$295,22,0)</f>
        <v>22 Juli - 13 Agustus 2026</v>
      </c>
      <c r="P23" s="87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0" customHeight="1">
      <c r="A24" s="87">
        <v>20</v>
      </c>
      <c r="B24" s="98" t="s">
        <v>590</v>
      </c>
      <c r="C24" s="87" t="str">
        <f>VLOOKUP($D24,'Data Karyawan NEW'!$B$4:$AA$295,8,0)</f>
        <v>1276020109830001</v>
      </c>
      <c r="D24" s="100" t="s">
        <v>1857</v>
      </c>
      <c r="E24" s="98" t="str">
        <f>VLOOKUP($D24,'Data Karyawan NEW'!$B$4:$AA$295,2,0)</f>
        <v>Calon Sopir</v>
      </c>
      <c r="F24" s="87" t="s">
        <v>4661</v>
      </c>
      <c r="G24" s="141">
        <f ca="1">VLOOKUP($D24,'Data Karyawan NEW'!$B$4:$AA$295,12,0)</f>
        <v>43</v>
      </c>
      <c r="H24" s="100" t="str">
        <f>VLOOKUP($D24,'Data Karyawan NEW'!$B$4:$AA$295,13,0)</f>
        <v>Jl. Pulau Sumatera LK. III RT/RW 000, Kelurahan Tualang, Kecamatan Padang Hulu, Kota Tebing Tinggi</v>
      </c>
      <c r="I24" s="98"/>
      <c r="J24" s="98" t="str">
        <f>VLOOKUP($D24,'Data Karyawan NEW'!$B$4:$AA$295,6,0)</f>
        <v>P. Siantar (1)</v>
      </c>
      <c r="K24" s="98" t="s">
        <v>4661</v>
      </c>
      <c r="L24" s="87" t="s">
        <v>120</v>
      </c>
      <c r="M24" s="101" t="str">
        <f>VLOOKUP($D24,'Data Karyawan NEW'!$B$4:$AA$295,20,0)</f>
        <v>02 - 26 Juni 2026</v>
      </c>
      <c r="N24" s="101" t="str">
        <f>VLOOKUP($D24,'Data Karyawan NEW'!$B$4:$AA$295,21,0)</f>
        <v>27 Juni - 21 Juli 2026</v>
      </c>
      <c r="O24" s="101" t="str">
        <f>VLOOKUP($D24,'Data Karyawan NEW'!$B$4:$AA$295,22,0)</f>
        <v>22 Juli - 13 Agustus 2026</v>
      </c>
      <c r="P24" s="87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0" customHeight="1">
      <c r="A25" s="87">
        <v>21</v>
      </c>
      <c r="B25" s="98" t="s">
        <v>4496</v>
      </c>
      <c r="C25" s="87" t="str">
        <f>VLOOKUP($D25,'Data Karyawan NEW'!$B$4:$AA$295,8,0)</f>
        <v>1207260902860008</v>
      </c>
      <c r="D25" s="100" t="s">
        <v>4665</v>
      </c>
      <c r="E25" s="98" t="str">
        <f>VLOOKUP($D25,'Data Karyawan NEW'!$B$4:$AA$295,2,0)</f>
        <v>Calon Sopir</v>
      </c>
      <c r="F25" s="87" t="s">
        <v>4661</v>
      </c>
      <c r="G25" s="141">
        <f ca="1">VLOOKUP($D25,'Data Karyawan NEW'!$B$4:$AA$295,12,0)</f>
        <v>40</v>
      </c>
      <c r="H25" s="100" t="str">
        <f>VLOOKUP($D25,'Data Karyawan NEW'!$B$4:$AA$295,13,0)</f>
        <v>Desa Danau Balai - B RT/RW 000, Kecamatan Rantau Selatan, Kabupaten Labuhanbatu</v>
      </c>
      <c r="I25" s="98"/>
      <c r="J25" s="98" t="str">
        <f>VLOOKUP($D25,'Data Karyawan NEW'!$B$4:$AA$295,6,0)</f>
        <v>Kab. Labuhanbatu</v>
      </c>
      <c r="K25" s="98" t="s">
        <v>4661</v>
      </c>
      <c r="L25" s="87" t="s">
        <v>120</v>
      </c>
      <c r="M25" s="101" t="str">
        <f>VLOOKUP($D25,'Data Karyawan NEW'!$B$4:$AA$295,20,0)</f>
        <v>3 - 27 Juni 2026</v>
      </c>
      <c r="N25" s="101" t="str">
        <f>VLOOKUP($D25,'Data Karyawan NEW'!$B$4:$AA$295,21,0)</f>
        <v>29 - 22 Juli 2026</v>
      </c>
      <c r="O25" s="101" t="str">
        <f>VLOOKUP($D25,'Data Karyawan NEW'!$B$4:$AA$295,22,0)</f>
        <v>23 Juli - 14 Agustus 2026</v>
      </c>
      <c r="P25" s="87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0" customHeight="1">
      <c r="A26" s="87">
        <v>22</v>
      </c>
      <c r="B26" s="98" t="s">
        <v>1536</v>
      </c>
      <c r="C26" s="87" t="str">
        <f>VLOOKUP($D26,'Data Karyawan NEW'!$B$4:$AA$295,8,0)</f>
        <v>7102020209960001</v>
      </c>
      <c r="D26" s="100" t="s">
        <v>4666</v>
      </c>
      <c r="E26" s="98" t="str">
        <f>VLOOKUP($D26,'Data Karyawan NEW'!$B$4:$AA$295,2,0)</f>
        <v>Calon Sales</v>
      </c>
      <c r="F26" s="87" t="s">
        <v>4661</v>
      </c>
      <c r="G26" s="141">
        <f ca="1">VLOOKUP($D26,'Data Karyawan NEW'!$B$4:$AA$295,12,0)</f>
        <v>30</v>
      </c>
      <c r="H26" s="100" t="str">
        <f>VLOOKUP($D26,'Data Karyawan NEW'!$B$4:$AA$295,13,0)</f>
        <v>Lingkungan I RT/RW 000 Desa Katinggolan, Kecamatan Tondano Timur, Kabupaten Minahasa</v>
      </c>
      <c r="I26" s="98"/>
      <c r="J26" s="98" t="str">
        <f>VLOOKUP($D26,'Data Karyawan NEW'!$B$4:$AA$295,6,0)</f>
        <v>Kab. Minahasa</v>
      </c>
      <c r="K26" s="98" t="s">
        <v>4661</v>
      </c>
      <c r="L26" s="87" t="s">
        <v>120</v>
      </c>
      <c r="M26" s="101" t="str">
        <f>VLOOKUP($D26,'Data Karyawan NEW'!$B$4:$AA$295,20,0)</f>
        <v>05 - 30 Juni 2026</v>
      </c>
      <c r="N26" s="101" t="str">
        <f>VLOOKUP($D26,'Data Karyawan NEW'!$B$4:$AA$295,21,0)</f>
        <v>01 - 24 Juli 2026</v>
      </c>
      <c r="O26" s="101" t="str">
        <f>VLOOKUP($D26,'Data Karyawan NEW'!$B$4:$AA$295,22,0)</f>
        <v>25 Juli - 18 Agustus 2026</v>
      </c>
      <c r="P26" s="87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0" customHeight="1">
      <c r="A27" s="87">
        <v>23</v>
      </c>
      <c r="B27" s="98" t="s">
        <v>2555</v>
      </c>
      <c r="C27" s="87" t="str">
        <f>VLOOKUP($D27,'Data Karyawan NEW'!$B$4:$AA$295,8,0)</f>
        <v>7101140401880302</v>
      </c>
      <c r="D27" s="100" t="s">
        <v>4669</v>
      </c>
      <c r="E27" s="98" t="str">
        <f>VLOOKUP($D27,'Data Karyawan NEW'!$B$4:$AA$295,2,0)</f>
        <v>Calon Sopir</v>
      </c>
      <c r="F27" s="87" t="s">
        <v>4661</v>
      </c>
      <c r="G27" s="141">
        <f ca="1">VLOOKUP($D27,'Data Karyawan NEW'!$B$4:$AA$295,12,0)</f>
        <v>38</v>
      </c>
      <c r="H27" s="100" t="str">
        <f>VLOOKUP($D27,'Data Karyawan NEW'!$B$4:$AA$295,13,0)</f>
        <v>Dusun VIII RT 012 RW 000, Desa Tunggoi, Kecamatan Lolayan, Kabupaten Bolaang Mongondow</v>
      </c>
      <c r="I27" s="98"/>
      <c r="J27" s="98" t="str">
        <f>VLOOKUP($D27,'Data Karyawan NEW'!$B$4:$AA$295,6,0)</f>
        <v>Bolaang Mongondow</v>
      </c>
      <c r="K27" s="98" t="s">
        <v>4661</v>
      </c>
      <c r="L27" s="87" t="s">
        <v>120</v>
      </c>
      <c r="M27" s="101" t="str">
        <f>VLOOKUP($D27,'Data Karyawan NEW'!$B$4:$AA$295,20,0)</f>
        <v>08 Juni - 02 Juli 2026</v>
      </c>
      <c r="N27" s="101" t="str">
        <f>VLOOKUP($D27,'Data Karyawan NEW'!$B$4:$AA$295,21,0)</f>
        <v>03 - 27 Juli 2026</v>
      </c>
      <c r="O27" s="101" t="str">
        <f>VLOOKUP($D27,'Data Karyawan NEW'!$B$4:$AA$295,22,0)</f>
        <v>28 Juli - 20 Agustus 2026</v>
      </c>
      <c r="P27" s="87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0" customHeight="1">
      <c r="A28" s="87">
        <v>24</v>
      </c>
      <c r="B28" s="98" t="s">
        <v>278</v>
      </c>
      <c r="C28" s="87" t="str">
        <f>VLOOKUP($D28,'Data Karyawan NEW'!$B$4:$AA$295,8,0)</f>
        <v>1207260507920006</v>
      </c>
      <c r="D28" s="100" t="s">
        <v>4671</v>
      </c>
      <c r="E28" s="98" t="str">
        <f>VLOOKUP($D28,'Data Karyawan NEW'!$B$4:$AA$295,2,0)</f>
        <v>Calon Sales</v>
      </c>
      <c r="F28" s="87" t="s">
        <v>4661</v>
      </c>
      <c r="G28" s="141">
        <f ca="1">VLOOKUP($D28,'Data Karyawan NEW'!$B$4:$AA$295,12,0)</f>
        <v>34</v>
      </c>
      <c r="H28" s="100" t="str">
        <f>VLOOKUP($D28,'Data Karyawan NEW'!$B$4:$AA$295,13,0)</f>
        <v>Dusun XI Gang Sejahtera RT/RW 000 Desa Tembung, Kecamatan Percut Sei Tuan, Kabupaten Deli Serdang</v>
      </c>
      <c r="I28" s="98"/>
      <c r="J28" s="98" t="str">
        <f>VLOOKUP($D28,'Data Karyawan NEW'!$B$4:$AA$295,6,0)</f>
        <v>Kota Medan</v>
      </c>
      <c r="K28" s="98" t="s">
        <v>4661</v>
      </c>
      <c r="L28" s="87" t="s">
        <v>120</v>
      </c>
      <c r="M28" s="101" t="str">
        <f>VLOOKUP($D28,'Data Karyawan NEW'!$B$4:$AA$295,20,0)</f>
        <v>10 Juni - 04 Juli 2026</v>
      </c>
      <c r="N28" s="101" t="str">
        <f>VLOOKUP($D28,'Data Karyawan NEW'!$B$4:$AA$295,21,0)</f>
        <v>06 - 29 Juli 2026</v>
      </c>
      <c r="O28" s="101" t="str">
        <f>VLOOKUP($D28,'Data Karyawan NEW'!$B$4:$AA$295,22,0)</f>
        <v>30 Juli - 22 Agustus 2026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0" customHeight="1">
      <c r="A29" s="87">
        <v>25</v>
      </c>
      <c r="B29" s="98" t="s">
        <v>278</v>
      </c>
      <c r="C29" s="87" t="str">
        <f>VLOOKUP($D29,'Data Karyawan NEW'!$B$4:$AA$295,8,0)</f>
        <v>1406132405900001</v>
      </c>
      <c r="D29" s="100" t="s">
        <v>4672</v>
      </c>
      <c r="E29" s="98" t="str">
        <f>VLOOKUP($D29,'Data Karyawan NEW'!$B$4:$AA$295,2,0)</f>
        <v>Calon Sales</v>
      </c>
      <c r="F29" s="87" t="s">
        <v>4661</v>
      </c>
      <c r="G29" s="141">
        <f ca="1">VLOOKUP($D29,'Data Karyawan NEW'!$B$4:$AA$295,12,0)</f>
        <v>36</v>
      </c>
      <c r="H29" s="100" t="str">
        <f>VLOOKUP($D29,'Data Karyawan NEW'!$B$4:$AA$295,13,0)</f>
        <v>Dusun VII RT/RW 000 Desa Helvetia, Kecamatan Sunggal, Kabupaten Deli Serdang</v>
      </c>
      <c r="I29" s="98"/>
      <c r="J29" s="98" t="str">
        <f>VLOOKUP($D29,'Data Karyawan NEW'!$B$4:$AA$295,6,0)</f>
        <v>Kota Medan</v>
      </c>
      <c r="K29" s="98" t="s">
        <v>4661</v>
      </c>
      <c r="L29" s="87" t="s">
        <v>120</v>
      </c>
      <c r="M29" s="101" t="str">
        <f>VLOOKUP($D29,'Data Karyawan NEW'!$B$4:$AA$295,20,0)</f>
        <v>10 Juni - 04 Juli 2026</v>
      </c>
      <c r="N29" s="101" t="str">
        <f>VLOOKUP($D29,'Data Karyawan NEW'!$B$4:$AA$295,21,0)</f>
        <v>06 - 29 Juli 2026</v>
      </c>
      <c r="O29" s="101" t="str">
        <f>VLOOKUP($D29,'Data Karyawan NEW'!$B$4:$AA$295,22,0)</f>
        <v>30 Juli - 22 Agustus 2026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0" customHeight="1">
      <c r="A30" s="87">
        <v>26</v>
      </c>
      <c r="B30" s="98" t="s">
        <v>278</v>
      </c>
      <c r="C30" s="87" t="str">
        <f>VLOOKUP($D30,'Data Karyawan NEW'!$B$4:$AA$295,8,0)</f>
        <v>1274051204900003</v>
      </c>
      <c r="D30" s="100" t="s">
        <v>4676</v>
      </c>
      <c r="E30" s="98" t="str">
        <f>VLOOKUP($D30,'Data Karyawan NEW'!$B$4:$AA$295,2,0)</f>
        <v>Calon Sales</v>
      </c>
      <c r="F30" s="87" t="s">
        <v>4661</v>
      </c>
      <c r="G30" s="141">
        <f ca="1">VLOOKUP($D30,'Data Karyawan NEW'!$B$4:$AA$295,12,0)</f>
        <v>36</v>
      </c>
      <c r="H30" s="100" t="str">
        <f>VLOOKUP($D30,'Data Karyawan NEW'!$B$4:$AA$295,13,0)</f>
        <v>Jalan Merdeka Dusun 19 No 64 RT/RW 000, Desa Simpang Empat, Kecamatan Simpang Empat, Kabupaten Asahan</v>
      </c>
      <c r="I30" s="98"/>
      <c r="J30" s="98" t="str">
        <f>VLOOKUP($D30,'Data Karyawan NEW'!$B$4:$AA$295,6,0)</f>
        <v>Kota Medan</v>
      </c>
      <c r="K30" s="98" t="s">
        <v>4661</v>
      </c>
      <c r="L30" s="87" t="s">
        <v>120</v>
      </c>
      <c r="M30" s="101" t="str">
        <f>VLOOKUP($D30,'Data Karyawan NEW'!$B$4:$AA$295,20,0)</f>
        <v>10 Juni - 04 Juli 2026</v>
      </c>
      <c r="N30" s="101" t="str">
        <f>VLOOKUP($D30,'Data Karyawan NEW'!$B$4:$AA$295,21,0)</f>
        <v>06 - 29 Juli 2026</v>
      </c>
      <c r="O30" s="101" t="str">
        <f>VLOOKUP($D30,'Data Karyawan NEW'!$B$4:$AA$295,22,0)</f>
        <v>30 Juli - 22 Agustus 2026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0" customHeight="1">
      <c r="A31" s="87">
        <v>27</v>
      </c>
      <c r="B31" s="98" t="s">
        <v>4496</v>
      </c>
      <c r="C31" s="87" t="str">
        <f>VLOOKUP($D31,'Data Karyawan NEW'!$B$4:$AA$295,8,0)</f>
        <v>1210072202040001</v>
      </c>
      <c r="D31" s="100" t="s">
        <v>4677</v>
      </c>
      <c r="E31" s="98" t="str">
        <f>VLOOKUP($D31,'Data Karyawan NEW'!$B$4:$AA$295,2,0)</f>
        <v>Ca Pekerja Harian Gdg</v>
      </c>
      <c r="F31" s="87" t="s">
        <v>4661</v>
      </c>
      <c r="G31" s="141">
        <f ca="1">VLOOKUP($D31,'Data Karyawan NEW'!$B$4:$AA$295,12,0)</f>
        <v>22</v>
      </c>
      <c r="H31" s="100" t="str">
        <f>VLOOKUP($D31,'Data Karyawan NEW'!$B$4:$AA$295,13,0)</f>
        <v>Padang Laut RT/RW 001, Desa Tanjung Medan, Kecamatan Bilah Barat, Kabupaten Labuhanbatu, Sumatera Utara</v>
      </c>
      <c r="I31" s="98"/>
      <c r="J31" s="98" t="str">
        <f>VLOOKUP($D31,'Data Karyawan NEW'!$B$4:$AA$295,6,0)</f>
        <v>Kab. Labuhanbatu</v>
      </c>
      <c r="K31" s="98" t="str">
        <f>VLOOKUP($D31,'Data Karyawan NEW'!$B$4:$AA$295,3,0)</f>
        <v>Freelance</v>
      </c>
      <c r="L31" s="98" t="s">
        <v>4678</v>
      </c>
      <c r="M31" s="101" t="s">
        <v>1513</v>
      </c>
      <c r="N31" s="101" t="s">
        <v>4679</v>
      </c>
      <c r="O31" s="101" t="s">
        <v>4680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0" customHeight="1">
      <c r="A32" s="87">
        <v>28</v>
      </c>
      <c r="B32" s="98"/>
      <c r="C32" s="87" t="e">
        <f>VLOOKUP($D32,'Data Karyawan NEW'!$B$4:$AA$295,8,0)</f>
        <v>#N/A</v>
      </c>
      <c r="D32" s="100"/>
      <c r="E32" s="98" t="e">
        <f>VLOOKUP($D32,'Data Karyawan NEW'!$B$4:$AA$295,2,0)</f>
        <v>#N/A</v>
      </c>
      <c r="F32" s="87"/>
      <c r="G32" s="87" t="e">
        <f>VLOOKUP($D32,'Data Karyawan NEW'!$B$4:$AA$295,12,0)</f>
        <v>#N/A</v>
      </c>
      <c r="H32" s="100" t="e">
        <f>VLOOKUP($D32,'Data Karyawan NEW'!$B$4:$AA$295,13,0)</f>
        <v>#N/A</v>
      </c>
      <c r="I32" s="98"/>
      <c r="J32" s="98" t="e">
        <f>VLOOKUP($D32,'Data Karyawan NEW'!$B$4:$AA$295,6,0)</f>
        <v>#N/A</v>
      </c>
      <c r="K32" s="98" t="e">
        <f>VLOOKUP($D32,'Data Karyawan NEW'!$B$4:$AA$295,3,0)</f>
        <v>#N/A</v>
      </c>
      <c r="L32" s="87" t="str">
        <f t="shared" ref="L32:L43" si="3">IF(F32="Lanjut",(K32+1),"")</f>
        <v/>
      </c>
      <c r="M32" s="101" t="e">
        <f>VLOOKUP($D32,'Data Karyawan NEW'!$B$4:$AA$295,20,0)</f>
        <v>#N/A</v>
      </c>
      <c r="N32" s="101" t="e">
        <f>VLOOKUP($D32,'Data Karyawan NEW'!$B$4:$AA$295,21,0)</f>
        <v>#N/A</v>
      </c>
      <c r="O32" s="101" t="e">
        <f>VLOOKUP($D32,'Data Karyawan NEW'!$B$4:$AA$295,22,0)</f>
        <v>#N/A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0" customHeight="1">
      <c r="A33" s="87">
        <v>29</v>
      </c>
      <c r="B33" s="98"/>
      <c r="C33" s="87" t="e">
        <f>VLOOKUP($D33,'Data Karyawan NEW'!$B$4:$AA$295,8,0)</f>
        <v>#N/A</v>
      </c>
      <c r="D33" s="100"/>
      <c r="E33" s="98" t="e">
        <f>VLOOKUP($D33,'Data Karyawan NEW'!$B$4:$AA$295,2,0)</f>
        <v>#N/A</v>
      </c>
      <c r="F33" s="87"/>
      <c r="G33" s="87" t="e">
        <f>VLOOKUP($D33,'Data Karyawan NEW'!$B$4:$AA$295,12,0)</f>
        <v>#N/A</v>
      </c>
      <c r="H33" s="100" t="e">
        <f>VLOOKUP($D33,'Data Karyawan NEW'!$B$4:$AA$295,13,0)</f>
        <v>#N/A</v>
      </c>
      <c r="I33" s="98"/>
      <c r="J33" s="98" t="e">
        <f>VLOOKUP($D33,'Data Karyawan NEW'!$B$4:$AA$295,6,0)</f>
        <v>#N/A</v>
      </c>
      <c r="K33" s="98" t="e">
        <f>VLOOKUP($D33,'Data Karyawan NEW'!$B$4:$AA$295,3,0)</f>
        <v>#N/A</v>
      </c>
      <c r="L33" s="87" t="str">
        <f t="shared" si="3"/>
        <v/>
      </c>
      <c r="M33" s="101"/>
      <c r="N33" s="101"/>
      <c r="O33" s="101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0" customHeight="1">
      <c r="A34" s="87">
        <v>30</v>
      </c>
      <c r="B34" s="98"/>
      <c r="C34" s="87" t="e">
        <f>VLOOKUP($D34,'Data Karyawan NEW'!$B$4:$AA$295,8,0)</f>
        <v>#N/A</v>
      </c>
      <c r="D34" s="100"/>
      <c r="E34" s="98" t="e">
        <f>VLOOKUP($D34,'Data Karyawan NEW'!$B$4:$AA$295,2,0)</f>
        <v>#N/A</v>
      </c>
      <c r="F34" s="87"/>
      <c r="G34" s="87" t="e">
        <f>VLOOKUP($D34,'Data Karyawan NEW'!$B$4:$AA$295,12,0)</f>
        <v>#N/A</v>
      </c>
      <c r="H34" s="100" t="e">
        <f>VLOOKUP($D34,'Data Karyawan NEW'!$B$4:$AA$295,13,0)</f>
        <v>#N/A</v>
      </c>
      <c r="I34" s="98"/>
      <c r="J34" s="98" t="e">
        <f>VLOOKUP($D34,'Data Karyawan NEW'!$B$4:$AA$295,6,0)</f>
        <v>#N/A</v>
      </c>
      <c r="K34" s="98" t="e">
        <f>VLOOKUP($D34,'Data Karyawan NEW'!$B$4:$AA$295,3,0)</f>
        <v>#N/A</v>
      </c>
      <c r="L34" s="87" t="str">
        <f t="shared" si="3"/>
        <v/>
      </c>
      <c r="M34" s="98"/>
      <c r="N34" s="98"/>
      <c r="O34" s="98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0" customHeight="1">
      <c r="A35" s="87">
        <v>31</v>
      </c>
      <c r="B35" s="98"/>
      <c r="C35" s="87" t="e">
        <f>VLOOKUP($D35,'Data Karyawan NEW'!$B$4:$AA$295,8,0)</f>
        <v>#N/A</v>
      </c>
      <c r="D35" s="100"/>
      <c r="E35" s="98" t="e">
        <f>VLOOKUP($D35,'Data Karyawan NEW'!$B$4:$AA$295,2,0)</f>
        <v>#N/A</v>
      </c>
      <c r="F35" s="87"/>
      <c r="G35" s="87" t="e">
        <f>VLOOKUP($D35,'Data Karyawan NEW'!$B$4:$AA$295,12,0)</f>
        <v>#N/A</v>
      </c>
      <c r="H35" s="100" t="e">
        <f>VLOOKUP($D35,'Data Karyawan NEW'!$B$4:$AA$295,13,0)</f>
        <v>#N/A</v>
      </c>
      <c r="I35" s="98"/>
      <c r="J35" s="98" t="e">
        <f>VLOOKUP($D35,'Data Karyawan NEW'!$B$4:$AA$295,6,0)</f>
        <v>#N/A</v>
      </c>
      <c r="K35" s="98" t="e">
        <f>VLOOKUP($D35,'Data Karyawan NEW'!$B$4:$AA$295,3,0)</f>
        <v>#N/A</v>
      </c>
      <c r="L35" s="87" t="str">
        <f t="shared" si="3"/>
        <v/>
      </c>
      <c r="M35" s="98"/>
      <c r="N35" s="98"/>
      <c r="O35" s="98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0" customHeight="1">
      <c r="A36" s="87">
        <v>32</v>
      </c>
      <c r="B36" s="98"/>
      <c r="C36" s="87" t="e">
        <f>VLOOKUP($D36,'Data Karyawan NEW'!$B$4:$AA$295,8,0)</f>
        <v>#N/A</v>
      </c>
      <c r="D36" s="100"/>
      <c r="E36" s="98" t="e">
        <f>VLOOKUP($D36,'Data Karyawan NEW'!$B$4:$AA$295,2,0)</f>
        <v>#N/A</v>
      </c>
      <c r="F36" s="87"/>
      <c r="G36" s="87" t="e">
        <f>VLOOKUP($D36,'Data Karyawan NEW'!$B$4:$AA$295,12,0)</f>
        <v>#N/A</v>
      </c>
      <c r="H36" s="100" t="e">
        <f>VLOOKUP($D36,'Data Karyawan NEW'!$B$4:$AA$295,13,0)</f>
        <v>#N/A</v>
      </c>
      <c r="I36" s="98"/>
      <c r="J36" s="98" t="e">
        <f>VLOOKUP($D36,'Data Karyawan NEW'!$B$4:$AA$295,6,0)</f>
        <v>#N/A</v>
      </c>
      <c r="K36" s="98" t="e">
        <f>VLOOKUP($D36,'Data Karyawan NEW'!$B$4:$AA$295,3,0)</f>
        <v>#N/A</v>
      </c>
      <c r="L36" s="87" t="str">
        <f t="shared" si="3"/>
        <v/>
      </c>
      <c r="M36" s="98"/>
      <c r="N36" s="98"/>
      <c r="O36" s="98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0" customHeight="1">
      <c r="A37" s="87">
        <v>33</v>
      </c>
      <c r="B37" s="98"/>
      <c r="C37" s="87" t="e">
        <f>VLOOKUP($D37,'Data Karyawan NEW'!$B$4:$AA$295,8,0)</f>
        <v>#N/A</v>
      </c>
      <c r="D37" s="100"/>
      <c r="E37" s="98" t="e">
        <f>VLOOKUP($D37,'Data Karyawan NEW'!$B$4:$AA$295,2,0)</f>
        <v>#N/A</v>
      </c>
      <c r="F37" s="87"/>
      <c r="G37" s="87" t="e">
        <f>VLOOKUP($D37,'Data Karyawan NEW'!$B$4:$AA$295,12,0)</f>
        <v>#N/A</v>
      </c>
      <c r="H37" s="100" t="e">
        <f>VLOOKUP($D37,'Data Karyawan NEW'!$B$4:$AA$295,13,0)</f>
        <v>#N/A</v>
      </c>
      <c r="I37" s="98"/>
      <c r="J37" s="98" t="e">
        <f>VLOOKUP($D37,'Data Karyawan NEW'!$B$4:$AA$295,6,0)</f>
        <v>#N/A</v>
      </c>
      <c r="K37" s="98" t="e">
        <f>VLOOKUP($D37,'Data Karyawan NEW'!$B$4:$AA$295,3,0)</f>
        <v>#N/A</v>
      </c>
      <c r="L37" s="87" t="str">
        <f t="shared" si="3"/>
        <v/>
      </c>
      <c r="M37" s="98"/>
      <c r="N37" s="98"/>
      <c r="O37" s="9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0" customHeight="1">
      <c r="A38" s="87">
        <v>34</v>
      </c>
      <c r="B38" s="98"/>
      <c r="C38" s="87" t="e">
        <f>VLOOKUP($D38,'Data Karyawan NEW'!$B$4:$AA$295,8,0)</f>
        <v>#N/A</v>
      </c>
      <c r="D38" s="100"/>
      <c r="E38" s="98" t="e">
        <f>VLOOKUP($D38,'Data Karyawan NEW'!$B$4:$AA$295,2,0)</f>
        <v>#N/A</v>
      </c>
      <c r="F38" s="87"/>
      <c r="G38" s="87" t="e">
        <f>VLOOKUP($D38,'Data Karyawan NEW'!$B$4:$AA$295,12,0)</f>
        <v>#N/A</v>
      </c>
      <c r="H38" s="100" t="e">
        <f>VLOOKUP($D38,'Data Karyawan NEW'!$B$4:$AA$295,13,0)</f>
        <v>#N/A</v>
      </c>
      <c r="I38" s="98"/>
      <c r="J38" s="98" t="e">
        <f>VLOOKUP($D38,'Data Karyawan NEW'!$B$4:$AA$295,6,0)</f>
        <v>#N/A</v>
      </c>
      <c r="K38" s="98" t="e">
        <f>VLOOKUP($D38,'Data Karyawan NEW'!$B$4:$AA$295,3,0)</f>
        <v>#N/A</v>
      </c>
      <c r="L38" s="87" t="str">
        <f t="shared" si="3"/>
        <v/>
      </c>
      <c r="M38" s="98"/>
      <c r="N38" s="98"/>
      <c r="O38" s="98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0" customHeight="1">
      <c r="A39" s="87">
        <v>35</v>
      </c>
      <c r="B39" s="98"/>
      <c r="C39" s="87" t="e">
        <f>VLOOKUP($D39,'Data Karyawan NEW'!$B$4:$AA$295,8,0)</f>
        <v>#N/A</v>
      </c>
      <c r="D39" s="100"/>
      <c r="E39" s="98" t="e">
        <f>VLOOKUP($D39,'Data Karyawan NEW'!$B$4:$AA$295,2,0)</f>
        <v>#N/A</v>
      </c>
      <c r="F39" s="87"/>
      <c r="G39" s="87" t="e">
        <f>VLOOKUP($D39,'Data Karyawan NEW'!$B$4:$AA$295,12,0)</f>
        <v>#N/A</v>
      </c>
      <c r="H39" s="100" t="e">
        <f>VLOOKUP($D39,'Data Karyawan NEW'!$B$4:$AA$295,13,0)</f>
        <v>#N/A</v>
      </c>
      <c r="I39" s="98"/>
      <c r="J39" s="98" t="e">
        <f>VLOOKUP($D39,'Data Karyawan NEW'!$B$4:$AA$295,6,0)</f>
        <v>#N/A</v>
      </c>
      <c r="K39" s="98" t="e">
        <f>VLOOKUP($D39,'Data Karyawan NEW'!$B$4:$AA$295,3,0)</f>
        <v>#N/A</v>
      </c>
      <c r="L39" s="87" t="str">
        <f t="shared" si="3"/>
        <v/>
      </c>
      <c r="M39" s="98"/>
      <c r="N39" s="98"/>
      <c r="O39" s="98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0" customHeight="1">
      <c r="A40" s="87">
        <v>36</v>
      </c>
      <c r="B40" s="98"/>
      <c r="C40" s="87" t="e">
        <f>VLOOKUP($D40,'Data Karyawan NEW'!$B$4:$AA$295,8,0)</f>
        <v>#N/A</v>
      </c>
      <c r="D40" s="100"/>
      <c r="E40" s="98" t="e">
        <f>VLOOKUP($D40,'Data Karyawan NEW'!$B$4:$AA$295,2,0)</f>
        <v>#N/A</v>
      </c>
      <c r="F40" s="87"/>
      <c r="G40" s="87" t="e">
        <f>VLOOKUP($D40,'Data Karyawan NEW'!$B$4:$AA$295,12,0)</f>
        <v>#N/A</v>
      </c>
      <c r="H40" s="100" t="e">
        <f>VLOOKUP($D40,'Data Karyawan NEW'!$B$4:$AA$295,13,0)</f>
        <v>#N/A</v>
      </c>
      <c r="I40" s="98"/>
      <c r="J40" s="98" t="e">
        <f>VLOOKUP($D40,'Data Karyawan NEW'!$B$4:$AA$295,6,0)</f>
        <v>#N/A</v>
      </c>
      <c r="K40" s="98" t="e">
        <f>VLOOKUP($D40,'Data Karyawan NEW'!$B$4:$AA$295,3,0)</f>
        <v>#N/A</v>
      </c>
      <c r="L40" s="87" t="str">
        <f t="shared" si="3"/>
        <v/>
      </c>
      <c r="M40" s="98"/>
      <c r="N40" s="98"/>
      <c r="O40" s="98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0" customHeight="1">
      <c r="A41" s="87">
        <v>37</v>
      </c>
      <c r="B41" s="98"/>
      <c r="C41" s="87" t="e">
        <f>VLOOKUP($D41,'Data Karyawan NEW'!$B$4:$AA$295,8,0)</f>
        <v>#N/A</v>
      </c>
      <c r="D41" s="100"/>
      <c r="E41" s="98" t="e">
        <f>VLOOKUP($D41,'Data Karyawan NEW'!$B$4:$AA$295,2,0)</f>
        <v>#N/A</v>
      </c>
      <c r="F41" s="87"/>
      <c r="G41" s="87" t="e">
        <f>VLOOKUP($D41,'Data Karyawan NEW'!$B$4:$AA$295,12,0)</f>
        <v>#N/A</v>
      </c>
      <c r="H41" s="100" t="e">
        <f>VLOOKUP($D41,'Data Karyawan NEW'!$B$4:$AA$295,13,0)</f>
        <v>#N/A</v>
      </c>
      <c r="I41" s="98"/>
      <c r="J41" s="98" t="e">
        <f>VLOOKUP($D41,'Data Karyawan NEW'!$B$4:$AA$295,6,0)</f>
        <v>#N/A</v>
      </c>
      <c r="K41" s="98" t="e">
        <f>VLOOKUP($D41,'Data Karyawan NEW'!$B$4:$AA$295,3,0)</f>
        <v>#N/A</v>
      </c>
      <c r="L41" s="87" t="str">
        <f t="shared" si="3"/>
        <v/>
      </c>
      <c r="M41" s="98"/>
      <c r="N41" s="98"/>
      <c r="O41" s="98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0" customHeight="1">
      <c r="A42" s="87">
        <v>38</v>
      </c>
      <c r="B42" s="98"/>
      <c r="C42" s="87" t="e">
        <f>VLOOKUP($D42,'Data Karyawan NEW'!$B$4:$AA$295,8,0)</f>
        <v>#N/A</v>
      </c>
      <c r="D42" s="100"/>
      <c r="E42" s="98" t="e">
        <f>VLOOKUP($D42,'Data Karyawan NEW'!$B$4:$AA$295,2,0)</f>
        <v>#N/A</v>
      </c>
      <c r="F42" s="87"/>
      <c r="G42" s="87" t="e">
        <f>VLOOKUP($D42,'Data Karyawan NEW'!$B$4:$AA$295,12,0)</f>
        <v>#N/A</v>
      </c>
      <c r="H42" s="100" t="e">
        <f>VLOOKUP($D42,'Data Karyawan NEW'!$B$4:$AA$295,13,0)</f>
        <v>#N/A</v>
      </c>
      <c r="I42" s="98"/>
      <c r="J42" s="98" t="e">
        <f>VLOOKUP($D42,'Data Karyawan NEW'!$B$4:$AA$295,6,0)</f>
        <v>#N/A</v>
      </c>
      <c r="K42" s="98" t="e">
        <f>VLOOKUP($D42,'Data Karyawan NEW'!$B$4:$AA$295,3,0)</f>
        <v>#N/A</v>
      </c>
      <c r="L42" s="87" t="str">
        <f t="shared" si="3"/>
        <v/>
      </c>
      <c r="M42" s="98"/>
      <c r="N42" s="98"/>
      <c r="O42" s="98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0" customHeight="1">
      <c r="A43" s="87">
        <v>39</v>
      </c>
      <c r="B43" s="98"/>
      <c r="C43" s="87" t="e">
        <f>VLOOKUP($D43,'Data Karyawan NEW'!$B$4:$AA$295,8,0)</f>
        <v>#N/A</v>
      </c>
      <c r="D43" s="100"/>
      <c r="E43" s="98" t="e">
        <f>VLOOKUP($D43,'Data Karyawan NEW'!$B$4:$AA$295,2,0)</f>
        <v>#N/A</v>
      </c>
      <c r="F43" s="87"/>
      <c r="G43" s="87" t="e">
        <f>VLOOKUP($D43,'Data Karyawan NEW'!$B$4:$AA$295,12,0)</f>
        <v>#N/A</v>
      </c>
      <c r="H43" s="100" t="e">
        <f>VLOOKUP($D43,'Data Karyawan NEW'!$B$4:$AA$295,13,0)</f>
        <v>#N/A</v>
      </c>
      <c r="I43" s="98"/>
      <c r="J43" s="98" t="e">
        <f>VLOOKUP($D43,'Data Karyawan NEW'!$B$4:$AA$295,6,0)</f>
        <v>#N/A</v>
      </c>
      <c r="K43" s="98" t="e">
        <f>VLOOKUP($D43,'Data Karyawan NEW'!$B$4:$AA$295,3,0)</f>
        <v>#N/A</v>
      </c>
      <c r="L43" s="87" t="str">
        <f t="shared" si="3"/>
        <v/>
      </c>
      <c r="M43" s="98"/>
      <c r="N43" s="98"/>
      <c r="O43" s="98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81"/>
      <c r="C44" s="4"/>
      <c r="D44" s="79"/>
      <c r="E44" s="81"/>
      <c r="F44" s="4"/>
      <c r="G44" s="4"/>
      <c r="H44" s="79"/>
      <c r="I44" s="81"/>
      <c r="J44" s="81"/>
      <c r="K44" s="138"/>
      <c r="L44" s="4"/>
      <c r="M44" s="139"/>
      <c r="N44" s="139"/>
      <c r="O44" s="139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81"/>
      <c r="C45" s="4"/>
      <c r="D45" s="79"/>
      <c r="E45" s="81"/>
      <c r="F45" s="4"/>
      <c r="G45" s="4"/>
      <c r="H45" s="79"/>
      <c r="I45" s="81"/>
      <c r="J45" s="81"/>
      <c r="K45" s="138"/>
      <c r="L45" s="4"/>
      <c r="M45" s="139"/>
      <c r="N45" s="139"/>
      <c r="O45" s="139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81"/>
      <c r="C46" s="4"/>
      <c r="D46" s="79"/>
      <c r="E46" s="81"/>
      <c r="F46" s="4"/>
      <c r="G46" s="4"/>
      <c r="H46" s="79"/>
      <c r="I46" s="81"/>
      <c r="J46" s="81"/>
      <c r="K46" s="138"/>
      <c r="L46" s="4"/>
      <c r="M46" s="139"/>
      <c r="N46" s="139"/>
      <c r="O46" s="139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81"/>
      <c r="C47" s="4"/>
      <c r="D47" s="79"/>
      <c r="E47" s="81"/>
      <c r="F47" s="4"/>
      <c r="G47" s="4"/>
      <c r="H47" s="79"/>
      <c r="I47" s="81"/>
      <c r="J47" s="81"/>
      <c r="K47" s="138"/>
      <c r="L47" s="4"/>
      <c r="M47" s="139"/>
      <c r="N47" s="139"/>
      <c r="O47" s="139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81"/>
      <c r="C48" s="4"/>
      <c r="D48" s="79"/>
      <c r="E48" s="81"/>
      <c r="F48" s="4"/>
      <c r="G48" s="4"/>
      <c r="H48" s="79"/>
      <c r="I48" s="81"/>
      <c r="J48" s="81"/>
      <c r="K48" s="138"/>
      <c r="L48" s="4"/>
      <c r="M48" s="139"/>
      <c r="N48" s="139"/>
      <c r="O48" s="139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81"/>
      <c r="C49" s="4"/>
      <c r="D49" s="79"/>
      <c r="E49" s="81"/>
      <c r="F49" s="4"/>
      <c r="G49" s="4"/>
      <c r="H49" s="79"/>
      <c r="I49" s="81"/>
      <c r="J49" s="81"/>
      <c r="K49" s="138"/>
      <c r="L49" s="4"/>
      <c r="M49" s="139"/>
      <c r="N49" s="139"/>
      <c r="O49" s="139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81"/>
      <c r="C50" s="4"/>
      <c r="D50" s="79"/>
      <c r="E50" s="81"/>
      <c r="F50" s="4"/>
      <c r="G50" s="4"/>
      <c r="H50" s="79"/>
      <c r="I50" s="81"/>
      <c r="J50" s="81"/>
      <c r="K50" s="138"/>
      <c r="L50" s="4"/>
      <c r="M50" s="139"/>
      <c r="N50" s="139"/>
      <c r="O50" s="139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81"/>
      <c r="C51" s="4"/>
      <c r="D51" s="79"/>
      <c r="E51" s="81"/>
      <c r="F51" s="4"/>
      <c r="G51" s="4"/>
      <c r="H51" s="79"/>
      <c r="I51" s="81"/>
      <c r="J51" s="81"/>
      <c r="K51" s="138"/>
      <c r="L51" s="4"/>
      <c r="M51" s="139"/>
      <c r="N51" s="139"/>
      <c r="O51" s="139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81"/>
      <c r="C52" s="4"/>
      <c r="D52" s="79"/>
      <c r="E52" s="81"/>
      <c r="F52" s="4"/>
      <c r="G52" s="4"/>
      <c r="H52" s="79"/>
      <c r="I52" s="81"/>
      <c r="J52" s="81"/>
      <c r="K52" s="138"/>
      <c r="L52" s="4"/>
      <c r="M52" s="139"/>
      <c r="N52" s="139"/>
      <c r="O52" s="139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81"/>
      <c r="C53" s="4"/>
      <c r="D53" s="79"/>
      <c r="E53" s="81"/>
      <c r="F53" s="4"/>
      <c r="G53" s="4"/>
      <c r="H53" s="79"/>
      <c r="I53" s="81"/>
      <c r="J53" s="81"/>
      <c r="K53" s="138"/>
      <c r="L53" s="4"/>
      <c r="M53" s="139"/>
      <c r="N53" s="139"/>
      <c r="O53" s="139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81"/>
      <c r="C54" s="4"/>
      <c r="D54" s="79"/>
      <c r="E54" s="81"/>
      <c r="F54" s="4"/>
      <c r="G54" s="4"/>
      <c r="H54" s="79"/>
      <c r="I54" s="81"/>
      <c r="J54" s="81"/>
      <c r="K54" s="138"/>
      <c r="L54" s="4"/>
      <c r="M54" s="139"/>
      <c r="N54" s="139"/>
      <c r="O54" s="139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81"/>
      <c r="C55" s="4"/>
      <c r="D55" s="79"/>
      <c r="E55" s="81"/>
      <c r="F55" s="4"/>
      <c r="G55" s="4"/>
      <c r="H55" s="79"/>
      <c r="I55" s="81"/>
      <c r="J55" s="81"/>
      <c r="K55" s="138"/>
      <c r="L55" s="4"/>
      <c r="M55" s="139"/>
      <c r="N55" s="139"/>
      <c r="O55" s="139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81"/>
      <c r="C56" s="4"/>
      <c r="D56" s="79"/>
      <c r="E56" s="81"/>
      <c r="F56" s="4"/>
      <c r="G56" s="4"/>
      <c r="H56" s="79"/>
      <c r="I56" s="81"/>
      <c r="J56" s="81"/>
      <c r="K56" s="138"/>
      <c r="L56" s="4"/>
      <c r="M56" s="139"/>
      <c r="N56" s="139"/>
      <c r="O56" s="139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81"/>
      <c r="C57" s="4"/>
      <c r="D57" s="79"/>
      <c r="E57" s="81"/>
      <c r="F57" s="4"/>
      <c r="G57" s="4"/>
      <c r="H57" s="79"/>
      <c r="I57" s="81"/>
      <c r="J57" s="81"/>
      <c r="K57" s="138"/>
      <c r="L57" s="4"/>
      <c r="M57" s="139"/>
      <c r="N57" s="139"/>
      <c r="O57" s="139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81"/>
      <c r="C58" s="4"/>
      <c r="D58" s="79"/>
      <c r="E58" s="81"/>
      <c r="F58" s="4"/>
      <c r="G58" s="4"/>
      <c r="H58" s="79"/>
      <c r="I58" s="81"/>
      <c r="J58" s="81"/>
      <c r="K58" s="138"/>
      <c r="L58" s="4"/>
      <c r="M58" s="139"/>
      <c r="N58" s="139"/>
      <c r="O58" s="139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81"/>
      <c r="C59" s="4"/>
      <c r="D59" s="79"/>
      <c r="E59" s="81"/>
      <c r="F59" s="4"/>
      <c r="G59" s="4"/>
      <c r="H59" s="79"/>
      <c r="I59" s="81"/>
      <c r="J59" s="81"/>
      <c r="K59" s="138"/>
      <c r="L59" s="4"/>
      <c r="M59" s="139"/>
      <c r="N59" s="139"/>
      <c r="O59" s="139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81"/>
      <c r="C60" s="4"/>
      <c r="D60" s="79"/>
      <c r="E60" s="81"/>
      <c r="F60" s="4"/>
      <c r="G60" s="4"/>
      <c r="H60" s="79"/>
      <c r="I60" s="81"/>
      <c r="J60" s="81"/>
      <c r="K60" s="138"/>
      <c r="L60" s="4"/>
      <c r="M60" s="139"/>
      <c r="N60" s="139"/>
      <c r="O60" s="139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81"/>
      <c r="C61" s="4"/>
      <c r="D61" s="79"/>
      <c r="E61" s="81"/>
      <c r="F61" s="4"/>
      <c r="G61" s="4"/>
      <c r="H61" s="79"/>
      <c r="I61" s="81"/>
      <c r="J61" s="81"/>
      <c r="K61" s="138"/>
      <c r="L61" s="4"/>
      <c r="M61" s="139"/>
      <c r="N61" s="139"/>
      <c r="O61" s="139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81"/>
      <c r="C62" s="4"/>
      <c r="D62" s="79"/>
      <c r="E62" s="81"/>
      <c r="F62" s="4"/>
      <c r="G62" s="4"/>
      <c r="H62" s="79"/>
      <c r="I62" s="81"/>
      <c r="J62" s="81"/>
      <c r="K62" s="138"/>
      <c r="L62" s="4"/>
      <c r="M62" s="139"/>
      <c r="N62" s="139"/>
      <c r="O62" s="139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81"/>
      <c r="C63" s="4"/>
      <c r="D63" s="79"/>
      <c r="E63" s="81"/>
      <c r="F63" s="4"/>
      <c r="G63" s="4"/>
      <c r="H63" s="79"/>
      <c r="I63" s="81"/>
      <c r="J63" s="81"/>
      <c r="K63" s="138"/>
      <c r="L63" s="4"/>
      <c r="M63" s="139"/>
      <c r="N63" s="139"/>
      <c r="O63" s="139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81"/>
      <c r="C64" s="4"/>
      <c r="D64" s="79"/>
      <c r="E64" s="81"/>
      <c r="F64" s="4"/>
      <c r="G64" s="4"/>
      <c r="H64" s="79"/>
      <c r="I64" s="81"/>
      <c r="J64" s="81"/>
      <c r="K64" s="138"/>
      <c r="L64" s="4"/>
      <c r="M64" s="139"/>
      <c r="N64" s="139"/>
      <c r="O64" s="139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81"/>
      <c r="C65" s="4"/>
      <c r="D65" s="79"/>
      <c r="E65" s="81"/>
      <c r="F65" s="4"/>
      <c r="G65" s="4"/>
      <c r="H65" s="79"/>
      <c r="I65" s="81"/>
      <c r="J65" s="81"/>
      <c r="K65" s="138"/>
      <c r="L65" s="4"/>
      <c r="M65" s="139"/>
      <c r="N65" s="139"/>
      <c r="O65" s="139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81"/>
      <c r="C66" s="4"/>
      <c r="D66" s="79"/>
      <c r="E66" s="81"/>
      <c r="F66" s="4"/>
      <c r="G66" s="4"/>
      <c r="H66" s="79"/>
      <c r="I66" s="81"/>
      <c r="J66" s="81"/>
      <c r="K66" s="138"/>
      <c r="L66" s="4"/>
      <c r="M66" s="139"/>
      <c r="N66" s="139"/>
      <c r="O66" s="139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81"/>
      <c r="C67" s="4"/>
      <c r="D67" s="79"/>
      <c r="E67" s="81"/>
      <c r="F67" s="4"/>
      <c r="G67" s="4"/>
      <c r="H67" s="79"/>
      <c r="I67" s="81"/>
      <c r="J67" s="81"/>
      <c r="K67" s="138"/>
      <c r="L67" s="4"/>
      <c r="M67" s="139"/>
      <c r="N67" s="139"/>
      <c r="O67" s="139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81"/>
      <c r="C68" s="4"/>
      <c r="D68" s="79"/>
      <c r="E68" s="81"/>
      <c r="F68" s="4"/>
      <c r="G68" s="4"/>
      <c r="H68" s="79"/>
      <c r="I68" s="81"/>
      <c r="J68" s="81"/>
      <c r="K68" s="138"/>
      <c r="L68" s="4"/>
      <c r="M68" s="139"/>
      <c r="N68" s="139"/>
      <c r="O68" s="139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81"/>
      <c r="C69" s="4"/>
      <c r="D69" s="79"/>
      <c r="E69" s="81"/>
      <c r="F69" s="4"/>
      <c r="G69" s="4"/>
      <c r="H69" s="79"/>
      <c r="I69" s="81"/>
      <c r="J69" s="81"/>
      <c r="K69" s="138"/>
      <c r="L69" s="4"/>
      <c r="M69" s="139"/>
      <c r="N69" s="139"/>
      <c r="O69" s="139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81"/>
      <c r="C70" s="4"/>
      <c r="D70" s="79"/>
      <c r="E70" s="81"/>
      <c r="F70" s="4"/>
      <c r="G70" s="4"/>
      <c r="H70" s="79"/>
      <c r="I70" s="81"/>
      <c r="J70" s="81"/>
      <c r="K70" s="138"/>
      <c r="L70" s="4"/>
      <c r="M70" s="139"/>
      <c r="N70" s="139"/>
      <c r="O70" s="139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81"/>
      <c r="C71" s="4"/>
      <c r="D71" s="79"/>
      <c r="E71" s="81"/>
      <c r="F71" s="4"/>
      <c r="G71" s="4"/>
      <c r="H71" s="79"/>
      <c r="I71" s="81"/>
      <c r="J71" s="81"/>
      <c r="K71" s="138"/>
      <c r="L71" s="4"/>
      <c r="M71" s="139"/>
      <c r="N71" s="139"/>
      <c r="O71" s="139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81"/>
      <c r="C72" s="4"/>
      <c r="D72" s="79"/>
      <c r="E72" s="81"/>
      <c r="F72" s="4"/>
      <c r="G72" s="4"/>
      <c r="H72" s="79"/>
      <c r="I72" s="81"/>
      <c r="J72" s="81"/>
      <c r="K72" s="138"/>
      <c r="L72" s="4"/>
      <c r="M72" s="139"/>
      <c r="N72" s="139"/>
      <c r="O72" s="139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81"/>
      <c r="C73" s="4"/>
      <c r="D73" s="79"/>
      <c r="E73" s="81"/>
      <c r="F73" s="4"/>
      <c r="G73" s="4"/>
      <c r="H73" s="79"/>
      <c r="I73" s="81"/>
      <c r="J73" s="81"/>
      <c r="K73" s="138"/>
      <c r="L73" s="4"/>
      <c r="M73" s="139"/>
      <c r="N73" s="139"/>
      <c r="O73" s="139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81"/>
      <c r="C74" s="4"/>
      <c r="D74" s="79"/>
      <c r="E74" s="81"/>
      <c r="F74" s="4"/>
      <c r="G74" s="4"/>
      <c r="H74" s="79"/>
      <c r="I74" s="81"/>
      <c r="J74" s="81"/>
      <c r="K74" s="138"/>
      <c r="L74" s="4"/>
      <c r="M74" s="139"/>
      <c r="N74" s="139"/>
      <c r="O74" s="139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81"/>
      <c r="C75" s="4"/>
      <c r="D75" s="79"/>
      <c r="E75" s="81"/>
      <c r="F75" s="4"/>
      <c r="G75" s="4"/>
      <c r="H75" s="79"/>
      <c r="I75" s="81"/>
      <c r="J75" s="81"/>
      <c r="K75" s="138"/>
      <c r="L75" s="4"/>
      <c r="M75" s="139"/>
      <c r="N75" s="139"/>
      <c r="O75" s="139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81"/>
      <c r="C76" s="4"/>
      <c r="D76" s="79"/>
      <c r="E76" s="81"/>
      <c r="F76" s="4"/>
      <c r="G76" s="4"/>
      <c r="H76" s="79"/>
      <c r="I76" s="81"/>
      <c r="J76" s="81"/>
      <c r="K76" s="138"/>
      <c r="L76" s="4"/>
      <c r="M76" s="139"/>
      <c r="N76" s="139"/>
      <c r="O76" s="139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81"/>
      <c r="C77" s="4"/>
      <c r="D77" s="79"/>
      <c r="E77" s="81"/>
      <c r="F77" s="4"/>
      <c r="G77" s="4"/>
      <c r="H77" s="79"/>
      <c r="I77" s="81"/>
      <c r="J77" s="81"/>
      <c r="K77" s="138"/>
      <c r="L77" s="4"/>
      <c r="M77" s="139"/>
      <c r="N77" s="139"/>
      <c r="O77" s="139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81"/>
      <c r="C78" s="4"/>
      <c r="D78" s="79"/>
      <c r="E78" s="81"/>
      <c r="F78" s="4"/>
      <c r="G78" s="4"/>
      <c r="H78" s="79"/>
      <c r="I78" s="81"/>
      <c r="J78" s="81"/>
      <c r="K78" s="138"/>
      <c r="L78" s="4"/>
      <c r="M78" s="139"/>
      <c r="N78" s="139"/>
      <c r="O78" s="139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81"/>
      <c r="C79" s="4"/>
      <c r="D79" s="79"/>
      <c r="E79" s="81"/>
      <c r="F79" s="4"/>
      <c r="G79" s="4"/>
      <c r="H79" s="79"/>
      <c r="I79" s="81"/>
      <c r="J79" s="81"/>
      <c r="K79" s="138"/>
      <c r="L79" s="4"/>
      <c r="M79" s="139"/>
      <c r="N79" s="139"/>
      <c r="O79" s="139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81"/>
      <c r="C80" s="4"/>
      <c r="D80" s="79"/>
      <c r="E80" s="81"/>
      <c r="F80" s="4"/>
      <c r="G80" s="4"/>
      <c r="H80" s="79"/>
      <c r="I80" s="81"/>
      <c r="J80" s="81"/>
      <c r="K80" s="138"/>
      <c r="L80" s="4"/>
      <c r="M80" s="139"/>
      <c r="N80" s="139"/>
      <c r="O80" s="139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81"/>
      <c r="C81" s="4"/>
      <c r="D81" s="79"/>
      <c r="E81" s="81"/>
      <c r="F81" s="4"/>
      <c r="G81" s="4"/>
      <c r="H81" s="79"/>
      <c r="I81" s="81"/>
      <c r="J81" s="81"/>
      <c r="K81" s="138"/>
      <c r="L81" s="4"/>
      <c r="M81" s="139"/>
      <c r="N81" s="139"/>
      <c r="O81" s="139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81"/>
      <c r="C82" s="4"/>
      <c r="D82" s="79"/>
      <c r="E82" s="81"/>
      <c r="F82" s="4"/>
      <c r="G82" s="4"/>
      <c r="H82" s="79"/>
      <c r="I82" s="81"/>
      <c r="J82" s="81"/>
      <c r="K82" s="138"/>
      <c r="L82" s="4"/>
      <c r="M82" s="139"/>
      <c r="N82" s="139"/>
      <c r="O82" s="139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81"/>
      <c r="C83" s="4"/>
      <c r="D83" s="79"/>
      <c r="E83" s="81"/>
      <c r="F83" s="4"/>
      <c r="G83" s="4"/>
      <c r="H83" s="79"/>
      <c r="I83" s="81"/>
      <c r="J83" s="81"/>
      <c r="K83" s="138"/>
      <c r="L83" s="4"/>
      <c r="M83" s="139"/>
      <c r="N83" s="139"/>
      <c r="O83" s="139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81"/>
      <c r="C84" s="4"/>
      <c r="D84" s="79"/>
      <c r="E84" s="81"/>
      <c r="F84" s="4"/>
      <c r="G84" s="4"/>
      <c r="H84" s="79"/>
      <c r="I84" s="81"/>
      <c r="J84" s="81"/>
      <c r="K84" s="138"/>
      <c r="L84" s="4"/>
      <c r="M84" s="139"/>
      <c r="N84" s="139"/>
      <c r="O84" s="139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81"/>
      <c r="C85" s="4"/>
      <c r="D85" s="79"/>
      <c r="E85" s="81"/>
      <c r="F85" s="4"/>
      <c r="G85" s="4"/>
      <c r="H85" s="79"/>
      <c r="I85" s="81"/>
      <c r="J85" s="81"/>
      <c r="K85" s="138"/>
      <c r="L85" s="4"/>
      <c r="M85" s="139"/>
      <c r="N85" s="139"/>
      <c r="O85" s="139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81"/>
      <c r="C86" s="4"/>
      <c r="D86" s="79"/>
      <c r="E86" s="81"/>
      <c r="F86" s="4"/>
      <c r="G86" s="4"/>
      <c r="H86" s="79"/>
      <c r="I86" s="81"/>
      <c r="J86" s="81"/>
      <c r="K86" s="138"/>
      <c r="L86" s="4"/>
      <c r="M86" s="139"/>
      <c r="N86" s="139"/>
      <c r="O86" s="139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81"/>
      <c r="C87" s="4"/>
      <c r="D87" s="79"/>
      <c r="E87" s="81"/>
      <c r="F87" s="4"/>
      <c r="G87" s="4"/>
      <c r="H87" s="79"/>
      <c r="I87" s="81"/>
      <c r="J87" s="81"/>
      <c r="K87" s="138"/>
      <c r="L87" s="4"/>
      <c r="M87" s="139"/>
      <c r="N87" s="139"/>
      <c r="O87" s="139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81"/>
      <c r="C88" s="4"/>
      <c r="D88" s="79"/>
      <c r="E88" s="81"/>
      <c r="F88" s="4"/>
      <c r="G88" s="4"/>
      <c r="H88" s="79"/>
      <c r="I88" s="81"/>
      <c r="J88" s="81"/>
      <c r="K88" s="138"/>
      <c r="L88" s="4"/>
      <c r="M88" s="139"/>
      <c r="N88" s="139"/>
      <c r="O88" s="139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81"/>
      <c r="C89" s="4"/>
      <c r="D89" s="79"/>
      <c r="E89" s="81"/>
      <c r="F89" s="4"/>
      <c r="G89" s="4"/>
      <c r="H89" s="79"/>
      <c r="I89" s="81"/>
      <c r="J89" s="81"/>
      <c r="K89" s="138"/>
      <c r="L89" s="4"/>
      <c r="M89" s="139"/>
      <c r="N89" s="139"/>
      <c r="O89" s="139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81"/>
      <c r="C90" s="4"/>
      <c r="D90" s="79"/>
      <c r="E90" s="81"/>
      <c r="F90" s="4"/>
      <c r="G90" s="4"/>
      <c r="H90" s="79"/>
      <c r="I90" s="81"/>
      <c r="J90" s="81"/>
      <c r="K90" s="138"/>
      <c r="L90" s="4"/>
      <c r="M90" s="139"/>
      <c r="N90" s="139"/>
      <c r="O90" s="139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81"/>
      <c r="C91" s="4"/>
      <c r="D91" s="79"/>
      <c r="E91" s="81"/>
      <c r="F91" s="4"/>
      <c r="G91" s="4"/>
      <c r="H91" s="79"/>
      <c r="I91" s="81"/>
      <c r="J91" s="81"/>
      <c r="K91" s="138"/>
      <c r="L91" s="4"/>
      <c r="M91" s="139"/>
      <c r="N91" s="139"/>
      <c r="O91" s="139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81"/>
      <c r="C92" s="4"/>
      <c r="D92" s="79"/>
      <c r="E92" s="81"/>
      <c r="F92" s="4"/>
      <c r="G92" s="4"/>
      <c r="H92" s="79"/>
      <c r="I92" s="81"/>
      <c r="J92" s="81"/>
      <c r="K92" s="138"/>
      <c r="L92" s="4"/>
      <c r="M92" s="139"/>
      <c r="N92" s="139"/>
      <c r="O92" s="139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81"/>
      <c r="C93" s="4"/>
      <c r="D93" s="79"/>
      <c r="E93" s="81"/>
      <c r="F93" s="4"/>
      <c r="G93" s="4"/>
      <c r="H93" s="79"/>
      <c r="I93" s="81"/>
      <c r="J93" s="81"/>
      <c r="K93" s="138"/>
      <c r="L93" s="4"/>
      <c r="M93" s="139"/>
      <c r="N93" s="139"/>
      <c r="O93" s="139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81"/>
      <c r="C94" s="4"/>
      <c r="D94" s="79"/>
      <c r="E94" s="81"/>
      <c r="F94" s="4"/>
      <c r="G94" s="4"/>
      <c r="H94" s="79"/>
      <c r="I94" s="81"/>
      <c r="J94" s="81"/>
      <c r="K94" s="138"/>
      <c r="L94" s="4"/>
      <c r="M94" s="139"/>
      <c r="N94" s="139"/>
      <c r="O94" s="139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81"/>
      <c r="C95" s="4"/>
      <c r="D95" s="79"/>
      <c r="E95" s="81"/>
      <c r="F95" s="4"/>
      <c r="G95" s="4"/>
      <c r="H95" s="79"/>
      <c r="I95" s="81"/>
      <c r="J95" s="81"/>
      <c r="K95" s="138"/>
      <c r="L95" s="4"/>
      <c r="M95" s="139"/>
      <c r="N95" s="139"/>
      <c r="O95" s="139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81"/>
      <c r="C96" s="4"/>
      <c r="D96" s="79"/>
      <c r="E96" s="81"/>
      <c r="F96" s="4"/>
      <c r="G96" s="4"/>
      <c r="H96" s="79"/>
      <c r="I96" s="81"/>
      <c r="J96" s="81"/>
      <c r="K96" s="138"/>
      <c r="L96" s="4"/>
      <c r="M96" s="139"/>
      <c r="N96" s="139"/>
      <c r="O96" s="139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81"/>
      <c r="C97" s="4"/>
      <c r="D97" s="79"/>
      <c r="E97" s="81"/>
      <c r="F97" s="4"/>
      <c r="G97" s="4"/>
      <c r="H97" s="79"/>
      <c r="I97" s="81"/>
      <c r="J97" s="81"/>
      <c r="K97" s="138"/>
      <c r="L97" s="4"/>
      <c r="M97" s="139"/>
      <c r="N97" s="139"/>
      <c r="O97" s="139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81"/>
      <c r="C98" s="4"/>
      <c r="D98" s="79"/>
      <c r="E98" s="81"/>
      <c r="F98" s="4"/>
      <c r="G98" s="4"/>
      <c r="H98" s="79"/>
      <c r="I98" s="81"/>
      <c r="J98" s="81"/>
      <c r="K98" s="138"/>
      <c r="L98" s="4"/>
      <c r="M98" s="139"/>
      <c r="N98" s="139"/>
      <c r="O98" s="139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81"/>
      <c r="C99" s="4"/>
      <c r="D99" s="79"/>
      <c r="E99" s="81"/>
      <c r="F99" s="4"/>
      <c r="G99" s="4"/>
      <c r="H99" s="79"/>
      <c r="I99" s="81"/>
      <c r="J99" s="81"/>
      <c r="K99" s="138"/>
      <c r="L99" s="4"/>
      <c r="M99" s="139"/>
      <c r="N99" s="139"/>
      <c r="O99" s="139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81"/>
      <c r="C100" s="4"/>
      <c r="D100" s="79"/>
      <c r="E100" s="81"/>
      <c r="F100" s="4"/>
      <c r="G100" s="4"/>
      <c r="H100" s="79"/>
      <c r="I100" s="81"/>
      <c r="J100" s="81"/>
      <c r="K100" s="138"/>
      <c r="L100" s="4"/>
      <c r="M100" s="139"/>
      <c r="N100" s="139"/>
      <c r="O100" s="139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81"/>
      <c r="C101" s="4"/>
      <c r="D101" s="79"/>
      <c r="E101" s="81"/>
      <c r="F101" s="4"/>
      <c r="G101" s="4"/>
      <c r="H101" s="79"/>
      <c r="I101" s="81"/>
      <c r="J101" s="81"/>
      <c r="K101" s="138"/>
      <c r="L101" s="4"/>
      <c r="M101" s="139"/>
      <c r="N101" s="139"/>
      <c r="O101" s="139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81"/>
      <c r="C102" s="4"/>
      <c r="D102" s="79"/>
      <c r="E102" s="81"/>
      <c r="F102" s="4"/>
      <c r="G102" s="4"/>
      <c r="H102" s="79"/>
      <c r="I102" s="81"/>
      <c r="J102" s="81"/>
      <c r="K102" s="138"/>
      <c r="L102" s="4"/>
      <c r="M102" s="139"/>
      <c r="N102" s="139"/>
      <c r="O102" s="139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81"/>
      <c r="C103" s="4"/>
      <c r="D103" s="79"/>
      <c r="E103" s="81"/>
      <c r="F103" s="4"/>
      <c r="G103" s="4"/>
      <c r="H103" s="79"/>
      <c r="I103" s="81"/>
      <c r="J103" s="81"/>
      <c r="K103" s="138"/>
      <c r="L103" s="4"/>
      <c r="M103" s="139"/>
      <c r="N103" s="139"/>
      <c r="O103" s="139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81"/>
      <c r="C104" s="4"/>
      <c r="D104" s="79"/>
      <c r="E104" s="81"/>
      <c r="F104" s="4"/>
      <c r="G104" s="4"/>
      <c r="H104" s="79"/>
      <c r="I104" s="81"/>
      <c r="J104" s="81"/>
      <c r="K104" s="138"/>
      <c r="L104" s="4"/>
      <c r="M104" s="139"/>
      <c r="N104" s="139"/>
      <c r="O104" s="139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81"/>
      <c r="C105" s="4"/>
      <c r="D105" s="79"/>
      <c r="E105" s="81"/>
      <c r="F105" s="4"/>
      <c r="G105" s="4"/>
      <c r="H105" s="79"/>
      <c r="I105" s="81"/>
      <c r="J105" s="81"/>
      <c r="K105" s="138"/>
      <c r="L105" s="4"/>
      <c r="M105" s="139"/>
      <c r="N105" s="139"/>
      <c r="O105" s="139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81"/>
      <c r="C106" s="4"/>
      <c r="D106" s="79"/>
      <c r="E106" s="81"/>
      <c r="F106" s="4"/>
      <c r="G106" s="4"/>
      <c r="H106" s="79"/>
      <c r="I106" s="81"/>
      <c r="J106" s="81"/>
      <c r="K106" s="138"/>
      <c r="L106" s="4"/>
      <c r="M106" s="139"/>
      <c r="N106" s="139"/>
      <c r="O106" s="139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81"/>
      <c r="C107" s="4"/>
      <c r="D107" s="79"/>
      <c r="E107" s="81"/>
      <c r="F107" s="4"/>
      <c r="G107" s="4"/>
      <c r="H107" s="79"/>
      <c r="I107" s="81"/>
      <c r="J107" s="81"/>
      <c r="K107" s="138"/>
      <c r="L107" s="4"/>
      <c r="M107" s="139"/>
      <c r="N107" s="139"/>
      <c r="O107" s="139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81"/>
      <c r="C108" s="4"/>
      <c r="D108" s="79"/>
      <c r="E108" s="81"/>
      <c r="F108" s="4"/>
      <c r="G108" s="4"/>
      <c r="H108" s="79"/>
      <c r="I108" s="81"/>
      <c r="J108" s="81"/>
      <c r="K108" s="138"/>
      <c r="L108" s="4"/>
      <c r="M108" s="139"/>
      <c r="N108" s="139"/>
      <c r="O108" s="139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81"/>
      <c r="C109" s="4"/>
      <c r="D109" s="79"/>
      <c r="E109" s="81"/>
      <c r="F109" s="4"/>
      <c r="G109" s="4"/>
      <c r="H109" s="79"/>
      <c r="I109" s="81"/>
      <c r="J109" s="81"/>
      <c r="K109" s="138"/>
      <c r="L109" s="4"/>
      <c r="M109" s="139"/>
      <c r="N109" s="139"/>
      <c r="O109" s="139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81"/>
      <c r="C110" s="4"/>
      <c r="D110" s="79"/>
      <c r="E110" s="81"/>
      <c r="F110" s="4"/>
      <c r="G110" s="4"/>
      <c r="H110" s="79"/>
      <c r="I110" s="81"/>
      <c r="J110" s="81"/>
      <c r="K110" s="138"/>
      <c r="L110" s="4"/>
      <c r="M110" s="139"/>
      <c r="N110" s="139"/>
      <c r="O110" s="139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81"/>
      <c r="C111" s="4"/>
      <c r="D111" s="79"/>
      <c r="E111" s="81"/>
      <c r="F111" s="4"/>
      <c r="G111" s="4"/>
      <c r="H111" s="79"/>
      <c r="I111" s="81"/>
      <c r="J111" s="81"/>
      <c r="K111" s="138"/>
      <c r="L111" s="4"/>
      <c r="M111" s="139"/>
      <c r="N111" s="139"/>
      <c r="O111" s="139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81"/>
      <c r="C112" s="4"/>
      <c r="D112" s="79"/>
      <c r="E112" s="81"/>
      <c r="F112" s="4"/>
      <c r="G112" s="4"/>
      <c r="H112" s="79"/>
      <c r="I112" s="81"/>
      <c r="J112" s="81"/>
      <c r="K112" s="138"/>
      <c r="L112" s="4"/>
      <c r="M112" s="139"/>
      <c r="N112" s="139"/>
      <c r="O112" s="139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81"/>
      <c r="C113" s="4"/>
      <c r="D113" s="79"/>
      <c r="E113" s="81"/>
      <c r="F113" s="4"/>
      <c r="G113" s="4"/>
      <c r="H113" s="79"/>
      <c r="I113" s="81"/>
      <c r="J113" s="81"/>
      <c r="K113" s="138"/>
      <c r="L113" s="4"/>
      <c r="M113" s="139"/>
      <c r="N113" s="139"/>
      <c r="O113" s="139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81"/>
      <c r="C114" s="4"/>
      <c r="D114" s="79"/>
      <c r="E114" s="81"/>
      <c r="F114" s="4"/>
      <c r="G114" s="4"/>
      <c r="H114" s="79"/>
      <c r="I114" s="81"/>
      <c r="J114" s="81"/>
      <c r="K114" s="138"/>
      <c r="L114" s="4"/>
      <c r="M114" s="139"/>
      <c r="N114" s="139"/>
      <c r="O114" s="139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81"/>
      <c r="C115" s="4"/>
      <c r="D115" s="79"/>
      <c r="E115" s="81"/>
      <c r="F115" s="4"/>
      <c r="G115" s="4"/>
      <c r="H115" s="79"/>
      <c r="I115" s="81"/>
      <c r="J115" s="81"/>
      <c r="K115" s="138"/>
      <c r="L115" s="4"/>
      <c r="M115" s="139"/>
      <c r="N115" s="139"/>
      <c r="O115" s="139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81"/>
      <c r="C116" s="4"/>
      <c r="D116" s="79"/>
      <c r="E116" s="81"/>
      <c r="F116" s="4"/>
      <c r="G116" s="4"/>
      <c r="H116" s="79"/>
      <c r="I116" s="81"/>
      <c r="J116" s="81"/>
      <c r="K116" s="138"/>
      <c r="L116" s="4"/>
      <c r="M116" s="139"/>
      <c r="N116" s="139"/>
      <c r="O116" s="139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81"/>
      <c r="C117" s="4"/>
      <c r="D117" s="79"/>
      <c r="E117" s="81"/>
      <c r="F117" s="4"/>
      <c r="G117" s="4"/>
      <c r="H117" s="79"/>
      <c r="I117" s="81"/>
      <c r="J117" s="81"/>
      <c r="K117" s="138"/>
      <c r="L117" s="4"/>
      <c r="M117" s="139"/>
      <c r="N117" s="139"/>
      <c r="O117" s="139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81"/>
      <c r="C118" s="4"/>
      <c r="D118" s="79"/>
      <c r="E118" s="81"/>
      <c r="F118" s="4"/>
      <c r="G118" s="4"/>
      <c r="H118" s="79"/>
      <c r="I118" s="81"/>
      <c r="J118" s="81"/>
      <c r="K118" s="138"/>
      <c r="L118" s="4"/>
      <c r="M118" s="139"/>
      <c r="N118" s="139"/>
      <c r="O118" s="139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81"/>
      <c r="C119" s="4"/>
      <c r="D119" s="79"/>
      <c r="E119" s="81"/>
      <c r="F119" s="4"/>
      <c r="G119" s="4"/>
      <c r="H119" s="79"/>
      <c r="I119" s="81"/>
      <c r="J119" s="81"/>
      <c r="K119" s="138"/>
      <c r="L119" s="4"/>
      <c r="M119" s="139"/>
      <c r="N119" s="139"/>
      <c r="O119" s="139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81"/>
      <c r="C120" s="4"/>
      <c r="D120" s="79"/>
      <c r="E120" s="81"/>
      <c r="F120" s="4"/>
      <c r="G120" s="4"/>
      <c r="H120" s="79"/>
      <c r="I120" s="81"/>
      <c r="J120" s="81"/>
      <c r="K120" s="138"/>
      <c r="L120" s="4"/>
      <c r="M120" s="139"/>
      <c r="N120" s="139"/>
      <c r="O120" s="139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81"/>
      <c r="C121" s="4"/>
      <c r="D121" s="79"/>
      <c r="E121" s="81"/>
      <c r="F121" s="4"/>
      <c r="G121" s="4"/>
      <c r="H121" s="79"/>
      <c r="I121" s="81"/>
      <c r="J121" s="81"/>
      <c r="K121" s="138"/>
      <c r="L121" s="4"/>
      <c r="M121" s="139"/>
      <c r="N121" s="139"/>
      <c r="O121" s="139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81"/>
      <c r="C122" s="4"/>
      <c r="D122" s="79"/>
      <c r="E122" s="81"/>
      <c r="F122" s="4"/>
      <c r="G122" s="4"/>
      <c r="H122" s="79"/>
      <c r="I122" s="81"/>
      <c r="J122" s="81"/>
      <c r="K122" s="138"/>
      <c r="L122" s="4"/>
      <c r="M122" s="139"/>
      <c r="N122" s="139"/>
      <c r="O122" s="139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81"/>
      <c r="C123" s="4"/>
      <c r="D123" s="79"/>
      <c r="E123" s="81"/>
      <c r="F123" s="4"/>
      <c r="G123" s="4"/>
      <c r="H123" s="79"/>
      <c r="I123" s="81"/>
      <c r="J123" s="81"/>
      <c r="K123" s="138"/>
      <c r="L123" s="4"/>
      <c r="M123" s="139"/>
      <c r="N123" s="139"/>
      <c r="O123" s="139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81"/>
      <c r="C124" s="4"/>
      <c r="D124" s="79"/>
      <c r="E124" s="81"/>
      <c r="F124" s="4"/>
      <c r="G124" s="4"/>
      <c r="H124" s="79"/>
      <c r="I124" s="81"/>
      <c r="J124" s="81"/>
      <c r="K124" s="138"/>
      <c r="L124" s="4"/>
      <c r="M124" s="139"/>
      <c r="N124" s="139"/>
      <c r="O124" s="139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81"/>
      <c r="C125" s="4"/>
      <c r="D125" s="79"/>
      <c r="E125" s="81"/>
      <c r="F125" s="4"/>
      <c r="G125" s="4"/>
      <c r="H125" s="79"/>
      <c r="I125" s="81"/>
      <c r="J125" s="81"/>
      <c r="K125" s="138"/>
      <c r="L125" s="4"/>
      <c r="M125" s="139"/>
      <c r="N125" s="139"/>
      <c r="O125" s="139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81"/>
      <c r="C126" s="4"/>
      <c r="D126" s="79"/>
      <c r="E126" s="81"/>
      <c r="F126" s="4"/>
      <c r="G126" s="4"/>
      <c r="H126" s="79"/>
      <c r="I126" s="81"/>
      <c r="J126" s="81"/>
      <c r="K126" s="138"/>
      <c r="L126" s="4"/>
      <c r="M126" s="139"/>
      <c r="N126" s="139"/>
      <c r="O126" s="139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81"/>
      <c r="C127" s="4"/>
      <c r="D127" s="79"/>
      <c r="E127" s="81"/>
      <c r="F127" s="4"/>
      <c r="G127" s="4"/>
      <c r="H127" s="79"/>
      <c r="I127" s="81"/>
      <c r="J127" s="81"/>
      <c r="K127" s="138"/>
      <c r="L127" s="4"/>
      <c r="M127" s="139"/>
      <c r="N127" s="139"/>
      <c r="O127" s="139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81"/>
      <c r="C128" s="4"/>
      <c r="D128" s="79"/>
      <c r="E128" s="81"/>
      <c r="F128" s="4"/>
      <c r="G128" s="4"/>
      <c r="H128" s="79"/>
      <c r="I128" s="81"/>
      <c r="J128" s="81"/>
      <c r="K128" s="138"/>
      <c r="L128" s="4"/>
      <c r="M128" s="139"/>
      <c r="N128" s="139"/>
      <c r="O128" s="139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81"/>
      <c r="C129" s="4"/>
      <c r="D129" s="79"/>
      <c r="E129" s="81"/>
      <c r="F129" s="4"/>
      <c r="G129" s="4"/>
      <c r="H129" s="79"/>
      <c r="I129" s="81"/>
      <c r="J129" s="81"/>
      <c r="K129" s="138"/>
      <c r="L129" s="4"/>
      <c r="M129" s="139"/>
      <c r="N129" s="139"/>
      <c r="O129" s="139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81"/>
      <c r="C130" s="4"/>
      <c r="D130" s="79"/>
      <c r="E130" s="81"/>
      <c r="F130" s="4"/>
      <c r="G130" s="4"/>
      <c r="H130" s="79"/>
      <c r="I130" s="81"/>
      <c r="J130" s="81"/>
      <c r="K130" s="138"/>
      <c r="L130" s="4"/>
      <c r="M130" s="139"/>
      <c r="N130" s="139"/>
      <c r="O130" s="139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81"/>
      <c r="C131" s="4"/>
      <c r="D131" s="79"/>
      <c r="E131" s="81"/>
      <c r="F131" s="4"/>
      <c r="G131" s="4"/>
      <c r="H131" s="79"/>
      <c r="I131" s="81"/>
      <c r="J131" s="81"/>
      <c r="K131" s="138"/>
      <c r="L131" s="4"/>
      <c r="M131" s="139"/>
      <c r="N131" s="139"/>
      <c r="O131" s="139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81"/>
      <c r="C132" s="4"/>
      <c r="D132" s="79"/>
      <c r="E132" s="81"/>
      <c r="F132" s="4"/>
      <c r="G132" s="4"/>
      <c r="H132" s="79"/>
      <c r="I132" s="81"/>
      <c r="J132" s="81"/>
      <c r="K132" s="138"/>
      <c r="L132" s="4"/>
      <c r="M132" s="139"/>
      <c r="N132" s="139"/>
      <c r="O132" s="139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81"/>
      <c r="C133" s="4"/>
      <c r="D133" s="79"/>
      <c r="E133" s="81"/>
      <c r="F133" s="4"/>
      <c r="G133" s="4"/>
      <c r="H133" s="79"/>
      <c r="I133" s="81"/>
      <c r="J133" s="81"/>
      <c r="K133" s="138"/>
      <c r="L133" s="4"/>
      <c r="M133" s="139"/>
      <c r="N133" s="139"/>
      <c r="O133" s="139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81"/>
      <c r="C134" s="4"/>
      <c r="D134" s="79"/>
      <c r="E134" s="81"/>
      <c r="F134" s="4"/>
      <c r="G134" s="4"/>
      <c r="H134" s="79"/>
      <c r="I134" s="81"/>
      <c r="J134" s="81"/>
      <c r="K134" s="138"/>
      <c r="L134" s="4"/>
      <c r="M134" s="139"/>
      <c r="N134" s="139"/>
      <c r="O134" s="139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81"/>
      <c r="C135" s="4"/>
      <c r="D135" s="79"/>
      <c r="E135" s="81"/>
      <c r="F135" s="4"/>
      <c r="G135" s="4"/>
      <c r="H135" s="79"/>
      <c r="I135" s="81"/>
      <c r="J135" s="81"/>
      <c r="K135" s="138"/>
      <c r="L135" s="4"/>
      <c r="M135" s="139"/>
      <c r="N135" s="139"/>
      <c r="O135" s="139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81"/>
      <c r="C136" s="4"/>
      <c r="D136" s="79"/>
      <c r="E136" s="81"/>
      <c r="F136" s="4"/>
      <c r="G136" s="4"/>
      <c r="H136" s="79"/>
      <c r="I136" s="81"/>
      <c r="J136" s="81"/>
      <c r="K136" s="138"/>
      <c r="L136" s="4"/>
      <c r="M136" s="139"/>
      <c r="N136" s="139"/>
      <c r="O136" s="139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81"/>
      <c r="C137" s="4"/>
      <c r="D137" s="79"/>
      <c r="E137" s="81"/>
      <c r="F137" s="4"/>
      <c r="G137" s="4"/>
      <c r="H137" s="79"/>
      <c r="I137" s="81"/>
      <c r="J137" s="81"/>
      <c r="K137" s="138"/>
      <c r="L137" s="4"/>
      <c r="M137" s="139"/>
      <c r="N137" s="139"/>
      <c r="O137" s="139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81"/>
      <c r="C138" s="4"/>
      <c r="D138" s="79"/>
      <c r="E138" s="81"/>
      <c r="F138" s="4"/>
      <c r="G138" s="4"/>
      <c r="H138" s="79"/>
      <c r="I138" s="81"/>
      <c r="J138" s="81"/>
      <c r="K138" s="138"/>
      <c r="L138" s="4"/>
      <c r="M138" s="139"/>
      <c r="N138" s="139"/>
      <c r="O138" s="139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81"/>
      <c r="C139" s="4"/>
      <c r="D139" s="79"/>
      <c r="E139" s="81"/>
      <c r="F139" s="4"/>
      <c r="G139" s="4"/>
      <c r="H139" s="79"/>
      <c r="I139" s="81"/>
      <c r="J139" s="81"/>
      <c r="K139" s="138"/>
      <c r="L139" s="4"/>
      <c r="M139" s="139"/>
      <c r="N139" s="139"/>
      <c r="O139" s="139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81"/>
      <c r="C140" s="4"/>
      <c r="D140" s="79"/>
      <c r="E140" s="81"/>
      <c r="F140" s="4"/>
      <c r="G140" s="4"/>
      <c r="H140" s="79"/>
      <c r="I140" s="81"/>
      <c r="J140" s="81"/>
      <c r="K140" s="138"/>
      <c r="L140" s="4"/>
      <c r="M140" s="139"/>
      <c r="N140" s="139"/>
      <c r="O140" s="139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81"/>
      <c r="C141" s="4"/>
      <c r="D141" s="79"/>
      <c r="E141" s="81"/>
      <c r="F141" s="4"/>
      <c r="G141" s="4"/>
      <c r="H141" s="79"/>
      <c r="I141" s="81"/>
      <c r="J141" s="81"/>
      <c r="K141" s="138"/>
      <c r="L141" s="4"/>
      <c r="M141" s="139"/>
      <c r="N141" s="139"/>
      <c r="O141" s="139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81"/>
      <c r="C142" s="4"/>
      <c r="D142" s="79"/>
      <c r="E142" s="81"/>
      <c r="F142" s="4"/>
      <c r="G142" s="4"/>
      <c r="H142" s="79"/>
      <c r="I142" s="81"/>
      <c r="J142" s="81"/>
      <c r="K142" s="138"/>
      <c r="L142" s="4"/>
      <c r="M142" s="139"/>
      <c r="N142" s="139"/>
      <c r="O142" s="139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81"/>
      <c r="C143" s="4"/>
      <c r="D143" s="79"/>
      <c r="E143" s="81"/>
      <c r="F143" s="4"/>
      <c r="G143" s="4"/>
      <c r="H143" s="79"/>
      <c r="I143" s="81"/>
      <c r="J143" s="81"/>
      <c r="K143" s="138"/>
      <c r="L143" s="4"/>
      <c r="M143" s="139"/>
      <c r="N143" s="139"/>
      <c r="O143" s="139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81"/>
      <c r="C144" s="4"/>
      <c r="D144" s="79"/>
      <c r="E144" s="81"/>
      <c r="F144" s="4"/>
      <c r="G144" s="4"/>
      <c r="H144" s="79"/>
      <c r="I144" s="81"/>
      <c r="J144" s="81"/>
      <c r="K144" s="138"/>
      <c r="L144" s="4"/>
      <c r="M144" s="139"/>
      <c r="N144" s="139"/>
      <c r="O144" s="139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81"/>
      <c r="C145" s="4"/>
      <c r="D145" s="79"/>
      <c r="E145" s="81"/>
      <c r="F145" s="4"/>
      <c r="G145" s="4"/>
      <c r="H145" s="79"/>
      <c r="I145" s="81"/>
      <c r="J145" s="81"/>
      <c r="K145" s="138"/>
      <c r="L145" s="4"/>
      <c r="M145" s="139"/>
      <c r="N145" s="139"/>
      <c r="O145" s="139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81"/>
      <c r="C146" s="4"/>
      <c r="D146" s="79"/>
      <c r="E146" s="81"/>
      <c r="F146" s="4"/>
      <c r="G146" s="4"/>
      <c r="H146" s="79"/>
      <c r="I146" s="81"/>
      <c r="J146" s="81"/>
      <c r="K146" s="138"/>
      <c r="L146" s="4"/>
      <c r="M146" s="139"/>
      <c r="N146" s="139"/>
      <c r="O146" s="139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81"/>
      <c r="C147" s="4"/>
      <c r="D147" s="79"/>
      <c r="E147" s="81"/>
      <c r="F147" s="4"/>
      <c r="G147" s="4"/>
      <c r="H147" s="79"/>
      <c r="I147" s="81"/>
      <c r="J147" s="81"/>
      <c r="K147" s="138"/>
      <c r="L147" s="4"/>
      <c r="M147" s="139"/>
      <c r="N147" s="139"/>
      <c r="O147" s="139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81"/>
      <c r="C148" s="4"/>
      <c r="D148" s="79"/>
      <c r="E148" s="81"/>
      <c r="F148" s="4"/>
      <c r="G148" s="4"/>
      <c r="H148" s="79"/>
      <c r="I148" s="81"/>
      <c r="J148" s="81"/>
      <c r="K148" s="138"/>
      <c r="L148" s="4"/>
      <c r="M148" s="139"/>
      <c r="N148" s="139"/>
      <c r="O148" s="139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81"/>
      <c r="C149" s="4"/>
      <c r="D149" s="79"/>
      <c r="E149" s="81"/>
      <c r="F149" s="4"/>
      <c r="G149" s="4"/>
      <c r="H149" s="79"/>
      <c r="I149" s="81"/>
      <c r="J149" s="81"/>
      <c r="K149" s="138"/>
      <c r="L149" s="4"/>
      <c r="M149" s="139"/>
      <c r="N149" s="139"/>
      <c r="O149" s="139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81"/>
      <c r="C150" s="4"/>
      <c r="D150" s="79"/>
      <c r="E150" s="81"/>
      <c r="F150" s="4"/>
      <c r="G150" s="4"/>
      <c r="H150" s="79"/>
      <c r="I150" s="81"/>
      <c r="J150" s="81"/>
      <c r="K150" s="138"/>
      <c r="L150" s="4"/>
      <c r="M150" s="139"/>
      <c r="N150" s="139"/>
      <c r="O150" s="139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81"/>
      <c r="C151" s="4"/>
      <c r="D151" s="79"/>
      <c r="E151" s="81"/>
      <c r="F151" s="4"/>
      <c r="G151" s="4"/>
      <c r="H151" s="79"/>
      <c r="I151" s="81"/>
      <c r="J151" s="81"/>
      <c r="K151" s="138"/>
      <c r="L151" s="4"/>
      <c r="M151" s="139"/>
      <c r="N151" s="139"/>
      <c r="O151" s="139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81"/>
      <c r="C152" s="4"/>
      <c r="D152" s="79"/>
      <c r="E152" s="81"/>
      <c r="F152" s="4"/>
      <c r="G152" s="4"/>
      <c r="H152" s="79"/>
      <c r="I152" s="81"/>
      <c r="J152" s="81"/>
      <c r="K152" s="138"/>
      <c r="L152" s="4"/>
      <c r="M152" s="139"/>
      <c r="N152" s="139"/>
      <c r="O152" s="139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81"/>
      <c r="C153" s="4"/>
      <c r="D153" s="79"/>
      <c r="E153" s="81"/>
      <c r="F153" s="4"/>
      <c r="G153" s="4"/>
      <c r="H153" s="79"/>
      <c r="I153" s="81"/>
      <c r="J153" s="81"/>
      <c r="K153" s="138"/>
      <c r="L153" s="4"/>
      <c r="M153" s="139"/>
      <c r="N153" s="139"/>
      <c r="O153" s="139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81"/>
      <c r="C154" s="4"/>
      <c r="D154" s="79"/>
      <c r="E154" s="81"/>
      <c r="F154" s="4"/>
      <c r="G154" s="4"/>
      <c r="H154" s="79"/>
      <c r="I154" s="81"/>
      <c r="J154" s="81"/>
      <c r="K154" s="138"/>
      <c r="L154" s="4"/>
      <c r="M154" s="139"/>
      <c r="N154" s="139"/>
      <c r="O154" s="139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81"/>
      <c r="C155" s="4"/>
      <c r="D155" s="79"/>
      <c r="E155" s="81"/>
      <c r="F155" s="4"/>
      <c r="G155" s="4"/>
      <c r="H155" s="79"/>
      <c r="I155" s="81"/>
      <c r="J155" s="81"/>
      <c r="K155" s="138"/>
      <c r="L155" s="4"/>
      <c r="M155" s="139"/>
      <c r="N155" s="139"/>
      <c r="O155" s="139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81"/>
      <c r="C156" s="4"/>
      <c r="D156" s="79"/>
      <c r="E156" s="81"/>
      <c r="F156" s="4"/>
      <c r="G156" s="4"/>
      <c r="H156" s="79"/>
      <c r="I156" s="81"/>
      <c r="J156" s="81"/>
      <c r="K156" s="138"/>
      <c r="L156" s="4"/>
      <c r="M156" s="139"/>
      <c r="N156" s="139"/>
      <c r="O156" s="139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81"/>
      <c r="C157" s="4"/>
      <c r="D157" s="79"/>
      <c r="E157" s="81"/>
      <c r="F157" s="4"/>
      <c r="G157" s="4"/>
      <c r="H157" s="79"/>
      <c r="I157" s="81"/>
      <c r="J157" s="81"/>
      <c r="K157" s="138"/>
      <c r="L157" s="4"/>
      <c r="M157" s="139"/>
      <c r="N157" s="139"/>
      <c r="O157" s="139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81"/>
      <c r="C158" s="4"/>
      <c r="D158" s="79"/>
      <c r="E158" s="81"/>
      <c r="F158" s="4"/>
      <c r="G158" s="4"/>
      <c r="H158" s="79"/>
      <c r="I158" s="81"/>
      <c r="J158" s="81"/>
      <c r="K158" s="138"/>
      <c r="L158" s="4"/>
      <c r="M158" s="139"/>
      <c r="N158" s="139"/>
      <c r="O158" s="139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81"/>
      <c r="C159" s="4"/>
      <c r="D159" s="79"/>
      <c r="E159" s="81"/>
      <c r="F159" s="4"/>
      <c r="G159" s="4"/>
      <c r="H159" s="79"/>
      <c r="I159" s="81"/>
      <c r="J159" s="81"/>
      <c r="K159" s="138"/>
      <c r="L159" s="4"/>
      <c r="M159" s="139"/>
      <c r="N159" s="139"/>
      <c r="O159" s="139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81"/>
      <c r="C160" s="4"/>
      <c r="D160" s="79"/>
      <c r="E160" s="81"/>
      <c r="F160" s="4"/>
      <c r="G160" s="4"/>
      <c r="H160" s="79"/>
      <c r="I160" s="81"/>
      <c r="J160" s="81"/>
      <c r="K160" s="138"/>
      <c r="L160" s="4"/>
      <c r="M160" s="139"/>
      <c r="N160" s="139"/>
      <c r="O160" s="139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81"/>
      <c r="C161" s="4"/>
      <c r="D161" s="79"/>
      <c r="E161" s="81"/>
      <c r="F161" s="4"/>
      <c r="G161" s="4"/>
      <c r="H161" s="79"/>
      <c r="I161" s="81"/>
      <c r="J161" s="81"/>
      <c r="K161" s="138"/>
      <c r="L161" s="4"/>
      <c r="M161" s="139"/>
      <c r="N161" s="139"/>
      <c r="O161" s="139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81"/>
      <c r="C162" s="4"/>
      <c r="D162" s="79"/>
      <c r="E162" s="81"/>
      <c r="F162" s="4"/>
      <c r="G162" s="4"/>
      <c r="H162" s="79"/>
      <c r="I162" s="81"/>
      <c r="J162" s="81"/>
      <c r="K162" s="138"/>
      <c r="L162" s="4"/>
      <c r="M162" s="139"/>
      <c r="N162" s="139"/>
      <c r="O162" s="139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81"/>
      <c r="C163" s="4"/>
      <c r="D163" s="79"/>
      <c r="E163" s="81"/>
      <c r="F163" s="4"/>
      <c r="G163" s="4"/>
      <c r="H163" s="79"/>
      <c r="I163" s="81"/>
      <c r="J163" s="81"/>
      <c r="K163" s="138"/>
      <c r="L163" s="4"/>
      <c r="M163" s="139"/>
      <c r="N163" s="139"/>
      <c r="O163" s="139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81"/>
      <c r="C164" s="4"/>
      <c r="D164" s="79"/>
      <c r="E164" s="81"/>
      <c r="F164" s="4"/>
      <c r="G164" s="4"/>
      <c r="H164" s="79"/>
      <c r="I164" s="81"/>
      <c r="J164" s="81"/>
      <c r="K164" s="138"/>
      <c r="L164" s="4"/>
      <c r="M164" s="139"/>
      <c r="N164" s="139"/>
      <c r="O164" s="139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81"/>
      <c r="C165" s="4"/>
      <c r="D165" s="79"/>
      <c r="E165" s="81"/>
      <c r="F165" s="4"/>
      <c r="G165" s="4"/>
      <c r="H165" s="79"/>
      <c r="I165" s="81"/>
      <c r="J165" s="81"/>
      <c r="K165" s="138"/>
      <c r="L165" s="4"/>
      <c r="M165" s="139"/>
      <c r="N165" s="139"/>
      <c r="O165" s="139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81"/>
      <c r="C166" s="4"/>
      <c r="D166" s="79"/>
      <c r="E166" s="81"/>
      <c r="F166" s="4"/>
      <c r="G166" s="4"/>
      <c r="H166" s="79"/>
      <c r="I166" s="81"/>
      <c r="J166" s="81"/>
      <c r="K166" s="138"/>
      <c r="L166" s="4"/>
      <c r="M166" s="139"/>
      <c r="N166" s="139"/>
      <c r="O166" s="139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81"/>
      <c r="C167" s="4"/>
      <c r="D167" s="79"/>
      <c r="E167" s="81"/>
      <c r="F167" s="4"/>
      <c r="G167" s="4"/>
      <c r="H167" s="79"/>
      <c r="I167" s="81"/>
      <c r="J167" s="81"/>
      <c r="K167" s="138"/>
      <c r="L167" s="4"/>
      <c r="M167" s="139"/>
      <c r="N167" s="139"/>
      <c r="O167" s="139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81"/>
      <c r="C168" s="4"/>
      <c r="D168" s="79"/>
      <c r="E168" s="81"/>
      <c r="F168" s="4"/>
      <c r="G168" s="4"/>
      <c r="H168" s="79"/>
      <c r="I168" s="81"/>
      <c r="J168" s="81"/>
      <c r="K168" s="138"/>
      <c r="L168" s="4"/>
      <c r="M168" s="139"/>
      <c r="N168" s="139"/>
      <c r="O168" s="139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81"/>
      <c r="C169" s="4"/>
      <c r="D169" s="79"/>
      <c r="E169" s="81"/>
      <c r="F169" s="4"/>
      <c r="G169" s="4"/>
      <c r="H169" s="79"/>
      <c r="I169" s="81"/>
      <c r="J169" s="81"/>
      <c r="K169" s="138"/>
      <c r="L169" s="4"/>
      <c r="M169" s="139"/>
      <c r="N169" s="139"/>
      <c r="O169" s="139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81"/>
      <c r="C170" s="4"/>
      <c r="D170" s="79"/>
      <c r="E170" s="81"/>
      <c r="F170" s="4"/>
      <c r="G170" s="4"/>
      <c r="H170" s="79"/>
      <c r="I170" s="81"/>
      <c r="J170" s="81"/>
      <c r="K170" s="138"/>
      <c r="L170" s="4"/>
      <c r="M170" s="139"/>
      <c r="N170" s="139"/>
      <c r="O170" s="139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81"/>
      <c r="C171" s="4"/>
      <c r="D171" s="79"/>
      <c r="E171" s="81"/>
      <c r="F171" s="4"/>
      <c r="G171" s="4"/>
      <c r="H171" s="79"/>
      <c r="I171" s="81"/>
      <c r="J171" s="81"/>
      <c r="K171" s="138"/>
      <c r="L171" s="4"/>
      <c r="M171" s="139"/>
      <c r="N171" s="139"/>
      <c r="O171" s="139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81"/>
      <c r="C172" s="4"/>
      <c r="D172" s="79"/>
      <c r="E172" s="81"/>
      <c r="F172" s="4"/>
      <c r="G172" s="4"/>
      <c r="H172" s="79"/>
      <c r="I172" s="81"/>
      <c r="J172" s="81"/>
      <c r="K172" s="138"/>
      <c r="L172" s="4"/>
      <c r="M172" s="139"/>
      <c r="N172" s="139"/>
      <c r="O172" s="139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81"/>
      <c r="C173" s="4"/>
      <c r="D173" s="79"/>
      <c r="E173" s="81"/>
      <c r="F173" s="4"/>
      <c r="G173" s="4"/>
      <c r="H173" s="79"/>
      <c r="I173" s="81"/>
      <c r="J173" s="81"/>
      <c r="K173" s="138"/>
      <c r="L173" s="4"/>
      <c r="M173" s="139"/>
      <c r="N173" s="139"/>
      <c r="O173" s="139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81"/>
      <c r="C174" s="4"/>
      <c r="D174" s="79"/>
      <c r="E174" s="81"/>
      <c r="F174" s="4"/>
      <c r="G174" s="4"/>
      <c r="H174" s="79"/>
      <c r="I174" s="81"/>
      <c r="J174" s="81"/>
      <c r="K174" s="138"/>
      <c r="L174" s="4"/>
      <c r="M174" s="139"/>
      <c r="N174" s="139"/>
      <c r="O174" s="139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81"/>
      <c r="C175" s="4"/>
      <c r="D175" s="79"/>
      <c r="E175" s="81"/>
      <c r="F175" s="4"/>
      <c r="G175" s="4"/>
      <c r="H175" s="79"/>
      <c r="I175" s="81"/>
      <c r="J175" s="81"/>
      <c r="K175" s="138"/>
      <c r="L175" s="4"/>
      <c r="M175" s="139"/>
      <c r="N175" s="139"/>
      <c r="O175" s="139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81"/>
      <c r="C176" s="4"/>
      <c r="D176" s="79"/>
      <c r="E176" s="81"/>
      <c r="F176" s="4"/>
      <c r="G176" s="4"/>
      <c r="H176" s="79"/>
      <c r="I176" s="81"/>
      <c r="J176" s="81"/>
      <c r="K176" s="138"/>
      <c r="L176" s="4"/>
      <c r="M176" s="139"/>
      <c r="N176" s="139"/>
      <c r="O176" s="139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81"/>
      <c r="C177" s="4"/>
      <c r="D177" s="79"/>
      <c r="E177" s="81"/>
      <c r="F177" s="4"/>
      <c r="G177" s="4"/>
      <c r="H177" s="79"/>
      <c r="I177" s="81"/>
      <c r="J177" s="81"/>
      <c r="K177" s="138"/>
      <c r="L177" s="4"/>
      <c r="M177" s="139"/>
      <c r="N177" s="139"/>
      <c r="O177" s="139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81"/>
      <c r="C178" s="4"/>
      <c r="D178" s="79"/>
      <c r="E178" s="81"/>
      <c r="F178" s="4"/>
      <c r="G178" s="4"/>
      <c r="H178" s="79"/>
      <c r="I178" s="81"/>
      <c r="J178" s="81"/>
      <c r="K178" s="138"/>
      <c r="L178" s="4"/>
      <c r="M178" s="139"/>
      <c r="N178" s="139"/>
      <c r="O178" s="139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81"/>
      <c r="C179" s="4"/>
      <c r="D179" s="79"/>
      <c r="E179" s="81"/>
      <c r="F179" s="4"/>
      <c r="G179" s="4"/>
      <c r="H179" s="79"/>
      <c r="I179" s="81"/>
      <c r="J179" s="81"/>
      <c r="K179" s="138"/>
      <c r="L179" s="4"/>
      <c r="M179" s="139"/>
      <c r="N179" s="139"/>
      <c r="O179" s="139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81"/>
      <c r="C180" s="4"/>
      <c r="D180" s="79"/>
      <c r="E180" s="81"/>
      <c r="F180" s="4"/>
      <c r="G180" s="4"/>
      <c r="H180" s="79"/>
      <c r="I180" s="81"/>
      <c r="J180" s="81"/>
      <c r="K180" s="138"/>
      <c r="L180" s="4"/>
      <c r="M180" s="139"/>
      <c r="N180" s="139"/>
      <c r="O180" s="139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81"/>
      <c r="C181" s="4"/>
      <c r="D181" s="79"/>
      <c r="E181" s="81"/>
      <c r="F181" s="4"/>
      <c r="G181" s="4"/>
      <c r="H181" s="79"/>
      <c r="I181" s="81"/>
      <c r="J181" s="81"/>
      <c r="K181" s="138"/>
      <c r="L181" s="4"/>
      <c r="M181" s="139"/>
      <c r="N181" s="139"/>
      <c r="O181" s="139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81"/>
      <c r="C182" s="4"/>
      <c r="D182" s="79"/>
      <c r="E182" s="81"/>
      <c r="F182" s="4"/>
      <c r="G182" s="4"/>
      <c r="H182" s="79"/>
      <c r="I182" s="81"/>
      <c r="J182" s="81"/>
      <c r="K182" s="138"/>
      <c r="L182" s="4"/>
      <c r="M182" s="139"/>
      <c r="N182" s="139"/>
      <c r="O182" s="139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81"/>
      <c r="C183" s="4"/>
      <c r="D183" s="79"/>
      <c r="E183" s="81"/>
      <c r="F183" s="4"/>
      <c r="G183" s="4"/>
      <c r="H183" s="79"/>
      <c r="I183" s="81"/>
      <c r="J183" s="81"/>
      <c r="K183" s="138"/>
      <c r="L183" s="4"/>
      <c r="M183" s="139"/>
      <c r="N183" s="139"/>
      <c r="O183" s="139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81"/>
      <c r="C184" s="4"/>
      <c r="D184" s="79"/>
      <c r="E184" s="81"/>
      <c r="F184" s="4"/>
      <c r="G184" s="4"/>
      <c r="H184" s="79"/>
      <c r="I184" s="81"/>
      <c r="J184" s="81"/>
      <c r="K184" s="138"/>
      <c r="L184" s="4"/>
      <c r="M184" s="139"/>
      <c r="N184" s="139"/>
      <c r="O184" s="139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81"/>
      <c r="C185" s="4"/>
      <c r="D185" s="79"/>
      <c r="E185" s="81"/>
      <c r="F185" s="4"/>
      <c r="G185" s="4"/>
      <c r="H185" s="79"/>
      <c r="I185" s="81"/>
      <c r="J185" s="81"/>
      <c r="K185" s="138"/>
      <c r="L185" s="4"/>
      <c r="M185" s="139"/>
      <c r="N185" s="139"/>
      <c r="O185" s="139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81"/>
      <c r="C186" s="4"/>
      <c r="D186" s="79"/>
      <c r="E186" s="81"/>
      <c r="F186" s="4"/>
      <c r="G186" s="4"/>
      <c r="H186" s="79"/>
      <c r="I186" s="81"/>
      <c r="J186" s="81"/>
      <c r="K186" s="138"/>
      <c r="L186" s="4"/>
      <c r="M186" s="139"/>
      <c r="N186" s="139"/>
      <c r="O186" s="139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81"/>
      <c r="C187" s="4"/>
      <c r="D187" s="79"/>
      <c r="E187" s="81"/>
      <c r="F187" s="4"/>
      <c r="G187" s="4"/>
      <c r="H187" s="79"/>
      <c r="I187" s="81"/>
      <c r="J187" s="81"/>
      <c r="K187" s="138"/>
      <c r="L187" s="4"/>
      <c r="M187" s="139"/>
      <c r="N187" s="139"/>
      <c r="O187" s="139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81"/>
      <c r="C188" s="4"/>
      <c r="D188" s="79"/>
      <c r="E188" s="81"/>
      <c r="F188" s="4"/>
      <c r="G188" s="4"/>
      <c r="H188" s="79"/>
      <c r="I188" s="81"/>
      <c r="J188" s="81"/>
      <c r="K188" s="138"/>
      <c r="L188" s="4"/>
      <c r="M188" s="139"/>
      <c r="N188" s="139"/>
      <c r="O188" s="139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81"/>
      <c r="C189" s="4"/>
      <c r="D189" s="79"/>
      <c r="E189" s="81"/>
      <c r="F189" s="4"/>
      <c r="G189" s="4"/>
      <c r="H189" s="79"/>
      <c r="I189" s="81"/>
      <c r="J189" s="81"/>
      <c r="K189" s="138"/>
      <c r="L189" s="4"/>
      <c r="M189" s="139"/>
      <c r="N189" s="139"/>
      <c r="O189" s="139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81"/>
      <c r="C190" s="4"/>
      <c r="D190" s="79"/>
      <c r="E190" s="81"/>
      <c r="F190" s="4"/>
      <c r="G190" s="4"/>
      <c r="H190" s="79"/>
      <c r="I190" s="81"/>
      <c r="J190" s="81"/>
      <c r="K190" s="138"/>
      <c r="L190" s="4"/>
      <c r="M190" s="139"/>
      <c r="N190" s="139"/>
      <c r="O190" s="139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81"/>
      <c r="C191" s="4"/>
      <c r="D191" s="79"/>
      <c r="E191" s="81"/>
      <c r="F191" s="4"/>
      <c r="G191" s="4"/>
      <c r="H191" s="79"/>
      <c r="I191" s="81"/>
      <c r="J191" s="81"/>
      <c r="K191" s="138"/>
      <c r="L191" s="4"/>
      <c r="M191" s="139"/>
      <c r="N191" s="139"/>
      <c r="O191" s="139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81"/>
      <c r="C192" s="4"/>
      <c r="D192" s="79"/>
      <c r="E192" s="81"/>
      <c r="F192" s="4"/>
      <c r="G192" s="4"/>
      <c r="H192" s="79"/>
      <c r="I192" s="81"/>
      <c r="J192" s="81"/>
      <c r="K192" s="138"/>
      <c r="L192" s="4"/>
      <c r="M192" s="139"/>
      <c r="N192" s="139"/>
      <c r="O192" s="139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81"/>
      <c r="C193" s="4"/>
      <c r="D193" s="79"/>
      <c r="E193" s="81"/>
      <c r="F193" s="4"/>
      <c r="G193" s="4"/>
      <c r="H193" s="79"/>
      <c r="I193" s="81"/>
      <c r="J193" s="81"/>
      <c r="K193" s="138"/>
      <c r="L193" s="4"/>
      <c r="M193" s="139"/>
      <c r="N193" s="139"/>
      <c r="O193" s="139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81"/>
      <c r="C194" s="4"/>
      <c r="D194" s="79"/>
      <c r="E194" s="81"/>
      <c r="F194" s="4"/>
      <c r="G194" s="4"/>
      <c r="H194" s="79"/>
      <c r="I194" s="81"/>
      <c r="J194" s="81"/>
      <c r="K194" s="138"/>
      <c r="L194" s="4"/>
      <c r="M194" s="139"/>
      <c r="N194" s="139"/>
      <c r="O194" s="139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81"/>
      <c r="C195" s="4"/>
      <c r="D195" s="79"/>
      <c r="E195" s="81"/>
      <c r="F195" s="4"/>
      <c r="G195" s="4"/>
      <c r="H195" s="79"/>
      <c r="I195" s="81"/>
      <c r="J195" s="81"/>
      <c r="K195" s="138"/>
      <c r="L195" s="4"/>
      <c r="M195" s="139"/>
      <c r="N195" s="139"/>
      <c r="O195" s="139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81"/>
      <c r="C196" s="4"/>
      <c r="D196" s="79"/>
      <c r="E196" s="81"/>
      <c r="F196" s="4"/>
      <c r="G196" s="4"/>
      <c r="H196" s="79"/>
      <c r="I196" s="81"/>
      <c r="J196" s="81"/>
      <c r="K196" s="138"/>
      <c r="L196" s="4"/>
      <c r="M196" s="139"/>
      <c r="N196" s="139"/>
      <c r="O196" s="139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81"/>
      <c r="C197" s="4"/>
      <c r="D197" s="79"/>
      <c r="E197" s="81"/>
      <c r="F197" s="4"/>
      <c r="G197" s="4"/>
      <c r="H197" s="79"/>
      <c r="I197" s="81"/>
      <c r="J197" s="81"/>
      <c r="K197" s="138"/>
      <c r="L197" s="4"/>
      <c r="M197" s="139"/>
      <c r="N197" s="139"/>
      <c r="O197" s="139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81"/>
      <c r="C198" s="4"/>
      <c r="D198" s="79"/>
      <c r="E198" s="81"/>
      <c r="F198" s="4"/>
      <c r="G198" s="4"/>
      <c r="H198" s="79"/>
      <c r="I198" s="81"/>
      <c r="J198" s="81"/>
      <c r="K198" s="138"/>
      <c r="L198" s="4"/>
      <c r="M198" s="139"/>
      <c r="N198" s="139"/>
      <c r="O198" s="139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81"/>
      <c r="C199" s="4"/>
      <c r="D199" s="79"/>
      <c r="E199" s="81"/>
      <c r="F199" s="4"/>
      <c r="G199" s="4"/>
      <c r="H199" s="79"/>
      <c r="I199" s="81"/>
      <c r="J199" s="81"/>
      <c r="K199" s="138"/>
      <c r="L199" s="4"/>
      <c r="M199" s="139"/>
      <c r="N199" s="139"/>
      <c r="O199" s="139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81"/>
      <c r="C200" s="4"/>
      <c r="D200" s="79"/>
      <c r="E200" s="81"/>
      <c r="F200" s="4"/>
      <c r="G200" s="4"/>
      <c r="H200" s="79"/>
      <c r="I200" s="81"/>
      <c r="J200" s="81"/>
      <c r="K200" s="138"/>
      <c r="L200" s="4"/>
      <c r="M200" s="139"/>
      <c r="N200" s="139"/>
      <c r="O200" s="139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81"/>
      <c r="C201" s="4"/>
      <c r="D201" s="79"/>
      <c r="E201" s="81"/>
      <c r="F201" s="4"/>
      <c r="G201" s="4"/>
      <c r="H201" s="79"/>
      <c r="I201" s="81"/>
      <c r="J201" s="81"/>
      <c r="K201" s="138"/>
      <c r="L201" s="4"/>
      <c r="M201" s="139"/>
      <c r="N201" s="139"/>
      <c r="O201" s="139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81"/>
      <c r="C202" s="4"/>
      <c r="D202" s="79"/>
      <c r="E202" s="81"/>
      <c r="F202" s="4"/>
      <c r="G202" s="4"/>
      <c r="H202" s="79"/>
      <c r="I202" s="81"/>
      <c r="J202" s="81"/>
      <c r="K202" s="138"/>
      <c r="L202" s="4"/>
      <c r="M202" s="139"/>
      <c r="N202" s="139"/>
      <c r="O202" s="139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81"/>
      <c r="C203" s="4"/>
      <c r="D203" s="79"/>
      <c r="E203" s="81"/>
      <c r="F203" s="4"/>
      <c r="G203" s="4"/>
      <c r="H203" s="79"/>
      <c r="I203" s="81"/>
      <c r="J203" s="81"/>
      <c r="K203" s="138"/>
      <c r="L203" s="4"/>
      <c r="M203" s="139"/>
      <c r="N203" s="139"/>
      <c r="O203" s="139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81"/>
      <c r="C204" s="4"/>
      <c r="D204" s="79"/>
      <c r="E204" s="81"/>
      <c r="F204" s="4"/>
      <c r="G204" s="4"/>
      <c r="H204" s="79"/>
      <c r="I204" s="81"/>
      <c r="J204" s="81"/>
      <c r="K204" s="138"/>
      <c r="L204" s="4"/>
      <c r="M204" s="139"/>
      <c r="N204" s="139"/>
      <c r="O204" s="139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81"/>
      <c r="C205" s="4"/>
      <c r="D205" s="79"/>
      <c r="E205" s="81"/>
      <c r="F205" s="4"/>
      <c r="G205" s="4"/>
      <c r="H205" s="79"/>
      <c r="I205" s="81"/>
      <c r="J205" s="81"/>
      <c r="K205" s="138"/>
      <c r="L205" s="4"/>
      <c r="M205" s="139"/>
      <c r="N205" s="139"/>
      <c r="O205" s="139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81"/>
      <c r="C206" s="4"/>
      <c r="D206" s="79"/>
      <c r="E206" s="81"/>
      <c r="F206" s="4"/>
      <c r="G206" s="4"/>
      <c r="H206" s="79"/>
      <c r="I206" s="81"/>
      <c r="J206" s="81"/>
      <c r="K206" s="138"/>
      <c r="L206" s="4"/>
      <c r="M206" s="139"/>
      <c r="N206" s="139"/>
      <c r="O206" s="139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81"/>
      <c r="C207" s="4"/>
      <c r="D207" s="79"/>
      <c r="E207" s="81"/>
      <c r="F207" s="4"/>
      <c r="G207" s="4"/>
      <c r="H207" s="79"/>
      <c r="I207" s="81"/>
      <c r="J207" s="81"/>
      <c r="K207" s="138"/>
      <c r="L207" s="4"/>
      <c r="M207" s="139"/>
      <c r="N207" s="139"/>
      <c r="O207" s="139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81"/>
      <c r="C208" s="4"/>
      <c r="D208" s="79"/>
      <c r="E208" s="81"/>
      <c r="F208" s="4"/>
      <c r="G208" s="4"/>
      <c r="H208" s="79"/>
      <c r="I208" s="81"/>
      <c r="J208" s="81"/>
      <c r="K208" s="138"/>
      <c r="L208" s="4"/>
      <c r="M208" s="139"/>
      <c r="N208" s="139"/>
      <c r="O208" s="139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81"/>
      <c r="C209" s="4"/>
      <c r="D209" s="79"/>
      <c r="E209" s="81"/>
      <c r="F209" s="4"/>
      <c r="G209" s="4"/>
      <c r="H209" s="79"/>
      <c r="I209" s="81"/>
      <c r="J209" s="81"/>
      <c r="K209" s="138"/>
      <c r="L209" s="4"/>
      <c r="M209" s="139"/>
      <c r="N209" s="139"/>
      <c r="O209" s="139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81"/>
      <c r="C210" s="4"/>
      <c r="D210" s="79"/>
      <c r="E210" s="81"/>
      <c r="F210" s="4"/>
      <c r="G210" s="4"/>
      <c r="H210" s="79"/>
      <c r="I210" s="81"/>
      <c r="J210" s="81"/>
      <c r="K210" s="138"/>
      <c r="L210" s="4"/>
      <c r="M210" s="139"/>
      <c r="N210" s="139"/>
      <c r="O210" s="139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81"/>
      <c r="C211" s="4"/>
      <c r="D211" s="79"/>
      <c r="E211" s="81"/>
      <c r="F211" s="4"/>
      <c r="G211" s="4"/>
      <c r="H211" s="79"/>
      <c r="I211" s="81"/>
      <c r="J211" s="81"/>
      <c r="K211" s="138"/>
      <c r="L211" s="4"/>
      <c r="M211" s="139"/>
      <c r="N211" s="139"/>
      <c r="O211" s="139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81"/>
      <c r="C212" s="4"/>
      <c r="D212" s="79"/>
      <c r="E212" s="81"/>
      <c r="F212" s="4"/>
      <c r="G212" s="4"/>
      <c r="H212" s="79"/>
      <c r="I212" s="81"/>
      <c r="J212" s="81"/>
      <c r="K212" s="138"/>
      <c r="L212" s="4"/>
      <c r="M212" s="139"/>
      <c r="N212" s="139"/>
      <c r="O212" s="139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81"/>
      <c r="C213" s="4"/>
      <c r="D213" s="79"/>
      <c r="E213" s="81"/>
      <c r="F213" s="4"/>
      <c r="G213" s="4"/>
      <c r="H213" s="79"/>
      <c r="I213" s="81"/>
      <c r="J213" s="81"/>
      <c r="K213" s="138"/>
      <c r="L213" s="4"/>
      <c r="M213" s="139"/>
      <c r="N213" s="139"/>
      <c r="O213" s="139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81"/>
      <c r="C214" s="4"/>
      <c r="D214" s="79"/>
      <c r="E214" s="81"/>
      <c r="F214" s="4"/>
      <c r="G214" s="4"/>
      <c r="H214" s="79"/>
      <c r="I214" s="81"/>
      <c r="J214" s="81"/>
      <c r="K214" s="138"/>
      <c r="L214" s="4"/>
      <c r="M214" s="139"/>
      <c r="N214" s="139"/>
      <c r="O214" s="139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81"/>
      <c r="C215" s="4"/>
      <c r="D215" s="79"/>
      <c r="E215" s="81"/>
      <c r="F215" s="4"/>
      <c r="G215" s="4"/>
      <c r="H215" s="79"/>
      <c r="I215" s="81"/>
      <c r="J215" s="81"/>
      <c r="K215" s="138"/>
      <c r="L215" s="4"/>
      <c r="M215" s="139"/>
      <c r="N215" s="139"/>
      <c r="O215" s="139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81"/>
      <c r="C216" s="4"/>
      <c r="D216" s="79"/>
      <c r="E216" s="81"/>
      <c r="F216" s="4"/>
      <c r="G216" s="4"/>
      <c r="H216" s="79"/>
      <c r="I216" s="81"/>
      <c r="J216" s="81"/>
      <c r="K216" s="138"/>
      <c r="L216" s="4"/>
      <c r="M216" s="139"/>
      <c r="N216" s="139"/>
      <c r="O216" s="139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81"/>
      <c r="C217" s="4"/>
      <c r="D217" s="79"/>
      <c r="E217" s="81"/>
      <c r="F217" s="4"/>
      <c r="G217" s="4"/>
      <c r="H217" s="79"/>
      <c r="I217" s="81"/>
      <c r="J217" s="81"/>
      <c r="K217" s="138"/>
      <c r="L217" s="4"/>
      <c r="M217" s="139"/>
      <c r="N217" s="139"/>
      <c r="O217" s="139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81"/>
      <c r="C218" s="4"/>
      <c r="D218" s="79"/>
      <c r="E218" s="81"/>
      <c r="F218" s="4"/>
      <c r="G218" s="4"/>
      <c r="H218" s="79"/>
      <c r="I218" s="81"/>
      <c r="J218" s="81"/>
      <c r="K218" s="138"/>
      <c r="L218" s="4"/>
      <c r="M218" s="139"/>
      <c r="N218" s="139"/>
      <c r="O218" s="139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81"/>
      <c r="C219" s="4"/>
      <c r="D219" s="79"/>
      <c r="E219" s="81"/>
      <c r="F219" s="4"/>
      <c r="G219" s="4"/>
      <c r="H219" s="79"/>
      <c r="I219" s="81"/>
      <c r="J219" s="81"/>
      <c r="K219" s="138"/>
      <c r="L219" s="4"/>
      <c r="M219" s="139"/>
      <c r="N219" s="139"/>
      <c r="O219" s="139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81"/>
      <c r="C220" s="4"/>
      <c r="D220" s="79"/>
      <c r="E220" s="81"/>
      <c r="F220" s="4"/>
      <c r="G220" s="4"/>
      <c r="H220" s="79"/>
      <c r="I220" s="81"/>
      <c r="J220" s="81"/>
      <c r="K220" s="138"/>
      <c r="L220" s="4"/>
      <c r="M220" s="139"/>
      <c r="N220" s="139"/>
      <c r="O220" s="139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81"/>
      <c r="C221" s="4"/>
      <c r="D221" s="79"/>
      <c r="E221" s="81"/>
      <c r="F221" s="4"/>
      <c r="G221" s="4"/>
      <c r="H221" s="79"/>
      <c r="I221" s="81"/>
      <c r="J221" s="81"/>
      <c r="K221" s="138"/>
      <c r="L221" s="4"/>
      <c r="M221" s="139"/>
      <c r="N221" s="139"/>
      <c r="O221" s="139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81"/>
      <c r="C222" s="4"/>
      <c r="D222" s="79"/>
      <c r="E222" s="81"/>
      <c r="F222" s="4"/>
      <c r="G222" s="4"/>
      <c r="H222" s="79"/>
      <c r="I222" s="81"/>
      <c r="J222" s="81"/>
      <c r="K222" s="138"/>
      <c r="L222" s="4"/>
      <c r="M222" s="139"/>
      <c r="N222" s="139"/>
      <c r="O222" s="139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81"/>
      <c r="C223" s="4"/>
      <c r="D223" s="79"/>
      <c r="E223" s="81"/>
      <c r="F223" s="4"/>
      <c r="G223" s="4"/>
      <c r="H223" s="79"/>
      <c r="I223" s="81"/>
      <c r="J223" s="81"/>
      <c r="K223" s="138"/>
      <c r="L223" s="4"/>
      <c r="M223" s="139"/>
      <c r="N223" s="139"/>
      <c r="O223" s="139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81"/>
      <c r="C224" s="4"/>
      <c r="D224" s="79"/>
      <c r="E224" s="81"/>
      <c r="F224" s="4"/>
      <c r="G224" s="4"/>
      <c r="H224" s="79"/>
      <c r="I224" s="81"/>
      <c r="J224" s="81"/>
      <c r="K224" s="138"/>
      <c r="L224" s="4"/>
      <c r="M224" s="139"/>
      <c r="N224" s="139"/>
      <c r="O224" s="139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81"/>
      <c r="C225" s="4"/>
      <c r="D225" s="79"/>
      <c r="E225" s="81"/>
      <c r="F225" s="4"/>
      <c r="G225" s="4"/>
      <c r="H225" s="79"/>
      <c r="I225" s="81"/>
      <c r="J225" s="81"/>
      <c r="K225" s="138"/>
      <c r="L225" s="4"/>
      <c r="M225" s="139"/>
      <c r="N225" s="139"/>
      <c r="O225" s="139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81"/>
      <c r="C226" s="4"/>
      <c r="D226" s="79"/>
      <c r="E226" s="81"/>
      <c r="F226" s="4"/>
      <c r="G226" s="4"/>
      <c r="H226" s="79"/>
      <c r="I226" s="81"/>
      <c r="J226" s="81"/>
      <c r="K226" s="138"/>
      <c r="L226" s="4"/>
      <c r="M226" s="139"/>
      <c r="N226" s="139"/>
      <c r="O226" s="139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81"/>
      <c r="C227" s="4"/>
      <c r="D227" s="79"/>
      <c r="E227" s="81"/>
      <c r="F227" s="4"/>
      <c r="G227" s="4"/>
      <c r="H227" s="79"/>
      <c r="I227" s="81"/>
      <c r="J227" s="81"/>
      <c r="K227" s="138"/>
      <c r="L227" s="4"/>
      <c r="M227" s="139"/>
      <c r="N227" s="139"/>
      <c r="O227" s="139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81"/>
      <c r="C228" s="4"/>
      <c r="D228" s="79"/>
      <c r="E228" s="81"/>
      <c r="F228" s="4"/>
      <c r="G228" s="4"/>
      <c r="H228" s="79"/>
      <c r="I228" s="81"/>
      <c r="J228" s="81"/>
      <c r="K228" s="138"/>
      <c r="L228" s="4"/>
      <c r="M228" s="139"/>
      <c r="N228" s="139"/>
      <c r="O228" s="139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81"/>
      <c r="C229" s="4"/>
      <c r="D229" s="79"/>
      <c r="E229" s="81"/>
      <c r="F229" s="4"/>
      <c r="G229" s="4"/>
      <c r="H229" s="79"/>
      <c r="I229" s="81"/>
      <c r="J229" s="81"/>
      <c r="K229" s="138"/>
      <c r="L229" s="4"/>
      <c r="M229" s="139"/>
      <c r="N229" s="139"/>
      <c r="O229" s="139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81"/>
      <c r="C230" s="4"/>
      <c r="D230" s="79"/>
      <c r="E230" s="81"/>
      <c r="F230" s="4"/>
      <c r="G230" s="4"/>
      <c r="H230" s="79"/>
      <c r="I230" s="81"/>
      <c r="J230" s="81"/>
      <c r="K230" s="138"/>
      <c r="L230" s="4"/>
      <c r="M230" s="139"/>
      <c r="N230" s="139"/>
      <c r="O230" s="139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81"/>
      <c r="C231" s="4"/>
      <c r="D231" s="79"/>
      <c r="E231" s="81"/>
      <c r="F231" s="4"/>
      <c r="G231" s="4"/>
      <c r="H231" s="79"/>
      <c r="I231" s="81"/>
      <c r="J231" s="81"/>
      <c r="K231" s="138"/>
      <c r="L231" s="4"/>
      <c r="M231" s="139"/>
      <c r="N231" s="139"/>
      <c r="O231" s="139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81"/>
      <c r="C232" s="4"/>
      <c r="D232" s="79"/>
      <c r="E232" s="81"/>
      <c r="F232" s="4"/>
      <c r="G232" s="4"/>
      <c r="H232" s="79"/>
      <c r="I232" s="81"/>
      <c r="J232" s="81"/>
      <c r="K232" s="138"/>
      <c r="L232" s="4"/>
      <c r="M232" s="139"/>
      <c r="N232" s="139"/>
      <c r="O232" s="139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81"/>
      <c r="C233" s="4"/>
      <c r="D233" s="79"/>
      <c r="E233" s="81"/>
      <c r="F233" s="4"/>
      <c r="G233" s="4"/>
      <c r="H233" s="79"/>
      <c r="I233" s="81"/>
      <c r="J233" s="81"/>
      <c r="K233" s="138"/>
      <c r="L233" s="4"/>
      <c r="M233" s="139"/>
      <c r="N233" s="139"/>
      <c r="O233" s="139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81"/>
      <c r="C234" s="4"/>
      <c r="D234" s="79"/>
      <c r="E234" s="81"/>
      <c r="F234" s="4"/>
      <c r="G234" s="4"/>
      <c r="H234" s="79"/>
      <c r="I234" s="81"/>
      <c r="J234" s="81"/>
      <c r="K234" s="138"/>
      <c r="L234" s="4"/>
      <c r="M234" s="139"/>
      <c r="N234" s="139"/>
      <c r="O234" s="139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81"/>
      <c r="C235" s="4"/>
      <c r="D235" s="79"/>
      <c r="E235" s="81"/>
      <c r="F235" s="4"/>
      <c r="G235" s="4"/>
      <c r="H235" s="79"/>
      <c r="I235" s="81"/>
      <c r="J235" s="81"/>
      <c r="K235" s="138"/>
      <c r="L235" s="4"/>
      <c r="M235" s="139"/>
      <c r="N235" s="139"/>
      <c r="O235" s="139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81"/>
      <c r="C236" s="4"/>
      <c r="D236" s="79"/>
      <c r="E236" s="81"/>
      <c r="F236" s="4"/>
      <c r="G236" s="4"/>
      <c r="H236" s="79"/>
      <c r="I236" s="81"/>
      <c r="J236" s="81"/>
      <c r="K236" s="138"/>
      <c r="L236" s="4"/>
      <c r="M236" s="139"/>
      <c r="N236" s="139"/>
      <c r="O236" s="139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81"/>
      <c r="C237" s="4"/>
      <c r="D237" s="79"/>
      <c r="E237" s="81"/>
      <c r="F237" s="4"/>
      <c r="G237" s="4"/>
      <c r="H237" s="79"/>
      <c r="I237" s="81"/>
      <c r="J237" s="81"/>
      <c r="K237" s="138"/>
      <c r="L237" s="4"/>
      <c r="M237" s="139"/>
      <c r="N237" s="139"/>
      <c r="O237" s="139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81"/>
      <c r="C238" s="4"/>
      <c r="D238" s="79"/>
      <c r="E238" s="81"/>
      <c r="F238" s="4"/>
      <c r="G238" s="4"/>
      <c r="H238" s="79"/>
      <c r="I238" s="81"/>
      <c r="J238" s="81"/>
      <c r="K238" s="138"/>
      <c r="L238" s="4"/>
      <c r="M238" s="139"/>
      <c r="N238" s="139"/>
      <c r="O238" s="139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81"/>
      <c r="C239" s="4"/>
      <c r="D239" s="79"/>
      <c r="E239" s="81"/>
      <c r="F239" s="4"/>
      <c r="G239" s="4"/>
      <c r="H239" s="79"/>
      <c r="I239" s="81"/>
      <c r="J239" s="81"/>
      <c r="K239" s="138"/>
      <c r="L239" s="4"/>
      <c r="M239" s="139"/>
      <c r="N239" s="139"/>
      <c r="O239" s="139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81"/>
      <c r="C240" s="4"/>
      <c r="D240" s="79"/>
      <c r="E240" s="81"/>
      <c r="F240" s="4"/>
      <c r="G240" s="4"/>
      <c r="H240" s="79"/>
      <c r="I240" s="81"/>
      <c r="J240" s="81"/>
      <c r="K240" s="138"/>
      <c r="L240" s="4"/>
      <c r="M240" s="139"/>
      <c r="N240" s="139"/>
      <c r="O240" s="139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81"/>
      <c r="C241" s="4"/>
      <c r="D241" s="79"/>
      <c r="E241" s="81"/>
      <c r="F241" s="4"/>
      <c r="G241" s="4"/>
      <c r="H241" s="79"/>
      <c r="I241" s="81"/>
      <c r="J241" s="81"/>
      <c r="K241" s="138"/>
      <c r="L241" s="4"/>
      <c r="M241" s="139"/>
      <c r="N241" s="139"/>
      <c r="O241" s="139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81"/>
      <c r="C242" s="4"/>
      <c r="D242" s="79"/>
      <c r="E242" s="81"/>
      <c r="F242" s="4"/>
      <c r="G242" s="4"/>
      <c r="H242" s="79"/>
      <c r="I242" s="81"/>
      <c r="J242" s="81"/>
      <c r="K242" s="138"/>
      <c r="L242" s="4"/>
      <c r="M242" s="139"/>
      <c r="N242" s="139"/>
      <c r="O242" s="139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81"/>
      <c r="C243" s="4"/>
      <c r="D243" s="79"/>
      <c r="E243" s="81"/>
      <c r="F243" s="4"/>
      <c r="G243" s="4"/>
      <c r="H243" s="79"/>
      <c r="I243" s="81"/>
      <c r="J243" s="81"/>
      <c r="K243" s="138"/>
      <c r="L243" s="4"/>
      <c r="M243" s="139"/>
      <c r="N243" s="139"/>
      <c r="O243" s="139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81"/>
      <c r="C244" s="4"/>
      <c r="D244" s="79"/>
      <c r="E244" s="81"/>
      <c r="F244" s="4"/>
      <c r="G244" s="4"/>
      <c r="H244" s="79"/>
      <c r="I244" s="81"/>
      <c r="J244" s="81"/>
      <c r="K244" s="138"/>
      <c r="L244" s="4"/>
      <c r="M244" s="139"/>
      <c r="N244" s="139"/>
      <c r="O244" s="139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81"/>
      <c r="C245" s="4"/>
      <c r="D245" s="79"/>
      <c r="E245" s="81"/>
      <c r="F245" s="4"/>
      <c r="G245" s="4"/>
      <c r="H245" s="79"/>
      <c r="I245" s="81"/>
      <c r="J245" s="81"/>
      <c r="K245" s="138"/>
      <c r="L245" s="4"/>
      <c r="M245" s="139"/>
      <c r="N245" s="139"/>
      <c r="O245" s="139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81"/>
      <c r="C246" s="4"/>
      <c r="D246" s="79"/>
      <c r="E246" s="81"/>
      <c r="F246" s="4"/>
      <c r="G246" s="4"/>
      <c r="H246" s="79"/>
      <c r="I246" s="81"/>
      <c r="J246" s="81"/>
      <c r="K246" s="138"/>
      <c r="L246" s="4"/>
      <c r="M246" s="139"/>
      <c r="N246" s="139"/>
      <c r="O246" s="139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81"/>
      <c r="C247" s="4"/>
      <c r="D247" s="79"/>
      <c r="E247" s="81"/>
      <c r="F247" s="4"/>
      <c r="G247" s="4"/>
      <c r="H247" s="79"/>
      <c r="I247" s="81"/>
      <c r="J247" s="81"/>
      <c r="K247" s="138"/>
      <c r="L247" s="4"/>
      <c r="M247" s="139"/>
      <c r="N247" s="139"/>
      <c r="O247" s="139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81"/>
      <c r="C248" s="4"/>
      <c r="D248" s="79"/>
      <c r="E248" s="81"/>
      <c r="F248" s="4"/>
      <c r="G248" s="4"/>
      <c r="H248" s="79"/>
      <c r="I248" s="81"/>
      <c r="J248" s="81"/>
      <c r="K248" s="138"/>
      <c r="L248" s="4"/>
      <c r="M248" s="139"/>
      <c r="N248" s="139"/>
      <c r="O248" s="139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81"/>
      <c r="C249" s="4"/>
      <c r="D249" s="79"/>
      <c r="E249" s="81"/>
      <c r="F249" s="4"/>
      <c r="G249" s="4"/>
      <c r="H249" s="79"/>
      <c r="I249" s="81"/>
      <c r="J249" s="81"/>
      <c r="K249" s="138"/>
      <c r="L249" s="4"/>
      <c r="M249" s="139"/>
      <c r="N249" s="139"/>
      <c r="O249" s="139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81"/>
      <c r="C250" s="4"/>
      <c r="D250" s="79"/>
      <c r="E250" s="81"/>
      <c r="F250" s="4"/>
      <c r="G250" s="4"/>
      <c r="H250" s="79"/>
      <c r="I250" s="81"/>
      <c r="J250" s="81"/>
      <c r="K250" s="138"/>
      <c r="L250" s="4"/>
      <c r="M250" s="139"/>
      <c r="N250" s="139"/>
      <c r="O250" s="139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81"/>
      <c r="C251" s="4"/>
      <c r="D251" s="79"/>
      <c r="E251" s="81"/>
      <c r="F251" s="4"/>
      <c r="G251" s="4"/>
      <c r="H251" s="79"/>
      <c r="I251" s="81"/>
      <c r="J251" s="81"/>
      <c r="K251" s="138"/>
      <c r="L251" s="4"/>
      <c r="M251" s="139"/>
      <c r="N251" s="139"/>
      <c r="O251" s="139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81"/>
      <c r="C252" s="4"/>
      <c r="D252" s="79"/>
      <c r="E252" s="81"/>
      <c r="F252" s="4"/>
      <c r="G252" s="4"/>
      <c r="H252" s="79"/>
      <c r="I252" s="81"/>
      <c r="J252" s="81"/>
      <c r="K252" s="138"/>
      <c r="L252" s="4"/>
      <c r="M252" s="139"/>
      <c r="N252" s="139"/>
      <c r="O252" s="139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81"/>
      <c r="C253" s="4"/>
      <c r="D253" s="79"/>
      <c r="E253" s="81"/>
      <c r="F253" s="4"/>
      <c r="G253" s="4"/>
      <c r="H253" s="79"/>
      <c r="I253" s="81"/>
      <c r="J253" s="81"/>
      <c r="K253" s="138"/>
      <c r="L253" s="4"/>
      <c r="M253" s="139"/>
      <c r="N253" s="139"/>
      <c r="O253" s="139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81"/>
      <c r="C254" s="4"/>
      <c r="D254" s="79"/>
      <c r="E254" s="81"/>
      <c r="F254" s="4"/>
      <c r="G254" s="4"/>
      <c r="H254" s="79"/>
      <c r="I254" s="81"/>
      <c r="J254" s="81"/>
      <c r="K254" s="138"/>
      <c r="L254" s="4"/>
      <c r="M254" s="139"/>
      <c r="N254" s="139"/>
      <c r="O254" s="139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81"/>
      <c r="C255" s="4"/>
      <c r="D255" s="79"/>
      <c r="E255" s="81"/>
      <c r="F255" s="4"/>
      <c r="G255" s="4"/>
      <c r="H255" s="79"/>
      <c r="I255" s="81"/>
      <c r="J255" s="81"/>
      <c r="K255" s="138"/>
      <c r="L255" s="4"/>
      <c r="M255" s="139"/>
      <c r="N255" s="139"/>
      <c r="O255" s="139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81"/>
      <c r="C256" s="4"/>
      <c r="D256" s="79"/>
      <c r="E256" s="81"/>
      <c r="F256" s="4"/>
      <c r="G256" s="4"/>
      <c r="H256" s="79"/>
      <c r="I256" s="81"/>
      <c r="J256" s="81"/>
      <c r="K256" s="138"/>
      <c r="L256" s="4"/>
      <c r="M256" s="139"/>
      <c r="N256" s="139"/>
      <c r="O256" s="139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81"/>
      <c r="C257" s="4"/>
      <c r="D257" s="79"/>
      <c r="E257" s="81"/>
      <c r="F257" s="4"/>
      <c r="G257" s="4"/>
      <c r="H257" s="79"/>
      <c r="I257" s="81"/>
      <c r="J257" s="81"/>
      <c r="K257" s="138"/>
      <c r="L257" s="4"/>
      <c r="M257" s="139"/>
      <c r="N257" s="139"/>
      <c r="O257" s="139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81"/>
      <c r="C258" s="4"/>
      <c r="D258" s="79"/>
      <c r="E258" s="81"/>
      <c r="F258" s="4"/>
      <c r="G258" s="4"/>
      <c r="H258" s="79"/>
      <c r="I258" s="81"/>
      <c r="J258" s="81"/>
      <c r="K258" s="138"/>
      <c r="L258" s="4"/>
      <c r="M258" s="139"/>
      <c r="N258" s="139"/>
      <c r="O258" s="139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81"/>
      <c r="C259" s="4"/>
      <c r="D259" s="79"/>
      <c r="E259" s="81"/>
      <c r="F259" s="4"/>
      <c r="G259" s="4"/>
      <c r="H259" s="79"/>
      <c r="I259" s="81"/>
      <c r="J259" s="81"/>
      <c r="K259" s="138"/>
      <c r="L259" s="4"/>
      <c r="M259" s="139"/>
      <c r="N259" s="139"/>
      <c r="O259" s="139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81"/>
      <c r="C260" s="4"/>
      <c r="D260" s="79"/>
      <c r="E260" s="81"/>
      <c r="F260" s="4"/>
      <c r="G260" s="4"/>
      <c r="H260" s="79"/>
      <c r="I260" s="81"/>
      <c r="J260" s="81"/>
      <c r="K260" s="138"/>
      <c r="L260" s="4"/>
      <c r="M260" s="139"/>
      <c r="N260" s="139"/>
      <c r="O260" s="139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81"/>
      <c r="C261" s="4"/>
      <c r="D261" s="79"/>
      <c r="E261" s="81"/>
      <c r="F261" s="4"/>
      <c r="G261" s="4"/>
      <c r="H261" s="79"/>
      <c r="I261" s="81"/>
      <c r="J261" s="81"/>
      <c r="K261" s="138"/>
      <c r="L261" s="4"/>
      <c r="M261" s="139"/>
      <c r="N261" s="139"/>
      <c r="O261" s="139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81"/>
      <c r="C262" s="4"/>
      <c r="D262" s="79"/>
      <c r="E262" s="81"/>
      <c r="F262" s="4"/>
      <c r="G262" s="4"/>
      <c r="H262" s="79"/>
      <c r="I262" s="81"/>
      <c r="J262" s="81"/>
      <c r="K262" s="138"/>
      <c r="L262" s="4"/>
      <c r="M262" s="139"/>
      <c r="N262" s="139"/>
      <c r="O262" s="139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81"/>
      <c r="C263" s="4"/>
      <c r="D263" s="79"/>
      <c r="E263" s="81"/>
      <c r="F263" s="4"/>
      <c r="G263" s="4"/>
      <c r="H263" s="79"/>
      <c r="I263" s="81"/>
      <c r="J263" s="81"/>
      <c r="K263" s="138"/>
      <c r="L263" s="4"/>
      <c r="M263" s="139"/>
      <c r="N263" s="139"/>
      <c r="O263" s="139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81"/>
      <c r="C264" s="4"/>
      <c r="D264" s="79"/>
      <c r="E264" s="81"/>
      <c r="F264" s="4"/>
      <c r="G264" s="4"/>
      <c r="H264" s="79"/>
      <c r="I264" s="81"/>
      <c r="J264" s="81"/>
      <c r="K264" s="138"/>
      <c r="L264" s="4"/>
      <c r="M264" s="139"/>
      <c r="N264" s="139"/>
      <c r="O264" s="139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81"/>
      <c r="C265" s="4"/>
      <c r="D265" s="79"/>
      <c r="E265" s="81"/>
      <c r="F265" s="4"/>
      <c r="G265" s="4"/>
      <c r="H265" s="79"/>
      <c r="I265" s="81"/>
      <c r="J265" s="81"/>
      <c r="K265" s="138"/>
      <c r="L265" s="4"/>
      <c r="M265" s="139"/>
      <c r="N265" s="139"/>
      <c r="O265" s="139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81"/>
      <c r="C266" s="4"/>
      <c r="D266" s="79"/>
      <c r="E266" s="81"/>
      <c r="F266" s="4"/>
      <c r="G266" s="4"/>
      <c r="H266" s="79"/>
      <c r="I266" s="81"/>
      <c r="J266" s="81"/>
      <c r="K266" s="138"/>
      <c r="L266" s="4"/>
      <c r="M266" s="139"/>
      <c r="N266" s="139"/>
      <c r="O266" s="139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81"/>
      <c r="C267" s="4"/>
      <c r="D267" s="79"/>
      <c r="E267" s="81"/>
      <c r="F267" s="4"/>
      <c r="G267" s="4"/>
      <c r="H267" s="79"/>
      <c r="I267" s="81"/>
      <c r="J267" s="81"/>
      <c r="K267" s="138"/>
      <c r="L267" s="4"/>
      <c r="M267" s="139"/>
      <c r="N267" s="139"/>
      <c r="O267" s="139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81"/>
      <c r="C268" s="4"/>
      <c r="D268" s="79"/>
      <c r="E268" s="81"/>
      <c r="F268" s="4"/>
      <c r="G268" s="4"/>
      <c r="H268" s="79"/>
      <c r="I268" s="81"/>
      <c r="J268" s="81"/>
      <c r="K268" s="138"/>
      <c r="L268" s="4"/>
      <c r="M268" s="139"/>
      <c r="N268" s="139"/>
      <c r="O268" s="139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81"/>
      <c r="C269" s="4"/>
      <c r="D269" s="79"/>
      <c r="E269" s="81"/>
      <c r="F269" s="4"/>
      <c r="G269" s="4"/>
      <c r="H269" s="79"/>
      <c r="I269" s="81"/>
      <c r="J269" s="81"/>
      <c r="K269" s="138"/>
      <c r="L269" s="4"/>
      <c r="M269" s="139"/>
      <c r="N269" s="139"/>
      <c r="O269" s="139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81"/>
      <c r="C270" s="4"/>
      <c r="D270" s="79"/>
      <c r="E270" s="81"/>
      <c r="F270" s="4"/>
      <c r="G270" s="4"/>
      <c r="H270" s="79"/>
      <c r="I270" s="81"/>
      <c r="J270" s="81"/>
      <c r="K270" s="138"/>
      <c r="L270" s="4"/>
      <c r="M270" s="139"/>
      <c r="N270" s="139"/>
      <c r="O270" s="139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81"/>
      <c r="C271" s="4"/>
      <c r="D271" s="79"/>
      <c r="E271" s="81"/>
      <c r="F271" s="4"/>
      <c r="G271" s="4"/>
      <c r="H271" s="79"/>
      <c r="I271" s="81"/>
      <c r="J271" s="81"/>
      <c r="K271" s="138"/>
      <c r="L271" s="4"/>
      <c r="M271" s="139"/>
      <c r="N271" s="139"/>
      <c r="O271" s="139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81"/>
      <c r="C272" s="4"/>
      <c r="D272" s="79"/>
      <c r="E272" s="81"/>
      <c r="F272" s="4"/>
      <c r="G272" s="4"/>
      <c r="H272" s="79"/>
      <c r="I272" s="81"/>
      <c r="J272" s="81"/>
      <c r="K272" s="138"/>
      <c r="L272" s="4"/>
      <c r="M272" s="139"/>
      <c r="N272" s="139"/>
      <c r="O272" s="139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81"/>
      <c r="C273" s="4"/>
      <c r="D273" s="79"/>
      <c r="E273" s="81"/>
      <c r="F273" s="4"/>
      <c r="G273" s="4"/>
      <c r="H273" s="79"/>
      <c r="I273" s="81"/>
      <c r="J273" s="81"/>
      <c r="K273" s="138"/>
      <c r="L273" s="4"/>
      <c r="M273" s="139"/>
      <c r="N273" s="139"/>
      <c r="O273" s="139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81"/>
      <c r="C274" s="4"/>
      <c r="D274" s="79"/>
      <c r="E274" s="81"/>
      <c r="F274" s="4"/>
      <c r="G274" s="4"/>
      <c r="H274" s="79"/>
      <c r="I274" s="81"/>
      <c r="J274" s="81"/>
      <c r="K274" s="138"/>
      <c r="L274" s="4"/>
      <c r="M274" s="139"/>
      <c r="N274" s="139"/>
      <c r="O274" s="139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81"/>
      <c r="C275" s="4"/>
      <c r="D275" s="79"/>
      <c r="E275" s="81"/>
      <c r="F275" s="4"/>
      <c r="G275" s="4"/>
      <c r="H275" s="79"/>
      <c r="I275" s="81"/>
      <c r="J275" s="81"/>
      <c r="K275" s="138"/>
      <c r="L275" s="4"/>
      <c r="M275" s="139"/>
      <c r="N275" s="139"/>
      <c r="O275" s="139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81"/>
      <c r="C276" s="4"/>
      <c r="D276" s="79"/>
      <c r="E276" s="81"/>
      <c r="F276" s="4"/>
      <c r="G276" s="4"/>
      <c r="H276" s="79"/>
      <c r="I276" s="81"/>
      <c r="J276" s="81"/>
      <c r="K276" s="138"/>
      <c r="L276" s="4"/>
      <c r="M276" s="139"/>
      <c r="N276" s="139"/>
      <c r="O276" s="139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81"/>
      <c r="C277" s="4"/>
      <c r="D277" s="79"/>
      <c r="E277" s="81"/>
      <c r="F277" s="4"/>
      <c r="G277" s="4"/>
      <c r="H277" s="79"/>
      <c r="I277" s="81"/>
      <c r="J277" s="81"/>
      <c r="K277" s="138"/>
      <c r="L277" s="4"/>
      <c r="M277" s="139"/>
      <c r="N277" s="139"/>
      <c r="O277" s="139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81"/>
      <c r="C278" s="4"/>
      <c r="D278" s="79"/>
      <c r="E278" s="81"/>
      <c r="F278" s="4"/>
      <c r="G278" s="4"/>
      <c r="H278" s="79"/>
      <c r="I278" s="81"/>
      <c r="J278" s="81"/>
      <c r="K278" s="138"/>
      <c r="L278" s="4"/>
      <c r="M278" s="139"/>
      <c r="N278" s="139"/>
      <c r="O278" s="139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81"/>
      <c r="C279" s="4"/>
      <c r="D279" s="79"/>
      <c r="E279" s="81"/>
      <c r="F279" s="4"/>
      <c r="G279" s="4"/>
      <c r="H279" s="79"/>
      <c r="I279" s="81"/>
      <c r="J279" s="81"/>
      <c r="K279" s="138"/>
      <c r="L279" s="4"/>
      <c r="M279" s="139"/>
      <c r="N279" s="139"/>
      <c r="O279" s="139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81"/>
      <c r="C280" s="4"/>
      <c r="D280" s="79"/>
      <c r="E280" s="81"/>
      <c r="F280" s="4"/>
      <c r="G280" s="4"/>
      <c r="H280" s="79"/>
      <c r="I280" s="81"/>
      <c r="J280" s="81"/>
      <c r="K280" s="138"/>
      <c r="L280" s="4"/>
      <c r="M280" s="139"/>
      <c r="N280" s="139"/>
      <c r="O280" s="139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81"/>
      <c r="C281" s="4"/>
      <c r="D281" s="79"/>
      <c r="E281" s="81"/>
      <c r="F281" s="4"/>
      <c r="G281" s="4"/>
      <c r="H281" s="79"/>
      <c r="I281" s="81"/>
      <c r="J281" s="81"/>
      <c r="K281" s="138"/>
      <c r="L281" s="4"/>
      <c r="M281" s="139"/>
      <c r="N281" s="139"/>
      <c r="O281" s="139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81"/>
      <c r="C282" s="4"/>
      <c r="D282" s="79"/>
      <c r="E282" s="81"/>
      <c r="F282" s="4"/>
      <c r="G282" s="4"/>
      <c r="H282" s="79"/>
      <c r="I282" s="81"/>
      <c r="J282" s="81"/>
      <c r="K282" s="138"/>
      <c r="L282" s="4"/>
      <c r="M282" s="139"/>
      <c r="N282" s="139"/>
      <c r="O282" s="139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81"/>
      <c r="C283" s="4"/>
      <c r="D283" s="79"/>
      <c r="E283" s="81"/>
      <c r="F283" s="4"/>
      <c r="G283" s="4"/>
      <c r="H283" s="79"/>
      <c r="I283" s="81"/>
      <c r="J283" s="81"/>
      <c r="K283" s="138"/>
      <c r="L283" s="4"/>
      <c r="M283" s="139"/>
      <c r="N283" s="139"/>
      <c r="O283" s="139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81"/>
      <c r="C284" s="4"/>
      <c r="D284" s="79"/>
      <c r="E284" s="81"/>
      <c r="F284" s="4"/>
      <c r="G284" s="4"/>
      <c r="H284" s="79"/>
      <c r="I284" s="81"/>
      <c r="J284" s="81"/>
      <c r="K284" s="138"/>
      <c r="L284" s="4"/>
      <c r="M284" s="139"/>
      <c r="N284" s="139"/>
      <c r="O284" s="139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81"/>
      <c r="C285" s="4"/>
      <c r="D285" s="79"/>
      <c r="E285" s="81"/>
      <c r="F285" s="4"/>
      <c r="G285" s="4"/>
      <c r="H285" s="79"/>
      <c r="I285" s="81"/>
      <c r="J285" s="81"/>
      <c r="K285" s="138"/>
      <c r="L285" s="4"/>
      <c r="M285" s="139"/>
      <c r="N285" s="139"/>
      <c r="O285" s="139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81"/>
      <c r="C286" s="4"/>
      <c r="D286" s="79"/>
      <c r="E286" s="81"/>
      <c r="F286" s="4"/>
      <c r="G286" s="4"/>
      <c r="H286" s="79"/>
      <c r="I286" s="81"/>
      <c r="J286" s="81"/>
      <c r="K286" s="138"/>
      <c r="L286" s="4"/>
      <c r="M286" s="139"/>
      <c r="N286" s="139"/>
      <c r="O286" s="139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81"/>
      <c r="C287" s="4"/>
      <c r="D287" s="79"/>
      <c r="E287" s="81"/>
      <c r="F287" s="4"/>
      <c r="G287" s="4"/>
      <c r="H287" s="79"/>
      <c r="I287" s="81"/>
      <c r="J287" s="81"/>
      <c r="K287" s="138"/>
      <c r="L287" s="4"/>
      <c r="M287" s="139"/>
      <c r="N287" s="139"/>
      <c r="O287" s="139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81"/>
      <c r="C288" s="4"/>
      <c r="D288" s="79"/>
      <c r="E288" s="81"/>
      <c r="F288" s="4"/>
      <c r="G288" s="4"/>
      <c r="H288" s="79"/>
      <c r="I288" s="81"/>
      <c r="J288" s="81"/>
      <c r="K288" s="138"/>
      <c r="L288" s="4"/>
      <c r="M288" s="139"/>
      <c r="N288" s="139"/>
      <c r="O288" s="139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81"/>
      <c r="C289" s="4"/>
      <c r="D289" s="79"/>
      <c r="E289" s="81"/>
      <c r="F289" s="4"/>
      <c r="G289" s="4"/>
      <c r="H289" s="79"/>
      <c r="I289" s="81"/>
      <c r="J289" s="81"/>
      <c r="K289" s="138"/>
      <c r="L289" s="4"/>
      <c r="M289" s="139"/>
      <c r="N289" s="139"/>
      <c r="O289" s="139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81"/>
      <c r="C290" s="4"/>
      <c r="D290" s="79"/>
      <c r="E290" s="81"/>
      <c r="F290" s="4"/>
      <c r="G290" s="4"/>
      <c r="H290" s="79"/>
      <c r="I290" s="81"/>
      <c r="J290" s="81"/>
      <c r="K290" s="138"/>
      <c r="L290" s="4"/>
      <c r="M290" s="139"/>
      <c r="N290" s="139"/>
      <c r="O290" s="139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81"/>
      <c r="C291" s="4"/>
      <c r="D291" s="79"/>
      <c r="E291" s="81"/>
      <c r="F291" s="4"/>
      <c r="G291" s="4"/>
      <c r="H291" s="79"/>
      <c r="I291" s="81"/>
      <c r="J291" s="81"/>
      <c r="K291" s="138"/>
      <c r="L291" s="4"/>
      <c r="M291" s="139"/>
      <c r="N291" s="139"/>
      <c r="O291" s="139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81"/>
      <c r="C292" s="4"/>
      <c r="D292" s="79"/>
      <c r="E292" s="81"/>
      <c r="F292" s="4"/>
      <c r="G292" s="4"/>
      <c r="H292" s="79"/>
      <c r="I292" s="81"/>
      <c r="J292" s="81"/>
      <c r="K292" s="138"/>
      <c r="L292" s="4"/>
      <c r="M292" s="139"/>
      <c r="N292" s="139"/>
      <c r="O292" s="139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81"/>
      <c r="C293" s="4"/>
      <c r="D293" s="79"/>
      <c r="E293" s="81"/>
      <c r="F293" s="4"/>
      <c r="G293" s="4"/>
      <c r="H293" s="79"/>
      <c r="I293" s="81"/>
      <c r="J293" s="81"/>
      <c r="K293" s="138"/>
      <c r="L293" s="4"/>
      <c r="M293" s="139"/>
      <c r="N293" s="139"/>
      <c r="O293" s="139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81"/>
      <c r="C294" s="4"/>
      <c r="D294" s="79"/>
      <c r="E294" s="81"/>
      <c r="F294" s="4"/>
      <c r="G294" s="4"/>
      <c r="H294" s="79"/>
      <c r="I294" s="81"/>
      <c r="J294" s="81"/>
      <c r="K294" s="138"/>
      <c r="L294" s="4"/>
      <c r="M294" s="139"/>
      <c r="N294" s="139"/>
      <c r="O294" s="139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81"/>
      <c r="C295" s="4"/>
      <c r="D295" s="79"/>
      <c r="E295" s="81"/>
      <c r="F295" s="4"/>
      <c r="G295" s="4"/>
      <c r="H295" s="79"/>
      <c r="I295" s="81"/>
      <c r="J295" s="81"/>
      <c r="K295" s="138"/>
      <c r="L295" s="4"/>
      <c r="M295" s="139"/>
      <c r="N295" s="139"/>
      <c r="O295" s="139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81"/>
      <c r="C296" s="4"/>
      <c r="D296" s="79"/>
      <c r="E296" s="81"/>
      <c r="F296" s="4"/>
      <c r="G296" s="4"/>
      <c r="H296" s="79"/>
      <c r="I296" s="81"/>
      <c r="J296" s="81"/>
      <c r="K296" s="138"/>
      <c r="L296" s="4"/>
      <c r="M296" s="139"/>
      <c r="N296" s="139"/>
      <c r="O296" s="139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81"/>
      <c r="C297" s="4"/>
      <c r="D297" s="79"/>
      <c r="E297" s="81"/>
      <c r="F297" s="4"/>
      <c r="G297" s="4"/>
      <c r="H297" s="79"/>
      <c r="I297" s="81"/>
      <c r="J297" s="81"/>
      <c r="K297" s="138"/>
      <c r="L297" s="4"/>
      <c r="M297" s="139"/>
      <c r="N297" s="139"/>
      <c r="O297" s="139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81"/>
      <c r="C298" s="4"/>
      <c r="D298" s="79"/>
      <c r="E298" s="81"/>
      <c r="F298" s="4"/>
      <c r="G298" s="4"/>
      <c r="H298" s="79"/>
      <c r="I298" s="81"/>
      <c r="J298" s="81"/>
      <c r="K298" s="138"/>
      <c r="L298" s="4"/>
      <c r="M298" s="139"/>
      <c r="N298" s="139"/>
      <c r="O298" s="139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81"/>
      <c r="C299" s="4"/>
      <c r="D299" s="79"/>
      <c r="E299" s="81"/>
      <c r="F299" s="4"/>
      <c r="G299" s="4"/>
      <c r="H299" s="79"/>
      <c r="I299" s="81"/>
      <c r="J299" s="81"/>
      <c r="K299" s="138"/>
      <c r="L299" s="4"/>
      <c r="M299" s="139"/>
      <c r="N299" s="139"/>
      <c r="O299" s="139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81"/>
      <c r="C300" s="4"/>
      <c r="D300" s="79"/>
      <c r="E300" s="81"/>
      <c r="F300" s="4"/>
      <c r="G300" s="4"/>
      <c r="H300" s="79"/>
      <c r="I300" s="81"/>
      <c r="J300" s="81"/>
      <c r="K300" s="138"/>
      <c r="L300" s="4"/>
      <c r="M300" s="139"/>
      <c r="N300" s="139"/>
      <c r="O300" s="139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81"/>
      <c r="C301" s="4"/>
      <c r="D301" s="79"/>
      <c r="E301" s="81"/>
      <c r="F301" s="4"/>
      <c r="G301" s="4"/>
      <c r="H301" s="79"/>
      <c r="I301" s="81"/>
      <c r="J301" s="81"/>
      <c r="K301" s="138"/>
      <c r="L301" s="4"/>
      <c r="M301" s="139"/>
      <c r="N301" s="139"/>
      <c r="O301" s="139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81"/>
      <c r="C302" s="4"/>
      <c r="D302" s="79"/>
      <c r="E302" s="81"/>
      <c r="F302" s="4"/>
      <c r="G302" s="4"/>
      <c r="H302" s="79"/>
      <c r="I302" s="81"/>
      <c r="J302" s="81"/>
      <c r="K302" s="138"/>
      <c r="L302" s="4"/>
      <c r="M302" s="139"/>
      <c r="N302" s="139"/>
      <c r="O302" s="139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81"/>
      <c r="C303" s="4"/>
      <c r="D303" s="79"/>
      <c r="E303" s="81"/>
      <c r="F303" s="4"/>
      <c r="G303" s="4"/>
      <c r="H303" s="79"/>
      <c r="I303" s="81"/>
      <c r="J303" s="81"/>
      <c r="K303" s="138"/>
      <c r="L303" s="4"/>
      <c r="M303" s="139"/>
      <c r="N303" s="139"/>
      <c r="O303" s="139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81"/>
      <c r="C304" s="4"/>
      <c r="D304" s="79"/>
      <c r="E304" s="81"/>
      <c r="F304" s="4"/>
      <c r="G304" s="4"/>
      <c r="H304" s="79"/>
      <c r="I304" s="81"/>
      <c r="J304" s="81"/>
      <c r="K304" s="138"/>
      <c r="L304" s="4"/>
      <c r="M304" s="139"/>
      <c r="N304" s="139"/>
      <c r="O304" s="139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81"/>
      <c r="C305" s="4"/>
      <c r="D305" s="79"/>
      <c r="E305" s="81"/>
      <c r="F305" s="4"/>
      <c r="G305" s="4"/>
      <c r="H305" s="79"/>
      <c r="I305" s="81"/>
      <c r="J305" s="81"/>
      <c r="K305" s="138"/>
      <c r="L305" s="4"/>
      <c r="M305" s="139"/>
      <c r="N305" s="139"/>
      <c r="O305" s="139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81"/>
      <c r="C306" s="4"/>
      <c r="D306" s="79"/>
      <c r="E306" s="81"/>
      <c r="F306" s="4"/>
      <c r="G306" s="4"/>
      <c r="H306" s="79"/>
      <c r="I306" s="81"/>
      <c r="J306" s="81"/>
      <c r="K306" s="138"/>
      <c r="L306" s="4"/>
      <c r="M306" s="139"/>
      <c r="N306" s="139"/>
      <c r="O306" s="139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81"/>
      <c r="C307" s="4"/>
      <c r="D307" s="79"/>
      <c r="E307" s="81"/>
      <c r="F307" s="4"/>
      <c r="G307" s="4"/>
      <c r="H307" s="79"/>
      <c r="I307" s="81"/>
      <c r="J307" s="81"/>
      <c r="K307" s="138"/>
      <c r="L307" s="4"/>
      <c r="M307" s="139"/>
      <c r="N307" s="139"/>
      <c r="O307" s="139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81"/>
      <c r="C308" s="4"/>
      <c r="D308" s="79"/>
      <c r="E308" s="81"/>
      <c r="F308" s="4"/>
      <c r="G308" s="4"/>
      <c r="H308" s="79"/>
      <c r="I308" s="81"/>
      <c r="J308" s="81"/>
      <c r="K308" s="138"/>
      <c r="L308" s="4"/>
      <c r="M308" s="139"/>
      <c r="N308" s="139"/>
      <c r="O308" s="139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81"/>
      <c r="C309" s="4"/>
      <c r="D309" s="79"/>
      <c r="E309" s="81"/>
      <c r="F309" s="4"/>
      <c r="G309" s="4"/>
      <c r="H309" s="79"/>
      <c r="I309" s="81"/>
      <c r="J309" s="81"/>
      <c r="K309" s="138"/>
      <c r="L309" s="4"/>
      <c r="M309" s="139"/>
      <c r="N309" s="139"/>
      <c r="O309" s="139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81"/>
      <c r="C310" s="4"/>
      <c r="D310" s="79"/>
      <c r="E310" s="81"/>
      <c r="F310" s="4"/>
      <c r="G310" s="4"/>
      <c r="H310" s="79"/>
      <c r="I310" s="81"/>
      <c r="J310" s="81"/>
      <c r="K310" s="138"/>
      <c r="L310" s="4"/>
      <c r="M310" s="139"/>
      <c r="N310" s="139"/>
      <c r="O310" s="139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81"/>
      <c r="C311" s="4"/>
      <c r="D311" s="79"/>
      <c r="E311" s="81"/>
      <c r="F311" s="4"/>
      <c r="G311" s="4"/>
      <c r="H311" s="79"/>
      <c r="I311" s="81"/>
      <c r="J311" s="81"/>
      <c r="K311" s="138"/>
      <c r="L311" s="4"/>
      <c r="M311" s="139"/>
      <c r="N311" s="139"/>
      <c r="O311" s="139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81"/>
      <c r="C312" s="4"/>
      <c r="D312" s="79"/>
      <c r="E312" s="81"/>
      <c r="F312" s="4"/>
      <c r="G312" s="4"/>
      <c r="H312" s="79"/>
      <c r="I312" s="81"/>
      <c r="J312" s="81"/>
      <c r="K312" s="138"/>
      <c r="L312" s="4"/>
      <c r="M312" s="139"/>
      <c r="N312" s="139"/>
      <c r="O312" s="139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81"/>
      <c r="C313" s="4"/>
      <c r="D313" s="79"/>
      <c r="E313" s="81"/>
      <c r="F313" s="4"/>
      <c r="G313" s="4"/>
      <c r="H313" s="79"/>
      <c r="I313" s="81"/>
      <c r="J313" s="81"/>
      <c r="K313" s="138"/>
      <c r="L313" s="4"/>
      <c r="M313" s="139"/>
      <c r="N313" s="139"/>
      <c r="O313" s="139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81"/>
      <c r="C314" s="4"/>
      <c r="D314" s="79"/>
      <c r="E314" s="81"/>
      <c r="F314" s="4"/>
      <c r="G314" s="4"/>
      <c r="H314" s="79"/>
      <c r="I314" s="81"/>
      <c r="J314" s="81"/>
      <c r="K314" s="138"/>
      <c r="L314" s="4"/>
      <c r="M314" s="139"/>
      <c r="N314" s="139"/>
      <c r="O314" s="139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81"/>
      <c r="C315" s="4"/>
      <c r="D315" s="79"/>
      <c r="E315" s="81"/>
      <c r="F315" s="4"/>
      <c r="G315" s="4"/>
      <c r="H315" s="79"/>
      <c r="I315" s="81"/>
      <c r="J315" s="81"/>
      <c r="K315" s="138"/>
      <c r="L315" s="4"/>
      <c r="M315" s="139"/>
      <c r="N315" s="139"/>
      <c r="O315" s="139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81"/>
      <c r="C316" s="4"/>
      <c r="D316" s="79"/>
      <c r="E316" s="81"/>
      <c r="F316" s="4"/>
      <c r="G316" s="4"/>
      <c r="H316" s="79"/>
      <c r="I316" s="81"/>
      <c r="J316" s="81"/>
      <c r="K316" s="138"/>
      <c r="L316" s="4"/>
      <c r="M316" s="139"/>
      <c r="N316" s="139"/>
      <c r="O316" s="139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81"/>
      <c r="C317" s="4"/>
      <c r="D317" s="79"/>
      <c r="E317" s="81"/>
      <c r="F317" s="4"/>
      <c r="G317" s="4"/>
      <c r="H317" s="79"/>
      <c r="I317" s="81"/>
      <c r="J317" s="81"/>
      <c r="K317" s="138"/>
      <c r="L317" s="4"/>
      <c r="M317" s="139"/>
      <c r="N317" s="139"/>
      <c r="O317" s="139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81"/>
      <c r="C318" s="4"/>
      <c r="D318" s="79"/>
      <c r="E318" s="81"/>
      <c r="F318" s="4"/>
      <c r="G318" s="4"/>
      <c r="H318" s="79"/>
      <c r="I318" s="81"/>
      <c r="J318" s="81"/>
      <c r="K318" s="138"/>
      <c r="L318" s="4"/>
      <c r="M318" s="139"/>
      <c r="N318" s="139"/>
      <c r="O318" s="139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81"/>
      <c r="C319" s="4"/>
      <c r="D319" s="79"/>
      <c r="E319" s="81"/>
      <c r="F319" s="4"/>
      <c r="G319" s="4"/>
      <c r="H319" s="79"/>
      <c r="I319" s="81"/>
      <c r="J319" s="81"/>
      <c r="K319" s="138"/>
      <c r="L319" s="4"/>
      <c r="M319" s="139"/>
      <c r="N319" s="139"/>
      <c r="O319" s="139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81"/>
      <c r="C320" s="4"/>
      <c r="D320" s="79"/>
      <c r="E320" s="81"/>
      <c r="F320" s="4"/>
      <c r="G320" s="4"/>
      <c r="H320" s="79"/>
      <c r="I320" s="81"/>
      <c r="J320" s="81"/>
      <c r="K320" s="138"/>
      <c r="L320" s="4"/>
      <c r="M320" s="139"/>
      <c r="N320" s="139"/>
      <c r="O320" s="139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81"/>
      <c r="C321" s="4"/>
      <c r="D321" s="79"/>
      <c r="E321" s="81"/>
      <c r="F321" s="4"/>
      <c r="G321" s="4"/>
      <c r="H321" s="79"/>
      <c r="I321" s="81"/>
      <c r="J321" s="81"/>
      <c r="K321" s="138"/>
      <c r="L321" s="4"/>
      <c r="M321" s="139"/>
      <c r="N321" s="139"/>
      <c r="O321" s="139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81"/>
      <c r="C322" s="4"/>
      <c r="D322" s="79"/>
      <c r="E322" s="81"/>
      <c r="F322" s="4"/>
      <c r="G322" s="4"/>
      <c r="H322" s="79"/>
      <c r="I322" s="81"/>
      <c r="J322" s="81"/>
      <c r="K322" s="138"/>
      <c r="L322" s="4"/>
      <c r="M322" s="139"/>
      <c r="N322" s="139"/>
      <c r="O322" s="139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81"/>
      <c r="C323" s="4"/>
      <c r="D323" s="79"/>
      <c r="E323" s="81"/>
      <c r="F323" s="4"/>
      <c r="G323" s="4"/>
      <c r="H323" s="79"/>
      <c r="I323" s="81"/>
      <c r="J323" s="81"/>
      <c r="K323" s="138"/>
      <c r="L323" s="4"/>
      <c r="M323" s="139"/>
      <c r="N323" s="139"/>
      <c r="O323" s="139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81"/>
      <c r="C324" s="4"/>
      <c r="D324" s="79"/>
      <c r="E324" s="81"/>
      <c r="F324" s="4"/>
      <c r="G324" s="4"/>
      <c r="H324" s="79"/>
      <c r="I324" s="81"/>
      <c r="J324" s="81"/>
      <c r="K324" s="138"/>
      <c r="L324" s="4"/>
      <c r="M324" s="139"/>
      <c r="N324" s="139"/>
      <c r="O324" s="139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81"/>
      <c r="C325" s="4"/>
      <c r="D325" s="79"/>
      <c r="E325" s="81"/>
      <c r="F325" s="4"/>
      <c r="G325" s="4"/>
      <c r="H325" s="79"/>
      <c r="I325" s="81"/>
      <c r="J325" s="81"/>
      <c r="K325" s="138"/>
      <c r="L325" s="4"/>
      <c r="M325" s="139"/>
      <c r="N325" s="139"/>
      <c r="O325" s="139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81"/>
      <c r="C326" s="4"/>
      <c r="D326" s="79"/>
      <c r="E326" s="81"/>
      <c r="F326" s="4"/>
      <c r="G326" s="4"/>
      <c r="H326" s="79"/>
      <c r="I326" s="81"/>
      <c r="J326" s="81"/>
      <c r="K326" s="138"/>
      <c r="L326" s="4"/>
      <c r="M326" s="139"/>
      <c r="N326" s="139"/>
      <c r="O326" s="139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81"/>
      <c r="C327" s="4"/>
      <c r="D327" s="79"/>
      <c r="E327" s="81"/>
      <c r="F327" s="4"/>
      <c r="G327" s="4"/>
      <c r="H327" s="79"/>
      <c r="I327" s="81"/>
      <c r="J327" s="81"/>
      <c r="K327" s="138"/>
      <c r="L327" s="4"/>
      <c r="M327" s="139"/>
      <c r="N327" s="139"/>
      <c r="O327" s="139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81"/>
      <c r="C328" s="4"/>
      <c r="D328" s="79"/>
      <c r="E328" s="81"/>
      <c r="F328" s="4"/>
      <c r="G328" s="4"/>
      <c r="H328" s="79"/>
      <c r="I328" s="81"/>
      <c r="J328" s="81"/>
      <c r="K328" s="138"/>
      <c r="L328" s="4"/>
      <c r="M328" s="139"/>
      <c r="N328" s="139"/>
      <c r="O328" s="139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81"/>
      <c r="C329" s="4"/>
      <c r="D329" s="79"/>
      <c r="E329" s="81"/>
      <c r="F329" s="4"/>
      <c r="G329" s="4"/>
      <c r="H329" s="79"/>
      <c r="I329" s="81"/>
      <c r="J329" s="81"/>
      <c r="K329" s="138"/>
      <c r="L329" s="4"/>
      <c r="M329" s="139"/>
      <c r="N329" s="139"/>
      <c r="O329" s="139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81"/>
      <c r="C330" s="4"/>
      <c r="D330" s="79"/>
      <c r="E330" s="81"/>
      <c r="F330" s="4"/>
      <c r="G330" s="4"/>
      <c r="H330" s="79"/>
      <c r="I330" s="81"/>
      <c r="J330" s="81"/>
      <c r="K330" s="138"/>
      <c r="L330" s="4"/>
      <c r="M330" s="139"/>
      <c r="N330" s="139"/>
      <c r="O330" s="139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81"/>
      <c r="C331" s="4"/>
      <c r="D331" s="79"/>
      <c r="E331" s="81"/>
      <c r="F331" s="4"/>
      <c r="G331" s="4"/>
      <c r="H331" s="79"/>
      <c r="I331" s="81"/>
      <c r="J331" s="81"/>
      <c r="K331" s="138"/>
      <c r="L331" s="4"/>
      <c r="M331" s="139"/>
      <c r="N331" s="139"/>
      <c r="O331" s="139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81"/>
      <c r="C332" s="4"/>
      <c r="D332" s="79"/>
      <c r="E332" s="81"/>
      <c r="F332" s="4"/>
      <c r="G332" s="4"/>
      <c r="H332" s="79"/>
      <c r="I332" s="81"/>
      <c r="J332" s="81"/>
      <c r="K332" s="138"/>
      <c r="L332" s="4"/>
      <c r="M332" s="139"/>
      <c r="N332" s="139"/>
      <c r="O332" s="139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81"/>
      <c r="C333" s="4"/>
      <c r="D333" s="79"/>
      <c r="E333" s="81"/>
      <c r="F333" s="4"/>
      <c r="G333" s="4"/>
      <c r="H333" s="79"/>
      <c r="I333" s="81"/>
      <c r="J333" s="81"/>
      <c r="K333" s="138"/>
      <c r="L333" s="4"/>
      <c r="M333" s="139"/>
      <c r="N333" s="139"/>
      <c r="O333" s="139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81"/>
      <c r="C334" s="4"/>
      <c r="D334" s="79"/>
      <c r="E334" s="81"/>
      <c r="F334" s="4"/>
      <c r="G334" s="4"/>
      <c r="H334" s="79"/>
      <c r="I334" s="81"/>
      <c r="J334" s="81"/>
      <c r="K334" s="138"/>
      <c r="L334" s="4"/>
      <c r="M334" s="139"/>
      <c r="N334" s="139"/>
      <c r="O334" s="139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81"/>
      <c r="C335" s="4"/>
      <c r="D335" s="79"/>
      <c r="E335" s="81"/>
      <c r="F335" s="4"/>
      <c r="G335" s="4"/>
      <c r="H335" s="79"/>
      <c r="I335" s="81"/>
      <c r="J335" s="81"/>
      <c r="K335" s="138"/>
      <c r="L335" s="4"/>
      <c r="M335" s="139"/>
      <c r="N335" s="139"/>
      <c r="O335" s="139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81"/>
      <c r="C336" s="4"/>
      <c r="D336" s="79"/>
      <c r="E336" s="81"/>
      <c r="F336" s="4"/>
      <c r="G336" s="4"/>
      <c r="H336" s="79"/>
      <c r="I336" s="81"/>
      <c r="J336" s="81"/>
      <c r="K336" s="138"/>
      <c r="L336" s="4"/>
      <c r="M336" s="139"/>
      <c r="N336" s="139"/>
      <c r="O336" s="139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81"/>
      <c r="C337" s="4"/>
      <c r="D337" s="79"/>
      <c r="E337" s="81"/>
      <c r="F337" s="4"/>
      <c r="G337" s="4"/>
      <c r="H337" s="79"/>
      <c r="I337" s="81"/>
      <c r="J337" s="81"/>
      <c r="K337" s="138"/>
      <c r="L337" s="4"/>
      <c r="M337" s="139"/>
      <c r="N337" s="139"/>
      <c r="O337" s="139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81"/>
      <c r="C338" s="4"/>
      <c r="D338" s="79"/>
      <c r="E338" s="81"/>
      <c r="F338" s="4"/>
      <c r="G338" s="4"/>
      <c r="H338" s="79"/>
      <c r="I338" s="81"/>
      <c r="J338" s="81"/>
      <c r="K338" s="138"/>
      <c r="L338" s="4"/>
      <c r="M338" s="139"/>
      <c r="N338" s="139"/>
      <c r="O338" s="139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81"/>
      <c r="C339" s="4"/>
      <c r="D339" s="79"/>
      <c r="E339" s="81"/>
      <c r="F339" s="4"/>
      <c r="G339" s="4"/>
      <c r="H339" s="79"/>
      <c r="I339" s="81"/>
      <c r="J339" s="81"/>
      <c r="K339" s="138"/>
      <c r="L339" s="4"/>
      <c r="M339" s="139"/>
      <c r="N339" s="139"/>
      <c r="O339" s="139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81"/>
      <c r="C340" s="4"/>
      <c r="D340" s="79"/>
      <c r="E340" s="81"/>
      <c r="F340" s="4"/>
      <c r="G340" s="4"/>
      <c r="H340" s="79"/>
      <c r="I340" s="81"/>
      <c r="J340" s="81"/>
      <c r="K340" s="138"/>
      <c r="L340" s="4"/>
      <c r="M340" s="139"/>
      <c r="N340" s="139"/>
      <c r="O340" s="139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81"/>
      <c r="C341" s="4"/>
      <c r="D341" s="79"/>
      <c r="E341" s="81"/>
      <c r="F341" s="4"/>
      <c r="G341" s="4"/>
      <c r="H341" s="79"/>
      <c r="I341" s="81"/>
      <c r="J341" s="81"/>
      <c r="K341" s="138"/>
      <c r="L341" s="4"/>
      <c r="M341" s="139"/>
      <c r="N341" s="139"/>
      <c r="O341" s="139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81"/>
      <c r="C342" s="4"/>
      <c r="D342" s="79"/>
      <c r="E342" s="81"/>
      <c r="F342" s="4"/>
      <c r="G342" s="4"/>
      <c r="H342" s="79"/>
      <c r="I342" s="81"/>
      <c r="J342" s="81"/>
      <c r="K342" s="138"/>
      <c r="L342" s="4"/>
      <c r="M342" s="139"/>
      <c r="N342" s="139"/>
      <c r="O342" s="139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81"/>
      <c r="C343" s="4"/>
      <c r="D343" s="79"/>
      <c r="E343" s="81"/>
      <c r="F343" s="4"/>
      <c r="G343" s="4"/>
      <c r="H343" s="79"/>
      <c r="I343" s="81"/>
      <c r="J343" s="81"/>
      <c r="K343" s="138"/>
      <c r="L343" s="4"/>
      <c r="M343" s="139"/>
      <c r="N343" s="139"/>
      <c r="O343" s="139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81"/>
      <c r="C344" s="4"/>
      <c r="D344" s="79"/>
      <c r="E344" s="81"/>
      <c r="F344" s="4"/>
      <c r="G344" s="4"/>
      <c r="H344" s="79"/>
      <c r="I344" s="81"/>
      <c r="J344" s="81"/>
      <c r="K344" s="138"/>
      <c r="L344" s="4"/>
      <c r="M344" s="139"/>
      <c r="N344" s="139"/>
      <c r="O344" s="139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81"/>
      <c r="C345" s="4"/>
      <c r="D345" s="79"/>
      <c r="E345" s="81"/>
      <c r="F345" s="4"/>
      <c r="G345" s="4"/>
      <c r="H345" s="79"/>
      <c r="I345" s="81"/>
      <c r="J345" s="81"/>
      <c r="K345" s="138"/>
      <c r="L345" s="4"/>
      <c r="M345" s="139"/>
      <c r="N345" s="139"/>
      <c r="O345" s="139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81"/>
      <c r="C346" s="4"/>
      <c r="D346" s="79"/>
      <c r="E346" s="81"/>
      <c r="F346" s="4"/>
      <c r="G346" s="4"/>
      <c r="H346" s="79"/>
      <c r="I346" s="81"/>
      <c r="J346" s="81"/>
      <c r="K346" s="138"/>
      <c r="L346" s="4"/>
      <c r="M346" s="139"/>
      <c r="N346" s="139"/>
      <c r="O346" s="139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81"/>
      <c r="C347" s="4"/>
      <c r="D347" s="79"/>
      <c r="E347" s="81"/>
      <c r="F347" s="4"/>
      <c r="G347" s="4"/>
      <c r="H347" s="79"/>
      <c r="I347" s="81"/>
      <c r="J347" s="81"/>
      <c r="K347" s="138"/>
      <c r="L347" s="4"/>
      <c r="M347" s="139"/>
      <c r="N347" s="139"/>
      <c r="O347" s="139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81"/>
      <c r="C348" s="4"/>
      <c r="D348" s="79"/>
      <c r="E348" s="81"/>
      <c r="F348" s="4"/>
      <c r="G348" s="4"/>
      <c r="H348" s="79"/>
      <c r="I348" s="81"/>
      <c r="J348" s="81"/>
      <c r="K348" s="138"/>
      <c r="L348" s="4"/>
      <c r="M348" s="139"/>
      <c r="N348" s="139"/>
      <c r="O348" s="139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81"/>
      <c r="C349" s="4"/>
      <c r="D349" s="79"/>
      <c r="E349" s="81"/>
      <c r="F349" s="4"/>
      <c r="G349" s="4"/>
      <c r="H349" s="79"/>
      <c r="I349" s="81"/>
      <c r="J349" s="81"/>
      <c r="K349" s="138"/>
      <c r="L349" s="4"/>
      <c r="M349" s="139"/>
      <c r="N349" s="139"/>
      <c r="O349" s="139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81"/>
      <c r="C350" s="4"/>
      <c r="D350" s="79"/>
      <c r="E350" s="81"/>
      <c r="F350" s="4"/>
      <c r="G350" s="4"/>
      <c r="H350" s="79"/>
      <c r="I350" s="81"/>
      <c r="J350" s="81"/>
      <c r="K350" s="138"/>
      <c r="L350" s="4"/>
      <c r="M350" s="139"/>
      <c r="N350" s="139"/>
      <c r="O350" s="139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81"/>
      <c r="C351" s="4"/>
      <c r="D351" s="79"/>
      <c r="E351" s="81"/>
      <c r="F351" s="4"/>
      <c r="G351" s="4"/>
      <c r="H351" s="79"/>
      <c r="I351" s="81"/>
      <c r="J351" s="81"/>
      <c r="K351" s="138"/>
      <c r="L351" s="4"/>
      <c r="M351" s="139"/>
      <c r="N351" s="139"/>
      <c r="O351" s="139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81"/>
      <c r="C352" s="4"/>
      <c r="D352" s="79"/>
      <c r="E352" s="81"/>
      <c r="F352" s="4"/>
      <c r="G352" s="4"/>
      <c r="H352" s="79"/>
      <c r="I352" s="81"/>
      <c r="J352" s="81"/>
      <c r="K352" s="138"/>
      <c r="L352" s="4"/>
      <c r="M352" s="139"/>
      <c r="N352" s="139"/>
      <c r="O352" s="139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81"/>
      <c r="C353" s="4"/>
      <c r="D353" s="79"/>
      <c r="E353" s="81"/>
      <c r="F353" s="4"/>
      <c r="G353" s="4"/>
      <c r="H353" s="79"/>
      <c r="I353" s="81"/>
      <c r="J353" s="81"/>
      <c r="K353" s="138"/>
      <c r="L353" s="4"/>
      <c r="M353" s="139"/>
      <c r="N353" s="139"/>
      <c r="O353" s="139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81"/>
      <c r="C354" s="4"/>
      <c r="D354" s="79"/>
      <c r="E354" s="81"/>
      <c r="F354" s="4"/>
      <c r="G354" s="4"/>
      <c r="H354" s="79"/>
      <c r="I354" s="81"/>
      <c r="J354" s="81"/>
      <c r="K354" s="138"/>
      <c r="L354" s="4"/>
      <c r="M354" s="139"/>
      <c r="N354" s="139"/>
      <c r="O354" s="139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81"/>
      <c r="C355" s="4"/>
      <c r="D355" s="79"/>
      <c r="E355" s="81"/>
      <c r="F355" s="4"/>
      <c r="G355" s="4"/>
      <c r="H355" s="79"/>
      <c r="I355" s="81"/>
      <c r="J355" s="81"/>
      <c r="K355" s="138"/>
      <c r="L355" s="4"/>
      <c r="M355" s="139"/>
      <c r="N355" s="139"/>
      <c r="O355" s="139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81"/>
      <c r="C356" s="4"/>
      <c r="D356" s="79"/>
      <c r="E356" s="81"/>
      <c r="F356" s="4"/>
      <c r="G356" s="4"/>
      <c r="H356" s="79"/>
      <c r="I356" s="81"/>
      <c r="J356" s="81"/>
      <c r="K356" s="138"/>
      <c r="L356" s="4"/>
      <c r="M356" s="139"/>
      <c r="N356" s="139"/>
      <c r="O356" s="139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81"/>
      <c r="C357" s="4"/>
      <c r="D357" s="79"/>
      <c r="E357" s="81"/>
      <c r="F357" s="4"/>
      <c r="G357" s="4"/>
      <c r="H357" s="79"/>
      <c r="I357" s="81"/>
      <c r="J357" s="81"/>
      <c r="K357" s="138"/>
      <c r="L357" s="4"/>
      <c r="M357" s="139"/>
      <c r="N357" s="139"/>
      <c r="O357" s="139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81"/>
      <c r="C358" s="4"/>
      <c r="D358" s="79"/>
      <c r="E358" s="81"/>
      <c r="F358" s="4"/>
      <c r="G358" s="4"/>
      <c r="H358" s="79"/>
      <c r="I358" s="81"/>
      <c r="J358" s="81"/>
      <c r="K358" s="138"/>
      <c r="L358" s="4"/>
      <c r="M358" s="139"/>
      <c r="N358" s="139"/>
      <c r="O358" s="139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81"/>
      <c r="C359" s="4"/>
      <c r="D359" s="79"/>
      <c r="E359" s="81"/>
      <c r="F359" s="4"/>
      <c r="G359" s="4"/>
      <c r="H359" s="79"/>
      <c r="I359" s="81"/>
      <c r="J359" s="81"/>
      <c r="K359" s="138"/>
      <c r="L359" s="4"/>
      <c r="M359" s="139"/>
      <c r="N359" s="139"/>
      <c r="O359" s="139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81"/>
      <c r="C360" s="4"/>
      <c r="D360" s="79"/>
      <c r="E360" s="81"/>
      <c r="F360" s="4"/>
      <c r="G360" s="4"/>
      <c r="H360" s="79"/>
      <c r="I360" s="81"/>
      <c r="J360" s="81"/>
      <c r="K360" s="138"/>
      <c r="L360" s="4"/>
      <c r="M360" s="139"/>
      <c r="N360" s="139"/>
      <c r="O360" s="139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81"/>
      <c r="C361" s="4"/>
      <c r="D361" s="79"/>
      <c r="E361" s="81"/>
      <c r="F361" s="4"/>
      <c r="G361" s="4"/>
      <c r="H361" s="79"/>
      <c r="I361" s="81"/>
      <c r="J361" s="81"/>
      <c r="K361" s="138"/>
      <c r="L361" s="4"/>
      <c r="M361" s="139"/>
      <c r="N361" s="139"/>
      <c r="O361" s="139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81"/>
      <c r="C362" s="4"/>
      <c r="D362" s="79"/>
      <c r="E362" s="81"/>
      <c r="F362" s="4"/>
      <c r="G362" s="4"/>
      <c r="H362" s="79"/>
      <c r="I362" s="81"/>
      <c r="J362" s="81"/>
      <c r="K362" s="138"/>
      <c r="L362" s="4"/>
      <c r="M362" s="139"/>
      <c r="N362" s="139"/>
      <c r="O362" s="139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81"/>
      <c r="C363" s="4"/>
      <c r="D363" s="79"/>
      <c r="E363" s="81"/>
      <c r="F363" s="4"/>
      <c r="G363" s="4"/>
      <c r="H363" s="79"/>
      <c r="I363" s="81"/>
      <c r="J363" s="81"/>
      <c r="K363" s="138"/>
      <c r="L363" s="4"/>
      <c r="M363" s="139"/>
      <c r="N363" s="139"/>
      <c r="O363" s="139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81"/>
      <c r="C364" s="4"/>
      <c r="D364" s="79"/>
      <c r="E364" s="81"/>
      <c r="F364" s="4"/>
      <c r="G364" s="4"/>
      <c r="H364" s="79"/>
      <c r="I364" s="81"/>
      <c r="J364" s="81"/>
      <c r="K364" s="138"/>
      <c r="L364" s="4"/>
      <c r="M364" s="139"/>
      <c r="N364" s="139"/>
      <c r="O364" s="139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81"/>
      <c r="C365" s="4"/>
      <c r="D365" s="79"/>
      <c r="E365" s="81"/>
      <c r="F365" s="4"/>
      <c r="G365" s="4"/>
      <c r="H365" s="79"/>
      <c r="I365" s="81"/>
      <c r="J365" s="81"/>
      <c r="K365" s="138"/>
      <c r="L365" s="4"/>
      <c r="M365" s="139"/>
      <c r="N365" s="139"/>
      <c r="O365" s="139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81"/>
      <c r="C366" s="4"/>
      <c r="D366" s="79"/>
      <c r="E366" s="81"/>
      <c r="F366" s="4"/>
      <c r="G366" s="4"/>
      <c r="H366" s="79"/>
      <c r="I366" s="81"/>
      <c r="J366" s="81"/>
      <c r="K366" s="138"/>
      <c r="L366" s="4"/>
      <c r="M366" s="139"/>
      <c r="N366" s="139"/>
      <c r="O366" s="139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81"/>
      <c r="C367" s="4"/>
      <c r="D367" s="79"/>
      <c r="E367" s="81"/>
      <c r="F367" s="4"/>
      <c r="G367" s="4"/>
      <c r="H367" s="79"/>
      <c r="I367" s="81"/>
      <c r="J367" s="81"/>
      <c r="K367" s="138"/>
      <c r="L367" s="4"/>
      <c r="M367" s="139"/>
      <c r="N367" s="139"/>
      <c r="O367" s="139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81"/>
      <c r="C368" s="4"/>
      <c r="D368" s="79"/>
      <c r="E368" s="81"/>
      <c r="F368" s="4"/>
      <c r="G368" s="4"/>
      <c r="H368" s="79"/>
      <c r="I368" s="81"/>
      <c r="J368" s="81"/>
      <c r="K368" s="138"/>
      <c r="L368" s="4"/>
      <c r="M368" s="139"/>
      <c r="N368" s="139"/>
      <c r="O368" s="139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81"/>
      <c r="C369" s="4"/>
      <c r="D369" s="79"/>
      <c r="E369" s="81"/>
      <c r="F369" s="4"/>
      <c r="G369" s="4"/>
      <c r="H369" s="79"/>
      <c r="I369" s="81"/>
      <c r="J369" s="81"/>
      <c r="K369" s="138"/>
      <c r="L369" s="4"/>
      <c r="M369" s="139"/>
      <c r="N369" s="139"/>
      <c r="O369" s="139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81"/>
      <c r="C370" s="4"/>
      <c r="D370" s="79"/>
      <c r="E370" s="81"/>
      <c r="F370" s="4"/>
      <c r="G370" s="4"/>
      <c r="H370" s="79"/>
      <c r="I370" s="81"/>
      <c r="J370" s="81"/>
      <c r="K370" s="138"/>
      <c r="L370" s="4"/>
      <c r="M370" s="139"/>
      <c r="N370" s="139"/>
      <c r="O370" s="139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81"/>
      <c r="C371" s="4"/>
      <c r="D371" s="79"/>
      <c r="E371" s="81"/>
      <c r="F371" s="4"/>
      <c r="G371" s="4"/>
      <c r="H371" s="79"/>
      <c r="I371" s="81"/>
      <c r="J371" s="81"/>
      <c r="K371" s="138"/>
      <c r="L371" s="4"/>
      <c r="M371" s="139"/>
      <c r="N371" s="139"/>
      <c r="O371" s="139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81"/>
      <c r="C372" s="4"/>
      <c r="D372" s="79"/>
      <c r="E372" s="81"/>
      <c r="F372" s="4"/>
      <c r="G372" s="4"/>
      <c r="H372" s="79"/>
      <c r="I372" s="81"/>
      <c r="J372" s="81"/>
      <c r="K372" s="138"/>
      <c r="L372" s="4"/>
      <c r="M372" s="139"/>
      <c r="N372" s="139"/>
      <c r="O372" s="139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81"/>
      <c r="C373" s="4"/>
      <c r="D373" s="79"/>
      <c r="E373" s="81"/>
      <c r="F373" s="4"/>
      <c r="G373" s="4"/>
      <c r="H373" s="79"/>
      <c r="I373" s="81"/>
      <c r="J373" s="81"/>
      <c r="K373" s="138"/>
      <c r="L373" s="4"/>
      <c r="M373" s="139"/>
      <c r="N373" s="139"/>
      <c r="O373" s="139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81"/>
      <c r="C374" s="4"/>
      <c r="D374" s="79"/>
      <c r="E374" s="81"/>
      <c r="F374" s="4"/>
      <c r="G374" s="4"/>
      <c r="H374" s="79"/>
      <c r="I374" s="81"/>
      <c r="J374" s="81"/>
      <c r="K374" s="138"/>
      <c r="L374" s="4"/>
      <c r="M374" s="139"/>
      <c r="N374" s="139"/>
      <c r="O374" s="139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81"/>
      <c r="C375" s="4"/>
      <c r="D375" s="79"/>
      <c r="E375" s="81"/>
      <c r="F375" s="4"/>
      <c r="G375" s="4"/>
      <c r="H375" s="79"/>
      <c r="I375" s="81"/>
      <c r="J375" s="81"/>
      <c r="K375" s="138"/>
      <c r="L375" s="4"/>
      <c r="M375" s="139"/>
      <c r="N375" s="139"/>
      <c r="O375" s="139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81"/>
      <c r="C376" s="4"/>
      <c r="D376" s="79"/>
      <c r="E376" s="81"/>
      <c r="F376" s="4"/>
      <c r="G376" s="4"/>
      <c r="H376" s="79"/>
      <c r="I376" s="81"/>
      <c r="J376" s="81"/>
      <c r="K376" s="138"/>
      <c r="L376" s="4"/>
      <c r="M376" s="139"/>
      <c r="N376" s="139"/>
      <c r="O376" s="139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81"/>
      <c r="C377" s="4"/>
      <c r="D377" s="79"/>
      <c r="E377" s="81"/>
      <c r="F377" s="4"/>
      <c r="G377" s="4"/>
      <c r="H377" s="79"/>
      <c r="I377" s="81"/>
      <c r="J377" s="81"/>
      <c r="K377" s="138"/>
      <c r="L377" s="4"/>
      <c r="M377" s="139"/>
      <c r="N377" s="139"/>
      <c r="O377" s="139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81"/>
      <c r="C378" s="4"/>
      <c r="D378" s="79"/>
      <c r="E378" s="81"/>
      <c r="F378" s="4"/>
      <c r="G378" s="4"/>
      <c r="H378" s="79"/>
      <c r="I378" s="81"/>
      <c r="J378" s="81"/>
      <c r="K378" s="138"/>
      <c r="L378" s="4"/>
      <c r="M378" s="139"/>
      <c r="N378" s="139"/>
      <c r="O378" s="139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81"/>
      <c r="C379" s="4"/>
      <c r="D379" s="79"/>
      <c r="E379" s="81"/>
      <c r="F379" s="4"/>
      <c r="G379" s="4"/>
      <c r="H379" s="79"/>
      <c r="I379" s="81"/>
      <c r="J379" s="81"/>
      <c r="K379" s="138"/>
      <c r="L379" s="4"/>
      <c r="M379" s="139"/>
      <c r="N379" s="139"/>
      <c r="O379" s="139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81"/>
      <c r="C380" s="4"/>
      <c r="D380" s="79"/>
      <c r="E380" s="81"/>
      <c r="F380" s="4"/>
      <c r="G380" s="4"/>
      <c r="H380" s="79"/>
      <c r="I380" s="81"/>
      <c r="J380" s="81"/>
      <c r="K380" s="138"/>
      <c r="L380" s="4"/>
      <c r="M380" s="139"/>
      <c r="N380" s="139"/>
      <c r="O380" s="139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81"/>
      <c r="C381" s="4"/>
      <c r="D381" s="79"/>
      <c r="E381" s="81"/>
      <c r="F381" s="4"/>
      <c r="G381" s="4"/>
      <c r="H381" s="79"/>
      <c r="I381" s="81"/>
      <c r="J381" s="81"/>
      <c r="K381" s="138"/>
      <c r="L381" s="4"/>
      <c r="M381" s="139"/>
      <c r="N381" s="139"/>
      <c r="O381" s="139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81"/>
      <c r="C382" s="4"/>
      <c r="D382" s="79"/>
      <c r="E382" s="81"/>
      <c r="F382" s="4"/>
      <c r="G382" s="4"/>
      <c r="H382" s="79"/>
      <c r="I382" s="81"/>
      <c r="J382" s="81"/>
      <c r="K382" s="138"/>
      <c r="L382" s="4"/>
      <c r="M382" s="139"/>
      <c r="N382" s="139"/>
      <c r="O382" s="139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81"/>
      <c r="C383" s="4"/>
      <c r="D383" s="79"/>
      <c r="E383" s="81"/>
      <c r="F383" s="4"/>
      <c r="G383" s="4"/>
      <c r="H383" s="79"/>
      <c r="I383" s="81"/>
      <c r="J383" s="81"/>
      <c r="K383" s="138"/>
      <c r="L383" s="4"/>
      <c r="M383" s="139"/>
      <c r="N383" s="139"/>
      <c r="O383" s="139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81"/>
      <c r="C384" s="4"/>
      <c r="D384" s="79"/>
      <c r="E384" s="81"/>
      <c r="F384" s="4"/>
      <c r="G384" s="4"/>
      <c r="H384" s="79"/>
      <c r="I384" s="81"/>
      <c r="J384" s="81"/>
      <c r="K384" s="138"/>
      <c r="L384" s="4"/>
      <c r="M384" s="139"/>
      <c r="N384" s="139"/>
      <c r="O384" s="139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81"/>
      <c r="C385" s="4"/>
      <c r="D385" s="79"/>
      <c r="E385" s="81"/>
      <c r="F385" s="4"/>
      <c r="G385" s="4"/>
      <c r="H385" s="79"/>
      <c r="I385" s="81"/>
      <c r="J385" s="81"/>
      <c r="K385" s="138"/>
      <c r="L385" s="4"/>
      <c r="M385" s="139"/>
      <c r="N385" s="139"/>
      <c r="O385" s="139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81"/>
      <c r="C386" s="4"/>
      <c r="D386" s="79"/>
      <c r="E386" s="81"/>
      <c r="F386" s="4"/>
      <c r="G386" s="4"/>
      <c r="H386" s="79"/>
      <c r="I386" s="81"/>
      <c r="J386" s="81"/>
      <c r="K386" s="138"/>
      <c r="L386" s="4"/>
      <c r="M386" s="139"/>
      <c r="N386" s="139"/>
      <c r="O386" s="139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81"/>
      <c r="C387" s="4"/>
      <c r="D387" s="79"/>
      <c r="E387" s="81"/>
      <c r="F387" s="4"/>
      <c r="G387" s="4"/>
      <c r="H387" s="79"/>
      <c r="I387" s="81"/>
      <c r="J387" s="81"/>
      <c r="K387" s="138"/>
      <c r="L387" s="4"/>
      <c r="M387" s="139"/>
      <c r="N387" s="139"/>
      <c r="O387" s="139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81"/>
      <c r="C388" s="4"/>
      <c r="D388" s="79"/>
      <c r="E388" s="81"/>
      <c r="F388" s="4"/>
      <c r="G388" s="4"/>
      <c r="H388" s="79"/>
      <c r="I388" s="81"/>
      <c r="J388" s="81"/>
      <c r="K388" s="138"/>
      <c r="L388" s="4"/>
      <c r="M388" s="139"/>
      <c r="N388" s="139"/>
      <c r="O388" s="139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81"/>
      <c r="C389" s="4"/>
      <c r="D389" s="79"/>
      <c r="E389" s="81"/>
      <c r="F389" s="4"/>
      <c r="G389" s="4"/>
      <c r="H389" s="79"/>
      <c r="I389" s="81"/>
      <c r="J389" s="81"/>
      <c r="K389" s="138"/>
      <c r="L389" s="4"/>
      <c r="M389" s="139"/>
      <c r="N389" s="139"/>
      <c r="O389" s="139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81"/>
      <c r="C390" s="4"/>
      <c r="D390" s="79"/>
      <c r="E390" s="81"/>
      <c r="F390" s="4"/>
      <c r="G390" s="4"/>
      <c r="H390" s="79"/>
      <c r="I390" s="81"/>
      <c r="J390" s="81"/>
      <c r="K390" s="138"/>
      <c r="L390" s="4"/>
      <c r="M390" s="139"/>
      <c r="N390" s="139"/>
      <c r="O390" s="139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81"/>
      <c r="C391" s="4"/>
      <c r="D391" s="79"/>
      <c r="E391" s="81"/>
      <c r="F391" s="4"/>
      <c r="G391" s="4"/>
      <c r="H391" s="79"/>
      <c r="I391" s="81"/>
      <c r="J391" s="81"/>
      <c r="K391" s="138"/>
      <c r="L391" s="4"/>
      <c r="M391" s="139"/>
      <c r="N391" s="139"/>
      <c r="O391" s="139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81"/>
      <c r="C392" s="4"/>
      <c r="D392" s="79"/>
      <c r="E392" s="81"/>
      <c r="F392" s="4"/>
      <c r="G392" s="4"/>
      <c r="H392" s="79"/>
      <c r="I392" s="81"/>
      <c r="J392" s="81"/>
      <c r="K392" s="138"/>
      <c r="L392" s="4"/>
      <c r="M392" s="139"/>
      <c r="N392" s="139"/>
      <c r="O392" s="139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81"/>
      <c r="C393" s="4"/>
      <c r="D393" s="79"/>
      <c r="E393" s="81"/>
      <c r="F393" s="4"/>
      <c r="G393" s="4"/>
      <c r="H393" s="79"/>
      <c r="I393" s="81"/>
      <c r="J393" s="81"/>
      <c r="K393" s="138"/>
      <c r="L393" s="4"/>
      <c r="M393" s="139"/>
      <c r="N393" s="139"/>
      <c r="O393" s="139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81"/>
      <c r="C394" s="4"/>
      <c r="D394" s="79"/>
      <c r="E394" s="81"/>
      <c r="F394" s="4"/>
      <c r="G394" s="4"/>
      <c r="H394" s="79"/>
      <c r="I394" s="81"/>
      <c r="J394" s="81"/>
      <c r="K394" s="138"/>
      <c r="L394" s="4"/>
      <c r="M394" s="139"/>
      <c r="N394" s="139"/>
      <c r="O394" s="139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81"/>
      <c r="C395" s="4"/>
      <c r="D395" s="79"/>
      <c r="E395" s="81"/>
      <c r="F395" s="4"/>
      <c r="G395" s="4"/>
      <c r="H395" s="79"/>
      <c r="I395" s="81"/>
      <c r="J395" s="81"/>
      <c r="K395" s="138"/>
      <c r="L395" s="4"/>
      <c r="M395" s="139"/>
      <c r="N395" s="139"/>
      <c r="O395" s="139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81"/>
      <c r="C396" s="4"/>
      <c r="D396" s="79"/>
      <c r="E396" s="81"/>
      <c r="F396" s="4"/>
      <c r="G396" s="4"/>
      <c r="H396" s="79"/>
      <c r="I396" s="81"/>
      <c r="J396" s="81"/>
      <c r="K396" s="138"/>
      <c r="L396" s="4"/>
      <c r="M396" s="139"/>
      <c r="N396" s="139"/>
      <c r="O396" s="139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81"/>
      <c r="C397" s="4"/>
      <c r="D397" s="79"/>
      <c r="E397" s="81"/>
      <c r="F397" s="4"/>
      <c r="G397" s="4"/>
      <c r="H397" s="79"/>
      <c r="I397" s="81"/>
      <c r="J397" s="81"/>
      <c r="K397" s="138"/>
      <c r="L397" s="4"/>
      <c r="M397" s="139"/>
      <c r="N397" s="139"/>
      <c r="O397" s="139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81"/>
      <c r="C398" s="4"/>
      <c r="D398" s="79"/>
      <c r="E398" s="81"/>
      <c r="F398" s="4"/>
      <c r="G398" s="4"/>
      <c r="H398" s="79"/>
      <c r="I398" s="81"/>
      <c r="J398" s="81"/>
      <c r="K398" s="138"/>
      <c r="L398" s="4"/>
      <c r="M398" s="139"/>
      <c r="N398" s="139"/>
      <c r="O398" s="139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81"/>
      <c r="C399" s="4"/>
      <c r="D399" s="79"/>
      <c r="E399" s="81"/>
      <c r="F399" s="4"/>
      <c r="G399" s="4"/>
      <c r="H399" s="79"/>
      <c r="I399" s="81"/>
      <c r="J399" s="81"/>
      <c r="K399" s="138"/>
      <c r="L399" s="4"/>
      <c r="M399" s="139"/>
      <c r="N399" s="139"/>
      <c r="O399" s="139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81"/>
      <c r="C400" s="4"/>
      <c r="D400" s="79"/>
      <c r="E400" s="81"/>
      <c r="F400" s="4"/>
      <c r="G400" s="4"/>
      <c r="H400" s="79"/>
      <c r="I400" s="81"/>
      <c r="J400" s="81"/>
      <c r="K400" s="138"/>
      <c r="L400" s="4"/>
      <c r="M400" s="139"/>
      <c r="N400" s="139"/>
      <c r="O400" s="139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81"/>
      <c r="C401" s="4"/>
      <c r="D401" s="79"/>
      <c r="E401" s="81"/>
      <c r="F401" s="4"/>
      <c r="G401" s="4"/>
      <c r="H401" s="79"/>
      <c r="I401" s="81"/>
      <c r="J401" s="81"/>
      <c r="K401" s="138"/>
      <c r="L401" s="4"/>
      <c r="M401" s="139"/>
      <c r="N401" s="139"/>
      <c r="O401" s="139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81"/>
      <c r="C402" s="4"/>
      <c r="D402" s="79"/>
      <c r="E402" s="81"/>
      <c r="F402" s="4"/>
      <c r="G402" s="4"/>
      <c r="H402" s="79"/>
      <c r="I402" s="81"/>
      <c r="J402" s="81"/>
      <c r="K402" s="138"/>
      <c r="L402" s="4"/>
      <c r="M402" s="139"/>
      <c r="N402" s="139"/>
      <c r="O402" s="139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81"/>
      <c r="C403" s="4"/>
      <c r="D403" s="79"/>
      <c r="E403" s="81"/>
      <c r="F403" s="4"/>
      <c r="G403" s="4"/>
      <c r="H403" s="79"/>
      <c r="I403" s="81"/>
      <c r="J403" s="81"/>
      <c r="K403" s="138"/>
      <c r="L403" s="4"/>
      <c r="M403" s="139"/>
      <c r="N403" s="139"/>
      <c r="O403" s="139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81"/>
      <c r="C404" s="4"/>
      <c r="D404" s="79"/>
      <c r="E404" s="81"/>
      <c r="F404" s="4"/>
      <c r="G404" s="4"/>
      <c r="H404" s="79"/>
      <c r="I404" s="81"/>
      <c r="J404" s="81"/>
      <c r="K404" s="138"/>
      <c r="L404" s="4"/>
      <c r="M404" s="139"/>
      <c r="N404" s="139"/>
      <c r="O404" s="139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81"/>
      <c r="C405" s="4"/>
      <c r="D405" s="79"/>
      <c r="E405" s="81"/>
      <c r="F405" s="4"/>
      <c r="G405" s="4"/>
      <c r="H405" s="79"/>
      <c r="I405" s="81"/>
      <c r="J405" s="81"/>
      <c r="K405" s="138"/>
      <c r="L405" s="4"/>
      <c r="M405" s="139"/>
      <c r="N405" s="139"/>
      <c r="O405" s="139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81"/>
      <c r="C406" s="4"/>
      <c r="D406" s="79"/>
      <c r="E406" s="81"/>
      <c r="F406" s="4"/>
      <c r="G406" s="4"/>
      <c r="H406" s="79"/>
      <c r="I406" s="81"/>
      <c r="J406" s="81"/>
      <c r="K406" s="138"/>
      <c r="L406" s="4"/>
      <c r="M406" s="139"/>
      <c r="N406" s="139"/>
      <c r="O406" s="139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81"/>
      <c r="C407" s="4"/>
      <c r="D407" s="79"/>
      <c r="E407" s="81"/>
      <c r="F407" s="4"/>
      <c r="G407" s="4"/>
      <c r="H407" s="79"/>
      <c r="I407" s="81"/>
      <c r="J407" s="81"/>
      <c r="K407" s="138"/>
      <c r="L407" s="4"/>
      <c r="M407" s="139"/>
      <c r="N407" s="139"/>
      <c r="O407" s="139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81"/>
      <c r="C408" s="4"/>
      <c r="D408" s="79"/>
      <c r="E408" s="81"/>
      <c r="F408" s="4"/>
      <c r="G408" s="4"/>
      <c r="H408" s="79"/>
      <c r="I408" s="81"/>
      <c r="J408" s="81"/>
      <c r="K408" s="138"/>
      <c r="L408" s="4"/>
      <c r="M408" s="139"/>
      <c r="N408" s="139"/>
      <c r="O408" s="139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81"/>
      <c r="C409" s="4"/>
      <c r="D409" s="79"/>
      <c r="E409" s="81"/>
      <c r="F409" s="4"/>
      <c r="G409" s="4"/>
      <c r="H409" s="79"/>
      <c r="I409" s="81"/>
      <c r="J409" s="81"/>
      <c r="K409" s="138"/>
      <c r="L409" s="4"/>
      <c r="M409" s="139"/>
      <c r="N409" s="139"/>
      <c r="O409" s="139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81"/>
      <c r="C410" s="4"/>
      <c r="D410" s="79"/>
      <c r="E410" s="81"/>
      <c r="F410" s="4"/>
      <c r="G410" s="4"/>
      <c r="H410" s="79"/>
      <c r="I410" s="81"/>
      <c r="J410" s="81"/>
      <c r="K410" s="138"/>
      <c r="L410" s="4"/>
      <c r="M410" s="139"/>
      <c r="N410" s="139"/>
      <c r="O410" s="139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81"/>
      <c r="C411" s="4"/>
      <c r="D411" s="79"/>
      <c r="E411" s="81"/>
      <c r="F411" s="4"/>
      <c r="G411" s="4"/>
      <c r="H411" s="79"/>
      <c r="I411" s="81"/>
      <c r="J411" s="81"/>
      <c r="K411" s="138"/>
      <c r="L411" s="4"/>
      <c r="M411" s="139"/>
      <c r="N411" s="139"/>
      <c r="O411" s="139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81"/>
      <c r="C412" s="4"/>
      <c r="D412" s="79"/>
      <c r="E412" s="81"/>
      <c r="F412" s="4"/>
      <c r="G412" s="4"/>
      <c r="H412" s="79"/>
      <c r="I412" s="81"/>
      <c r="J412" s="81"/>
      <c r="K412" s="138"/>
      <c r="L412" s="4"/>
      <c r="M412" s="139"/>
      <c r="N412" s="139"/>
      <c r="O412" s="139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81"/>
      <c r="C413" s="4"/>
      <c r="D413" s="79"/>
      <c r="E413" s="81"/>
      <c r="F413" s="4"/>
      <c r="G413" s="4"/>
      <c r="H413" s="79"/>
      <c r="I413" s="81"/>
      <c r="J413" s="81"/>
      <c r="K413" s="138"/>
      <c r="L413" s="4"/>
      <c r="M413" s="139"/>
      <c r="N413" s="139"/>
      <c r="O413" s="139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81"/>
      <c r="C414" s="4"/>
      <c r="D414" s="79"/>
      <c r="E414" s="81"/>
      <c r="F414" s="4"/>
      <c r="G414" s="4"/>
      <c r="H414" s="79"/>
      <c r="I414" s="81"/>
      <c r="J414" s="81"/>
      <c r="K414" s="138"/>
      <c r="L414" s="4"/>
      <c r="M414" s="139"/>
      <c r="N414" s="139"/>
      <c r="O414" s="139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81"/>
      <c r="C415" s="4"/>
      <c r="D415" s="79"/>
      <c r="E415" s="81"/>
      <c r="F415" s="4"/>
      <c r="G415" s="4"/>
      <c r="H415" s="79"/>
      <c r="I415" s="81"/>
      <c r="J415" s="81"/>
      <c r="K415" s="138"/>
      <c r="L415" s="4"/>
      <c r="M415" s="139"/>
      <c r="N415" s="139"/>
      <c r="O415" s="139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81"/>
      <c r="C416" s="4"/>
      <c r="D416" s="79"/>
      <c r="E416" s="81"/>
      <c r="F416" s="4"/>
      <c r="G416" s="4"/>
      <c r="H416" s="79"/>
      <c r="I416" s="81"/>
      <c r="J416" s="81"/>
      <c r="K416" s="138"/>
      <c r="L416" s="4"/>
      <c r="M416" s="139"/>
      <c r="N416" s="139"/>
      <c r="O416" s="139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81"/>
      <c r="C417" s="4"/>
      <c r="D417" s="79"/>
      <c r="E417" s="81"/>
      <c r="F417" s="4"/>
      <c r="G417" s="4"/>
      <c r="H417" s="79"/>
      <c r="I417" s="81"/>
      <c r="J417" s="81"/>
      <c r="K417" s="138"/>
      <c r="L417" s="4"/>
      <c r="M417" s="139"/>
      <c r="N417" s="139"/>
      <c r="O417" s="139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81"/>
      <c r="C418" s="4"/>
      <c r="D418" s="79"/>
      <c r="E418" s="81"/>
      <c r="F418" s="4"/>
      <c r="G418" s="4"/>
      <c r="H418" s="79"/>
      <c r="I418" s="81"/>
      <c r="J418" s="81"/>
      <c r="K418" s="138"/>
      <c r="L418" s="4"/>
      <c r="M418" s="139"/>
      <c r="N418" s="139"/>
      <c r="O418" s="139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81"/>
      <c r="C419" s="4"/>
      <c r="D419" s="79"/>
      <c r="E419" s="81"/>
      <c r="F419" s="4"/>
      <c r="G419" s="4"/>
      <c r="H419" s="79"/>
      <c r="I419" s="81"/>
      <c r="J419" s="81"/>
      <c r="K419" s="138"/>
      <c r="L419" s="4"/>
      <c r="M419" s="139"/>
      <c r="N419" s="139"/>
      <c r="O419" s="139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81"/>
      <c r="C420" s="4"/>
      <c r="D420" s="79"/>
      <c r="E420" s="81"/>
      <c r="F420" s="4"/>
      <c r="G420" s="4"/>
      <c r="H420" s="79"/>
      <c r="I420" s="81"/>
      <c r="J420" s="81"/>
      <c r="K420" s="138"/>
      <c r="L420" s="4"/>
      <c r="M420" s="139"/>
      <c r="N420" s="139"/>
      <c r="O420" s="139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81"/>
      <c r="C421" s="4"/>
      <c r="D421" s="79"/>
      <c r="E421" s="81"/>
      <c r="F421" s="4"/>
      <c r="G421" s="4"/>
      <c r="H421" s="79"/>
      <c r="I421" s="81"/>
      <c r="J421" s="81"/>
      <c r="K421" s="138"/>
      <c r="L421" s="4"/>
      <c r="M421" s="139"/>
      <c r="N421" s="139"/>
      <c r="O421" s="139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81"/>
      <c r="C422" s="4"/>
      <c r="D422" s="79"/>
      <c r="E422" s="81"/>
      <c r="F422" s="4"/>
      <c r="G422" s="4"/>
      <c r="H422" s="79"/>
      <c r="I422" s="81"/>
      <c r="J422" s="81"/>
      <c r="K422" s="138"/>
      <c r="L422" s="4"/>
      <c r="M422" s="139"/>
      <c r="N422" s="139"/>
      <c r="O422" s="139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81"/>
      <c r="C423" s="4"/>
      <c r="D423" s="79"/>
      <c r="E423" s="81"/>
      <c r="F423" s="4"/>
      <c r="G423" s="4"/>
      <c r="H423" s="79"/>
      <c r="I423" s="81"/>
      <c r="J423" s="81"/>
      <c r="K423" s="138"/>
      <c r="L423" s="4"/>
      <c r="M423" s="139"/>
      <c r="N423" s="139"/>
      <c r="O423" s="139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81"/>
      <c r="C424" s="4"/>
      <c r="D424" s="79"/>
      <c r="E424" s="81"/>
      <c r="F424" s="4"/>
      <c r="G424" s="4"/>
      <c r="H424" s="79"/>
      <c r="I424" s="81"/>
      <c r="J424" s="81"/>
      <c r="K424" s="138"/>
      <c r="L424" s="4"/>
      <c r="M424" s="139"/>
      <c r="N424" s="139"/>
      <c r="O424" s="139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81"/>
      <c r="C425" s="4"/>
      <c r="D425" s="79"/>
      <c r="E425" s="81"/>
      <c r="F425" s="4"/>
      <c r="G425" s="4"/>
      <c r="H425" s="79"/>
      <c r="I425" s="81"/>
      <c r="J425" s="81"/>
      <c r="K425" s="138"/>
      <c r="L425" s="4"/>
      <c r="M425" s="139"/>
      <c r="N425" s="139"/>
      <c r="O425" s="139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81"/>
      <c r="C426" s="4"/>
      <c r="D426" s="79"/>
      <c r="E426" s="81"/>
      <c r="F426" s="4"/>
      <c r="G426" s="4"/>
      <c r="H426" s="79"/>
      <c r="I426" s="81"/>
      <c r="J426" s="81"/>
      <c r="K426" s="138"/>
      <c r="L426" s="4"/>
      <c r="M426" s="139"/>
      <c r="N426" s="139"/>
      <c r="O426" s="139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81"/>
      <c r="C427" s="4"/>
      <c r="D427" s="79"/>
      <c r="E427" s="81"/>
      <c r="F427" s="4"/>
      <c r="G427" s="4"/>
      <c r="H427" s="79"/>
      <c r="I427" s="81"/>
      <c r="J427" s="81"/>
      <c r="K427" s="138"/>
      <c r="L427" s="4"/>
      <c r="M427" s="139"/>
      <c r="N427" s="139"/>
      <c r="O427" s="139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81"/>
      <c r="C428" s="4"/>
      <c r="D428" s="79"/>
      <c r="E428" s="81"/>
      <c r="F428" s="4"/>
      <c r="G428" s="4"/>
      <c r="H428" s="79"/>
      <c r="I428" s="81"/>
      <c r="J428" s="81"/>
      <c r="K428" s="138"/>
      <c r="L428" s="4"/>
      <c r="M428" s="139"/>
      <c r="N428" s="139"/>
      <c r="O428" s="139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81"/>
      <c r="C429" s="4"/>
      <c r="D429" s="79"/>
      <c r="E429" s="81"/>
      <c r="F429" s="4"/>
      <c r="G429" s="4"/>
      <c r="H429" s="79"/>
      <c r="I429" s="81"/>
      <c r="J429" s="81"/>
      <c r="K429" s="138"/>
      <c r="L429" s="4"/>
      <c r="M429" s="139"/>
      <c r="N429" s="139"/>
      <c r="O429" s="139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81"/>
      <c r="C430" s="4"/>
      <c r="D430" s="79"/>
      <c r="E430" s="81"/>
      <c r="F430" s="4"/>
      <c r="G430" s="4"/>
      <c r="H430" s="79"/>
      <c r="I430" s="81"/>
      <c r="J430" s="81"/>
      <c r="K430" s="138"/>
      <c r="L430" s="4"/>
      <c r="M430" s="139"/>
      <c r="N430" s="139"/>
      <c r="O430" s="139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81"/>
      <c r="C431" s="4"/>
      <c r="D431" s="79"/>
      <c r="E431" s="81"/>
      <c r="F431" s="4"/>
      <c r="G431" s="4"/>
      <c r="H431" s="79"/>
      <c r="I431" s="81"/>
      <c r="J431" s="81"/>
      <c r="K431" s="138"/>
      <c r="L431" s="4"/>
      <c r="M431" s="139"/>
      <c r="N431" s="139"/>
      <c r="O431" s="139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81"/>
      <c r="C432" s="4"/>
      <c r="D432" s="79"/>
      <c r="E432" s="81"/>
      <c r="F432" s="4"/>
      <c r="G432" s="4"/>
      <c r="H432" s="79"/>
      <c r="I432" s="81"/>
      <c r="J432" s="81"/>
      <c r="K432" s="138"/>
      <c r="L432" s="4"/>
      <c r="M432" s="139"/>
      <c r="N432" s="139"/>
      <c r="O432" s="139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81"/>
      <c r="C433" s="4"/>
      <c r="D433" s="79"/>
      <c r="E433" s="81"/>
      <c r="F433" s="4"/>
      <c r="G433" s="4"/>
      <c r="H433" s="79"/>
      <c r="I433" s="81"/>
      <c r="J433" s="81"/>
      <c r="K433" s="138"/>
      <c r="L433" s="4"/>
      <c r="M433" s="139"/>
      <c r="N433" s="139"/>
      <c r="O433" s="139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81"/>
      <c r="C434" s="4"/>
      <c r="D434" s="79"/>
      <c r="E434" s="81"/>
      <c r="F434" s="4"/>
      <c r="G434" s="4"/>
      <c r="H434" s="79"/>
      <c r="I434" s="81"/>
      <c r="J434" s="81"/>
      <c r="K434" s="138"/>
      <c r="L434" s="4"/>
      <c r="M434" s="139"/>
      <c r="N434" s="139"/>
      <c r="O434" s="139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81"/>
      <c r="C435" s="4"/>
      <c r="D435" s="79"/>
      <c r="E435" s="81"/>
      <c r="F435" s="4"/>
      <c r="G435" s="4"/>
      <c r="H435" s="79"/>
      <c r="I435" s="81"/>
      <c r="J435" s="81"/>
      <c r="K435" s="138"/>
      <c r="L435" s="4"/>
      <c r="M435" s="139"/>
      <c r="N435" s="139"/>
      <c r="O435" s="139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81"/>
      <c r="C436" s="4"/>
      <c r="D436" s="79"/>
      <c r="E436" s="81"/>
      <c r="F436" s="4"/>
      <c r="G436" s="4"/>
      <c r="H436" s="79"/>
      <c r="I436" s="81"/>
      <c r="J436" s="81"/>
      <c r="K436" s="138"/>
      <c r="L436" s="4"/>
      <c r="M436" s="139"/>
      <c r="N436" s="139"/>
      <c r="O436" s="139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81"/>
      <c r="C437" s="4"/>
      <c r="D437" s="79"/>
      <c r="E437" s="81"/>
      <c r="F437" s="4"/>
      <c r="G437" s="4"/>
      <c r="H437" s="79"/>
      <c r="I437" s="81"/>
      <c r="J437" s="81"/>
      <c r="K437" s="138"/>
      <c r="L437" s="4"/>
      <c r="M437" s="139"/>
      <c r="N437" s="139"/>
      <c r="O437" s="139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81"/>
      <c r="C438" s="4"/>
      <c r="D438" s="79"/>
      <c r="E438" s="81"/>
      <c r="F438" s="4"/>
      <c r="G438" s="4"/>
      <c r="H438" s="79"/>
      <c r="I438" s="81"/>
      <c r="J438" s="81"/>
      <c r="K438" s="138"/>
      <c r="L438" s="4"/>
      <c r="M438" s="139"/>
      <c r="N438" s="139"/>
      <c r="O438" s="139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81"/>
      <c r="C439" s="4"/>
      <c r="D439" s="79"/>
      <c r="E439" s="81"/>
      <c r="F439" s="4"/>
      <c r="G439" s="4"/>
      <c r="H439" s="79"/>
      <c r="I439" s="81"/>
      <c r="J439" s="81"/>
      <c r="K439" s="138"/>
      <c r="L439" s="4"/>
      <c r="M439" s="139"/>
      <c r="N439" s="139"/>
      <c r="O439" s="139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81"/>
      <c r="C440" s="4"/>
      <c r="D440" s="79"/>
      <c r="E440" s="81"/>
      <c r="F440" s="4"/>
      <c r="G440" s="4"/>
      <c r="H440" s="79"/>
      <c r="I440" s="81"/>
      <c r="J440" s="81"/>
      <c r="K440" s="138"/>
      <c r="L440" s="4"/>
      <c r="M440" s="139"/>
      <c r="N440" s="139"/>
      <c r="O440" s="139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81"/>
      <c r="C441" s="4"/>
      <c r="D441" s="79"/>
      <c r="E441" s="81"/>
      <c r="F441" s="4"/>
      <c r="G441" s="4"/>
      <c r="H441" s="79"/>
      <c r="I441" s="81"/>
      <c r="J441" s="81"/>
      <c r="K441" s="138"/>
      <c r="L441" s="4"/>
      <c r="M441" s="139"/>
      <c r="N441" s="139"/>
      <c r="O441" s="139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81"/>
      <c r="C442" s="4"/>
      <c r="D442" s="79"/>
      <c r="E442" s="81"/>
      <c r="F442" s="4"/>
      <c r="G442" s="4"/>
      <c r="H442" s="79"/>
      <c r="I442" s="81"/>
      <c r="J442" s="81"/>
      <c r="K442" s="138"/>
      <c r="L442" s="4"/>
      <c r="M442" s="139"/>
      <c r="N442" s="139"/>
      <c r="O442" s="139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81"/>
      <c r="C443" s="4"/>
      <c r="D443" s="79"/>
      <c r="E443" s="81"/>
      <c r="F443" s="4"/>
      <c r="G443" s="4"/>
      <c r="H443" s="79"/>
      <c r="I443" s="81"/>
      <c r="J443" s="81"/>
      <c r="K443" s="138"/>
      <c r="L443" s="4"/>
      <c r="M443" s="139"/>
      <c r="N443" s="139"/>
      <c r="O443" s="139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81"/>
      <c r="C444" s="4"/>
      <c r="D444" s="79"/>
      <c r="E444" s="81"/>
      <c r="F444" s="4"/>
      <c r="G444" s="4"/>
      <c r="H444" s="79"/>
      <c r="I444" s="81"/>
      <c r="J444" s="81"/>
      <c r="K444" s="138"/>
      <c r="L444" s="4"/>
      <c r="M444" s="139"/>
      <c r="N444" s="139"/>
      <c r="O444" s="139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81"/>
      <c r="C445" s="4"/>
      <c r="D445" s="79"/>
      <c r="E445" s="81"/>
      <c r="F445" s="4"/>
      <c r="G445" s="4"/>
      <c r="H445" s="79"/>
      <c r="I445" s="81"/>
      <c r="J445" s="81"/>
      <c r="K445" s="138"/>
      <c r="L445" s="4"/>
      <c r="M445" s="139"/>
      <c r="N445" s="139"/>
      <c r="O445" s="139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81"/>
      <c r="C446" s="4"/>
      <c r="D446" s="79"/>
      <c r="E446" s="81"/>
      <c r="F446" s="4"/>
      <c r="G446" s="4"/>
      <c r="H446" s="79"/>
      <c r="I446" s="81"/>
      <c r="J446" s="81"/>
      <c r="K446" s="138"/>
      <c r="L446" s="4"/>
      <c r="M446" s="139"/>
      <c r="N446" s="139"/>
      <c r="O446" s="139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81"/>
      <c r="C447" s="4"/>
      <c r="D447" s="79"/>
      <c r="E447" s="81"/>
      <c r="F447" s="4"/>
      <c r="G447" s="4"/>
      <c r="H447" s="79"/>
      <c r="I447" s="81"/>
      <c r="J447" s="81"/>
      <c r="K447" s="138"/>
      <c r="L447" s="4"/>
      <c r="M447" s="139"/>
      <c r="N447" s="139"/>
      <c r="O447" s="139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81"/>
      <c r="C448" s="4"/>
      <c r="D448" s="79"/>
      <c r="E448" s="81"/>
      <c r="F448" s="4"/>
      <c r="G448" s="4"/>
      <c r="H448" s="79"/>
      <c r="I448" s="81"/>
      <c r="J448" s="81"/>
      <c r="K448" s="138"/>
      <c r="L448" s="4"/>
      <c r="M448" s="139"/>
      <c r="N448" s="139"/>
      <c r="O448" s="139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81"/>
      <c r="C449" s="4"/>
      <c r="D449" s="79"/>
      <c r="E449" s="81"/>
      <c r="F449" s="4"/>
      <c r="G449" s="4"/>
      <c r="H449" s="79"/>
      <c r="I449" s="81"/>
      <c r="J449" s="81"/>
      <c r="K449" s="138"/>
      <c r="L449" s="4"/>
      <c r="M449" s="139"/>
      <c r="N449" s="139"/>
      <c r="O449" s="139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81"/>
      <c r="C450" s="4"/>
      <c r="D450" s="79"/>
      <c r="E450" s="81"/>
      <c r="F450" s="4"/>
      <c r="G450" s="4"/>
      <c r="H450" s="79"/>
      <c r="I450" s="81"/>
      <c r="J450" s="81"/>
      <c r="K450" s="138"/>
      <c r="L450" s="4"/>
      <c r="M450" s="139"/>
      <c r="N450" s="139"/>
      <c r="O450" s="139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81"/>
      <c r="C451" s="4"/>
      <c r="D451" s="79"/>
      <c r="E451" s="81"/>
      <c r="F451" s="4"/>
      <c r="G451" s="4"/>
      <c r="H451" s="79"/>
      <c r="I451" s="81"/>
      <c r="J451" s="81"/>
      <c r="K451" s="138"/>
      <c r="L451" s="4"/>
      <c r="M451" s="139"/>
      <c r="N451" s="139"/>
      <c r="O451" s="139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81"/>
      <c r="C452" s="4"/>
      <c r="D452" s="79"/>
      <c r="E452" s="81"/>
      <c r="F452" s="4"/>
      <c r="G452" s="4"/>
      <c r="H452" s="79"/>
      <c r="I452" s="81"/>
      <c r="J452" s="81"/>
      <c r="K452" s="138"/>
      <c r="L452" s="4"/>
      <c r="M452" s="139"/>
      <c r="N452" s="139"/>
      <c r="O452" s="139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81"/>
      <c r="C453" s="4"/>
      <c r="D453" s="79"/>
      <c r="E453" s="81"/>
      <c r="F453" s="4"/>
      <c r="G453" s="4"/>
      <c r="H453" s="79"/>
      <c r="I453" s="81"/>
      <c r="J453" s="81"/>
      <c r="K453" s="138"/>
      <c r="L453" s="4"/>
      <c r="M453" s="139"/>
      <c r="N453" s="139"/>
      <c r="O453" s="139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81"/>
      <c r="C454" s="4"/>
      <c r="D454" s="79"/>
      <c r="E454" s="81"/>
      <c r="F454" s="4"/>
      <c r="G454" s="4"/>
      <c r="H454" s="79"/>
      <c r="I454" s="81"/>
      <c r="J454" s="81"/>
      <c r="K454" s="138"/>
      <c r="L454" s="4"/>
      <c r="M454" s="139"/>
      <c r="N454" s="139"/>
      <c r="O454" s="139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81"/>
      <c r="C455" s="4"/>
      <c r="D455" s="79"/>
      <c r="E455" s="81"/>
      <c r="F455" s="4"/>
      <c r="G455" s="4"/>
      <c r="H455" s="79"/>
      <c r="I455" s="81"/>
      <c r="J455" s="81"/>
      <c r="K455" s="138"/>
      <c r="L455" s="4"/>
      <c r="M455" s="139"/>
      <c r="N455" s="139"/>
      <c r="O455" s="139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81"/>
      <c r="C456" s="4"/>
      <c r="D456" s="79"/>
      <c r="E456" s="81"/>
      <c r="F456" s="4"/>
      <c r="G456" s="4"/>
      <c r="H456" s="79"/>
      <c r="I456" s="81"/>
      <c r="J456" s="81"/>
      <c r="K456" s="138"/>
      <c r="L456" s="4"/>
      <c r="M456" s="139"/>
      <c r="N456" s="139"/>
      <c r="O456" s="139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81"/>
      <c r="C457" s="4"/>
      <c r="D457" s="79"/>
      <c r="E457" s="81"/>
      <c r="F457" s="4"/>
      <c r="G457" s="4"/>
      <c r="H457" s="79"/>
      <c r="I457" s="81"/>
      <c r="J457" s="81"/>
      <c r="K457" s="138"/>
      <c r="L457" s="4"/>
      <c r="M457" s="139"/>
      <c r="N457" s="139"/>
      <c r="O457" s="139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81"/>
      <c r="C458" s="4"/>
      <c r="D458" s="79"/>
      <c r="E458" s="81"/>
      <c r="F458" s="4"/>
      <c r="G458" s="4"/>
      <c r="H458" s="79"/>
      <c r="I458" s="81"/>
      <c r="J458" s="81"/>
      <c r="K458" s="138"/>
      <c r="L458" s="4"/>
      <c r="M458" s="139"/>
      <c r="N458" s="139"/>
      <c r="O458" s="139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81"/>
      <c r="C459" s="4"/>
      <c r="D459" s="79"/>
      <c r="E459" s="81"/>
      <c r="F459" s="4"/>
      <c r="G459" s="4"/>
      <c r="H459" s="79"/>
      <c r="I459" s="81"/>
      <c r="J459" s="81"/>
      <c r="K459" s="138"/>
      <c r="L459" s="4"/>
      <c r="M459" s="139"/>
      <c r="N459" s="139"/>
      <c r="O459" s="139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81"/>
      <c r="C460" s="4"/>
      <c r="D460" s="79"/>
      <c r="E460" s="81"/>
      <c r="F460" s="4"/>
      <c r="G460" s="4"/>
      <c r="H460" s="79"/>
      <c r="I460" s="81"/>
      <c r="J460" s="81"/>
      <c r="K460" s="138"/>
      <c r="L460" s="4"/>
      <c r="M460" s="139"/>
      <c r="N460" s="139"/>
      <c r="O460" s="139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81"/>
      <c r="C461" s="4"/>
      <c r="D461" s="79"/>
      <c r="E461" s="81"/>
      <c r="F461" s="4"/>
      <c r="G461" s="4"/>
      <c r="H461" s="79"/>
      <c r="I461" s="81"/>
      <c r="J461" s="81"/>
      <c r="K461" s="138"/>
      <c r="L461" s="4"/>
      <c r="M461" s="139"/>
      <c r="N461" s="139"/>
      <c r="O461" s="139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81"/>
      <c r="C462" s="4"/>
      <c r="D462" s="79"/>
      <c r="E462" s="81"/>
      <c r="F462" s="4"/>
      <c r="G462" s="4"/>
      <c r="H462" s="79"/>
      <c r="I462" s="81"/>
      <c r="J462" s="81"/>
      <c r="K462" s="138"/>
      <c r="L462" s="4"/>
      <c r="M462" s="139"/>
      <c r="N462" s="139"/>
      <c r="O462" s="139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81"/>
      <c r="C463" s="4"/>
      <c r="D463" s="79"/>
      <c r="E463" s="81"/>
      <c r="F463" s="4"/>
      <c r="G463" s="4"/>
      <c r="H463" s="79"/>
      <c r="I463" s="81"/>
      <c r="J463" s="81"/>
      <c r="K463" s="138"/>
      <c r="L463" s="4"/>
      <c r="M463" s="139"/>
      <c r="N463" s="139"/>
      <c r="O463" s="139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81"/>
      <c r="C464" s="4"/>
      <c r="D464" s="79"/>
      <c r="E464" s="81"/>
      <c r="F464" s="4"/>
      <c r="G464" s="4"/>
      <c r="H464" s="79"/>
      <c r="I464" s="81"/>
      <c r="J464" s="81"/>
      <c r="K464" s="138"/>
      <c r="L464" s="4"/>
      <c r="M464" s="139"/>
      <c r="N464" s="139"/>
      <c r="O464" s="139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81"/>
      <c r="C465" s="4"/>
      <c r="D465" s="79"/>
      <c r="E465" s="81"/>
      <c r="F465" s="4"/>
      <c r="G465" s="4"/>
      <c r="H465" s="79"/>
      <c r="I465" s="81"/>
      <c r="J465" s="81"/>
      <c r="K465" s="138"/>
      <c r="L465" s="4"/>
      <c r="M465" s="139"/>
      <c r="N465" s="139"/>
      <c r="O465" s="139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81"/>
      <c r="C466" s="4"/>
      <c r="D466" s="79"/>
      <c r="E466" s="81"/>
      <c r="F466" s="4"/>
      <c r="G466" s="4"/>
      <c r="H466" s="79"/>
      <c r="I466" s="81"/>
      <c r="J466" s="81"/>
      <c r="K466" s="138"/>
      <c r="L466" s="4"/>
      <c r="M466" s="139"/>
      <c r="N466" s="139"/>
      <c r="O466" s="139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81"/>
      <c r="C467" s="4"/>
      <c r="D467" s="79"/>
      <c r="E467" s="81"/>
      <c r="F467" s="4"/>
      <c r="G467" s="4"/>
      <c r="H467" s="79"/>
      <c r="I467" s="81"/>
      <c r="J467" s="81"/>
      <c r="K467" s="138"/>
      <c r="L467" s="4"/>
      <c r="M467" s="139"/>
      <c r="N467" s="139"/>
      <c r="O467" s="139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81"/>
      <c r="C468" s="4"/>
      <c r="D468" s="79"/>
      <c r="E468" s="81"/>
      <c r="F468" s="4"/>
      <c r="G468" s="4"/>
      <c r="H468" s="79"/>
      <c r="I468" s="81"/>
      <c r="J468" s="81"/>
      <c r="K468" s="138"/>
      <c r="L468" s="4"/>
      <c r="M468" s="139"/>
      <c r="N468" s="139"/>
      <c r="O468" s="139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81"/>
      <c r="C469" s="4"/>
      <c r="D469" s="79"/>
      <c r="E469" s="81"/>
      <c r="F469" s="4"/>
      <c r="G469" s="4"/>
      <c r="H469" s="79"/>
      <c r="I469" s="81"/>
      <c r="J469" s="81"/>
      <c r="K469" s="138"/>
      <c r="L469" s="4"/>
      <c r="M469" s="139"/>
      <c r="N469" s="139"/>
      <c r="O469" s="139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81"/>
      <c r="C470" s="4"/>
      <c r="D470" s="79"/>
      <c r="E470" s="81"/>
      <c r="F470" s="4"/>
      <c r="G470" s="4"/>
      <c r="H470" s="79"/>
      <c r="I470" s="81"/>
      <c r="J470" s="81"/>
      <c r="K470" s="138"/>
      <c r="L470" s="4"/>
      <c r="M470" s="139"/>
      <c r="N470" s="139"/>
      <c r="O470" s="139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81"/>
      <c r="C471" s="4"/>
      <c r="D471" s="79"/>
      <c r="E471" s="81"/>
      <c r="F471" s="4"/>
      <c r="G471" s="4"/>
      <c r="H471" s="79"/>
      <c r="I471" s="81"/>
      <c r="J471" s="81"/>
      <c r="K471" s="138"/>
      <c r="L471" s="4"/>
      <c r="M471" s="139"/>
      <c r="N471" s="139"/>
      <c r="O471" s="139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81"/>
      <c r="C472" s="4"/>
      <c r="D472" s="79"/>
      <c r="E472" s="81"/>
      <c r="F472" s="4"/>
      <c r="G472" s="4"/>
      <c r="H472" s="79"/>
      <c r="I472" s="81"/>
      <c r="J472" s="81"/>
      <c r="K472" s="138"/>
      <c r="L472" s="4"/>
      <c r="M472" s="139"/>
      <c r="N472" s="139"/>
      <c r="O472" s="139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81"/>
      <c r="C473" s="4"/>
      <c r="D473" s="79"/>
      <c r="E473" s="81"/>
      <c r="F473" s="4"/>
      <c r="G473" s="4"/>
      <c r="H473" s="79"/>
      <c r="I473" s="81"/>
      <c r="J473" s="81"/>
      <c r="K473" s="138"/>
      <c r="L473" s="4"/>
      <c r="M473" s="139"/>
      <c r="N473" s="139"/>
      <c r="O473" s="139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81"/>
      <c r="C474" s="4"/>
      <c r="D474" s="79"/>
      <c r="E474" s="81"/>
      <c r="F474" s="4"/>
      <c r="G474" s="4"/>
      <c r="H474" s="79"/>
      <c r="I474" s="81"/>
      <c r="J474" s="81"/>
      <c r="K474" s="138"/>
      <c r="L474" s="4"/>
      <c r="M474" s="139"/>
      <c r="N474" s="139"/>
      <c r="O474" s="139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81"/>
      <c r="C475" s="4"/>
      <c r="D475" s="79"/>
      <c r="E475" s="81"/>
      <c r="F475" s="4"/>
      <c r="G475" s="4"/>
      <c r="H475" s="79"/>
      <c r="I475" s="81"/>
      <c r="J475" s="81"/>
      <c r="K475" s="138"/>
      <c r="L475" s="4"/>
      <c r="M475" s="139"/>
      <c r="N475" s="139"/>
      <c r="O475" s="139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81"/>
      <c r="C476" s="4"/>
      <c r="D476" s="79"/>
      <c r="E476" s="81"/>
      <c r="F476" s="4"/>
      <c r="G476" s="4"/>
      <c r="H476" s="79"/>
      <c r="I476" s="81"/>
      <c r="J476" s="81"/>
      <c r="K476" s="138"/>
      <c r="L476" s="4"/>
      <c r="M476" s="139"/>
      <c r="N476" s="139"/>
      <c r="O476" s="139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81"/>
      <c r="C477" s="4"/>
      <c r="D477" s="79"/>
      <c r="E477" s="81"/>
      <c r="F477" s="4"/>
      <c r="G477" s="4"/>
      <c r="H477" s="79"/>
      <c r="I477" s="81"/>
      <c r="J477" s="81"/>
      <c r="K477" s="138"/>
      <c r="L477" s="4"/>
      <c r="M477" s="139"/>
      <c r="N477" s="139"/>
      <c r="O477" s="139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81"/>
      <c r="C478" s="4"/>
      <c r="D478" s="79"/>
      <c r="E478" s="81"/>
      <c r="F478" s="4"/>
      <c r="G478" s="4"/>
      <c r="H478" s="79"/>
      <c r="I478" s="81"/>
      <c r="J478" s="81"/>
      <c r="K478" s="138"/>
      <c r="L478" s="4"/>
      <c r="M478" s="139"/>
      <c r="N478" s="139"/>
      <c r="O478" s="139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81"/>
      <c r="C479" s="4"/>
      <c r="D479" s="79"/>
      <c r="E479" s="81"/>
      <c r="F479" s="4"/>
      <c r="G479" s="4"/>
      <c r="H479" s="79"/>
      <c r="I479" s="81"/>
      <c r="J479" s="81"/>
      <c r="K479" s="138"/>
      <c r="L479" s="4"/>
      <c r="M479" s="139"/>
      <c r="N479" s="139"/>
      <c r="O479" s="139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81"/>
      <c r="C480" s="4"/>
      <c r="D480" s="79"/>
      <c r="E480" s="81"/>
      <c r="F480" s="4"/>
      <c r="G480" s="4"/>
      <c r="H480" s="79"/>
      <c r="I480" s="81"/>
      <c r="J480" s="81"/>
      <c r="K480" s="138"/>
      <c r="L480" s="4"/>
      <c r="M480" s="139"/>
      <c r="N480" s="139"/>
      <c r="O480" s="139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81"/>
      <c r="C481" s="4"/>
      <c r="D481" s="79"/>
      <c r="E481" s="81"/>
      <c r="F481" s="4"/>
      <c r="G481" s="4"/>
      <c r="H481" s="79"/>
      <c r="I481" s="81"/>
      <c r="J481" s="81"/>
      <c r="K481" s="138"/>
      <c r="L481" s="4"/>
      <c r="M481" s="139"/>
      <c r="N481" s="139"/>
      <c r="O481" s="139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81"/>
      <c r="C482" s="4"/>
      <c r="D482" s="79"/>
      <c r="E482" s="81"/>
      <c r="F482" s="4"/>
      <c r="G482" s="4"/>
      <c r="H482" s="79"/>
      <c r="I482" s="81"/>
      <c r="J482" s="81"/>
      <c r="K482" s="138"/>
      <c r="L482" s="4"/>
      <c r="M482" s="139"/>
      <c r="N482" s="139"/>
      <c r="O482" s="139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81"/>
      <c r="C483" s="4"/>
      <c r="D483" s="79"/>
      <c r="E483" s="81"/>
      <c r="F483" s="4"/>
      <c r="G483" s="4"/>
      <c r="H483" s="79"/>
      <c r="I483" s="81"/>
      <c r="J483" s="81"/>
      <c r="K483" s="138"/>
      <c r="L483" s="4"/>
      <c r="M483" s="139"/>
      <c r="N483" s="139"/>
      <c r="O483" s="139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81"/>
      <c r="C484" s="4"/>
      <c r="D484" s="79"/>
      <c r="E484" s="81"/>
      <c r="F484" s="4"/>
      <c r="G484" s="4"/>
      <c r="H484" s="79"/>
      <c r="I484" s="81"/>
      <c r="J484" s="81"/>
      <c r="K484" s="138"/>
      <c r="L484" s="4"/>
      <c r="M484" s="139"/>
      <c r="N484" s="139"/>
      <c r="O484" s="139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81"/>
      <c r="C485" s="4"/>
      <c r="D485" s="79"/>
      <c r="E485" s="81"/>
      <c r="F485" s="4"/>
      <c r="G485" s="4"/>
      <c r="H485" s="79"/>
      <c r="I485" s="81"/>
      <c r="J485" s="81"/>
      <c r="K485" s="138"/>
      <c r="L485" s="4"/>
      <c r="M485" s="139"/>
      <c r="N485" s="139"/>
      <c r="O485" s="139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81"/>
      <c r="C486" s="4"/>
      <c r="D486" s="79"/>
      <c r="E486" s="81"/>
      <c r="F486" s="4"/>
      <c r="G486" s="4"/>
      <c r="H486" s="79"/>
      <c r="I486" s="81"/>
      <c r="J486" s="81"/>
      <c r="K486" s="138"/>
      <c r="L486" s="4"/>
      <c r="M486" s="139"/>
      <c r="N486" s="139"/>
      <c r="O486" s="139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81"/>
      <c r="C487" s="4"/>
      <c r="D487" s="79"/>
      <c r="E487" s="81"/>
      <c r="F487" s="4"/>
      <c r="G487" s="4"/>
      <c r="H487" s="79"/>
      <c r="I487" s="81"/>
      <c r="J487" s="81"/>
      <c r="K487" s="138"/>
      <c r="L487" s="4"/>
      <c r="M487" s="139"/>
      <c r="N487" s="139"/>
      <c r="O487" s="139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81"/>
      <c r="C488" s="4"/>
      <c r="D488" s="79"/>
      <c r="E488" s="81"/>
      <c r="F488" s="4"/>
      <c r="G488" s="4"/>
      <c r="H488" s="79"/>
      <c r="I488" s="81"/>
      <c r="J488" s="81"/>
      <c r="K488" s="138"/>
      <c r="L488" s="4"/>
      <c r="M488" s="139"/>
      <c r="N488" s="139"/>
      <c r="O488" s="139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81"/>
      <c r="C489" s="4"/>
      <c r="D489" s="79"/>
      <c r="E489" s="81"/>
      <c r="F489" s="4"/>
      <c r="G489" s="4"/>
      <c r="H489" s="79"/>
      <c r="I489" s="81"/>
      <c r="J489" s="81"/>
      <c r="K489" s="138"/>
      <c r="L489" s="4"/>
      <c r="M489" s="139"/>
      <c r="N489" s="139"/>
      <c r="O489" s="139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81"/>
      <c r="C490" s="4"/>
      <c r="D490" s="79"/>
      <c r="E490" s="81"/>
      <c r="F490" s="4"/>
      <c r="G490" s="4"/>
      <c r="H490" s="79"/>
      <c r="I490" s="81"/>
      <c r="J490" s="81"/>
      <c r="K490" s="138"/>
      <c r="L490" s="4"/>
      <c r="M490" s="139"/>
      <c r="N490" s="139"/>
      <c r="O490" s="139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81"/>
      <c r="C491" s="4"/>
      <c r="D491" s="79"/>
      <c r="E491" s="81"/>
      <c r="F491" s="4"/>
      <c r="G491" s="4"/>
      <c r="H491" s="79"/>
      <c r="I491" s="81"/>
      <c r="J491" s="81"/>
      <c r="K491" s="138"/>
      <c r="L491" s="4"/>
      <c r="M491" s="139"/>
      <c r="N491" s="139"/>
      <c r="O491" s="139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81"/>
      <c r="C492" s="4"/>
      <c r="D492" s="79"/>
      <c r="E492" s="81"/>
      <c r="F492" s="4"/>
      <c r="G492" s="4"/>
      <c r="H492" s="79"/>
      <c r="I492" s="81"/>
      <c r="J492" s="81"/>
      <c r="K492" s="138"/>
      <c r="L492" s="4"/>
      <c r="M492" s="139"/>
      <c r="N492" s="139"/>
      <c r="O492" s="139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81"/>
      <c r="C493" s="4"/>
      <c r="D493" s="79"/>
      <c r="E493" s="81"/>
      <c r="F493" s="4"/>
      <c r="G493" s="4"/>
      <c r="H493" s="79"/>
      <c r="I493" s="81"/>
      <c r="J493" s="81"/>
      <c r="K493" s="138"/>
      <c r="L493" s="4"/>
      <c r="M493" s="139"/>
      <c r="N493" s="139"/>
      <c r="O493" s="139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81"/>
      <c r="C494" s="4"/>
      <c r="D494" s="79"/>
      <c r="E494" s="81"/>
      <c r="F494" s="4"/>
      <c r="G494" s="4"/>
      <c r="H494" s="79"/>
      <c r="I494" s="81"/>
      <c r="J494" s="81"/>
      <c r="K494" s="138"/>
      <c r="L494" s="4"/>
      <c r="M494" s="139"/>
      <c r="N494" s="139"/>
      <c r="O494" s="139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81"/>
      <c r="C495" s="4"/>
      <c r="D495" s="79"/>
      <c r="E495" s="81"/>
      <c r="F495" s="4"/>
      <c r="G495" s="4"/>
      <c r="H495" s="79"/>
      <c r="I495" s="81"/>
      <c r="J495" s="81"/>
      <c r="K495" s="138"/>
      <c r="L495" s="4"/>
      <c r="M495" s="139"/>
      <c r="N495" s="139"/>
      <c r="O495" s="139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81"/>
      <c r="C496" s="4"/>
      <c r="D496" s="79"/>
      <c r="E496" s="81"/>
      <c r="F496" s="4"/>
      <c r="G496" s="4"/>
      <c r="H496" s="79"/>
      <c r="I496" s="81"/>
      <c r="J496" s="81"/>
      <c r="K496" s="138"/>
      <c r="L496" s="4"/>
      <c r="M496" s="139"/>
      <c r="N496" s="139"/>
      <c r="O496" s="139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81"/>
      <c r="C497" s="4"/>
      <c r="D497" s="79"/>
      <c r="E497" s="81"/>
      <c r="F497" s="4"/>
      <c r="G497" s="4"/>
      <c r="H497" s="79"/>
      <c r="I497" s="81"/>
      <c r="J497" s="81"/>
      <c r="K497" s="138"/>
      <c r="L497" s="4"/>
      <c r="M497" s="139"/>
      <c r="N497" s="139"/>
      <c r="O497" s="139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81"/>
      <c r="C498" s="4"/>
      <c r="D498" s="79"/>
      <c r="E498" s="81"/>
      <c r="F498" s="4"/>
      <c r="G498" s="4"/>
      <c r="H498" s="79"/>
      <c r="I498" s="81"/>
      <c r="J498" s="81"/>
      <c r="K498" s="138"/>
      <c r="L498" s="4"/>
      <c r="M498" s="139"/>
      <c r="N498" s="139"/>
      <c r="O498" s="139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81"/>
      <c r="C499" s="4"/>
      <c r="D499" s="79"/>
      <c r="E499" s="81"/>
      <c r="F499" s="4"/>
      <c r="G499" s="4"/>
      <c r="H499" s="79"/>
      <c r="I499" s="81"/>
      <c r="J499" s="81"/>
      <c r="K499" s="138"/>
      <c r="L499" s="4"/>
      <c r="M499" s="139"/>
      <c r="N499" s="139"/>
      <c r="O499" s="139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81"/>
      <c r="C500" s="4"/>
      <c r="D500" s="79"/>
      <c r="E500" s="81"/>
      <c r="F500" s="4"/>
      <c r="G500" s="4"/>
      <c r="H500" s="79"/>
      <c r="I500" s="81"/>
      <c r="J500" s="81"/>
      <c r="K500" s="138"/>
      <c r="L500" s="4"/>
      <c r="M500" s="139"/>
      <c r="N500" s="139"/>
      <c r="O500" s="139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81"/>
      <c r="C501" s="4"/>
      <c r="D501" s="79"/>
      <c r="E501" s="81"/>
      <c r="F501" s="4"/>
      <c r="G501" s="4"/>
      <c r="H501" s="79"/>
      <c r="I501" s="81"/>
      <c r="J501" s="81"/>
      <c r="K501" s="138"/>
      <c r="L501" s="4"/>
      <c r="M501" s="139"/>
      <c r="N501" s="139"/>
      <c r="O501" s="139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81"/>
      <c r="C502" s="4"/>
      <c r="D502" s="79"/>
      <c r="E502" s="81"/>
      <c r="F502" s="4"/>
      <c r="G502" s="4"/>
      <c r="H502" s="79"/>
      <c r="I502" s="81"/>
      <c r="J502" s="81"/>
      <c r="K502" s="138"/>
      <c r="L502" s="4"/>
      <c r="M502" s="139"/>
      <c r="N502" s="139"/>
      <c r="O502" s="139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81"/>
      <c r="C503" s="4"/>
      <c r="D503" s="79"/>
      <c r="E503" s="81"/>
      <c r="F503" s="4"/>
      <c r="G503" s="4"/>
      <c r="H503" s="79"/>
      <c r="I503" s="81"/>
      <c r="J503" s="81"/>
      <c r="K503" s="138"/>
      <c r="L503" s="4"/>
      <c r="M503" s="139"/>
      <c r="N503" s="139"/>
      <c r="O503" s="139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81"/>
      <c r="C504" s="4"/>
      <c r="D504" s="79"/>
      <c r="E504" s="81"/>
      <c r="F504" s="4"/>
      <c r="G504" s="4"/>
      <c r="H504" s="79"/>
      <c r="I504" s="81"/>
      <c r="J504" s="81"/>
      <c r="K504" s="138"/>
      <c r="L504" s="4"/>
      <c r="M504" s="139"/>
      <c r="N504" s="139"/>
      <c r="O504" s="139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81"/>
      <c r="C505" s="4"/>
      <c r="D505" s="79"/>
      <c r="E505" s="81"/>
      <c r="F505" s="4"/>
      <c r="G505" s="4"/>
      <c r="H505" s="79"/>
      <c r="I505" s="81"/>
      <c r="J505" s="81"/>
      <c r="K505" s="138"/>
      <c r="L505" s="4"/>
      <c r="M505" s="139"/>
      <c r="N505" s="139"/>
      <c r="O505" s="139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81"/>
      <c r="C506" s="4"/>
      <c r="D506" s="79"/>
      <c r="E506" s="81"/>
      <c r="F506" s="4"/>
      <c r="G506" s="4"/>
      <c r="H506" s="79"/>
      <c r="I506" s="81"/>
      <c r="J506" s="81"/>
      <c r="K506" s="138"/>
      <c r="L506" s="4"/>
      <c r="M506" s="139"/>
      <c r="N506" s="139"/>
      <c r="O506" s="139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81"/>
      <c r="C507" s="4"/>
      <c r="D507" s="79"/>
      <c r="E507" s="81"/>
      <c r="F507" s="4"/>
      <c r="G507" s="4"/>
      <c r="H507" s="79"/>
      <c r="I507" s="81"/>
      <c r="J507" s="81"/>
      <c r="K507" s="138"/>
      <c r="L507" s="4"/>
      <c r="M507" s="139"/>
      <c r="N507" s="139"/>
      <c r="O507" s="139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81"/>
      <c r="C508" s="4"/>
      <c r="D508" s="79"/>
      <c r="E508" s="81"/>
      <c r="F508" s="4"/>
      <c r="G508" s="4"/>
      <c r="H508" s="79"/>
      <c r="I508" s="81"/>
      <c r="J508" s="81"/>
      <c r="K508" s="138"/>
      <c r="L508" s="4"/>
      <c r="M508" s="139"/>
      <c r="N508" s="139"/>
      <c r="O508" s="139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81"/>
      <c r="C509" s="4"/>
      <c r="D509" s="79"/>
      <c r="E509" s="81"/>
      <c r="F509" s="4"/>
      <c r="G509" s="4"/>
      <c r="H509" s="79"/>
      <c r="I509" s="81"/>
      <c r="J509" s="81"/>
      <c r="K509" s="138"/>
      <c r="L509" s="4"/>
      <c r="M509" s="139"/>
      <c r="N509" s="139"/>
      <c r="O509" s="139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81"/>
      <c r="C510" s="4"/>
      <c r="D510" s="79"/>
      <c r="E510" s="81"/>
      <c r="F510" s="4"/>
      <c r="G510" s="4"/>
      <c r="H510" s="79"/>
      <c r="I510" s="81"/>
      <c r="J510" s="81"/>
      <c r="K510" s="138"/>
      <c r="L510" s="4"/>
      <c r="M510" s="139"/>
      <c r="N510" s="139"/>
      <c r="O510" s="139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81"/>
      <c r="C511" s="4"/>
      <c r="D511" s="79"/>
      <c r="E511" s="81"/>
      <c r="F511" s="4"/>
      <c r="G511" s="4"/>
      <c r="H511" s="79"/>
      <c r="I511" s="81"/>
      <c r="J511" s="81"/>
      <c r="K511" s="138"/>
      <c r="L511" s="4"/>
      <c r="M511" s="139"/>
      <c r="N511" s="139"/>
      <c r="O511" s="139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81"/>
      <c r="C512" s="4"/>
      <c r="D512" s="79"/>
      <c r="E512" s="81"/>
      <c r="F512" s="4"/>
      <c r="G512" s="4"/>
      <c r="H512" s="79"/>
      <c r="I512" s="81"/>
      <c r="J512" s="81"/>
      <c r="K512" s="138"/>
      <c r="L512" s="4"/>
      <c r="M512" s="139"/>
      <c r="N512" s="139"/>
      <c r="O512" s="139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81"/>
      <c r="C513" s="4"/>
      <c r="D513" s="79"/>
      <c r="E513" s="81"/>
      <c r="F513" s="4"/>
      <c r="G513" s="4"/>
      <c r="H513" s="79"/>
      <c r="I513" s="81"/>
      <c r="J513" s="81"/>
      <c r="K513" s="138"/>
      <c r="L513" s="4"/>
      <c r="M513" s="139"/>
      <c r="N513" s="139"/>
      <c r="O513" s="139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81"/>
      <c r="C514" s="4"/>
      <c r="D514" s="79"/>
      <c r="E514" s="81"/>
      <c r="F514" s="4"/>
      <c r="G514" s="4"/>
      <c r="H514" s="79"/>
      <c r="I514" s="81"/>
      <c r="J514" s="81"/>
      <c r="K514" s="138"/>
      <c r="L514" s="4"/>
      <c r="M514" s="139"/>
      <c r="N514" s="139"/>
      <c r="O514" s="139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81"/>
      <c r="C515" s="4"/>
      <c r="D515" s="79"/>
      <c r="E515" s="81"/>
      <c r="F515" s="4"/>
      <c r="G515" s="4"/>
      <c r="H515" s="79"/>
      <c r="I515" s="81"/>
      <c r="J515" s="81"/>
      <c r="K515" s="138"/>
      <c r="L515" s="4"/>
      <c r="M515" s="139"/>
      <c r="N515" s="139"/>
      <c r="O515" s="139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81"/>
      <c r="C516" s="4"/>
      <c r="D516" s="79"/>
      <c r="E516" s="81"/>
      <c r="F516" s="4"/>
      <c r="G516" s="4"/>
      <c r="H516" s="79"/>
      <c r="I516" s="81"/>
      <c r="J516" s="81"/>
      <c r="K516" s="138"/>
      <c r="L516" s="4"/>
      <c r="M516" s="139"/>
      <c r="N516" s="139"/>
      <c r="O516" s="139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81"/>
      <c r="C517" s="4"/>
      <c r="D517" s="79"/>
      <c r="E517" s="81"/>
      <c r="F517" s="4"/>
      <c r="G517" s="4"/>
      <c r="H517" s="79"/>
      <c r="I517" s="81"/>
      <c r="J517" s="81"/>
      <c r="K517" s="138"/>
      <c r="L517" s="4"/>
      <c r="M517" s="139"/>
      <c r="N517" s="139"/>
      <c r="O517" s="139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81"/>
      <c r="C518" s="4"/>
      <c r="D518" s="79"/>
      <c r="E518" s="81"/>
      <c r="F518" s="4"/>
      <c r="G518" s="4"/>
      <c r="H518" s="79"/>
      <c r="I518" s="81"/>
      <c r="J518" s="81"/>
      <c r="K518" s="138"/>
      <c r="L518" s="4"/>
      <c r="M518" s="139"/>
      <c r="N518" s="139"/>
      <c r="O518" s="139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81"/>
      <c r="C519" s="4"/>
      <c r="D519" s="79"/>
      <c r="E519" s="81"/>
      <c r="F519" s="4"/>
      <c r="G519" s="4"/>
      <c r="H519" s="79"/>
      <c r="I519" s="81"/>
      <c r="J519" s="81"/>
      <c r="K519" s="138"/>
      <c r="L519" s="4"/>
      <c r="M519" s="139"/>
      <c r="N519" s="139"/>
      <c r="O519" s="139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81"/>
      <c r="C520" s="4"/>
      <c r="D520" s="79"/>
      <c r="E520" s="81"/>
      <c r="F520" s="4"/>
      <c r="G520" s="4"/>
      <c r="H520" s="79"/>
      <c r="I520" s="81"/>
      <c r="J520" s="81"/>
      <c r="K520" s="138"/>
      <c r="L520" s="4"/>
      <c r="M520" s="139"/>
      <c r="N520" s="139"/>
      <c r="O520" s="139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81"/>
      <c r="C521" s="4"/>
      <c r="D521" s="79"/>
      <c r="E521" s="81"/>
      <c r="F521" s="4"/>
      <c r="G521" s="4"/>
      <c r="H521" s="79"/>
      <c r="I521" s="81"/>
      <c r="J521" s="81"/>
      <c r="K521" s="138"/>
      <c r="L521" s="4"/>
      <c r="M521" s="139"/>
      <c r="N521" s="139"/>
      <c r="O521" s="139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81"/>
      <c r="C522" s="4"/>
      <c r="D522" s="79"/>
      <c r="E522" s="81"/>
      <c r="F522" s="4"/>
      <c r="G522" s="4"/>
      <c r="H522" s="79"/>
      <c r="I522" s="81"/>
      <c r="J522" s="81"/>
      <c r="K522" s="138"/>
      <c r="L522" s="4"/>
      <c r="M522" s="139"/>
      <c r="N522" s="139"/>
      <c r="O522" s="139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81"/>
      <c r="C523" s="4"/>
      <c r="D523" s="79"/>
      <c r="E523" s="81"/>
      <c r="F523" s="4"/>
      <c r="G523" s="4"/>
      <c r="H523" s="79"/>
      <c r="I523" s="81"/>
      <c r="J523" s="81"/>
      <c r="K523" s="138"/>
      <c r="L523" s="4"/>
      <c r="M523" s="139"/>
      <c r="N523" s="139"/>
      <c r="O523" s="139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81"/>
      <c r="C524" s="4"/>
      <c r="D524" s="79"/>
      <c r="E524" s="81"/>
      <c r="F524" s="4"/>
      <c r="G524" s="4"/>
      <c r="H524" s="79"/>
      <c r="I524" s="81"/>
      <c r="J524" s="81"/>
      <c r="K524" s="138"/>
      <c r="L524" s="4"/>
      <c r="M524" s="139"/>
      <c r="N524" s="139"/>
      <c r="O524" s="139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81"/>
      <c r="C525" s="4"/>
      <c r="D525" s="79"/>
      <c r="E525" s="81"/>
      <c r="F525" s="4"/>
      <c r="G525" s="4"/>
      <c r="H525" s="79"/>
      <c r="I525" s="81"/>
      <c r="J525" s="81"/>
      <c r="K525" s="138"/>
      <c r="L525" s="4"/>
      <c r="M525" s="139"/>
      <c r="N525" s="139"/>
      <c r="O525" s="139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81"/>
      <c r="C526" s="4"/>
      <c r="D526" s="79"/>
      <c r="E526" s="81"/>
      <c r="F526" s="4"/>
      <c r="G526" s="4"/>
      <c r="H526" s="79"/>
      <c r="I526" s="81"/>
      <c r="J526" s="81"/>
      <c r="K526" s="138"/>
      <c r="L526" s="4"/>
      <c r="M526" s="139"/>
      <c r="N526" s="139"/>
      <c r="O526" s="139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81"/>
      <c r="C527" s="4"/>
      <c r="D527" s="79"/>
      <c r="E527" s="81"/>
      <c r="F527" s="4"/>
      <c r="G527" s="4"/>
      <c r="H527" s="79"/>
      <c r="I527" s="81"/>
      <c r="J527" s="81"/>
      <c r="K527" s="138"/>
      <c r="L527" s="4"/>
      <c r="M527" s="139"/>
      <c r="N527" s="139"/>
      <c r="O527" s="139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81"/>
      <c r="C528" s="4"/>
      <c r="D528" s="79"/>
      <c r="E528" s="81"/>
      <c r="F528" s="4"/>
      <c r="G528" s="4"/>
      <c r="H528" s="79"/>
      <c r="I528" s="81"/>
      <c r="J528" s="81"/>
      <c r="K528" s="138"/>
      <c r="L528" s="4"/>
      <c r="M528" s="139"/>
      <c r="N528" s="139"/>
      <c r="O528" s="139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81"/>
      <c r="C529" s="4"/>
      <c r="D529" s="79"/>
      <c r="E529" s="81"/>
      <c r="F529" s="4"/>
      <c r="G529" s="4"/>
      <c r="H529" s="79"/>
      <c r="I529" s="81"/>
      <c r="J529" s="81"/>
      <c r="K529" s="138"/>
      <c r="L529" s="4"/>
      <c r="M529" s="139"/>
      <c r="N529" s="139"/>
      <c r="O529" s="139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81"/>
      <c r="C530" s="4"/>
      <c r="D530" s="79"/>
      <c r="E530" s="81"/>
      <c r="F530" s="4"/>
      <c r="G530" s="4"/>
      <c r="H530" s="79"/>
      <c r="I530" s="81"/>
      <c r="J530" s="81"/>
      <c r="K530" s="138"/>
      <c r="L530" s="4"/>
      <c r="M530" s="139"/>
      <c r="N530" s="139"/>
      <c r="O530" s="139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81"/>
      <c r="C531" s="4"/>
      <c r="D531" s="79"/>
      <c r="E531" s="81"/>
      <c r="F531" s="4"/>
      <c r="G531" s="4"/>
      <c r="H531" s="79"/>
      <c r="I531" s="81"/>
      <c r="J531" s="81"/>
      <c r="K531" s="138"/>
      <c r="L531" s="4"/>
      <c r="M531" s="139"/>
      <c r="N531" s="139"/>
      <c r="O531" s="139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81"/>
      <c r="C532" s="4"/>
      <c r="D532" s="79"/>
      <c r="E532" s="81"/>
      <c r="F532" s="4"/>
      <c r="G532" s="4"/>
      <c r="H532" s="79"/>
      <c r="I532" s="81"/>
      <c r="J532" s="81"/>
      <c r="K532" s="138"/>
      <c r="L532" s="4"/>
      <c r="M532" s="139"/>
      <c r="N532" s="139"/>
      <c r="O532" s="139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81"/>
      <c r="C533" s="4"/>
      <c r="D533" s="79"/>
      <c r="E533" s="81"/>
      <c r="F533" s="4"/>
      <c r="G533" s="4"/>
      <c r="H533" s="79"/>
      <c r="I533" s="81"/>
      <c r="J533" s="81"/>
      <c r="K533" s="138"/>
      <c r="L533" s="4"/>
      <c r="M533" s="139"/>
      <c r="N533" s="139"/>
      <c r="O533" s="139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81"/>
      <c r="C534" s="4"/>
      <c r="D534" s="79"/>
      <c r="E534" s="81"/>
      <c r="F534" s="4"/>
      <c r="G534" s="4"/>
      <c r="H534" s="79"/>
      <c r="I534" s="81"/>
      <c r="J534" s="81"/>
      <c r="K534" s="138"/>
      <c r="L534" s="4"/>
      <c r="M534" s="139"/>
      <c r="N534" s="139"/>
      <c r="O534" s="139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81"/>
      <c r="C535" s="4"/>
      <c r="D535" s="79"/>
      <c r="E535" s="81"/>
      <c r="F535" s="4"/>
      <c r="G535" s="4"/>
      <c r="H535" s="79"/>
      <c r="I535" s="81"/>
      <c r="J535" s="81"/>
      <c r="K535" s="138"/>
      <c r="L535" s="4"/>
      <c r="M535" s="139"/>
      <c r="N535" s="139"/>
      <c r="O535" s="139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81"/>
      <c r="C536" s="4"/>
      <c r="D536" s="79"/>
      <c r="E536" s="81"/>
      <c r="F536" s="4"/>
      <c r="G536" s="4"/>
      <c r="H536" s="79"/>
      <c r="I536" s="81"/>
      <c r="J536" s="81"/>
      <c r="K536" s="138"/>
      <c r="L536" s="4"/>
      <c r="M536" s="139"/>
      <c r="N536" s="139"/>
      <c r="O536" s="139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81"/>
      <c r="C537" s="4"/>
      <c r="D537" s="79"/>
      <c r="E537" s="81"/>
      <c r="F537" s="4"/>
      <c r="G537" s="4"/>
      <c r="H537" s="79"/>
      <c r="I537" s="81"/>
      <c r="J537" s="81"/>
      <c r="K537" s="138"/>
      <c r="L537" s="4"/>
      <c r="M537" s="139"/>
      <c r="N537" s="139"/>
      <c r="O537" s="139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81"/>
      <c r="C538" s="4"/>
      <c r="D538" s="79"/>
      <c r="E538" s="81"/>
      <c r="F538" s="4"/>
      <c r="G538" s="4"/>
      <c r="H538" s="79"/>
      <c r="I538" s="81"/>
      <c r="J538" s="81"/>
      <c r="K538" s="138"/>
      <c r="L538" s="4"/>
      <c r="M538" s="139"/>
      <c r="N538" s="139"/>
      <c r="O538" s="139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81"/>
      <c r="C539" s="4"/>
      <c r="D539" s="79"/>
      <c r="E539" s="81"/>
      <c r="F539" s="4"/>
      <c r="G539" s="4"/>
      <c r="H539" s="79"/>
      <c r="I539" s="81"/>
      <c r="J539" s="81"/>
      <c r="K539" s="138"/>
      <c r="L539" s="4"/>
      <c r="M539" s="139"/>
      <c r="N539" s="139"/>
      <c r="O539" s="139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81"/>
      <c r="C540" s="4"/>
      <c r="D540" s="79"/>
      <c r="E540" s="81"/>
      <c r="F540" s="4"/>
      <c r="G540" s="4"/>
      <c r="H540" s="79"/>
      <c r="I540" s="81"/>
      <c r="J540" s="81"/>
      <c r="K540" s="138"/>
      <c r="L540" s="4"/>
      <c r="M540" s="139"/>
      <c r="N540" s="139"/>
      <c r="O540" s="139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81"/>
      <c r="C541" s="4"/>
      <c r="D541" s="79"/>
      <c r="E541" s="81"/>
      <c r="F541" s="4"/>
      <c r="G541" s="4"/>
      <c r="H541" s="79"/>
      <c r="I541" s="81"/>
      <c r="J541" s="81"/>
      <c r="K541" s="138"/>
      <c r="L541" s="4"/>
      <c r="M541" s="139"/>
      <c r="N541" s="139"/>
      <c r="O541" s="139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81"/>
      <c r="C542" s="4"/>
      <c r="D542" s="79"/>
      <c r="E542" s="81"/>
      <c r="F542" s="4"/>
      <c r="G542" s="4"/>
      <c r="H542" s="79"/>
      <c r="I542" s="81"/>
      <c r="J542" s="81"/>
      <c r="K542" s="138"/>
      <c r="L542" s="4"/>
      <c r="M542" s="139"/>
      <c r="N542" s="139"/>
      <c r="O542" s="139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81"/>
      <c r="C543" s="4"/>
      <c r="D543" s="79"/>
      <c r="E543" s="81"/>
      <c r="F543" s="4"/>
      <c r="G543" s="4"/>
      <c r="H543" s="79"/>
      <c r="I543" s="81"/>
      <c r="J543" s="81"/>
      <c r="K543" s="138"/>
      <c r="L543" s="4"/>
      <c r="M543" s="139"/>
      <c r="N543" s="139"/>
      <c r="O543" s="139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81"/>
      <c r="C544" s="4"/>
      <c r="D544" s="79"/>
      <c r="E544" s="81"/>
      <c r="F544" s="4"/>
      <c r="G544" s="4"/>
      <c r="H544" s="79"/>
      <c r="I544" s="81"/>
      <c r="J544" s="81"/>
      <c r="K544" s="138"/>
      <c r="L544" s="4"/>
      <c r="M544" s="139"/>
      <c r="N544" s="139"/>
      <c r="O544" s="139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81"/>
      <c r="C545" s="4"/>
      <c r="D545" s="79"/>
      <c r="E545" s="81"/>
      <c r="F545" s="4"/>
      <c r="G545" s="4"/>
      <c r="H545" s="79"/>
      <c r="I545" s="81"/>
      <c r="J545" s="81"/>
      <c r="K545" s="138"/>
      <c r="L545" s="4"/>
      <c r="M545" s="139"/>
      <c r="N545" s="139"/>
      <c r="O545" s="139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81"/>
      <c r="C546" s="4"/>
      <c r="D546" s="79"/>
      <c r="E546" s="81"/>
      <c r="F546" s="4"/>
      <c r="G546" s="4"/>
      <c r="H546" s="79"/>
      <c r="I546" s="81"/>
      <c r="J546" s="81"/>
      <c r="K546" s="138"/>
      <c r="L546" s="4"/>
      <c r="M546" s="139"/>
      <c r="N546" s="139"/>
      <c r="O546" s="139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81"/>
      <c r="C547" s="4"/>
      <c r="D547" s="79"/>
      <c r="E547" s="81"/>
      <c r="F547" s="4"/>
      <c r="G547" s="4"/>
      <c r="H547" s="79"/>
      <c r="I547" s="81"/>
      <c r="J547" s="81"/>
      <c r="K547" s="138"/>
      <c r="L547" s="4"/>
      <c r="M547" s="139"/>
      <c r="N547" s="139"/>
      <c r="O547" s="139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81"/>
      <c r="C548" s="4"/>
      <c r="D548" s="79"/>
      <c r="E548" s="81"/>
      <c r="F548" s="4"/>
      <c r="G548" s="4"/>
      <c r="H548" s="79"/>
      <c r="I548" s="81"/>
      <c r="J548" s="81"/>
      <c r="K548" s="138"/>
      <c r="L548" s="4"/>
      <c r="M548" s="139"/>
      <c r="N548" s="139"/>
      <c r="O548" s="139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81"/>
      <c r="C549" s="4"/>
      <c r="D549" s="79"/>
      <c r="E549" s="81"/>
      <c r="F549" s="4"/>
      <c r="G549" s="4"/>
      <c r="H549" s="79"/>
      <c r="I549" s="81"/>
      <c r="J549" s="81"/>
      <c r="K549" s="138"/>
      <c r="L549" s="4"/>
      <c r="M549" s="139"/>
      <c r="N549" s="139"/>
      <c r="O549" s="139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81"/>
      <c r="C550" s="4"/>
      <c r="D550" s="79"/>
      <c r="E550" s="81"/>
      <c r="F550" s="4"/>
      <c r="G550" s="4"/>
      <c r="H550" s="79"/>
      <c r="I550" s="81"/>
      <c r="J550" s="81"/>
      <c r="K550" s="138"/>
      <c r="L550" s="4"/>
      <c r="M550" s="139"/>
      <c r="N550" s="139"/>
      <c r="O550" s="139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81"/>
      <c r="C551" s="4"/>
      <c r="D551" s="79"/>
      <c r="E551" s="81"/>
      <c r="F551" s="4"/>
      <c r="G551" s="4"/>
      <c r="H551" s="79"/>
      <c r="I551" s="81"/>
      <c r="J551" s="81"/>
      <c r="K551" s="138"/>
      <c r="L551" s="4"/>
      <c r="M551" s="139"/>
      <c r="N551" s="139"/>
      <c r="O551" s="139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81"/>
      <c r="C552" s="4"/>
      <c r="D552" s="79"/>
      <c r="E552" s="81"/>
      <c r="F552" s="4"/>
      <c r="G552" s="4"/>
      <c r="H552" s="79"/>
      <c r="I552" s="81"/>
      <c r="J552" s="81"/>
      <c r="K552" s="138"/>
      <c r="L552" s="4"/>
      <c r="M552" s="139"/>
      <c r="N552" s="139"/>
      <c r="O552" s="139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81"/>
      <c r="C553" s="4"/>
      <c r="D553" s="79"/>
      <c r="E553" s="81"/>
      <c r="F553" s="4"/>
      <c r="G553" s="4"/>
      <c r="H553" s="79"/>
      <c r="I553" s="81"/>
      <c r="J553" s="81"/>
      <c r="K553" s="138"/>
      <c r="L553" s="4"/>
      <c r="M553" s="139"/>
      <c r="N553" s="139"/>
      <c r="O553" s="139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81"/>
      <c r="C554" s="4"/>
      <c r="D554" s="79"/>
      <c r="E554" s="81"/>
      <c r="F554" s="4"/>
      <c r="G554" s="4"/>
      <c r="H554" s="79"/>
      <c r="I554" s="81"/>
      <c r="J554" s="81"/>
      <c r="K554" s="138"/>
      <c r="L554" s="4"/>
      <c r="M554" s="139"/>
      <c r="N554" s="139"/>
      <c r="O554" s="139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81"/>
      <c r="C555" s="4"/>
      <c r="D555" s="79"/>
      <c r="E555" s="81"/>
      <c r="F555" s="4"/>
      <c r="G555" s="4"/>
      <c r="H555" s="79"/>
      <c r="I555" s="81"/>
      <c r="J555" s="81"/>
      <c r="K555" s="138"/>
      <c r="L555" s="4"/>
      <c r="M555" s="139"/>
      <c r="N555" s="139"/>
      <c r="O555" s="139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81"/>
      <c r="C556" s="4"/>
      <c r="D556" s="79"/>
      <c r="E556" s="81"/>
      <c r="F556" s="4"/>
      <c r="G556" s="4"/>
      <c r="H556" s="79"/>
      <c r="I556" s="81"/>
      <c r="J556" s="81"/>
      <c r="K556" s="138"/>
      <c r="L556" s="4"/>
      <c r="M556" s="139"/>
      <c r="N556" s="139"/>
      <c r="O556" s="139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81"/>
      <c r="C557" s="4"/>
      <c r="D557" s="79"/>
      <c r="E557" s="81"/>
      <c r="F557" s="4"/>
      <c r="G557" s="4"/>
      <c r="H557" s="79"/>
      <c r="I557" s="81"/>
      <c r="J557" s="81"/>
      <c r="K557" s="138"/>
      <c r="L557" s="4"/>
      <c r="M557" s="139"/>
      <c r="N557" s="139"/>
      <c r="O557" s="139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81"/>
      <c r="C558" s="4"/>
      <c r="D558" s="79"/>
      <c r="E558" s="81"/>
      <c r="F558" s="4"/>
      <c r="G558" s="4"/>
      <c r="H558" s="79"/>
      <c r="I558" s="81"/>
      <c r="J558" s="81"/>
      <c r="K558" s="138"/>
      <c r="L558" s="4"/>
      <c r="M558" s="139"/>
      <c r="N558" s="139"/>
      <c r="O558" s="139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81"/>
      <c r="C559" s="4"/>
      <c r="D559" s="79"/>
      <c r="E559" s="81"/>
      <c r="F559" s="4"/>
      <c r="G559" s="4"/>
      <c r="H559" s="79"/>
      <c r="I559" s="81"/>
      <c r="J559" s="81"/>
      <c r="K559" s="138"/>
      <c r="L559" s="4"/>
      <c r="M559" s="139"/>
      <c r="N559" s="139"/>
      <c r="O559" s="139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81"/>
      <c r="C560" s="4"/>
      <c r="D560" s="79"/>
      <c r="E560" s="81"/>
      <c r="F560" s="4"/>
      <c r="G560" s="4"/>
      <c r="H560" s="79"/>
      <c r="I560" s="81"/>
      <c r="J560" s="81"/>
      <c r="K560" s="138"/>
      <c r="L560" s="4"/>
      <c r="M560" s="139"/>
      <c r="N560" s="139"/>
      <c r="O560" s="139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81"/>
      <c r="C561" s="4"/>
      <c r="D561" s="79"/>
      <c r="E561" s="81"/>
      <c r="F561" s="4"/>
      <c r="G561" s="4"/>
      <c r="H561" s="79"/>
      <c r="I561" s="81"/>
      <c r="J561" s="81"/>
      <c r="K561" s="138"/>
      <c r="L561" s="4"/>
      <c r="M561" s="139"/>
      <c r="N561" s="139"/>
      <c r="O561" s="139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81"/>
      <c r="C562" s="4"/>
      <c r="D562" s="79"/>
      <c r="E562" s="81"/>
      <c r="F562" s="4"/>
      <c r="G562" s="4"/>
      <c r="H562" s="79"/>
      <c r="I562" s="81"/>
      <c r="J562" s="81"/>
      <c r="K562" s="138"/>
      <c r="L562" s="4"/>
      <c r="M562" s="139"/>
      <c r="N562" s="139"/>
      <c r="O562" s="139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81"/>
      <c r="C563" s="4"/>
      <c r="D563" s="79"/>
      <c r="E563" s="81"/>
      <c r="F563" s="4"/>
      <c r="G563" s="4"/>
      <c r="H563" s="79"/>
      <c r="I563" s="81"/>
      <c r="J563" s="81"/>
      <c r="K563" s="138"/>
      <c r="L563" s="4"/>
      <c r="M563" s="139"/>
      <c r="N563" s="139"/>
      <c r="O563" s="139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81"/>
      <c r="C564" s="4"/>
      <c r="D564" s="79"/>
      <c r="E564" s="81"/>
      <c r="F564" s="4"/>
      <c r="G564" s="4"/>
      <c r="H564" s="79"/>
      <c r="I564" s="81"/>
      <c r="J564" s="81"/>
      <c r="K564" s="138"/>
      <c r="L564" s="4"/>
      <c r="M564" s="139"/>
      <c r="N564" s="139"/>
      <c r="O564" s="139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81"/>
      <c r="C565" s="4"/>
      <c r="D565" s="79"/>
      <c r="E565" s="81"/>
      <c r="F565" s="4"/>
      <c r="G565" s="4"/>
      <c r="H565" s="79"/>
      <c r="I565" s="81"/>
      <c r="J565" s="81"/>
      <c r="K565" s="138"/>
      <c r="L565" s="4"/>
      <c r="M565" s="139"/>
      <c r="N565" s="139"/>
      <c r="O565" s="139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81"/>
      <c r="C566" s="4"/>
      <c r="D566" s="79"/>
      <c r="E566" s="81"/>
      <c r="F566" s="4"/>
      <c r="G566" s="4"/>
      <c r="H566" s="79"/>
      <c r="I566" s="81"/>
      <c r="J566" s="81"/>
      <c r="K566" s="138"/>
      <c r="L566" s="4"/>
      <c r="M566" s="139"/>
      <c r="N566" s="139"/>
      <c r="O566" s="139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81"/>
      <c r="C567" s="4"/>
      <c r="D567" s="79"/>
      <c r="E567" s="81"/>
      <c r="F567" s="4"/>
      <c r="G567" s="4"/>
      <c r="H567" s="79"/>
      <c r="I567" s="81"/>
      <c r="J567" s="81"/>
      <c r="K567" s="138"/>
      <c r="L567" s="4"/>
      <c r="M567" s="139"/>
      <c r="N567" s="139"/>
      <c r="O567" s="139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81"/>
      <c r="C568" s="4"/>
      <c r="D568" s="79"/>
      <c r="E568" s="81"/>
      <c r="F568" s="4"/>
      <c r="G568" s="4"/>
      <c r="H568" s="79"/>
      <c r="I568" s="81"/>
      <c r="J568" s="81"/>
      <c r="K568" s="138"/>
      <c r="L568" s="4"/>
      <c r="M568" s="139"/>
      <c r="N568" s="139"/>
      <c r="O568" s="139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81"/>
      <c r="C569" s="4"/>
      <c r="D569" s="79"/>
      <c r="E569" s="81"/>
      <c r="F569" s="4"/>
      <c r="G569" s="4"/>
      <c r="H569" s="79"/>
      <c r="I569" s="81"/>
      <c r="J569" s="81"/>
      <c r="K569" s="138"/>
      <c r="L569" s="4"/>
      <c r="M569" s="139"/>
      <c r="N569" s="139"/>
      <c r="O569" s="139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81"/>
      <c r="C570" s="4"/>
      <c r="D570" s="79"/>
      <c r="E570" s="81"/>
      <c r="F570" s="4"/>
      <c r="G570" s="4"/>
      <c r="H570" s="79"/>
      <c r="I570" s="81"/>
      <c r="J570" s="81"/>
      <c r="K570" s="138"/>
      <c r="L570" s="4"/>
      <c r="M570" s="139"/>
      <c r="N570" s="139"/>
      <c r="O570" s="139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81"/>
      <c r="C571" s="4"/>
      <c r="D571" s="79"/>
      <c r="E571" s="81"/>
      <c r="F571" s="4"/>
      <c r="G571" s="4"/>
      <c r="H571" s="79"/>
      <c r="I571" s="81"/>
      <c r="J571" s="81"/>
      <c r="K571" s="138"/>
      <c r="L571" s="4"/>
      <c r="M571" s="139"/>
      <c r="N571" s="139"/>
      <c r="O571" s="139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81"/>
      <c r="C572" s="4"/>
      <c r="D572" s="79"/>
      <c r="E572" s="81"/>
      <c r="F572" s="4"/>
      <c r="G572" s="4"/>
      <c r="H572" s="79"/>
      <c r="I572" s="81"/>
      <c r="J572" s="81"/>
      <c r="K572" s="138"/>
      <c r="L572" s="4"/>
      <c r="M572" s="139"/>
      <c r="N572" s="139"/>
      <c r="O572" s="139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81"/>
      <c r="C573" s="4"/>
      <c r="D573" s="79"/>
      <c r="E573" s="81"/>
      <c r="F573" s="4"/>
      <c r="G573" s="4"/>
      <c r="H573" s="79"/>
      <c r="I573" s="81"/>
      <c r="J573" s="81"/>
      <c r="K573" s="138"/>
      <c r="L573" s="4"/>
      <c r="M573" s="139"/>
      <c r="N573" s="139"/>
      <c r="O573" s="139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81"/>
      <c r="C574" s="4"/>
      <c r="D574" s="79"/>
      <c r="E574" s="81"/>
      <c r="F574" s="4"/>
      <c r="G574" s="4"/>
      <c r="H574" s="79"/>
      <c r="I574" s="81"/>
      <c r="J574" s="81"/>
      <c r="K574" s="138"/>
      <c r="L574" s="4"/>
      <c r="M574" s="139"/>
      <c r="N574" s="139"/>
      <c r="O574" s="139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81"/>
      <c r="C575" s="4"/>
      <c r="D575" s="79"/>
      <c r="E575" s="81"/>
      <c r="F575" s="4"/>
      <c r="G575" s="4"/>
      <c r="H575" s="79"/>
      <c r="I575" s="81"/>
      <c r="J575" s="81"/>
      <c r="K575" s="138"/>
      <c r="L575" s="4"/>
      <c r="M575" s="139"/>
      <c r="N575" s="139"/>
      <c r="O575" s="139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81"/>
      <c r="C576" s="4"/>
      <c r="D576" s="79"/>
      <c r="E576" s="81"/>
      <c r="F576" s="4"/>
      <c r="G576" s="4"/>
      <c r="H576" s="79"/>
      <c r="I576" s="81"/>
      <c r="J576" s="81"/>
      <c r="K576" s="138"/>
      <c r="L576" s="4"/>
      <c r="M576" s="139"/>
      <c r="N576" s="139"/>
      <c r="O576" s="139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81"/>
      <c r="C577" s="4"/>
      <c r="D577" s="79"/>
      <c r="E577" s="81"/>
      <c r="F577" s="4"/>
      <c r="G577" s="4"/>
      <c r="H577" s="79"/>
      <c r="I577" s="81"/>
      <c r="J577" s="81"/>
      <c r="K577" s="138"/>
      <c r="L577" s="4"/>
      <c r="M577" s="139"/>
      <c r="N577" s="139"/>
      <c r="O577" s="139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81"/>
      <c r="C578" s="4"/>
      <c r="D578" s="79"/>
      <c r="E578" s="81"/>
      <c r="F578" s="4"/>
      <c r="G578" s="4"/>
      <c r="H578" s="79"/>
      <c r="I578" s="81"/>
      <c r="J578" s="81"/>
      <c r="K578" s="138"/>
      <c r="L578" s="4"/>
      <c r="M578" s="139"/>
      <c r="N578" s="139"/>
      <c r="O578" s="139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81"/>
      <c r="C579" s="4"/>
      <c r="D579" s="79"/>
      <c r="E579" s="81"/>
      <c r="F579" s="4"/>
      <c r="G579" s="4"/>
      <c r="H579" s="79"/>
      <c r="I579" s="81"/>
      <c r="J579" s="81"/>
      <c r="K579" s="138"/>
      <c r="L579" s="4"/>
      <c r="M579" s="139"/>
      <c r="N579" s="139"/>
      <c r="O579" s="139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81"/>
      <c r="C580" s="4"/>
      <c r="D580" s="79"/>
      <c r="E580" s="81"/>
      <c r="F580" s="4"/>
      <c r="G580" s="4"/>
      <c r="H580" s="79"/>
      <c r="I580" s="81"/>
      <c r="J580" s="81"/>
      <c r="K580" s="138"/>
      <c r="L580" s="4"/>
      <c r="M580" s="139"/>
      <c r="N580" s="139"/>
      <c r="O580" s="139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81"/>
      <c r="C581" s="4"/>
      <c r="D581" s="79"/>
      <c r="E581" s="81"/>
      <c r="F581" s="4"/>
      <c r="G581" s="4"/>
      <c r="H581" s="79"/>
      <c r="I581" s="81"/>
      <c r="J581" s="81"/>
      <c r="K581" s="138"/>
      <c r="L581" s="4"/>
      <c r="M581" s="139"/>
      <c r="N581" s="139"/>
      <c r="O581" s="139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81"/>
      <c r="C582" s="4"/>
      <c r="D582" s="79"/>
      <c r="E582" s="81"/>
      <c r="F582" s="4"/>
      <c r="G582" s="4"/>
      <c r="H582" s="79"/>
      <c r="I582" s="81"/>
      <c r="J582" s="81"/>
      <c r="K582" s="138"/>
      <c r="L582" s="4"/>
      <c r="M582" s="139"/>
      <c r="N582" s="139"/>
      <c r="O582" s="139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81"/>
      <c r="C583" s="4"/>
      <c r="D583" s="79"/>
      <c r="E583" s="81"/>
      <c r="F583" s="4"/>
      <c r="G583" s="4"/>
      <c r="H583" s="79"/>
      <c r="I583" s="81"/>
      <c r="J583" s="81"/>
      <c r="K583" s="138"/>
      <c r="L583" s="4"/>
      <c r="M583" s="139"/>
      <c r="N583" s="139"/>
      <c r="O583" s="139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81"/>
      <c r="C584" s="4"/>
      <c r="D584" s="79"/>
      <c r="E584" s="81"/>
      <c r="F584" s="4"/>
      <c r="G584" s="4"/>
      <c r="H584" s="79"/>
      <c r="I584" s="81"/>
      <c r="J584" s="81"/>
      <c r="K584" s="138"/>
      <c r="L584" s="4"/>
      <c r="M584" s="139"/>
      <c r="N584" s="139"/>
      <c r="O584" s="139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81"/>
      <c r="C585" s="4"/>
      <c r="D585" s="79"/>
      <c r="E585" s="81"/>
      <c r="F585" s="4"/>
      <c r="G585" s="4"/>
      <c r="H585" s="79"/>
      <c r="I585" s="81"/>
      <c r="J585" s="81"/>
      <c r="K585" s="138"/>
      <c r="L585" s="4"/>
      <c r="M585" s="139"/>
      <c r="N585" s="139"/>
      <c r="O585" s="139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81"/>
      <c r="C586" s="4"/>
      <c r="D586" s="79"/>
      <c r="E586" s="81"/>
      <c r="F586" s="4"/>
      <c r="G586" s="4"/>
      <c r="H586" s="79"/>
      <c r="I586" s="81"/>
      <c r="J586" s="81"/>
      <c r="K586" s="138"/>
      <c r="L586" s="4"/>
      <c r="M586" s="139"/>
      <c r="N586" s="139"/>
      <c r="O586" s="139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81"/>
      <c r="C587" s="4"/>
      <c r="D587" s="79"/>
      <c r="E587" s="81"/>
      <c r="F587" s="4"/>
      <c r="G587" s="4"/>
      <c r="H587" s="79"/>
      <c r="I587" s="81"/>
      <c r="J587" s="81"/>
      <c r="K587" s="138"/>
      <c r="L587" s="4"/>
      <c r="M587" s="139"/>
      <c r="N587" s="139"/>
      <c r="O587" s="139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81"/>
      <c r="C588" s="4"/>
      <c r="D588" s="79"/>
      <c r="E588" s="81"/>
      <c r="F588" s="4"/>
      <c r="G588" s="4"/>
      <c r="H588" s="79"/>
      <c r="I588" s="81"/>
      <c r="J588" s="81"/>
      <c r="K588" s="138"/>
      <c r="L588" s="4"/>
      <c r="M588" s="139"/>
      <c r="N588" s="139"/>
      <c r="O588" s="139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81"/>
      <c r="C589" s="4"/>
      <c r="D589" s="79"/>
      <c r="E589" s="81"/>
      <c r="F589" s="4"/>
      <c r="G589" s="4"/>
      <c r="H589" s="79"/>
      <c r="I589" s="81"/>
      <c r="J589" s="81"/>
      <c r="K589" s="138"/>
      <c r="L589" s="4"/>
      <c r="M589" s="139"/>
      <c r="N589" s="139"/>
      <c r="O589" s="139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81"/>
      <c r="C590" s="4"/>
      <c r="D590" s="79"/>
      <c r="E590" s="81"/>
      <c r="F590" s="4"/>
      <c r="G590" s="4"/>
      <c r="H590" s="79"/>
      <c r="I590" s="81"/>
      <c r="J590" s="81"/>
      <c r="K590" s="138"/>
      <c r="L590" s="4"/>
      <c r="M590" s="139"/>
      <c r="N590" s="139"/>
      <c r="O590" s="139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81"/>
      <c r="C591" s="4"/>
      <c r="D591" s="79"/>
      <c r="E591" s="81"/>
      <c r="F591" s="4"/>
      <c r="G591" s="4"/>
      <c r="H591" s="79"/>
      <c r="I591" s="81"/>
      <c r="J591" s="81"/>
      <c r="K591" s="138"/>
      <c r="L591" s="4"/>
      <c r="M591" s="139"/>
      <c r="N591" s="139"/>
      <c r="O591" s="139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81"/>
      <c r="C592" s="4"/>
      <c r="D592" s="79"/>
      <c r="E592" s="81"/>
      <c r="F592" s="4"/>
      <c r="G592" s="4"/>
      <c r="H592" s="79"/>
      <c r="I592" s="81"/>
      <c r="J592" s="81"/>
      <c r="K592" s="138"/>
      <c r="L592" s="4"/>
      <c r="M592" s="139"/>
      <c r="N592" s="139"/>
      <c r="O592" s="139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81"/>
      <c r="C593" s="4"/>
      <c r="D593" s="79"/>
      <c r="E593" s="81"/>
      <c r="F593" s="4"/>
      <c r="G593" s="4"/>
      <c r="H593" s="79"/>
      <c r="I593" s="81"/>
      <c r="J593" s="81"/>
      <c r="K593" s="138"/>
      <c r="L593" s="4"/>
      <c r="M593" s="139"/>
      <c r="N593" s="139"/>
      <c r="O593" s="139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81"/>
      <c r="C594" s="4"/>
      <c r="D594" s="79"/>
      <c r="E594" s="81"/>
      <c r="F594" s="4"/>
      <c r="G594" s="4"/>
      <c r="H594" s="79"/>
      <c r="I594" s="81"/>
      <c r="J594" s="81"/>
      <c r="K594" s="138"/>
      <c r="L594" s="4"/>
      <c r="M594" s="139"/>
      <c r="N594" s="139"/>
      <c r="O594" s="139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81"/>
      <c r="C595" s="4"/>
      <c r="D595" s="79"/>
      <c r="E595" s="81"/>
      <c r="F595" s="4"/>
      <c r="G595" s="4"/>
      <c r="H595" s="79"/>
      <c r="I595" s="81"/>
      <c r="J595" s="81"/>
      <c r="K595" s="138"/>
      <c r="L595" s="4"/>
      <c r="M595" s="139"/>
      <c r="N595" s="139"/>
      <c r="O595" s="139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81"/>
      <c r="C596" s="4"/>
      <c r="D596" s="79"/>
      <c r="E596" s="81"/>
      <c r="F596" s="4"/>
      <c r="G596" s="4"/>
      <c r="H596" s="79"/>
      <c r="I596" s="81"/>
      <c r="J596" s="81"/>
      <c r="K596" s="138"/>
      <c r="L596" s="4"/>
      <c r="M596" s="139"/>
      <c r="N596" s="139"/>
      <c r="O596" s="139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81"/>
      <c r="C597" s="4"/>
      <c r="D597" s="79"/>
      <c r="E597" s="81"/>
      <c r="F597" s="4"/>
      <c r="G597" s="4"/>
      <c r="H597" s="79"/>
      <c r="I597" s="81"/>
      <c r="J597" s="81"/>
      <c r="K597" s="138"/>
      <c r="L597" s="4"/>
      <c r="M597" s="139"/>
      <c r="N597" s="139"/>
      <c r="O597" s="139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81"/>
      <c r="C598" s="4"/>
      <c r="D598" s="79"/>
      <c r="E598" s="81"/>
      <c r="F598" s="4"/>
      <c r="G598" s="4"/>
      <c r="H598" s="79"/>
      <c r="I598" s="81"/>
      <c r="J598" s="81"/>
      <c r="K598" s="138"/>
      <c r="L598" s="4"/>
      <c r="M598" s="139"/>
      <c r="N598" s="139"/>
      <c r="O598" s="139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81"/>
      <c r="C599" s="4"/>
      <c r="D599" s="79"/>
      <c r="E599" s="81"/>
      <c r="F599" s="4"/>
      <c r="G599" s="4"/>
      <c r="H599" s="79"/>
      <c r="I599" s="81"/>
      <c r="J599" s="81"/>
      <c r="K599" s="138"/>
      <c r="L599" s="4"/>
      <c r="M599" s="139"/>
      <c r="N599" s="139"/>
      <c r="O599" s="139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81"/>
      <c r="C600" s="4"/>
      <c r="D600" s="79"/>
      <c r="E600" s="81"/>
      <c r="F600" s="4"/>
      <c r="G600" s="4"/>
      <c r="H600" s="79"/>
      <c r="I600" s="81"/>
      <c r="J600" s="81"/>
      <c r="K600" s="138"/>
      <c r="L600" s="4"/>
      <c r="M600" s="139"/>
      <c r="N600" s="139"/>
      <c r="O600" s="139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81"/>
      <c r="C601" s="4"/>
      <c r="D601" s="79"/>
      <c r="E601" s="81"/>
      <c r="F601" s="4"/>
      <c r="G601" s="4"/>
      <c r="H601" s="79"/>
      <c r="I601" s="81"/>
      <c r="J601" s="81"/>
      <c r="K601" s="138"/>
      <c r="L601" s="4"/>
      <c r="M601" s="139"/>
      <c r="N601" s="139"/>
      <c r="O601" s="139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81"/>
      <c r="C602" s="4"/>
      <c r="D602" s="79"/>
      <c r="E602" s="81"/>
      <c r="F602" s="4"/>
      <c r="G602" s="4"/>
      <c r="H602" s="79"/>
      <c r="I602" s="81"/>
      <c r="J602" s="81"/>
      <c r="K602" s="138"/>
      <c r="L602" s="4"/>
      <c r="M602" s="139"/>
      <c r="N602" s="139"/>
      <c r="O602" s="139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81"/>
      <c r="C603" s="4"/>
      <c r="D603" s="79"/>
      <c r="E603" s="81"/>
      <c r="F603" s="4"/>
      <c r="G603" s="4"/>
      <c r="H603" s="79"/>
      <c r="I603" s="81"/>
      <c r="J603" s="81"/>
      <c r="K603" s="138"/>
      <c r="L603" s="4"/>
      <c r="M603" s="139"/>
      <c r="N603" s="139"/>
      <c r="O603" s="139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81"/>
      <c r="C604" s="4"/>
      <c r="D604" s="79"/>
      <c r="E604" s="81"/>
      <c r="F604" s="4"/>
      <c r="G604" s="4"/>
      <c r="H604" s="79"/>
      <c r="I604" s="81"/>
      <c r="J604" s="81"/>
      <c r="K604" s="138"/>
      <c r="L604" s="4"/>
      <c r="M604" s="139"/>
      <c r="N604" s="139"/>
      <c r="O604" s="139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81"/>
      <c r="C605" s="4"/>
      <c r="D605" s="79"/>
      <c r="E605" s="81"/>
      <c r="F605" s="4"/>
      <c r="G605" s="4"/>
      <c r="H605" s="79"/>
      <c r="I605" s="81"/>
      <c r="J605" s="81"/>
      <c r="K605" s="138"/>
      <c r="L605" s="4"/>
      <c r="M605" s="139"/>
      <c r="N605" s="139"/>
      <c r="O605" s="139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81"/>
      <c r="C606" s="4"/>
      <c r="D606" s="79"/>
      <c r="E606" s="81"/>
      <c r="F606" s="4"/>
      <c r="G606" s="4"/>
      <c r="H606" s="79"/>
      <c r="I606" s="81"/>
      <c r="J606" s="81"/>
      <c r="K606" s="138"/>
      <c r="L606" s="4"/>
      <c r="M606" s="139"/>
      <c r="N606" s="139"/>
      <c r="O606" s="139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81"/>
      <c r="C607" s="4"/>
      <c r="D607" s="79"/>
      <c r="E607" s="81"/>
      <c r="F607" s="4"/>
      <c r="G607" s="4"/>
      <c r="H607" s="79"/>
      <c r="I607" s="81"/>
      <c r="J607" s="81"/>
      <c r="K607" s="138"/>
      <c r="L607" s="4"/>
      <c r="M607" s="139"/>
      <c r="N607" s="139"/>
      <c r="O607" s="139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81"/>
      <c r="C608" s="4"/>
      <c r="D608" s="79"/>
      <c r="E608" s="81"/>
      <c r="F608" s="4"/>
      <c r="G608" s="4"/>
      <c r="H608" s="79"/>
      <c r="I608" s="81"/>
      <c r="J608" s="81"/>
      <c r="K608" s="138"/>
      <c r="L608" s="4"/>
      <c r="M608" s="139"/>
      <c r="N608" s="139"/>
      <c r="O608" s="139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81"/>
      <c r="C609" s="4"/>
      <c r="D609" s="79"/>
      <c r="E609" s="81"/>
      <c r="F609" s="4"/>
      <c r="G609" s="4"/>
      <c r="H609" s="79"/>
      <c r="I609" s="81"/>
      <c r="J609" s="81"/>
      <c r="K609" s="138"/>
      <c r="L609" s="4"/>
      <c r="M609" s="139"/>
      <c r="N609" s="139"/>
      <c r="O609" s="139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81"/>
      <c r="C610" s="4"/>
      <c r="D610" s="79"/>
      <c r="E610" s="81"/>
      <c r="F610" s="4"/>
      <c r="G610" s="4"/>
      <c r="H610" s="79"/>
      <c r="I610" s="81"/>
      <c r="J610" s="81"/>
      <c r="K610" s="138"/>
      <c r="L610" s="4"/>
      <c r="M610" s="139"/>
      <c r="N610" s="139"/>
      <c r="O610" s="139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81"/>
      <c r="C611" s="4"/>
      <c r="D611" s="79"/>
      <c r="E611" s="81"/>
      <c r="F611" s="4"/>
      <c r="G611" s="4"/>
      <c r="H611" s="79"/>
      <c r="I611" s="81"/>
      <c r="J611" s="81"/>
      <c r="K611" s="138"/>
      <c r="L611" s="4"/>
      <c r="M611" s="139"/>
      <c r="N611" s="139"/>
      <c r="O611" s="139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81"/>
      <c r="C612" s="4"/>
      <c r="D612" s="79"/>
      <c r="E612" s="81"/>
      <c r="F612" s="4"/>
      <c r="G612" s="4"/>
      <c r="H612" s="79"/>
      <c r="I612" s="81"/>
      <c r="J612" s="81"/>
      <c r="K612" s="138"/>
      <c r="L612" s="4"/>
      <c r="M612" s="139"/>
      <c r="N612" s="139"/>
      <c r="O612" s="139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81"/>
      <c r="C613" s="4"/>
      <c r="D613" s="79"/>
      <c r="E613" s="81"/>
      <c r="F613" s="4"/>
      <c r="G613" s="4"/>
      <c r="H613" s="79"/>
      <c r="I613" s="81"/>
      <c r="J613" s="81"/>
      <c r="K613" s="138"/>
      <c r="L613" s="4"/>
      <c r="M613" s="139"/>
      <c r="N613" s="139"/>
      <c r="O613" s="139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81"/>
      <c r="C614" s="4"/>
      <c r="D614" s="79"/>
      <c r="E614" s="81"/>
      <c r="F614" s="4"/>
      <c r="G614" s="4"/>
      <c r="H614" s="79"/>
      <c r="I614" s="81"/>
      <c r="J614" s="81"/>
      <c r="K614" s="138"/>
      <c r="L614" s="4"/>
      <c r="M614" s="139"/>
      <c r="N614" s="139"/>
      <c r="O614" s="139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81"/>
      <c r="C615" s="4"/>
      <c r="D615" s="79"/>
      <c r="E615" s="81"/>
      <c r="F615" s="4"/>
      <c r="G615" s="4"/>
      <c r="H615" s="79"/>
      <c r="I615" s="81"/>
      <c r="J615" s="81"/>
      <c r="K615" s="138"/>
      <c r="L615" s="4"/>
      <c r="M615" s="139"/>
      <c r="N615" s="139"/>
      <c r="O615" s="139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81"/>
      <c r="C616" s="4"/>
      <c r="D616" s="79"/>
      <c r="E616" s="81"/>
      <c r="F616" s="4"/>
      <c r="G616" s="4"/>
      <c r="H616" s="79"/>
      <c r="I616" s="81"/>
      <c r="J616" s="81"/>
      <c r="K616" s="138"/>
      <c r="L616" s="4"/>
      <c r="M616" s="139"/>
      <c r="N616" s="139"/>
      <c r="O616" s="139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81"/>
      <c r="C617" s="4"/>
      <c r="D617" s="79"/>
      <c r="E617" s="81"/>
      <c r="F617" s="4"/>
      <c r="G617" s="4"/>
      <c r="H617" s="79"/>
      <c r="I617" s="81"/>
      <c r="J617" s="81"/>
      <c r="K617" s="138"/>
      <c r="L617" s="4"/>
      <c r="M617" s="139"/>
      <c r="N617" s="139"/>
      <c r="O617" s="139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81"/>
      <c r="C618" s="4"/>
      <c r="D618" s="79"/>
      <c r="E618" s="81"/>
      <c r="F618" s="4"/>
      <c r="G618" s="4"/>
      <c r="H618" s="79"/>
      <c r="I618" s="81"/>
      <c r="J618" s="81"/>
      <c r="K618" s="138"/>
      <c r="L618" s="4"/>
      <c r="M618" s="139"/>
      <c r="N618" s="139"/>
      <c r="O618" s="139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81"/>
      <c r="C619" s="4"/>
      <c r="D619" s="79"/>
      <c r="E619" s="81"/>
      <c r="F619" s="4"/>
      <c r="G619" s="4"/>
      <c r="H619" s="79"/>
      <c r="I619" s="81"/>
      <c r="J619" s="81"/>
      <c r="K619" s="138"/>
      <c r="L619" s="4"/>
      <c r="M619" s="139"/>
      <c r="N619" s="139"/>
      <c r="O619" s="139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81"/>
      <c r="C620" s="4"/>
      <c r="D620" s="79"/>
      <c r="E620" s="81"/>
      <c r="F620" s="4"/>
      <c r="G620" s="4"/>
      <c r="H620" s="79"/>
      <c r="I620" s="81"/>
      <c r="J620" s="81"/>
      <c r="K620" s="138"/>
      <c r="L620" s="4"/>
      <c r="M620" s="139"/>
      <c r="N620" s="139"/>
      <c r="O620" s="139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81"/>
      <c r="C621" s="4"/>
      <c r="D621" s="79"/>
      <c r="E621" s="81"/>
      <c r="F621" s="4"/>
      <c r="G621" s="4"/>
      <c r="H621" s="79"/>
      <c r="I621" s="81"/>
      <c r="J621" s="81"/>
      <c r="K621" s="138"/>
      <c r="L621" s="4"/>
      <c r="M621" s="139"/>
      <c r="N621" s="139"/>
      <c r="O621" s="139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81"/>
      <c r="C622" s="4"/>
      <c r="D622" s="79"/>
      <c r="E622" s="81"/>
      <c r="F622" s="4"/>
      <c r="G622" s="4"/>
      <c r="H622" s="79"/>
      <c r="I622" s="81"/>
      <c r="J622" s="81"/>
      <c r="K622" s="138"/>
      <c r="L622" s="4"/>
      <c r="M622" s="139"/>
      <c r="N622" s="139"/>
      <c r="O622" s="139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81"/>
      <c r="C623" s="4"/>
      <c r="D623" s="79"/>
      <c r="E623" s="81"/>
      <c r="F623" s="4"/>
      <c r="G623" s="4"/>
      <c r="H623" s="79"/>
      <c r="I623" s="81"/>
      <c r="J623" s="81"/>
      <c r="K623" s="138"/>
      <c r="L623" s="4"/>
      <c r="M623" s="139"/>
      <c r="N623" s="139"/>
      <c r="O623" s="139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81"/>
      <c r="C624" s="4"/>
      <c r="D624" s="79"/>
      <c r="E624" s="81"/>
      <c r="F624" s="4"/>
      <c r="G624" s="4"/>
      <c r="H624" s="79"/>
      <c r="I624" s="81"/>
      <c r="J624" s="81"/>
      <c r="K624" s="138"/>
      <c r="L624" s="4"/>
      <c r="M624" s="139"/>
      <c r="N624" s="139"/>
      <c r="O624" s="139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81"/>
      <c r="C625" s="4"/>
      <c r="D625" s="79"/>
      <c r="E625" s="81"/>
      <c r="F625" s="4"/>
      <c r="G625" s="4"/>
      <c r="H625" s="79"/>
      <c r="I625" s="81"/>
      <c r="J625" s="81"/>
      <c r="K625" s="138"/>
      <c r="L625" s="4"/>
      <c r="M625" s="139"/>
      <c r="N625" s="139"/>
      <c r="O625" s="139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81"/>
      <c r="C626" s="4"/>
      <c r="D626" s="79"/>
      <c r="E626" s="81"/>
      <c r="F626" s="4"/>
      <c r="G626" s="4"/>
      <c r="H626" s="79"/>
      <c r="I626" s="81"/>
      <c r="J626" s="81"/>
      <c r="K626" s="138"/>
      <c r="L626" s="4"/>
      <c r="M626" s="139"/>
      <c r="N626" s="139"/>
      <c r="O626" s="139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81"/>
      <c r="C627" s="4"/>
      <c r="D627" s="79"/>
      <c r="E627" s="81"/>
      <c r="F627" s="4"/>
      <c r="G627" s="4"/>
      <c r="H627" s="79"/>
      <c r="I627" s="81"/>
      <c r="J627" s="81"/>
      <c r="K627" s="138"/>
      <c r="L627" s="4"/>
      <c r="M627" s="139"/>
      <c r="N627" s="139"/>
      <c r="O627" s="139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81"/>
      <c r="C628" s="4"/>
      <c r="D628" s="79"/>
      <c r="E628" s="81"/>
      <c r="F628" s="4"/>
      <c r="G628" s="4"/>
      <c r="H628" s="79"/>
      <c r="I628" s="81"/>
      <c r="J628" s="81"/>
      <c r="K628" s="138"/>
      <c r="L628" s="4"/>
      <c r="M628" s="139"/>
      <c r="N628" s="139"/>
      <c r="O628" s="139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81"/>
      <c r="C629" s="4"/>
      <c r="D629" s="79"/>
      <c r="E629" s="81"/>
      <c r="F629" s="4"/>
      <c r="G629" s="4"/>
      <c r="H629" s="79"/>
      <c r="I629" s="81"/>
      <c r="J629" s="81"/>
      <c r="K629" s="138"/>
      <c r="L629" s="4"/>
      <c r="M629" s="139"/>
      <c r="N629" s="139"/>
      <c r="O629" s="139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81"/>
      <c r="C630" s="4"/>
      <c r="D630" s="79"/>
      <c r="E630" s="81"/>
      <c r="F630" s="4"/>
      <c r="G630" s="4"/>
      <c r="H630" s="79"/>
      <c r="I630" s="81"/>
      <c r="J630" s="81"/>
      <c r="K630" s="138"/>
      <c r="L630" s="4"/>
      <c r="M630" s="139"/>
      <c r="N630" s="139"/>
      <c r="O630" s="139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81"/>
      <c r="C631" s="4"/>
      <c r="D631" s="79"/>
      <c r="E631" s="81"/>
      <c r="F631" s="4"/>
      <c r="G631" s="4"/>
      <c r="H631" s="79"/>
      <c r="I631" s="81"/>
      <c r="J631" s="81"/>
      <c r="K631" s="138"/>
      <c r="L631" s="4"/>
      <c r="M631" s="139"/>
      <c r="N631" s="139"/>
      <c r="O631" s="139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81"/>
      <c r="C632" s="4"/>
      <c r="D632" s="79"/>
      <c r="E632" s="81"/>
      <c r="F632" s="4"/>
      <c r="G632" s="4"/>
      <c r="H632" s="79"/>
      <c r="I632" s="81"/>
      <c r="J632" s="81"/>
      <c r="K632" s="138"/>
      <c r="L632" s="4"/>
      <c r="M632" s="139"/>
      <c r="N632" s="139"/>
      <c r="O632" s="139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81"/>
      <c r="C633" s="4"/>
      <c r="D633" s="79"/>
      <c r="E633" s="81"/>
      <c r="F633" s="4"/>
      <c r="G633" s="4"/>
      <c r="H633" s="79"/>
      <c r="I633" s="81"/>
      <c r="J633" s="81"/>
      <c r="K633" s="138"/>
      <c r="L633" s="4"/>
      <c r="M633" s="139"/>
      <c r="N633" s="139"/>
      <c r="O633" s="139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81"/>
      <c r="C634" s="4"/>
      <c r="D634" s="79"/>
      <c r="E634" s="81"/>
      <c r="F634" s="4"/>
      <c r="G634" s="4"/>
      <c r="H634" s="79"/>
      <c r="I634" s="81"/>
      <c r="J634" s="81"/>
      <c r="K634" s="138"/>
      <c r="L634" s="4"/>
      <c r="M634" s="139"/>
      <c r="N634" s="139"/>
      <c r="O634" s="139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81"/>
      <c r="C635" s="4"/>
      <c r="D635" s="79"/>
      <c r="E635" s="81"/>
      <c r="F635" s="4"/>
      <c r="G635" s="4"/>
      <c r="H635" s="79"/>
      <c r="I635" s="81"/>
      <c r="J635" s="81"/>
      <c r="K635" s="138"/>
      <c r="L635" s="4"/>
      <c r="M635" s="139"/>
      <c r="N635" s="139"/>
      <c r="O635" s="139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81"/>
      <c r="C636" s="4"/>
      <c r="D636" s="79"/>
      <c r="E636" s="81"/>
      <c r="F636" s="4"/>
      <c r="G636" s="4"/>
      <c r="H636" s="79"/>
      <c r="I636" s="81"/>
      <c r="J636" s="81"/>
      <c r="K636" s="138"/>
      <c r="L636" s="4"/>
      <c r="M636" s="139"/>
      <c r="N636" s="139"/>
      <c r="O636" s="139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81"/>
      <c r="C637" s="4"/>
      <c r="D637" s="79"/>
      <c r="E637" s="81"/>
      <c r="F637" s="4"/>
      <c r="G637" s="4"/>
      <c r="H637" s="79"/>
      <c r="I637" s="81"/>
      <c r="J637" s="81"/>
      <c r="K637" s="138"/>
      <c r="L637" s="4"/>
      <c r="M637" s="139"/>
      <c r="N637" s="139"/>
      <c r="O637" s="139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81"/>
      <c r="C638" s="4"/>
      <c r="D638" s="79"/>
      <c r="E638" s="81"/>
      <c r="F638" s="4"/>
      <c r="G638" s="4"/>
      <c r="H638" s="79"/>
      <c r="I638" s="81"/>
      <c r="J638" s="81"/>
      <c r="K638" s="138"/>
      <c r="L638" s="4"/>
      <c r="M638" s="139"/>
      <c r="N638" s="139"/>
      <c r="O638" s="139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81"/>
      <c r="C639" s="4"/>
      <c r="D639" s="79"/>
      <c r="E639" s="81"/>
      <c r="F639" s="4"/>
      <c r="G639" s="4"/>
      <c r="H639" s="79"/>
      <c r="I639" s="81"/>
      <c r="J639" s="81"/>
      <c r="K639" s="138"/>
      <c r="L639" s="4"/>
      <c r="M639" s="139"/>
      <c r="N639" s="139"/>
      <c r="O639" s="139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81"/>
      <c r="C640" s="4"/>
      <c r="D640" s="79"/>
      <c r="E640" s="81"/>
      <c r="F640" s="4"/>
      <c r="G640" s="4"/>
      <c r="H640" s="79"/>
      <c r="I640" s="81"/>
      <c r="J640" s="81"/>
      <c r="K640" s="138"/>
      <c r="L640" s="4"/>
      <c r="M640" s="139"/>
      <c r="N640" s="139"/>
      <c r="O640" s="139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81"/>
      <c r="C641" s="4"/>
      <c r="D641" s="79"/>
      <c r="E641" s="81"/>
      <c r="F641" s="4"/>
      <c r="G641" s="4"/>
      <c r="H641" s="79"/>
      <c r="I641" s="81"/>
      <c r="J641" s="81"/>
      <c r="K641" s="138"/>
      <c r="L641" s="4"/>
      <c r="M641" s="139"/>
      <c r="N641" s="139"/>
      <c r="O641" s="139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81"/>
      <c r="C642" s="4"/>
      <c r="D642" s="79"/>
      <c r="E642" s="81"/>
      <c r="F642" s="4"/>
      <c r="G642" s="4"/>
      <c r="H642" s="79"/>
      <c r="I642" s="81"/>
      <c r="J642" s="81"/>
      <c r="K642" s="138"/>
      <c r="L642" s="4"/>
      <c r="M642" s="139"/>
      <c r="N642" s="139"/>
      <c r="O642" s="139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81"/>
      <c r="C643" s="4"/>
      <c r="D643" s="79"/>
      <c r="E643" s="81"/>
      <c r="F643" s="4"/>
      <c r="G643" s="4"/>
      <c r="H643" s="79"/>
      <c r="I643" s="81"/>
      <c r="J643" s="81"/>
      <c r="K643" s="138"/>
      <c r="L643" s="4"/>
      <c r="M643" s="139"/>
      <c r="N643" s="139"/>
      <c r="O643" s="139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81"/>
      <c r="C644" s="4"/>
      <c r="D644" s="79"/>
      <c r="E644" s="81"/>
      <c r="F644" s="4"/>
      <c r="G644" s="4"/>
      <c r="H644" s="79"/>
      <c r="I644" s="81"/>
      <c r="J644" s="81"/>
      <c r="K644" s="138"/>
      <c r="L644" s="4"/>
      <c r="M644" s="139"/>
      <c r="N644" s="139"/>
      <c r="O644" s="139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81"/>
      <c r="C645" s="4"/>
      <c r="D645" s="79"/>
      <c r="E645" s="81"/>
      <c r="F645" s="4"/>
      <c r="G645" s="4"/>
      <c r="H645" s="79"/>
      <c r="I645" s="81"/>
      <c r="J645" s="81"/>
      <c r="K645" s="138"/>
      <c r="L645" s="4"/>
      <c r="M645" s="139"/>
      <c r="N645" s="139"/>
      <c r="O645" s="139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81"/>
      <c r="C646" s="4"/>
      <c r="D646" s="79"/>
      <c r="E646" s="81"/>
      <c r="F646" s="4"/>
      <c r="G646" s="4"/>
      <c r="H646" s="79"/>
      <c r="I646" s="81"/>
      <c r="J646" s="81"/>
      <c r="K646" s="138"/>
      <c r="L646" s="4"/>
      <c r="M646" s="139"/>
      <c r="N646" s="139"/>
      <c r="O646" s="139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81"/>
      <c r="C647" s="4"/>
      <c r="D647" s="79"/>
      <c r="E647" s="81"/>
      <c r="F647" s="4"/>
      <c r="G647" s="4"/>
      <c r="H647" s="79"/>
      <c r="I647" s="81"/>
      <c r="J647" s="81"/>
      <c r="K647" s="138"/>
      <c r="L647" s="4"/>
      <c r="M647" s="139"/>
      <c r="N647" s="139"/>
      <c r="O647" s="139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81"/>
      <c r="C648" s="4"/>
      <c r="D648" s="79"/>
      <c r="E648" s="81"/>
      <c r="F648" s="4"/>
      <c r="G648" s="4"/>
      <c r="H648" s="79"/>
      <c r="I648" s="81"/>
      <c r="J648" s="81"/>
      <c r="K648" s="138"/>
      <c r="L648" s="4"/>
      <c r="M648" s="139"/>
      <c r="N648" s="139"/>
      <c r="O648" s="139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81"/>
      <c r="C649" s="4"/>
      <c r="D649" s="79"/>
      <c r="E649" s="81"/>
      <c r="F649" s="4"/>
      <c r="G649" s="4"/>
      <c r="H649" s="79"/>
      <c r="I649" s="81"/>
      <c r="J649" s="81"/>
      <c r="K649" s="138"/>
      <c r="L649" s="4"/>
      <c r="M649" s="139"/>
      <c r="N649" s="139"/>
      <c r="O649" s="139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81"/>
      <c r="C650" s="4"/>
      <c r="D650" s="79"/>
      <c r="E650" s="81"/>
      <c r="F650" s="4"/>
      <c r="G650" s="4"/>
      <c r="H650" s="79"/>
      <c r="I650" s="81"/>
      <c r="J650" s="81"/>
      <c r="K650" s="138"/>
      <c r="L650" s="4"/>
      <c r="M650" s="139"/>
      <c r="N650" s="139"/>
      <c r="O650" s="139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81"/>
      <c r="C651" s="4"/>
      <c r="D651" s="79"/>
      <c r="E651" s="81"/>
      <c r="F651" s="4"/>
      <c r="G651" s="4"/>
      <c r="H651" s="79"/>
      <c r="I651" s="81"/>
      <c r="J651" s="81"/>
      <c r="K651" s="138"/>
      <c r="L651" s="4"/>
      <c r="M651" s="139"/>
      <c r="N651" s="139"/>
      <c r="O651" s="139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81"/>
      <c r="C652" s="4"/>
      <c r="D652" s="79"/>
      <c r="E652" s="81"/>
      <c r="F652" s="4"/>
      <c r="G652" s="4"/>
      <c r="H652" s="79"/>
      <c r="I652" s="81"/>
      <c r="J652" s="81"/>
      <c r="K652" s="138"/>
      <c r="L652" s="4"/>
      <c r="M652" s="139"/>
      <c r="N652" s="139"/>
      <c r="O652" s="139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81"/>
      <c r="C653" s="4"/>
      <c r="D653" s="79"/>
      <c r="E653" s="81"/>
      <c r="F653" s="4"/>
      <c r="G653" s="4"/>
      <c r="H653" s="79"/>
      <c r="I653" s="81"/>
      <c r="J653" s="81"/>
      <c r="K653" s="138"/>
      <c r="L653" s="4"/>
      <c r="M653" s="139"/>
      <c r="N653" s="139"/>
      <c r="O653" s="139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81"/>
      <c r="C654" s="4"/>
      <c r="D654" s="79"/>
      <c r="E654" s="81"/>
      <c r="F654" s="4"/>
      <c r="G654" s="4"/>
      <c r="H654" s="79"/>
      <c r="I654" s="81"/>
      <c r="J654" s="81"/>
      <c r="K654" s="138"/>
      <c r="L654" s="4"/>
      <c r="M654" s="139"/>
      <c r="N654" s="139"/>
      <c r="O654" s="139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81"/>
      <c r="C655" s="4"/>
      <c r="D655" s="79"/>
      <c r="E655" s="81"/>
      <c r="F655" s="4"/>
      <c r="G655" s="4"/>
      <c r="H655" s="79"/>
      <c r="I655" s="81"/>
      <c r="J655" s="81"/>
      <c r="K655" s="138"/>
      <c r="L655" s="4"/>
      <c r="M655" s="139"/>
      <c r="N655" s="139"/>
      <c r="O655" s="139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81"/>
      <c r="C656" s="4"/>
      <c r="D656" s="79"/>
      <c r="E656" s="81"/>
      <c r="F656" s="4"/>
      <c r="G656" s="4"/>
      <c r="H656" s="79"/>
      <c r="I656" s="81"/>
      <c r="J656" s="81"/>
      <c r="K656" s="138"/>
      <c r="L656" s="4"/>
      <c r="M656" s="139"/>
      <c r="N656" s="139"/>
      <c r="O656" s="139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81"/>
      <c r="C657" s="4"/>
      <c r="D657" s="79"/>
      <c r="E657" s="81"/>
      <c r="F657" s="4"/>
      <c r="G657" s="4"/>
      <c r="H657" s="79"/>
      <c r="I657" s="81"/>
      <c r="J657" s="81"/>
      <c r="K657" s="138"/>
      <c r="L657" s="4"/>
      <c r="M657" s="139"/>
      <c r="N657" s="139"/>
      <c r="O657" s="139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81"/>
      <c r="C658" s="4"/>
      <c r="D658" s="79"/>
      <c r="E658" s="81"/>
      <c r="F658" s="4"/>
      <c r="G658" s="4"/>
      <c r="H658" s="79"/>
      <c r="I658" s="81"/>
      <c r="J658" s="81"/>
      <c r="K658" s="138"/>
      <c r="L658" s="4"/>
      <c r="M658" s="139"/>
      <c r="N658" s="139"/>
      <c r="O658" s="139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81"/>
      <c r="C659" s="4"/>
      <c r="D659" s="79"/>
      <c r="E659" s="81"/>
      <c r="F659" s="4"/>
      <c r="G659" s="4"/>
      <c r="H659" s="79"/>
      <c r="I659" s="81"/>
      <c r="J659" s="81"/>
      <c r="K659" s="138"/>
      <c r="L659" s="4"/>
      <c r="M659" s="139"/>
      <c r="N659" s="139"/>
      <c r="O659" s="139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81"/>
      <c r="C660" s="4"/>
      <c r="D660" s="79"/>
      <c r="E660" s="81"/>
      <c r="F660" s="4"/>
      <c r="G660" s="4"/>
      <c r="H660" s="79"/>
      <c r="I660" s="81"/>
      <c r="J660" s="81"/>
      <c r="K660" s="138"/>
      <c r="L660" s="4"/>
      <c r="M660" s="139"/>
      <c r="N660" s="139"/>
      <c r="O660" s="139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81"/>
      <c r="C661" s="4"/>
      <c r="D661" s="79"/>
      <c r="E661" s="81"/>
      <c r="F661" s="4"/>
      <c r="G661" s="4"/>
      <c r="H661" s="79"/>
      <c r="I661" s="81"/>
      <c r="J661" s="81"/>
      <c r="K661" s="138"/>
      <c r="L661" s="4"/>
      <c r="M661" s="139"/>
      <c r="N661" s="139"/>
      <c r="O661" s="139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81"/>
      <c r="C662" s="4"/>
      <c r="D662" s="79"/>
      <c r="E662" s="81"/>
      <c r="F662" s="4"/>
      <c r="G662" s="4"/>
      <c r="H662" s="79"/>
      <c r="I662" s="81"/>
      <c r="J662" s="81"/>
      <c r="K662" s="138"/>
      <c r="L662" s="4"/>
      <c r="M662" s="139"/>
      <c r="N662" s="139"/>
      <c r="O662" s="139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81"/>
      <c r="C663" s="4"/>
      <c r="D663" s="79"/>
      <c r="E663" s="81"/>
      <c r="F663" s="4"/>
      <c r="G663" s="4"/>
      <c r="H663" s="79"/>
      <c r="I663" s="81"/>
      <c r="J663" s="81"/>
      <c r="K663" s="138"/>
      <c r="L663" s="4"/>
      <c r="M663" s="139"/>
      <c r="N663" s="139"/>
      <c r="O663" s="139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81"/>
      <c r="C664" s="4"/>
      <c r="D664" s="79"/>
      <c r="E664" s="81"/>
      <c r="F664" s="4"/>
      <c r="G664" s="4"/>
      <c r="H664" s="79"/>
      <c r="I664" s="81"/>
      <c r="J664" s="81"/>
      <c r="K664" s="138"/>
      <c r="L664" s="4"/>
      <c r="M664" s="139"/>
      <c r="N664" s="139"/>
      <c r="O664" s="139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81"/>
      <c r="C665" s="4"/>
      <c r="D665" s="79"/>
      <c r="E665" s="81"/>
      <c r="F665" s="4"/>
      <c r="G665" s="4"/>
      <c r="H665" s="79"/>
      <c r="I665" s="81"/>
      <c r="J665" s="81"/>
      <c r="K665" s="138"/>
      <c r="L665" s="4"/>
      <c r="M665" s="139"/>
      <c r="N665" s="139"/>
      <c r="O665" s="139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81"/>
      <c r="C666" s="4"/>
      <c r="D666" s="79"/>
      <c r="E666" s="81"/>
      <c r="F666" s="4"/>
      <c r="G666" s="4"/>
      <c r="H666" s="79"/>
      <c r="I666" s="81"/>
      <c r="J666" s="81"/>
      <c r="K666" s="138"/>
      <c r="L666" s="4"/>
      <c r="M666" s="139"/>
      <c r="N666" s="139"/>
      <c r="O666" s="139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81"/>
      <c r="C667" s="4"/>
      <c r="D667" s="79"/>
      <c r="E667" s="81"/>
      <c r="F667" s="4"/>
      <c r="G667" s="4"/>
      <c r="H667" s="79"/>
      <c r="I667" s="81"/>
      <c r="J667" s="81"/>
      <c r="K667" s="138"/>
      <c r="L667" s="4"/>
      <c r="M667" s="139"/>
      <c r="N667" s="139"/>
      <c r="O667" s="139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81"/>
      <c r="C668" s="4"/>
      <c r="D668" s="79"/>
      <c r="E668" s="81"/>
      <c r="F668" s="4"/>
      <c r="G668" s="4"/>
      <c r="H668" s="79"/>
      <c r="I668" s="81"/>
      <c r="J668" s="81"/>
      <c r="K668" s="138"/>
      <c r="L668" s="4"/>
      <c r="M668" s="139"/>
      <c r="N668" s="139"/>
      <c r="O668" s="139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81"/>
      <c r="C669" s="4"/>
      <c r="D669" s="79"/>
      <c r="E669" s="81"/>
      <c r="F669" s="4"/>
      <c r="G669" s="4"/>
      <c r="H669" s="79"/>
      <c r="I669" s="81"/>
      <c r="J669" s="81"/>
      <c r="K669" s="138"/>
      <c r="L669" s="4"/>
      <c r="M669" s="139"/>
      <c r="N669" s="139"/>
      <c r="O669" s="139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81"/>
      <c r="C670" s="4"/>
      <c r="D670" s="79"/>
      <c r="E670" s="81"/>
      <c r="F670" s="4"/>
      <c r="G670" s="4"/>
      <c r="H670" s="79"/>
      <c r="I670" s="81"/>
      <c r="J670" s="81"/>
      <c r="K670" s="138"/>
      <c r="L670" s="4"/>
      <c r="M670" s="139"/>
      <c r="N670" s="139"/>
      <c r="O670" s="139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81"/>
      <c r="C671" s="4"/>
      <c r="D671" s="79"/>
      <c r="E671" s="81"/>
      <c r="F671" s="4"/>
      <c r="G671" s="4"/>
      <c r="H671" s="79"/>
      <c r="I671" s="81"/>
      <c r="J671" s="81"/>
      <c r="K671" s="138"/>
      <c r="L671" s="4"/>
      <c r="M671" s="139"/>
      <c r="N671" s="139"/>
      <c r="O671" s="139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81"/>
      <c r="C672" s="4"/>
      <c r="D672" s="79"/>
      <c r="E672" s="81"/>
      <c r="F672" s="4"/>
      <c r="G672" s="4"/>
      <c r="H672" s="79"/>
      <c r="I672" s="81"/>
      <c r="J672" s="81"/>
      <c r="K672" s="138"/>
      <c r="L672" s="4"/>
      <c r="M672" s="139"/>
      <c r="N672" s="139"/>
      <c r="O672" s="139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81"/>
      <c r="C673" s="4"/>
      <c r="D673" s="79"/>
      <c r="E673" s="81"/>
      <c r="F673" s="4"/>
      <c r="G673" s="4"/>
      <c r="H673" s="79"/>
      <c r="I673" s="81"/>
      <c r="J673" s="81"/>
      <c r="K673" s="138"/>
      <c r="L673" s="4"/>
      <c r="M673" s="139"/>
      <c r="N673" s="139"/>
      <c r="O673" s="139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81"/>
      <c r="C674" s="4"/>
      <c r="D674" s="79"/>
      <c r="E674" s="81"/>
      <c r="F674" s="4"/>
      <c r="G674" s="4"/>
      <c r="H674" s="79"/>
      <c r="I674" s="81"/>
      <c r="J674" s="81"/>
      <c r="K674" s="138"/>
      <c r="L674" s="4"/>
      <c r="M674" s="139"/>
      <c r="N674" s="139"/>
      <c r="O674" s="139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81"/>
      <c r="C675" s="4"/>
      <c r="D675" s="79"/>
      <c r="E675" s="81"/>
      <c r="F675" s="4"/>
      <c r="G675" s="4"/>
      <c r="H675" s="79"/>
      <c r="I675" s="81"/>
      <c r="J675" s="81"/>
      <c r="K675" s="138"/>
      <c r="L675" s="4"/>
      <c r="M675" s="139"/>
      <c r="N675" s="139"/>
      <c r="O675" s="139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81"/>
      <c r="C676" s="4"/>
      <c r="D676" s="79"/>
      <c r="E676" s="81"/>
      <c r="F676" s="4"/>
      <c r="G676" s="4"/>
      <c r="H676" s="79"/>
      <c r="I676" s="81"/>
      <c r="J676" s="81"/>
      <c r="K676" s="138"/>
      <c r="L676" s="4"/>
      <c r="M676" s="139"/>
      <c r="N676" s="139"/>
      <c r="O676" s="139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81"/>
      <c r="C677" s="4"/>
      <c r="D677" s="79"/>
      <c r="E677" s="81"/>
      <c r="F677" s="4"/>
      <c r="G677" s="4"/>
      <c r="H677" s="79"/>
      <c r="I677" s="81"/>
      <c r="J677" s="81"/>
      <c r="K677" s="138"/>
      <c r="L677" s="4"/>
      <c r="M677" s="139"/>
      <c r="N677" s="139"/>
      <c r="O677" s="139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81"/>
      <c r="C678" s="4"/>
      <c r="D678" s="79"/>
      <c r="E678" s="81"/>
      <c r="F678" s="4"/>
      <c r="G678" s="4"/>
      <c r="H678" s="79"/>
      <c r="I678" s="81"/>
      <c r="J678" s="81"/>
      <c r="K678" s="138"/>
      <c r="L678" s="4"/>
      <c r="M678" s="139"/>
      <c r="N678" s="139"/>
      <c r="O678" s="139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81"/>
      <c r="C679" s="4"/>
      <c r="D679" s="79"/>
      <c r="E679" s="81"/>
      <c r="F679" s="4"/>
      <c r="G679" s="4"/>
      <c r="H679" s="79"/>
      <c r="I679" s="81"/>
      <c r="J679" s="81"/>
      <c r="K679" s="138"/>
      <c r="L679" s="4"/>
      <c r="M679" s="139"/>
      <c r="N679" s="139"/>
      <c r="O679" s="139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81"/>
      <c r="C680" s="4"/>
      <c r="D680" s="79"/>
      <c r="E680" s="81"/>
      <c r="F680" s="4"/>
      <c r="G680" s="4"/>
      <c r="H680" s="79"/>
      <c r="I680" s="81"/>
      <c r="J680" s="81"/>
      <c r="K680" s="138"/>
      <c r="L680" s="4"/>
      <c r="M680" s="139"/>
      <c r="N680" s="139"/>
      <c r="O680" s="139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81"/>
      <c r="C681" s="4"/>
      <c r="D681" s="79"/>
      <c r="E681" s="81"/>
      <c r="F681" s="4"/>
      <c r="G681" s="4"/>
      <c r="H681" s="79"/>
      <c r="I681" s="81"/>
      <c r="J681" s="81"/>
      <c r="K681" s="138"/>
      <c r="L681" s="4"/>
      <c r="M681" s="139"/>
      <c r="N681" s="139"/>
      <c r="O681" s="139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81"/>
      <c r="C682" s="4"/>
      <c r="D682" s="79"/>
      <c r="E682" s="81"/>
      <c r="F682" s="4"/>
      <c r="G682" s="4"/>
      <c r="H682" s="79"/>
      <c r="I682" s="81"/>
      <c r="J682" s="81"/>
      <c r="K682" s="138"/>
      <c r="L682" s="4"/>
      <c r="M682" s="139"/>
      <c r="N682" s="139"/>
      <c r="O682" s="139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81"/>
      <c r="C683" s="4"/>
      <c r="D683" s="79"/>
      <c r="E683" s="81"/>
      <c r="F683" s="4"/>
      <c r="G683" s="4"/>
      <c r="H683" s="79"/>
      <c r="I683" s="81"/>
      <c r="J683" s="81"/>
      <c r="K683" s="138"/>
      <c r="L683" s="4"/>
      <c r="M683" s="139"/>
      <c r="N683" s="139"/>
      <c r="O683" s="139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81"/>
      <c r="C684" s="4"/>
      <c r="D684" s="79"/>
      <c r="E684" s="81"/>
      <c r="F684" s="4"/>
      <c r="G684" s="4"/>
      <c r="H684" s="79"/>
      <c r="I684" s="81"/>
      <c r="J684" s="81"/>
      <c r="K684" s="138"/>
      <c r="L684" s="4"/>
      <c r="M684" s="139"/>
      <c r="N684" s="139"/>
      <c r="O684" s="139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81"/>
      <c r="C685" s="4"/>
      <c r="D685" s="79"/>
      <c r="E685" s="81"/>
      <c r="F685" s="4"/>
      <c r="G685" s="4"/>
      <c r="H685" s="79"/>
      <c r="I685" s="81"/>
      <c r="J685" s="81"/>
      <c r="K685" s="138"/>
      <c r="L685" s="4"/>
      <c r="M685" s="139"/>
      <c r="N685" s="139"/>
      <c r="O685" s="139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81"/>
      <c r="C686" s="4"/>
      <c r="D686" s="79"/>
      <c r="E686" s="81"/>
      <c r="F686" s="4"/>
      <c r="G686" s="4"/>
      <c r="H686" s="79"/>
      <c r="I686" s="81"/>
      <c r="J686" s="81"/>
      <c r="K686" s="138"/>
      <c r="L686" s="4"/>
      <c r="M686" s="139"/>
      <c r="N686" s="139"/>
      <c r="O686" s="139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81"/>
      <c r="C687" s="4"/>
      <c r="D687" s="79"/>
      <c r="E687" s="81"/>
      <c r="F687" s="4"/>
      <c r="G687" s="4"/>
      <c r="H687" s="79"/>
      <c r="I687" s="81"/>
      <c r="J687" s="81"/>
      <c r="K687" s="138"/>
      <c r="L687" s="4"/>
      <c r="M687" s="139"/>
      <c r="N687" s="139"/>
      <c r="O687" s="139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81"/>
      <c r="C688" s="4"/>
      <c r="D688" s="79"/>
      <c r="E688" s="81"/>
      <c r="F688" s="4"/>
      <c r="G688" s="4"/>
      <c r="H688" s="79"/>
      <c r="I688" s="81"/>
      <c r="J688" s="81"/>
      <c r="K688" s="138"/>
      <c r="L688" s="4"/>
      <c r="M688" s="139"/>
      <c r="N688" s="139"/>
      <c r="O688" s="139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81"/>
      <c r="C689" s="4"/>
      <c r="D689" s="79"/>
      <c r="E689" s="81"/>
      <c r="F689" s="4"/>
      <c r="G689" s="4"/>
      <c r="H689" s="79"/>
      <c r="I689" s="81"/>
      <c r="J689" s="81"/>
      <c r="K689" s="138"/>
      <c r="L689" s="4"/>
      <c r="M689" s="139"/>
      <c r="N689" s="139"/>
      <c r="O689" s="139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81"/>
      <c r="C690" s="4"/>
      <c r="D690" s="79"/>
      <c r="E690" s="81"/>
      <c r="F690" s="4"/>
      <c r="G690" s="4"/>
      <c r="H690" s="79"/>
      <c r="I690" s="81"/>
      <c r="J690" s="81"/>
      <c r="K690" s="138"/>
      <c r="L690" s="4"/>
      <c r="M690" s="139"/>
      <c r="N690" s="139"/>
      <c r="O690" s="139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81"/>
      <c r="C691" s="4"/>
      <c r="D691" s="79"/>
      <c r="E691" s="81"/>
      <c r="F691" s="4"/>
      <c r="G691" s="4"/>
      <c r="H691" s="79"/>
      <c r="I691" s="81"/>
      <c r="J691" s="81"/>
      <c r="K691" s="138"/>
      <c r="L691" s="4"/>
      <c r="M691" s="139"/>
      <c r="N691" s="139"/>
      <c r="O691" s="139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81"/>
      <c r="C692" s="4"/>
      <c r="D692" s="79"/>
      <c r="E692" s="81"/>
      <c r="F692" s="4"/>
      <c r="G692" s="4"/>
      <c r="H692" s="79"/>
      <c r="I692" s="81"/>
      <c r="J692" s="81"/>
      <c r="K692" s="138"/>
      <c r="L692" s="4"/>
      <c r="M692" s="139"/>
      <c r="N692" s="139"/>
      <c r="O692" s="139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81"/>
      <c r="C693" s="4"/>
      <c r="D693" s="79"/>
      <c r="E693" s="81"/>
      <c r="F693" s="4"/>
      <c r="G693" s="4"/>
      <c r="H693" s="79"/>
      <c r="I693" s="81"/>
      <c r="J693" s="81"/>
      <c r="K693" s="138"/>
      <c r="L693" s="4"/>
      <c r="M693" s="139"/>
      <c r="N693" s="139"/>
      <c r="O693" s="139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81"/>
      <c r="C694" s="4"/>
      <c r="D694" s="79"/>
      <c r="E694" s="81"/>
      <c r="F694" s="4"/>
      <c r="G694" s="4"/>
      <c r="H694" s="79"/>
      <c r="I694" s="81"/>
      <c r="J694" s="81"/>
      <c r="K694" s="138"/>
      <c r="L694" s="4"/>
      <c r="M694" s="139"/>
      <c r="N694" s="139"/>
      <c r="O694" s="139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81"/>
      <c r="C695" s="4"/>
      <c r="D695" s="79"/>
      <c r="E695" s="81"/>
      <c r="F695" s="4"/>
      <c r="G695" s="4"/>
      <c r="H695" s="79"/>
      <c r="I695" s="81"/>
      <c r="J695" s="81"/>
      <c r="K695" s="138"/>
      <c r="L695" s="4"/>
      <c r="M695" s="139"/>
      <c r="N695" s="139"/>
      <c r="O695" s="139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81"/>
      <c r="C696" s="4"/>
      <c r="D696" s="79"/>
      <c r="E696" s="81"/>
      <c r="F696" s="4"/>
      <c r="G696" s="4"/>
      <c r="H696" s="79"/>
      <c r="I696" s="81"/>
      <c r="J696" s="81"/>
      <c r="K696" s="138"/>
      <c r="L696" s="4"/>
      <c r="M696" s="139"/>
      <c r="N696" s="139"/>
      <c r="O696" s="139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81"/>
      <c r="C697" s="4"/>
      <c r="D697" s="79"/>
      <c r="E697" s="81"/>
      <c r="F697" s="4"/>
      <c r="G697" s="4"/>
      <c r="H697" s="79"/>
      <c r="I697" s="81"/>
      <c r="J697" s="81"/>
      <c r="K697" s="138"/>
      <c r="L697" s="4"/>
      <c r="M697" s="139"/>
      <c r="N697" s="139"/>
      <c r="O697" s="139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81"/>
      <c r="C698" s="4"/>
      <c r="D698" s="79"/>
      <c r="E698" s="81"/>
      <c r="F698" s="4"/>
      <c r="G698" s="4"/>
      <c r="H698" s="79"/>
      <c r="I698" s="81"/>
      <c r="J698" s="81"/>
      <c r="K698" s="138"/>
      <c r="L698" s="4"/>
      <c r="M698" s="139"/>
      <c r="N698" s="139"/>
      <c r="O698" s="139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81"/>
      <c r="C699" s="4"/>
      <c r="D699" s="79"/>
      <c r="E699" s="81"/>
      <c r="F699" s="4"/>
      <c r="G699" s="4"/>
      <c r="H699" s="79"/>
      <c r="I699" s="81"/>
      <c r="J699" s="81"/>
      <c r="K699" s="138"/>
      <c r="L699" s="4"/>
      <c r="M699" s="139"/>
      <c r="N699" s="139"/>
      <c r="O699" s="139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81"/>
      <c r="C700" s="4"/>
      <c r="D700" s="79"/>
      <c r="E700" s="81"/>
      <c r="F700" s="4"/>
      <c r="G700" s="4"/>
      <c r="H700" s="79"/>
      <c r="I700" s="81"/>
      <c r="J700" s="81"/>
      <c r="K700" s="138"/>
      <c r="L700" s="4"/>
      <c r="M700" s="139"/>
      <c r="N700" s="139"/>
      <c r="O700" s="139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81"/>
      <c r="C701" s="4"/>
      <c r="D701" s="79"/>
      <c r="E701" s="81"/>
      <c r="F701" s="4"/>
      <c r="G701" s="4"/>
      <c r="H701" s="79"/>
      <c r="I701" s="81"/>
      <c r="J701" s="81"/>
      <c r="K701" s="138"/>
      <c r="L701" s="4"/>
      <c r="M701" s="139"/>
      <c r="N701" s="139"/>
      <c r="O701" s="139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81"/>
      <c r="C702" s="4"/>
      <c r="D702" s="79"/>
      <c r="E702" s="81"/>
      <c r="F702" s="4"/>
      <c r="G702" s="4"/>
      <c r="H702" s="79"/>
      <c r="I702" s="81"/>
      <c r="J702" s="81"/>
      <c r="K702" s="138"/>
      <c r="L702" s="4"/>
      <c r="M702" s="139"/>
      <c r="N702" s="139"/>
      <c r="O702" s="139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81"/>
      <c r="C703" s="4"/>
      <c r="D703" s="79"/>
      <c r="E703" s="81"/>
      <c r="F703" s="4"/>
      <c r="G703" s="4"/>
      <c r="H703" s="79"/>
      <c r="I703" s="81"/>
      <c r="J703" s="81"/>
      <c r="K703" s="138"/>
      <c r="L703" s="4"/>
      <c r="M703" s="139"/>
      <c r="N703" s="139"/>
      <c r="O703" s="139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81"/>
      <c r="C704" s="4"/>
      <c r="D704" s="79"/>
      <c r="E704" s="81"/>
      <c r="F704" s="4"/>
      <c r="G704" s="4"/>
      <c r="H704" s="79"/>
      <c r="I704" s="81"/>
      <c r="J704" s="81"/>
      <c r="K704" s="138"/>
      <c r="L704" s="4"/>
      <c r="M704" s="139"/>
      <c r="N704" s="139"/>
      <c r="O704" s="139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81"/>
      <c r="C705" s="4"/>
      <c r="D705" s="79"/>
      <c r="E705" s="81"/>
      <c r="F705" s="4"/>
      <c r="G705" s="4"/>
      <c r="H705" s="79"/>
      <c r="I705" s="81"/>
      <c r="J705" s="81"/>
      <c r="K705" s="138"/>
      <c r="L705" s="4"/>
      <c r="M705" s="139"/>
      <c r="N705" s="139"/>
      <c r="O705" s="139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81"/>
      <c r="C706" s="4"/>
      <c r="D706" s="79"/>
      <c r="E706" s="81"/>
      <c r="F706" s="4"/>
      <c r="G706" s="4"/>
      <c r="H706" s="79"/>
      <c r="I706" s="81"/>
      <c r="J706" s="81"/>
      <c r="K706" s="138"/>
      <c r="L706" s="4"/>
      <c r="M706" s="139"/>
      <c r="N706" s="139"/>
      <c r="O706" s="139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81"/>
      <c r="C707" s="4"/>
      <c r="D707" s="79"/>
      <c r="E707" s="81"/>
      <c r="F707" s="4"/>
      <c r="G707" s="4"/>
      <c r="H707" s="79"/>
      <c r="I707" s="81"/>
      <c r="J707" s="81"/>
      <c r="K707" s="138"/>
      <c r="L707" s="4"/>
      <c r="M707" s="139"/>
      <c r="N707" s="139"/>
      <c r="O707" s="139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81"/>
      <c r="C708" s="4"/>
      <c r="D708" s="79"/>
      <c r="E708" s="81"/>
      <c r="F708" s="4"/>
      <c r="G708" s="4"/>
      <c r="H708" s="79"/>
      <c r="I708" s="81"/>
      <c r="J708" s="81"/>
      <c r="K708" s="138"/>
      <c r="L708" s="4"/>
      <c r="M708" s="139"/>
      <c r="N708" s="139"/>
      <c r="O708" s="139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81"/>
      <c r="C709" s="4"/>
      <c r="D709" s="79"/>
      <c r="E709" s="81"/>
      <c r="F709" s="4"/>
      <c r="G709" s="4"/>
      <c r="H709" s="79"/>
      <c r="I709" s="81"/>
      <c r="J709" s="81"/>
      <c r="K709" s="138"/>
      <c r="L709" s="4"/>
      <c r="M709" s="139"/>
      <c r="N709" s="139"/>
      <c r="O709" s="139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81"/>
      <c r="C710" s="4"/>
      <c r="D710" s="79"/>
      <c r="E710" s="81"/>
      <c r="F710" s="4"/>
      <c r="G710" s="4"/>
      <c r="H710" s="79"/>
      <c r="I710" s="81"/>
      <c r="J710" s="81"/>
      <c r="K710" s="138"/>
      <c r="L710" s="4"/>
      <c r="M710" s="139"/>
      <c r="N710" s="139"/>
      <c r="O710" s="139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81"/>
      <c r="C711" s="4"/>
      <c r="D711" s="79"/>
      <c r="E711" s="81"/>
      <c r="F711" s="4"/>
      <c r="G711" s="4"/>
      <c r="H711" s="79"/>
      <c r="I711" s="81"/>
      <c r="J711" s="81"/>
      <c r="K711" s="138"/>
      <c r="L711" s="4"/>
      <c r="M711" s="139"/>
      <c r="N711" s="139"/>
      <c r="O711" s="139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81"/>
      <c r="C712" s="4"/>
      <c r="D712" s="79"/>
      <c r="E712" s="81"/>
      <c r="F712" s="4"/>
      <c r="G712" s="4"/>
      <c r="H712" s="79"/>
      <c r="I712" s="81"/>
      <c r="J712" s="81"/>
      <c r="K712" s="138"/>
      <c r="L712" s="4"/>
      <c r="M712" s="139"/>
      <c r="N712" s="139"/>
      <c r="O712" s="139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81"/>
      <c r="C713" s="4"/>
      <c r="D713" s="79"/>
      <c r="E713" s="81"/>
      <c r="F713" s="4"/>
      <c r="G713" s="4"/>
      <c r="H713" s="79"/>
      <c r="I713" s="81"/>
      <c r="J713" s="81"/>
      <c r="K713" s="138"/>
      <c r="L713" s="4"/>
      <c r="M713" s="139"/>
      <c r="N713" s="139"/>
      <c r="O713" s="139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81"/>
      <c r="C714" s="4"/>
      <c r="D714" s="79"/>
      <c r="E714" s="81"/>
      <c r="F714" s="4"/>
      <c r="G714" s="4"/>
      <c r="H714" s="79"/>
      <c r="I714" s="81"/>
      <c r="J714" s="81"/>
      <c r="K714" s="138"/>
      <c r="L714" s="4"/>
      <c r="M714" s="139"/>
      <c r="N714" s="139"/>
      <c r="O714" s="139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81"/>
      <c r="C715" s="4"/>
      <c r="D715" s="79"/>
      <c r="E715" s="81"/>
      <c r="F715" s="4"/>
      <c r="G715" s="4"/>
      <c r="H715" s="79"/>
      <c r="I715" s="81"/>
      <c r="J715" s="81"/>
      <c r="K715" s="138"/>
      <c r="L715" s="4"/>
      <c r="M715" s="139"/>
      <c r="N715" s="139"/>
      <c r="O715" s="139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81"/>
      <c r="C716" s="4"/>
      <c r="D716" s="79"/>
      <c r="E716" s="81"/>
      <c r="F716" s="4"/>
      <c r="G716" s="4"/>
      <c r="H716" s="79"/>
      <c r="I716" s="81"/>
      <c r="J716" s="81"/>
      <c r="K716" s="138"/>
      <c r="L716" s="4"/>
      <c r="M716" s="139"/>
      <c r="N716" s="139"/>
      <c r="O716" s="139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81"/>
      <c r="C717" s="4"/>
      <c r="D717" s="79"/>
      <c r="E717" s="81"/>
      <c r="F717" s="4"/>
      <c r="G717" s="4"/>
      <c r="H717" s="79"/>
      <c r="I717" s="81"/>
      <c r="J717" s="81"/>
      <c r="K717" s="138"/>
      <c r="L717" s="4"/>
      <c r="M717" s="139"/>
      <c r="N717" s="139"/>
      <c r="O717" s="139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81"/>
      <c r="C718" s="4"/>
      <c r="D718" s="79"/>
      <c r="E718" s="81"/>
      <c r="F718" s="4"/>
      <c r="G718" s="4"/>
      <c r="H718" s="79"/>
      <c r="I718" s="81"/>
      <c r="J718" s="81"/>
      <c r="K718" s="138"/>
      <c r="L718" s="4"/>
      <c r="M718" s="139"/>
      <c r="N718" s="139"/>
      <c r="O718" s="139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81"/>
      <c r="C719" s="4"/>
      <c r="D719" s="79"/>
      <c r="E719" s="81"/>
      <c r="F719" s="4"/>
      <c r="G719" s="4"/>
      <c r="H719" s="79"/>
      <c r="I719" s="81"/>
      <c r="J719" s="81"/>
      <c r="K719" s="138"/>
      <c r="L719" s="4"/>
      <c r="M719" s="139"/>
      <c r="N719" s="139"/>
      <c r="O719" s="139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81"/>
      <c r="C720" s="4"/>
      <c r="D720" s="79"/>
      <c r="E720" s="81"/>
      <c r="F720" s="4"/>
      <c r="G720" s="4"/>
      <c r="H720" s="79"/>
      <c r="I720" s="81"/>
      <c r="J720" s="81"/>
      <c r="K720" s="138"/>
      <c r="L720" s="4"/>
      <c r="M720" s="139"/>
      <c r="N720" s="139"/>
      <c r="O720" s="139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81"/>
      <c r="C721" s="4"/>
      <c r="D721" s="79"/>
      <c r="E721" s="81"/>
      <c r="F721" s="4"/>
      <c r="G721" s="4"/>
      <c r="H721" s="79"/>
      <c r="I721" s="81"/>
      <c r="J721" s="81"/>
      <c r="K721" s="138"/>
      <c r="L721" s="4"/>
      <c r="M721" s="139"/>
      <c r="N721" s="139"/>
      <c r="O721" s="139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81"/>
      <c r="C722" s="4"/>
      <c r="D722" s="79"/>
      <c r="E722" s="81"/>
      <c r="F722" s="4"/>
      <c r="G722" s="4"/>
      <c r="H722" s="79"/>
      <c r="I722" s="81"/>
      <c r="J722" s="81"/>
      <c r="K722" s="138"/>
      <c r="L722" s="4"/>
      <c r="M722" s="139"/>
      <c r="N722" s="139"/>
      <c r="O722" s="139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81"/>
      <c r="C723" s="4"/>
      <c r="D723" s="79"/>
      <c r="E723" s="81"/>
      <c r="F723" s="4"/>
      <c r="G723" s="4"/>
      <c r="H723" s="79"/>
      <c r="I723" s="81"/>
      <c r="J723" s="81"/>
      <c r="K723" s="138"/>
      <c r="L723" s="4"/>
      <c r="M723" s="139"/>
      <c r="N723" s="139"/>
      <c r="O723" s="139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81"/>
      <c r="C724" s="4"/>
      <c r="D724" s="79"/>
      <c r="E724" s="81"/>
      <c r="F724" s="4"/>
      <c r="G724" s="4"/>
      <c r="H724" s="79"/>
      <c r="I724" s="81"/>
      <c r="J724" s="81"/>
      <c r="K724" s="138"/>
      <c r="L724" s="4"/>
      <c r="M724" s="139"/>
      <c r="N724" s="139"/>
      <c r="O724" s="139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81"/>
      <c r="C725" s="4"/>
      <c r="D725" s="79"/>
      <c r="E725" s="81"/>
      <c r="F725" s="4"/>
      <c r="G725" s="4"/>
      <c r="H725" s="79"/>
      <c r="I725" s="81"/>
      <c r="J725" s="81"/>
      <c r="K725" s="138"/>
      <c r="L725" s="4"/>
      <c r="M725" s="139"/>
      <c r="N725" s="139"/>
      <c r="O725" s="139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81"/>
      <c r="C726" s="4"/>
      <c r="D726" s="79"/>
      <c r="E726" s="81"/>
      <c r="F726" s="4"/>
      <c r="G726" s="4"/>
      <c r="H726" s="79"/>
      <c r="I726" s="81"/>
      <c r="J726" s="81"/>
      <c r="K726" s="138"/>
      <c r="L726" s="4"/>
      <c r="M726" s="139"/>
      <c r="N726" s="139"/>
      <c r="O726" s="139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81"/>
      <c r="C727" s="4"/>
      <c r="D727" s="79"/>
      <c r="E727" s="81"/>
      <c r="F727" s="4"/>
      <c r="G727" s="4"/>
      <c r="H727" s="79"/>
      <c r="I727" s="81"/>
      <c r="J727" s="81"/>
      <c r="K727" s="138"/>
      <c r="L727" s="4"/>
      <c r="M727" s="139"/>
      <c r="N727" s="139"/>
      <c r="O727" s="139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81"/>
      <c r="C728" s="4"/>
      <c r="D728" s="79"/>
      <c r="E728" s="81"/>
      <c r="F728" s="4"/>
      <c r="G728" s="4"/>
      <c r="H728" s="79"/>
      <c r="I728" s="81"/>
      <c r="J728" s="81"/>
      <c r="K728" s="138"/>
      <c r="L728" s="4"/>
      <c r="M728" s="139"/>
      <c r="N728" s="139"/>
      <c r="O728" s="139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81"/>
      <c r="C729" s="4"/>
      <c r="D729" s="79"/>
      <c r="E729" s="81"/>
      <c r="F729" s="4"/>
      <c r="G729" s="4"/>
      <c r="H729" s="79"/>
      <c r="I729" s="81"/>
      <c r="J729" s="81"/>
      <c r="K729" s="138"/>
      <c r="L729" s="4"/>
      <c r="M729" s="139"/>
      <c r="N729" s="139"/>
      <c r="O729" s="139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81"/>
      <c r="C730" s="4"/>
      <c r="D730" s="79"/>
      <c r="E730" s="81"/>
      <c r="F730" s="4"/>
      <c r="G730" s="4"/>
      <c r="H730" s="79"/>
      <c r="I730" s="81"/>
      <c r="J730" s="81"/>
      <c r="K730" s="138"/>
      <c r="L730" s="4"/>
      <c r="M730" s="139"/>
      <c r="N730" s="139"/>
      <c r="O730" s="139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81"/>
      <c r="C731" s="4"/>
      <c r="D731" s="79"/>
      <c r="E731" s="81"/>
      <c r="F731" s="4"/>
      <c r="G731" s="4"/>
      <c r="H731" s="79"/>
      <c r="I731" s="81"/>
      <c r="J731" s="81"/>
      <c r="K731" s="138"/>
      <c r="L731" s="4"/>
      <c r="M731" s="139"/>
      <c r="N731" s="139"/>
      <c r="O731" s="139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81"/>
      <c r="C732" s="4"/>
      <c r="D732" s="79"/>
      <c r="E732" s="81"/>
      <c r="F732" s="4"/>
      <c r="G732" s="4"/>
      <c r="H732" s="79"/>
      <c r="I732" s="81"/>
      <c r="J732" s="81"/>
      <c r="K732" s="138"/>
      <c r="L732" s="4"/>
      <c r="M732" s="139"/>
      <c r="N732" s="139"/>
      <c r="O732" s="139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81"/>
      <c r="C733" s="4"/>
      <c r="D733" s="79"/>
      <c r="E733" s="81"/>
      <c r="F733" s="4"/>
      <c r="G733" s="4"/>
      <c r="H733" s="79"/>
      <c r="I733" s="81"/>
      <c r="J733" s="81"/>
      <c r="K733" s="138"/>
      <c r="L733" s="4"/>
      <c r="M733" s="139"/>
      <c r="N733" s="139"/>
      <c r="O733" s="139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81"/>
      <c r="C734" s="4"/>
      <c r="D734" s="79"/>
      <c r="E734" s="81"/>
      <c r="F734" s="4"/>
      <c r="G734" s="4"/>
      <c r="H734" s="79"/>
      <c r="I734" s="81"/>
      <c r="J734" s="81"/>
      <c r="K734" s="138"/>
      <c r="L734" s="4"/>
      <c r="M734" s="139"/>
      <c r="N734" s="139"/>
      <c r="O734" s="139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81"/>
      <c r="C735" s="4"/>
      <c r="D735" s="79"/>
      <c r="E735" s="81"/>
      <c r="F735" s="4"/>
      <c r="G735" s="4"/>
      <c r="H735" s="79"/>
      <c r="I735" s="81"/>
      <c r="J735" s="81"/>
      <c r="K735" s="138"/>
      <c r="L735" s="4"/>
      <c r="M735" s="139"/>
      <c r="N735" s="139"/>
      <c r="O735" s="139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81"/>
      <c r="C736" s="4"/>
      <c r="D736" s="79"/>
      <c r="E736" s="81"/>
      <c r="F736" s="4"/>
      <c r="G736" s="4"/>
      <c r="H736" s="79"/>
      <c r="I736" s="81"/>
      <c r="J736" s="81"/>
      <c r="K736" s="138"/>
      <c r="L736" s="4"/>
      <c r="M736" s="139"/>
      <c r="N736" s="139"/>
      <c r="O736" s="139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81"/>
      <c r="C737" s="4"/>
      <c r="D737" s="79"/>
      <c r="E737" s="81"/>
      <c r="F737" s="4"/>
      <c r="G737" s="4"/>
      <c r="H737" s="79"/>
      <c r="I737" s="81"/>
      <c r="J737" s="81"/>
      <c r="K737" s="138"/>
      <c r="L737" s="4"/>
      <c r="M737" s="139"/>
      <c r="N737" s="139"/>
      <c r="O737" s="139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81"/>
      <c r="C738" s="4"/>
      <c r="D738" s="79"/>
      <c r="E738" s="81"/>
      <c r="F738" s="4"/>
      <c r="G738" s="4"/>
      <c r="H738" s="79"/>
      <c r="I738" s="81"/>
      <c r="J738" s="81"/>
      <c r="K738" s="138"/>
      <c r="L738" s="4"/>
      <c r="M738" s="139"/>
      <c r="N738" s="139"/>
      <c r="O738" s="139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81"/>
      <c r="C739" s="4"/>
      <c r="D739" s="79"/>
      <c r="E739" s="81"/>
      <c r="F739" s="4"/>
      <c r="G739" s="4"/>
      <c r="H739" s="79"/>
      <c r="I739" s="81"/>
      <c r="J739" s="81"/>
      <c r="K739" s="138"/>
      <c r="L739" s="4"/>
      <c r="M739" s="139"/>
      <c r="N739" s="139"/>
      <c r="O739" s="139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81"/>
      <c r="C740" s="4"/>
      <c r="D740" s="79"/>
      <c r="E740" s="81"/>
      <c r="F740" s="4"/>
      <c r="G740" s="4"/>
      <c r="H740" s="79"/>
      <c r="I740" s="81"/>
      <c r="J740" s="81"/>
      <c r="K740" s="138"/>
      <c r="L740" s="4"/>
      <c r="M740" s="139"/>
      <c r="N740" s="139"/>
      <c r="O740" s="139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81"/>
      <c r="C741" s="4"/>
      <c r="D741" s="79"/>
      <c r="E741" s="81"/>
      <c r="F741" s="4"/>
      <c r="G741" s="4"/>
      <c r="H741" s="79"/>
      <c r="I741" s="81"/>
      <c r="J741" s="81"/>
      <c r="K741" s="138"/>
      <c r="L741" s="4"/>
      <c r="M741" s="139"/>
      <c r="N741" s="139"/>
      <c r="O741" s="139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81"/>
      <c r="C742" s="4"/>
      <c r="D742" s="79"/>
      <c r="E742" s="81"/>
      <c r="F742" s="4"/>
      <c r="G742" s="4"/>
      <c r="H742" s="79"/>
      <c r="I742" s="81"/>
      <c r="J742" s="81"/>
      <c r="K742" s="138"/>
      <c r="L742" s="4"/>
      <c r="M742" s="139"/>
      <c r="N742" s="139"/>
      <c r="O742" s="139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81"/>
      <c r="C743" s="4"/>
      <c r="D743" s="79"/>
      <c r="E743" s="81"/>
      <c r="F743" s="4"/>
      <c r="G743" s="4"/>
      <c r="H743" s="79"/>
      <c r="I743" s="81"/>
      <c r="J743" s="81"/>
      <c r="K743" s="138"/>
      <c r="L743" s="4"/>
      <c r="M743" s="139"/>
      <c r="N743" s="139"/>
      <c r="O743" s="139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81"/>
      <c r="C744" s="4"/>
      <c r="D744" s="79"/>
      <c r="E744" s="81"/>
      <c r="F744" s="4"/>
      <c r="G744" s="4"/>
      <c r="H744" s="79"/>
      <c r="I744" s="81"/>
      <c r="J744" s="81"/>
      <c r="K744" s="138"/>
      <c r="L744" s="4"/>
      <c r="M744" s="139"/>
      <c r="N744" s="139"/>
      <c r="O744" s="139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81"/>
      <c r="C745" s="4"/>
      <c r="D745" s="79"/>
      <c r="E745" s="81"/>
      <c r="F745" s="4"/>
      <c r="G745" s="4"/>
      <c r="H745" s="79"/>
      <c r="I745" s="81"/>
      <c r="J745" s="81"/>
      <c r="K745" s="138"/>
      <c r="L745" s="4"/>
      <c r="M745" s="139"/>
      <c r="N745" s="139"/>
      <c r="O745" s="139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81"/>
      <c r="C746" s="4"/>
      <c r="D746" s="79"/>
      <c r="E746" s="81"/>
      <c r="F746" s="4"/>
      <c r="G746" s="4"/>
      <c r="H746" s="79"/>
      <c r="I746" s="81"/>
      <c r="J746" s="81"/>
      <c r="K746" s="138"/>
      <c r="L746" s="4"/>
      <c r="M746" s="139"/>
      <c r="N746" s="139"/>
      <c r="O746" s="139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81"/>
      <c r="C747" s="4"/>
      <c r="D747" s="79"/>
      <c r="E747" s="81"/>
      <c r="F747" s="4"/>
      <c r="G747" s="4"/>
      <c r="H747" s="79"/>
      <c r="I747" s="81"/>
      <c r="J747" s="81"/>
      <c r="K747" s="138"/>
      <c r="L747" s="4"/>
      <c r="M747" s="139"/>
      <c r="N747" s="139"/>
      <c r="O747" s="139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81"/>
      <c r="C748" s="4"/>
      <c r="D748" s="79"/>
      <c r="E748" s="81"/>
      <c r="F748" s="4"/>
      <c r="G748" s="4"/>
      <c r="H748" s="79"/>
      <c r="I748" s="81"/>
      <c r="J748" s="81"/>
      <c r="K748" s="138"/>
      <c r="L748" s="4"/>
      <c r="M748" s="139"/>
      <c r="N748" s="139"/>
      <c r="O748" s="139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81"/>
      <c r="C749" s="4"/>
      <c r="D749" s="79"/>
      <c r="E749" s="81"/>
      <c r="F749" s="4"/>
      <c r="G749" s="4"/>
      <c r="H749" s="79"/>
      <c r="I749" s="81"/>
      <c r="J749" s="81"/>
      <c r="K749" s="138"/>
      <c r="L749" s="4"/>
      <c r="M749" s="139"/>
      <c r="N749" s="139"/>
      <c r="O749" s="139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81"/>
      <c r="C750" s="4"/>
      <c r="D750" s="79"/>
      <c r="E750" s="81"/>
      <c r="F750" s="4"/>
      <c r="G750" s="4"/>
      <c r="H750" s="79"/>
      <c r="I750" s="81"/>
      <c r="J750" s="81"/>
      <c r="K750" s="138"/>
      <c r="L750" s="4"/>
      <c r="M750" s="139"/>
      <c r="N750" s="139"/>
      <c r="O750" s="139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81"/>
      <c r="C751" s="4"/>
      <c r="D751" s="79"/>
      <c r="E751" s="81"/>
      <c r="F751" s="4"/>
      <c r="G751" s="4"/>
      <c r="H751" s="79"/>
      <c r="I751" s="81"/>
      <c r="J751" s="81"/>
      <c r="K751" s="138"/>
      <c r="L751" s="4"/>
      <c r="M751" s="139"/>
      <c r="N751" s="139"/>
      <c r="O751" s="139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81"/>
      <c r="C752" s="4"/>
      <c r="D752" s="79"/>
      <c r="E752" s="81"/>
      <c r="F752" s="4"/>
      <c r="G752" s="4"/>
      <c r="H752" s="79"/>
      <c r="I752" s="81"/>
      <c r="J752" s="81"/>
      <c r="K752" s="138"/>
      <c r="L752" s="4"/>
      <c r="M752" s="139"/>
      <c r="N752" s="139"/>
      <c r="O752" s="139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81"/>
      <c r="C753" s="4"/>
      <c r="D753" s="79"/>
      <c r="E753" s="81"/>
      <c r="F753" s="4"/>
      <c r="G753" s="4"/>
      <c r="H753" s="79"/>
      <c r="I753" s="81"/>
      <c r="J753" s="81"/>
      <c r="K753" s="138"/>
      <c r="L753" s="4"/>
      <c r="M753" s="139"/>
      <c r="N753" s="139"/>
      <c r="O753" s="139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81"/>
      <c r="C754" s="4"/>
      <c r="D754" s="79"/>
      <c r="E754" s="81"/>
      <c r="F754" s="4"/>
      <c r="G754" s="4"/>
      <c r="H754" s="79"/>
      <c r="I754" s="81"/>
      <c r="J754" s="81"/>
      <c r="K754" s="138"/>
      <c r="L754" s="4"/>
      <c r="M754" s="139"/>
      <c r="N754" s="139"/>
      <c r="O754" s="139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81"/>
      <c r="C755" s="4"/>
      <c r="D755" s="79"/>
      <c r="E755" s="81"/>
      <c r="F755" s="4"/>
      <c r="G755" s="4"/>
      <c r="H755" s="79"/>
      <c r="I755" s="81"/>
      <c r="J755" s="81"/>
      <c r="K755" s="138"/>
      <c r="L755" s="4"/>
      <c r="M755" s="139"/>
      <c r="N755" s="139"/>
      <c r="O755" s="139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81"/>
      <c r="C756" s="4"/>
      <c r="D756" s="79"/>
      <c r="E756" s="81"/>
      <c r="F756" s="4"/>
      <c r="G756" s="4"/>
      <c r="H756" s="79"/>
      <c r="I756" s="81"/>
      <c r="J756" s="81"/>
      <c r="K756" s="138"/>
      <c r="L756" s="4"/>
      <c r="M756" s="139"/>
      <c r="N756" s="139"/>
      <c r="O756" s="139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81"/>
      <c r="C757" s="4"/>
      <c r="D757" s="79"/>
      <c r="E757" s="81"/>
      <c r="F757" s="4"/>
      <c r="G757" s="4"/>
      <c r="H757" s="79"/>
      <c r="I757" s="81"/>
      <c r="J757" s="81"/>
      <c r="K757" s="138"/>
      <c r="L757" s="4"/>
      <c r="M757" s="139"/>
      <c r="N757" s="139"/>
      <c r="O757" s="139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81"/>
      <c r="C758" s="4"/>
      <c r="D758" s="79"/>
      <c r="E758" s="81"/>
      <c r="F758" s="4"/>
      <c r="G758" s="4"/>
      <c r="H758" s="79"/>
      <c r="I758" s="81"/>
      <c r="J758" s="81"/>
      <c r="K758" s="138"/>
      <c r="L758" s="4"/>
      <c r="M758" s="139"/>
      <c r="N758" s="139"/>
      <c r="O758" s="139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81"/>
      <c r="C759" s="4"/>
      <c r="D759" s="79"/>
      <c r="E759" s="81"/>
      <c r="F759" s="4"/>
      <c r="G759" s="4"/>
      <c r="H759" s="79"/>
      <c r="I759" s="81"/>
      <c r="J759" s="81"/>
      <c r="K759" s="138"/>
      <c r="L759" s="4"/>
      <c r="M759" s="139"/>
      <c r="N759" s="139"/>
      <c r="O759" s="139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81"/>
      <c r="C760" s="4"/>
      <c r="D760" s="79"/>
      <c r="E760" s="81"/>
      <c r="F760" s="4"/>
      <c r="G760" s="4"/>
      <c r="H760" s="79"/>
      <c r="I760" s="81"/>
      <c r="J760" s="81"/>
      <c r="K760" s="138"/>
      <c r="L760" s="4"/>
      <c r="M760" s="139"/>
      <c r="N760" s="139"/>
      <c r="O760" s="139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81"/>
      <c r="C761" s="4"/>
      <c r="D761" s="79"/>
      <c r="E761" s="81"/>
      <c r="F761" s="4"/>
      <c r="G761" s="4"/>
      <c r="H761" s="79"/>
      <c r="I761" s="81"/>
      <c r="J761" s="81"/>
      <c r="K761" s="138"/>
      <c r="L761" s="4"/>
      <c r="M761" s="139"/>
      <c r="N761" s="139"/>
      <c r="O761" s="139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81"/>
      <c r="C762" s="4"/>
      <c r="D762" s="79"/>
      <c r="E762" s="81"/>
      <c r="F762" s="4"/>
      <c r="G762" s="4"/>
      <c r="H762" s="79"/>
      <c r="I762" s="81"/>
      <c r="J762" s="81"/>
      <c r="K762" s="138"/>
      <c r="L762" s="4"/>
      <c r="M762" s="139"/>
      <c r="N762" s="139"/>
      <c r="O762" s="139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81"/>
      <c r="C763" s="4"/>
      <c r="D763" s="79"/>
      <c r="E763" s="81"/>
      <c r="F763" s="4"/>
      <c r="G763" s="4"/>
      <c r="H763" s="79"/>
      <c r="I763" s="81"/>
      <c r="J763" s="81"/>
      <c r="K763" s="138"/>
      <c r="L763" s="4"/>
      <c r="M763" s="139"/>
      <c r="N763" s="139"/>
      <c r="O763" s="139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81"/>
      <c r="C764" s="4"/>
      <c r="D764" s="79"/>
      <c r="E764" s="81"/>
      <c r="F764" s="4"/>
      <c r="G764" s="4"/>
      <c r="H764" s="79"/>
      <c r="I764" s="81"/>
      <c r="J764" s="81"/>
      <c r="K764" s="138"/>
      <c r="L764" s="4"/>
      <c r="M764" s="139"/>
      <c r="N764" s="139"/>
      <c r="O764" s="139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81"/>
      <c r="C765" s="4"/>
      <c r="D765" s="79"/>
      <c r="E765" s="81"/>
      <c r="F765" s="4"/>
      <c r="G765" s="4"/>
      <c r="H765" s="79"/>
      <c r="I765" s="81"/>
      <c r="J765" s="81"/>
      <c r="K765" s="138"/>
      <c r="L765" s="4"/>
      <c r="M765" s="139"/>
      <c r="N765" s="139"/>
      <c r="O765" s="139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81"/>
      <c r="C766" s="4"/>
      <c r="D766" s="79"/>
      <c r="E766" s="81"/>
      <c r="F766" s="4"/>
      <c r="G766" s="4"/>
      <c r="H766" s="79"/>
      <c r="I766" s="81"/>
      <c r="J766" s="81"/>
      <c r="K766" s="138"/>
      <c r="L766" s="4"/>
      <c r="M766" s="139"/>
      <c r="N766" s="139"/>
      <c r="O766" s="139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81"/>
      <c r="C767" s="4"/>
      <c r="D767" s="79"/>
      <c r="E767" s="81"/>
      <c r="F767" s="4"/>
      <c r="G767" s="4"/>
      <c r="H767" s="79"/>
      <c r="I767" s="81"/>
      <c r="J767" s="81"/>
      <c r="K767" s="138"/>
      <c r="L767" s="4"/>
      <c r="M767" s="139"/>
      <c r="N767" s="139"/>
      <c r="O767" s="139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81"/>
      <c r="C768" s="4"/>
      <c r="D768" s="79"/>
      <c r="E768" s="81"/>
      <c r="F768" s="4"/>
      <c r="G768" s="4"/>
      <c r="H768" s="79"/>
      <c r="I768" s="81"/>
      <c r="J768" s="81"/>
      <c r="K768" s="138"/>
      <c r="L768" s="4"/>
      <c r="M768" s="139"/>
      <c r="N768" s="139"/>
      <c r="O768" s="139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81"/>
      <c r="C769" s="4"/>
      <c r="D769" s="79"/>
      <c r="E769" s="81"/>
      <c r="F769" s="4"/>
      <c r="G769" s="4"/>
      <c r="H769" s="79"/>
      <c r="I769" s="81"/>
      <c r="J769" s="81"/>
      <c r="K769" s="138"/>
      <c r="L769" s="4"/>
      <c r="M769" s="139"/>
      <c r="N769" s="139"/>
      <c r="O769" s="139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81"/>
      <c r="C770" s="4"/>
      <c r="D770" s="79"/>
      <c r="E770" s="81"/>
      <c r="F770" s="4"/>
      <c r="G770" s="4"/>
      <c r="H770" s="79"/>
      <c r="I770" s="81"/>
      <c r="J770" s="81"/>
      <c r="K770" s="138"/>
      <c r="L770" s="4"/>
      <c r="M770" s="139"/>
      <c r="N770" s="139"/>
      <c r="O770" s="139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81"/>
      <c r="C771" s="4"/>
      <c r="D771" s="79"/>
      <c r="E771" s="81"/>
      <c r="F771" s="4"/>
      <c r="G771" s="4"/>
      <c r="H771" s="79"/>
      <c r="I771" s="81"/>
      <c r="J771" s="81"/>
      <c r="K771" s="138"/>
      <c r="L771" s="4"/>
      <c r="M771" s="139"/>
      <c r="N771" s="139"/>
      <c r="O771" s="139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81"/>
      <c r="C772" s="4"/>
      <c r="D772" s="79"/>
      <c r="E772" s="81"/>
      <c r="F772" s="4"/>
      <c r="G772" s="4"/>
      <c r="H772" s="79"/>
      <c r="I772" s="81"/>
      <c r="J772" s="81"/>
      <c r="K772" s="138"/>
      <c r="L772" s="4"/>
      <c r="M772" s="139"/>
      <c r="N772" s="139"/>
      <c r="O772" s="139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81"/>
      <c r="C773" s="4"/>
      <c r="D773" s="79"/>
      <c r="E773" s="81"/>
      <c r="F773" s="4"/>
      <c r="G773" s="4"/>
      <c r="H773" s="79"/>
      <c r="I773" s="81"/>
      <c r="J773" s="81"/>
      <c r="K773" s="138"/>
      <c r="L773" s="4"/>
      <c r="M773" s="139"/>
      <c r="N773" s="139"/>
      <c r="O773" s="139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81"/>
      <c r="C774" s="4"/>
      <c r="D774" s="79"/>
      <c r="E774" s="81"/>
      <c r="F774" s="4"/>
      <c r="G774" s="4"/>
      <c r="H774" s="79"/>
      <c r="I774" s="81"/>
      <c r="J774" s="81"/>
      <c r="K774" s="138"/>
      <c r="L774" s="4"/>
      <c r="M774" s="139"/>
      <c r="N774" s="139"/>
      <c r="O774" s="139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81"/>
      <c r="C775" s="4"/>
      <c r="D775" s="79"/>
      <c r="E775" s="81"/>
      <c r="F775" s="4"/>
      <c r="G775" s="4"/>
      <c r="H775" s="79"/>
      <c r="I775" s="81"/>
      <c r="J775" s="81"/>
      <c r="K775" s="138"/>
      <c r="L775" s="4"/>
      <c r="M775" s="139"/>
      <c r="N775" s="139"/>
      <c r="O775" s="139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81"/>
      <c r="C776" s="4"/>
      <c r="D776" s="79"/>
      <c r="E776" s="81"/>
      <c r="F776" s="4"/>
      <c r="G776" s="4"/>
      <c r="H776" s="79"/>
      <c r="I776" s="81"/>
      <c r="J776" s="81"/>
      <c r="K776" s="138"/>
      <c r="L776" s="4"/>
      <c r="M776" s="139"/>
      <c r="N776" s="139"/>
      <c r="O776" s="139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81"/>
      <c r="C777" s="4"/>
      <c r="D777" s="79"/>
      <c r="E777" s="81"/>
      <c r="F777" s="4"/>
      <c r="G777" s="4"/>
      <c r="H777" s="79"/>
      <c r="I777" s="81"/>
      <c r="J777" s="81"/>
      <c r="K777" s="138"/>
      <c r="L777" s="4"/>
      <c r="M777" s="139"/>
      <c r="N777" s="139"/>
      <c r="O777" s="139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81"/>
      <c r="C778" s="4"/>
      <c r="D778" s="79"/>
      <c r="E778" s="81"/>
      <c r="F778" s="4"/>
      <c r="G778" s="4"/>
      <c r="H778" s="79"/>
      <c r="I778" s="81"/>
      <c r="J778" s="81"/>
      <c r="K778" s="138"/>
      <c r="L778" s="4"/>
      <c r="M778" s="139"/>
      <c r="N778" s="139"/>
      <c r="O778" s="139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81"/>
      <c r="C779" s="4"/>
      <c r="D779" s="79"/>
      <c r="E779" s="81"/>
      <c r="F779" s="4"/>
      <c r="G779" s="4"/>
      <c r="H779" s="79"/>
      <c r="I779" s="81"/>
      <c r="J779" s="81"/>
      <c r="K779" s="138"/>
      <c r="L779" s="4"/>
      <c r="M779" s="139"/>
      <c r="N779" s="139"/>
      <c r="O779" s="139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81"/>
      <c r="C780" s="4"/>
      <c r="D780" s="79"/>
      <c r="E780" s="81"/>
      <c r="F780" s="4"/>
      <c r="G780" s="4"/>
      <c r="H780" s="79"/>
      <c r="I780" s="81"/>
      <c r="J780" s="81"/>
      <c r="K780" s="138"/>
      <c r="L780" s="4"/>
      <c r="M780" s="139"/>
      <c r="N780" s="139"/>
      <c r="O780" s="139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81"/>
      <c r="C781" s="4"/>
      <c r="D781" s="79"/>
      <c r="E781" s="81"/>
      <c r="F781" s="4"/>
      <c r="G781" s="4"/>
      <c r="H781" s="79"/>
      <c r="I781" s="81"/>
      <c r="J781" s="81"/>
      <c r="K781" s="138"/>
      <c r="L781" s="4"/>
      <c r="M781" s="139"/>
      <c r="N781" s="139"/>
      <c r="O781" s="139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81"/>
      <c r="C782" s="4"/>
      <c r="D782" s="79"/>
      <c r="E782" s="81"/>
      <c r="F782" s="4"/>
      <c r="G782" s="4"/>
      <c r="H782" s="79"/>
      <c r="I782" s="81"/>
      <c r="J782" s="81"/>
      <c r="K782" s="138"/>
      <c r="L782" s="4"/>
      <c r="M782" s="139"/>
      <c r="N782" s="139"/>
      <c r="O782" s="139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81"/>
      <c r="C783" s="4"/>
      <c r="D783" s="79"/>
      <c r="E783" s="81"/>
      <c r="F783" s="4"/>
      <c r="G783" s="4"/>
      <c r="H783" s="79"/>
      <c r="I783" s="81"/>
      <c r="J783" s="81"/>
      <c r="K783" s="138"/>
      <c r="L783" s="4"/>
      <c r="M783" s="139"/>
      <c r="N783" s="139"/>
      <c r="O783" s="139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81"/>
      <c r="C784" s="4"/>
      <c r="D784" s="79"/>
      <c r="E784" s="81"/>
      <c r="F784" s="4"/>
      <c r="G784" s="4"/>
      <c r="H784" s="79"/>
      <c r="I784" s="81"/>
      <c r="J784" s="81"/>
      <c r="K784" s="138"/>
      <c r="L784" s="4"/>
      <c r="M784" s="139"/>
      <c r="N784" s="139"/>
      <c r="O784" s="139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81"/>
      <c r="C785" s="4"/>
      <c r="D785" s="79"/>
      <c r="E785" s="81"/>
      <c r="F785" s="4"/>
      <c r="G785" s="4"/>
      <c r="H785" s="79"/>
      <c r="I785" s="81"/>
      <c r="J785" s="81"/>
      <c r="K785" s="138"/>
      <c r="L785" s="4"/>
      <c r="M785" s="139"/>
      <c r="N785" s="139"/>
      <c r="O785" s="139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81"/>
      <c r="C786" s="4"/>
      <c r="D786" s="79"/>
      <c r="E786" s="81"/>
      <c r="F786" s="4"/>
      <c r="G786" s="4"/>
      <c r="H786" s="79"/>
      <c r="I786" s="81"/>
      <c r="J786" s="81"/>
      <c r="K786" s="138"/>
      <c r="L786" s="4"/>
      <c r="M786" s="139"/>
      <c r="N786" s="139"/>
      <c r="O786" s="139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81"/>
      <c r="C787" s="4"/>
      <c r="D787" s="79"/>
      <c r="E787" s="81"/>
      <c r="F787" s="4"/>
      <c r="G787" s="4"/>
      <c r="H787" s="79"/>
      <c r="I787" s="81"/>
      <c r="J787" s="81"/>
      <c r="K787" s="138"/>
      <c r="L787" s="4"/>
      <c r="M787" s="139"/>
      <c r="N787" s="139"/>
      <c r="O787" s="139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81"/>
      <c r="C788" s="4"/>
      <c r="D788" s="79"/>
      <c r="E788" s="81"/>
      <c r="F788" s="4"/>
      <c r="G788" s="4"/>
      <c r="H788" s="79"/>
      <c r="I788" s="81"/>
      <c r="J788" s="81"/>
      <c r="K788" s="138"/>
      <c r="L788" s="4"/>
      <c r="M788" s="139"/>
      <c r="N788" s="139"/>
      <c r="O788" s="139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81"/>
      <c r="C789" s="4"/>
      <c r="D789" s="79"/>
      <c r="E789" s="81"/>
      <c r="F789" s="4"/>
      <c r="G789" s="4"/>
      <c r="H789" s="79"/>
      <c r="I789" s="81"/>
      <c r="J789" s="81"/>
      <c r="K789" s="138"/>
      <c r="L789" s="4"/>
      <c r="M789" s="139"/>
      <c r="N789" s="139"/>
      <c r="O789" s="139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81"/>
      <c r="C790" s="4"/>
      <c r="D790" s="79"/>
      <c r="E790" s="81"/>
      <c r="F790" s="4"/>
      <c r="G790" s="4"/>
      <c r="H790" s="79"/>
      <c r="I790" s="81"/>
      <c r="J790" s="81"/>
      <c r="K790" s="138"/>
      <c r="L790" s="4"/>
      <c r="M790" s="139"/>
      <c r="N790" s="139"/>
      <c r="O790" s="139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81"/>
      <c r="C791" s="4"/>
      <c r="D791" s="79"/>
      <c r="E791" s="81"/>
      <c r="F791" s="4"/>
      <c r="G791" s="4"/>
      <c r="H791" s="79"/>
      <c r="I791" s="81"/>
      <c r="J791" s="81"/>
      <c r="K791" s="138"/>
      <c r="L791" s="4"/>
      <c r="M791" s="139"/>
      <c r="N791" s="139"/>
      <c r="O791" s="139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81"/>
      <c r="C792" s="4"/>
      <c r="D792" s="79"/>
      <c r="E792" s="81"/>
      <c r="F792" s="4"/>
      <c r="G792" s="4"/>
      <c r="H792" s="79"/>
      <c r="I792" s="81"/>
      <c r="J792" s="81"/>
      <c r="K792" s="138"/>
      <c r="L792" s="4"/>
      <c r="M792" s="139"/>
      <c r="N792" s="139"/>
      <c r="O792" s="139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81"/>
      <c r="C793" s="4"/>
      <c r="D793" s="79"/>
      <c r="E793" s="81"/>
      <c r="F793" s="4"/>
      <c r="G793" s="4"/>
      <c r="H793" s="79"/>
      <c r="I793" s="81"/>
      <c r="J793" s="81"/>
      <c r="K793" s="138"/>
      <c r="L793" s="4"/>
      <c r="M793" s="139"/>
      <c r="N793" s="139"/>
      <c r="O793" s="139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81"/>
      <c r="C794" s="4"/>
      <c r="D794" s="79"/>
      <c r="E794" s="81"/>
      <c r="F794" s="4"/>
      <c r="G794" s="4"/>
      <c r="H794" s="79"/>
      <c r="I794" s="81"/>
      <c r="J794" s="81"/>
      <c r="K794" s="138"/>
      <c r="L794" s="4"/>
      <c r="M794" s="139"/>
      <c r="N794" s="139"/>
      <c r="O794" s="139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81"/>
      <c r="C795" s="4"/>
      <c r="D795" s="79"/>
      <c r="E795" s="81"/>
      <c r="F795" s="4"/>
      <c r="G795" s="4"/>
      <c r="H795" s="79"/>
      <c r="I795" s="81"/>
      <c r="J795" s="81"/>
      <c r="K795" s="138"/>
      <c r="L795" s="4"/>
      <c r="M795" s="139"/>
      <c r="N795" s="139"/>
      <c r="O795" s="139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81"/>
      <c r="C796" s="4"/>
      <c r="D796" s="79"/>
      <c r="E796" s="81"/>
      <c r="F796" s="4"/>
      <c r="G796" s="4"/>
      <c r="H796" s="79"/>
      <c r="I796" s="81"/>
      <c r="J796" s="81"/>
      <c r="K796" s="138"/>
      <c r="L796" s="4"/>
      <c r="M796" s="139"/>
      <c r="N796" s="139"/>
      <c r="O796" s="139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81"/>
      <c r="C797" s="4"/>
      <c r="D797" s="79"/>
      <c r="E797" s="81"/>
      <c r="F797" s="4"/>
      <c r="G797" s="4"/>
      <c r="H797" s="79"/>
      <c r="I797" s="81"/>
      <c r="J797" s="81"/>
      <c r="K797" s="138"/>
      <c r="L797" s="4"/>
      <c r="M797" s="139"/>
      <c r="N797" s="139"/>
      <c r="O797" s="139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81"/>
      <c r="C798" s="4"/>
      <c r="D798" s="79"/>
      <c r="E798" s="81"/>
      <c r="F798" s="4"/>
      <c r="G798" s="4"/>
      <c r="H798" s="79"/>
      <c r="I798" s="81"/>
      <c r="J798" s="81"/>
      <c r="K798" s="138"/>
      <c r="L798" s="4"/>
      <c r="M798" s="139"/>
      <c r="N798" s="139"/>
      <c r="O798" s="139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81"/>
      <c r="C799" s="4"/>
      <c r="D799" s="79"/>
      <c r="E799" s="81"/>
      <c r="F799" s="4"/>
      <c r="G799" s="4"/>
      <c r="H799" s="79"/>
      <c r="I799" s="81"/>
      <c r="J799" s="81"/>
      <c r="K799" s="138"/>
      <c r="L799" s="4"/>
      <c r="M799" s="139"/>
      <c r="N799" s="139"/>
      <c r="O799" s="139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81"/>
      <c r="C800" s="4"/>
      <c r="D800" s="79"/>
      <c r="E800" s="81"/>
      <c r="F800" s="4"/>
      <c r="G800" s="4"/>
      <c r="H800" s="79"/>
      <c r="I800" s="81"/>
      <c r="J800" s="81"/>
      <c r="K800" s="138"/>
      <c r="L800" s="4"/>
      <c r="M800" s="139"/>
      <c r="N800" s="139"/>
      <c r="O800" s="139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81"/>
      <c r="C801" s="4"/>
      <c r="D801" s="79"/>
      <c r="E801" s="81"/>
      <c r="F801" s="4"/>
      <c r="G801" s="4"/>
      <c r="H801" s="79"/>
      <c r="I801" s="81"/>
      <c r="J801" s="81"/>
      <c r="K801" s="138"/>
      <c r="L801" s="4"/>
      <c r="M801" s="139"/>
      <c r="N801" s="139"/>
      <c r="O801" s="139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81"/>
      <c r="C802" s="4"/>
      <c r="D802" s="79"/>
      <c r="E802" s="81"/>
      <c r="F802" s="4"/>
      <c r="G802" s="4"/>
      <c r="H802" s="79"/>
      <c r="I802" s="81"/>
      <c r="J802" s="81"/>
      <c r="K802" s="138"/>
      <c r="L802" s="4"/>
      <c r="M802" s="139"/>
      <c r="N802" s="139"/>
      <c r="O802" s="139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81"/>
      <c r="C803" s="4"/>
      <c r="D803" s="79"/>
      <c r="E803" s="81"/>
      <c r="F803" s="4"/>
      <c r="G803" s="4"/>
      <c r="H803" s="79"/>
      <c r="I803" s="81"/>
      <c r="J803" s="81"/>
      <c r="K803" s="138"/>
      <c r="L803" s="4"/>
      <c r="M803" s="139"/>
      <c r="N803" s="139"/>
      <c r="O803" s="139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81"/>
      <c r="C804" s="4"/>
      <c r="D804" s="79"/>
      <c r="E804" s="81"/>
      <c r="F804" s="4"/>
      <c r="G804" s="4"/>
      <c r="H804" s="79"/>
      <c r="I804" s="81"/>
      <c r="J804" s="81"/>
      <c r="K804" s="138"/>
      <c r="L804" s="4"/>
      <c r="M804" s="139"/>
      <c r="N804" s="139"/>
      <c r="O804" s="139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81"/>
      <c r="C805" s="4"/>
      <c r="D805" s="79"/>
      <c r="E805" s="81"/>
      <c r="F805" s="4"/>
      <c r="G805" s="4"/>
      <c r="H805" s="79"/>
      <c r="I805" s="81"/>
      <c r="J805" s="81"/>
      <c r="K805" s="138"/>
      <c r="L805" s="4"/>
      <c r="M805" s="139"/>
      <c r="N805" s="139"/>
      <c r="O805" s="139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81"/>
      <c r="C806" s="4"/>
      <c r="D806" s="79"/>
      <c r="E806" s="81"/>
      <c r="F806" s="4"/>
      <c r="G806" s="4"/>
      <c r="H806" s="79"/>
      <c r="I806" s="81"/>
      <c r="J806" s="81"/>
      <c r="K806" s="138"/>
      <c r="L806" s="4"/>
      <c r="M806" s="139"/>
      <c r="N806" s="139"/>
      <c r="O806" s="139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81"/>
      <c r="C807" s="4"/>
      <c r="D807" s="79"/>
      <c r="E807" s="81"/>
      <c r="F807" s="4"/>
      <c r="G807" s="4"/>
      <c r="H807" s="79"/>
      <c r="I807" s="81"/>
      <c r="J807" s="81"/>
      <c r="K807" s="138"/>
      <c r="L807" s="4"/>
      <c r="M807" s="139"/>
      <c r="N807" s="139"/>
      <c r="O807" s="139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81"/>
      <c r="C808" s="4"/>
      <c r="D808" s="79"/>
      <c r="E808" s="81"/>
      <c r="F808" s="4"/>
      <c r="G808" s="4"/>
      <c r="H808" s="79"/>
      <c r="I808" s="81"/>
      <c r="J808" s="81"/>
      <c r="K808" s="138"/>
      <c r="L808" s="4"/>
      <c r="M808" s="139"/>
      <c r="N808" s="139"/>
      <c r="O808" s="139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81"/>
      <c r="C809" s="4"/>
      <c r="D809" s="79"/>
      <c r="E809" s="81"/>
      <c r="F809" s="4"/>
      <c r="G809" s="4"/>
      <c r="H809" s="79"/>
      <c r="I809" s="81"/>
      <c r="J809" s="81"/>
      <c r="K809" s="138"/>
      <c r="L809" s="4"/>
      <c r="M809" s="139"/>
      <c r="N809" s="139"/>
      <c r="O809" s="139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81"/>
      <c r="C810" s="4"/>
      <c r="D810" s="79"/>
      <c r="E810" s="81"/>
      <c r="F810" s="4"/>
      <c r="G810" s="4"/>
      <c r="H810" s="79"/>
      <c r="I810" s="81"/>
      <c r="J810" s="81"/>
      <c r="K810" s="138"/>
      <c r="L810" s="4"/>
      <c r="M810" s="139"/>
      <c r="N810" s="139"/>
      <c r="O810" s="139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81"/>
      <c r="C811" s="4"/>
      <c r="D811" s="79"/>
      <c r="E811" s="81"/>
      <c r="F811" s="4"/>
      <c r="G811" s="4"/>
      <c r="H811" s="79"/>
      <c r="I811" s="81"/>
      <c r="J811" s="81"/>
      <c r="K811" s="138"/>
      <c r="L811" s="4"/>
      <c r="M811" s="139"/>
      <c r="N811" s="139"/>
      <c r="O811" s="139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81"/>
      <c r="C812" s="4"/>
      <c r="D812" s="79"/>
      <c r="E812" s="81"/>
      <c r="F812" s="4"/>
      <c r="G812" s="4"/>
      <c r="H812" s="79"/>
      <c r="I812" s="81"/>
      <c r="J812" s="81"/>
      <c r="K812" s="138"/>
      <c r="L812" s="4"/>
      <c r="M812" s="139"/>
      <c r="N812" s="139"/>
      <c r="O812" s="139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81"/>
      <c r="C813" s="4"/>
      <c r="D813" s="79"/>
      <c r="E813" s="81"/>
      <c r="F813" s="4"/>
      <c r="G813" s="4"/>
      <c r="H813" s="79"/>
      <c r="I813" s="81"/>
      <c r="J813" s="81"/>
      <c r="K813" s="138"/>
      <c r="L813" s="4"/>
      <c r="M813" s="139"/>
      <c r="N813" s="139"/>
      <c r="O813" s="139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81"/>
      <c r="C814" s="4"/>
      <c r="D814" s="79"/>
      <c r="E814" s="81"/>
      <c r="F814" s="4"/>
      <c r="G814" s="4"/>
      <c r="H814" s="79"/>
      <c r="I814" s="81"/>
      <c r="J814" s="81"/>
      <c r="K814" s="138"/>
      <c r="L814" s="4"/>
      <c r="M814" s="139"/>
      <c r="N814" s="139"/>
      <c r="O814" s="139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81"/>
      <c r="C815" s="4"/>
      <c r="D815" s="79"/>
      <c r="E815" s="81"/>
      <c r="F815" s="4"/>
      <c r="G815" s="4"/>
      <c r="H815" s="79"/>
      <c r="I815" s="81"/>
      <c r="J815" s="81"/>
      <c r="K815" s="138"/>
      <c r="L815" s="4"/>
      <c r="M815" s="139"/>
      <c r="N815" s="139"/>
      <c r="O815" s="139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81"/>
      <c r="C816" s="4"/>
      <c r="D816" s="79"/>
      <c r="E816" s="81"/>
      <c r="F816" s="4"/>
      <c r="G816" s="4"/>
      <c r="H816" s="79"/>
      <c r="I816" s="81"/>
      <c r="J816" s="81"/>
      <c r="K816" s="138"/>
      <c r="L816" s="4"/>
      <c r="M816" s="139"/>
      <c r="N816" s="139"/>
      <c r="O816" s="139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81"/>
      <c r="C817" s="4"/>
      <c r="D817" s="79"/>
      <c r="E817" s="81"/>
      <c r="F817" s="4"/>
      <c r="G817" s="4"/>
      <c r="H817" s="79"/>
      <c r="I817" s="81"/>
      <c r="J817" s="81"/>
      <c r="K817" s="138"/>
      <c r="L817" s="4"/>
      <c r="M817" s="139"/>
      <c r="N817" s="139"/>
      <c r="O817" s="139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81"/>
      <c r="C818" s="4"/>
      <c r="D818" s="79"/>
      <c r="E818" s="81"/>
      <c r="F818" s="4"/>
      <c r="G818" s="4"/>
      <c r="H818" s="79"/>
      <c r="I818" s="81"/>
      <c r="J818" s="81"/>
      <c r="K818" s="138"/>
      <c r="L818" s="4"/>
      <c r="M818" s="139"/>
      <c r="N818" s="139"/>
      <c r="O818" s="139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81"/>
      <c r="C819" s="4"/>
      <c r="D819" s="79"/>
      <c r="E819" s="81"/>
      <c r="F819" s="4"/>
      <c r="G819" s="4"/>
      <c r="H819" s="79"/>
      <c r="I819" s="81"/>
      <c r="J819" s="81"/>
      <c r="K819" s="138"/>
      <c r="L819" s="4"/>
      <c r="M819" s="139"/>
      <c r="N819" s="139"/>
      <c r="O819" s="139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81"/>
      <c r="C820" s="4"/>
      <c r="D820" s="79"/>
      <c r="E820" s="81"/>
      <c r="F820" s="4"/>
      <c r="G820" s="4"/>
      <c r="H820" s="79"/>
      <c r="I820" s="81"/>
      <c r="J820" s="81"/>
      <c r="K820" s="138"/>
      <c r="L820" s="4"/>
      <c r="M820" s="139"/>
      <c r="N820" s="139"/>
      <c r="O820" s="139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81"/>
      <c r="C821" s="4"/>
      <c r="D821" s="79"/>
      <c r="E821" s="81"/>
      <c r="F821" s="4"/>
      <c r="G821" s="4"/>
      <c r="H821" s="79"/>
      <c r="I821" s="81"/>
      <c r="J821" s="81"/>
      <c r="K821" s="138"/>
      <c r="L821" s="4"/>
      <c r="M821" s="139"/>
      <c r="N821" s="139"/>
      <c r="O821" s="139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81"/>
      <c r="C822" s="4"/>
      <c r="D822" s="79"/>
      <c r="E822" s="81"/>
      <c r="F822" s="4"/>
      <c r="G822" s="4"/>
      <c r="H822" s="79"/>
      <c r="I822" s="81"/>
      <c r="J822" s="81"/>
      <c r="K822" s="138"/>
      <c r="L822" s="4"/>
      <c r="M822" s="139"/>
      <c r="N822" s="139"/>
      <c r="O822" s="139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81"/>
      <c r="C823" s="4"/>
      <c r="D823" s="79"/>
      <c r="E823" s="81"/>
      <c r="F823" s="4"/>
      <c r="G823" s="4"/>
      <c r="H823" s="79"/>
      <c r="I823" s="81"/>
      <c r="J823" s="81"/>
      <c r="K823" s="138"/>
      <c r="L823" s="4"/>
      <c r="M823" s="139"/>
      <c r="N823" s="139"/>
      <c r="O823" s="139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81"/>
      <c r="C824" s="4"/>
      <c r="D824" s="79"/>
      <c r="E824" s="81"/>
      <c r="F824" s="4"/>
      <c r="G824" s="4"/>
      <c r="H824" s="79"/>
      <c r="I824" s="81"/>
      <c r="J824" s="81"/>
      <c r="K824" s="138"/>
      <c r="L824" s="4"/>
      <c r="M824" s="139"/>
      <c r="N824" s="139"/>
      <c r="O824" s="139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81"/>
      <c r="C825" s="4"/>
      <c r="D825" s="79"/>
      <c r="E825" s="81"/>
      <c r="F825" s="4"/>
      <c r="G825" s="4"/>
      <c r="H825" s="79"/>
      <c r="I825" s="81"/>
      <c r="J825" s="81"/>
      <c r="K825" s="138"/>
      <c r="L825" s="4"/>
      <c r="M825" s="139"/>
      <c r="N825" s="139"/>
      <c r="O825" s="139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81"/>
      <c r="C826" s="4"/>
      <c r="D826" s="79"/>
      <c r="E826" s="81"/>
      <c r="F826" s="4"/>
      <c r="G826" s="4"/>
      <c r="H826" s="79"/>
      <c r="I826" s="81"/>
      <c r="J826" s="81"/>
      <c r="K826" s="138"/>
      <c r="L826" s="4"/>
      <c r="M826" s="139"/>
      <c r="N826" s="139"/>
      <c r="O826" s="139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81"/>
      <c r="C827" s="4"/>
      <c r="D827" s="79"/>
      <c r="E827" s="81"/>
      <c r="F827" s="4"/>
      <c r="G827" s="4"/>
      <c r="H827" s="79"/>
      <c r="I827" s="81"/>
      <c r="J827" s="81"/>
      <c r="K827" s="138"/>
      <c r="L827" s="4"/>
      <c r="M827" s="139"/>
      <c r="N827" s="139"/>
      <c r="O827" s="139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81"/>
      <c r="C828" s="4"/>
      <c r="D828" s="79"/>
      <c r="E828" s="81"/>
      <c r="F828" s="4"/>
      <c r="G828" s="4"/>
      <c r="H828" s="79"/>
      <c r="I828" s="81"/>
      <c r="J828" s="81"/>
      <c r="K828" s="138"/>
      <c r="L828" s="4"/>
      <c r="M828" s="139"/>
      <c r="N828" s="139"/>
      <c r="O828" s="139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81"/>
      <c r="C829" s="4"/>
      <c r="D829" s="79"/>
      <c r="E829" s="81"/>
      <c r="F829" s="4"/>
      <c r="G829" s="4"/>
      <c r="H829" s="79"/>
      <c r="I829" s="81"/>
      <c r="J829" s="81"/>
      <c r="K829" s="138"/>
      <c r="L829" s="4"/>
      <c r="M829" s="139"/>
      <c r="N829" s="139"/>
      <c r="O829" s="139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81"/>
      <c r="C830" s="4"/>
      <c r="D830" s="79"/>
      <c r="E830" s="81"/>
      <c r="F830" s="4"/>
      <c r="G830" s="4"/>
      <c r="H830" s="79"/>
      <c r="I830" s="81"/>
      <c r="J830" s="81"/>
      <c r="K830" s="138"/>
      <c r="L830" s="4"/>
      <c r="M830" s="139"/>
      <c r="N830" s="139"/>
      <c r="O830" s="139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81"/>
      <c r="C831" s="4"/>
      <c r="D831" s="79"/>
      <c r="E831" s="81"/>
      <c r="F831" s="4"/>
      <c r="G831" s="4"/>
      <c r="H831" s="79"/>
      <c r="I831" s="81"/>
      <c r="J831" s="81"/>
      <c r="K831" s="138"/>
      <c r="L831" s="4"/>
      <c r="M831" s="139"/>
      <c r="N831" s="139"/>
      <c r="O831" s="139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81"/>
      <c r="C832" s="4"/>
      <c r="D832" s="79"/>
      <c r="E832" s="81"/>
      <c r="F832" s="4"/>
      <c r="G832" s="4"/>
      <c r="H832" s="79"/>
      <c r="I832" s="81"/>
      <c r="J832" s="81"/>
      <c r="K832" s="138"/>
      <c r="L832" s="4"/>
      <c r="M832" s="139"/>
      <c r="N832" s="139"/>
      <c r="O832" s="139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81"/>
      <c r="C833" s="4"/>
      <c r="D833" s="79"/>
      <c r="E833" s="81"/>
      <c r="F833" s="4"/>
      <c r="G833" s="4"/>
      <c r="H833" s="79"/>
      <c r="I833" s="81"/>
      <c r="J833" s="81"/>
      <c r="K833" s="138"/>
      <c r="L833" s="4"/>
      <c r="M833" s="139"/>
      <c r="N833" s="139"/>
      <c r="O833" s="139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81"/>
      <c r="C834" s="4"/>
      <c r="D834" s="79"/>
      <c r="E834" s="81"/>
      <c r="F834" s="4"/>
      <c r="G834" s="4"/>
      <c r="H834" s="79"/>
      <c r="I834" s="81"/>
      <c r="J834" s="81"/>
      <c r="K834" s="138"/>
      <c r="L834" s="4"/>
      <c r="M834" s="139"/>
      <c r="N834" s="139"/>
      <c r="O834" s="139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81"/>
      <c r="C835" s="4"/>
      <c r="D835" s="79"/>
      <c r="E835" s="81"/>
      <c r="F835" s="4"/>
      <c r="G835" s="4"/>
      <c r="H835" s="79"/>
      <c r="I835" s="81"/>
      <c r="J835" s="81"/>
      <c r="K835" s="138"/>
      <c r="L835" s="4"/>
      <c r="M835" s="139"/>
      <c r="N835" s="139"/>
      <c r="O835" s="139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81"/>
      <c r="C836" s="4"/>
      <c r="D836" s="79"/>
      <c r="E836" s="81"/>
      <c r="F836" s="4"/>
      <c r="G836" s="4"/>
      <c r="H836" s="79"/>
      <c r="I836" s="81"/>
      <c r="J836" s="81"/>
      <c r="K836" s="138"/>
      <c r="L836" s="4"/>
      <c r="M836" s="139"/>
      <c r="N836" s="139"/>
      <c r="O836" s="139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81"/>
      <c r="C837" s="4"/>
      <c r="D837" s="79"/>
      <c r="E837" s="81"/>
      <c r="F837" s="4"/>
      <c r="G837" s="4"/>
      <c r="H837" s="79"/>
      <c r="I837" s="81"/>
      <c r="J837" s="81"/>
      <c r="K837" s="138"/>
      <c r="L837" s="4"/>
      <c r="M837" s="139"/>
      <c r="N837" s="139"/>
      <c r="O837" s="139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81"/>
      <c r="C838" s="4"/>
      <c r="D838" s="79"/>
      <c r="E838" s="81"/>
      <c r="F838" s="4"/>
      <c r="G838" s="4"/>
      <c r="H838" s="79"/>
      <c r="I838" s="81"/>
      <c r="J838" s="81"/>
      <c r="K838" s="138"/>
      <c r="L838" s="4"/>
      <c r="M838" s="139"/>
      <c r="N838" s="139"/>
      <c r="O838" s="139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81"/>
      <c r="C839" s="4"/>
      <c r="D839" s="79"/>
      <c r="E839" s="81"/>
      <c r="F839" s="4"/>
      <c r="G839" s="4"/>
      <c r="H839" s="79"/>
      <c r="I839" s="81"/>
      <c r="J839" s="81"/>
      <c r="K839" s="138"/>
      <c r="L839" s="4"/>
      <c r="M839" s="139"/>
      <c r="N839" s="139"/>
      <c r="O839" s="139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81"/>
      <c r="C840" s="4"/>
      <c r="D840" s="79"/>
      <c r="E840" s="81"/>
      <c r="F840" s="4"/>
      <c r="G840" s="4"/>
      <c r="H840" s="79"/>
      <c r="I840" s="81"/>
      <c r="J840" s="81"/>
      <c r="K840" s="138"/>
      <c r="L840" s="4"/>
      <c r="M840" s="139"/>
      <c r="N840" s="139"/>
      <c r="O840" s="139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81"/>
      <c r="C841" s="4"/>
      <c r="D841" s="79"/>
      <c r="E841" s="81"/>
      <c r="F841" s="4"/>
      <c r="G841" s="4"/>
      <c r="H841" s="79"/>
      <c r="I841" s="81"/>
      <c r="J841" s="81"/>
      <c r="K841" s="138"/>
      <c r="L841" s="4"/>
      <c r="M841" s="139"/>
      <c r="N841" s="139"/>
      <c r="O841" s="139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81"/>
      <c r="C842" s="4"/>
      <c r="D842" s="79"/>
      <c r="E842" s="81"/>
      <c r="F842" s="4"/>
      <c r="G842" s="4"/>
      <c r="H842" s="79"/>
      <c r="I842" s="81"/>
      <c r="J842" s="81"/>
      <c r="K842" s="138"/>
      <c r="L842" s="4"/>
      <c r="M842" s="139"/>
      <c r="N842" s="139"/>
      <c r="O842" s="139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81"/>
      <c r="C843" s="4"/>
      <c r="D843" s="79"/>
      <c r="E843" s="81"/>
      <c r="F843" s="4"/>
      <c r="G843" s="4"/>
      <c r="H843" s="79"/>
      <c r="I843" s="81"/>
      <c r="J843" s="81"/>
      <c r="K843" s="138"/>
      <c r="L843" s="4"/>
      <c r="M843" s="139"/>
      <c r="N843" s="139"/>
      <c r="O843" s="139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81"/>
      <c r="C844" s="4"/>
      <c r="D844" s="79"/>
      <c r="E844" s="81"/>
      <c r="F844" s="4"/>
      <c r="G844" s="4"/>
      <c r="H844" s="79"/>
      <c r="I844" s="81"/>
      <c r="J844" s="81"/>
      <c r="K844" s="138"/>
      <c r="L844" s="4"/>
      <c r="M844" s="139"/>
      <c r="N844" s="139"/>
      <c r="O844" s="139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81"/>
      <c r="C845" s="4"/>
      <c r="D845" s="79"/>
      <c r="E845" s="81"/>
      <c r="F845" s="4"/>
      <c r="G845" s="4"/>
      <c r="H845" s="79"/>
      <c r="I845" s="81"/>
      <c r="J845" s="81"/>
      <c r="K845" s="138"/>
      <c r="L845" s="4"/>
      <c r="M845" s="139"/>
      <c r="N845" s="139"/>
      <c r="O845" s="139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81"/>
      <c r="C846" s="4"/>
      <c r="D846" s="79"/>
      <c r="E846" s="81"/>
      <c r="F846" s="4"/>
      <c r="G846" s="4"/>
      <c r="H846" s="79"/>
      <c r="I846" s="81"/>
      <c r="J846" s="81"/>
      <c r="K846" s="138"/>
      <c r="L846" s="4"/>
      <c r="M846" s="139"/>
      <c r="N846" s="139"/>
      <c r="O846" s="139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81"/>
      <c r="C847" s="4"/>
      <c r="D847" s="79"/>
      <c r="E847" s="81"/>
      <c r="F847" s="4"/>
      <c r="G847" s="4"/>
      <c r="H847" s="79"/>
      <c r="I847" s="81"/>
      <c r="J847" s="81"/>
      <c r="K847" s="138"/>
      <c r="L847" s="4"/>
      <c r="M847" s="139"/>
      <c r="N847" s="139"/>
      <c r="O847" s="139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81"/>
      <c r="C848" s="4"/>
      <c r="D848" s="79"/>
      <c r="E848" s="81"/>
      <c r="F848" s="4"/>
      <c r="G848" s="4"/>
      <c r="H848" s="79"/>
      <c r="I848" s="81"/>
      <c r="J848" s="81"/>
      <c r="K848" s="138"/>
      <c r="L848" s="4"/>
      <c r="M848" s="139"/>
      <c r="N848" s="139"/>
      <c r="O848" s="139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81"/>
      <c r="C849" s="4"/>
      <c r="D849" s="79"/>
      <c r="E849" s="81"/>
      <c r="F849" s="4"/>
      <c r="G849" s="4"/>
      <c r="H849" s="79"/>
      <c r="I849" s="81"/>
      <c r="J849" s="81"/>
      <c r="K849" s="138"/>
      <c r="L849" s="4"/>
      <c r="M849" s="139"/>
      <c r="N849" s="139"/>
      <c r="O849" s="139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81"/>
      <c r="C850" s="4"/>
      <c r="D850" s="79"/>
      <c r="E850" s="81"/>
      <c r="F850" s="4"/>
      <c r="G850" s="4"/>
      <c r="H850" s="79"/>
      <c r="I850" s="81"/>
      <c r="J850" s="81"/>
      <c r="K850" s="138"/>
      <c r="L850" s="4"/>
      <c r="M850" s="139"/>
      <c r="N850" s="139"/>
      <c r="O850" s="139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81"/>
      <c r="C851" s="4"/>
      <c r="D851" s="79"/>
      <c r="E851" s="81"/>
      <c r="F851" s="4"/>
      <c r="G851" s="4"/>
      <c r="H851" s="79"/>
      <c r="I851" s="81"/>
      <c r="J851" s="81"/>
      <c r="K851" s="138"/>
      <c r="L851" s="4"/>
      <c r="M851" s="139"/>
      <c r="N851" s="139"/>
      <c r="O851" s="139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81"/>
      <c r="C852" s="4"/>
      <c r="D852" s="79"/>
      <c r="E852" s="81"/>
      <c r="F852" s="4"/>
      <c r="G852" s="4"/>
      <c r="H852" s="79"/>
      <c r="I852" s="81"/>
      <c r="J852" s="81"/>
      <c r="K852" s="138"/>
      <c r="L852" s="4"/>
      <c r="M852" s="139"/>
      <c r="N852" s="139"/>
      <c r="O852" s="139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81"/>
      <c r="C853" s="4"/>
      <c r="D853" s="79"/>
      <c r="E853" s="81"/>
      <c r="F853" s="4"/>
      <c r="G853" s="4"/>
      <c r="H853" s="79"/>
      <c r="I853" s="81"/>
      <c r="J853" s="81"/>
      <c r="K853" s="138"/>
      <c r="L853" s="4"/>
      <c r="M853" s="139"/>
      <c r="N853" s="139"/>
      <c r="O853" s="139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81"/>
      <c r="C854" s="4"/>
      <c r="D854" s="79"/>
      <c r="E854" s="81"/>
      <c r="F854" s="4"/>
      <c r="G854" s="4"/>
      <c r="H854" s="79"/>
      <c r="I854" s="81"/>
      <c r="J854" s="81"/>
      <c r="K854" s="138"/>
      <c r="L854" s="4"/>
      <c r="M854" s="139"/>
      <c r="N854" s="139"/>
      <c r="O854" s="139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81"/>
      <c r="C855" s="4"/>
      <c r="D855" s="79"/>
      <c r="E855" s="81"/>
      <c r="F855" s="4"/>
      <c r="G855" s="4"/>
      <c r="H855" s="79"/>
      <c r="I855" s="81"/>
      <c r="J855" s="81"/>
      <c r="K855" s="138"/>
      <c r="L855" s="4"/>
      <c r="M855" s="139"/>
      <c r="N855" s="139"/>
      <c r="O855" s="139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81"/>
      <c r="C856" s="4"/>
      <c r="D856" s="79"/>
      <c r="E856" s="81"/>
      <c r="F856" s="4"/>
      <c r="G856" s="4"/>
      <c r="H856" s="79"/>
      <c r="I856" s="81"/>
      <c r="J856" s="81"/>
      <c r="K856" s="138"/>
      <c r="L856" s="4"/>
      <c r="M856" s="139"/>
      <c r="N856" s="139"/>
      <c r="O856" s="139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81"/>
      <c r="C857" s="4"/>
      <c r="D857" s="79"/>
      <c r="E857" s="81"/>
      <c r="F857" s="4"/>
      <c r="G857" s="4"/>
      <c r="H857" s="79"/>
      <c r="I857" s="81"/>
      <c r="J857" s="81"/>
      <c r="K857" s="138"/>
      <c r="L857" s="4"/>
      <c r="M857" s="139"/>
      <c r="N857" s="139"/>
      <c r="O857" s="139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81"/>
      <c r="C858" s="4"/>
      <c r="D858" s="79"/>
      <c r="E858" s="81"/>
      <c r="F858" s="4"/>
      <c r="G858" s="4"/>
      <c r="H858" s="79"/>
      <c r="I858" s="81"/>
      <c r="J858" s="81"/>
      <c r="K858" s="138"/>
      <c r="L858" s="4"/>
      <c r="M858" s="139"/>
      <c r="N858" s="139"/>
      <c r="O858" s="139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81"/>
      <c r="C859" s="4"/>
      <c r="D859" s="79"/>
      <c r="E859" s="81"/>
      <c r="F859" s="4"/>
      <c r="G859" s="4"/>
      <c r="H859" s="79"/>
      <c r="I859" s="81"/>
      <c r="J859" s="81"/>
      <c r="K859" s="138"/>
      <c r="L859" s="4"/>
      <c r="M859" s="139"/>
      <c r="N859" s="139"/>
      <c r="O859" s="139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81"/>
      <c r="C860" s="4"/>
      <c r="D860" s="79"/>
      <c r="E860" s="81"/>
      <c r="F860" s="4"/>
      <c r="G860" s="4"/>
      <c r="H860" s="79"/>
      <c r="I860" s="81"/>
      <c r="J860" s="81"/>
      <c r="K860" s="138"/>
      <c r="L860" s="4"/>
      <c r="M860" s="139"/>
      <c r="N860" s="139"/>
      <c r="O860" s="139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81"/>
      <c r="C861" s="4"/>
      <c r="D861" s="79"/>
      <c r="E861" s="81"/>
      <c r="F861" s="4"/>
      <c r="G861" s="4"/>
      <c r="H861" s="79"/>
      <c r="I861" s="81"/>
      <c r="J861" s="81"/>
      <c r="K861" s="138"/>
      <c r="L861" s="4"/>
      <c r="M861" s="139"/>
      <c r="N861" s="139"/>
      <c r="O861" s="139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81"/>
      <c r="C862" s="4"/>
      <c r="D862" s="79"/>
      <c r="E862" s="81"/>
      <c r="F862" s="4"/>
      <c r="G862" s="4"/>
      <c r="H862" s="79"/>
      <c r="I862" s="81"/>
      <c r="J862" s="81"/>
      <c r="K862" s="138"/>
      <c r="L862" s="4"/>
      <c r="M862" s="139"/>
      <c r="N862" s="139"/>
      <c r="O862" s="139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81"/>
      <c r="C863" s="4"/>
      <c r="D863" s="79"/>
      <c r="E863" s="81"/>
      <c r="F863" s="4"/>
      <c r="G863" s="4"/>
      <c r="H863" s="79"/>
      <c r="I863" s="81"/>
      <c r="J863" s="81"/>
      <c r="K863" s="138"/>
      <c r="L863" s="4"/>
      <c r="M863" s="139"/>
      <c r="N863" s="139"/>
      <c r="O863" s="139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81"/>
      <c r="C864" s="4"/>
      <c r="D864" s="79"/>
      <c r="E864" s="81"/>
      <c r="F864" s="4"/>
      <c r="G864" s="4"/>
      <c r="H864" s="79"/>
      <c r="I864" s="81"/>
      <c r="J864" s="81"/>
      <c r="K864" s="138"/>
      <c r="L864" s="4"/>
      <c r="M864" s="139"/>
      <c r="N864" s="139"/>
      <c r="O864" s="139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81"/>
      <c r="C865" s="4"/>
      <c r="D865" s="79"/>
      <c r="E865" s="81"/>
      <c r="F865" s="4"/>
      <c r="G865" s="4"/>
      <c r="H865" s="79"/>
      <c r="I865" s="81"/>
      <c r="J865" s="81"/>
      <c r="K865" s="138"/>
      <c r="L865" s="4"/>
      <c r="M865" s="139"/>
      <c r="N865" s="139"/>
      <c r="O865" s="139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81"/>
      <c r="C866" s="4"/>
      <c r="D866" s="79"/>
      <c r="E866" s="81"/>
      <c r="F866" s="4"/>
      <c r="G866" s="4"/>
      <c r="H866" s="79"/>
      <c r="I866" s="81"/>
      <c r="J866" s="81"/>
      <c r="K866" s="138"/>
      <c r="L866" s="4"/>
      <c r="M866" s="139"/>
      <c r="N866" s="139"/>
      <c r="O866" s="139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81"/>
      <c r="C867" s="4"/>
      <c r="D867" s="79"/>
      <c r="E867" s="81"/>
      <c r="F867" s="4"/>
      <c r="G867" s="4"/>
      <c r="H867" s="79"/>
      <c r="I867" s="81"/>
      <c r="J867" s="81"/>
      <c r="K867" s="138"/>
      <c r="L867" s="4"/>
      <c r="M867" s="139"/>
      <c r="N867" s="139"/>
      <c r="O867" s="139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81"/>
      <c r="C868" s="4"/>
      <c r="D868" s="79"/>
      <c r="E868" s="81"/>
      <c r="F868" s="4"/>
      <c r="G868" s="4"/>
      <c r="H868" s="79"/>
      <c r="I868" s="81"/>
      <c r="J868" s="81"/>
      <c r="K868" s="138"/>
      <c r="L868" s="4"/>
      <c r="M868" s="139"/>
      <c r="N868" s="139"/>
      <c r="O868" s="139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81"/>
      <c r="C869" s="4"/>
      <c r="D869" s="79"/>
      <c r="E869" s="81"/>
      <c r="F869" s="4"/>
      <c r="G869" s="4"/>
      <c r="H869" s="79"/>
      <c r="I869" s="81"/>
      <c r="J869" s="81"/>
      <c r="K869" s="138"/>
      <c r="L869" s="4"/>
      <c r="M869" s="139"/>
      <c r="N869" s="139"/>
      <c r="O869" s="139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81"/>
      <c r="C870" s="4"/>
      <c r="D870" s="79"/>
      <c r="E870" s="81"/>
      <c r="F870" s="4"/>
      <c r="G870" s="4"/>
      <c r="H870" s="79"/>
      <c r="I870" s="81"/>
      <c r="J870" s="81"/>
      <c r="K870" s="138"/>
      <c r="L870" s="4"/>
      <c r="M870" s="139"/>
      <c r="N870" s="139"/>
      <c r="O870" s="139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81"/>
      <c r="C871" s="4"/>
      <c r="D871" s="79"/>
      <c r="E871" s="81"/>
      <c r="F871" s="4"/>
      <c r="G871" s="4"/>
      <c r="H871" s="79"/>
      <c r="I871" s="81"/>
      <c r="J871" s="81"/>
      <c r="K871" s="138"/>
      <c r="L871" s="4"/>
      <c r="M871" s="139"/>
      <c r="N871" s="139"/>
      <c r="O871" s="139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81"/>
      <c r="C872" s="4"/>
      <c r="D872" s="79"/>
      <c r="E872" s="81"/>
      <c r="F872" s="4"/>
      <c r="G872" s="4"/>
      <c r="H872" s="79"/>
      <c r="I872" s="81"/>
      <c r="J872" s="81"/>
      <c r="K872" s="138"/>
      <c r="L872" s="4"/>
      <c r="M872" s="139"/>
      <c r="N872" s="139"/>
      <c r="O872" s="139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81"/>
      <c r="C873" s="4"/>
      <c r="D873" s="79"/>
      <c r="E873" s="81"/>
      <c r="F873" s="4"/>
      <c r="G873" s="4"/>
      <c r="H873" s="79"/>
      <c r="I873" s="81"/>
      <c r="J873" s="81"/>
      <c r="K873" s="138"/>
      <c r="L873" s="4"/>
      <c r="M873" s="139"/>
      <c r="N873" s="139"/>
      <c r="O873" s="139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81"/>
      <c r="C874" s="4"/>
      <c r="D874" s="79"/>
      <c r="E874" s="81"/>
      <c r="F874" s="4"/>
      <c r="G874" s="4"/>
      <c r="H874" s="79"/>
      <c r="I874" s="81"/>
      <c r="J874" s="81"/>
      <c r="K874" s="138"/>
      <c r="L874" s="4"/>
      <c r="M874" s="139"/>
      <c r="N874" s="139"/>
      <c r="O874" s="139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81"/>
      <c r="C875" s="4"/>
      <c r="D875" s="79"/>
      <c r="E875" s="81"/>
      <c r="F875" s="4"/>
      <c r="G875" s="4"/>
      <c r="H875" s="79"/>
      <c r="I875" s="81"/>
      <c r="J875" s="81"/>
      <c r="K875" s="138"/>
      <c r="L875" s="4"/>
      <c r="M875" s="139"/>
      <c r="N875" s="139"/>
      <c r="O875" s="139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81"/>
      <c r="C876" s="4"/>
      <c r="D876" s="79"/>
      <c r="E876" s="81"/>
      <c r="F876" s="4"/>
      <c r="G876" s="4"/>
      <c r="H876" s="79"/>
      <c r="I876" s="81"/>
      <c r="J876" s="81"/>
      <c r="K876" s="138"/>
      <c r="L876" s="4"/>
      <c r="M876" s="139"/>
      <c r="N876" s="139"/>
      <c r="O876" s="139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81"/>
      <c r="C877" s="4"/>
      <c r="D877" s="79"/>
      <c r="E877" s="81"/>
      <c r="F877" s="4"/>
      <c r="G877" s="4"/>
      <c r="H877" s="79"/>
      <c r="I877" s="81"/>
      <c r="J877" s="81"/>
      <c r="K877" s="138"/>
      <c r="L877" s="4"/>
      <c r="M877" s="139"/>
      <c r="N877" s="139"/>
      <c r="O877" s="139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81"/>
      <c r="C878" s="4"/>
      <c r="D878" s="79"/>
      <c r="E878" s="81"/>
      <c r="F878" s="4"/>
      <c r="G878" s="4"/>
      <c r="H878" s="79"/>
      <c r="I878" s="81"/>
      <c r="J878" s="81"/>
      <c r="K878" s="138"/>
      <c r="L878" s="4"/>
      <c r="M878" s="139"/>
      <c r="N878" s="139"/>
      <c r="O878" s="139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81"/>
      <c r="C879" s="4"/>
      <c r="D879" s="79"/>
      <c r="E879" s="81"/>
      <c r="F879" s="4"/>
      <c r="G879" s="4"/>
      <c r="H879" s="79"/>
      <c r="I879" s="81"/>
      <c r="J879" s="81"/>
      <c r="K879" s="138"/>
      <c r="L879" s="4"/>
      <c r="M879" s="139"/>
      <c r="N879" s="139"/>
      <c r="O879" s="139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81"/>
      <c r="C880" s="4"/>
      <c r="D880" s="79"/>
      <c r="E880" s="81"/>
      <c r="F880" s="4"/>
      <c r="G880" s="4"/>
      <c r="H880" s="79"/>
      <c r="I880" s="81"/>
      <c r="J880" s="81"/>
      <c r="K880" s="138"/>
      <c r="L880" s="4"/>
      <c r="M880" s="139"/>
      <c r="N880" s="139"/>
      <c r="O880" s="139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81"/>
      <c r="C881" s="4"/>
      <c r="D881" s="79"/>
      <c r="E881" s="81"/>
      <c r="F881" s="4"/>
      <c r="G881" s="4"/>
      <c r="H881" s="79"/>
      <c r="I881" s="81"/>
      <c r="J881" s="81"/>
      <c r="K881" s="138"/>
      <c r="L881" s="4"/>
      <c r="M881" s="139"/>
      <c r="N881" s="139"/>
      <c r="O881" s="139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81"/>
      <c r="C882" s="4"/>
      <c r="D882" s="79"/>
      <c r="E882" s="81"/>
      <c r="F882" s="4"/>
      <c r="G882" s="4"/>
      <c r="H882" s="79"/>
      <c r="I882" s="81"/>
      <c r="J882" s="81"/>
      <c r="K882" s="138"/>
      <c r="L882" s="4"/>
      <c r="M882" s="139"/>
      <c r="N882" s="139"/>
      <c r="O882" s="139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81"/>
      <c r="C883" s="4"/>
      <c r="D883" s="79"/>
      <c r="E883" s="81"/>
      <c r="F883" s="4"/>
      <c r="G883" s="4"/>
      <c r="H883" s="79"/>
      <c r="I883" s="81"/>
      <c r="J883" s="81"/>
      <c r="K883" s="138"/>
      <c r="L883" s="4"/>
      <c r="M883" s="139"/>
      <c r="N883" s="139"/>
      <c r="O883" s="139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81"/>
      <c r="C884" s="4"/>
      <c r="D884" s="79"/>
      <c r="E884" s="81"/>
      <c r="F884" s="4"/>
      <c r="G884" s="4"/>
      <c r="H884" s="79"/>
      <c r="I884" s="81"/>
      <c r="J884" s="81"/>
      <c r="K884" s="138"/>
      <c r="L884" s="4"/>
      <c r="M884" s="139"/>
      <c r="N884" s="139"/>
      <c r="O884" s="139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81"/>
      <c r="C885" s="4"/>
      <c r="D885" s="79"/>
      <c r="E885" s="81"/>
      <c r="F885" s="4"/>
      <c r="G885" s="4"/>
      <c r="H885" s="79"/>
      <c r="I885" s="81"/>
      <c r="J885" s="81"/>
      <c r="K885" s="138"/>
      <c r="L885" s="4"/>
      <c r="M885" s="139"/>
      <c r="N885" s="139"/>
      <c r="O885" s="139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81"/>
      <c r="C886" s="4"/>
      <c r="D886" s="79"/>
      <c r="E886" s="81"/>
      <c r="F886" s="4"/>
      <c r="G886" s="4"/>
      <c r="H886" s="79"/>
      <c r="I886" s="81"/>
      <c r="J886" s="81"/>
      <c r="K886" s="138"/>
      <c r="L886" s="4"/>
      <c r="M886" s="139"/>
      <c r="N886" s="139"/>
      <c r="O886" s="139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81"/>
      <c r="C887" s="4"/>
      <c r="D887" s="79"/>
      <c r="E887" s="81"/>
      <c r="F887" s="4"/>
      <c r="G887" s="4"/>
      <c r="H887" s="79"/>
      <c r="I887" s="81"/>
      <c r="J887" s="81"/>
      <c r="K887" s="138"/>
      <c r="L887" s="4"/>
      <c r="M887" s="139"/>
      <c r="N887" s="139"/>
      <c r="O887" s="139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81"/>
      <c r="C888" s="4"/>
      <c r="D888" s="79"/>
      <c r="E888" s="81"/>
      <c r="F888" s="4"/>
      <c r="G888" s="4"/>
      <c r="H888" s="79"/>
      <c r="I888" s="81"/>
      <c r="J888" s="81"/>
      <c r="K888" s="138"/>
      <c r="L888" s="4"/>
      <c r="M888" s="139"/>
      <c r="N888" s="139"/>
      <c r="O888" s="139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81"/>
      <c r="C889" s="4"/>
      <c r="D889" s="79"/>
      <c r="E889" s="81"/>
      <c r="F889" s="4"/>
      <c r="G889" s="4"/>
      <c r="H889" s="79"/>
      <c r="I889" s="81"/>
      <c r="J889" s="81"/>
      <c r="K889" s="138"/>
      <c r="L889" s="4"/>
      <c r="M889" s="139"/>
      <c r="N889" s="139"/>
      <c r="O889" s="139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81"/>
      <c r="C890" s="4"/>
      <c r="D890" s="79"/>
      <c r="E890" s="81"/>
      <c r="F890" s="4"/>
      <c r="G890" s="4"/>
      <c r="H890" s="79"/>
      <c r="I890" s="81"/>
      <c r="J890" s="81"/>
      <c r="K890" s="138"/>
      <c r="L890" s="4"/>
      <c r="M890" s="139"/>
      <c r="N890" s="139"/>
      <c r="O890" s="139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81"/>
      <c r="C891" s="4"/>
      <c r="D891" s="79"/>
      <c r="E891" s="81"/>
      <c r="F891" s="4"/>
      <c r="G891" s="4"/>
      <c r="H891" s="79"/>
      <c r="I891" s="81"/>
      <c r="J891" s="81"/>
      <c r="K891" s="138"/>
      <c r="L891" s="4"/>
      <c r="M891" s="139"/>
      <c r="N891" s="139"/>
      <c r="O891" s="139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81"/>
      <c r="C892" s="4"/>
      <c r="D892" s="79"/>
      <c r="E892" s="81"/>
      <c r="F892" s="4"/>
      <c r="G892" s="4"/>
      <c r="H892" s="79"/>
      <c r="I892" s="81"/>
      <c r="J892" s="81"/>
      <c r="K892" s="138"/>
      <c r="L892" s="4"/>
      <c r="M892" s="139"/>
      <c r="N892" s="139"/>
      <c r="O892" s="139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81"/>
      <c r="C893" s="4"/>
      <c r="D893" s="79"/>
      <c r="E893" s="81"/>
      <c r="F893" s="4"/>
      <c r="G893" s="4"/>
      <c r="H893" s="79"/>
      <c r="I893" s="81"/>
      <c r="J893" s="81"/>
      <c r="K893" s="138"/>
      <c r="L893" s="4"/>
      <c r="M893" s="139"/>
      <c r="N893" s="139"/>
      <c r="O893" s="139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81"/>
      <c r="C894" s="4"/>
      <c r="D894" s="79"/>
      <c r="E894" s="81"/>
      <c r="F894" s="4"/>
      <c r="G894" s="4"/>
      <c r="H894" s="79"/>
      <c r="I894" s="81"/>
      <c r="J894" s="81"/>
      <c r="K894" s="138"/>
      <c r="L894" s="4"/>
      <c r="M894" s="139"/>
      <c r="N894" s="139"/>
      <c r="O894" s="139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81"/>
      <c r="C895" s="4"/>
      <c r="D895" s="79"/>
      <c r="E895" s="81"/>
      <c r="F895" s="4"/>
      <c r="G895" s="4"/>
      <c r="H895" s="79"/>
      <c r="I895" s="81"/>
      <c r="J895" s="81"/>
      <c r="K895" s="138"/>
      <c r="L895" s="4"/>
      <c r="M895" s="139"/>
      <c r="N895" s="139"/>
      <c r="O895" s="139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81"/>
      <c r="C896" s="4"/>
      <c r="D896" s="79"/>
      <c r="E896" s="81"/>
      <c r="F896" s="4"/>
      <c r="G896" s="4"/>
      <c r="H896" s="79"/>
      <c r="I896" s="81"/>
      <c r="J896" s="81"/>
      <c r="K896" s="138"/>
      <c r="L896" s="4"/>
      <c r="M896" s="139"/>
      <c r="N896" s="139"/>
      <c r="O896" s="139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81"/>
      <c r="C897" s="4"/>
      <c r="D897" s="79"/>
      <c r="E897" s="81"/>
      <c r="F897" s="4"/>
      <c r="G897" s="4"/>
      <c r="H897" s="79"/>
      <c r="I897" s="81"/>
      <c r="J897" s="81"/>
      <c r="K897" s="138"/>
      <c r="L897" s="4"/>
      <c r="M897" s="139"/>
      <c r="N897" s="139"/>
      <c r="O897" s="139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81"/>
      <c r="C898" s="4"/>
      <c r="D898" s="79"/>
      <c r="E898" s="81"/>
      <c r="F898" s="4"/>
      <c r="G898" s="4"/>
      <c r="H898" s="79"/>
      <c r="I898" s="81"/>
      <c r="J898" s="81"/>
      <c r="K898" s="138"/>
      <c r="L898" s="4"/>
      <c r="M898" s="139"/>
      <c r="N898" s="139"/>
      <c r="O898" s="139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81"/>
      <c r="C899" s="4"/>
      <c r="D899" s="79"/>
      <c r="E899" s="81"/>
      <c r="F899" s="4"/>
      <c r="G899" s="4"/>
      <c r="H899" s="79"/>
      <c r="I899" s="81"/>
      <c r="J899" s="81"/>
      <c r="K899" s="138"/>
      <c r="L899" s="4"/>
      <c r="M899" s="139"/>
      <c r="N899" s="139"/>
      <c r="O899" s="139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81"/>
      <c r="C900" s="4"/>
      <c r="D900" s="79"/>
      <c r="E900" s="81"/>
      <c r="F900" s="4"/>
      <c r="G900" s="4"/>
      <c r="H900" s="79"/>
      <c r="I900" s="81"/>
      <c r="J900" s="81"/>
      <c r="K900" s="138"/>
      <c r="L900" s="4"/>
      <c r="M900" s="139"/>
      <c r="N900" s="139"/>
      <c r="O900" s="139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81"/>
      <c r="C901" s="4"/>
      <c r="D901" s="79"/>
      <c r="E901" s="81"/>
      <c r="F901" s="4"/>
      <c r="G901" s="4"/>
      <c r="H901" s="79"/>
      <c r="I901" s="81"/>
      <c r="J901" s="81"/>
      <c r="K901" s="138"/>
      <c r="L901" s="4"/>
      <c r="M901" s="139"/>
      <c r="N901" s="139"/>
      <c r="O901" s="139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81"/>
      <c r="C902" s="4"/>
      <c r="D902" s="79"/>
      <c r="E902" s="81"/>
      <c r="F902" s="4"/>
      <c r="G902" s="4"/>
      <c r="H902" s="79"/>
      <c r="I902" s="81"/>
      <c r="J902" s="81"/>
      <c r="K902" s="138"/>
      <c r="L902" s="4"/>
      <c r="M902" s="139"/>
      <c r="N902" s="139"/>
      <c r="O902" s="139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81"/>
      <c r="C903" s="4"/>
      <c r="D903" s="79"/>
      <c r="E903" s="81"/>
      <c r="F903" s="4"/>
      <c r="G903" s="4"/>
      <c r="H903" s="79"/>
      <c r="I903" s="81"/>
      <c r="J903" s="81"/>
      <c r="K903" s="138"/>
      <c r="L903" s="4"/>
      <c r="M903" s="139"/>
      <c r="N903" s="139"/>
      <c r="O903" s="139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81"/>
      <c r="C904" s="4"/>
      <c r="D904" s="79"/>
      <c r="E904" s="81"/>
      <c r="F904" s="4"/>
      <c r="G904" s="4"/>
      <c r="H904" s="79"/>
      <c r="I904" s="81"/>
      <c r="J904" s="81"/>
      <c r="K904" s="138"/>
      <c r="L904" s="4"/>
      <c r="M904" s="139"/>
      <c r="N904" s="139"/>
      <c r="O904" s="139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81"/>
      <c r="C905" s="4"/>
      <c r="D905" s="79"/>
      <c r="E905" s="81"/>
      <c r="F905" s="4"/>
      <c r="G905" s="4"/>
      <c r="H905" s="79"/>
      <c r="I905" s="81"/>
      <c r="J905" s="81"/>
      <c r="K905" s="138"/>
      <c r="L905" s="4"/>
      <c r="M905" s="139"/>
      <c r="N905" s="139"/>
      <c r="O905" s="139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81"/>
      <c r="C906" s="4"/>
      <c r="D906" s="79"/>
      <c r="E906" s="81"/>
      <c r="F906" s="4"/>
      <c r="G906" s="4"/>
      <c r="H906" s="79"/>
      <c r="I906" s="81"/>
      <c r="J906" s="81"/>
      <c r="K906" s="138"/>
      <c r="L906" s="4"/>
      <c r="M906" s="139"/>
      <c r="N906" s="139"/>
      <c r="O906" s="139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81"/>
      <c r="C907" s="4"/>
      <c r="D907" s="79"/>
      <c r="E907" s="81"/>
      <c r="F907" s="4"/>
      <c r="G907" s="4"/>
      <c r="H907" s="79"/>
      <c r="I907" s="81"/>
      <c r="J907" s="81"/>
      <c r="K907" s="138"/>
      <c r="L907" s="4"/>
      <c r="M907" s="139"/>
      <c r="N907" s="139"/>
      <c r="O907" s="139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81"/>
      <c r="C908" s="4"/>
      <c r="D908" s="79"/>
      <c r="E908" s="81"/>
      <c r="F908" s="4"/>
      <c r="G908" s="4"/>
      <c r="H908" s="79"/>
      <c r="I908" s="81"/>
      <c r="J908" s="81"/>
      <c r="K908" s="138"/>
      <c r="L908" s="4"/>
      <c r="M908" s="139"/>
      <c r="N908" s="139"/>
      <c r="O908" s="139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81"/>
      <c r="C909" s="4"/>
      <c r="D909" s="79"/>
      <c r="E909" s="81"/>
      <c r="F909" s="4"/>
      <c r="G909" s="4"/>
      <c r="H909" s="79"/>
      <c r="I909" s="81"/>
      <c r="J909" s="81"/>
      <c r="K909" s="138"/>
      <c r="L909" s="4"/>
      <c r="M909" s="139"/>
      <c r="N909" s="139"/>
      <c r="O909" s="139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81"/>
      <c r="C910" s="4"/>
      <c r="D910" s="79"/>
      <c r="E910" s="81"/>
      <c r="F910" s="4"/>
      <c r="G910" s="4"/>
      <c r="H910" s="79"/>
      <c r="I910" s="81"/>
      <c r="J910" s="81"/>
      <c r="K910" s="138"/>
      <c r="L910" s="4"/>
      <c r="M910" s="139"/>
      <c r="N910" s="139"/>
      <c r="O910" s="139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81"/>
      <c r="C911" s="4"/>
      <c r="D911" s="79"/>
      <c r="E911" s="81"/>
      <c r="F911" s="4"/>
      <c r="G911" s="4"/>
      <c r="H911" s="79"/>
      <c r="I911" s="81"/>
      <c r="J911" s="81"/>
      <c r="K911" s="138"/>
      <c r="L911" s="4"/>
      <c r="M911" s="139"/>
      <c r="N911" s="139"/>
      <c r="O911" s="139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81"/>
      <c r="C912" s="4"/>
      <c r="D912" s="79"/>
      <c r="E912" s="81"/>
      <c r="F912" s="4"/>
      <c r="G912" s="4"/>
      <c r="H912" s="79"/>
      <c r="I912" s="81"/>
      <c r="J912" s="81"/>
      <c r="K912" s="138"/>
      <c r="L912" s="4"/>
      <c r="M912" s="139"/>
      <c r="N912" s="139"/>
      <c r="O912" s="139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81"/>
      <c r="C913" s="4"/>
      <c r="D913" s="79"/>
      <c r="E913" s="81"/>
      <c r="F913" s="4"/>
      <c r="G913" s="4"/>
      <c r="H913" s="79"/>
      <c r="I913" s="81"/>
      <c r="J913" s="81"/>
      <c r="K913" s="138"/>
      <c r="L913" s="4"/>
      <c r="M913" s="139"/>
      <c r="N913" s="139"/>
      <c r="O913" s="139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81"/>
      <c r="C914" s="4"/>
      <c r="D914" s="79"/>
      <c r="E914" s="81"/>
      <c r="F914" s="4"/>
      <c r="G914" s="4"/>
      <c r="H914" s="79"/>
      <c r="I914" s="81"/>
      <c r="J914" s="81"/>
      <c r="K914" s="138"/>
      <c r="L914" s="4"/>
      <c r="M914" s="139"/>
      <c r="N914" s="139"/>
      <c r="O914" s="139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81"/>
      <c r="C915" s="4"/>
      <c r="D915" s="79"/>
      <c r="E915" s="81"/>
      <c r="F915" s="4"/>
      <c r="G915" s="4"/>
      <c r="H915" s="79"/>
      <c r="I915" s="81"/>
      <c r="J915" s="81"/>
      <c r="K915" s="138"/>
      <c r="L915" s="4"/>
      <c r="M915" s="139"/>
      <c r="N915" s="139"/>
      <c r="O915" s="139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81"/>
      <c r="C916" s="4"/>
      <c r="D916" s="79"/>
      <c r="E916" s="81"/>
      <c r="F916" s="4"/>
      <c r="G916" s="4"/>
      <c r="H916" s="79"/>
      <c r="I916" s="81"/>
      <c r="J916" s="81"/>
      <c r="K916" s="138"/>
      <c r="L916" s="4"/>
      <c r="M916" s="139"/>
      <c r="N916" s="139"/>
      <c r="O916" s="139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81"/>
      <c r="C917" s="4"/>
      <c r="D917" s="79"/>
      <c r="E917" s="81"/>
      <c r="F917" s="4"/>
      <c r="G917" s="4"/>
      <c r="H917" s="79"/>
      <c r="I917" s="81"/>
      <c r="J917" s="81"/>
      <c r="K917" s="138"/>
      <c r="L917" s="4"/>
      <c r="M917" s="139"/>
      <c r="N917" s="139"/>
      <c r="O917" s="139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81"/>
      <c r="C918" s="4"/>
      <c r="D918" s="79"/>
      <c r="E918" s="81"/>
      <c r="F918" s="4"/>
      <c r="G918" s="4"/>
      <c r="H918" s="79"/>
      <c r="I918" s="81"/>
      <c r="J918" s="81"/>
      <c r="K918" s="138"/>
      <c r="L918" s="4"/>
      <c r="M918" s="139"/>
      <c r="N918" s="139"/>
      <c r="O918" s="139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81"/>
      <c r="C919" s="4"/>
      <c r="D919" s="79"/>
      <c r="E919" s="81"/>
      <c r="F919" s="4"/>
      <c r="G919" s="4"/>
      <c r="H919" s="79"/>
      <c r="I919" s="81"/>
      <c r="J919" s="81"/>
      <c r="K919" s="138"/>
      <c r="L919" s="4"/>
      <c r="M919" s="139"/>
      <c r="N919" s="139"/>
      <c r="O919" s="139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81"/>
      <c r="C920" s="4"/>
      <c r="D920" s="79"/>
      <c r="E920" s="81"/>
      <c r="F920" s="4"/>
      <c r="G920" s="4"/>
      <c r="H920" s="79"/>
      <c r="I920" s="81"/>
      <c r="J920" s="81"/>
      <c r="K920" s="138"/>
      <c r="L920" s="4"/>
      <c r="M920" s="139"/>
      <c r="N920" s="139"/>
      <c r="O920" s="139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81"/>
      <c r="C921" s="4"/>
      <c r="D921" s="79"/>
      <c r="E921" s="81"/>
      <c r="F921" s="4"/>
      <c r="G921" s="4"/>
      <c r="H921" s="79"/>
      <c r="I921" s="81"/>
      <c r="J921" s="81"/>
      <c r="K921" s="138"/>
      <c r="L921" s="4"/>
      <c r="M921" s="139"/>
      <c r="N921" s="139"/>
      <c r="O921" s="139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81"/>
      <c r="C922" s="4"/>
      <c r="D922" s="79"/>
      <c r="E922" s="81"/>
      <c r="F922" s="4"/>
      <c r="G922" s="4"/>
      <c r="H922" s="79"/>
      <c r="I922" s="81"/>
      <c r="J922" s="81"/>
      <c r="K922" s="138"/>
      <c r="L922" s="4"/>
      <c r="M922" s="139"/>
      <c r="N922" s="139"/>
      <c r="O922" s="139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81"/>
      <c r="C923" s="4"/>
      <c r="D923" s="79"/>
      <c r="E923" s="81"/>
      <c r="F923" s="4"/>
      <c r="G923" s="4"/>
      <c r="H923" s="79"/>
      <c r="I923" s="81"/>
      <c r="J923" s="81"/>
      <c r="K923" s="138"/>
      <c r="L923" s="4"/>
      <c r="M923" s="139"/>
      <c r="N923" s="139"/>
      <c r="O923" s="139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81"/>
      <c r="C924" s="4"/>
      <c r="D924" s="79"/>
      <c r="E924" s="81"/>
      <c r="F924" s="4"/>
      <c r="G924" s="4"/>
      <c r="H924" s="79"/>
      <c r="I924" s="81"/>
      <c r="J924" s="81"/>
      <c r="K924" s="138"/>
      <c r="L924" s="4"/>
      <c r="M924" s="139"/>
      <c r="N924" s="139"/>
      <c r="O924" s="139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81"/>
      <c r="C925" s="4"/>
      <c r="D925" s="79"/>
      <c r="E925" s="81"/>
      <c r="F925" s="4"/>
      <c r="G925" s="4"/>
      <c r="H925" s="79"/>
      <c r="I925" s="81"/>
      <c r="J925" s="81"/>
      <c r="K925" s="138"/>
      <c r="L925" s="4"/>
      <c r="M925" s="139"/>
      <c r="N925" s="139"/>
      <c r="O925" s="139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81"/>
      <c r="C926" s="4"/>
      <c r="D926" s="79"/>
      <c r="E926" s="81"/>
      <c r="F926" s="4"/>
      <c r="G926" s="4"/>
      <c r="H926" s="79"/>
      <c r="I926" s="81"/>
      <c r="J926" s="81"/>
      <c r="K926" s="138"/>
      <c r="L926" s="4"/>
      <c r="M926" s="139"/>
      <c r="N926" s="139"/>
      <c r="O926" s="139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81"/>
      <c r="C927" s="4"/>
      <c r="D927" s="79"/>
      <c r="E927" s="81"/>
      <c r="F927" s="4"/>
      <c r="G927" s="4"/>
      <c r="H927" s="79"/>
      <c r="I927" s="81"/>
      <c r="J927" s="81"/>
      <c r="K927" s="138"/>
      <c r="L927" s="4"/>
      <c r="M927" s="139"/>
      <c r="N927" s="139"/>
      <c r="O927" s="139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81"/>
      <c r="C928" s="4"/>
      <c r="D928" s="79"/>
      <c r="E928" s="81"/>
      <c r="F928" s="4"/>
      <c r="G928" s="4"/>
      <c r="H928" s="79"/>
      <c r="I928" s="81"/>
      <c r="J928" s="81"/>
      <c r="K928" s="138"/>
      <c r="L928" s="4"/>
      <c r="M928" s="139"/>
      <c r="N928" s="139"/>
      <c r="O928" s="139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81"/>
      <c r="C929" s="4"/>
      <c r="D929" s="79"/>
      <c r="E929" s="81"/>
      <c r="F929" s="4"/>
      <c r="G929" s="4"/>
      <c r="H929" s="79"/>
      <c r="I929" s="81"/>
      <c r="J929" s="81"/>
      <c r="K929" s="138"/>
      <c r="L929" s="4"/>
      <c r="M929" s="139"/>
      <c r="N929" s="139"/>
      <c r="O929" s="139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81"/>
      <c r="C930" s="4"/>
      <c r="D930" s="79"/>
      <c r="E930" s="81"/>
      <c r="F930" s="4"/>
      <c r="G930" s="4"/>
      <c r="H930" s="79"/>
      <c r="I930" s="81"/>
      <c r="J930" s="81"/>
      <c r="K930" s="138"/>
      <c r="L930" s="4"/>
      <c r="M930" s="139"/>
      <c r="N930" s="139"/>
      <c r="O930" s="139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81"/>
      <c r="C931" s="4"/>
      <c r="D931" s="79"/>
      <c r="E931" s="81"/>
      <c r="F931" s="4"/>
      <c r="G931" s="4"/>
      <c r="H931" s="79"/>
      <c r="I931" s="81"/>
      <c r="J931" s="81"/>
      <c r="K931" s="138"/>
      <c r="L931" s="4"/>
      <c r="M931" s="139"/>
      <c r="N931" s="139"/>
      <c r="O931" s="139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81"/>
      <c r="C932" s="4"/>
      <c r="D932" s="79"/>
      <c r="E932" s="81"/>
      <c r="F932" s="4"/>
      <c r="G932" s="4"/>
      <c r="H932" s="79"/>
      <c r="I932" s="81"/>
      <c r="J932" s="81"/>
      <c r="K932" s="138"/>
      <c r="L932" s="4"/>
      <c r="M932" s="139"/>
      <c r="N932" s="139"/>
      <c r="O932" s="139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81"/>
      <c r="C933" s="4"/>
      <c r="D933" s="79"/>
      <c r="E933" s="81"/>
      <c r="F933" s="4"/>
      <c r="G933" s="4"/>
      <c r="H933" s="79"/>
      <c r="I933" s="81"/>
      <c r="J933" s="81"/>
      <c r="K933" s="138"/>
      <c r="L933" s="4"/>
      <c r="M933" s="139"/>
      <c r="N933" s="139"/>
      <c r="O933" s="139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81"/>
      <c r="C934" s="4"/>
      <c r="D934" s="79"/>
      <c r="E934" s="81"/>
      <c r="F934" s="4"/>
      <c r="G934" s="4"/>
      <c r="H934" s="79"/>
      <c r="I934" s="81"/>
      <c r="J934" s="81"/>
      <c r="K934" s="138"/>
      <c r="L934" s="4"/>
      <c r="M934" s="139"/>
      <c r="N934" s="139"/>
      <c r="O934" s="139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81"/>
      <c r="C935" s="4"/>
      <c r="D935" s="79"/>
      <c r="E935" s="81"/>
      <c r="F935" s="4"/>
      <c r="G935" s="4"/>
      <c r="H935" s="79"/>
      <c r="I935" s="81"/>
      <c r="J935" s="81"/>
      <c r="K935" s="138"/>
      <c r="L935" s="4"/>
      <c r="M935" s="139"/>
      <c r="N935" s="139"/>
      <c r="O935" s="139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81"/>
      <c r="C936" s="4"/>
      <c r="D936" s="79"/>
      <c r="E936" s="81"/>
      <c r="F936" s="4"/>
      <c r="G936" s="4"/>
      <c r="H936" s="79"/>
      <c r="I936" s="81"/>
      <c r="J936" s="81"/>
      <c r="K936" s="138"/>
      <c r="L936" s="4"/>
      <c r="M936" s="139"/>
      <c r="N936" s="139"/>
      <c r="O936" s="139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81"/>
      <c r="C937" s="4"/>
      <c r="D937" s="79"/>
      <c r="E937" s="81"/>
      <c r="F937" s="4"/>
      <c r="G937" s="4"/>
      <c r="H937" s="79"/>
      <c r="I937" s="81"/>
      <c r="J937" s="81"/>
      <c r="K937" s="138"/>
      <c r="L937" s="4"/>
      <c r="M937" s="139"/>
      <c r="N937" s="139"/>
      <c r="O937" s="139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81"/>
      <c r="C938" s="4"/>
      <c r="D938" s="79"/>
      <c r="E938" s="81"/>
      <c r="F938" s="4"/>
      <c r="G938" s="4"/>
      <c r="H938" s="79"/>
      <c r="I938" s="81"/>
      <c r="J938" s="81"/>
      <c r="K938" s="138"/>
      <c r="L938" s="4"/>
      <c r="M938" s="139"/>
      <c r="N938" s="139"/>
      <c r="O938" s="139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81"/>
      <c r="C939" s="4"/>
      <c r="D939" s="79"/>
      <c r="E939" s="81"/>
      <c r="F939" s="4"/>
      <c r="G939" s="4"/>
      <c r="H939" s="79"/>
      <c r="I939" s="81"/>
      <c r="J939" s="81"/>
      <c r="K939" s="138"/>
      <c r="L939" s="4"/>
      <c r="M939" s="139"/>
      <c r="N939" s="139"/>
      <c r="O939" s="139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81"/>
      <c r="C940" s="4"/>
      <c r="D940" s="79"/>
      <c r="E940" s="81"/>
      <c r="F940" s="4"/>
      <c r="G940" s="4"/>
      <c r="H940" s="79"/>
      <c r="I940" s="81"/>
      <c r="J940" s="81"/>
      <c r="K940" s="138"/>
      <c r="L940" s="4"/>
      <c r="M940" s="139"/>
      <c r="N940" s="139"/>
      <c r="O940" s="139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81"/>
      <c r="C941" s="4"/>
      <c r="D941" s="79"/>
      <c r="E941" s="81"/>
      <c r="F941" s="4"/>
      <c r="G941" s="4"/>
      <c r="H941" s="79"/>
      <c r="I941" s="81"/>
      <c r="J941" s="81"/>
      <c r="K941" s="138"/>
      <c r="L941" s="4"/>
      <c r="M941" s="139"/>
      <c r="N941" s="139"/>
      <c r="O941" s="139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81"/>
      <c r="C942" s="4"/>
      <c r="D942" s="79"/>
      <c r="E942" s="81"/>
      <c r="F942" s="4"/>
      <c r="G942" s="4"/>
      <c r="H942" s="79"/>
      <c r="I942" s="81"/>
      <c r="J942" s="81"/>
      <c r="K942" s="138"/>
      <c r="L942" s="4"/>
      <c r="M942" s="139"/>
      <c r="N942" s="139"/>
      <c r="O942" s="139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81"/>
      <c r="C943" s="4"/>
      <c r="D943" s="79"/>
      <c r="E943" s="81"/>
      <c r="F943" s="4"/>
      <c r="G943" s="4"/>
      <c r="H943" s="79"/>
      <c r="I943" s="81"/>
      <c r="J943" s="81"/>
      <c r="K943" s="138"/>
      <c r="L943" s="4"/>
      <c r="M943" s="139"/>
      <c r="N943" s="139"/>
      <c r="O943" s="139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81"/>
      <c r="C944" s="4"/>
      <c r="D944" s="79"/>
      <c r="E944" s="81"/>
      <c r="F944" s="4"/>
      <c r="G944" s="4"/>
      <c r="H944" s="79"/>
      <c r="I944" s="81"/>
      <c r="J944" s="81"/>
      <c r="K944" s="138"/>
      <c r="L944" s="4"/>
      <c r="M944" s="139"/>
      <c r="N944" s="139"/>
      <c r="O944" s="139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81"/>
      <c r="C945" s="4"/>
      <c r="D945" s="79"/>
      <c r="E945" s="81"/>
      <c r="F945" s="4"/>
      <c r="G945" s="4"/>
      <c r="H945" s="79"/>
      <c r="I945" s="81"/>
      <c r="J945" s="81"/>
      <c r="K945" s="138"/>
      <c r="L945" s="4"/>
      <c r="M945" s="139"/>
      <c r="N945" s="139"/>
      <c r="O945" s="139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81"/>
      <c r="C946" s="4"/>
      <c r="D946" s="79"/>
      <c r="E946" s="81"/>
      <c r="F946" s="4"/>
      <c r="G946" s="4"/>
      <c r="H946" s="79"/>
      <c r="I946" s="81"/>
      <c r="J946" s="81"/>
      <c r="K946" s="138"/>
      <c r="L946" s="4"/>
      <c r="M946" s="139"/>
      <c r="N946" s="139"/>
      <c r="O946" s="139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81"/>
      <c r="C947" s="4"/>
      <c r="D947" s="79"/>
      <c r="E947" s="81"/>
      <c r="F947" s="4"/>
      <c r="G947" s="4"/>
      <c r="H947" s="79"/>
      <c r="I947" s="81"/>
      <c r="J947" s="81"/>
      <c r="K947" s="138"/>
      <c r="L947" s="4"/>
      <c r="M947" s="139"/>
      <c r="N947" s="139"/>
      <c r="O947" s="139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81"/>
      <c r="C948" s="4"/>
      <c r="D948" s="79"/>
      <c r="E948" s="81"/>
      <c r="F948" s="4"/>
      <c r="G948" s="4"/>
      <c r="H948" s="79"/>
      <c r="I948" s="81"/>
      <c r="J948" s="81"/>
      <c r="K948" s="138"/>
      <c r="L948" s="4"/>
      <c r="M948" s="139"/>
      <c r="N948" s="139"/>
      <c r="O948" s="139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81"/>
      <c r="C949" s="4"/>
      <c r="D949" s="79"/>
      <c r="E949" s="81"/>
      <c r="F949" s="4"/>
      <c r="G949" s="4"/>
      <c r="H949" s="79"/>
      <c r="I949" s="81"/>
      <c r="J949" s="81"/>
      <c r="K949" s="138"/>
      <c r="L949" s="4"/>
      <c r="M949" s="139"/>
      <c r="N949" s="139"/>
      <c r="O949" s="139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81"/>
      <c r="C950" s="4"/>
      <c r="D950" s="79"/>
      <c r="E950" s="81"/>
      <c r="F950" s="4"/>
      <c r="G950" s="4"/>
      <c r="H950" s="79"/>
      <c r="I950" s="81"/>
      <c r="J950" s="81"/>
      <c r="K950" s="138"/>
      <c r="L950" s="4"/>
      <c r="M950" s="139"/>
      <c r="N950" s="139"/>
      <c r="O950" s="139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81"/>
      <c r="C951" s="4"/>
      <c r="D951" s="79"/>
      <c r="E951" s="81"/>
      <c r="F951" s="4"/>
      <c r="G951" s="4"/>
      <c r="H951" s="79"/>
      <c r="I951" s="81"/>
      <c r="J951" s="81"/>
      <c r="K951" s="138"/>
      <c r="L951" s="4"/>
      <c r="M951" s="139"/>
      <c r="N951" s="139"/>
      <c r="O951" s="139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81"/>
      <c r="C952" s="4"/>
      <c r="D952" s="79"/>
      <c r="E952" s="81"/>
      <c r="F952" s="4"/>
      <c r="G952" s="4"/>
      <c r="H952" s="79"/>
      <c r="I952" s="81"/>
      <c r="J952" s="81"/>
      <c r="K952" s="138"/>
      <c r="L952" s="4"/>
      <c r="M952" s="139"/>
      <c r="N952" s="139"/>
      <c r="O952" s="139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81"/>
      <c r="C953" s="4"/>
      <c r="D953" s="79"/>
      <c r="E953" s="81"/>
      <c r="F953" s="4"/>
      <c r="G953" s="4"/>
      <c r="H953" s="79"/>
      <c r="I953" s="81"/>
      <c r="J953" s="81"/>
      <c r="K953" s="138"/>
      <c r="L953" s="4"/>
      <c r="M953" s="139"/>
      <c r="N953" s="139"/>
      <c r="O953" s="139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81"/>
      <c r="C954" s="4"/>
      <c r="D954" s="79"/>
      <c r="E954" s="81"/>
      <c r="F954" s="4"/>
      <c r="G954" s="4"/>
      <c r="H954" s="79"/>
      <c r="I954" s="81"/>
      <c r="J954" s="81"/>
      <c r="K954" s="138"/>
      <c r="L954" s="4"/>
      <c r="M954" s="139"/>
      <c r="N954" s="139"/>
      <c r="O954" s="139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81"/>
      <c r="C955" s="4"/>
      <c r="D955" s="79"/>
      <c r="E955" s="81"/>
      <c r="F955" s="4"/>
      <c r="G955" s="4"/>
      <c r="H955" s="79"/>
      <c r="I955" s="81"/>
      <c r="J955" s="81"/>
      <c r="K955" s="138"/>
      <c r="L955" s="4"/>
      <c r="M955" s="139"/>
      <c r="N955" s="139"/>
      <c r="O955" s="139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81"/>
      <c r="C956" s="4"/>
      <c r="D956" s="79"/>
      <c r="E956" s="81"/>
      <c r="F956" s="4"/>
      <c r="G956" s="4"/>
      <c r="H956" s="79"/>
      <c r="I956" s="81"/>
      <c r="J956" s="81"/>
      <c r="K956" s="138"/>
      <c r="L956" s="4"/>
      <c r="M956" s="139"/>
      <c r="N956" s="139"/>
      <c r="O956" s="139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81"/>
      <c r="C957" s="4"/>
      <c r="D957" s="79"/>
      <c r="E957" s="81"/>
      <c r="F957" s="4"/>
      <c r="G957" s="4"/>
      <c r="H957" s="79"/>
      <c r="I957" s="81"/>
      <c r="J957" s="81"/>
      <c r="K957" s="138"/>
      <c r="L957" s="4"/>
      <c r="M957" s="139"/>
      <c r="N957" s="139"/>
      <c r="O957" s="139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81"/>
      <c r="C958" s="4"/>
      <c r="D958" s="79"/>
      <c r="E958" s="81"/>
      <c r="F958" s="4"/>
      <c r="G958" s="4"/>
      <c r="H958" s="79"/>
      <c r="I958" s="81"/>
      <c r="J958" s="81"/>
      <c r="K958" s="138"/>
      <c r="L958" s="4"/>
      <c r="M958" s="139"/>
      <c r="N958" s="139"/>
      <c r="O958" s="139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81"/>
      <c r="C959" s="4"/>
      <c r="D959" s="79"/>
      <c r="E959" s="81"/>
      <c r="F959" s="4"/>
      <c r="G959" s="4"/>
      <c r="H959" s="79"/>
      <c r="I959" s="81"/>
      <c r="J959" s="81"/>
      <c r="K959" s="138"/>
      <c r="L959" s="4"/>
      <c r="M959" s="139"/>
      <c r="N959" s="139"/>
      <c r="O959" s="139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81"/>
      <c r="C960" s="4"/>
      <c r="D960" s="79"/>
      <c r="E960" s="81"/>
      <c r="F960" s="4"/>
      <c r="G960" s="4"/>
      <c r="H960" s="79"/>
      <c r="I960" s="81"/>
      <c r="J960" s="81"/>
      <c r="K960" s="138"/>
      <c r="L960" s="4"/>
      <c r="M960" s="139"/>
      <c r="N960" s="139"/>
      <c r="O960" s="139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81"/>
      <c r="C961" s="4"/>
      <c r="D961" s="79"/>
      <c r="E961" s="81"/>
      <c r="F961" s="4"/>
      <c r="G961" s="4"/>
      <c r="H961" s="79"/>
      <c r="I961" s="81"/>
      <c r="J961" s="81"/>
      <c r="K961" s="138"/>
      <c r="L961" s="4"/>
      <c r="M961" s="139"/>
      <c r="N961" s="139"/>
      <c r="O961" s="139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81"/>
      <c r="C962" s="4"/>
      <c r="D962" s="79"/>
      <c r="E962" s="81"/>
      <c r="F962" s="4"/>
      <c r="G962" s="4"/>
      <c r="H962" s="79"/>
      <c r="I962" s="81"/>
      <c r="J962" s="81"/>
      <c r="K962" s="138"/>
      <c r="L962" s="4"/>
      <c r="M962" s="139"/>
      <c r="N962" s="139"/>
      <c r="O962" s="139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81"/>
      <c r="C963" s="4"/>
      <c r="D963" s="79"/>
      <c r="E963" s="81"/>
      <c r="F963" s="4"/>
      <c r="G963" s="4"/>
      <c r="H963" s="79"/>
      <c r="I963" s="81"/>
      <c r="J963" s="81"/>
      <c r="K963" s="138"/>
      <c r="L963" s="4"/>
      <c r="M963" s="139"/>
      <c r="N963" s="139"/>
      <c r="O963" s="139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81"/>
      <c r="C964" s="4"/>
      <c r="D964" s="79"/>
      <c r="E964" s="81"/>
      <c r="F964" s="4"/>
      <c r="G964" s="4"/>
      <c r="H964" s="79"/>
      <c r="I964" s="81"/>
      <c r="J964" s="81"/>
      <c r="K964" s="138"/>
      <c r="L964" s="4"/>
      <c r="M964" s="139"/>
      <c r="N964" s="139"/>
      <c r="O964" s="139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81"/>
      <c r="C965" s="4"/>
      <c r="D965" s="79"/>
      <c r="E965" s="81"/>
      <c r="F965" s="4"/>
      <c r="G965" s="4"/>
      <c r="H965" s="79"/>
      <c r="I965" s="81"/>
      <c r="J965" s="81"/>
      <c r="K965" s="138"/>
      <c r="L965" s="4"/>
      <c r="M965" s="139"/>
      <c r="N965" s="139"/>
      <c r="O965" s="139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81"/>
      <c r="C966" s="4"/>
      <c r="D966" s="79"/>
      <c r="E966" s="81"/>
      <c r="F966" s="4"/>
      <c r="G966" s="4"/>
      <c r="H966" s="79"/>
      <c r="I966" s="81"/>
      <c r="J966" s="81"/>
      <c r="K966" s="138"/>
      <c r="L966" s="4"/>
      <c r="M966" s="139"/>
      <c r="N966" s="139"/>
      <c r="O966" s="139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81"/>
      <c r="C967" s="4"/>
      <c r="D967" s="79"/>
      <c r="E967" s="81"/>
      <c r="F967" s="4"/>
      <c r="G967" s="4"/>
      <c r="H967" s="79"/>
      <c r="I967" s="81"/>
      <c r="J967" s="81"/>
      <c r="K967" s="138"/>
      <c r="L967" s="4"/>
      <c r="M967" s="139"/>
      <c r="N967" s="139"/>
      <c r="O967" s="139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81"/>
      <c r="C968" s="4"/>
      <c r="D968" s="79"/>
      <c r="E968" s="81"/>
      <c r="F968" s="4"/>
      <c r="G968" s="4"/>
      <c r="H968" s="79"/>
      <c r="I968" s="81"/>
      <c r="J968" s="81"/>
      <c r="K968" s="138"/>
      <c r="L968" s="4"/>
      <c r="M968" s="139"/>
      <c r="N968" s="139"/>
      <c r="O968" s="139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81"/>
      <c r="C969" s="4"/>
      <c r="D969" s="79"/>
      <c r="E969" s="81"/>
      <c r="F969" s="4"/>
      <c r="G969" s="4"/>
      <c r="H969" s="79"/>
      <c r="I969" s="81"/>
      <c r="J969" s="81"/>
      <c r="K969" s="138"/>
      <c r="L969" s="4"/>
      <c r="M969" s="139"/>
      <c r="N969" s="139"/>
      <c r="O969" s="139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81"/>
      <c r="C970" s="4"/>
      <c r="D970" s="79"/>
      <c r="E970" s="81"/>
      <c r="F970" s="4"/>
      <c r="G970" s="4"/>
      <c r="H970" s="79"/>
      <c r="I970" s="81"/>
      <c r="J970" s="81"/>
      <c r="K970" s="138"/>
      <c r="L970" s="4"/>
      <c r="M970" s="139"/>
      <c r="N970" s="139"/>
      <c r="O970" s="139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81"/>
      <c r="C971" s="4"/>
      <c r="D971" s="79"/>
      <c r="E971" s="81"/>
      <c r="F971" s="4"/>
      <c r="G971" s="4"/>
      <c r="H971" s="79"/>
      <c r="I971" s="81"/>
      <c r="J971" s="81"/>
      <c r="K971" s="138"/>
      <c r="L971" s="4"/>
      <c r="M971" s="139"/>
      <c r="N971" s="139"/>
      <c r="O971" s="139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81"/>
      <c r="C972" s="4"/>
      <c r="D972" s="79"/>
      <c r="E972" s="81"/>
      <c r="F972" s="4"/>
      <c r="G972" s="4"/>
      <c r="H972" s="79"/>
      <c r="I972" s="81"/>
      <c r="J972" s="81"/>
      <c r="K972" s="138"/>
      <c r="L972" s="4"/>
      <c r="M972" s="139"/>
      <c r="N972" s="139"/>
      <c r="O972" s="139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81"/>
      <c r="C973" s="4"/>
      <c r="D973" s="79"/>
      <c r="E973" s="81"/>
      <c r="F973" s="4"/>
      <c r="G973" s="4"/>
      <c r="H973" s="79"/>
      <c r="I973" s="81"/>
      <c r="J973" s="81"/>
      <c r="K973" s="138"/>
      <c r="L973" s="4"/>
      <c r="M973" s="139"/>
      <c r="N973" s="139"/>
      <c r="O973" s="139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81"/>
      <c r="C974" s="4"/>
      <c r="D974" s="79"/>
      <c r="E974" s="81"/>
      <c r="F974" s="4"/>
      <c r="G974" s="4"/>
      <c r="H974" s="79"/>
      <c r="I974" s="81"/>
      <c r="J974" s="81"/>
      <c r="K974" s="138"/>
      <c r="L974" s="4"/>
      <c r="M974" s="139"/>
      <c r="N974" s="139"/>
      <c r="O974" s="139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81"/>
      <c r="C975" s="4"/>
      <c r="D975" s="79"/>
      <c r="E975" s="81"/>
      <c r="F975" s="4"/>
      <c r="G975" s="4"/>
      <c r="H975" s="79"/>
      <c r="I975" s="81"/>
      <c r="J975" s="81"/>
      <c r="K975" s="138"/>
      <c r="L975" s="4"/>
      <c r="M975" s="139"/>
      <c r="N975" s="139"/>
      <c r="O975" s="139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81"/>
      <c r="C976" s="4"/>
      <c r="D976" s="79"/>
      <c r="E976" s="81"/>
      <c r="F976" s="4"/>
      <c r="G976" s="4"/>
      <c r="H976" s="79"/>
      <c r="I976" s="81"/>
      <c r="J976" s="81"/>
      <c r="K976" s="138"/>
      <c r="L976" s="4"/>
      <c r="M976" s="139"/>
      <c r="N976" s="139"/>
      <c r="O976" s="139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81"/>
      <c r="C977" s="4"/>
      <c r="D977" s="79"/>
      <c r="E977" s="81"/>
      <c r="F977" s="4"/>
      <c r="G977" s="4"/>
      <c r="H977" s="79"/>
      <c r="I977" s="81"/>
      <c r="J977" s="81"/>
      <c r="K977" s="138"/>
      <c r="L977" s="4"/>
      <c r="M977" s="139"/>
      <c r="N977" s="139"/>
      <c r="O977" s="139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81"/>
      <c r="C978" s="4"/>
      <c r="D978" s="79"/>
      <c r="E978" s="81"/>
      <c r="F978" s="4"/>
      <c r="G978" s="4"/>
      <c r="H978" s="79"/>
      <c r="I978" s="81"/>
      <c r="J978" s="81"/>
      <c r="K978" s="138"/>
      <c r="L978" s="4"/>
      <c r="M978" s="139"/>
      <c r="N978" s="139"/>
      <c r="O978" s="139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81"/>
      <c r="C979" s="4"/>
      <c r="D979" s="79"/>
      <c r="E979" s="81"/>
      <c r="F979" s="4"/>
      <c r="G979" s="4"/>
      <c r="H979" s="79"/>
      <c r="I979" s="81"/>
      <c r="J979" s="81"/>
      <c r="K979" s="138"/>
      <c r="L979" s="4"/>
      <c r="M979" s="139"/>
      <c r="N979" s="139"/>
      <c r="O979" s="139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81"/>
      <c r="C980" s="4"/>
      <c r="D980" s="79"/>
      <c r="E980" s="81"/>
      <c r="F980" s="4"/>
      <c r="G980" s="4"/>
      <c r="H980" s="79"/>
      <c r="I980" s="81"/>
      <c r="J980" s="81"/>
      <c r="K980" s="138"/>
      <c r="L980" s="4"/>
      <c r="M980" s="139"/>
      <c r="N980" s="139"/>
      <c r="O980" s="139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81"/>
      <c r="C981" s="4"/>
      <c r="D981" s="79"/>
      <c r="E981" s="81"/>
      <c r="F981" s="4"/>
      <c r="G981" s="4"/>
      <c r="H981" s="79"/>
      <c r="I981" s="81"/>
      <c r="J981" s="81"/>
      <c r="K981" s="138"/>
      <c r="L981" s="4"/>
      <c r="M981" s="139"/>
      <c r="N981" s="139"/>
      <c r="O981" s="139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81"/>
      <c r="C982" s="4"/>
      <c r="D982" s="79"/>
      <c r="E982" s="81"/>
      <c r="F982" s="4"/>
      <c r="G982" s="4"/>
      <c r="H982" s="79"/>
      <c r="I982" s="81"/>
      <c r="J982" s="81"/>
      <c r="K982" s="138"/>
      <c r="L982" s="4"/>
      <c r="M982" s="139"/>
      <c r="N982" s="139"/>
      <c r="O982" s="139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81"/>
      <c r="C983" s="4"/>
      <c r="D983" s="79"/>
      <c r="E983" s="81"/>
      <c r="F983" s="4"/>
      <c r="G983" s="4"/>
      <c r="H983" s="79"/>
      <c r="I983" s="81"/>
      <c r="J983" s="81"/>
      <c r="K983" s="138"/>
      <c r="L983" s="4"/>
      <c r="M983" s="139"/>
      <c r="N983" s="139"/>
      <c r="O983" s="139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81"/>
      <c r="C984" s="4"/>
      <c r="D984" s="79"/>
      <c r="E984" s="81"/>
      <c r="F984" s="4"/>
      <c r="G984" s="4"/>
      <c r="H984" s="79"/>
      <c r="I984" s="81"/>
      <c r="J984" s="81"/>
      <c r="K984" s="138"/>
      <c r="L984" s="4"/>
      <c r="M984" s="139"/>
      <c r="N984" s="139"/>
      <c r="O984" s="139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81"/>
      <c r="C985" s="4"/>
      <c r="D985" s="79"/>
      <c r="E985" s="81"/>
      <c r="F985" s="4"/>
      <c r="G985" s="4"/>
      <c r="H985" s="79"/>
      <c r="I985" s="81"/>
      <c r="J985" s="81"/>
      <c r="K985" s="138"/>
      <c r="L985" s="4"/>
      <c r="M985" s="139"/>
      <c r="N985" s="139"/>
      <c r="O985" s="139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81"/>
      <c r="C986" s="4"/>
      <c r="D986" s="79"/>
      <c r="E986" s="81"/>
      <c r="F986" s="4"/>
      <c r="G986" s="4"/>
      <c r="H986" s="79"/>
      <c r="I986" s="81"/>
      <c r="J986" s="81"/>
      <c r="K986" s="138"/>
      <c r="L986" s="4"/>
      <c r="M986" s="139"/>
      <c r="N986" s="139"/>
      <c r="O986" s="139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81"/>
      <c r="C987" s="4"/>
      <c r="D987" s="79"/>
      <c r="E987" s="81"/>
      <c r="F987" s="4"/>
      <c r="G987" s="4"/>
      <c r="H987" s="79"/>
      <c r="I987" s="81"/>
      <c r="J987" s="81"/>
      <c r="K987" s="138"/>
      <c r="L987" s="4"/>
      <c r="M987" s="139"/>
      <c r="N987" s="139"/>
      <c r="O987" s="139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81"/>
      <c r="C988" s="4"/>
      <c r="D988" s="79"/>
      <c r="E988" s="81"/>
      <c r="F988" s="4"/>
      <c r="G988" s="4"/>
      <c r="H988" s="79"/>
      <c r="I988" s="81"/>
      <c r="J988" s="81"/>
      <c r="K988" s="138"/>
      <c r="L988" s="4"/>
      <c r="M988" s="139"/>
      <c r="N988" s="139"/>
      <c r="O988" s="139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81"/>
      <c r="C989" s="4"/>
      <c r="D989" s="79"/>
      <c r="E989" s="81"/>
      <c r="F989" s="4"/>
      <c r="G989" s="4"/>
      <c r="H989" s="79"/>
      <c r="I989" s="81"/>
      <c r="J989" s="81"/>
      <c r="K989" s="138"/>
      <c r="L989" s="4"/>
      <c r="M989" s="139"/>
      <c r="N989" s="139"/>
      <c r="O989" s="139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81"/>
      <c r="C990" s="4"/>
      <c r="D990" s="79"/>
      <c r="E990" s="81"/>
      <c r="F990" s="4"/>
      <c r="G990" s="4"/>
      <c r="H990" s="79"/>
      <c r="I990" s="81"/>
      <c r="J990" s="81"/>
      <c r="K990" s="138"/>
      <c r="L990" s="4"/>
      <c r="M990" s="139"/>
      <c r="N990" s="139"/>
      <c r="O990" s="139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81"/>
      <c r="C991" s="4"/>
      <c r="D991" s="79"/>
      <c r="E991" s="81"/>
      <c r="F991" s="4"/>
      <c r="G991" s="4"/>
      <c r="H991" s="79"/>
      <c r="I991" s="81"/>
      <c r="J991" s="81"/>
      <c r="K991" s="138"/>
      <c r="L991" s="4"/>
      <c r="M991" s="139"/>
      <c r="N991" s="139"/>
      <c r="O991" s="139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81"/>
      <c r="C992" s="4"/>
      <c r="D992" s="79"/>
      <c r="E992" s="81"/>
      <c r="F992" s="4"/>
      <c r="G992" s="4"/>
      <c r="H992" s="79"/>
      <c r="I992" s="81"/>
      <c r="J992" s="81"/>
      <c r="K992" s="138"/>
      <c r="L992" s="4"/>
      <c r="M992" s="139"/>
      <c r="N992" s="139"/>
      <c r="O992" s="139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81"/>
      <c r="C993" s="4"/>
      <c r="D993" s="79"/>
      <c r="E993" s="81"/>
      <c r="F993" s="4"/>
      <c r="G993" s="4"/>
      <c r="H993" s="79"/>
      <c r="I993" s="81"/>
      <c r="J993" s="81"/>
      <c r="K993" s="138"/>
      <c r="L993" s="4"/>
      <c r="M993" s="139"/>
      <c r="N993" s="139"/>
      <c r="O993" s="139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81"/>
      <c r="C994" s="4"/>
      <c r="D994" s="79"/>
      <c r="E994" s="81"/>
      <c r="F994" s="4"/>
      <c r="G994" s="4"/>
      <c r="H994" s="79"/>
      <c r="I994" s="81"/>
      <c r="J994" s="81"/>
      <c r="K994" s="138"/>
      <c r="L994" s="4"/>
      <c r="M994" s="139"/>
      <c r="N994" s="139"/>
      <c r="O994" s="139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81"/>
      <c r="C995" s="4"/>
      <c r="D995" s="79"/>
      <c r="E995" s="81"/>
      <c r="F995" s="4"/>
      <c r="G995" s="4"/>
      <c r="H995" s="79"/>
      <c r="I995" s="81"/>
      <c r="J995" s="81"/>
      <c r="K995" s="138"/>
      <c r="L995" s="4"/>
      <c r="M995" s="139"/>
      <c r="N995" s="139"/>
      <c r="O995" s="139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81"/>
      <c r="C996" s="4"/>
      <c r="D996" s="79"/>
      <c r="E996" s="81"/>
      <c r="F996" s="4"/>
      <c r="G996" s="4"/>
      <c r="H996" s="79"/>
      <c r="I996" s="81"/>
      <c r="J996" s="81"/>
      <c r="K996" s="138"/>
      <c r="L996" s="4"/>
      <c r="M996" s="139"/>
      <c r="N996" s="139"/>
      <c r="O996" s="139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81"/>
      <c r="C997" s="4"/>
      <c r="D997" s="79"/>
      <c r="E997" s="81"/>
      <c r="F997" s="4"/>
      <c r="G997" s="4"/>
      <c r="H997" s="79"/>
      <c r="I997" s="81"/>
      <c r="J997" s="81"/>
      <c r="K997" s="138"/>
      <c r="L997" s="4"/>
      <c r="M997" s="139"/>
      <c r="N997" s="139"/>
      <c r="O997" s="139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81"/>
      <c r="C998" s="4"/>
      <c r="D998" s="79"/>
      <c r="E998" s="81"/>
      <c r="F998" s="4"/>
      <c r="G998" s="4"/>
      <c r="H998" s="79"/>
      <c r="I998" s="81"/>
      <c r="J998" s="81"/>
      <c r="K998" s="138"/>
      <c r="L998" s="4"/>
      <c r="M998" s="139"/>
      <c r="N998" s="139"/>
      <c r="O998" s="139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81"/>
      <c r="C999" s="4"/>
      <c r="D999" s="79"/>
      <c r="E999" s="81"/>
      <c r="F999" s="4"/>
      <c r="G999" s="4"/>
      <c r="H999" s="79"/>
      <c r="I999" s="81"/>
      <c r="J999" s="81"/>
      <c r="K999" s="138"/>
      <c r="L999" s="4"/>
      <c r="M999" s="139"/>
      <c r="N999" s="139"/>
      <c r="O999" s="139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81"/>
      <c r="C1000" s="4"/>
      <c r="D1000" s="79"/>
      <c r="E1000" s="81"/>
      <c r="F1000" s="4"/>
      <c r="G1000" s="4"/>
      <c r="H1000" s="79"/>
      <c r="I1000" s="81"/>
      <c r="J1000" s="81"/>
      <c r="K1000" s="138"/>
      <c r="L1000" s="4"/>
      <c r="M1000" s="139"/>
      <c r="N1000" s="139"/>
      <c r="O1000" s="139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3:P43" xr:uid="{00000000-0009-0000-0000-000012000000}"/>
  <mergeCells count="15">
    <mergeCell ref="L3:L4"/>
    <mergeCell ref="M3:M4"/>
    <mergeCell ref="N3:O3"/>
    <mergeCell ref="A1:O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conditionalFormatting sqref="C3 F3:J3">
    <cfRule type="cellIs" dxfId="68" priority="1" operator="equal">
      <formula>"Tidak Lanjut"</formula>
    </cfRule>
  </conditionalFormatting>
  <conditionalFormatting sqref="C3 F3:J3">
    <cfRule type="cellIs" dxfId="67" priority="2" operator="equal">
      <formula>"Tidak Lanjut"</formula>
    </cfRule>
  </conditionalFormatting>
  <conditionalFormatting sqref="N3:O4">
    <cfRule type="cellIs" dxfId="66" priority="3" operator="equal">
      <formula>"FALSE"</formula>
    </cfRule>
  </conditionalFormatting>
  <pageMargins left="0.7" right="0.7" top="0.75" bottom="0.75" header="0" footer="0"/>
  <pageSetup paperSize="5" orientation="landscape"/>
  <rowBreaks count="1" manualBreakCount="1">
    <brk id="2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>
    <pageSetUpPr fitToPage="1"/>
  </sheetPr>
  <dimension ref="A1:AA997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3.7109375" customWidth="1"/>
    <col min="2" max="2" width="12.5703125" customWidth="1"/>
    <col min="3" max="3" width="19.140625" customWidth="1"/>
    <col min="4" max="4" width="20.7109375" customWidth="1"/>
    <col min="5" max="5" width="15.85546875" customWidth="1"/>
    <col min="6" max="6" width="13.85546875" customWidth="1"/>
    <col min="7" max="7" width="9.28515625" customWidth="1"/>
    <col min="8" max="8" width="30.85546875" customWidth="1"/>
    <col min="9" max="9" width="16.140625" customWidth="1"/>
    <col min="10" max="11" width="12.42578125" customWidth="1"/>
    <col min="12" max="12" width="17.42578125" customWidth="1"/>
    <col min="13" max="13" width="20" customWidth="1"/>
    <col min="14" max="14" width="18.5703125" customWidth="1"/>
    <col min="15" max="15" width="17.7109375" customWidth="1"/>
    <col min="16" max="16" width="11.5703125" hidden="1" customWidth="1"/>
    <col min="17" max="27" width="8.7109375" customWidth="1"/>
  </cols>
  <sheetData>
    <row r="1" spans="1:27" ht="30" customHeight="1">
      <c r="A1" s="1148" t="s">
        <v>4693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6.75" customHeight="1">
      <c r="A2" s="78"/>
      <c r="B2" s="79"/>
      <c r="C2" s="4"/>
      <c r="D2" s="79"/>
      <c r="E2" s="4"/>
      <c r="F2" s="80"/>
      <c r="G2" s="4"/>
      <c r="H2" s="4"/>
      <c r="I2" s="8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>
      <c r="A3" s="1120" t="s">
        <v>0</v>
      </c>
      <c r="B3" s="1145" t="s">
        <v>14</v>
      </c>
      <c r="C3" s="1120" t="s">
        <v>13</v>
      </c>
      <c r="D3" s="1145" t="s">
        <v>4</v>
      </c>
      <c r="E3" s="1145" t="s">
        <v>5</v>
      </c>
      <c r="F3" s="1150" t="s">
        <v>1327</v>
      </c>
      <c r="G3" s="1120" t="s">
        <v>18</v>
      </c>
      <c r="H3" s="1145" t="s">
        <v>20</v>
      </c>
      <c r="I3" s="1145" t="s">
        <v>10</v>
      </c>
      <c r="J3" s="1149" t="s">
        <v>1329</v>
      </c>
      <c r="K3" s="1145" t="s">
        <v>1333</v>
      </c>
      <c r="L3" s="1146" t="s">
        <v>1335</v>
      </c>
      <c r="M3" s="1145" t="s">
        <v>4694</v>
      </c>
      <c r="N3" s="1147" t="s">
        <v>1341</v>
      </c>
      <c r="O3" s="1125"/>
      <c r="P3" s="87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idden="1">
      <c r="A4" s="1122"/>
      <c r="B4" s="1122"/>
      <c r="C4" s="1122"/>
      <c r="D4" s="1122"/>
      <c r="E4" s="1122"/>
      <c r="F4" s="1122"/>
      <c r="G4" s="1122"/>
      <c r="H4" s="1122"/>
      <c r="I4" s="1122"/>
      <c r="J4" s="1122"/>
      <c r="K4" s="1122"/>
      <c r="L4" s="1122"/>
      <c r="M4" s="1122"/>
      <c r="N4" s="93" t="s">
        <v>67</v>
      </c>
      <c r="O4" s="93" t="s">
        <v>69</v>
      </c>
      <c r="P4" s="94">
        <v>46235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30" customHeight="1">
      <c r="A5" s="550">
        <f t="shared" ref="A5:A48" si="0">ROW()-4</f>
        <v>1</v>
      </c>
      <c r="B5" s="96" t="e">
        <f>VLOOKUP($D5,#REF!,6,0)</f>
        <v>#REF!</v>
      </c>
      <c r="C5" s="97" t="e">
        <f>VLOOKUP($D5,#REF!,9,0)</f>
        <v>#REF!</v>
      </c>
      <c r="D5" s="100" t="s">
        <v>401</v>
      </c>
      <c r="E5" s="98" t="e">
        <f>VLOOKUP($D5,#REF!,2,0)</f>
        <v>#REF!</v>
      </c>
      <c r="F5" s="551" t="s">
        <v>1367</v>
      </c>
      <c r="G5" s="99" t="e">
        <f>VLOOKUP($D5,#REF!,13,0)</f>
        <v>#REF!</v>
      </c>
      <c r="H5" s="100" t="e">
        <f>VLOOKUP($D5,#REF!,14,0)</f>
        <v>#REF!</v>
      </c>
      <c r="I5" s="98" t="e">
        <f>VLOOKUP($D5,#REF!,7,0)</f>
        <v>#REF!</v>
      </c>
      <c r="J5" s="98" t="e">
        <f>VLOOKUP($D5,#REF!,3,0)</f>
        <v>#REF!</v>
      </c>
      <c r="K5" s="95">
        <v>4</v>
      </c>
      <c r="L5" s="101" t="e">
        <f>VLOOKUP($D5,#REF!,26,0)</f>
        <v>#REF!</v>
      </c>
      <c r="M5" s="101" t="e">
        <f>VLOOKUP($D5,#REF!,33,0)</f>
        <v>#REF!</v>
      </c>
      <c r="N5" s="101">
        <f t="shared" ref="N5:N40" si="1">IF(F5="Lanjut",$P$4,"")</f>
        <v>46235</v>
      </c>
      <c r="O5" s="101">
        <f t="shared" ref="O5:O48" si="2">IF(AND(F5="Lanjut",K5&lt;4),(EDATE($P$4,4)-1),IF(AND(F5="Lanjut",K5&gt;3),(EDATE($P$4,12)-1)))</f>
        <v>46599</v>
      </c>
      <c r="P5" s="87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30" customHeight="1">
      <c r="A6" s="550">
        <f t="shared" si="0"/>
        <v>2</v>
      </c>
      <c r="B6" s="96" t="e">
        <f>VLOOKUP($D6,#REF!,6,0)</f>
        <v>#REF!</v>
      </c>
      <c r="C6" s="97" t="e">
        <f>VLOOKUP($D6,#REF!,9,0)</f>
        <v>#REF!</v>
      </c>
      <c r="D6" s="100" t="s">
        <v>407</v>
      </c>
      <c r="E6" s="98" t="e">
        <f>VLOOKUP($D6,#REF!,2,0)</f>
        <v>#REF!</v>
      </c>
      <c r="F6" s="551" t="s">
        <v>1367</v>
      </c>
      <c r="G6" s="99" t="e">
        <f>VLOOKUP($D6,#REF!,13,0)</f>
        <v>#REF!</v>
      </c>
      <c r="H6" s="100" t="e">
        <f>VLOOKUP($D6,#REF!,14,0)</f>
        <v>#REF!</v>
      </c>
      <c r="I6" s="98" t="e">
        <f>VLOOKUP($D6,#REF!,7,0)</f>
        <v>#REF!</v>
      </c>
      <c r="J6" s="98" t="e">
        <f>VLOOKUP($D6,#REF!,3,0)</f>
        <v>#REF!</v>
      </c>
      <c r="K6" s="95">
        <v>4</v>
      </c>
      <c r="L6" s="101" t="e">
        <f>VLOOKUP($D6,#REF!,26,0)</f>
        <v>#REF!</v>
      </c>
      <c r="M6" s="101" t="e">
        <f>VLOOKUP($D6,#REF!,33,0)</f>
        <v>#REF!</v>
      </c>
      <c r="N6" s="101">
        <f t="shared" si="1"/>
        <v>46235</v>
      </c>
      <c r="O6" s="101">
        <f t="shared" si="2"/>
        <v>46599</v>
      </c>
      <c r="P6" s="87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30" customHeight="1">
      <c r="A7" s="95">
        <f t="shared" si="0"/>
        <v>3</v>
      </c>
      <c r="B7" s="124" t="e">
        <f>VLOOKUP($D7,#REF!,6,0)</f>
        <v>#REF!</v>
      </c>
      <c r="C7" s="125" t="e">
        <f>VLOOKUP($D7,#REF!,9,0)</f>
        <v>#REF!</v>
      </c>
      <c r="D7" s="127" t="s">
        <v>1412</v>
      </c>
      <c r="E7" s="126" t="e">
        <f>VLOOKUP($D7,#REF!,2,0)</f>
        <v>#REF!</v>
      </c>
      <c r="F7" s="551" t="s">
        <v>1582</v>
      </c>
      <c r="G7" s="126" t="e">
        <f>VLOOKUP($D7,#REF!,13,0)</f>
        <v>#REF!</v>
      </c>
      <c r="H7" s="127" t="e">
        <f>VLOOKUP($D7,#REF!,14,0)</f>
        <v>#REF!</v>
      </c>
      <c r="I7" s="126" t="e">
        <f>VLOOKUP($D7,#REF!,7,0)</f>
        <v>#REF!</v>
      </c>
      <c r="J7" s="126" t="e">
        <f>VLOOKUP($D7,#REF!,3,0)</f>
        <v>#REF!</v>
      </c>
      <c r="K7" s="123">
        <v>4</v>
      </c>
      <c r="L7" s="126" t="e">
        <f>VLOOKUP($D7,#REF!,26,0)</f>
        <v>#REF!</v>
      </c>
      <c r="M7" s="128">
        <v>46234</v>
      </c>
      <c r="N7" s="129" t="str">
        <f t="shared" si="1"/>
        <v/>
      </c>
      <c r="O7" s="129" t="b">
        <f t="shared" si="2"/>
        <v>0</v>
      </c>
      <c r="P7" s="1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30" customHeight="1">
      <c r="A8" s="95">
        <f t="shared" si="0"/>
        <v>4</v>
      </c>
      <c r="B8" s="124" t="e">
        <f>VLOOKUP($D8,#REF!,6,0)</f>
        <v>#REF!</v>
      </c>
      <c r="C8" s="125" t="e">
        <f>VLOOKUP($D8,#REF!,9,0)</f>
        <v>#REF!</v>
      </c>
      <c r="D8" s="127" t="s">
        <v>1398</v>
      </c>
      <c r="E8" s="126" t="e">
        <f>VLOOKUP($D8,#REF!,2,0)</f>
        <v>#REF!</v>
      </c>
      <c r="F8" s="551" t="s">
        <v>1582</v>
      </c>
      <c r="G8" s="126" t="e">
        <f>VLOOKUP($D8,#REF!,13,0)</f>
        <v>#REF!</v>
      </c>
      <c r="H8" s="127" t="e">
        <f>VLOOKUP($D8,#REF!,14,0)</f>
        <v>#REF!</v>
      </c>
      <c r="I8" s="126" t="e">
        <f>VLOOKUP($D8,#REF!,7,0)</f>
        <v>#REF!</v>
      </c>
      <c r="J8" s="126" t="e">
        <f>VLOOKUP($D8,#REF!,3,0)</f>
        <v>#REF!</v>
      </c>
      <c r="K8" s="123">
        <v>4</v>
      </c>
      <c r="L8" s="126" t="e">
        <f>VLOOKUP($D8,#REF!,26,0)</f>
        <v>#REF!</v>
      </c>
      <c r="M8" s="128">
        <v>46234</v>
      </c>
      <c r="N8" s="129" t="str">
        <f t="shared" si="1"/>
        <v/>
      </c>
      <c r="O8" s="129" t="b">
        <f t="shared" si="2"/>
        <v>0</v>
      </c>
      <c r="P8" s="1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30" customHeight="1">
      <c r="A9" s="550">
        <f t="shared" si="0"/>
        <v>5</v>
      </c>
      <c r="B9" s="96" t="e">
        <f>VLOOKUP($D9,#REF!,6,0)</f>
        <v>#REF!</v>
      </c>
      <c r="C9" s="97" t="e">
        <f>VLOOKUP($D9,#REF!,9,0)</f>
        <v>#REF!</v>
      </c>
      <c r="D9" s="100" t="s">
        <v>528</v>
      </c>
      <c r="E9" s="98" t="e">
        <f>VLOOKUP($D9,#REF!,2,0)</f>
        <v>#REF!</v>
      </c>
      <c r="F9" s="551" t="s">
        <v>1367</v>
      </c>
      <c r="G9" s="99" t="e">
        <f>VLOOKUP($D9,#REF!,13,0)</f>
        <v>#REF!</v>
      </c>
      <c r="H9" s="100" t="e">
        <f>VLOOKUP($D9,#REF!,14,0)</f>
        <v>#REF!</v>
      </c>
      <c r="I9" s="98" t="e">
        <f>VLOOKUP($D9,#REF!,7,0)</f>
        <v>#REF!</v>
      </c>
      <c r="J9" s="98" t="e">
        <f>VLOOKUP($D9,#REF!,3,0)</f>
        <v>#REF!</v>
      </c>
      <c r="K9" s="95">
        <v>4</v>
      </c>
      <c r="L9" s="101" t="e">
        <f>VLOOKUP($D9,#REF!,26,0)</f>
        <v>#REF!</v>
      </c>
      <c r="M9" s="101" t="e">
        <f>VLOOKUP($D9,#REF!,33,0)</f>
        <v>#REF!</v>
      </c>
      <c r="N9" s="101">
        <f t="shared" si="1"/>
        <v>46235</v>
      </c>
      <c r="O9" s="101">
        <f t="shared" si="2"/>
        <v>46599</v>
      </c>
      <c r="P9" s="87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30" customHeight="1">
      <c r="A10" s="550">
        <f t="shared" si="0"/>
        <v>6</v>
      </c>
      <c r="B10" s="96" t="e">
        <f>VLOOKUP($D10,#REF!,6,0)</f>
        <v>#REF!</v>
      </c>
      <c r="C10" s="97" t="e">
        <f>VLOOKUP($D10,#REF!,9,0)</f>
        <v>#REF!</v>
      </c>
      <c r="D10" s="100" t="s">
        <v>538</v>
      </c>
      <c r="E10" s="98" t="e">
        <f>VLOOKUP($D10,#REF!,2,0)</f>
        <v>#REF!</v>
      </c>
      <c r="F10" s="551" t="s">
        <v>1367</v>
      </c>
      <c r="G10" s="99" t="e">
        <f>VLOOKUP($D10,#REF!,13,0)</f>
        <v>#REF!</v>
      </c>
      <c r="H10" s="100" t="e">
        <f>VLOOKUP($D10,#REF!,14,0)</f>
        <v>#REF!</v>
      </c>
      <c r="I10" s="98" t="e">
        <f>VLOOKUP($D10,#REF!,7,0)</f>
        <v>#REF!</v>
      </c>
      <c r="J10" s="98" t="e">
        <f>VLOOKUP($D10,#REF!,3,0)</f>
        <v>#REF!</v>
      </c>
      <c r="K10" s="95">
        <v>4</v>
      </c>
      <c r="L10" s="101" t="e">
        <f>VLOOKUP($D10,#REF!,26,0)</f>
        <v>#REF!</v>
      </c>
      <c r="M10" s="101" t="e">
        <f>VLOOKUP($D10,#REF!,33,0)</f>
        <v>#REF!</v>
      </c>
      <c r="N10" s="101">
        <f t="shared" si="1"/>
        <v>46235</v>
      </c>
      <c r="O10" s="101">
        <f t="shared" si="2"/>
        <v>46599</v>
      </c>
      <c r="P10" s="8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30" customHeight="1">
      <c r="A11" s="550">
        <f t="shared" si="0"/>
        <v>7</v>
      </c>
      <c r="B11" s="96" t="e">
        <f>VLOOKUP($D11,#REF!,6,0)</f>
        <v>#REF!</v>
      </c>
      <c r="C11" s="97" t="e">
        <f>VLOOKUP($D11,#REF!,9,0)</f>
        <v>#REF!</v>
      </c>
      <c r="D11" s="100" t="s">
        <v>580</v>
      </c>
      <c r="E11" s="98" t="e">
        <f>VLOOKUP($D11,#REF!,2,0)</f>
        <v>#REF!</v>
      </c>
      <c r="F11" s="551" t="s">
        <v>1367</v>
      </c>
      <c r="G11" s="99" t="e">
        <f>VLOOKUP($D11,#REF!,13,0)</f>
        <v>#REF!</v>
      </c>
      <c r="H11" s="100" t="e">
        <f>VLOOKUP($D11,#REF!,14,0)</f>
        <v>#REF!</v>
      </c>
      <c r="I11" s="98" t="e">
        <f>VLOOKUP($D11,#REF!,7,0)</f>
        <v>#REF!</v>
      </c>
      <c r="J11" s="98" t="e">
        <f>VLOOKUP($D11,#REF!,3,0)</f>
        <v>#REF!</v>
      </c>
      <c r="K11" s="95">
        <v>4</v>
      </c>
      <c r="L11" s="101" t="e">
        <f>VLOOKUP($D11,#REF!,26,0)</f>
        <v>#REF!</v>
      </c>
      <c r="M11" s="101" t="e">
        <f>VLOOKUP($D11,#REF!,33,0)</f>
        <v>#REF!</v>
      </c>
      <c r="N11" s="101">
        <f t="shared" si="1"/>
        <v>46235</v>
      </c>
      <c r="O11" s="101">
        <f t="shared" si="2"/>
        <v>46599</v>
      </c>
      <c r="P11" s="87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30" customHeight="1">
      <c r="A12" s="550">
        <f t="shared" si="0"/>
        <v>8</v>
      </c>
      <c r="B12" s="96" t="e">
        <f>VLOOKUP($D12,#REF!,6,0)</f>
        <v>#REF!</v>
      </c>
      <c r="C12" s="97" t="e">
        <f>VLOOKUP($D12,#REF!,9,0)</f>
        <v>#REF!</v>
      </c>
      <c r="D12" s="100" t="s">
        <v>585</v>
      </c>
      <c r="E12" s="98" t="e">
        <f>VLOOKUP($D12,#REF!,2,0)</f>
        <v>#REF!</v>
      </c>
      <c r="F12" s="551" t="s">
        <v>1367</v>
      </c>
      <c r="G12" s="99" t="e">
        <f>VLOOKUP($D12,#REF!,13,0)</f>
        <v>#REF!</v>
      </c>
      <c r="H12" s="100" t="e">
        <f>VLOOKUP($D12,#REF!,14,0)</f>
        <v>#REF!</v>
      </c>
      <c r="I12" s="98" t="e">
        <f>VLOOKUP($D12,#REF!,7,0)</f>
        <v>#REF!</v>
      </c>
      <c r="J12" s="98" t="e">
        <f>VLOOKUP($D12,#REF!,3,0)</f>
        <v>#REF!</v>
      </c>
      <c r="K12" s="95">
        <v>4</v>
      </c>
      <c r="L12" s="101" t="e">
        <f>VLOOKUP($D12,#REF!,26,0)</f>
        <v>#REF!</v>
      </c>
      <c r="M12" s="101" t="e">
        <f>VLOOKUP($D12,#REF!,33,0)</f>
        <v>#REF!</v>
      </c>
      <c r="N12" s="101">
        <f t="shared" si="1"/>
        <v>46235</v>
      </c>
      <c r="O12" s="101">
        <f t="shared" si="2"/>
        <v>46599</v>
      </c>
      <c r="P12" s="87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30" customHeight="1">
      <c r="A13" s="550">
        <f t="shared" si="0"/>
        <v>9</v>
      </c>
      <c r="B13" s="96" t="e">
        <f>VLOOKUP($D13,#REF!,6,0)</f>
        <v>#REF!</v>
      </c>
      <c r="C13" s="97" t="e">
        <f>VLOOKUP($D13,#REF!,9,0)</f>
        <v>#REF!</v>
      </c>
      <c r="D13" s="100" t="s">
        <v>626</v>
      </c>
      <c r="E13" s="98" t="e">
        <f>VLOOKUP($D13,#REF!,2,0)</f>
        <v>#REF!</v>
      </c>
      <c r="F13" s="551" t="s">
        <v>1367</v>
      </c>
      <c r="G13" s="99" t="e">
        <f>VLOOKUP($D13,#REF!,13,0)</f>
        <v>#REF!</v>
      </c>
      <c r="H13" s="100" t="e">
        <f>VLOOKUP($D13,#REF!,14,0)</f>
        <v>#REF!</v>
      </c>
      <c r="I13" s="98" t="e">
        <f>VLOOKUP($D13,#REF!,7,0)</f>
        <v>#REF!</v>
      </c>
      <c r="J13" s="98" t="e">
        <f>VLOOKUP($D13,#REF!,3,0)</f>
        <v>#REF!</v>
      </c>
      <c r="K13" s="95">
        <v>4</v>
      </c>
      <c r="L13" s="101" t="e">
        <f>VLOOKUP($D13,#REF!,26,0)</f>
        <v>#REF!</v>
      </c>
      <c r="M13" s="101" t="e">
        <f>VLOOKUP($D13,#REF!,33,0)</f>
        <v>#REF!</v>
      </c>
      <c r="N13" s="101">
        <f t="shared" si="1"/>
        <v>46235</v>
      </c>
      <c r="O13" s="101">
        <f t="shared" si="2"/>
        <v>46599</v>
      </c>
      <c r="P13" s="87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30" customHeight="1">
      <c r="A14" s="550">
        <f t="shared" si="0"/>
        <v>10</v>
      </c>
      <c r="B14" s="96" t="e">
        <f>VLOOKUP($D14,#REF!,6,0)</f>
        <v>#REF!</v>
      </c>
      <c r="C14" s="97" t="e">
        <f>VLOOKUP($D14,#REF!,9,0)</f>
        <v>#REF!</v>
      </c>
      <c r="D14" s="100" t="s">
        <v>630</v>
      </c>
      <c r="E14" s="98" t="e">
        <f>VLOOKUP($D14,#REF!,2,0)</f>
        <v>#REF!</v>
      </c>
      <c r="F14" s="551" t="s">
        <v>1367</v>
      </c>
      <c r="G14" s="99" t="e">
        <f>VLOOKUP($D14,#REF!,13,0)</f>
        <v>#REF!</v>
      </c>
      <c r="H14" s="100" t="e">
        <f>VLOOKUP($D14,#REF!,14,0)</f>
        <v>#REF!</v>
      </c>
      <c r="I14" s="98" t="e">
        <f>VLOOKUP($D14,#REF!,7,0)</f>
        <v>#REF!</v>
      </c>
      <c r="J14" s="98" t="e">
        <f>VLOOKUP($D14,#REF!,3,0)</f>
        <v>#REF!</v>
      </c>
      <c r="K14" s="95">
        <v>4</v>
      </c>
      <c r="L14" s="101" t="e">
        <f>VLOOKUP($D14,#REF!,26,0)</f>
        <v>#REF!</v>
      </c>
      <c r="M14" s="101" t="e">
        <f>VLOOKUP($D14,#REF!,33,0)</f>
        <v>#REF!</v>
      </c>
      <c r="N14" s="101">
        <f t="shared" si="1"/>
        <v>46235</v>
      </c>
      <c r="O14" s="101">
        <f t="shared" si="2"/>
        <v>46599</v>
      </c>
      <c r="P14" s="87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30" customHeight="1">
      <c r="A15" s="550">
        <f t="shared" si="0"/>
        <v>11</v>
      </c>
      <c r="B15" s="96" t="e">
        <f>VLOOKUP($D15,#REF!,6,0)</f>
        <v>#REF!</v>
      </c>
      <c r="C15" s="97" t="e">
        <f>VLOOKUP($D15,#REF!,9,0)</f>
        <v>#REF!</v>
      </c>
      <c r="D15" s="100" t="s">
        <v>747</v>
      </c>
      <c r="E15" s="98" t="e">
        <f>VLOOKUP($D15,#REF!,2,0)</f>
        <v>#REF!</v>
      </c>
      <c r="F15" s="551" t="s">
        <v>1367</v>
      </c>
      <c r="G15" s="99" t="e">
        <f>VLOOKUP($D15,#REF!,13,0)</f>
        <v>#REF!</v>
      </c>
      <c r="H15" s="100" t="e">
        <f>VLOOKUP($D15,#REF!,14,0)</f>
        <v>#REF!</v>
      </c>
      <c r="I15" s="98" t="e">
        <f>VLOOKUP($D15,#REF!,7,0)</f>
        <v>#REF!</v>
      </c>
      <c r="J15" s="98" t="e">
        <f>VLOOKUP($D15,#REF!,3,0)</f>
        <v>#REF!</v>
      </c>
      <c r="K15" s="95">
        <v>4</v>
      </c>
      <c r="L15" s="101" t="e">
        <f>VLOOKUP($D15,#REF!,26,0)</f>
        <v>#REF!</v>
      </c>
      <c r="M15" s="101" t="e">
        <f>VLOOKUP($D15,#REF!,33,0)</f>
        <v>#REF!</v>
      </c>
      <c r="N15" s="101">
        <f t="shared" si="1"/>
        <v>46235</v>
      </c>
      <c r="O15" s="101">
        <f t="shared" si="2"/>
        <v>46599</v>
      </c>
      <c r="P15" s="87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0" customHeight="1">
      <c r="A16" s="550">
        <f t="shared" si="0"/>
        <v>12</v>
      </c>
      <c r="B16" s="96" t="e">
        <f>VLOOKUP($D16,#REF!,6,0)</f>
        <v>#REF!</v>
      </c>
      <c r="C16" s="97" t="e">
        <f>VLOOKUP($D16,#REF!,9,0)</f>
        <v>#REF!</v>
      </c>
      <c r="D16" s="100" t="s">
        <v>733</v>
      </c>
      <c r="E16" s="98" t="e">
        <f>VLOOKUP($D16,#REF!,2,0)</f>
        <v>#REF!</v>
      </c>
      <c r="F16" s="551" t="s">
        <v>1367</v>
      </c>
      <c r="G16" s="99" t="e">
        <f>VLOOKUP($D16,#REF!,13,0)</f>
        <v>#REF!</v>
      </c>
      <c r="H16" s="100" t="e">
        <f>VLOOKUP($D16,#REF!,14,0)</f>
        <v>#REF!</v>
      </c>
      <c r="I16" s="98" t="e">
        <f>VLOOKUP($D16,#REF!,7,0)</f>
        <v>#REF!</v>
      </c>
      <c r="J16" s="98" t="e">
        <f>VLOOKUP($D16,#REF!,3,0)</f>
        <v>#REF!</v>
      </c>
      <c r="K16" s="95">
        <v>4</v>
      </c>
      <c r="L16" s="101" t="e">
        <f>VLOOKUP($D16,#REF!,26,0)</f>
        <v>#REF!</v>
      </c>
      <c r="M16" s="101" t="e">
        <f>VLOOKUP($D16,#REF!,33,0)</f>
        <v>#REF!</v>
      </c>
      <c r="N16" s="101">
        <f t="shared" si="1"/>
        <v>46235</v>
      </c>
      <c r="O16" s="101">
        <f t="shared" si="2"/>
        <v>46599</v>
      </c>
      <c r="P16" s="87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30" customHeight="1">
      <c r="A17" s="550">
        <f t="shared" si="0"/>
        <v>13</v>
      </c>
      <c r="B17" s="96" t="e">
        <f>VLOOKUP($D17,#REF!,6,0)</f>
        <v>#REF!</v>
      </c>
      <c r="C17" s="97" t="e">
        <f>VLOOKUP($D17,#REF!,9,0)</f>
        <v>#REF!</v>
      </c>
      <c r="D17" s="100" t="s">
        <v>739</v>
      </c>
      <c r="E17" s="98" t="e">
        <f>VLOOKUP($D17,#REF!,2,0)</f>
        <v>#REF!</v>
      </c>
      <c r="F17" s="551" t="s">
        <v>1367</v>
      </c>
      <c r="G17" s="99" t="e">
        <f>VLOOKUP($D17,#REF!,13,0)</f>
        <v>#REF!</v>
      </c>
      <c r="H17" s="100" t="e">
        <f>VLOOKUP($D17,#REF!,14,0)</f>
        <v>#REF!</v>
      </c>
      <c r="I17" s="98" t="e">
        <f>VLOOKUP($D17,#REF!,7,0)</f>
        <v>#REF!</v>
      </c>
      <c r="J17" s="98" t="e">
        <f>VLOOKUP($D17,#REF!,3,0)</f>
        <v>#REF!</v>
      </c>
      <c r="K17" s="95">
        <v>4</v>
      </c>
      <c r="L17" s="101" t="e">
        <f>VLOOKUP($D17,#REF!,26,0)</f>
        <v>#REF!</v>
      </c>
      <c r="M17" s="101" t="e">
        <f>VLOOKUP($D17,#REF!,33,0)</f>
        <v>#REF!</v>
      </c>
      <c r="N17" s="101">
        <f t="shared" si="1"/>
        <v>46235</v>
      </c>
      <c r="O17" s="101">
        <f t="shared" si="2"/>
        <v>46599</v>
      </c>
      <c r="P17" s="87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30" customHeight="1">
      <c r="A18" s="550">
        <f t="shared" si="0"/>
        <v>14</v>
      </c>
      <c r="B18" s="96" t="e">
        <f>VLOOKUP($D18,#REF!,6,0)</f>
        <v>#REF!</v>
      </c>
      <c r="C18" s="97" t="e">
        <f>VLOOKUP($D18,#REF!,9,0)</f>
        <v>#REF!</v>
      </c>
      <c r="D18" s="100" t="s">
        <v>752</v>
      </c>
      <c r="E18" s="98" t="e">
        <f>VLOOKUP($D18,#REF!,2,0)</f>
        <v>#REF!</v>
      </c>
      <c r="F18" s="551" t="s">
        <v>1367</v>
      </c>
      <c r="G18" s="99" t="e">
        <f>VLOOKUP($D18,#REF!,13,0)</f>
        <v>#REF!</v>
      </c>
      <c r="H18" s="100" t="e">
        <f>VLOOKUP($D18,#REF!,14,0)</f>
        <v>#REF!</v>
      </c>
      <c r="I18" s="98" t="e">
        <f>VLOOKUP($D18,#REF!,7,0)</f>
        <v>#REF!</v>
      </c>
      <c r="J18" s="98" t="e">
        <f>VLOOKUP($D18,#REF!,3,0)</f>
        <v>#REF!</v>
      </c>
      <c r="K18" s="95">
        <v>4</v>
      </c>
      <c r="L18" s="101" t="e">
        <f>VLOOKUP($D18,#REF!,26,0)</f>
        <v>#REF!</v>
      </c>
      <c r="M18" s="101" t="e">
        <f>VLOOKUP($D18,#REF!,33,0)</f>
        <v>#REF!</v>
      </c>
      <c r="N18" s="101">
        <f t="shared" si="1"/>
        <v>46235</v>
      </c>
      <c r="O18" s="101">
        <f t="shared" si="2"/>
        <v>46599</v>
      </c>
      <c r="P18" s="87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30" customHeight="1">
      <c r="A19" s="550">
        <f t="shared" si="0"/>
        <v>15</v>
      </c>
      <c r="B19" s="96" t="e">
        <f>VLOOKUP($D19,#REF!,6,0)</f>
        <v>#REF!</v>
      </c>
      <c r="C19" s="97" t="e">
        <f>VLOOKUP($D19,#REF!,9,0)</f>
        <v>#REF!</v>
      </c>
      <c r="D19" s="100" t="s">
        <v>726</v>
      </c>
      <c r="E19" s="98" t="e">
        <f>VLOOKUP($D19,#REF!,2,0)</f>
        <v>#REF!</v>
      </c>
      <c r="F19" s="551" t="s">
        <v>1367</v>
      </c>
      <c r="G19" s="99" t="e">
        <f>VLOOKUP($D19,#REF!,13,0)</f>
        <v>#REF!</v>
      </c>
      <c r="H19" s="100" t="e">
        <f>VLOOKUP($D19,#REF!,14,0)</f>
        <v>#REF!</v>
      </c>
      <c r="I19" s="98" t="e">
        <f>VLOOKUP($D19,#REF!,7,0)</f>
        <v>#REF!</v>
      </c>
      <c r="J19" s="98" t="e">
        <f>VLOOKUP($D19,#REF!,3,0)</f>
        <v>#REF!</v>
      </c>
      <c r="K19" s="95">
        <v>4</v>
      </c>
      <c r="L19" s="101" t="e">
        <f>VLOOKUP($D19,#REF!,26,0)</f>
        <v>#REF!</v>
      </c>
      <c r="M19" s="101" t="e">
        <f>VLOOKUP($D19,#REF!,33,0)</f>
        <v>#REF!</v>
      </c>
      <c r="N19" s="101">
        <f t="shared" si="1"/>
        <v>46235</v>
      </c>
      <c r="O19" s="101">
        <f t="shared" si="2"/>
        <v>46599</v>
      </c>
      <c r="P19" s="87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30" hidden="1" customHeight="1">
      <c r="A20" s="550">
        <f t="shared" si="0"/>
        <v>16</v>
      </c>
      <c r="B20" s="96" t="e">
        <f>VLOOKUP($D20,#REF!,6,0)</f>
        <v>#REF!</v>
      </c>
      <c r="C20" s="87" t="e">
        <f>VLOOKUP($D20,#REF!,9,0)</f>
        <v>#REF!</v>
      </c>
      <c r="D20" s="100" t="s">
        <v>1478</v>
      </c>
      <c r="E20" s="98" t="e">
        <f>VLOOKUP($D20,#REF!,2,0)</f>
        <v>#REF!</v>
      </c>
      <c r="F20" s="551" t="s">
        <v>1367</v>
      </c>
      <c r="G20" s="98" t="e">
        <f>VLOOKUP($D20,#REF!,13,0)</f>
        <v>#REF!</v>
      </c>
      <c r="H20" s="100" t="e">
        <f>VLOOKUP($D20,#REF!,14,0)</f>
        <v>#REF!</v>
      </c>
      <c r="I20" s="98" t="e">
        <f>VLOOKUP($D20,#REF!,7,0)</f>
        <v>#REF!</v>
      </c>
      <c r="J20" s="98" t="e">
        <f>VLOOKUP($D20,#REF!,3,0)</f>
        <v>#REF!</v>
      </c>
      <c r="K20" s="95">
        <v>2</v>
      </c>
      <c r="L20" s="98" t="e">
        <f>VLOOKUP($D20,#REF!,26,0)</f>
        <v>#REF!</v>
      </c>
      <c r="M20" s="116">
        <v>46234</v>
      </c>
      <c r="N20" s="101">
        <f t="shared" si="1"/>
        <v>46235</v>
      </c>
      <c r="O20" s="101">
        <f t="shared" si="2"/>
        <v>46356</v>
      </c>
      <c r="P20" s="87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30" customHeight="1">
      <c r="A21" s="550">
        <f t="shared" si="0"/>
        <v>17</v>
      </c>
      <c r="B21" s="96" t="e">
        <f>VLOOKUP($D21,#REF!,6,0)</f>
        <v>#REF!</v>
      </c>
      <c r="C21" s="97" t="e">
        <f>VLOOKUP($D21,#REF!,9,0)</f>
        <v>#REF!</v>
      </c>
      <c r="D21" s="552" t="s">
        <v>909</v>
      </c>
      <c r="E21" s="113" t="e">
        <f>VLOOKUP($D21,#REF!,2,0)</f>
        <v>#REF!</v>
      </c>
      <c r="F21" s="551" t="s">
        <v>1367</v>
      </c>
      <c r="G21" s="99" t="e">
        <f>VLOOKUP($D21,#REF!,13,0)</f>
        <v>#REF!</v>
      </c>
      <c r="H21" s="100" t="e">
        <f>VLOOKUP($D21,#REF!,14,0)</f>
        <v>#REF!</v>
      </c>
      <c r="I21" s="98" t="e">
        <f>VLOOKUP($D21,#REF!,7,0)</f>
        <v>#REF!</v>
      </c>
      <c r="J21" s="98" t="e">
        <f>VLOOKUP($D21,#REF!,3,0)</f>
        <v>#REF!</v>
      </c>
      <c r="K21" s="95">
        <v>4</v>
      </c>
      <c r="L21" s="101" t="e">
        <f>VLOOKUP($D21,#REF!,26,0)</f>
        <v>#REF!</v>
      </c>
      <c r="M21" s="101" t="e">
        <f>VLOOKUP($D21,#REF!,33,0)</f>
        <v>#REF!</v>
      </c>
      <c r="N21" s="101">
        <f t="shared" si="1"/>
        <v>46235</v>
      </c>
      <c r="O21" s="101">
        <f t="shared" si="2"/>
        <v>46599</v>
      </c>
      <c r="P21" s="87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30" customHeight="1">
      <c r="A22" s="550">
        <f t="shared" si="0"/>
        <v>18</v>
      </c>
      <c r="B22" s="96" t="e">
        <f>VLOOKUP($D22,#REF!,6,0)</f>
        <v>#REF!</v>
      </c>
      <c r="C22" s="97" t="e">
        <f>VLOOKUP($D22,#REF!,9,0)</f>
        <v>#REF!</v>
      </c>
      <c r="D22" s="552" t="s">
        <v>921</v>
      </c>
      <c r="E22" s="113" t="e">
        <f>VLOOKUP($D22,#REF!,2,0)</f>
        <v>#REF!</v>
      </c>
      <c r="F22" s="551" t="s">
        <v>1367</v>
      </c>
      <c r="G22" s="99" t="e">
        <f>VLOOKUP($D22,#REF!,13,0)</f>
        <v>#REF!</v>
      </c>
      <c r="H22" s="100" t="e">
        <f>VLOOKUP($D22,#REF!,14,0)</f>
        <v>#REF!</v>
      </c>
      <c r="I22" s="98" t="e">
        <f>VLOOKUP($D22,#REF!,7,0)</f>
        <v>#REF!</v>
      </c>
      <c r="J22" s="98" t="e">
        <f>VLOOKUP($D22,#REF!,3,0)</f>
        <v>#REF!</v>
      </c>
      <c r="K22" s="95">
        <v>4</v>
      </c>
      <c r="L22" s="101" t="e">
        <f>VLOOKUP($D22,#REF!,26,0)</f>
        <v>#REF!</v>
      </c>
      <c r="M22" s="101" t="e">
        <f>VLOOKUP($D22,#REF!,33,0)</f>
        <v>#REF!</v>
      </c>
      <c r="N22" s="101">
        <f t="shared" si="1"/>
        <v>46235</v>
      </c>
      <c r="O22" s="101">
        <f t="shared" si="2"/>
        <v>46599</v>
      </c>
      <c r="P22" s="87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30" customHeight="1">
      <c r="A23" s="550">
        <f t="shared" si="0"/>
        <v>19</v>
      </c>
      <c r="B23" s="96" t="e">
        <f>VLOOKUP($D23,#REF!,6,0)</f>
        <v>#REF!</v>
      </c>
      <c r="C23" s="97" t="e">
        <f>VLOOKUP($D23,#REF!,9,0)</f>
        <v>#REF!</v>
      </c>
      <c r="D23" s="552" t="s">
        <v>930</v>
      </c>
      <c r="E23" s="113" t="e">
        <f>VLOOKUP($D23,#REF!,2,0)</f>
        <v>#REF!</v>
      </c>
      <c r="F23" s="551" t="s">
        <v>1367</v>
      </c>
      <c r="G23" s="99" t="e">
        <f>VLOOKUP($D23,#REF!,13,0)</f>
        <v>#REF!</v>
      </c>
      <c r="H23" s="100" t="e">
        <f>VLOOKUP($D23,#REF!,14,0)</f>
        <v>#REF!</v>
      </c>
      <c r="I23" s="98" t="e">
        <f>VLOOKUP($D23,#REF!,7,0)</f>
        <v>#REF!</v>
      </c>
      <c r="J23" s="98" t="e">
        <f>VLOOKUP($D23,#REF!,3,0)</f>
        <v>#REF!</v>
      </c>
      <c r="K23" s="95">
        <v>4</v>
      </c>
      <c r="L23" s="101" t="e">
        <f>VLOOKUP($D23,#REF!,26,0)</f>
        <v>#REF!</v>
      </c>
      <c r="M23" s="101" t="e">
        <f>VLOOKUP($D23,#REF!,33,0)</f>
        <v>#REF!</v>
      </c>
      <c r="N23" s="101">
        <f t="shared" si="1"/>
        <v>46235</v>
      </c>
      <c r="O23" s="101">
        <f t="shared" si="2"/>
        <v>46599</v>
      </c>
      <c r="P23" s="87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30" customHeight="1">
      <c r="A24" s="550">
        <f t="shared" si="0"/>
        <v>20</v>
      </c>
      <c r="B24" s="96" t="e">
        <f>VLOOKUP($D24,#REF!,6,0)</f>
        <v>#REF!</v>
      </c>
      <c r="C24" s="97" t="e">
        <f>VLOOKUP($D24,#REF!,9,0)</f>
        <v>#REF!</v>
      </c>
      <c r="D24" s="100" t="s">
        <v>1027</v>
      </c>
      <c r="E24" s="98" t="e">
        <f>VLOOKUP($D24,#REF!,2,0)</f>
        <v>#REF!</v>
      </c>
      <c r="F24" s="551" t="s">
        <v>1367</v>
      </c>
      <c r="G24" s="99" t="e">
        <f>VLOOKUP($D24,#REF!,13,0)</f>
        <v>#REF!</v>
      </c>
      <c r="H24" s="100" t="e">
        <f>VLOOKUP($D24,#REF!,14,0)</f>
        <v>#REF!</v>
      </c>
      <c r="I24" s="98" t="e">
        <f>VLOOKUP($D24,#REF!,7,0)</f>
        <v>#REF!</v>
      </c>
      <c r="J24" s="98" t="e">
        <f>VLOOKUP($D24,#REF!,3,0)</f>
        <v>#REF!</v>
      </c>
      <c r="K24" s="95">
        <v>4</v>
      </c>
      <c r="L24" s="101" t="e">
        <f>VLOOKUP($D24,#REF!,26,0)</f>
        <v>#REF!</v>
      </c>
      <c r="M24" s="101" t="e">
        <f>VLOOKUP($D24,#REF!,33,0)</f>
        <v>#REF!</v>
      </c>
      <c r="N24" s="101">
        <f t="shared" si="1"/>
        <v>46235</v>
      </c>
      <c r="O24" s="101">
        <f t="shared" si="2"/>
        <v>46599</v>
      </c>
      <c r="P24" s="87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30" customHeight="1">
      <c r="A25" s="95">
        <f t="shared" si="0"/>
        <v>21</v>
      </c>
      <c r="B25" s="96" t="e">
        <f>VLOOKUP($D25,#REF!,6,0)</f>
        <v>#REF!</v>
      </c>
      <c r="C25" s="87" t="e">
        <f>VLOOKUP($D25,#REF!,9,0)</f>
        <v>#REF!</v>
      </c>
      <c r="D25" s="100" t="s">
        <v>1426</v>
      </c>
      <c r="E25" s="98" t="e">
        <f>VLOOKUP($D25,#REF!,2,0)</f>
        <v>#REF!</v>
      </c>
      <c r="F25" s="551" t="s">
        <v>1582</v>
      </c>
      <c r="G25" s="98" t="e">
        <f>VLOOKUP($D25,#REF!,13,0)</f>
        <v>#REF!</v>
      </c>
      <c r="H25" s="100" t="e">
        <f>VLOOKUP($D25,#REF!,14,0)</f>
        <v>#REF!</v>
      </c>
      <c r="I25" s="98" t="e">
        <f>VLOOKUP($D25,#REF!,7,0)</f>
        <v>#REF!</v>
      </c>
      <c r="J25" s="98" t="e">
        <f>VLOOKUP($D25,#REF!,3,0)</f>
        <v>#REF!</v>
      </c>
      <c r="K25" s="95">
        <v>4</v>
      </c>
      <c r="L25" s="98" t="e">
        <f>VLOOKUP($D25,#REF!,26,0)</f>
        <v>#REF!</v>
      </c>
      <c r="M25" s="98" t="e">
        <f>VLOOKUP($D25,#REF!,33,0)</f>
        <v>#REF!</v>
      </c>
      <c r="N25" s="101" t="str">
        <f t="shared" si="1"/>
        <v/>
      </c>
      <c r="O25" s="101" t="b">
        <f t="shared" si="2"/>
        <v>0</v>
      </c>
      <c r="P25" s="87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30" hidden="1" customHeight="1">
      <c r="A26" s="95">
        <f t="shared" si="0"/>
        <v>22</v>
      </c>
      <c r="B26" s="109" t="e">
        <f>VLOOKUP($D26,#REF!,6,0)</f>
        <v>#REF!</v>
      </c>
      <c r="C26" s="121" t="e">
        <f>VLOOKUP($D26,#REF!,9,0)</f>
        <v>#REF!</v>
      </c>
      <c r="D26" s="111" t="s">
        <v>1363</v>
      </c>
      <c r="E26" s="110" t="e">
        <f>VLOOKUP($D26,#REF!,2,0)</f>
        <v>#REF!</v>
      </c>
      <c r="F26" s="551" t="s">
        <v>1582</v>
      </c>
      <c r="G26" s="110" t="e">
        <f>VLOOKUP($D26,#REF!,13,0)</f>
        <v>#REF!</v>
      </c>
      <c r="H26" s="111" t="e">
        <f>VLOOKUP($D26,#REF!,14,0)</f>
        <v>#REF!</v>
      </c>
      <c r="I26" s="110" t="e">
        <f>VLOOKUP($D26,#REF!,7,0)</f>
        <v>#REF!</v>
      </c>
      <c r="J26" s="110" t="e">
        <f>VLOOKUP($D26,#REF!,3,0)</f>
        <v>#REF!</v>
      </c>
      <c r="K26" s="108">
        <v>3</v>
      </c>
      <c r="L26" s="110" t="e">
        <f>VLOOKUP($D26,#REF!,26,0)</f>
        <v>#REF!</v>
      </c>
      <c r="M26" s="553">
        <v>46234</v>
      </c>
      <c r="N26" s="112" t="str">
        <f t="shared" si="1"/>
        <v/>
      </c>
      <c r="O26" s="112" t="b">
        <f t="shared" si="2"/>
        <v>0</v>
      </c>
      <c r="P26" s="121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30" customHeight="1">
      <c r="A27" s="550">
        <f t="shared" si="0"/>
        <v>23</v>
      </c>
      <c r="B27" s="554" t="e">
        <f>VLOOKUP($D27,#REF!,6,0)</f>
        <v>#REF!</v>
      </c>
      <c r="C27" s="555" t="e">
        <f>VLOOKUP($D27,#REF!,9,0)</f>
        <v>#REF!</v>
      </c>
      <c r="D27" s="556" t="s">
        <v>1053</v>
      </c>
      <c r="E27" s="557" t="e">
        <f>VLOOKUP($D27,#REF!,2,0)</f>
        <v>#REF!</v>
      </c>
      <c r="F27" s="551" t="s">
        <v>1367</v>
      </c>
      <c r="G27" s="558" t="e">
        <f>VLOOKUP($D27,#REF!,13,0)</f>
        <v>#REF!</v>
      </c>
      <c r="H27" s="556" t="e">
        <f>VLOOKUP($D27,#REF!,14,0)</f>
        <v>#REF!</v>
      </c>
      <c r="I27" s="557" t="e">
        <f>VLOOKUP($D27,#REF!,7,0)</f>
        <v>#REF!</v>
      </c>
      <c r="J27" s="557" t="e">
        <f>VLOOKUP($D27,#REF!,3,0)</f>
        <v>#REF!</v>
      </c>
      <c r="K27" s="551">
        <v>4</v>
      </c>
      <c r="L27" s="559" t="e">
        <f>VLOOKUP($D27,#REF!,26,0)</f>
        <v>#REF!</v>
      </c>
      <c r="M27" s="559" t="e">
        <f>VLOOKUP($D27,#REF!,33,0)</f>
        <v>#REF!</v>
      </c>
      <c r="N27" s="559">
        <f t="shared" si="1"/>
        <v>46235</v>
      </c>
      <c r="O27" s="559">
        <f t="shared" si="2"/>
        <v>46599</v>
      </c>
      <c r="P27" s="125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30" hidden="1" customHeight="1">
      <c r="A28" s="95">
        <f t="shared" si="0"/>
        <v>24</v>
      </c>
      <c r="B28" s="96" t="e">
        <f>VLOOKUP($D28,#REF!,6,0)</f>
        <v>#REF!</v>
      </c>
      <c r="C28" s="87" t="e">
        <f>VLOOKUP($D28,#REF!,9,0)</f>
        <v>#REF!</v>
      </c>
      <c r="D28" s="556" t="s">
        <v>1443</v>
      </c>
      <c r="E28" s="98" t="e">
        <f>VLOOKUP($D28,#REF!,2,0)</f>
        <v>#REF!</v>
      </c>
      <c r="F28" s="551" t="s">
        <v>1582</v>
      </c>
      <c r="G28" s="98" t="e">
        <f>VLOOKUP($D28,#REF!,13,0)</f>
        <v>#REF!</v>
      </c>
      <c r="H28" s="100" t="e">
        <f>VLOOKUP($D28,#REF!,14,0)</f>
        <v>#REF!</v>
      </c>
      <c r="I28" s="98" t="e">
        <f>VLOOKUP($D28,#REF!,7,0)</f>
        <v>#REF!</v>
      </c>
      <c r="J28" s="98" t="e">
        <f>VLOOKUP($D28,#REF!,3,0)</f>
        <v>#REF!</v>
      </c>
      <c r="K28" s="95">
        <v>2</v>
      </c>
      <c r="L28" s="98" t="e">
        <f>VLOOKUP($D28,#REF!,26,0)</f>
        <v>#REF!</v>
      </c>
      <c r="M28" s="116">
        <v>46234</v>
      </c>
      <c r="N28" s="101" t="str">
        <f t="shared" si="1"/>
        <v/>
      </c>
      <c r="O28" s="101" t="b">
        <f t="shared" si="2"/>
        <v>0</v>
      </c>
      <c r="P28" s="87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0" customHeight="1">
      <c r="A29" s="550">
        <f t="shared" si="0"/>
        <v>25</v>
      </c>
      <c r="B29" s="96" t="e">
        <f>VLOOKUP($D29,#REF!,6,0)</f>
        <v>#REF!</v>
      </c>
      <c r="C29" s="97" t="e">
        <f>VLOOKUP($D29,#REF!,9,0)</f>
        <v>#REF!</v>
      </c>
      <c r="D29" s="100" t="s">
        <v>1113</v>
      </c>
      <c r="E29" s="172" t="s">
        <v>376</v>
      </c>
      <c r="F29" s="551" t="s">
        <v>1367</v>
      </c>
      <c r="G29" s="99" t="e">
        <f>VLOOKUP($D29,#REF!,13,0)</f>
        <v>#REF!</v>
      </c>
      <c r="H29" s="100" t="e">
        <f>VLOOKUP($D29,#REF!,14,0)</f>
        <v>#REF!</v>
      </c>
      <c r="I29" s="98" t="e">
        <f>VLOOKUP($D29,#REF!,7,0)</f>
        <v>#REF!</v>
      </c>
      <c r="J29" s="98" t="e">
        <f>VLOOKUP($D29,#REF!,3,0)</f>
        <v>#REF!</v>
      </c>
      <c r="K29" s="95">
        <v>4</v>
      </c>
      <c r="L29" s="101" t="e">
        <f>VLOOKUP($D29,#REF!,26,0)</f>
        <v>#REF!</v>
      </c>
      <c r="M29" s="116">
        <v>46234</v>
      </c>
      <c r="N29" s="101">
        <f t="shared" si="1"/>
        <v>46235</v>
      </c>
      <c r="O29" s="101">
        <f t="shared" si="2"/>
        <v>46599</v>
      </c>
      <c r="P29" s="87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30" customHeight="1">
      <c r="A30" s="550">
        <f t="shared" si="0"/>
        <v>26</v>
      </c>
      <c r="B30" s="96" t="e">
        <f>VLOOKUP($D30,#REF!,6,0)</f>
        <v>#REF!</v>
      </c>
      <c r="C30" s="97" t="e">
        <f>VLOOKUP($D30,#REF!,9,0)</f>
        <v>#REF!</v>
      </c>
      <c r="D30" s="100" t="s">
        <v>1124</v>
      </c>
      <c r="E30" s="98" t="e">
        <f>VLOOKUP($D30,#REF!,2,0)</f>
        <v>#REF!</v>
      </c>
      <c r="F30" s="551" t="s">
        <v>1367</v>
      </c>
      <c r="G30" s="99" t="e">
        <f>VLOOKUP($D30,#REF!,13,0)</f>
        <v>#REF!</v>
      </c>
      <c r="H30" s="100" t="e">
        <f>VLOOKUP($D30,#REF!,14,0)</f>
        <v>#REF!</v>
      </c>
      <c r="I30" s="98" t="e">
        <f>VLOOKUP($D30,#REF!,7,0)</f>
        <v>#REF!</v>
      </c>
      <c r="J30" s="98" t="e">
        <f>VLOOKUP($D30,#REF!,3,0)</f>
        <v>#REF!</v>
      </c>
      <c r="K30" s="95">
        <v>4</v>
      </c>
      <c r="L30" s="101" t="e">
        <f>VLOOKUP($D30,#REF!,26,0)</f>
        <v>#REF!</v>
      </c>
      <c r="M30" s="101" t="e">
        <f>VLOOKUP($D30,#REF!,33,0)</f>
        <v>#REF!</v>
      </c>
      <c r="N30" s="101">
        <f t="shared" si="1"/>
        <v>46235</v>
      </c>
      <c r="O30" s="101">
        <f t="shared" si="2"/>
        <v>46599</v>
      </c>
      <c r="P30" s="87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30" customHeight="1">
      <c r="A31" s="550">
        <f t="shared" si="0"/>
        <v>27</v>
      </c>
      <c r="B31" s="96" t="e">
        <f>VLOOKUP($D31,#REF!,6,0)</f>
        <v>#REF!</v>
      </c>
      <c r="C31" s="97" t="e">
        <f>VLOOKUP($D31,#REF!,9,0)</f>
        <v>#REF!</v>
      </c>
      <c r="D31" s="100" t="s">
        <v>1148</v>
      </c>
      <c r="E31" s="98" t="e">
        <f>VLOOKUP($D31,#REF!,2,0)</f>
        <v>#REF!</v>
      </c>
      <c r="F31" s="551" t="s">
        <v>1367</v>
      </c>
      <c r="G31" s="99" t="e">
        <f>VLOOKUP($D31,#REF!,13,0)</f>
        <v>#REF!</v>
      </c>
      <c r="H31" s="100" t="e">
        <f>VLOOKUP($D31,#REF!,14,0)</f>
        <v>#REF!</v>
      </c>
      <c r="I31" s="98" t="e">
        <f>VLOOKUP($D31,#REF!,7,0)</f>
        <v>#REF!</v>
      </c>
      <c r="J31" s="98" t="e">
        <f>VLOOKUP($D31,#REF!,3,0)</f>
        <v>#REF!</v>
      </c>
      <c r="K31" s="95">
        <v>4</v>
      </c>
      <c r="L31" s="101" t="e">
        <f>VLOOKUP($D31,#REF!,26,0)</f>
        <v>#REF!</v>
      </c>
      <c r="M31" s="101" t="e">
        <f>VLOOKUP($D31,#REF!,33,0)</f>
        <v>#REF!</v>
      </c>
      <c r="N31" s="101">
        <f t="shared" si="1"/>
        <v>46235</v>
      </c>
      <c r="O31" s="101">
        <f t="shared" si="2"/>
        <v>46599</v>
      </c>
      <c r="P31" s="87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30" customHeight="1">
      <c r="A32" s="550">
        <f t="shared" si="0"/>
        <v>28</v>
      </c>
      <c r="B32" s="96" t="e">
        <f>VLOOKUP($D32,#REF!,6,0)</f>
        <v>#REF!</v>
      </c>
      <c r="C32" s="97" t="e">
        <f>VLOOKUP($D32,#REF!,9,0)</f>
        <v>#REF!</v>
      </c>
      <c r="D32" s="100" t="s">
        <v>1173</v>
      </c>
      <c r="E32" s="98" t="e">
        <f>VLOOKUP($D32,#REF!,2,0)</f>
        <v>#REF!</v>
      </c>
      <c r="F32" s="551" t="s">
        <v>1367</v>
      </c>
      <c r="G32" s="99" t="e">
        <f>VLOOKUP($D32,#REF!,13,0)</f>
        <v>#REF!</v>
      </c>
      <c r="H32" s="100" t="e">
        <f>VLOOKUP($D32,#REF!,14,0)</f>
        <v>#REF!</v>
      </c>
      <c r="I32" s="98" t="e">
        <f>VLOOKUP($D32,#REF!,7,0)</f>
        <v>#REF!</v>
      </c>
      <c r="J32" s="98" t="e">
        <f>VLOOKUP($D32,#REF!,3,0)</f>
        <v>#REF!</v>
      </c>
      <c r="K32" s="95">
        <v>4</v>
      </c>
      <c r="L32" s="101" t="e">
        <f>VLOOKUP($D32,#REF!,26,0)</f>
        <v>#REF!</v>
      </c>
      <c r="M32" s="101" t="e">
        <f>VLOOKUP($D32,#REF!,33,0)</f>
        <v>#REF!</v>
      </c>
      <c r="N32" s="101">
        <f t="shared" si="1"/>
        <v>46235</v>
      </c>
      <c r="O32" s="101">
        <f t="shared" si="2"/>
        <v>46599</v>
      </c>
      <c r="P32" s="87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30" hidden="1" customHeight="1">
      <c r="A33" s="550">
        <f t="shared" si="0"/>
        <v>29</v>
      </c>
      <c r="B33" s="143" t="s">
        <v>1157</v>
      </c>
      <c r="C33" s="87" t="e">
        <f>VLOOKUP($D33,#REF!,9,0)</f>
        <v>#REF!</v>
      </c>
      <c r="D33" s="560" t="s">
        <v>1519</v>
      </c>
      <c r="E33" s="98" t="e">
        <f>VLOOKUP($D33,#REF!,2,0)</f>
        <v>#REF!</v>
      </c>
      <c r="F33" s="551" t="s">
        <v>1367</v>
      </c>
      <c r="G33" s="98" t="e">
        <f>VLOOKUP($D33,#REF!,13,0)</f>
        <v>#REF!</v>
      </c>
      <c r="H33" s="100" t="e">
        <f>VLOOKUP($D33,#REF!,14,0)</f>
        <v>#REF!</v>
      </c>
      <c r="I33" s="98" t="e">
        <f>VLOOKUP($D33,#REF!,7,0)</f>
        <v>#REF!</v>
      </c>
      <c r="J33" s="98" t="e">
        <f>VLOOKUP($D33,#REF!,3,0)</f>
        <v>#REF!</v>
      </c>
      <c r="K33" s="95">
        <v>2</v>
      </c>
      <c r="L33" s="98" t="e">
        <f>VLOOKUP($D33,#REF!,26,0)</f>
        <v>#REF!</v>
      </c>
      <c r="M33" s="101">
        <v>46234</v>
      </c>
      <c r="N33" s="101">
        <f t="shared" si="1"/>
        <v>46235</v>
      </c>
      <c r="O33" s="101">
        <f t="shared" si="2"/>
        <v>46356</v>
      </c>
      <c r="P33" s="87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30" customHeight="1">
      <c r="A34" s="95">
        <f t="shared" si="0"/>
        <v>30</v>
      </c>
      <c r="B34" s="124" t="e">
        <f>VLOOKUP($D34,#REF!,6,0)</f>
        <v>#REF!</v>
      </c>
      <c r="C34" s="125" t="e">
        <f>VLOOKUP($D34,#REF!,9,0)</f>
        <v>#REF!</v>
      </c>
      <c r="D34" s="127" t="s">
        <v>1381</v>
      </c>
      <c r="E34" s="126" t="e">
        <f>VLOOKUP($D34,#REF!,2,0)</f>
        <v>#REF!</v>
      </c>
      <c r="F34" s="551" t="s">
        <v>1582</v>
      </c>
      <c r="G34" s="126" t="e">
        <f>VLOOKUP($D34,#REF!,13,0)</f>
        <v>#REF!</v>
      </c>
      <c r="H34" s="127" t="e">
        <f>VLOOKUP($D34,#REF!,14,0)</f>
        <v>#REF!</v>
      </c>
      <c r="I34" s="126" t="e">
        <f>VLOOKUP($D34,#REF!,7,0)</f>
        <v>#REF!</v>
      </c>
      <c r="J34" s="126" t="e">
        <f>VLOOKUP($D34,#REF!,3,0)</f>
        <v>#REF!</v>
      </c>
      <c r="K34" s="123">
        <v>4</v>
      </c>
      <c r="L34" s="126" t="e">
        <f>VLOOKUP($D34,#REF!,26,0)</f>
        <v>#REF!</v>
      </c>
      <c r="M34" s="128">
        <v>46234</v>
      </c>
      <c r="N34" s="129" t="str">
        <f t="shared" si="1"/>
        <v/>
      </c>
      <c r="O34" s="129" t="b">
        <f t="shared" si="2"/>
        <v>0</v>
      </c>
      <c r="P34" s="125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30" customHeight="1">
      <c r="A35" s="550">
        <f t="shared" si="0"/>
        <v>31</v>
      </c>
      <c r="B35" s="96" t="e">
        <f>VLOOKUP($D35,#REF!,6,0)</f>
        <v>#REF!</v>
      </c>
      <c r="C35" s="97" t="e">
        <f>VLOOKUP($D35,#REF!,9,0)</f>
        <v>#REF!</v>
      </c>
      <c r="D35" s="100" t="s">
        <v>1253</v>
      </c>
      <c r="E35" s="98" t="e">
        <f>VLOOKUP($D35,#REF!,2,0)</f>
        <v>#REF!</v>
      </c>
      <c r="F35" s="551" t="s">
        <v>1367</v>
      </c>
      <c r="G35" s="99" t="e">
        <f>VLOOKUP($D35,#REF!,13,0)</f>
        <v>#REF!</v>
      </c>
      <c r="H35" s="100" t="e">
        <f>VLOOKUP($D35,#REF!,14,0)</f>
        <v>#REF!</v>
      </c>
      <c r="I35" s="98" t="e">
        <f>VLOOKUP($D35,#REF!,7,0)</f>
        <v>#REF!</v>
      </c>
      <c r="J35" s="98" t="e">
        <f>VLOOKUP($D35,#REF!,3,0)</f>
        <v>#REF!</v>
      </c>
      <c r="K35" s="95">
        <v>4</v>
      </c>
      <c r="L35" s="101" t="e">
        <f>VLOOKUP($D35,#REF!,26,0)</f>
        <v>#REF!</v>
      </c>
      <c r="M35" s="101" t="e">
        <f>VLOOKUP($D35,#REF!,33,0)</f>
        <v>#REF!</v>
      </c>
      <c r="N35" s="101">
        <f t="shared" si="1"/>
        <v>46235</v>
      </c>
      <c r="O35" s="101">
        <f t="shared" si="2"/>
        <v>46599</v>
      </c>
      <c r="P35" s="87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30" customHeight="1">
      <c r="A36" s="550">
        <f t="shared" si="0"/>
        <v>32</v>
      </c>
      <c r="B36" s="96" t="e">
        <f>VLOOKUP($D36,#REF!,6,0)</f>
        <v>#REF!</v>
      </c>
      <c r="C36" s="97" t="e">
        <f>VLOOKUP($D36,#REF!,9,0)</f>
        <v>#REF!</v>
      </c>
      <c r="D36" s="100" t="s">
        <v>1260</v>
      </c>
      <c r="E36" s="98" t="e">
        <f>VLOOKUP($D36,#REF!,2,0)</f>
        <v>#REF!</v>
      </c>
      <c r="F36" s="551" t="s">
        <v>1367</v>
      </c>
      <c r="G36" s="99" t="e">
        <f>VLOOKUP($D36,#REF!,13,0)</f>
        <v>#REF!</v>
      </c>
      <c r="H36" s="100" t="e">
        <f>VLOOKUP($D36,#REF!,14,0)</f>
        <v>#REF!</v>
      </c>
      <c r="I36" s="98" t="e">
        <f>VLOOKUP($D36,#REF!,7,0)</f>
        <v>#REF!</v>
      </c>
      <c r="J36" s="98" t="e">
        <f>VLOOKUP($D36,#REF!,3,0)</f>
        <v>#REF!</v>
      </c>
      <c r="K36" s="95">
        <v>4</v>
      </c>
      <c r="L36" s="101" t="e">
        <f>VLOOKUP($D36,#REF!,26,0)</f>
        <v>#REF!</v>
      </c>
      <c r="M36" s="101" t="e">
        <f>VLOOKUP($D36,#REF!,33,0)</f>
        <v>#REF!</v>
      </c>
      <c r="N36" s="101">
        <f t="shared" si="1"/>
        <v>46235</v>
      </c>
      <c r="O36" s="101">
        <f t="shared" si="2"/>
        <v>46599</v>
      </c>
      <c r="P36" s="87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30" customHeight="1">
      <c r="A37" s="550">
        <f t="shared" si="0"/>
        <v>33</v>
      </c>
      <c r="B37" s="96" t="e">
        <f>VLOOKUP($D37,#REF!,6,0)</f>
        <v>#REF!</v>
      </c>
      <c r="C37" s="97" t="e">
        <f>VLOOKUP($D37,#REF!,9,0)</f>
        <v>#REF!</v>
      </c>
      <c r="D37" s="100" t="s">
        <v>1272</v>
      </c>
      <c r="E37" s="98" t="e">
        <f>VLOOKUP($D37,#REF!,2,0)</f>
        <v>#REF!</v>
      </c>
      <c r="F37" s="551" t="s">
        <v>1367</v>
      </c>
      <c r="G37" s="99" t="e">
        <f>VLOOKUP($D37,#REF!,13,0)</f>
        <v>#REF!</v>
      </c>
      <c r="H37" s="100" t="e">
        <f>VLOOKUP($D37,#REF!,14,0)</f>
        <v>#REF!</v>
      </c>
      <c r="I37" s="98" t="e">
        <f>VLOOKUP($D37,#REF!,7,0)</f>
        <v>#REF!</v>
      </c>
      <c r="J37" s="98" t="e">
        <f>VLOOKUP($D37,#REF!,3,0)</f>
        <v>#REF!</v>
      </c>
      <c r="K37" s="95">
        <v>4</v>
      </c>
      <c r="L37" s="101" t="e">
        <f>VLOOKUP($D37,#REF!,26,0)</f>
        <v>#REF!</v>
      </c>
      <c r="M37" s="101" t="e">
        <f>VLOOKUP($D37,#REF!,33,0)</f>
        <v>#REF!</v>
      </c>
      <c r="N37" s="101">
        <f t="shared" si="1"/>
        <v>46235</v>
      </c>
      <c r="O37" s="101">
        <f t="shared" si="2"/>
        <v>46599</v>
      </c>
      <c r="P37" s="87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30" hidden="1" customHeight="1">
      <c r="A38" s="550">
        <f t="shared" si="0"/>
        <v>34</v>
      </c>
      <c r="B38" s="96" t="e">
        <f>VLOOKUP($D38,#REF!,6,0)</f>
        <v>#REF!</v>
      </c>
      <c r="C38" s="97" t="e">
        <f>VLOOKUP($D38,#REF!,9,0)</f>
        <v>#REF!</v>
      </c>
      <c r="D38" s="100" t="s">
        <v>1277</v>
      </c>
      <c r="E38" s="98" t="e">
        <f>VLOOKUP($D38,#REF!,2,0)</f>
        <v>#REF!</v>
      </c>
      <c r="F38" s="551" t="s">
        <v>1367</v>
      </c>
      <c r="G38" s="99" t="e">
        <f>VLOOKUP($D38,#REF!,13,0)</f>
        <v>#REF!</v>
      </c>
      <c r="H38" s="100" t="e">
        <f>VLOOKUP($D38,#REF!,14,0)</f>
        <v>#REF!</v>
      </c>
      <c r="I38" s="98" t="e">
        <f>VLOOKUP($D38,#REF!,7,0)</f>
        <v>#REF!</v>
      </c>
      <c r="J38" s="98" t="e">
        <f>VLOOKUP($D38,#REF!,3,0)</f>
        <v>#REF!</v>
      </c>
      <c r="K38" s="95">
        <v>2</v>
      </c>
      <c r="L38" s="101" t="e">
        <f>VLOOKUP($D38,#REF!,26,0)</f>
        <v>#REF!</v>
      </c>
      <c r="M38" s="101" t="e">
        <f>VLOOKUP($D38,#REF!,27,0)</f>
        <v>#REF!</v>
      </c>
      <c r="N38" s="101">
        <f t="shared" si="1"/>
        <v>46235</v>
      </c>
      <c r="O38" s="101">
        <f t="shared" si="2"/>
        <v>46356</v>
      </c>
      <c r="P38" s="87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30" hidden="1" customHeight="1">
      <c r="A39" s="550">
        <f t="shared" si="0"/>
        <v>35</v>
      </c>
      <c r="B39" s="96" t="e">
        <f>VLOOKUP($D39,#REF!,6,0)</f>
        <v>#REF!</v>
      </c>
      <c r="C39" s="97" t="e">
        <f>VLOOKUP($D39,#REF!,9,0)</f>
        <v>#REF!</v>
      </c>
      <c r="D39" s="100" t="s">
        <v>1301</v>
      </c>
      <c r="E39" s="98" t="e">
        <f>VLOOKUP($D39,#REF!,2,0)</f>
        <v>#REF!</v>
      </c>
      <c r="F39" s="551" t="s">
        <v>1367</v>
      </c>
      <c r="G39" s="99" t="e">
        <f>VLOOKUP($D39,#REF!,13,0)</f>
        <v>#REF!</v>
      </c>
      <c r="H39" s="100" t="e">
        <f>VLOOKUP($D39,#REF!,14,0)</f>
        <v>#REF!</v>
      </c>
      <c r="I39" s="98" t="e">
        <f>VLOOKUP($D39,#REF!,7,0)</f>
        <v>#REF!</v>
      </c>
      <c r="J39" s="98" t="e">
        <f>VLOOKUP($D39,#REF!,3,0)</f>
        <v>#REF!</v>
      </c>
      <c r="K39" s="95">
        <v>5</v>
      </c>
      <c r="L39" s="101" t="e">
        <f>VLOOKUP($D39,#REF!,26,0)</f>
        <v>#REF!</v>
      </c>
      <c r="M39" s="101" t="e">
        <f>VLOOKUP($D39,#REF!,33,0)</f>
        <v>#REF!</v>
      </c>
      <c r="N39" s="101">
        <f t="shared" si="1"/>
        <v>46235</v>
      </c>
      <c r="O39" s="101">
        <f t="shared" si="2"/>
        <v>46599</v>
      </c>
      <c r="P39" s="87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30" hidden="1" customHeight="1">
      <c r="A40" s="550">
        <f t="shared" si="0"/>
        <v>36</v>
      </c>
      <c r="B40" s="96" t="e">
        <f>VLOOKUP($D40,#REF!,6,0)</f>
        <v>#REF!</v>
      </c>
      <c r="C40" s="97" t="e">
        <f>VLOOKUP($D40,#REF!,9,0)</f>
        <v>#REF!</v>
      </c>
      <c r="D40" s="100" t="s">
        <v>1515</v>
      </c>
      <c r="E40" s="98" t="e">
        <f>VLOOKUP($D40,#REF!,2,0)</f>
        <v>#REF!</v>
      </c>
      <c r="F40" s="551" t="s">
        <v>1367</v>
      </c>
      <c r="G40" s="99" t="e">
        <f>VLOOKUP($D40,#REF!,13,0)</f>
        <v>#REF!</v>
      </c>
      <c r="H40" s="100" t="e">
        <f>VLOOKUP($D40,#REF!,14,0)</f>
        <v>#REF!</v>
      </c>
      <c r="I40" s="98" t="e">
        <f>VLOOKUP($D40,#REF!,7,0)</f>
        <v>#REF!</v>
      </c>
      <c r="J40" s="98" t="e">
        <f>VLOOKUP($D40,#REF!,3,0)</f>
        <v>#REF!</v>
      </c>
      <c r="K40" s="95">
        <v>3</v>
      </c>
      <c r="L40" s="101" t="e">
        <f>VLOOKUP($D40,#REF!,26,0)</f>
        <v>#REF!</v>
      </c>
      <c r="M40" s="101" t="e">
        <f>VLOOKUP($D40,#REF!,30,0)</f>
        <v>#REF!</v>
      </c>
      <c r="N40" s="101">
        <f t="shared" si="1"/>
        <v>46235</v>
      </c>
      <c r="O40" s="101">
        <f t="shared" si="2"/>
        <v>46356</v>
      </c>
      <c r="P40" s="87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hidden="1" customHeight="1">
      <c r="A41" s="550">
        <f t="shared" si="0"/>
        <v>37</v>
      </c>
      <c r="B41" s="561" t="e">
        <f>VLOOKUP($D41,#REF!,6,0)</f>
        <v>#REF!</v>
      </c>
      <c r="C41" s="562" t="e">
        <f>VLOOKUP($D41,#REF!,9,0)</f>
        <v>#REF!</v>
      </c>
      <c r="D41" s="563" t="s">
        <v>314</v>
      </c>
      <c r="E41" s="564" t="e">
        <f>VLOOKUP($D41,#REF!,2,0)</f>
        <v>#REF!</v>
      </c>
      <c r="F41" s="565" t="s">
        <v>1367</v>
      </c>
      <c r="G41" s="566" t="e">
        <f>VLOOKUP($D41,#REF!,13,0)</f>
        <v>#REF!</v>
      </c>
      <c r="H41" s="563" t="e">
        <f>VLOOKUP($D41,#REF!,14,0)</f>
        <v>#REF!</v>
      </c>
      <c r="I41" s="564" t="e">
        <f>VLOOKUP($D41,#REF!,7,0)</f>
        <v>#REF!</v>
      </c>
      <c r="J41" s="564" t="e">
        <f>VLOOKUP($D41,#REF!,3,0)</f>
        <v>#REF!</v>
      </c>
      <c r="K41" s="567">
        <v>1</v>
      </c>
      <c r="L41" s="568">
        <v>46141</v>
      </c>
      <c r="M41" s="568">
        <v>46218</v>
      </c>
      <c r="N41" s="568">
        <v>46220</v>
      </c>
      <c r="O41" s="569">
        <f t="shared" si="2"/>
        <v>46356</v>
      </c>
      <c r="P41" s="567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hidden="1" customHeight="1">
      <c r="A42" s="550">
        <f t="shared" si="0"/>
        <v>38</v>
      </c>
      <c r="B42" s="561" t="e">
        <f>VLOOKUP($D42,#REF!,6,0)</f>
        <v>#REF!</v>
      </c>
      <c r="C42" s="562" t="e">
        <f>VLOOKUP($D42,#REF!,9,0)</f>
        <v>#REF!</v>
      </c>
      <c r="D42" s="563" t="s">
        <v>718</v>
      </c>
      <c r="E42" s="564" t="e">
        <f>VLOOKUP($D42,#REF!,2,0)</f>
        <v>#REF!</v>
      </c>
      <c r="F42" s="565" t="s">
        <v>1367</v>
      </c>
      <c r="G42" s="566" t="e">
        <f>VLOOKUP($D42,#REF!,13,0)</f>
        <v>#REF!</v>
      </c>
      <c r="H42" s="563" t="e">
        <f>VLOOKUP($D42,#REF!,14,0)</f>
        <v>#REF!</v>
      </c>
      <c r="I42" s="564" t="e">
        <f>VLOOKUP($D42,#REF!,7,0)</f>
        <v>#REF!</v>
      </c>
      <c r="J42" s="564" t="e">
        <f>VLOOKUP($D42,#REF!,3,0)</f>
        <v>#REF!</v>
      </c>
      <c r="K42" s="567">
        <v>1</v>
      </c>
      <c r="L42" s="568">
        <v>46160</v>
      </c>
      <c r="M42" s="568">
        <v>46234</v>
      </c>
      <c r="N42" s="568">
        <v>46235</v>
      </c>
      <c r="O42" s="569">
        <f t="shared" si="2"/>
        <v>46356</v>
      </c>
      <c r="P42" s="567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hidden="1" customHeight="1">
      <c r="A43" s="95">
        <f t="shared" si="0"/>
        <v>39</v>
      </c>
      <c r="B43" s="109" t="e">
        <f>VLOOKUP($D43,#REF!,6,0)</f>
        <v>#REF!</v>
      </c>
      <c r="C43" s="121" t="e">
        <f>VLOOKUP($D43,#REF!,9,0)</f>
        <v>#REF!</v>
      </c>
      <c r="D43" s="111" t="s">
        <v>1334</v>
      </c>
      <c r="E43" s="110" t="e">
        <f>VLOOKUP($D43,#REF!,2,0)</f>
        <v>#REF!</v>
      </c>
      <c r="F43" s="108" t="s">
        <v>1582</v>
      </c>
      <c r="G43" s="110" t="e">
        <f>VLOOKUP($D43,#REF!,13,0)</f>
        <v>#REF!</v>
      </c>
      <c r="H43" s="111" t="e">
        <f>VLOOKUP($D43,#REF!,14,0)</f>
        <v>#REF!</v>
      </c>
      <c r="I43" s="110" t="e">
        <f>VLOOKUP($D43,#REF!,7,0)</f>
        <v>#REF!</v>
      </c>
      <c r="J43" s="110" t="e">
        <f>VLOOKUP($D43,#REF!,3,0)</f>
        <v>#REF!</v>
      </c>
      <c r="K43" s="121">
        <v>1</v>
      </c>
      <c r="L43" s="553">
        <v>46146</v>
      </c>
      <c r="M43" s="553">
        <v>46223</v>
      </c>
      <c r="N43" s="112" t="str">
        <f t="shared" ref="N43:N44" si="3">IF(F43="Lanjut",$P$4,"")</f>
        <v/>
      </c>
      <c r="O43" s="112" t="b">
        <f t="shared" si="2"/>
        <v>0</v>
      </c>
      <c r="P43" s="121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hidden="1" customHeight="1">
      <c r="A44" s="550">
        <f t="shared" si="0"/>
        <v>40</v>
      </c>
      <c r="B44" s="561" t="e">
        <f>VLOOKUP($D44,#REF!,6,0)</f>
        <v>#REF!</v>
      </c>
      <c r="C44" s="562" t="e">
        <f>VLOOKUP($D44,#REF!,9,0)</f>
        <v>#REF!</v>
      </c>
      <c r="D44" s="563" t="s">
        <v>1039</v>
      </c>
      <c r="E44" s="564" t="e">
        <f>VLOOKUP($D44,#REF!,2,0)</f>
        <v>#REF!</v>
      </c>
      <c r="F44" s="565" t="s">
        <v>1367</v>
      </c>
      <c r="G44" s="566" t="e">
        <f>VLOOKUP($D44,#REF!,13,0)</f>
        <v>#REF!</v>
      </c>
      <c r="H44" s="563" t="e">
        <f>VLOOKUP($D44,#REF!,14,0)</f>
        <v>#REF!</v>
      </c>
      <c r="I44" s="564" t="e">
        <f>VLOOKUP($D44,#REF!,7,0)</f>
        <v>#REF!</v>
      </c>
      <c r="J44" s="564" t="e">
        <f>VLOOKUP($D44,#REF!,3,0)</f>
        <v>#REF!</v>
      </c>
      <c r="K44" s="567">
        <v>1</v>
      </c>
      <c r="L44" s="568">
        <v>46155</v>
      </c>
      <c r="M44" s="568">
        <v>46231</v>
      </c>
      <c r="N44" s="569">
        <f t="shared" si="3"/>
        <v>46235</v>
      </c>
      <c r="O44" s="569">
        <f t="shared" si="2"/>
        <v>46356</v>
      </c>
      <c r="P44" s="567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30" hidden="1" customHeight="1">
      <c r="A45" s="550">
        <f t="shared" si="0"/>
        <v>41</v>
      </c>
      <c r="B45" s="561" t="e">
        <f>VLOOKUP($D45,#REF!,6,0)</f>
        <v>#REF!</v>
      </c>
      <c r="C45" s="562" t="e">
        <f>VLOOKUP($D45,#REF!,9,0)</f>
        <v>#REF!</v>
      </c>
      <c r="D45" s="563" t="s">
        <v>1128</v>
      </c>
      <c r="E45" s="564" t="e">
        <f>VLOOKUP($D45,#REF!,2,0)</f>
        <v>#REF!</v>
      </c>
      <c r="F45" s="565" t="s">
        <v>1367</v>
      </c>
      <c r="G45" s="566" t="e">
        <f>VLOOKUP($D45,#REF!,13,0)</f>
        <v>#REF!</v>
      </c>
      <c r="H45" s="563" t="e">
        <f>VLOOKUP($D45,#REF!,14,0)</f>
        <v>#REF!</v>
      </c>
      <c r="I45" s="564" t="e">
        <f>VLOOKUP($D45,#REF!,7,0)</f>
        <v>#REF!</v>
      </c>
      <c r="J45" s="564" t="e">
        <f>VLOOKUP($D45,#REF!,3,0)</f>
        <v>#REF!</v>
      </c>
      <c r="K45" s="567">
        <v>1</v>
      </c>
      <c r="L45" s="568">
        <v>46150</v>
      </c>
      <c r="M45" s="568">
        <v>46226</v>
      </c>
      <c r="N45" s="568">
        <v>46227</v>
      </c>
      <c r="O45" s="569">
        <f t="shared" si="2"/>
        <v>46356</v>
      </c>
      <c r="P45" s="567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hidden="1" customHeight="1">
      <c r="A46" s="550">
        <f t="shared" si="0"/>
        <v>42</v>
      </c>
      <c r="B46" s="561" t="e">
        <f>VLOOKUP($D46,#REF!,6,0)</f>
        <v>#REF!</v>
      </c>
      <c r="C46" s="562" t="e">
        <f>VLOOKUP($D46,#REF!,9,0)</f>
        <v>#REF!</v>
      </c>
      <c r="D46" s="563" t="s">
        <v>1227</v>
      </c>
      <c r="E46" s="564" t="e">
        <f>VLOOKUP($D46,#REF!,2,0)</f>
        <v>#REF!</v>
      </c>
      <c r="F46" s="565" t="s">
        <v>1367</v>
      </c>
      <c r="G46" s="566" t="e">
        <f>VLOOKUP($D46,#REF!,13,0)</f>
        <v>#REF!</v>
      </c>
      <c r="H46" s="563" t="e">
        <f>VLOOKUP($D46,#REF!,14,0)</f>
        <v>#REF!</v>
      </c>
      <c r="I46" s="564" t="e">
        <f>VLOOKUP($D46,#REF!,7,0)</f>
        <v>#REF!</v>
      </c>
      <c r="J46" s="564" t="e">
        <f>VLOOKUP($D46,#REF!,3,0)</f>
        <v>#REF!</v>
      </c>
      <c r="K46" s="567">
        <v>1</v>
      </c>
      <c r="L46" s="568">
        <v>46146</v>
      </c>
      <c r="M46" s="568">
        <v>46223</v>
      </c>
      <c r="N46" s="568">
        <v>46224</v>
      </c>
      <c r="O46" s="569">
        <f t="shared" si="2"/>
        <v>46356</v>
      </c>
      <c r="P46" s="567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hidden="1" customHeight="1">
      <c r="A47" s="95">
        <f t="shared" si="0"/>
        <v>43</v>
      </c>
      <c r="B47" s="561" t="e">
        <f>VLOOKUP($D47,#REF!,6,0)</f>
        <v>#REF!</v>
      </c>
      <c r="C47" s="562" t="e">
        <f>VLOOKUP($D47,#REF!,9,0)</f>
        <v>#REF!</v>
      </c>
      <c r="D47" s="570" t="s">
        <v>1434</v>
      </c>
      <c r="E47" s="571" t="e">
        <f>VLOOKUP($D47,#REF!,2,0)</f>
        <v>#REF!</v>
      </c>
      <c r="F47" s="565" t="s">
        <v>1367</v>
      </c>
      <c r="G47" s="566" t="e">
        <f>VLOOKUP($D47,#REF!,13,0)</f>
        <v>#REF!</v>
      </c>
      <c r="H47" s="563" t="e">
        <f>VLOOKUP($D47,#REF!,14,0)</f>
        <v>#REF!</v>
      </c>
      <c r="I47" s="564" t="e">
        <f>VLOOKUP($D47,#REF!,7,0)</f>
        <v>#REF!</v>
      </c>
      <c r="J47" s="564" t="e">
        <f>VLOOKUP($D47,#REF!,3,0)</f>
        <v>#REF!</v>
      </c>
      <c r="K47" s="567">
        <v>1</v>
      </c>
      <c r="L47" s="568">
        <v>46160</v>
      </c>
      <c r="M47" s="568">
        <v>46234</v>
      </c>
      <c r="N47" s="568">
        <v>46237</v>
      </c>
      <c r="O47" s="569">
        <f t="shared" si="2"/>
        <v>46356</v>
      </c>
      <c r="P47" s="567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>
      <c r="A48" s="550">
        <f t="shared" si="0"/>
        <v>44</v>
      </c>
      <c r="B48" s="561" t="e">
        <f>VLOOKUP($D48,#REF!,6,0)</f>
        <v>#REF!</v>
      </c>
      <c r="C48" s="562" t="e">
        <f>VLOOKUP($D48,#REF!,9,0)</f>
        <v>#REF!</v>
      </c>
      <c r="D48" s="563" t="s">
        <v>1556</v>
      </c>
      <c r="E48" s="564" t="e">
        <f>VLOOKUP($D48,#REF!,2,0)</f>
        <v>#REF!</v>
      </c>
      <c r="F48" s="565" t="s">
        <v>1367</v>
      </c>
      <c r="G48" s="566" t="e">
        <f>VLOOKUP($D48,#REF!,13,0)</f>
        <v>#REF!</v>
      </c>
      <c r="H48" s="563" t="e">
        <f>VLOOKUP($D48,#REF!,14,0)</f>
        <v>#REF!</v>
      </c>
      <c r="I48" s="564" t="e">
        <f>VLOOKUP($D48,#REF!,7,0)</f>
        <v>#REF!</v>
      </c>
      <c r="J48" s="572" t="s">
        <v>120</v>
      </c>
      <c r="K48" s="567">
        <v>1</v>
      </c>
      <c r="L48" s="568">
        <v>46153</v>
      </c>
      <c r="M48" s="568">
        <v>46228</v>
      </c>
      <c r="N48" s="568">
        <v>46231</v>
      </c>
      <c r="O48" s="569">
        <f t="shared" si="2"/>
        <v>46356</v>
      </c>
      <c r="P48" s="567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>
      <c r="A50" s="573" t="s">
        <v>0</v>
      </c>
      <c r="B50" s="573" t="s">
        <v>14</v>
      </c>
      <c r="C50" s="573" t="s">
        <v>13</v>
      </c>
      <c r="D50" s="573" t="s">
        <v>4</v>
      </c>
      <c r="E50" s="573" t="s">
        <v>5</v>
      </c>
      <c r="F50" s="573" t="s">
        <v>1327</v>
      </c>
      <c r="G50" s="573" t="s">
        <v>18</v>
      </c>
      <c r="H50" s="573" t="s">
        <v>20</v>
      </c>
      <c r="I50" s="573" t="s">
        <v>10</v>
      </c>
      <c r="J50" s="574" t="s">
        <v>1329</v>
      </c>
      <c r="K50" s="574" t="s">
        <v>1333</v>
      </c>
      <c r="L50" s="573" t="s">
        <v>4729</v>
      </c>
      <c r="M50" s="573" t="s">
        <v>4730</v>
      </c>
      <c r="N50" s="573" t="s">
        <v>4731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>
      <c r="A51" s="575">
        <f>A48+1</f>
        <v>45</v>
      </c>
      <c r="B51" s="576" t="e">
        <f>VLOOKUP($D51,#REF!,6,0)</f>
        <v>#REF!</v>
      </c>
      <c r="C51" s="577" t="e">
        <f>VLOOKUP($D51,#REF!,9,0)</f>
        <v>#REF!</v>
      </c>
      <c r="D51" s="578" t="s">
        <v>943</v>
      </c>
      <c r="E51" s="579" t="e">
        <f>VLOOKUP($D51,#REF!,2,0)</f>
        <v>#REF!</v>
      </c>
      <c r="F51" s="575" t="s">
        <v>1367</v>
      </c>
      <c r="G51" s="580" t="e">
        <f>VLOOKUP($D51,#REF!,13,0)</f>
        <v>#REF!</v>
      </c>
      <c r="H51" s="581" t="e">
        <f>VLOOKUP($D51,#REF!,14,0)</f>
        <v>#REF!</v>
      </c>
      <c r="I51" s="580" t="e">
        <f>VLOOKUP($D51,#REF!,7,0)</f>
        <v>#REF!</v>
      </c>
      <c r="J51" s="582" t="s">
        <v>4661</v>
      </c>
      <c r="K51" s="580" t="e">
        <f>VLOOKUP($D51,#REF!,3,0)</f>
        <v>#REF!</v>
      </c>
      <c r="L51" s="580" t="e">
        <f>VLOOKUP($D51,#REF!,20,0)</f>
        <v>#REF!</v>
      </c>
      <c r="M51" s="580" t="e">
        <f>VLOOKUP($D51,#REF!,21,0)</f>
        <v>#REF!</v>
      </c>
      <c r="N51" s="580" t="e">
        <f>VLOOKUP($D51,#REF!,22,0)</f>
        <v>#REF!</v>
      </c>
      <c r="O51" s="4"/>
      <c r="P51" s="577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>
      <c r="A52" s="575">
        <f t="shared" ref="A52:A55" si="4">A51+1</f>
        <v>46</v>
      </c>
      <c r="B52" s="576" t="e">
        <f>VLOOKUP($D52,#REF!,6,0)</f>
        <v>#REF!</v>
      </c>
      <c r="C52" s="577" t="e">
        <f>VLOOKUP($D52,#REF!,9,0)</f>
        <v>#REF!</v>
      </c>
      <c r="D52" s="581" t="s">
        <v>1211</v>
      </c>
      <c r="E52" s="580" t="e">
        <f>VLOOKUP($D52,#REF!,2,0)</f>
        <v>#REF!</v>
      </c>
      <c r="F52" s="575" t="s">
        <v>1367</v>
      </c>
      <c r="G52" s="580" t="e">
        <f>VLOOKUP($D52,#REF!,13,0)</f>
        <v>#REF!</v>
      </c>
      <c r="H52" s="581" t="e">
        <f>VLOOKUP($D52,#REF!,14,0)</f>
        <v>#REF!</v>
      </c>
      <c r="I52" s="580" t="e">
        <f>VLOOKUP($D52,#REF!,7,0)</f>
        <v>#REF!</v>
      </c>
      <c r="J52" s="582" t="s">
        <v>4661</v>
      </c>
      <c r="K52" s="580" t="e">
        <f>VLOOKUP($D52,#REF!,3,0)</f>
        <v>#REF!</v>
      </c>
      <c r="L52" s="580" t="e">
        <f>VLOOKUP($D52,#REF!,20,0)</f>
        <v>#REF!</v>
      </c>
      <c r="M52" s="580" t="e">
        <f>VLOOKUP($D52,#REF!,21,0)</f>
        <v>#REF!</v>
      </c>
      <c r="N52" s="580" t="e">
        <f>VLOOKUP($D52,#REF!,22,0)</f>
        <v>#REF!</v>
      </c>
      <c r="O52" s="4"/>
      <c r="P52" s="577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>
      <c r="A53" s="575">
        <f t="shared" si="4"/>
        <v>47</v>
      </c>
      <c r="B53" s="576" t="e">
        <f>VLOOKUP($D53,#REF!,6,0)</f>
        <v>#REF!</v>
      </c>
      <c r="C53" s="577" t="e">
        <f>VLOOKUP($D53,#REF!,9,0)</f>
        <v>#REF!</v>
      </c>
      <c r="D53" s="581" t="s">
        <v>1351</v>
      </c>
      <c r="E53" s="580" t="e">
        <f>VLOOKUP($D53,#REF!,2,0)</f>
        <v>#REF!</v>
      </c>
      <c r="F53" s="575" t="s">
        <v>1367</v>
      </c>
      <c r="G53" s="580" t="e">
        <f>VLOOKUP($D53,#REF!,13,0)</f>
        <v>#REF!</v>
      </c>
      <c r="H53" s="581" t="e">
        <f>VLOOKUP($D53,#REF!,14,0)</f>
        <v>#REF!</v>
      </c>
      <c r="I53" s="580" t="e">
        <f>VLOOKUP($D53,#REF!,7,0)</f>
        <v>#REF!</v>
      </c>
      <c r="J53" s="582" t="s">
        <v>4661</v>
      </c>
      <c r="K53" s="580" t="e">
        <f>VLOOKUP($D53,#REF!,3,0)</f>
        <v>#REF!</v>
      </c>
      <c r="L53" s="580" t="e">
        <f>VLOOKUP($D53,#REF!,20,0)</f>
        <v>#REF!</v>
      </c>
      <c r="M53" s="580" t="e">
        <f>VLOOKUP($D53,#REF!,21,0)</f>
        <v>#REF!</v>
      </c>
      <c r="N53" s="580" t="e">
        <f>VLOOKUP($D53,#REF!,22,0)</f>
        <v>#REF!</v>
      </c>
      <c r="O53" s="4"/>
      <c r="P53" s="577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>
      <c r="A54" s="575">
        <f t="shared" si="4"/>
        <v>48</v>
      </c>
      <c r="B54" s="576" t="e">
        <f>VLOOKUP($D54,#REF!,6,0)</f>
        <v>#REF!</v>
      </c>
      <c r="C54" s="577" t="e">
        <f>VLOOKUP($D54,#REF!,9,0)</f>
        <v>#REF!</v>
      </c>
      <c r="D54" s="578" t="s">
        <v>1568</v>
      </c>
      <c r="E54" s="580" t="e">
        <f>VLOOKUP($D54,#REF!,2,0)</f>
        <v>#REF!</v>
      </c>
      <c r="F54" s="575" t="s">
        <v>1367</v>
      </c>
      <c r="G54" s="584" t="e">
        <f>VLOOKUP($D54,#REF!,13,0)</f>
        <v>#REF!</v>
      </c>
      <c r="H54" s="581" t="e">
        <f>VLOOKUP($D54,#REF!,14,0)</f>
        <v>#REF!</v>
      </c>
      <c r="I54" s="580" t="e">
        <f>VLOOKUP($D54,#REF!,7,0)</f>
        <v>#REF!</v>
      </c>
      <c r="J54" s="582" t="s">
        <v>4661</v>
      </c>
      <c r="K54" s="580" t="e">
        <f>VLOOKUP($D54,#REF!,3,0)</f>
        <v>#REF!</v>
      </c>
      <c r="L54" s="580" t="e">
        <f>VLOOKUP($D54,#REF!,20,0)</f>
        <v>#REF!</v>
      </c>
      <c r="M54" s="580" t="e">
        <f>VLOOKUP($D54,#REF!,21,0)</f>
        <v>#REF!</v>
      </c>
      <c r="N54" s="580" t="e">
        <f>VLOOKUP($D54,#REF!,22,0)</f>
        <v>#REF!</v>
      </c>
      <c r="O54" s="4"/>
      <c r="P54" s="577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>
      <c r="A55" s="575">
        <f t="shared" si="4"/>
        <v>49</v>
      </c>
      <c r="B55" s="576" t="e">
        <f>VLOOKUP($D55,#REF!,6,0)</f>
        <v>#REF!</v>
      </c>
      <c r="C55" s="577" t="e">
        <f>VLOOKUP($D55,#REF!,9,0)</f>
        <v>#REF!</v>
      </c>
      <c r="D55" s="578" t="s">
        <v>1000</v>
      </c>
      <c r="E55" s="580" t="e">
        <f>VLOOKUP($D55,#REF!,2,0)</f>
        <v>#REF!</v>
      </c>
      <c r="F55" s="575" t="s">
        <v>1367</v>
      </c>
      <c r="G55" s="584" t="e">
        <f>VLOOKUP($D55,#REF!,13,0)</f>
        <v>#REF!</v>
      </c>
      <c r="H55" s="581" t="e">
        <f>VLOOKUP($D55,#REF!,14,0)</f>
        <v>#REF!</v>
      </c>
      <c r="I55" s="580" t="e">
        <f>VLOOKUP($D55,#REF!,7,0)</f>
        <v>#REF!</v>
      </c>
      <c r="J55" s="582" t="s">
        <v>4661</v>
      </c>
      <c r="K55" s="580" t="e">
        <f>VLOOKUP($D51,#REF!,3,0)</f>
        <v>#REF!</v>
      </c>
      <c r="L55" s="580" t="e">
        <f>VLOOKUP($D55,#REF!,20,0)</f>
        <v>#REF!</v>
      </c>
      <c r="M55" s="580" t="e">
        <f>VLOOKUP($D55,#REF!,21,0)</f>
        <v>#REF!</v>
      </c>
      <c r="N55" s="580" t="e">
        <f>VLOOKUP($D55,#REF!,22,0)</f>
        <v>#REF!</v>
      </c>
      <c r="O55" s="4"/>
      <c r="P55" s="577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>
      <c r="A56" s="4"/>
      <c r="B56" s="79"/>
      <c r="C56" s="4"/>
      <c r="D56" s="79"/>
      <c r="E56" s="81"/>
      <c r="F56" s="80"/>
      <c r="G56" s="4"/>
      <c r="H56" s="79"/>
      <c r="I56" s="81"/>
      <c r="J56" s="138"/>
      <c r="K56" s="4"/>
      <c r="L56" s="139"/>
      <c r="M56" s="139"/>
      <c r="N56" s="139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>
      <c r="A57" s="4"/>
      <c r="B57" s="79"/>
      <c r="C57" s="4"/>
      <c r="D57" s="79"/>
      <c r="E57" s="81"/>
      <c r="F57" s="80"/>
      <c r="G57" s="4"/>
      <c r="H57" s="79"/>
      <c r="I57" s="81"/>
      <c r="J57" s="138"/>
      <c r="K57" s="4"/>
      <c r="L57" s="139"/>
      <c r="M57" s="139"/>
      <c r="N57" s="139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4"/>
      <c r="B58" s="79"/>
      <c r="C58" s="4"/>
      <c r="D58" s="79"/>
      <c r="E58" s="81"/>
      <c r="F58" s="80"/>
      <c r="G58" s="4"/>
      <c r="H58" s="79"/>
      <c r="I58" s="81"/>
      <c r="J58" s="138"/>
      <c r="K58" s="4"/>
      <c r="L58" s="139"/>
      <c r="M58" s="139"/>
      <c r="N58" s="139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>
      <c r="A59" s="4"/>
      <c r="B59" s="79"/>
      <c r="C59" s="4"/>
      <c r="D59" s="79"/>
      <c r="E59" s="81"/>
      <c r="F59" s="80"/>
      <c r="G59" s="4"/>
      <c r="H59" s="79"/>
      <c r="I59" s="81"/>
      <c r="J59" s="138"/>
      <c r="K59" s="4"/>
      <c r="L59" s="139"/>
      <c r="M59" s="139"/>
      <c r="N59" s="139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4"/>
      <c r="B60" s="79"/>
      <c r="C60" s="4"/>
      <c r="D60" s="79"/>
      <c r="E60" s="81"/>
      <c r="F60" s="80"/>
      <c r="G60" s="4"/>
      <c r="H60" s="79"/>
      <c r="I60" s="81"/>
      <c r="J60" s="138"/>
      <c r="K60" s="4"/>
      <c r="L60" s="139"/>
      <c r="M60" s="139"/>
      <c r="N60" s="139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79"/>
      <c r="C61" s="4"/>
      <c r="D61" s="79"/>
      <c r="E61" s="81"/>
      <c r="F61" s="80"/>
      <c r="G61" s="4"/>
      <c r="H61" s="79"/>
      <c r="I61" s="81"/>
      <c r="J61" s="138"/>
      <c r="K61" s="4"/>
      <c r="L61" s="139"/>
      <c r="M61" s="139"/>
      <c r="N61" s="139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79"/>
      <c r="C62" s="4"/>
      <c r="D62" s="79"/>
      <c r="E62" s="81"/>
      <c r="F62" s="80"/>
      <c r="G62" s="4"/>
      <c r="H62" s="79"/>
      <c r="I62" s="81"/>
      <c r="J62" s="138"/>
      <c r="K62" s="4"/>
      <c r="L62" s="139"/>
      <c r="M62" s="139"/>
      <c r="N62" s="139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79"/>
      <c r="C63" s="4"/>
      <c r="D63" s="79"/>
      <c r="E63" s="81"/>
      <c r="F63" s="80"/>
      <c r="G63" s="4"/>
      <c r="H63" s="79"/>
      <c r="I63" s="81"/>
      <c r="J63" s="138"/>
      <c r="K63" s="4"/>
      <c r="L63" s="139"/>
      <c r="M63" s="139"/>
      <c r="N63" s="139"/>
      <c r="O63" s="139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79"/>
      <c r="C64" s="4"/>
      <c r="D64" s="79"/>
      <c r="E64" s="81"/>
      <c r="F64" s="80"/>
      <c r="G64" s="4"/>
      <c r="H64" s="79"/>
      <c r="I64" s="81"/>
      <c r="J64" s="138"/>
      <c r="K64" s="4"/>
      <c r="L64" s="139"/>
      <c r="M64" s="139"/>
      <c r="N64" s="139"/>
      <c r="O64" s="139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79"/>
      <c r="C65" s="4"/>
      <c r="D65" s="79"/>
      <c r="E65" s="81"/>
      <c r="F65" s="80"/>
      <c r="G65" s="4"/>
      <c r="H65" s="79"/>
      <c r="I65" s="81"/>
      <c r="J65" s="138"/>
      <c r="K65" s="4"/>
      <c r="L65" s="139"/>
      <c r="M65" s="139"/>
      <c r="N65" s="139"/>
      <c r="O65" s="139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79"/>
      <c r="C66" s="4"/>
      <c r="D66" s="79"/>
      <c r="E66" s="81"/>
      <c r="F66" s="80"/>
      <c r="G66" s="4"/>
      <c r="H66" s="79"/>
      <c r="I66" s="81"/>
      <c r="J66" s="138"/>
      <c r="K66" s="4"/>
      <c r="L66" s="139"/>
      <c r="M66" s="139"/>
      <c r="N66" s="139"/>
      <c r="O66" s="139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79"/>
      <c r="C67" s="4"/>
      <c r="D67" s="79"/>
      <c r="E67" s="81"/>
      <c r="F67" s="80"/>
      <c r="G67" s="4"/>
      <c r="H67" s="79"/>
      <c r="I67" s="81"/>
      <c r="J67" s="138"/>
      <c r="K67" s="4"/>
      <c r="L67" s="139"/>
      <c r="M67" s="139"/>
      <c r="N67" s="139"/>
      <c r="O67" s="139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79"/>
      <c r="C68" s="4"/>
      <c r="D68" s="79"/>
      <c r="E68" s="81"/>
      <c r="F68" s="80"/>
      <c r="G68" s="4"/>
      <c r="H68" s="79"/>
      <c r="I68" s="81"/>
      <c r="J68" s="138"/>
      <c r="K68" s="4"/>
      <c r="L68" s="139"/>
      <c r="M68" s="139"/>
      <c r="N68" s="139"/>
      <c r="O68" s="139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79"/>
      <c r="C69" s="4"/>
      <c r="D69" s="79"/>
      <c r="E69" s="81"/>
      <c r="F69" s="80"/>
      <c r="G69" s="4"/>
      <c r="H69" s="79"/>
      <c r="I69" s="81"/>
      <c r="J69" s="138"/>
      <c r="K69" s="4"/>
      <c r="L69" s="139"/>
      <c r="M69" s="139"/>
      <c r="N69" s="139"/>
      <c r="O69" s="139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79"/>
      <c r="C70" s="4"/>
      <c r="D70" s="79"/>
      <c r="E70" s="81"/>
      <c r="F70" s="80"/>
      <c r="G70" s="4"/>
      <c r="H70" s="79"/>
      <c r="I70" s="81"/>
      <c r="J70" s="138"/>
      <c r="K70" s="4"/>
      <c r="L70" s="139"/>
      <c r="M70" s="139"/>
      <c r="N70" s="139"/>
      <c r="O70" s="139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79"/>
      <c r="C71" s="4"/>
      <c r="D71" s="79"/>
      <c r="E71" s="81"/>
      <c r="F71" s="80"/>
      <c r="G71" s="4"/>
      <c r="H71" s="79"/>
      <c r="I71" s="81"/>
      <c r="J71" s="138"/>
      <c r="K71" s="4"/>
      <c r="L71" s="139"/>
      <c r="M71" s="139"/>
      <c r="N71" s="139"/>
      <c r="O71" s="139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79"/>
      <c r="C72" s="4"/>
      <c r="D72" s="79"/>
      <c r="E72" s="81"/>
      <c r="F72" s="80"/>
      <c r="G72" s="4"/>
      <c r="H72" s="79"/>
      <c r="I72" s="81"/>
      <c r="J72" s="138"/>
      <c r="K72" s="4"/>
      <c r="L72" s="139"/>
      <c r="M72" s="139"/>
      <c r="N72" s="139"/>
      <c r="O72" s="139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79"/>
      <c r="C73" s="4"/>
      <c r="D73" s="79"/>
      <c r="E73" s="81"/>
      <c r="F73" s="80"/>
      <c r="G73" s="4"/>
      <c r="H73" s="79"/>
      <c r="I73" s="81"/>
      <c r="J73" s="138"/>
      <c r="K73" s="4"/>
      <c r="L73" s="139"/>
      <c r="M73" s="139"/>
      <c r="N73" s="139"/>
      <c r="O73" s="139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79"/>
      <c r="C74" s="4"/>
      <c r="D74" s="79"/>
      <c r="E74" s="81"/>
      <c r="F74" s="80"/>
      <c r="G74" s="4"/>
      <c r="H74" s="79"/>
      <c r="I74" s="81"/>
      <c r="J74" s="138"/>
      <c r="K74" s="4"/>
      <c r="L74" s="139"/>
      <c r="M74" s="139"/>
      <c r="N74" s="139"/>
      <c r="O74" s="139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79"/>
      <c r="C75" s="4"/>
      <c r="D75" s="79"/>
      <c r="E75" s="81"/>
      <c r="F75" s="80"/>
      <c r="G75" s="4"/>
      <c r="H75" s="79"/>
      <c r="I75" s="81"/>
      <c r="J75" s="138"/>
      <c r="K75" s="4"/>
      <c r="L75" s="139"/>
      <c r="M75" s="139"/>
      <c r="N75" s="139"/>
      <c r="O75" s="139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79"/>
      <c r="C76" s="4"/>
      <c r="D76" s="79"/>
      <c r="E76" s="81"/>
      <c r="F76" s="80"/>
      <c r="G76" s="4"/>
      <c r="H76" s="79"/>
      <c r="I76" s="81"/>
      <c r="J76" s="138"/>
      <c r="K76" s="4"/>
      <c r="L76" s="139"/>
      <c r="M76" s="139"/>
      <c r="N76" s="139"/>
      <c r="O76" s="139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79"/>
      <c r="C77" s="4"/>
      <c r="D77" s="79"/>
      <c r="E77" s="81"/>
      <c r="F77" s="80"/>
      <c r="G77" s="4"/>
      <c r="H77" s="79"/>
      <c r="I77" s="81"/>
      <c r="J77" s="138"/>
      <c r="K77" s="4"/>
      <c r="L77" s="139"/>
      <c r="M77" s="139"/>
      <c r="N77" s="139"/>
      <c r="O77" s="139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79"/>
      <c r="C78" s="4"/>
      <c r="D78" s="79"/>
      <c r="E78" s="81"/>
      <c r="F78" s="80"/>
      <c r="G78" s="4"/>
      <c r="H78" s="79"/>
      <c r="I78" s="81"/>
      <c r="J78" s="138"/>
      <c r="K78" s="4"/>
      <c r="L78" s="139"/>
      <c r="M78" s="139"/>
      <c r="N78" s="139"/>
      <c r="O78" s="139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79"/>
      <c r="C79" s="4"/>
      <c r="D79" s="79"/>
      <c r="E79" s="81"/>
      <c r="F79" s="80"/>
      <c r="G79" s="4"/>
      <c r="H79" s="79"/>
      <c r="I79" s="81"/>
      <c r="J79" s="138"/>
      <c r="K79" s="4"/>
      <c r="L79" s="139"/>
      <c r="M79" s="139"/>
      <c r="N79" s="139"/>
      <c r="O79" s="139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79"/>
      <c r="C80" s="4"/>
      <c r="D80" s="79"/>
      <c r="E80" s="81"/>
      <c r="F80" s="80"/>
      <c r="G80" s="4"/>
      <c r="H80" s="79"/>
      <c r="I80" s="81"/>
      <c r="J80" s="138"/>
      <c r="K80" s="4"/>
      <c r="L80" s="139"/>
      <c r="M80" s="139"/>
      <c r="N80" s="139"/>
      <c r="O80" s="139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79"/>
      <c r="C81" s="4"/>
      <c r="D81" s="79"/>
      <c r="E81" s="81"/>
      <c r="F81" s="80"/>
      <c r="G81" s="4"/>
      <c r="H81" s="79"/>
      <c r="I81" s="81"/>
      <c r="J81" s="138"/>
      <c r="K81" s="4"/>
      <c r="L81" s="139"/>
      <c r="M81" s="139"/>
      <c r="N81" s="139"/>
      <c r="O81" s="139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79"/>
      <c r="C82" s="4"/>
      <c r="D82" s="79"/>
      <c r="E82" s="81"/>
      <c r="F82" s="80"/>
      <c r="G82" s="4"/>
      <c r="H82" s="79"/>
      <c r="I82" s="81"/>
      <c r="J82" s="138"/>
      <c r="K82" s="4"/>
      <c r="L82" s="139"/>
      <c r="M82" s="139"/>
      <c r="N82" s="139"/>
      <c r="O82" s="139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79"/>
      <c r="C83" s="4"/>
      <c r="D83" s="79"/>
      <c r="E83" s="81"/>
      <c r="F83" s="80"/>
      <c r="G83" s="4"/>
      <c r="H83" s="79"/>
      <c r="I83" s="81"/>
      <c r="J83" s="138"/>
      <c r="K83" s="4"/>
      <c r="L83" s="139"/>
      <c r="M83" s="139"/>
      <c r="N83" s="139"/>
      <c r="O83" s="139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79"/>
      <c r="C84" s="4"/>
      <c r="D84" s="79"/>
      <c r="E84" s="81"/>
      <c r="F84" s="80"/>
      <c r="G84" s="4"/>
      <c r="H84" s="79"/>
      <c r="I84" s="81"/>
      <c r="J84" s="138"/>
      <c r="K84" s="4"/>
      <c r="L84" s="139"/>
      <c r="M84" s="139"/>
      <c r="N84" s="139"/>
      <c r="O84" s="139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79"/>
      <c r="C85" s="4"/>
      <c r="D85" s="79"/>
      <c r="E85" s="81"/>
      <c r="F85" s="80"/>
      <c r="G85" s="4"/>
      <c r="H85" s="79"/>
      <c r="I85" s="81"/>
      <c r="J85" s="138"/>
      <c r="K85" s="4"/>
      <c r="L85" s="139"/>
      <c r="M85" s="139"/>
      <c r="N85" s="139"/>
      <c r="O85" s="139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79"/>
      <c r="C86" s="4"/>
      <c r="D86" s="79"/>
      <c r="E86" s="81"/>
      <c r="F86" s="80"/>
      <c r="G86" s="4"/>
      <c r="H86" s="79"/>
      <c r="I86" s="81"/>
      <c r="J86" s="138"/>
      <c r="K86" s="4"/>
      <c r="L86" s="139"/>
      <c r="M86" s="139"/>
      <c r="N86" s="139"/>
      <c r="O86" s="139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79"/>
      <c r="C87" s="4"/>
      <c r="D87" s="79"/>
      <c r="E87" s="81"/>
      <c r="F87" s="80"/>
      <c r="G87" s="4"/>
      <c r="H87" s="79"/>
      <c r="I87" s="81"/>
      <c r="J87" s="138"/>
      <c r="K87" s="4"/>
      <c r="L87" s="139"/>
      <c r="M87" s="139"/>
      <c r="N87" s="139"/>
      <c r="O87" s="139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79"/>
      <c r="C88" s="4"/>
      <c r="D88" s="79"/>
      <c r="E88" s="81"/>
      <c r="F88" s="80"/>
      <c r="G88" s="4"/>
      <c r="H88" s="79"/>
      <c r="I88" s="81"/>
      <c r="J88" s="138"/>
      <c r="K88" s="4"/>
      <c r="L88" s="139"/>
      <c r="M88" s="139"/>
      <c r="N88" s="139"/>
      <c r="O88" s="139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79"/>
      <c r="C89" s="4"/>
      <c r="D89" s="79"/>
      <c r="E89" s="81"/>
      <c r="F89" s="80"/>
      <c r="G89" s="4"/>
      <c r="H89" s="79"/>
      <c r="I89" s="81"/>
      <c r="J89" s="138"/>
      <c r="K89" s="4"/>
      <c r="L89" s="139"/>
      <c r="M89" s="139"/>
      <c r="N89" s="139"/>
      <c r="O89" s="139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79"/>
      <c r="C90" s="4"/>
      <c r="D90" s="79"/>
      <c r="E90" s="81"/>
      <c r="F90" s="80"/>
      <c r="G90" s="4"/>
      <c r="H90" s="79"/>
      <c r="I90" s="81"/>
      <c r="J90" s="138"/>
      <c r="K90" s="4"/>
      <c r="L90" s="139"/>
      <c r="M90" s="139"/>
      <c r="N90" s="139"/>
      <c r="O90" s="139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79"/>
      <c r="C91" s="4"/>
      <c r="D91" s="79"/>
      <c r="E91" s="81"/>
      <c r="F91" s="80"/>
      <c r="G91" s="4"/>
      <c r="H91" s="79"/>
      <c r="I91" s="81"/>
      <c r="J91" s="138"/>
      <c r="K91" s="4"/>
      <c r="L91" s="139"/>
      <c r="M91" s="139"/>
      <c r="N91" s="139"/>
      <c r="O91" s="139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79"/>
      <c r="C92" s="4"/>
      <c r="D92" s="79"/>
      <c r="E92" s="81"/>
      <c r="F92" s="80"/>
      <c r="G92" s="4"/>
      <c r="H92" s="79"/>
      <c r="I92" s="81"/>
      <c r="J92" s="138"/>
      <c r="K92" s="4"/>
      <c r="L92" s="139"/>
      <c r="M92" s="139"/>
      <c r="N92" s="139"/>
      <c r="O92" s="139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79"/>
      <c r="C93" s="4"/>
      <c r="D93" s="79"/>
      <c r="E93" s="81"/>
      <c r="F93" s="80"/>
      <c r="G93" s="4"/>
      <c r="H93" s="79"/>
      <c r="I93" s="81"/>
      <c r="J93" s="138"/>
      <c r="K93" s="4"/>
      <c r="L93" s="139"/>
      <c r="M93" s="139"/>
      <c r="N93" s="139"/>
      <c r="O93" s="139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79"/>
      <c r="C94" s="4"/>
      <c r="D94" s="79"/>
      <c r="E94" s="81"/>
      <c r="F94" s="80"/>
      <c r="G94" s="4"/>
      <c r="H94" s="79"/>
      <c r="I94" s="81"/>
      <c r="J94" s="138"/>
      <c r="K94" s="4"/>
      <c r="L94" s="139"/>
      <c r="M94" s="139"/>
      <c r="N94" s="139"/>
      <c r="O94" s="139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79"/>
      <c r="C95" s="4"/>
      <c r="D95" s="79"/>
      <c r="E95" s="81"/>
      <c r="F95" s="80"/>
      <c r="G95" s="4"/>
      <c r="H95" s="79"/>
      <c r="I95" s="81"/>
      <c r="J95" s="138"/>
      <c r="K95" s="4"/>
      <c r="L95" s="139"/>
      <c r="M95" s="139"/>
      <c r="N95" s="139"/>
      <c r="O95" s="139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79"/>
      <c r="C96" s="4"/>
      <c r="D96" s="79"/>
      <c r="E96" s="81"/>
      <c r="F96" s="80"/>
      <c r="G96" s="4"/>
      <c r="H96" s="79"/>
      <c r="I96" s="81"/>
      <c r="J96" s="138"/>
      <c r="K96" s="4"/>
      <c r="L96" s="139"/>
      <c r="M96" s="139"/>
      <c r="N96" s="139"/>
      <c r="O96" s="139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79"/>
      <c r="C97" s="4"/>
      <c r="D97" s="79"/>
      <c r="E97" s="81"/>
      <c r="F97" s="80"/>
      <c r="G97" s="4"/>
      <c r="H97" s="79"/>
      <c r="I97" s="81"/>
      <c r="J97" s="138"/>
      <c r="K97" s="4"/>
      <c r="L97" s="139"/>
      <c r="M97" s="139"/>
      <c r="N97" s="139"/>
      <c r="O97" s="139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79"/>
      <c r="C98" s="4"/>
      <c r="D98" s="79"/>
      <c r="E98" s="81"/>
      <c r="F98" s="80"/>
      <c r="G98" s="4"/>
      <c r="H98" s="79"/>
      <c r="I98" s="81"/>
      <c r="J98" s="138"/>
      <c r="K98" s="4"/>
      <c r="L98" s="139"/>
      <c r="M98" s="139"/>
      <c r="N98" s="139"/>
      <c r="O98" s="139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79"/>
      <c r="C99" s="4"/>
      <c r="D99" s="79"/>
      <c r="E99" s="81"/>
      <c r="F99" s="80"/>
      <c r="G99" s="4"/>
      <c r="H99" s="79"/>
      <c r="I99" s="81"/>
      <c r="J99" s="138"/>
      <c r="K99" s="4"/>
      <c r="L99" s="139"/>
      <c r="M99" s="139"/>
      <c r="N99" s="139"/>
      <c r="O99" s="139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79"/>
      <c r="C100" s="4"/>
      <c r="D100" s="79"/>
      <c r="E100" s="81"/>
      <c r="F100" s="80"/>
      <c r="G100" s="4"/>
      <c r="H100" s="79"/>
      <c r="I100" s="81"/>
      <c r="J100" s="138"/>
      <c r="K100" s="4"/>
      <c r="L100" s="139"/>
      <c r="M100" s="139"/>
      <c r="N100" s="139"/>
      <c r="O100" s="139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79"/>
      <c r="C101" s="4"/>
      <c r="D101" s="79"/>
      <c r="E101" s="81"/>
      <c r="F101" s="80"/>
      <c r="G101" s="4"/>
      <c r="H101" s="79"/>
      <c r="I101" s="81"/>
      <c r="J101" s="138"/>
      <c r="K101" s="4"/>
      <c r="L101" s="139"/>
      <c r="M101" s="139"/>
      <c r="N101" s="139"/>
      <c r="O101" s="139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79"/>
      <c r="C102" s="4"/>
      <c r="D102" s="79"/>
      <c r="E102" s="81"/>
      <c r="F102" s="80"/>
      <c r="G102" s="4"/>
      <c r="H102" s="79"/>
      <c r="I102" s="81"/>
      <c r="J102" s="138"/>
      <c r="K102" s="4"/>
      <c r="L102" s="139"/>
      <c r="M102" s="139"/>
      <c r="N102" s="139"/>
      <c r="O102" s="139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79"/>
      <c r="C103" s="4"/>
      <c r="D103" s="79"/>
      <c r="E103" s="81"/>
      <c r="F103" s="80"/>
      <c r="G103" s="4"/>
      <c r="H103" s="79"/>
      <c r="I103" s="81"/>
      <c r="J103" s="138"/>
      <c r="K103" s="4"/>
      <c r="L103" s="139"/>
      <c r="M103" s="139"/>
      <c r="N103" s="139"/>
      <c r="O103" s="139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79"/>
      <c r="C104" s="4"/>
      <c r="D104" s="79"/>
      <c r="E104" s="81"/>
      <c r="F104" s="80"/>
      <c r="G104" s="4"/>
      <c r="H104" s="79"/>
      <c r="I104" s="81"/>
      <c r="J104" s="138"/>
      <c r="K104" s="4"/>
      <c r="L104" s="139"/>
      <c r="M104" s="139"/>
      <c r="N104" s="139"/>
      <c r="O104" s="139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79"/>
      <c r="C105" s="4"/>
      <c r="D105" s="79"/>
      <c r="E105" s="81"/>
      <c r="F105" s="80"/>
      <c r="G105" s="4"/>
      <c r="H105" s="79"/>
      <c r="I105" s="81"/>
      <c r="J105" s="138"/>
      <c r="K105" s="4"/>
      <c r="L105" s="139"/>
      <c r="M105" s="139"/>
      <c r="N105" s="139"/>
      <c r="O105" s="139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79"/>
      <c r="C106" s="4"/>
      <c r="D106" s="79"/>
      <c r="E106" s="81"/>
      <c r="F106" s="80"/>
      <c r="G106" s="4"/>
      <c r="H106" s="79"/>
      <c r="I106" s="81"/>
      <c r="J106" s="138"/>
      <c r="K106" s="4"/>
      <c r="L106" s="139"/>
      <c r="M106" s="139"/>
      <c r="N106" s="139"/>
      <c r="O106" s="139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79"/>
      <c r="C107" s="4"/>
      <c r="D107" s="79"/>
      <c r="E107" s="81"/>
      <c r="F107" s="80"/>
      <c r="G107" s="4"/>
      <c r="H107" s="79"/>
      <c r="I107" s="81"/>
      <c r="J107" s="138"/>
      <c r="K107" s="4"/>
      <c r="L107" s="139"/>
      <c r="M107" s="139"/>
      <c r="N107" s="139"/>
      <c r="O107" s="139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79"/>
      <c r="C108" s="4"/>
      <c r="D108" s="79"/>
      <c r="E108" s="81"/>
      <c r="F108" s="80"/>
      <c r="G108" s="4"/>
      <c r="H108" s="79"/>
      <c r="I108" s="81"/>
      <c r="J108" s="138"/>
      <c r="K108" s="4"/>
      <c r="L108" s="139"/>
      <c r="M108" s="139"/>
      <c r="N108" s="139"/>
      <c r="O108" s="139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79"/>
      <c r="C109" s="4"/>
      <c r="D109" s="79"/>
      <c r="E109" s="81"/>
      <c r="F109" s="80"/>
      <c r="G109" s="4"/>
      <c r="H109" s="79"/>
      <c r="I109" s="81"/>
      <c r="J109" s="138"/>
      <c r="K109" s="4"/>
      <c r="L109" s="139"/>
      <c r="M109" s="139"/>
      <c r="N109" s="139"/>
      <c r="O109" s="139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79"/>
      <c r="C110" s="4"/>
      <c r="D110" s="79"/>
      <c r="E110" s="81"/>
      <c r="F110" s="80"/>
      <c r="G110" s="4"/>
      <c r="H110" s="79"/>
      <c r="I110" s="81"/>
      <c r="J110" s="138"/>
      <c r="K110" s="4"/>
      <c r="L110" s="139"/>
      <c r="M110" s="139"/>
      <c r="N110" s="139"/>
      <c r="O110" s="139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79"/>
      <c r="C111" s="4"/>
      <c r="D111" s="79"/>
      <c r="E111" s="81"/>
      <c r="F111" s="80"/>
      <c r="G111" s="4"/>
      <c r="H111" s="79"/>
      <c r="I111" s="81"/>
      <c r="J111" s="138"/>
      <c r="K111" s="4"/>
      <c r="L111" s="139"/>
      <c r="M111" s="139"/>
      <c r="N111" s="139"/>
      <c r="O111" s="139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79"/>
      <c r="C112" s="4"/>
      <c r="D112" s="79"/>
      <c r="E112" s="81"/>
      <c r="F112" s="80"/>
      <c r="G112" s="4"/>
      <c r="H112" s="79"/>
      <c r="I112" s="81"/>
      <c r="J112" s="138"/>
      <c r="K112" s="4"/>
      <c r="L112" s="139"/>
      <c r="M112" s="139"/>
      <c r="N112" s="139"/>
      <c r="O112" s="139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79"/>
      <c r="C113" s="4"/>
      <c r="D113" s="79"/>
      <c r="E113" s="81"/>
      <c r="F113" s="80"/>
      <c r="G113" s="4"/>
      <c r="H113" s="79"/>
      <c r="I113" s="81"/>
      <c r="J113" s="138"/>
      <c r="K113" s="4"/>
      <c r="L113" s="139"/>
      <c r="M113" s="139"/>
      <c r="N113" s="139"/>
      <c r="O113" s="139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79"/>
      <c r="C114" s="4"/>
      <c r="D114" s="79"/>
      <c r="E114" s="81"/>
      <c r="F114" s="80"/>
      <c r="G114" s="4"/>
      <c r="H114" s="79"/>
      <c r="I114" s="81"/>
      <c r="J114" s="138"/>
      <c r="K114" s="4"/>
      <c r="L114" s="139"/>
      <c r="M114" s="139"/>
      <c r="N114" s="139"/>
      <c r="O114" s="139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79"/>
      <c r="C115" s="4"/>
      <c r="D115" s="79"/>
      <c r="E115" s="81"/>
      <c r="F115" s="80"/>
      <c r="G115" s="4"/>
      <c r="H115" s="79"/>
      <c r="I115" s="81"/>
      <c r="J115" s="138"/>
      <c r="K115" s="4"/>
      <c r="L115" s="139"/>
      <c r="M115" s="139"/>
      <c r="N115" s="139"/>
      <c r="O115" s="139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79"/>
      <c r="C116" s="4"/>
      <c r="D116" s="79"/>
      <c r="E116" s="81"/>
      <c r="F116" s="80"/>
      <c r="G116" s="4"/>
      <c r="H116" s="79"/>
      <c r="I116" s="81"/>
      <c r="J116" s="138"/>
      <c r="K116" s="4"/>
      <c r="L116" s="139"/>
      <c r="M116" s="139"/>
      <c r="N116" s="139"/>
      <c r="O116" s="139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79"/>
      <c r="C117" s="4"/>
      <c r="D117" s="79"/>
      <c r="E117" s="81"/>
      <c r="F117" s="80"/>
      <c r="G117" s="4"/>
      <c r="H117" s="79"/>
      <c r="I117" s="81"/>
      <c r="J117" s="138"/>
      <c r="K117" s="4"/>
      <c r="L117" s="139"/>
      <c r="M117" s="139"/>
      <c r="N117" s="139"/>
      <c r="O117" s="139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79"/>
      <c r="C118" s="4"/>
      <c r="D118" s="79"/>
      <c r="E118" s="81"/>
      <c r="F118" s="80"/>
      <c r="G118" s="4"/>
      <c r="H118" s="79"/>
      <c r="I118" s="81"/>
      <c r="J118" s="138"/>
      <c r="K118" s="4"/>
      <c r="L118" s="139"/>
      <c r="M118" s="139"/>
      <c r="N118" s="139"/>
      <c r="O118" s="139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79"/>
      <c r="C119" s="4"/>
      <c r="D119" s="79"/>
      <c r="E119" s="81"/>
      <c r="F119" s="80"/>
      <c r="G119" s="4"/>
      <c r="H119" s="79"/>
      <c r="I119" s="81"/>
      <c r="J119" s="138"/>
      <c r="K119" s="4"/>
      <c r="L119" s="139"/>
      <c r="M119" s="139"/>
      <c r="N119" s="139"/>
      <c r="O119" s="139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79"/>
      <c r="C120" s="4"/>
      <c r="D120" s="79"/>
      <c r="E120" s="81"/>
      <c r="F120" s="80"/>
      <c r="G120" s="4"/>
      <c r="H120" s="79"/>
      <c r="I120" s="81"/>
      <c r="J120" s="138"/>
      <c r="K120" s="4"/>
      <c r="L120" s="139"/>
      <c r="M120" s="139"/>
      <c r="N120" s="139"/>
      <c r="O120" s="139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79"/>
      <c r="C121" s="4"/>
      <c r="D121" s="79"/>
      <c r="E121" s="81"/>
      <c r="F121" s="80"/>
      <c r="G121" s="4"/>
      <c r="H121" s="79"/>
      <c r="I121" s="81"/>
      <c r="J121" s="138"/>
      <c r="K121" s="4"/>
      <c r="L121" s="139"/>
      <c r="M121" s="139"/>
      <c r="N121" s="139"/>
      <c r="O121" s="139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79"/>
      <c r="C122" s="4"/>
      <c r="D122" s="79"/>
      <c r="E122" s="81"/>
      <c r="F122" s="80"/>
      <c r="G122" s="4"/>
      <c r="H122" s="79"/>
      <c r="I122" s="81"/>
      <c r="J122" s="138"/>
      <c r="K122" s="4"/>
      <c r="L122" s="139"/>
      <c r="M122" s="139"/>
      <c r="N122" s="139"/>
      <c r="O122" s="139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79"/>
      <c r="C123" s="4"/>
      <c r="D123" s="79"/>
      <c r="E123" s="81"/>
      <c r="F123" s="80"/>
      <c r="G123" s="4"/>
      <c r="H123" s="79"/>
      <c r="I123" s="81"/>
      <c r="J123" s="138"/>
      <c r="K123" s="4"/>
      <c r="L123" s="139"/>
      <c r="M123" s="139"/>
      <c r="N123" s="139"/>
      <c r="O123" s="139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79"/>
      <c r="C124" s="4"/>
      <c r="D124" s="79"/>
      <c r="E124" s="81"/>
      <c r="F124" s="80"/>
      <c r="G124" s="4"/>
      <c r="H124" s="79"/>
      <c r="I124" s="81"/>
      <c r="J124" s="138"/>
      <c r="K124" s="4"/>
      <c r="L124" s="139"/>
      <c r="M124" s="139"/>
      <c r="N124" s="139"/>
      <c r="O124" s="139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79"/>
      <c r="C125" s="4"/>
      <c r="D125" s="79"/>
      <c r="E125" s="81"/>
      <c r="F125" s="80"/>
      <c r="G125" s="4"/>
      <c r="H125" s="79"/>
      <c r="I125" s="81"/>
      <c r="J125" s="138"/>
      <c r="K125" s="4"/>
      <c r="L125" s="139"/>
      <c r="M125" s="139"/>
      <c r="N125" s="139"/>
      <c r="O125" s="139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79"/>
      <c r="C126" s="4"/>
      <c r="D126" s="79"/>
      <c r="E126" s="81"/>
      <c r="F126" s="80"/>
      <c r="G126" s="4"/>
      <c r="H126" s="79"/>
      <c r="I126" s="81"/>
      <c r="J126" s="138"/>
      <c r="K126" s="4"/>
      <c r="L126" s="139"/>
      <c r="M126" s="139"/>
      <c r="N126" s="139"/>
      <c r="O126" s="139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79"/>
      <c r="C127" s="4"/>
      <c r="D127" s="79"/>
      <c r="E127" s="81"/>
      <c r="F127" s="80"/>
      <c r="G127" s="4"/>
      <c r="H127" s="79"/>
      <c r="I127" s="81"/>
      <c r="J127" s="138"/>
      <c r="K127" s="4"/>
      <c r="L127" s="139"/>
      <c r="M127" s="139"/>
      <c r="N127" s="139"/>
      <c r="O127" s="139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79"/>
      <c r="C128" s="4"/>
      <c r="D128" s="79"/>
      <c r="E128" s="81"/>
      <c r="F128" s="80"/>
      <c r="G128" s="4"/>
      <c r="H128" s="79"/>
      <c r="I128" s="81"/>
      <c r="J128" s="138"/>
      <c r="K128" s="4"/>
      <c r="L128" s="139"/>
      <c r="M128" s="139"/>
      <c r="N128" s="139"/>
      <c r="O128" s="139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79"/>
      <c r="C129" s="4"/>
      <c r="D129" s="79"/>
      <c r="E129" s="81"/>
      <c r="F129" s="80"/>
      <c r="G129" s="4"/>
      <c r="H129" s="79"/>
      <c r="I129" s="81"/>
      <c r="J129" s="138"/>
      <c r="K129" s="4"/>
      <c r="L129" s="139"/>
      <c r="M129" s="139"/>
      <c r="N129" s="139"/>
      <c r="O129" s="139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79"/>
      <c r="C130" s="4"/>
      <c r="D130" s="79"/>
      <c r="E130" s="81"/>
      <c r="F130" s="80"/>
      <c r="G130" s="4"/>
      <c r="H130" s="79"/>
      <c r="I130" s="81"/>
      <c r="J130" s="138"/>
      <c r="K130" s="4"/>
      <c r="L130" s="139"/>
      <c r="M130" s="139"/>
      <c r="N130" s="139"/>
      <c r="O130" s="139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79"/>
      <c r="C131" s="4"/>
      <c r="D131" s="79"/>
      <c r="E131" s="81"/>
      <c r="F131" s="80"/>
      <c r="G131" s="4"/>
      <c r="H131" s="79"/>
      <c r="I131" s="81"/>
      <c r="J131" s="138"/>
      <c r="K131" s="4"/>
      <c r="L131" s="139"/>
      <c r="M131" s="139"/>
      <c r="N131" s="139"/>
      <c r="O131" s="139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79"/>
      <c r="C132" s="4"/>
      <c r="D132" s="79"/>
      <c r="E132" s="81"/>
      <c r="F132" s="80"/>
      <c r="G132" s="4"/>
      <c r="H132" s="79"/>
      <c r="I132" s="81"/>
      <c r="J132" s="138"/>
      <c r="K132" s="4"/>
      <c r="L132" s="139"/>
      <c r="M132" s="139"/>
      <c r="N132" s="139"/>
      <c r="O132" s="139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79"/>
      <c r="C133" s="4"/>
      <c r="D133" s="79"/>
      <c r="E133" s="81"/>
      <c r="F133" s="80"/>
      <c r="G133" s="4"/>
      <c r="H133" s="79"/>
      <c r="I133" s="81"/>
      <c r="J133" s="138"/>
      <c r="K133" s="4"/>
      <c r="L133" s="139"/>
      <c r="M133" s="139"/>
      <c r="N133" s="139"/>
      <c r="O133" s="139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79"/>
      <c r="C134" s="4"/>
      <c r="D134" s="79"/>
      <c r="E134" s="81"/>
      <c r="F134" s="80"/>
      <c r="G134" s="4"/>
      <c r="H134" s="79"/>
      <c r="I134" s="81"/>
      <c r="J134" s="138"/>
      <c r="K134" s="4"/>
      <c r="L134" s="139"/>
      <c r="M134" s="139"/>
      <c r="N134" s="139"/>
      <c r="O134" s="139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79"/>
      <c r="C135" s="4"/>
      <c r="D135" s="79"/>
      <c r="E135" s="81"/>
      <c r="F135" s="80"/>
      <c r="G135" s="4"/>
      <c r="H135" s="79"/>
      <c r="I135" s="81"/>
      <c r="J135" s="138"/>
      <c r="K135" s="4"/>
      <c r="L135" s="139"/>
      <c r="M135" s="139"/>
      <c r="N135" s="139"/>
      <c r="O135" s="139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79"/>
      <c r="C136" s="4"/>
      <c r="D136" s="79"/>
      <c r="E136" s="81"/>
      <c r="F136" s="80"/>
      <c r="G136" s="4"/>
      <c r="H136" s="79"/>
      <c r="I136" s="81"/>
      <c r="J136" s="138"/>
      <c r="K136" s="4"/>
      <c r="L136" s="139"/>
      <c r="M136" s="139"/>
      <c r="N136" s="139"/>
      <c r="O136" s="139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79"/>
      <c r="C137" s="4"/>
      <c r="D137" s="79"/>
      <c r="E137" s="81"/>
      <c r="F137" s="80"/>
      <c r="G137" s="4"/>
      <c r="H137" s="79"/>
      <c r="I137" s="81"/>
      <c r="J137" s="138"/>
      <c r="K137" s="4"/>
      <c r="L137" s="139"/>
      <c r="M137" s="139"/>
      <c r="N137" s="139"/>
      <c r="O137" s="139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79"/>
      <c r="C138" s="4"/>
      <c r="D138" s="79"/>
      <c r="E138" s="81"/>
      <c r="F138" s="80"/>
      <c r="G138" s="4"/>
      <c r="H138" s="79"/>
      <c r="I138" s="81"/>
      <c r="J138" s="138"/>
      <c r="K138" s="4"/>
      <c r="L138" s="139"/>
      <c r="M138" s="139"/>
      <c r="N138" s="139"/>
      <c r="O138" s="139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79"/>
      <c r="C139" s="4"/>
      <c r="D139" s="79"/>
      <c r="E139" s="81"/>
      <c r="F139" s="80"/>
      <c r="G139" s="4"/>
      <c r="H139" s="79"/>
      <c r="I139" s="81"/>
      <c r="J139" s="138"/>
      <c r="K139" s="4"/>
      <c r="L139" s="139"/>
      <c r="M139" s="139"/>
      <c r="N139" s="139"/>
      <c r="O139" s="139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79"/>
      <c r="C140" s="4"/>
      <c r="D140" s="79"/>
      <c r="E140" s="81"/>
      <c r="F140" s="80"/>
      <c r="G140" s="4"/>
      <c r="H140" s="79"/>
      <c r="I140" s="81"/>
      <c r="J140" s="138"/>
      <c r="K140" s="4"/>
      <c r="L140" s="139"/>
      <c r="M140" s="139"/>
      <c r="N140" s="139"/>
      <c r="O140" s="139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79"/>
      <c r="C141" s="4"/>
      <c r="D141" s="79"/>
      <c r="E141" s="81"/>
      <c r="F141" s="80"/>
      <c r="G141" s="4"/>
      <c r="H141" s="79"/>
      <c r="I141" s="81"/>
      <c r="J141" s="138"/>
      <c r="K141" s="4"/>
      <c r="L141" s="139"/>
      <c r="M141" s="139"/>
      <c r="N141" s="139"/>
      <c r="O141" s="139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79"/>
      <c r="C142" s="4"/>
      <c r="D142" s="79"/>
      <c r="E142" s="81"/>
      <c r="F142" s="80"/>
      <c r="G142" s="4"/>
      <c r="H142" s="79"/>
      <c r="I142" s="81"/>
      <c r="J142" s="138"/>
      <c r="K142" s="4"/>
      <c r="L142" s="139"/>
      <c r="M142" s="139"/>
      <c r="N142" s="139"/>
      <c r="O142" s="139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79"/>
      <c r="C143" s="4"/>
      <c r="D143" s="79"/>
      <c r="E143" s="81"/>
      <c r="F143" s="80"/>
      <c r="G143" s="4"/>
      <c r="H143" s="79"/>
      <c r="I143" s="81"/>
      <c r="J143" s="138"/>
      <c r="K143" s="4"/>
      <c r="L143" s="139"/>
      <c r="M143" s="139"/>
      <c r="N143" s="139"/>
      <c r="O143" s="139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79"/>
      <c r="C144" s="4"/>
      <c r="D144" s="79"/>
      <c r="E144" s="81"/>
      <c r="F144" s="80"/>
      <c r="G144" s="4"/>
      <c r="H144" s="79"/>
      <c r="I144" s="81"/>
      <c r="J144" s="138"/>
      <c r="K144" s="4"/>
      <c r="L144" s="139"/>
      <c r="M144" s="139"/>
      <c r="N144" s="139"/>
      <c r="O144" s="139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79"/>
      <c r="C145" s="4"/>
      <c r="D145" s="79"/>
      <c r="E145" s="81"/>
      <c r="F145" s="80"/>
      <c r="G145" s="4"/>
      <c r="H145" s="79"/>
      <c r="I145" s="81"/>
      <c r="J145" s="138"/>
      <c r="K145" s="4"/>
      <c r="L145" s="139"/>
      <c r="M145" s="139"/>
      <c r="N145" s="139"/>
      <c r="O145" s="139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79"/>
      <c r="C146" s="4"/>
      <c r="D146" s="79"/>
      <c r="E146" s="81"/>
      <c r="F146" s="80"/>
      <c r="G146" s="4"/>
      <c r="H146" s="79"/>
      <c r="I146" s="81"/>
      <c r="J146" s="138"/>
      <c r="K146" s="4"/>
      <c r="L146" s="139"/>
      <c r="M146" s="139"/>
      <c r="N146" s="139"/>
      <c r="O146" s="139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79"/>
      <c r="C147" s="4"/>
      <c r="D147" s="79"/>
      <c r="E147" s="81"/>
      <c r="F147" s="80"/>
      <c r="G147" s="4"/>
      <c r="H147" s="79"/>
      <c r="I147" s="81"/>
      <c r="J147" s="138"/>
      <c r="K147" s="4"/>
      <c r="L147" s="139"/>
      <c r="M147" s="139"/>
      <c r="N147" s="139"/>
      <c r="O147" s="139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79"/>
      <c r="C148" s="4"/>
      <c r="D148" s="79"/>
      <c r="E148" s="81"/>
      <c r="F148" s="80"/>
      <c r="G148" s="4"/>
      <c r="H148" s="79"/>
      <c r="I148" s="81"/>
      <c r="J148" s="138"/>
      <c r="K148" s="4"/>
      <c r="L148" s="139"/>
      <c r="M148" s="139"/>
      <c r="N148" s="139"/>
      <c r="O148" s="139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79"/>
      <c r="C149" s="4"/>
      <c r="D149" s="79"/>
      <c r="E149" s="81"/>
      <c r="F149" s="80"/>
      <c r="G149" s="4"/>
      <c r="H149" s="79"/>
      <c r="I149" s="81"/>
      <c r="J149" s="138"/>
      <c r="K149" s="4"/>
      <c r="L149" s="139"/>
      <c r="M149" s="139"/>
      <c r="N149" s="139"/>
      <c r="O149" s="139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79"/>
      <c r="C150" s="4"/>
      <c r="D150" s="79"/>
      <c r="E150" s="81"/>
      <c r="F150" s="80"/>
      <c r="G150" s="4"/>
      <c r="H150" s="79"/>
      <c r="I150" s="81"/>
      <c r="J150" s="138"/>
      <c r="K150" s="4"/>
      <c r="L150" s="139"/>
      <c r="M150" s="139"/>
      <c r="N150" s="139"/>
      <c r="O150" s="139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79"/>
      <c r="C151" s="4"/>
      <c r="D151" s="79"/>
      <c r="E151" s="81"/>
      <c r="F151" s="80"/>
      <c r="G151" s="4"/>
      <c r="H151" s="79"/>
      <c r="I151" s="81"/>
      <c r="J151" s="138"/>
      <c r="K151" s="4"/>
      <c r="L151" s="139"/>
      <c r="M151" s="139"/>
      <c r="N151" s="139"/>
      <c r="O151" s="139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79"/>
      <c r="C152" s="4"/>
      <c r="D152" s="79"/>
      <c r="E152" s="81"/>
      <c r="F152" s="80"/>
      <c r="G152" s="4"/>
      <c r="H152" s="79"/>
      <c r="I152" s="81"/>
      <c r="J152" s="138"/>
      <c r="K152" s="4"/>
      <c r="L152" s="139"/>
      <c r="M152" s="139"/>
      <c r="N152" s="139"/>
      <c r="O152" s="139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79"/>
      <c r="C153" s="4"/>
      <c r="D153" s="79"/>
      <c r="E153" s="81"/>
      <c r="F153" s="80"/>
      <c r="G153" s="4"/>
      <c r="H153" s="79"/>
      <c r="I153" s="81"/>
      <c r="J153" s="138"/>
      <c r="K153" s="4"/>
      <c r="L153" s="139"/>
      <c r="M153" s="139"/>
      <c r="N153" s="139"/>
      <c r="O153" s="139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79"/>
      <c r="C154" s="4"/>
      <c r="D154" s="79"/>
      <c r="E154" s="81"/>
      <c r="F154" s="80"/>
      <c r="G154" s="4"/>
      <c r="H154" s="79"/>
      <c r="I154" s="81"/>
      <c r="J154" s="138"/>
      <c r="K154" s="4"/>
      <c r="L154" s="139"/>
      <c r="M154" s="139"/>
      <c r="N154" s="139"/>
      <c r="O154" s="139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79"/>
      <c r="C155" s="4"/>
      <c r="D155" s="79"/>
      <c r="E155" s="81"/>
      <c r="F155" s="80"/>
      <c r="G155" s="4"/>
      <c r="H155" s="79"/>
      <c r="I155" s="81"/>
      <c r="J155" s="138"/>
      <c r="K155" s="4"/>
      <c r="L155" s="139"/>
      <c r="M155" s="139"/>
      <c r="N155" s="139"/>
      <c r="O155" s="139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79"/>
      <c r="C156" s="4"/>
      <c r="D156" s="79"/>
      <c r="E156" s="81"/>
      <c r="F156" s="80"/>
      <c r="G156" s="4"/>
      <c r="H156" s="79"/>
      <c r="I156" s="81"/>
      <c r="J156" s="138"/>
      <c r="K156" s="4"/>
      <c r="L156" s="139"/>
      <c r="M156" s="139"/>
      <c r="N156" s="139"/>
      <c r="O156" s="139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79"/>
      <c r="C157" s="4"/>
      <c r="D157" s="79"/>
      <c r="E157" s="81"/>
      <c r="F157" s="80"/>
      <c r="G157" s="4"/>
      <c r="H157" s="79"/>
      <c r="I157" s="81"/>
      <c r="J157" s="138"/>
      <c r="K157" s="4"/>
      <c r="L157" s="139"/>
      <c r="M157" s="139"/>
      <c r="N157" s="139"/>
      <c r="O157" s="139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79"/>
      <c r="C158" s="4"/>
      <c r="D158" s="79"/>
      <c r="E158" s="81"/>
      <c r="F158" s="80"/>
      <c r="G158" s="4"/>
      <c r="H158" s="79"/>
      <c r="I158" s="81"/>
      <c r="J158" s="138"/>
      <c r="K158" s="4"/>
      <c r="L158" s="139"/>
      <c r="M158" s="139"/>
      <c r="N158" s="139"/>
      <c r="O158" s="139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79"/>
      <c r="C159" s="4"/>
      <c r="D159" s="79"/>
      <c r="E159" s="81"/>
      <c r="F159" s="80"/>
      <c r="G159" s="4"/>
      <c r="H159" s="79"/>
      <c r="I159" s="81"/>
      <c r="J159" s="138"/>
      <c r="K159" s="4"/>
      <c r="L159" s="139"/>
      <c r="M159" s="139"/>
      <c r="N159" s="139"/>
      <c r="O159" s="139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79"/>
      <c r="C160" s="4"/>
      <c r="D160" s="79"/>
      <c r="E160" s="81"/>
      <c r="F160" s="80"/>
      <c r="G160" s="4"/>
      <c r="H160" s="79"/>
      <c r="I160" s="81"/>
      <c r="J160" s="138"/>
      <c r="K160" s="4"/>
      <c r="L160" s="139"/>
      <c r="M160" s="139"/>
      <c r="N160" s="139"/>
      <c r="O160" s="139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79"/>
      <c r="C161" s="4"/>
      <c r="D161" s="79"/>
      <c r="E161" s="81"/>
      <c r="F161" s="80"/>
      <c r="G161" s="4"/>
      <c r="H161" s="79"/>
      <c r="I161" s="81"/>
      <c r="J161" s="138"/>
      <c r="K161" s="4"/>
      <c r="L161" s="139"/>
      <c r="M161" s="139"/>
      <c r="N161" s="139"/>
      <c r="O161" s="139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79"/>
      <c r="C162" s="4"/>
      <c r="D162" s="79"/>
      <c r="E162" s="81"/>
      <c r="F162" s="80"/>
      <c r="G162" s="4"/>
      <c r="H162" s="79"/>
      <c r="I162" s="81"/>
      <c r="J162" s="138"/>
      <c r="K162" s="4"/>
      <c r="L162" s="139"/>
      <c r="M162" s="139"/>
      <c r="N162" s="139"/>
      <c r="O162" s="139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79"/>
      <c r="C163" s="4"/>
      <c r="D163" s="79"/>
      <c r="E163" s="81"/>
      <c r="F163" s="80"/>
      <c r="G163" s="4"/>
      <c r="H163" s="79"/>
      <c r="I163" s="81"/>
      <c r="J163" s="138"/>
      <c r="K163" s="4"/>
      <c r="L163" s="139"/>
      <c r="M163" s="139"/>
      <c r="N163" s="139"/>
      <c r="O163" s="139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79"/>
      <c r="C164" s="4"/>
      <c r="D164" s="79"/>
      <c r="E164" s="81"/>
      <c r="F164" s="80"/>
      <c r="G164" s="4"/>
      <c r="H164" s="79"/>
      <c r="I164" s="81"/>
      <c r="J164" s="138"/>
      <c r="K164" s="4"/>
      <c r="L164" s="139"/>
      <c r="M164" s="139"/>
      <c r="N164" s="139"/>
      <c r="O164" s="139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79"/>
      <c r="C165" s="4"/>
      <c r="D165" s="79"/>
      <c r="E165" s="81"/>
      <c r="F165" s="80"/>
      <c r="G165" s="4"/>
      <c r="H165" s="79"/>
      <c r="I165" s="81"/>
      <c r="J165" s="138"/>
      <c r="K165" s="4"/>
      <c r="L165" s="139"/>
      <c r="M165" s="139"/>
      <c r="N165" s="139"/>
      <c r="O165" s="139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79"/>
      <c r="C166" s="4"/>
      <c r="D166" s="79"/>
      <c r="E166" s="81"/>
      <c r="F166" s="80"/>
      <c r="G166" s="4"/>
      <c r="H166" s="79"/>
      <c r="I166" s="81"/>
      <c r="J166" s="138"/>
      <c r="K166" s="4"/>
      <c r="L166" s="139"/>
      <c r="M166" s="139"/>
      <c r="N166" s="139"/>
      <c r="O166" s="139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79"/>
      <c r="C167" s="4"/>
      <c r="D167" s="79"/>
      <c r="E167" s="81"/>
      <c r="F167" s="80"/>
      <c r="G167" s="4"/>
      <c r="H167" s="79"/>
      <c r="I167" s="81"/>
      <c r="J167" s="138"/>
      <c r="K167" s="4"/>
      <c r="L167" s="139"/>
      <c r="M167" s="139"/>
      <c r="N167" s="139"/>
      <c r="O167" s="139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79"/>
      <c r="C168" s="4"/>
      <c r="D168" s="79"/>
      <c r="E168" s="81"/>
      <c r="F168" s="80"/>
      <c r="G168" s="4"/>
      <c r="H168" s="79"/>
      <c r="I168" s="81"/>
      <c r="J168" s="138"/>
      <c r="K168" s="4"/>
      <c r="L168" s="139"/>
      <c r="M168" s="139"/>
      <c r="N168" s="139"/>
      <c r="O168" s="139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79"/>
      <c r="C169" s="4"/>
      <c r="D169" s="79"/>
      <c r="E169" s="81"/>
      <c r="F169" s="80"/>
      <c r="G169" s="4"/>
      <c r="H169" s="79"/>
      <c r="I169" s="81"/>
      <c r="J169" s="138"/>
      <c r="K169" s="4"/>
      <c r="L169" s="139"/>
      <c r="M169" s="139"/>
      <c r="N169" s="139"/>
      <c r="O169" s="139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79"/>
      <c r="C170" s="4"/>
      <c r="D170" s="79"/>
      <c r="E170" s="81"/>
      <c r="F170" s="80"/>
      <c r="G170" s="4"/>
      <c r="H170" s="79"/>
      <c r="I170" s="81"/>
      <c r="J170" s="138"/>
      <c r="K170" s="4"/>
      <c r="L170" s="139"/>
      <c r="M170" s="139"/>
      <c r="N170" s="139"/>
      <c r="O170" s="139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79"/>
      <c r="C171" s="4"/>
      <c r="D171" s="79"/>
      <c r="E171" s="81"/>
      <c r="F171" s="80"/>
      <c r="G171" s="4"/>
      <c r="H171" s="79"/>
      <c r="I171" s="81"/>
      <c r="J171" s="138"/>
      <c r="K171" s="4"/>
      <c r="L171" s="139"/>
      <c r="M171" s="139"/>
      <c r="N171" s="139"/>
      <c r="O171" s="139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79"/>
      <c r="C172" s="4"/>
      <c r="D172" s="79"/>
      <c r="E172" s="81"/>
      <c r="F172" s="80"/>
      <c r="G172" s="4"/>
      <c r="H172" s="79"/>
      <c r="I172" s="81"/>
      <c r="J172" s="138"/>
      <c r="K172" s="4"/>
      <c r="L172" s="139"/>
      <c r="M172" s="139"/>
      <c r="N172" s="139"/>
      <c r="O172" s="139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79"/>
      <c r="C173" s="4"/>
      <c r="D173" s="79"/>
      <c r="E173" s="81"/>
      <c r="F173" s="80"/>
      <c r="G173" s="4"/>
      <c r="H173" s="79"/>
      <c r="I173" s="81"/>
      <c r="J173" s="138"/>
      <c r="K173" s="4"/>
      <c r="L173" s="139"/>
      <c r="M173" s="139"/>
      <c r="N173" s="139"/>
      <c r="O173" s="139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79"/>
      <c r="C174" s="4"/>
      <c r="D174" s="79"/>
      <c r="E174" s="81"/>
      <c r="F174" s="80"/>
      <c r="G174" s="4"/>
      <c r="H174" s="79"/>
      <c r="I174" s="81"/>
      <c r="J174" s="138"/>
      <c r="K174" s="4"/>
      <c r="L174" s="139"/>
      <c r="M174" s="139"/>
      <c r="N174" s="139"/>
      <c r="O174" s="139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79"/>
      <c r="C175" s="4"/>
      <c r="D175" s="79"/>
      <c r="E175" s="81"/>
      <c r="F175" s="80"/>
      <c r="G175" s="4"/>
      <c r="H175" s="79"/>
      <c r="I175" s="81"/>
      <c r="J175" s="138"/>
      <c r="K175" s="4"/>
      <c r="L175" s="139"/>
      <c r="M175" s="139"/>
      <c r="N175" s="139"/>
      <c r="O175" s="139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79"/>
      <c r="C176" s="4"/>
      <c r="D176" s="79"/>
      <c r="E176" s="81"/>
      <c r="F176" s="80"/>
      <c r="G176" s="4"/>
      <c r="H176" s="79"/>
      <c r="I176" s="81"/>
      <c r="J176" s="138"/>
      <c r="K176" s="4"/>
      <c r="L176" s="139"/>
      <c r="M176" s="139"/>
      <c r="N176" s="139"/>
      <c r="O176" s="139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79"/>
      <c r="C177" s="4"/>
      <c r="D177" s="79"/>
      <c r="E177" s="81"/>
      <c r="F177" s="80"/>
      <c r="G177" s="4"/>
      <c r="H177" s="79"/>
      <c r="I177" s="81"/>
      <c r="J177" s="138"/>
      <c r="K177" s="4"/>
      <c r="L177" s="139"/>
      <c r="M177" s="139"/>
      <c r="N177" s="139"/>
      <c r="O177" s="139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79"/>
      <c r="C178" s="4"/>
      <c r="D178" s="79"/>
      <c r="E178" s="81"/>
      <c r="F178" s="80"/>
      <c r="G178" s="4"/>
      <c r="H178" s="79"/>
      <c r="I178" s="81"/>
      <c r="J178" s="138"/>
      <c r="K178" s="4"/>
      <c r="L178" s="139"/>
      <c r="M178" s="139"/>
      <c r="N178" s="139"/>
      <c r="O178" s="139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79"/>
      <c r="C179" s="4"/>
      <c r="D179" s="79"/>
      <c r="E179" s="81"/>
      <c r="F179" s="80"/>
      <c r="G179" s="4"/>
      <c r="H179" s="79"/>
      <c r="I179" s="81"/>
      <c r="J179" s="138"/>
      <c r="K179" s="4"/>
      <c r="L179" s="139"/>
      <c r="M179" s="139"/>
      <c r="N179" s="139"/>
      <c r="O179" s="139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79"/>
      <c r="C180" s="4"/>
      <c r="D180" s="79"/>
      <c r="E180" s="81"/>
      <c r="F180" s="80"/>
      <c r="G180" s="4"/>
      <c r="H180" s="79"/>
      <c r="I180" s="81"/>
      <c r="J180" s="138"/>
      <c r="K180" s="4"/>
      <c r="L180" s="139"/>
      <c r="M180" s="139"/>
      <c r="N180" s="139"/>
      <c r="O180" s="139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79"/>
      <c r="C181" s="4"/>
      <c r="D181" s="79"/>
      <c r="E181" s="81"/>
      <c r="F181" s="80"/>
      <c r="G181" s="4"/>
      <c r="H181" s="79"/>
      <c r="I181" s="81"/>
      <c r="J181" s="138"/>
      <c r="K181" s="4"/>
      <c r="L181" s="139"/>
      <c r="M181" s="139"/>
      <c r="N181" s="139"/>
      <c r="O181" s="139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79"/>
      <c r="C182" s="4"/>
      <c r="D182" s="79"/>
      <c r="E182" s="81"/>
      <c r="F182" s="80"/>
      <c r="G182" s="4"/>
      <c r="H182" s="79"/>
      <c r="I182" s="81"/>
      <c r="J182" s="138"/>
      <c r="K182" s="4"/>
      <c r="L182" s="139"/>
      <c r="M182" s="139"/>
      <c r="N182" s="139"/>
      <c r="O182" s="139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79"/>
      <c r="C183" s="4"/>
      <c r="D183" s="79"/>
      <c r="E183" s="81"/>
      <c r="F183" s="80"/>
      <c r="G183" s="4"/>
      <c r="H183" s="79"/>
      <c r="I183" s="81"/>
      <c r="J183" s="138"/>
      <c r="K183" s="4"/>
      <c r="L183" s="139"/>
      <c r="M183" s="139"/>
      <c r="N183" s="139"/>
      <c r="O183" s="139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79"/>
      <c r="C184" s="4"/>
      <c r="D184" s="79"/>
      <c r="E184" s="81"/>
      <c r="F184" s="80"/>
      <c r="G184" s="4"/>
      <c r="H184" s="79"/>
      <c r="I184" s="81"/>
      <c r="J184" s="138"/>
      <c r="K184" s="4"/>
      <c r="L184" s="139"/>
      <c r="M184" s="139"/>
      <c r="N184" s="139"/>
      <c r="O184" s="139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79"/>
      <c r="C185" s="4"/>
      <c r="D185" s="79"/>
      <c r="E185" s="81"/>
      <c r="F185" s="80"/>
      <c r="G185" s="4"/>
      <c r="H185" s="79"/>
      <c r="I185" s="81"/>
      <c r="J185" s="138"/>
      <c r="K185" s="4"/>
      <c r="L185" s="139"/>
      <c r="M185" s="139"/>
      <c r="N185" s="139"/>
      <c r="O185" s="139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79"/>
      <c r="C186" s="4"/>
      <c r="D186" s="79"/>
      <c r="E186" s="81"/>
      <c r="F186" s="80"/>
      <c r="G186" s="4"/>
      <c r="H186" s="79"/>
      <c r="I186" s="81"/>
      <c r="J186" s="138"/>
      <c r="K186" s="4"/>
      <c r="L186" s="139"/>
      <c r="M186" s="139"/>
      <c r="N186" s="139"/>
      <c r="O186" s="139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79"/>
      <c r="C187" s="4"/>
      <c r="D187" s="79"/>
      <c r="E187" s="81"/>
      <c r="F187" s="80"/>
      <c r="G187" s="4"/>
      <c r="H187" s="79"/>
      <c r="I187" s="81"/>
      <c r="J187" s="138"/>
      <c r="K187" s="4"/>
      <c r="L187" s="139"/>
      <c r="M187" s="139"/>
      <c r="N187" s="139"/>
      <c r="O187" s="139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79"/>
      <c r="C188" s="4"/>
      <c r="D188" s="79"/>
      <c r="E188" s="81"/>
      <c r="F188" s="80"/>
      <c r="G188" s="4"/>
      <c r="H188" s="79"/>
      <c r="I188" s="81"/>
      <c r="J188" s="138"/>
      <c r="K188" s="4"/>
      <c r="L188" s="139"/>
      <c r="M188" s="139"/>
      <c r="N188" s="139"/>
      <c r="O188" s="139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79"/>
      <c r="C189" s="4"/>
      <c r="D189" s="79"/>
      <c r="E189" s="81"/>
      <c r="F189" s="80"/>
      <c r="G189" s="4"/>
      <c r="H189" s="79"/>
      <c r="I189" s="81"/>
      <c r="J189" s="138"/>
      <c r="K189" s="4"/>
      <c r="L189" s="139"/>
      <c r="M189" s="139"/>
      <c r="N189" s="139"/>
      <c r="O189" s="139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79"/>
      <c r="C190" s="4"/>
      <c r="D190" s="79"/>
      <c r="E190" s="81"/>
      <c r="F190" s="80"/>
      <c r="G190" s="4"/>
      <c r="H190" s="79"/>
      <c r="I190" s="81"/>
      <c r="J190" s="138"/>
      <c r="K190" s="4"/>
      <c r="L190" s="139"/>
      <c r="M190" s="139"/>
      <c r="N190" s="139"/>
      <c r="O190" s="139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79"/>
      <c r="C191" s="4"/>
      <c r="D191" s="79"/>
      <c r="E191" s="81"/>
      <c r="F191" s="80"/>
      <c r="G191" s="4"/>
      <c r="H191" s="79"/>
      <c r="I191" s="81"/>
      <c r="J191" s="138"/>
      <c r="K191" s="4"/>
      <c r="L191" s="139"/>
      <c r="M191" s="139"/>
      <c r="N191" s="139"/>
      <c r="O191" s="139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79"/>
      <c r="C192" s="4"/>
      <c r="D192" s="79"/>
      <c r="E192" s="81"/>
      <c r="F192" s="80"/>
      <c r="G192" s="4"/>
      <c r="H192" s="79"/>
      <c r="I192" s="81"/>
      <c r="J192" s="138"/>
      <c r="K192" s="4"/>
      <c r="L192" s="139"/>
      <c r="M192" s="139"/>
      <c r="N192" s="139"/>
      <c r="O192" s="139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79"/>
      <c r="C193" s="4"/>
      <c r="D193" s="79"/>
      <c r="E193" s="81"/>
      <c r="F193" s="80"/>
      <c r="G193" s="4"/>
      <c r="H193" s="79"/>
      <c r="I193" s="81"/>
      <c r="J193" s="138"/>
      <c r="K193" s="4"/>
      <c r="L193" s="139"/>
      <c r="M193" s="139"/>
      <c r="N193" s="139"/>
      <c r="O193" s="139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79"/>
      <c r="C194" s="4"/>
      <c r="D194" s="79"/>
      <c r="E194" s="81"/>
      <c r="F194" s="80"/>
      <c r="G194" s="4"/>
      <c r="H194" s="79"/>
      <c r="I194" s="81"/>
      <c r="J194" s="138"/>
      <c r="K194" s="4"/>
      <c r="L194" s="139"/>
      <c r="M194" s="139"/>
      <c r="N194" s="139"/>
      <c r="O194" s="139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79"/>
      <c r="C195" s="4"/>
      <c r="D195" s="79"/>
      <c r="E195" s="81"/>
      <c r="F195" s="80"/>
      <c r="G195" s="4"/>
      <c r="H195" s="79"/>
      <c r="I195" s="81"/>
      <c r="J195" s="138"/>
      <c r="K195" s="4"/>
      <c r="L195" s="139"/>
      <c r="M195" s="139"/>
      <c r="N195" s="139"/>
      <c r="O195" s="139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79"/>
      <c r="C196" s="4"/>
      <c r="D196" s="79"/>
      <c r="E196" s="81"/>
      <c r="F196" s="80"/>
      <c r="G196" s="4"/>
      <c r="H196" s="79"/>
      <c r="I196" s="81"/>
      <c r="J196" s="138"/>
      <c r="K196" s="4"/>
      <c r="L196" s="139"/>
      <c r="M196" s="139"/>
      <c r="N196" s="139"/>
      <c r="O196" s="139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79"/>
      <c r="C197" s="4"/>
      <c r="D197" s="79"/>
      <c r="E197" s="81"/>
      <c r="F197" s="80"/>
      <c r="G197" s="4"/>
      <c r="H197" s="79"/>
      <c r="I197" s="81"/>
      <c r="J197" s="138"/>
      <c r="K197" s="4"/>
      <c r="L197" s="139"/>
      <c r="M197" s="139"/>
      <c r="N197" s="139"/>
      <c r="O197" s="139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79"/>
      <c r="C198" s="4"/>
      <c r="D198" s="79"/>
      <c r="E198" s="81"/>
      <c r="F198" s="80"/>
      <c r="G198" s="4"/>
      <c r="H198" s="79"/>
      <c r="I198" s="81"/>
      <c r="J198" s="138"/>
      <c r="K198" s="4"/>
      <c r="L198" s="139"/>
      <c r="M198" s="139"/>
      <c r="N198" s="139"/>
      <c r="O198" s="139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79"/>
      <c r="C199" s="4"/>
      <c r="D199" s="79"/>
      <c r="E199" s="81"/>
      <c r="F199" s="80"/>
      <c r="G199" s="4"/>
      <c r="H199" s="79"/>
      <c r="I199" s="81"/>
      <c r="J199" s="138"/>
      <c r="K199" s="4"/>
      <c r="L199" s="139"/>
      <c r="M199" s="139"/>
      <c r="N199" s="139"/>
      <c r="O199" s="139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79"/>
      <c r="C200" s="4"/>
      <c r="D200" s="79"/>
      <c r="E200" s="81"/>
      <c r="F200" s="80"/>
      <c r="G200" s="4"/>
      <c r="H200" s="79"/>
      <c r="I200" s="81"/>
      <c r="J200" s="138"/>
      <c r="K200" s="4"/>
      <c r="L200" s="139"/>
      <c r="M200" s="139"/>
      <c r="N200" s="139"/>
      <c r="O200" s="139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79"/>
      <c r="C201" s="4"/>
      <c r="D201" s="79"/>
      <c r="E201" s="81"/>
      <c r="F201" s="80"/>
      <c r="G201" s="4"/>
      <c r="H201" s="79"/>
      <c r="I201" s="81"/>
      <c r="J201" s="138"/>
      <c r="K201" s="4"/>
      <c r="L201" s="139"/>
      <c r="M201" s="139"/>
      <c r="N201" s="139"/>
      <c r="O201" s="139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79"/>
      <c r="C202" s="4"/>
      <c r="D202" s="79"/>
      <c r="E202" s="81"/>
      <c r="F202" s="80"/>
      <c r="G202" s="4"/>
      <c r="H202" s="79"/>
      <c r="I202" s="81"/>
      <c r="J202" s="138"/>
      <c r="K202" s="4"/>
      <c r="L202" s="139"/>
      <c r="M202" s="139"/>
      <c r="N202" s="139"/>
      <c r="O202" s="139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79"/>
      <c r="C203" s="4"/>
      <c r="D203" s="79"/>
      <c r="E203" s="81"/>
      <c r="F203" s="80"/>
      <c r="G203" s="4"/>
      <c r="H203" s="79"/>
      <c r="I203" s="81"/>
      <c r="J203" s="138"/>
      <c r="K203" s="4"/>
      <c r="L203" s="139"/>
      <c r="M203" s="139"/>
      <c r="N203" s="139"/>
      <c r="O203" s="139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79"/>
      <c r="C204" s="4"/>
      <c r="D204" s="79"/>
      <c r="E204" s="81"/>
      <c r="F204" s="80"/>
      <c r="G204" s="4"/>
      <c r="H204" s="79"/>
      <c r="I204" s="81"/>
      <c r="J204" s="138"/>
      <c r="K204" s="4"/>
      <c r="L204" s="139"/>
      <c r="M204" s="139"/>
      <c r="N204" s="139"/>
      <c r="O204" s="139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79"/>
      <c r="C205" s="4"/>
      <c r="D205" s="79"/>
      <c r="E205" s="81"/>
      <c r="F205" s="80"/>
      <c r="G205" s="4"/>
      <c r="H205" s="79"/>
      <c r="I205" s="81"/>
      <c r="J205" s="138"/>
      <c r="K205" s="4"/>
      <c r="L205" s="139"/>
      <c r="M205" s="139"/>
      <c r="N205" s="139"/>
      <c r="O205" s="139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79"/>
      <c r="C206" s="4"/>
      <c r="D206" s="79"/>
      <c r="E206" s="81"/>
      <c r="F206" s="80"/>
      <c r="G206" s="4"/>
      <c r="H206" s="79"/>
      <c r="I206" s="81"/>
      <c r="J206" s="138"/>
      <c r="K206" s="4"/>
      <c r="L206" s="139"/>
      <c r="M206" s="139"/>
      <c r="N206" s="139"/>
      <c r="O206" s="139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79"/>
      <c r="C207" s="4"/>
      <c r="D207" s="79"/>
      <c r="E207" s="81"/>
      <c r="F207" s="80"/>
      <c r="G207" s="4"/>
      <c r="H207" s="79"/>
      <c r="I207" s="81"/>
      <c r="J207" s="138"/>
      <c r="K207" s="4"/>
      <c r="L207" s="139"/>
      <c r="M207" s="139"/>
      <c r="N207" s="139"/>
      <c r="O207" s="139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79"/>
      <c r="C208" s="4"/>
      <c r="D208" s="79"/>
      <c r="E208" s="81"/>
      <c r="F208" s="80"/>
      <c r="G208" s="4"/>
      <c r="H208" s="79"/>
      <c r="I208" s="81"/>
      <c r="J208" s="138"/>
      <c r="K208" s="4"/>
      <c r="L208" s="139"/>
      <c r="M208" s="139"/>
      <c r="N208" s="139"/>
      <c r="O208" s="139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79"/>
      <c r="C209" s="4"/>
      <c r="D209" s="79"/>
      <c r="E209" s="81"/>
      <c r="F209" s="80"/>
      <c r="G209" s="4"/>
      <c r="H209" s="79"/>
      <c r="I209" s="81"/>
      <c r="J209" s="138"/>
      <c r="K209" s="4"/>
      <c r="L209" s="139"/>
      <c r="M209" s="139"/>
      <c r="N209" s="139"/>
      <c r="O209" s="139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79"/>
      <c r="C210" s="4"/>
      <c r="D210" s="79"/>
      <c r="E210" s="81"/>
      <c r="F210" s="80"/>
      <c r="G210" s="4"/>
      <c r="H210" s="79"/>
      <c r="I210" s="81"/>
      <c r="J210" s="138"/>
      <c r="K210" s="4"/>
      <c r="L210" s="139"/>
      <c r="M210" s="139"/>
      <c r="N210" s="139"/>
      <c r="O210" s="139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79"/>
      <c r="C211" s="4"/>
      <c r="D211" s="79"/>
      <c r="E211" s="81"/>
      <c r="F211" s="80"/>
      <c r="G211" s="4"/>
      <c r="H211" s="79"/>
      <c r="I211" s="81"/>
      <c r="J211" s="138"/>
      <c r="K211" s="4"/>
      <c r="L211" s="139"/>
      <c r="M211" s="139"/>
      <c r="N211" s="139"/>
      <c r="O211" s="139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79"/>
      <c r="C212" s="4"/>
      <c r="D212" s="79"/>
      <c r="E212" s="81"/>
      <c r="F212" s="80"/>
      <c r="G212" s="4"/>
      <c r="H212" s="79"/>
      <c r="I212" s="81"/>
      <c r="J212" s="138"/>
      <c r="K212" s="4"/>
      <c r="L212" s="139"/>
      <c r="M212" s="139"/>
      <c r="N212" s="139"/>
      <c r="O212" s="139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79"/>
      <c r="C213" s="4"/>
      <c r="D213" s="79"/>
      <c r="E213" s="81"/>
      <c r="F213" s="80"/>
      <c r="G213" s="4"/>
      <c r="H213" s="79"/>
      <c r="I213" s="81"/>
      <c r="J213" s="138"/>
      <c r="K213" s="4"/>
      <c r="L213" s="139"/>
      <c r="M213" s="139"/>
      <c r="N213" s="139"/>
      <c r="O213" s="139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79"/>
      <c r="C214" s="4"/>
      <c r="D214" s="79"/>
      <c r="E214" s="81"/>
      <c r="F214" s="80"/>
      <c r="G214" s="4"/>
      <c r="H214" s="79"/>
      <c r="I214" s="81"/>
      <c r="J214" s="138"/>
      <c r="K214" s="4"/>
      <c r="L214" s="139"/>
      <c r="M214" s="139"/>
      <c r="N214" s="139"/>
      <c r="O214" s="139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79"/>
      <c r="C215" s="4"/>
      <c r="D215" s="79"/>
      <c r="E215" s="81"/>
      <c r="F215" s="80"/>
      <c r="G215" s="4"/>
      <c r="H215" s="79"/>
      <c r="I215" s="81"/>
      <c r="J215" s="138"/>
      <c r="K215" s="4"/>
      <c r="L215" s="139"/>
      <c r="M215" s="139"/>
      <c r="N215" s="139"/>
      <c r="O215" s="139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79"/>
      <c r="C216" s="4"/>
      <c r="D216" s="79"/>
      <c r="E216" s="81"/>
      <c r="F216" s="80"/>
      <c r="G216" s="4"/>
      <c r="H216" s="79"/>
      <c r="I216" s="81"/>
      <c r="J216" s="138"/>
      <c r="K216" s="4"/>
      <c r="L216" s="139"/>
      <c r="M216" s="139"/>
      <c r="N216" s="139"/>
      <c r="O216" s="139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79"/>
      <c r="C217" s="4"/>
      <c r="D217" s="79"/>
      <c r="E217" s="81"/>
      <c r="F217" s="80"/>
      <c r="G217" s="4"/>
      <c r="H217" s="79"/>
      <c r="I217" s="81"/>
      <c r="J217" s="138"/>
      <c r="K217" s="4"/>
      <c r="L217" s="139"/>
      <c r="M217" s="139"/>
      <c r="N217" s="139"/>
      <c r="O217" s="139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79"/>
      <c r="C218" s="4"/>
      <c r="D218" s="79"/>
      <c r="E218" s="81"/>
      <c r="F218" s="80"/>
      <c r="G218" s="4"/>
      <c r="H218" s="79"/>
      <c r="I218" s="81"/>
      <c r="J218" s="138"/>
      <c r="K218" s="4"/>
      <c r="L218" s="139"/>
      <c r="M218" s="139"/>
      <c r="N218" s="139"/>
      <c r="O218" s="139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79"/>
      <c r="C219" s="4"/>
      <c r="D219" s="79"/>
      <c r="E219" s="81"/>
      <c r="F219" s="80"/>
      <c r="G219" s="4"/>
      <c r="H219" s="79"/>
      <c r="I219" s="81"/>
      <c r="J219" s="138"/>
      <c r="K219" s="4"/>
      <c r="L219" s="139"/>
      <c r="M219" s="139"/>
      <c r="N219" s="139"/>
      <c r="O219" s="139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79"/>
      <c r="C220" s="4"/>
      <c r="D220" s="79"/>
      <c r="E220" s="81"/>
      <c r="F220" s="80"/>
      <c r="G220" s="4"/>
      <c r="H220" s="79"/>
      <c r="I220" s="81"/>
      <c r="J220" s="138"/>
      <c r="K220" s="4"/>
      <c r="L220" s="139"/>
      <c r="M220" s="139"/>
      <c r="N220" s="139"/>
      <c r="O220" s="139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79"/>
      <c r="C221" s="4"/>
      <c r="D221" s="79"/>
      <c r="E221" s="81"/>
      <c r="F221" s="80"/>
      <c r="G221" s="4"/>
      <c r="H221" s="79"/>
      <c r="I221" s="81"/>
      <c r="J221" s="138"/>
      <c r="K221" s="4"/>
      <c r="L221" s="139"/>
      <c r="M221" s="139"/>
      <c r="N221" s="139"/>
      <c r="O221" s="139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79"/>
      <c r="C222" s="4"/>
      <c r="D222" s="79"/>
      <c r="E222" s="81"/>
      <c r="F222" s="80"/>
      <c r="G222" s="4"/>
      <c r="H222" s="79"/>
      <c r="I222" s="81"/>
      <c r="J222" s="138"/>
      <c r="K222" s="4"/>
      <c r="L222" s="139"/>
      <c r="M222" s="139"/>
      <c r="N222" s="139"/>
      <c r="O222" s="139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79"/>
      <c r="C223" s="4"/>
      <c r="D223" s="79"/>
      <c r="E223" s="81"/>
      <c r="F223" s="80"/>
      <c r="G223" s="4"/>
      <c r="H223" s="79"/>
      <c r="I223" s="81"/>
      <c r="J223" s="138"/>
      <c r="K223" s="4"/>
      <c r="L223" s="139"/>
      <c r="M223" s="139"/>
      <c r="N223" s="139"/>
      <c r="O223" s="139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79"/>
      <c r="C224" s="4"/>
      <c r="D224" s="79"/>
      <c r="E224" s="81"/>
      <c r="F224" s="80"/>
      <c r="G224" s="4"/>
      <c r="H224" s="79"/>
      <c r="I224" s="81"/>
      <c r="J224" s="138"/>
      <c r="K224" s="4"/>
      <c r="L224" s="139"/>
      <c r="M224" s="139"/>
      <c r="N224" s="139"/>
      <c r="O224" s="139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79"/>
      <c r="C225" s="4"/>
      <c r="D225" s="79"/>
      <c r="E225" s="81"/>
      <c r="F225" s="80"/>
      <c r="G225" s="4"/>
      <c r="H225" s="79"/>
      <c r="I225" s="81"/>
      <c r="J225" s="138"/>
      <c r="K225" s="4"/>
      <c r="L225" s="139"/>
      <c r="M225" s="139"/>
      <c r="N225" s="139"/>
      <c r="O225" s="139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79"/>
      <c r="C226" s="4"/>
      <c r="D226" s="79"/>
      <c r="E226" s="81"/>
      <c r="F226" s="80"/>
      <c r="G226" s="4"/>
      <c r="H226" s="79"/>
      <c r="I226" s="81"/>
      <c r="J226" s="138"/>
      <c r="K226" s="4"/>
      <c r="L226" s="139"/>
      <c r="M226" s="139"/>
      <c r="N226" s="139"/>
      <c r="O226" s="139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79"/>
      <c r="C227" s="4"/>
      <c r="D227" s="79"/>
      <c r="E227" s="81"/>
      <c r="F227" s="80"/>
      <c r="G227" s="4"/>
      <c r="H227" s="79"/>
      <c r="I227" s="81"/>
      <c r="J227" s="138"/>
      <c r="K227" s="4"/>
      <c r="L227" s="139"/>
      <c r="M227" s="139"/>
      <c r="N227" s="139"/>
      <c r="O227" s="139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79"/>
      <c r="C228" s="4"/>
      <c r="D228" s="79"/>
      <c r="E228" s="81"/>
      <c r="F228" s="80"/>
      <c r="G228" s="4"/>
      <c r="H228" s="79"/>
      <c r="I228" s="81"/>
      <c r="J228" s="138"/>
      <c r="K228" s="4"/>
      <c r="L228" s="139"/>
      <c r="M228" s="139"/>
      <c r="N228" s="139"/>
      <c r="O228" s="139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79"/>
      <c r="C229" s="4"/>
      <c r="D229" s="79"/>
      <c r="E229" s="81"/>
      <c r="F229" s="80"/>
      <c r="G229" s="4"/>
      <c r="H229" s="79"/>
      <c r="I229" s="81"/>
      <c r="J229" s="138"/>
      <c r="K229" s="4"/>
      <c r="L229" s="139"/>
      <c r="M229" s="139"/>
      <c r="N229" s="139"/>
      <c r="O229" s="139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79"/>
      <c r="C230" s="4"/>
      <c r="D230" s="79"/>
      <c r="E230" s="81"/>
      <c r="F230" s="80"/>
      <c r="G230" s="4"/>
      <c r="H230" s="79"/>
      <c r="I230" s="81"/>
      <c r="J230" s="138"/>
      <c r="K230" s="4"/>
      <c r="L230" s="139"/>
      <c r="M230" s="139"/>
      <c r="N230" s="139"/>
      <c r="O230" s="139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79"/>
      <c r="C231" s="4"/>
      <c r="D231" s="79"/>
      <c r="E231" s="81"/>
      <c r="F231" s="80"/>
      <c r="G231" s="4"/>
      <c r="H231" s="79"/>
      <c r="I231" s="81"/>
      <c r="J231" s="138"/>
      <c r="K231" s="4"/>
      <c r="L231" s="139"/>
      <c r="M231" s="139"/>
      <c r="N231" s="139"/>
      <c r="O231" s="139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79"/>
      <c r="C232" s="4"/>
      <c r="D232" s="79"/>
      <c r="E232" s="81"/>
      <c r="F232" s="80"/>
      <c r="G232" s="4"/>
      <c r="H232" s="79"/>
      <c r="I232" s="81"/>
      <c r="J232" s="138"/>
      <c r="K232" s="4"/>
      <c r="L232" s="139"/>
      <c r="M232" s="139"/>
      <c r="N232" s="139"/>
      <c r="O232" s="139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79"/>
      <c r="C233" s="4"/>
      <c r="D233" s="79"/>
      <c r="E233" s="81"/>
      <c r="F233" s="80"/>
      <c r="G233" s="4"/>
      <c r="H233" s="79"/>
      <c r="I233" s="81"/>
      <c r="J233" s="138"/>
      <c r="K233" s="4"/>
      <c r="L233" s="139"/>
      <c r="M233" s="139"/>
      <c r="N233" s="139"/>
      <c r="O233" s="139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79"/>
      <c r="C234" s="4"/>
      <c r="D234" s="79"/>
      <c r="E234" s="81"/>
      <c r="F234" s="80"/>
      <c r="G234" s="4"/>
      <c r="H234" s="79"/>
      <c r="I234" s="81"/>
      <c r="J234" s="138"/>
      <c r="K234" s="4"/>
      <c r="L234" s="139"/>
      <c r="M234" s="139"/>
      <c r="N234" s="139"/>
      <c r="O234" s="139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79"/>
      <c r="C235" s="4"/>
      <c r="D235" s="79"/>
      <c r="E235" s="81"/>
      <c r="F235" s="80"/>
      <c r="G235" s="4"/>
      <c r="H235" s="79"/>
      <c r="I235" s="81"/>
      <c r="J235" s="138"/>
      <c r="K235" s="4"/>
      <c r="L235" s="139"/>
      <c r="M235" s="139"/>
      <c r="N235" s="139"/>
      <c r="O235" s="139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79"/>
      <c r="C236" s="4"/>
      <c r="D236" s="79"/>
      <c r="E236" s="81"/>
      <c r="F236" s="80"/>
      <c r="G236" s="4"/>
      <c r="H236" s="79"/>
      <c r="I236" s="81"/>
      <c r="J236" s="138"/>
      <c r="K236" s="4"/>
      <c r="L236" s="139"/>
      <c r="M236" s="139"/>
      <c r="N236" s="139"/>
      <c r="O236" s="139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79"/>
      <c r="C237" s="4"/>
      <c r="D237" s="79"/>
      <c r="E237" s="81"/>
      <c r="F237" s="80"/>
      <c r="G237" s="4"/>
      <c r="H237" s="79"/>
      <c r="I237" s="81"/>
      <c r="J237" s="138"/>
      <c r="K237" s="4"/>
      <c r="L237" s="139"/>
      <c r="M237" s="139"/>
      <c r="N237" s="139"/>
      <c r="O237" s="139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79"/>
      <c r="C238" s="4"/>
      <c r="D238" s="79"/>
      <c r="E238" s="81"/>
      <c r="F238" s="80"/>
      <c r="G238" s="4"/>
      <c r="H238" s="79"/>
      <c r="I238" s="81"/>
      <c r="J238" s="138"/>
      <c r="K238" s="4"/>
      <c r="L238" s="139"/>
      <c r="M238" s="139"/>
      <c r="N238" s="139"/>
      <c r="O238" s="139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79"/>
      <c r="C239" s="4"/>
      <c r="D239" s="79"/>
      <c r="E239" s="81"/>
      <c r="F239" s="80"/>
      <c r="G239" s="4"/>
      <c r="H239" s="79"/>
      <c r="I239" s="81"/>
      <c r="J239" s="138"/>
      <c r="K239" s="4"/>
      <c r="L239" s="139"/>
      <c r="M239" s="139"/>
      <c r="N239" s="139"/>
      <c r="O239" s="139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79"/>
      <c r="C240" s="4"/>
      <c r="D240" s="79"/>
      <c r="E240" s="81"/>
      <c r="F240" s="80"/>
      <c r="G240" s="4"/>
      <c r="H240" s="79"/>
      <c r="I240" s="81"/>
      <c r="J240" s="138"/>
      <c r="K240" s="4"/>
      <c r="L240" s="139"/>
      <c r="M240" s="139"/>
      <c r="N240" s="139"/>
      <c r="O240" s="139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79"/>
      <c r="C241" s="4"/>
      <c r="D241" s="79"/>
      <c r="E241" s="81"/>
      <c r="F241" s="80"/>
      <c r="G241" s="4"/>
      <c r="H241" s="79"/>
      <c r="I241" s="81"/>
      <c r="J241" s="138"/>
      <c r="K241" s="4"/>
      <c r="L241" s="139"/>
      <c r="M241" s="139"/>
      <c r="N241" s="139"/>
      <c r="O241" s="139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79"/>
      <c r="C242" s="4"/>
      <c r="D242" s="79"/>
      <c r="E242" s="81"/>
      <c r="F242" s="80"/>
      <c r="G242" s="4"/>
      <c r="H242" s="79"/>
      <c r="I242" s="81"/>
      <c r="J242" s="138"/>
      <c r="K242" s="4"/>
      <c r="L242" s="139"/>
      <c r="M242" s="139"/>
      <c r="N242" s="139"/>
      <c r="O242" s="139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79"/>
      <c r="C243" s="4"/>
      <c r="D243" s="79"/>
      <c r="E243" s="81"/>
      <c r="F243" s="80"/>
      <c r="G243" s="4"/>
      <c r="H243" s="79"/>
      <c r="I243" s="81"/>
      <c r="J243" s="138"/>
      <c r="K243" s="4"/>
      <c r="L243" s="139"/>
      <c r="M243" s="139"/>
      <c r="N243" s="139"/>
      <c r="O243" s="139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79"/>
      <c r="C244" s="4"/>
      <c r="D244" s="79"/>
      <c r="E244" s="81"/>
      <c r="F244" s="80"/>
      <c r="G244" s="4"/>
      <c r="H244" s="79"/>
      <c r="I244" s="81"/>
      <c r="J244" s="138"/>
      <c r="K244" s="4"/>
      <c r="L244" s="139"/>
      <c r="M244" s="139"/>
      <c r="N244" s="139"/>
      <c r="O244" s="139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79"/>
      <c r="C245" s="4"/>
      <c r="D245" s="79"/>
      <c r="E245" s="81"/>
      <c r="F245" s="80"/>
      <c r="G245" s="4"/>
      <c r="H245" s="79"/>
      <c r="I245" s="81"/>
      <c r="J245" s="138"/>
      <c r="K245" s="4"/>
      <c r="L245" s="139"/>
      <c r="M245" s="139"/>
      <c r="N245" s="139"/>
      <c r="O245" s="139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79"/>
      <c r="C246" s="4"/>
      <c r="D246" s="79"/>
      <c r="E246" s="81"/>
      <c r="F246" s="80"/>
      <c r="G246" s="4"/>
      <c r="H246" s="79"/>
      <c r="I246" s="81"/>
      <c r="J246" s="138"/>
      <c r="K246" s="4"/>
      <c r="L246" s="139"/>
      <c r="M246" s="139"/>
      <c r="N246" s="139"/>
      <c r="O246" s="139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79"/>
      <c r="C247" s="4"/>
      <c r="D247" s="79"/>
      <c r="E247" s="81"/>
      <c r="F247" s="80"/>
      <c r="G247" s="4"/>
      <c r="H247" s="79"/>
      <c r="I247" s="81"/>
      <c r="J247" s="138"/>
      <c r="K247" s="4"/>
      <c r="L247" s="139"/>
      <c r="M247" s="139"/>
      <c r="N247" s="139"/>
      <c r="O247" s="139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79"/>
      <c r="C248" s="4"/>
      <c r="D248" s="79"/>
      <c r="E248" s="81"/>
      <c r="F248" s="80"/>
      <c r="G248" s="4"/>
      <c r="H248" s="79"/>
      <c r="I248" s="81"/>
      <c r="J248" s="138"/>
      <c r="K248" s="4"/>
      <c r="L248" s="139"/>
      <c r="M248" s="139"/>
      <c r="N248" s="139"/>
      <c r="O248" s="139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79"/>
      <c r="C249" s="4"/>
      <c r="D249" s="79"/>
      <c r="E249" s="81"/>
      <c r="F249" s="80"/>
      <c r="G249" s="4"/>
      <c r="H249" s="79"/>
      <c r="I249" s="81"/>
      <c r="J249" s="138"/>
      <c r="K249" s="4"/>
      <c r="L249" s="139"/>
      <c r="M249" s="139"/>
      <c r="N249" s="139"/>
      <c r="O249" s="139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79"/>
      <c r="C250" s="4"/>
      <c r="D250" s="79"/>
      <c r="E250" s="81"/>
      <c r="F250" s="80"/>
      <c r="G250" s="4"/>
      <c r="H250" s="79"/>
      <c r="I250" s="81"/>
      <c r="J250" s="138"/>
      <c r="K250" s="4"/>
      <c r="L250" s="139"/>
      <c r="M250" s="139"/>
      <c r="N250" s="139"/>
      <c r="O250" s="139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79"/>
      <c r="C251" s="4"/>
      <c r="D251" s="79"/>
      <c r="E251" s="81"/>
      <c r="F251" s="80"/>
      <c r="G251" s="4"/>
      <c r="H251" s="79"/>
      <c r="I251" s="81"/>
      <c r="J251" s="138"/>
      <c r="K251" s="4"/>
      <c r="L251" s="139"/>
      <c r="M251" s="139"/>
      <c r="N251" s="139"/>
      <c r="O251" s="139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79"/>
      <c r="C252" s="4"/>
      <c r="D252" s="79"/>
      <c r="E252" s="81"/>
      <c r="F252" s="80"/>
      <c r="G252" s="4"/>
      <c r="H252" s="79"/>
      <c r="I252" s="81"/>
      <c r="J252" s="138"/>
      <c r="K252" s="4"/>
      <c r="L252" s="139"/>
      <c r="M252" s="139"/>
      <c r="N252" s="139"/>
      <c r="O252" s="139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79"/>
      <c r="C253" s="4"/>
      <c r="D253" s="79"/>
      <c r="E253" s="81"/>
      <c r="F253" s="80"/>
      <c r="G253" s="4"/>
      <c r="H253" s="79"/>
      <c r="I253" s="81"/>
      <c r="J253" s="138"/>
      <c r="K253" s="4"/>
      <c r="L253" s="139"/>
      <c r="M253" s="139"/>
      <c r="N253" s="139"/>
      <c r="O253" s="139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79"/>
      <c r="C254" s="4"/>
      <c r="D254" s="79"/>
      <c r="E254" s="81"/>
      <c r="F254" s="80"/>
      <c r="G254" s="4"/>
      <c r="H254" s="79"/>
      <c r="I254" s="81"/>
      <c r="J254" s="138"/>
      <c r="K254" s="4"/>
      <c r="L254" s="139"/>
      <c r="M254" s="139"/>
      <c r="N254" s="139"/>
      <c r="O254" s="139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79"/>
      <c r="C255" s="4"/>
      <c r="D255" s="79"/>
      <c r="E255" s="81"/>
      <c r="F255" s="80"/>
      <c r="G255" s="4"/>
      <c r="H255" s="79"/>
      <c r="I255" s="81"/>
      <c r="J255" s="138"/>
      <c r="K255" s="4"/>
      <c r="L255" s="139"/>
      <c r="M255" s="139"/>
      <c r="N255" s="139"/>
      <c r="O255" s="139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79"/>
      <c r="C256" s="4"/>
      <c r="D256" s="79"/>
      <c r="E256" s="81"/>
      <c r="F256" s="80"/>
      <c r="G256" s="4"/>
      <c r="H256" s="79"/>
      <c r="I256" s="81"/>
      <c r="J256" s="138"/>
      <c r="K256" s="4"/>
      <c r="L256" s="139"/>
      <c r="M256" s="139"/>
      <c r="N256" s="139"/>
      <c r="O256" s="139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79"/>
      <c r="C257" s="4"/>
      <c r="D257" s="79"/>
      <c r="E257" s="81"/>
      <c r="F257" s="80"/>
      <c r="G257" s="4"/>
      <c r="H257" s="79"/>
      <c r="I257" s="81"/>
      <c r="J257" s="138"/>
      <c r="K257" s="4"/>
      <c r="L257" s="139"/>
      <c r="M257" s="139"/>
      <c r="N257" s="139"/>
      <c r="O257" s="139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79"/>
      <c r="C258" s="4"/>
      <c r="D258" s="79"/>
      <c r="E258" s="81"/>
      <c r="F258" s="80"/>
      <c r="G258" s="4"/>
      <c r="H258" s="79"/>
      <c r="I258" s="81"/>
      <c r="J258" s="138"/>
      <c r="K258" s="4"/>
      <c r="L258" s="139"/>
      <c r="M258" s="139"/>
      <c r="N258" s="139"/>
      <c r="O258" s="139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79"/>
      <c r="C259" s="4"/>
      <c r="D259" s="79"/>
      <c r="E259" s="81"/>
      <c r="F259" s="80"/>
      <c r="G259" s="4"/>
      <c r="H259" s="79"/>
      <c r="I259" s="81"/>
      <c r="J259" s="138"/>
      <c r="K259" s="4"/>
      <c r="L259" s="139"/>
      <c r="M259" s="139"/>
      <c r="N259" s="139"/>
      <c r="O259" s="139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79"/>
      <c r="C260" s="4"/>
      <c r="D260" s="79"/>
      <c r="E260" s="81"/>
      <c r="F260" s="80"/>
      <c r="G260" s="4"/>
      <c r="H260" s="79"/>
      <c r="I260" s="81"/>
      <c r="J260" s="138"/>
      <c r="K260" s="4"/>
      <c r="L260" s="139"/>
      <c r="M260" s="139"/>
      <c r="N260" s="139"/>
      <c r="O260" s="139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79"/>
      <c r="C261" s="4"/>
      <c r="D261" s="79"/>
      <c r="E261" s="81"/>
      <c r="F261" s="80"/>
      <c r="G261" s="4"/>
      <c r="H261" s="79"/>
      <c r="I261" s="81"/>
      <c r="J261" s="138"/>
      <c r="K261" s="4"/>
      <c r="L261" s="139"/>
      <c r="M261" s="139"/>
      <c r="N261" s="139"/>
      <c r="O261" s="139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79"/>
      <c r="C262" s="4"/>
      <c r="D262" s="79"/>
      <c r="E262" s="81"/>
      <c r="F262" s="80"/>
      <c r="G262" s="4"/>
      <c r="H262" s="79"/>
      <c r="I262" s="81"/>
      <c r="J262" s="138"/>
      <c r="K262" s="4"/>
      <c r="L262" s="139"/>
      <c r="M262" s="139"/>
      <c r="N262" s="139"/>
      <c r="O262" s="139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79"/>
      <c r="C263" s="4"/>
      <c r="D263" s="79"/>
      <c r="E263" s="81"/>
      <c r="F263" s="80"/>
      <c r="G263" s="4"/>
      <c r="H263" s="79"/>
      <c r="I263" s="81"/>
      <c r="J263" s="138"/>
      <c r="K263" s="4"/>
      <c r="L263" s="139"/>
      <c r="M263" s="139"/>
      <c r="N263" s="139"/>
      <c r="O263" s="139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79"/>
      <c r="C264" s="4"/>
      <c r="D264" s="79"/>
      <c r="E264" s="81"/>
      <c r="F264" s="80"/>
      <c r="G264" s="4"/>
      <c r="H264" s="79"/>
      <c r="I264" s="81"/>
      <c r="J264" s="138"/>
      <c r="K264" s="4"/>
      <c r="L264" s="139"/>
      <c r="M264" s="139"/>
      <c r="N264" s="139"/>
      <c r="O264" s="139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79"/>
      <c r="C265" s="4"/>
      <c r="D265" s="79"/>
      <c r="E265" s="81"/>
      <c r="F265" s="80"/>
      <c r="G265" s="4"/>
      <c r="H265" s="79"/>
      <c r="I265" s="81"/>
      <c r="J265" s="138"/>
      <c r="K265" s="4"/>
      <c r="L265" s="139"/>
      <c r="M265" s="139"/>
      <c r="N265" s="139"/>
      <c r="O265" s="139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79"/>
      <c r="C266" s="4"/>
      <c r="D266" s="79"/>
      <c r="E266" s="81"/>
      <c r="F266" s="80"/>
      <c r="G266" s="4"/>
      <c r="H266" s="79"/>
      <c r="I266" s="81"/>
      <c r="J266" s="138"/>
      <c r="K266" s="4"/>
      <c r="L266" s="139"/>
      <c r="M266" s="139"/>
      <c r="N266" s="139"/>
      <c r="O266" s="139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A267" s="4"/>
      <c r="B267" s="79"/>
      <c r="C267" s="4"/>
      <c r="D267" s="79"/>
      <c r="E267" s="81"/>
      <c r="F267" s="80"/>
      <c r="G267" s="4"/>
      <c r="H267" s="79"/>
      <c r="I267" s="81"/>
      <c r="J267" s="138"/>
      <c r="K267" s="4"/>
      <c r="L267" s="139"/>
      <c r="M267" s="139"/>
      <c r="N267" s="139"/>
      <c r="O267" s="139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>
      <c r="A268" s="4"/>
      <c r="B268" s="79"/>
      <c r="C268" s="4"/>
      <c r="D268" s="79"/>
      <c r="E268" s="81"/>
      <c r="F268" s="80"/>
      <c r="G268" s="4"/>
      <c r="H268" s="79"/>
      <c r="I268" s="81"/>
      <c r="J268" s="138"/>
      <c r="K268" s="4"/>
      <c r="L268" s="139"/>
      <c r="M268" s="139"/>
      <c r="N268" s="139"/>
      <c r="O268" s="139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>
      <c r="A269" s="4"/>
      <c r="B269" s="79"/>
      <c r="C269" s="4"/>
      <c r="D269" s="79"/>
      <c r="E269" s="81"/>
      <c r="F269" s="80"/>
      <c r="G269" s="4"/>
      <c r="H269" s="79"/>
      <c r="I269" s="81"/>
      <c r="J269" s="138"/>
      <c r="K269" s="4"/>
      <c r="L269" s="139"/>
      <c r="M269" s="139"/>
      <c r="N269" s="139"/>
      <c r="O269" s="139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>
      <c r="A270" s="4"/>
      <c r="B270" s="79"/>
      <c r="C270" s="4"/>
      <c r="D270" s="79"/>
      <c r="E270" s="81"/>
      <c r="F270" s="80"/>
      <c r="G270" s="4"/>
      <c r="H270" s="79"/>
      <c r="I270" s="81"/>
      <c r="J270" s="138"/>
      <c r="K270" s="4"/>
      <c r="L270" s="139"/>
      <c r="M270" s="139"/>
      <c r="N270" s="139"/>
      <c r="O270" s="139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>
      <c r="A271" s="4"/>
      <c r="B271" s="79"/>
      <c r="C271" s="4"/>
      <c r="D271" s="79"/>
      <c r="E271" s="81"/>
      <c r="F271" s="80"/>
      <c r="G271" s="4"/>
      <c r="H271" s="79"/>
      <c r="I271" s="81"/>
      <c r="J271" s="138"/>
      <c r="K271" s="4"/>
      <c r="L271" s="139"/>
      <c r="M271" s="139"/>
      <c r="N271" s="139"/>
      <c r="O271" s="139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>
      <c r="A272" s="4"/>
      <c r="B272" s="79"/>
      <c r="C272" s="4"/>
      <c r="D272" s="79"/>
      <c r="E272" s="81"/>
      <c r="F272" s="80"/>
      <c r="G272" s="4"/>
      <c r="H272" s="79"/>
      <c r="I272" s="81"/>
      <c r="J272" s="138"/>
      <c r="K272" s="4"/>
      <c r="L272" s="139"/>
      <c r="M272" s="139"/>
      <c r="N272" s="139"/>
      <c r="O272" s="139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>
      <c r="A273" s="4"/>
      <c r="B273" s="79"/>
      <c r="C273" s="4"/>
      <c r="D273" s="79"/>
      <c r="E273" s="81"/>
      <c r="F273" s="80"/>
      <c r="G273" s="4"/>
      <c r="H273" s="79"/>
      <c r="I273" s="81"/>
      <c r="J273" s="138"/>
      <c r="K273" s="4"/>
      <c r="L273" s="139"/>
      <c r="M273" s="139"/>
      <c r="N273" s="139"/>
      <c r="O273" s="139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>
      <c r="A274" s="4"/>
      <c r="B274" s="79"/>
      <c r="C274" s="4"/>
      <c r="D274" s="79"/>
      <c r="E274" s="81"/>
      <c r="F274" s="80"/>
      <c r="G274" s="4"/>
      <c r="H274" s="79"/>
      <c r="I274" s="81"/>
      <c r="J274" s="138"/>
      <c r="K274" s="4"/>
      <c r="L274" s="139"/>
      <c r="M274" s="139"/>
      <c r="N274" s="139"/>
      <c r="O274" s="139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>
      <c r="A275" s="4"/>
      <c r="B275" s="79"/>
      <c r="C275" s="4"/>
      <c r="D275" s="79"/>
      <c r="E275" s="81"/>
      <c r="F275" s="80"/>
      <c r="G275" s="4"/>
      <c r="H275" s="79"/>
      <c r="I275" s="81"/>
      <c r="J275" s="138"/>
      <c r="K275" s="4"/>
      <c r="L275" s="139"/>
      <c r="M275" s="139"/>
      <c r="N275" s="139"/>
      <c r="O275" s="139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>
      <c r="A276" s="4"/>
      <c r="B276" s="79"/>
      <c r="C276" s="4"/>
      <c r="D276" s="79"/>
      <c r="E276" s="81"/>
      <c r="F276" s="80"/>
      <c r="G276" s="4"/>
      <c r="H276" s="79"/>
      <c r="I276" s="81"/>
      <c r="J276" s="138"/>
      <c r="K276" s="4"/>
      <c r="L276" s="139"/>
      <c r="M276" s="139"/>
      <c r="N276" s="139"/>
      <c r="O276" s="139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>
      <c r="A277" s="4"/>
      <c r="B277" s="79"/>
      <c r="C277" s="4"/>
      <c r="D277" s="79"/>
      <c r="E277" s="81"/>
      <c r="F277" s="80"/>
      <c r="G277" s="4"/>
      <c r="H277" s="79"/>
      <c r="I277" s="81"/>
      <c r="J277" s="138"/>
      <c r="K277" s="4"/>
      <c r="L277" s="139"/>
      <c r="M277" s="139"/>
      <c r="N277" s="139"/>
      <c r="O277" s="139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>
      <c r="A278" s="4"/>
      <c r="B278" s="79"/>
      <c r="C278" s="4"/>
      <c r="D278" s="79"/>
      <c r="E278" s="81"/>
      <c r="F278" s="80"/>
      <c r="G278" s="4"/>
      <c r="H278" s="79"/>
      <c r="I278" s="81"/>
      <c r="J278" s="138"/>
      <c r="K278" s="4"/>
      <c r="L278" s="139"/>
      <c r="M278" s="139"/>
      <c r="N278" s="139"/>
      <c r="O278" s="139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>
      <c r="A279" s="4"/>
      <c r="B279" s="79"/>
      <c r="C279" s="4"/>
      <c r="D279" s="79"/>
      <c r="E279" s="81"/>
      <c r="F279" s="80"/>
      <c r="G279" s="4"/>
      <c r="H279" s="79"/>
      <c r="I279" s="81"/>
      <c r="J279" s="138"/>
      <c r="K279" s="4"/>
      <c r="L279" s="139"/>
      <c r="M279" s="139"/>
      <c r="N279" s="139"/>
      <c r="O279" s="139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>
      <c r="A280" s="4"/>
      <c r="B280" s="79"/>
      <c r="C280" s="4"/>
      <c r="D280" s="79"/>
      <c r="E280" s="81"/>
      <c r="F280" s="80"/>
      <c r="G280" s="4"/>
      <c r="H280" s="79"/>
      <c r="I280" s="81"/>
      <c r="J280" s="138"/>
      <c r="K280" s="4"/>
      <c r="L280" s="139"/>
      <c r="M280" s="139"/>
      <c r="N280" s="139"/>
      <c r="O280" s="139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>
      <c r="A281" s="4"/>
      <c r="B281" s="79"/>
      <c r="C281" s="4"/>
      <c r="D281" s="79"/>
      <c r="E281" s="81"/>
      <c r="F281" s="80"/>
      <c r="G281" s="4"/>
      <c r="H281" s="79"/>
      <c r="I281" s="81"/>
      <c r="J281" s="138"/>
      <c r="K281" s="4"/>
      <c r="L281" s="139"/>
      <c r="M281" s="139"/>
      <c r="N281" s="139"/>
      <c r="O281" s="139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>
      <c r="A282" s="4"/>
      <c r="B282" s="79"/>
      <c r="C282" s="4"/>
      <c r="D282" s="79"/>
      <c r="E282" s="81"/>
      <c r="F282" s="80"/>
      <c r="G282" s="4"/>
      <c r="H282" s="79"/>
      <c r="I282" s="81"/>
      <c r="J282" s="138"/>
      <c r="K282" s="4"/>
      <c r="L282" s="139"/>
      <c r="M282" s="139"/>
      <c r="N282" s="139"/>
      <c r="O282" s="139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>
      <c r="A283" s="4"/>
      <c r="B283" s="79"/>
      <c r="C283" s="4"/>
      <c r="D283" s="79"/>
      <c r="E283" s="81"/>
      <c r="F283" s="80"/>
      <c r="G283" s="4"/>
      <c r="H283" s="79"/>
      <c r="I283" s="81"/>
      <c r="J283" s="138"/>
      <c r="K283" s="4"/>
      <c r="L283" s="139"/>
      <c r="M283" s="139"/>
      <c r="N283" s="139"/>
      <c r="O283" s="139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>
      <c r="A284" s="4"/>
      <c r="B284" s="79"/>
      <c r="C284" s="4"/>
      <c r="D284" s="79"/>
      <c r="E284" s="81"/>
      <c r="F284" s="80"/>
      <c r="G284" s="4"/>
      <c r="H284" s="79"/>
      <c r="I284" s="81"/>
      <c r="J284" s="138"/>
      <c r="K284" s="4"/>
      <c r="L284" s="139"/>
      <c r="M284" s="139"/>
      <c r="N284" s="139"/>
      <c r="O284" s="139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>
      <c r="A285" s="4"/>
      <c r="B285" s="79"/>
      <c r="C285" s="4"/>
      <c r="D285" s="79"/>
      <c r="E285" s="81"/>
      <c r="F285" s="80"/>
      <c r="G285" s="4"/>
      <c r="H285" s="79"/>
      <c r="I285" s="81"/>
      <c r="J285" s="138"/>
      <c r="K285" s="4"/>
      <c r="L285" s="139"/>
      <c r="M285" s="139"/>
      <c r="N285" s="139"/>
      <c r="O285" s="139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>
      <c r="A286" s="4"/>
      <c r="B286" s="79"/>
      <c r="C286" s="4"/>
      <c r="D286" s="79"/>
      <c r="E286" s="81"/>
      <c r="F286" s="80"/>
      <c r="G286" s="4"/>
      <c r="H286" s="79"/>
      <c r="I286" s="81"/>
      <c r="J286" s="138"/>
      <c r="K286" s="4"/>
      <c r="L286" s="139"/>
      <c r="M286" s="139"/>
      <c r="N286" s="139"/>
      <c r="O286" s="139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>
      <c r="A287" s="4"/>
      <c r="B287" s="79"/>
      <c r="C287" s="4"/>
      <c r="D287" s="79"/>
      <c r="E287" s="81"/>
      <c r="F287" s="80"/>
      <c r="G287" s="4"/>
      <c r="H287" s="79"/>
      <c r="I287" s="81"/>
      <c r="J287" s="138"/>
      <c r="K287" s="4"/>
      <c r="L287" s="139"/>
      <c r="M287" s="139"/>
      <c r="N287" s="139"/>
      <c r="O287" s="139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>
      <c r="A288" s="4"/>
      <c r="B288" s="79"/>
      <c r="C288" s="4"/>
      <c r="D288" s="79"/>
      <c r="E288" s="81"/>
      <c r="F288" s="80"/>
      <c r="G288" s="4"/>
      <c r="H288" s="79"/>
      <c r="I288" s="81"/>
      <c r="J288" s="138"/>
      <c r="K288" s="4"/>
      <c r="L288" s="139"/>
      <c r="M288" s="139"/>
      <c r="N288" s="139"/>
      <c r="O288" s="139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>
      <c r="A289" s="4"/>
      <c r="B289" s="79"/>
      <c r="C289" s="4"/>
      <c r="D289" s="79"/>
      <c r="E289" s="81"/>
      <c r="F289" s="80"/>
      <c r="G289" s="4"/>
      <c r="H289" s="79"/>
      <c r="I289" s="81"/>
      <c r="J289" s="138"/>
      <c r="K289" s="4"/>
      <c r="L289" s="139"/>
      <c r="M289" s="139"/>
      <c r="N289" s="139"/>
      <c r="O289" s="139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>
      <c r="A290" s="4"/>
      <c r="B290" s="79"/>
      <c r="C290" s="4"/>
      <c r="D290" s="79"/>
      <c r="E290" s="81"/>
      <c r="F290" s="80"/>
      <c r="G290" s="4"/>
      <c r="H290" s="79"/>
      <c r="I290" s="81"/>
      <c r="J290" s="138"/>
      <c r="K290" s="4"/>
      <c r="L290" s="139"/>
      <c r="M290" s="139"/>
      <c r="N290" s="139"/>
      <c r="O290" s="139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>
      <c r="A291" s="4"/>
      <c r="B291" s="79"/>
      <c r="C291" s="4"/>
      <c r="D291" s="79"/>
      <c r="E291" s="81"/>
      <c r="F291" s="80"/>
      <c r="G291" s="4"/>
      <c r="H291" s="79"/>
      <c r="I291" s="81"/>
      <c r="J291" s="138"/>
      <c r="K291" s="4"/>
      <c r="L291" s="139"/>
      <c r="M291" s="139"/>
      <c r="N291" s="139"/>
      <c r="O291" s="139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>
      <c r="A292" s="4"/>
      <c r="B292" s="79"/>
      <c r="C292" s="4"/>
      <c r="D292" s="79"/>
      <c r="E292" s="81"/>
      <c r="F292" s="80"/>
      <c r="G292" s="4"/>
      <c r="H292" s="79"/>
      <c r="I292" s="81"/>
      <c r="J292" s="138"/>
      <c r="K292" s="4"/>
      <c r="L292" s="139"/>
      <c r="M292" s="139"/>
      <c r="N292" s="139"/>
      <c r="O292" s="139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>
      <c r="A293" s="4"/>
      <c r="B293" s="79"/>
      <c r="C293" s="4"/>
      <c r="D293" s="79"/>
      <c r="E293" s="81"/>
      <c r="F293" s="80"/>
      <c r="G293" s="4"/>
      <c r="H293" s="79"/>
      <c r="I293" s="81"/>
      <c r="J293" s="138"/>
      <c r="K293" s="4"/>
      <c r="L293" s="139"/>
      <c r="M293" s="139"/>
      <c r="N293" s="139"/>
      <c r="O293" s="139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>
      <c r="A294" s="4"/>
      <c r="B294" s="79"/>
      <c r="C294" s="4"/>
      <c r="D294" s="79"/>
      <c r="E294" s="81"/>
      <c r="F294" s="80"/>
      <c r="G294" s="4"/>
      <c r="H294" s="79"/>
      <c r="I294" s="81"/>
      <c r="J294" s="138"/>
      <c r="K294" s="4"/>
      <c r="L294" s="139"/>
      <c r="M294" s="139"/>
      <c r="N294" s="139"/>
      <c r="O294" s="139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>
      <c r="A295" s="4"/>
      <c r="B295" s="79"/>
      <c r="C295" s="4"/>
      <c r="D295" s="79"/>
      <c r="E295" s="81"/>
      <c r="F295" s="80"/>
      <c r="G295" s="4"/>
      <c r="H295" s="79"/>
      <c r="I295" s="81"/>
      <c r="J295" s="138"/>
      <c r="K295" s="4"/>
      <c r="L295" s="139"/>
      <c r="M295" s="139"/>
      <c r="N295" s="139"/>
      <c r="O295" s="139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>
      <c r="A296" s="4"/>
      <c r="B296" s="79"/>
      <c r="C296" s="4"/>
      <c r="D296" s="79"/>
      <c r="E296" s="81"/>
      <c r="F296" s="80"/>
      <c r="G296" s="4"/>
      <c r="H296" s="79"/>
      <c r="I296" s="81"/>
      <c r="J296" s="138"/>
      <c r="K296" s="4"/>
      <c r="L296" s="139"/>
      <c r="M296" s="139"/>
      <c r="N296" s="139"/>
      <c r="O296" s="139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>
      <c r="A297" s="4"/>
      <c r="B297" s="79"/>
      <c r="C297" s="4"/>
      <c r="D297" s="79"/>
      <c r="E297" s="81"/>
      <c r="F297" s="80"/>
      <c r="G297" s="4"/>
      <c r="H297" s="79"/>
      <c r="I297" s="81"/>
      <c r="J297" s="138"/>
      <c r="K297" s="4"/>
      <c r="L297" s="139"/>
      <c r="M297" s="139"/>
      <c r="N297" s="139"/>
      <c r="O297" s="139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>
      <c r="A298" s="4"/>
      <c r="B298" s="79"/>
      <c r="C298" s="4"/>
      <c r="D298" s="79"/>
      <c r="E298" s="81"/>
      <c r="F298" s="80"/>
      <c r="G298" s="4"/>
      <c r="H298" s="79"/>
      <c r="I298" s="81"/>
      <c r="J298" s="138"/>
      <c r="K298" s="4"/>
      <c r="L298" s="139"/>
      <c r="M298" s="139"/>
      <c r="N298" s="139"/>
      <c r="O298" s="139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>
      <c r="A299" s="4"/>
      <c r="B299" s="79"/>
      <c r="C299" s="4"/>
      <c r="D299" s="79"/>
      <c r="E299" s="81"/>
      <c r="F299" s="80"/>
      <c r="G299" s="4"/>
      <c r="H299" s="79"/>
      <c r="I299" s="81"/>
      <c r="J299" s="138"/>
      <c r="K299" s="4"/>
      <c r="L299" s="139"/>
      <c r="M299" s="139"/>
      <c r="N299" s="139"/>
      <c r="O299" s="139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>
      <c r="A300" s="4"/>
      <c r="B300" s="79"/>
      <c r="C300" s="4"/>
      <c r="D300" s="79"/>
      <c r="E300" s="81"/>
      <c r="F300" s="80"/>
      <c r="G300" s="4"/>
      <c r="H300" s="79"/>
      <c r="I300" s="81"/>
      <c r="J300" s="138"/>
      <c r="K300" s="4"/>
      <c r="L300" s="139"/>
      <c r="M300" s="139"/>
      <c r="N300" s="139"/>
      <c r="O300" s="139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>
      <c r="A301" s="4"/>
      <c r="B301" s="79"/>
      <c r="C301" s="4"/>
      <c r="D301" s="79"/>
      <c r="E301" s="81"/>
      <c r="F301" s="80"/>
      <c r="G301" s="4"/>
      <c r="H301" s="79"/>
      <c r="I301" s="81"/>
      <c r="J301" s="138"/>
      <c r="K301" s="4"/>
      <c r="L301" s="139"/>
      <c r="M301" s="139"/>
      <c r="N301" s="139"/>
      <c r="O301" s="139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>
      <c r="A302" s="4"/>
      <c r="B302" s="79"/>
      <c r="C302" s="4"/>
      <c r="D302" s="79"/>
      <c r="E302" s="81"/>
      <c r="F302" s="80"/>
      <c r="G302" s="4"/>
      <c r="H302" s="79"/>
      <c r="I302" s="81"/>
      <c r="J302" s="138"/>
      <c r="K302" s="4"/>
      <c r="L302" s="139"/>
      <c r="M302" s="139"/>
      <c r="N302" s="139"/>
      <c r="O302" s="139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>
      <c r="A303" s="4"/>
      <c r="B303" s="79"/>
      <c r="C303" s="4"/>
      <c r="D303" s="79"/>
      <c r="E303" s="81"/>
      <c r="F303" s="80"/>
      <c r="G303" s="4"/>
      <c r="H303" s="79"/>
      <c r="I303" s="81"/>
      <c r="J303" s="138"/>
      <c r="K303" s="4"/>
      <c r="L303" s="139"/>
      <c r="M303" s="139"/>
      <c r="N303" s="139"/>
      <c r="O303" s="139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>
      <c r="A304" s="4"/>
      <c r="B304" s="79"/>
      <c r="C304" s="4"/>
      <c r="D304" s="79"/>
      <c r="E304" s="81"/>
      <c r="F304" s="80"/>
      <c r="G304" s="4"/>
      <c r="H304" s="79"/>
      <c r="I304" s="81"/>
      <c r="J304" s="138"/>
      <c r="K304" s="4"/>
      <c r="L304" s="139"/>
      <c r="M304" s="139"/>
      <c r="N304" s="139"/>
      <c r="O304" s="139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>
      <c r="A305" s="4"/>
      <c r="B305" s="79"/>
      <c r="C305" s="4"/>
      <c r="D305" s="79"/>
      <c r="E305" s="81"/>
      <c r="F305" s="80"/>
      <c r="G305" s="4"/>
      <c r="H305" s="79"/>
      <c r="I305" s="81"/>
      <c r="J305" s="138"/>
      <c r="K305" s="4"/>
      <c r="L305" s="139"/>
      <c r="M305" s="139"/>
      <c r="N305" s="139"/>
      <c r="O305" s="139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>
      <c r="A306" s="4"/>
      <c r="B306" s="79"/>
      <c r="C306" s="4"/>
      <c r="D306" s="79"/>
      <c r="E306" s="81"/>
      <c r="F306" s="80"/>
      <c r="G306" s="4"/>
      <c r="H306" s="79"/>
      <c r="I306" s="81"/>
      <c r="J306" s="138"/>
      <c r="K306" s="4"/>
      <c r="L306" s="139"/>
      <c r="M306" s="139"/>
      <c r="N306" s="139"/>
      <c r="O306" s="139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>
      <c r="A307" s="4"/>
      <c r="B307" s="79"/>
      <c r="C307" s="4"/>
      <c r="D307" s="79"/>
      <c r="E307" s="81"/>
      <c r="F307" s="80"/>
      <c r="G307" s="4"/>
      <c r="H307" s="79"/>
      <c r="I307" s="81"/>
      <c r="J307" s="138"/>
      <c r="K307" s="4"/>
      <c r="L307" s="139"/>
      <c r="M307" s="139"/>
      <c r="N307" s="139"/>
      <c r="O307" s="139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>
      <c r="A308" s="4"/>
      <c r="B308" s="79"/>
      <c r="C308" s="4"/>
      <c r="D308" s="79"/>
      <c r="E308" s="81"/>
      <c r="F308" s="80"/>
      <c r="G308" s="4"/>
      <c r="H308" s="79"/>
      <c r="I308" s="81"/>
      <c r="J308" s="138"/>
      <c r="K308" s="4"/>
      <c r="L308" s="139"/>
      <c r="M308" s="139"/>
      <c r="N308" s="139"/>
      <c r="O308" s="139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>
      <c r="A309" s="4"/>
      <c r="B309" s="79"/>
      <c r="C309" s="4"/>
      <c r="D309" s="79"/>
      <c r="E309" s="81"/>
      <c r="F309" s="80"/>
      <c r="G309" s="4"/>
      <c r="H309" s="79"/>
      <c r="I309" s="81"/>
      <c r="J309" s="138"/>
      <c r="K309" s="4"/>
      <c r="L309" s="139"/>
      <c r="M309" s="139"/>
      <c r="N309" s="139"/>
      <c r="O309" s="139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>
      <c r="A310" s="4"/>
      <c r="B310" s="79"/>
      <c r="C310" s="4"/>
      <c r="D310" s="79"/>
      <c r="E310" s="81"/>
      <c r="F310" s="80"/>
      <c r="G310" s="4"/>
      <c r="H310" s="79"/>
      <c r="I310" s="81"/>
      <c r="J310" s="138"/>
      <c r="K310" s="4"/>
      <c r="L310" s="139"/>
      <c r="M310" s="139"/>
      <c r="N310" s="139"/>
      <c r="O310" s="139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>
      <c r="A311" s="4"/>
      <c r="B311" s="79"/>
      <c r="C311" s="4"/>
      <c r="D311" s="79"/>
      <c r="E311" s="81"/>
      <c r="F311" s="80"/>
      <c r="G311" s="4"/>
      <c r="H311" s="79"/>
      <c r="I311" s="81"/>
      <c r="J311" s="138"/>
      <c r="K311" s="4"/>
      <c r="L311" s="139"/>
      <c r="M311" s="139"/>
      <c r="N311" s="139"/>
      <c r="O311" s="139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>
      <c r="A312" s="4"/>
      <c r="B312" s="79"/>
      <c r="C312" s="4"/>
      <c r="D312" s="79"/>
      <c r="E312" s="81"/>
      <c r="F312" s="80"/>
      <c r="G312" s="4"/>
      <c r="H312" s="79"/>
      <c r="I312" s="81"/>
      <c r="J312" s="138"/>
      <c r="K312" s="4"/>
      <c r="L312" s="139"/>
      <c r="M312" s="139"/>
      <c r="N312" s="139"/>
      <c r="O312" s="139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>
      <c r="A313" s="4"/>
      <c r="B313" s="79"/>
      <c r="C313" s="4"/>
      <c r="D313" s="79"/>
      <c r="E313" s="81"/>
      <c r="F313" s="80"/>
      <c r="G313" s="4"/>
      <c r="H313" s="79"/>
      <c r="I313" s="81"/>
      <c r="J313" s="138"/>
      <c r="K313" s="4"/>
      <c r="L313" s="139"/>
      <c r="M313" s="139"/>
      <c r="N313" s="139"/>
      <c r="O313" s="139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>
      <c r="A314" s="4"/>
      <c r="B314" s="79"/>
      <c r="C314" s="4"/>
      <c r="D314" s="79"/>
      <c r="E314" s="81"/>
      <c r="F314" s="80"/>
      <c r="G314" s="4"/>
      <c r="H314" s="79"/>
      <c r="I314" s="81"/>
      <c r="J314" s="138"/>
      <c r="K314" s="4"/>
      <c r="L314" s="139"/>
      <c r="M314" s="139"/>
      <c r="N314" s="139"/>
      <c r="O314" s="139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>
      <c r="A315" s="4"/>
      <c r="B315" s="79"/>
      <c r="C315" s="4"/>
      <c r="D315" s="79"/>
      <c r="E315" s="81"/>
      <c r="F315" s="80"/>
      <c r="G315" s="4"/>
      <c r="H315" s="79"/>
      <c r="I315" s="81"/>
      <c r="J315" s="138"/>
      <c r="K315" s="4"/>
      <c r="L315" s="139"/>
      <c r="M315" s="139"/>
      <c r="N315" s="139"/>
      <c r="O315" s="139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>
      <c r="A316" s="4"/>
      <c r="B316" s="79"/>
      <c r="C316" s="4"/>
      <c r="D316" s="79"/>
      <c r="E316" s="81"/>
      <c r="F316" s="80"/>
      <c r="G316" s="4"/>
      <c r="H316" s="79"/>
      <c r="I316" s="81"/>
      <c r="J316" s="138"/>
      <c r="K316" s="4"/>
      <c r="L316" s="139"/>
      <c r="M316" s="139"/>
      <c r="N316" s="139"/>
      <c r="O316" s="139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>
      <c r="A317" s="4"/>
      <c r="B317" s="79"/>
      <c r="C317" s="4"/>
      <c r="D317" s="79"/>
      <c r="E317" s="81"/>
      <c r="F317" s="80"/>
      <c r="G317" s="4"/>
      <c r="H317" s="79"/>
      <c r="I317" s="81"/>
      <c r="J317" s="138"/>
      <c r="K317" s="4"/>
      <c r="L317" s="139"/>
      <c r="M317" s="139"/>
      <c r="N317" s="139"/>
      <c r="O317" s="139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>
      <c r="A318" s="4"/>
      <c r="B318" s="79"/>
      <c r="C318" s="4"/>
      <c r="D318" s="79"/>
      <c r="E318" s="81"/>
      <c r="F318" s="80"/>
      <c r="G318" s="4"/>
      <c r="H318" s="79"/>
      <c r="I318" s="81"/>
      <c r="J318" s="138"/>
      <c r="K318" s="4"/>
      <c r="L318" s="139"/>
      <c r="M318" s="139"/>
      <c r="N318" s="139"/>
      <c r="O318" s="139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>
      <c r="A319" s="4"/>
      <c r="B319" s="79"/>
      <c r="C319" s="4"/>
      <c r="D319" s="79"/>
      <c r="E319" s="81"/>
      <c r="F319" s="80"/>
      <c r="G319" s="4"/>
      <c r="H319" s="79"/>
      <c r="I319" s="81"/>
      <c r="J319" s="138"/>
      <c r="K319" s="4"/>
      <c r="L319" s="139"/>
      <c r="M319" s="139"/>
      <c r="N319" s="139"/>
      <c r="O319" s="139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>
      <c r="A320" s="4"/>
      <c r="B320" s="79"/>
      <c r="C320" s="4"/>
      <c r="D320" s="79"/>
      <c r="E320" s="81"/>
      <c r="F320" s="80"/>
      <c r="G320" s="4"/>
      <c r="H320" s="79"/>
      <c r="I320" s="81"/>
      <c r="J320" s="138"/>
      <c r="K320" s="4"/>
      <c r="L320" s="139"/>
      <c r="M320" s="139"/>
      <c r="N320" s="139"/>
      <c r="O320" s="139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>
      <c r="A321" s="4"/>
      <c r="B321" s="79"/>
      <c r="C321" s="4"/>
      <c r="D321" s="79"/>
      <c r="E321" s="81"/>
      <c r="F321" s="80"/>
      <c r="G321" s="4"/>
      <c r="H321" s="79"/>
      <c r="I321" s="81"/>
      <c r="J321" s="138"/>
      <c r="K321" s="4"/>
      <c r="L321" s="139"/>
      <c r="M321" s="139"/>
      <c r="N321" s="139"/>
      <c r="O321" s="139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>
      <c r="A322" s="4"/>
      <c r="B322" s="79"/>
      <c r="C322" s="4"/>
      <c r="D322" s="79"/>
      <c r="E322" s="81"/>
      <c r="F322" s="80"/>
      <c r="G322" s="4"/>
      <c r="H322" s="79"/>
      <c r="I322" s="81"/>
      <c r="J322" s="138"/>
      <c r="K322" s="4"/>
      <c r="L322" s="139"/>
      <c r="M322" s="139"/>
      <c r="N322" s="139"/>
      <c r="O322" s="139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>
      <c r="A323" s="4"/>
      <c r="B323" s="79"/>
      <c r="C323" s="4"/>
      <c r="D323" s="79"/>
      <c r="E323" s="81"/>
      <c r="F323" s="80"/>
      <c r="G323" s="4"/>
      <c r="H323" s="79"/>
      <c r="I323" s="81"/>
      <c r="J323" s="138"/>
      <c r="K323" s="4"/>
      <c r="L323" s="139"/>
      <c r="M323" s="139"/>
      <c r="N323" s="139"/>
      <c r="O323" s="139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>
      <c r="A324" s="4"/>
      <c r="B324" s="79"/>
      <c r="C324" s="4"/>
      <c r="D324" s="79"/>
      <c r="E324" s="81"/>
      <c r="F324" s="80"/>
      <c r="G324" s="4"/>
      <c r="H324" s="79"/>
      <c r="I324" s="81"/>
      <c r="J324" s="138"/>
      <c r="K324" s="4"/>
      <c r="L324" s="139"/>
      <c r="M324" s="139"/>
      <c r="N324" s="139"/>
      <c r="O324" s="139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>
      <c r="A325" s="4"/>
      <c r="B325" s="79"/>
      <c r="C325" s="4"/>
      <c r="D325" s="79"/>
      <c r="E325" s="81"/>
      <c r="F325" s="80"/>
      <c r="G325" s="4"/>
      <c r="H325" s="79"/>
      <c r="I325" s="81"/>
      <c r="J325" s="138"/>
      <c r="K325" s="4"/>
      <c r="L325" s="139"/>
      <c r="M325" s="139"/>
      <c r="N325" s="139"/>
      <c r="O325" s="139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>
      <c r="A326" s="4"/>
      <c r="B326" s="79"/>
      <c r="C326" s="4"/>
      <c r="D326" s="79"/>
      <c r="E326" s="81"/>
      <c r="F326" s="80"/>
      <c r="G326" s="4"/>
      <c r="H326" s="79"/>
      <c r="I326" s="81"/>
      <c r="J326" s="138"/>
      <c r="K326" s="4"/>
      <c r="L326" s="139"/>
      <c r="M326" s="139"/>
      <c r="N326" s="139"/>
      <c r="O326" s="139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>
      <c r="A327" s="4"/>
      <c r="B327" s="79"/>
      <c r="C327" s="4"/>
      <c r="D327" s="79"/>
      <c r="E327" s="81"/>
      <c r="F327" s="80"/>
      <c r="G327" s="4"/>
      <c r="H327" s="79"/>
      <c r="I327" s="81"/>
      <c r="J327" s="138"/>
      <c r="K327" s="4"/>
      <c r="L327" s="139"/>
      <c r="M327" s="139"/>
      <c r="N327" s="139"/>
      <c r="O327" s="139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>
      <c r="A328" s="4"/>
      <c r="B328" s="79"/>
      <c r="C328" s="4"/>
      <c r="D328" s="79"/>
      <c r="E328" s="81"/>
      <c r="F328" s="80"/>
      <c r="G328" s="4"/>
      <c r="H328" s="79"/>
      <c r="I328" s="81"/>
      <c r="J328" s="138"/>
      <c r="K328" s="4"/>
      <c r="L328" s="139"/>
      <c r="M328" s="139"/>
      <c r="N328" s="139"/>
      <c r="O328" s="139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>
      <c r="A329" s="4"/>
      <c r="B329" s="79"/>
      <c r="C329" s="4"/>
      <c r="D329" s="79"/>
      <c r="E329" s="81"/>
      <c r="F329" s="80"/>
      <c r="G329" s="4"/>
      <c r="H329" s="79"/>
      <c r="I329" s="81"/>
      <c r="J329" s="138"/>
      <c r="K329" s="4"/>
      <c r="L329" s="139"/>
      <c r="M329" s="139"/>
      <c r="N329" s="139"/>
      <c r="O329" s="139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>
      <c r="A330" s="4"/>
      <c r="B330" s="79"/>
      <c r="C330" s="4"/>
      <c r="D330" s="79"/>
      <c r="E330" s="81"/>
      <c r="F330" s="80"/>
      <c r="G330" s="4"/>
      <c r="H330" s="79"/>
      <c r="I330" s="81"/>
      <c r="J330" s="138"/>
      <c r="K330" s="4"/>
      <c r="L330" s="139"/>
      <c r="M330" s="139"/>
      <c r="N330" s="139"/>
      <c r="O330" s="139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>
      <c r="A331" s="4"/>
      <c r="B331" s="79"/>
      <c r="C331" s="4"/>
      <c r="D331" s="79"/>
      <c r="E331" s="81"/>
      <c r="F331" s="80"/>
      <c r="G331" s="4"/>
      <c r="H331" s="79"/>
      <c r="I331" s="81"/>
      <c r="J331" s="138"/>
      <c r="K331" s="4"/>
      <c r="L331" s="139"/>
      <c r="M331" s="139"/>
      <c r="N331" s="139"/>
      <c r="O331" s="139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>
      <c r="A332" s="4"/>
      <c r="B332" s="79"/>
      <c r="C332" s="4"/>
      <c r="D332" s="79"/>
      <c r="E332" s="81"/>
      <c r="F332" s="80"/>
      <c r="G332" s="4"/>
      <c r="H332" s="79"/>
      <c r="I332" s="81"/>
      <c r="J332" s="138"/>
      <c r="K332" s="4"/>
      <c r="L332" s="139"/>
      <c r="M332" s="139"/>
      <c r="N332" s="139"/>
      <c r="O332" s="139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>
      <c r="A333" s="4"/>
      <c r="B333" s="79"/>
      <c r="C333" s="4"/>
      <c r="D333" s="79"/>
      <c r="E333" s="81"/>
      <c r="F333" s="80"/>
      <c r="G333" s="4"/>
      <c r="H333" s="79"/>
      <c r="I333" s="81"/>
      <c r="J333" s="138"/>
      <c r="K333" s="4"/>
      <c r="L333" s="139"/>
      <c r="M333" s="139"/>
      <c r="N333" s="139"/>
      <c r="O333" s="139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>
      <c r="A334" s="4"/>
      <c r="B334" s="79"/>
      <c r="C334" s="4"/>
      <c r="D334" s="79"/>
      <c r="E334" s="81"/>
      <c r="F334" s="80"/>
      <c r="G334" s="4"/>
      <c r="H334" s="79"/>
      <c r="I334" s="81"/>
      <c r="J334" s="138"/>
      <c r="K334" s="4"/>
      <c r="L334" s="139"/>
      <c r="M334" s="139"/>
      <c r="N334" s="139"/>
      <c r="O334" s="139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>
      <c r="A335" s="4"/>
      <c r="B335" s="79"/>
      <c r="C335" s="4"/>
      <c r="D335" s="79"/>
      <c r="E335" s="81"/>
      <c r="F335" s="80"/>
      <c r="G335" s="4"/>
      <c r="H335" s="79"/>
      <c r="I335" s="81"/>
      <c r="J335" s="138"/>
      <c r="K335" s="4"/>
      <c r="L335" s="139"/>
      <c r="M335" s="139"/>
      <c r="N335" s="139"/>
      <c r="O335" s="139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>
      <c r="A336" s="4"/>
      <c r="B336" s="79"/>
      <c r="C336" s="4"/>
      <c r="D336" s="79"/>
      <c r="E336" s="81"/>
      <c r="F336" s="80"/>
      <c r="G336" s="4"/>
      <c r="H336" s="79"/>
      <c r="I336" s="81"/>
      <c r="J336" s="138"/>
      <c r="K336" s="4"/>
      <c r="L336" s="139"/>
      <c r="M336" s="139"/>
      <c r="N336" s="139"/>
      <c r="O336" s="139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>
      <c r="A337" s="4"/>
      <c r="B337" s="79"/>
      <c r="C337" s="4"/>
      <c r="D337" s="79"/>
      <c r="E337" s="81"/>
      <c r="F337" s="80"/>
      <c r="G337" s="4"/>
      <c r="H337" s="79"/>
      <c r="I337" s="81"/>
      <c r="J337" s="138"/>
      <c r="K337" s="4"/>
      <c r="L337" s="139"/>
      <c r="M337" s="139"/>
      <c r="N337" s="139"/>
      <c r="O337" s="139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>
      <c r="A338" s="4"/>
      <c r="B338" s="79"/>
      <c r="C338" s="4"/>
      <c r="D338" s="79"/>
      <c r="E338" s="81"/>
      <c r="F338" s="80"/>
      <c r="G338" s="4"/>
      <c r="H338" s="79"/>
      <c r="I338" s="81"/>
      <c r="J338" s="138"/>
      <c r="K338" s="4"/>
      <c r="L338" s="139"/>
      <c r="M338" s="139"/>
      <c r="N338" s="139"/>
      <c r="O338" s="139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>
      <c r="A339" s="4"/>
      <c r="B339" s="79"/>
      <c r="C339" s="4"/>
      <c r="D339" s="79"/>
      <c r="E339" s="81"/>
      <c r="F339" s="80"/>
      <c r="G339" s="4"/>
      <c r="H339" s="79"/>
      <c r="I339" s="81"/>
      <c r="J339" s="138"/>
      <c r="K339" s="4"/>
      <c r="L339" s="139"/>
      <c r="M339" s="139"/>
      <c r="N339" s="139"/>
      <c r="O339" s="139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>
      <c r="A340" s="4"/>
      <c r="B340" s="79"/>
      <c r="C340" s="4"/>
      <c r="D340" s="79"/>
      <c r="E340" s="81"/>
      <c r="F340" s="80"/>
      <c r="G340" s="4"/>
      <c r="H340" s="79"/>
      <c r="I340" s="81"/>
      <c r="J340" s="138"/>
      <c r="K340" s="4"/>
      <c r="L340" s="139"/>
      <c r="M340" s="139"/>
      <c r="N340" s="139"/>
      <c r="O340" s="139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>
      <c r="A341" s="4"/>
      <c r="B341" s="79"/>
      <c r="C341" s="4"/>
      <c r="D341" s="79"/>
      <c r="E341" s="81"/>
      <c r="F341" s="80"/>
      <c r="G341" s="4"/>
      <c r="H341" s="79"/>
      <c r="I341" s="81"/>
      <c r="J341" s="138"/>
      <c r="K341" s="4"/>
      <c r="L341" s="139"/>
      <c r="M341" s="139"/>
      <c r="N341" s="139"/>
      <c r="O341" s="139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>
      <c r="A342" s="4"/>
      <c r="B342" s="79"/>
      <c r="C342" s="4"/>
      <c r="D342" s="79"/>
      <c r="E342" s="81"/>
      <c r="F342" s="80"/>
      <c r="G342" s="4"/>
      <c r="H342" s="79"/>
      <c r="I342" s="81"/>
      <c r="J342" s="138"/>
      <c r="K342" s="4"/>
      <c r="L342" s="139"/>
      <c r="M342" s="139"/>
      <c r="N342" s="139"/>
      <c r="O342" s="139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>
      <c r="A343" s="4"/>
      <c r="B343" s="79"/>
      <c r="C343" s="4"/>
      <c r="D343" s="79"/>
      <c r="E343" s="81"/>
      <c r="F343" s="80"/>
      <c r="G343" s="4"/>
      <c r="H343" s="79"/>
      <c r="I343" s="81"/>
      <c r="J343" s="138"/>
      <c r="K343" s="4"/>
      <c r="L343" s="139"/>
      <c r="M343" s="139"/>
      <c r="N343" s="139"/>
      <c r="O343" s="139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>
      <c r="A344" s="4"/>
      <c r="B344" s="79"/>
      <c r="C344" s="4"/>
      <c r="D344" s="79"/>
      <c r="E344" s="81"/>
      <c r="F344" s="80"/>
      <c r="G344" s="4"/>
      <c r="H344" s="79"/>
      <c r="I344" s="81"/>
      <c r="J344" s="138"/>
      <c r="K344" s="4"/>
      <c r="L344" s="139"/>
      <c r="M344" s="139"/>
      <c r="N344" s="139"/>
      <c r="O344" s="139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>
      <c r="A345" s="4"/>
      <c r="B345" s="79"/>
      <c r="C345" s="4"/>
      <c r="D345" s="79"/>
      <c r="E345" s="81"/>
      <c r="F345" s="80"/>
      <c r="G345" s="4"/>
      <c r="H345" s="79"/>
      <c r="I345" s="81"/>
      <c r="J345" s="138"/>
      <c r="K345" s="4"/>
      <c r="L345" s="139"/>
      <c r="M345" s="139"/>
      <c r="N345" s="139"/>
      <c r="O345" s="139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>
      <c r="A346" s="4"/>
      <c r="B346" s="79"/>
      <c r="C346" s="4"/>
      <c r="D346" s="79"/>
      <c r="E346" s="81"/>
      <c r="F346" s="80"/>
      <c r="G346" s="4"/>
      <c r="H346" s="79"/>
      <c r="I346" s="81"/>
      <c r="J346" s="138"/>
      <c r="K346" s="4"/>
      <c r="L346" s="139"/>
      <c r="M346" s="139"/>
      <c r="N346" s="139"/>
      <c r="O346" s="139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>
      <c r="A347" s="4"/>
      <c r="B347" s="79"/>
      <c r="C347" s="4"/>
      <c r="D347" s="79"/>
      <c r="E347" s="81"/>
      <c r="F347" s="80"/>
      <c r="G347" s="4"/>
      <c r="H347" s="79"/>
      <c r="I347" s="81"/>
      <c r="J347" s="138"/>
      <c r="K347" s="4"/>
      <c r="L347" s="139"/>
      <c r="M347" s="139"/>
      <c r="N347" s="139"/>
      <c r="O347" s="139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>
      <c r="A348" s="4"/>
      <c r="B348" s="79"/>
      <c r="C348" s="4"/>
      <c r="D348" s="79"/>
      <c r="E348" s="81"/>
      <c r="F348" s="80"/>
      <c r="G348" s="4"/>
      <c r="H348" s="79"/>
      <c r="I348" s="81"/>
      <c r="J348" s="138"/>
      <c r="K348" s="4"/>
      <c r="L348" s="139"/>
      <c r="M348" s="139"/>
      <c r="N348" s="139"/>
      <c r="O348" s="139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>
      <c r="A349" s="4"/>
      <c r="B349" s="79"/>
      <c r="C349" s="4"/>
      <c r="D349" s="79"/>
      <c r="E349" s="81"/>
      <c r="F349" s="80"/>
      <c r="G349" s="4"/>
      <c r="H349" s="79"/>
      <c r="I349" s="81"/>
      <c r="J349" s="138"/>
      <c r="K349" s="4"/>
      <c r="L349" s="139"/>
      <c r="M349" s="139"/>
      <c r="N349" s="139"/>
      <c r="O349" s="139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>
      <c r="A350" s="4"/>
      <c r="B350" s="79"/>
      <c r="C350" s="4"/>
      <c r="D350" s="79"/>
      <c r="E350" s="81"/>
      <c r="F350" s="80"/>
      <c r="G350" s="4"/>
      <c r="H350" s="79"/>
      <c r="I350" s="81"/>
      <c r="J350" s="138"/>
      <c r="K350" s="4"/>
      <c r="L350" s="139"/>
      <c r="M350" s="139"/>
      <c r="N350" s="139"/>
      <c r="O350" s="139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>
      <c r="A351" s="4"/>
      <c r="B351" s="79"/>
      <c r="C351" s="4"/>
      <c r="D351" s="79"/>
      <c r="E351" s="81"/>
      <c r="F351" s="80"/>
      <c r="G351" s="4"/>
      <c r="H351" s="79"/>
      <c r="I351" s="81"/>
      <c r="J351" s="138"/>
      <c r="K351" s="4"/>
      <c r="L351" s="139"/>
      <c r="M351" s="139"/>
      <c r="N351" s="139"/>
      <c r="O351" s="139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>
      <c r="A352" s="4"/>
      <c r="B352" s="79"/>
      <c r="C352" s="4"/>
      <c r="D352" s="79"/>
      <c r="E352" s="81"/>
      <c r="F352" s="80"/>
      <c r="G352" s="4"/>
      <c r="H352" s="79"/>
      <c r="I352" s="81"/>
      <c r="J352" s="138"/>
      <c r="K352" s="4"/>
      <c r="L352" s="139"/>
      <c r="M352" s="139"/>
      <c r="N352" s="139"/>
      <c r="O352" s="139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>
      <c r="A353" s="4"/>
      <c r="B353" s="79"/>
      <c r="C353" s="4"/>
      <c r="D353" s="79"/>
      <c r="E353" s="81"/>
      <c r="F353" s="80"/>
      <c r="G353" s="4"/>
      <c r="H353" s="79"/>
      <c r="I353" s="81"/>
      <c r="J353" s="138"/>
      <c r="K353" s="4"/>
      <c r="L353" s="139"/>
      <c r="M353" s="139"/>
      <c r="N353" s="139"/>
      <c r="O353" s="139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>
      <c r="A354" s="4"/>
      <c r="B354" s="79"/>
      <c r="C354" s="4"/>
      <c r="D354" s="79"/>
      <c r="E354" s="81"/>
      <c r="F354" s="80"/>
      <c r="G354" s="4"/>
      <c r="H354" s="79"/>
      <c r="I354" s="81"/>
      <c r="J354" s="138"/>
      <c r="K354" s="4"/>
      <c r="L354" s="139"/>
      <c r="M354" s="139"/>
      <c r="N354" s="139"/>
      <c r="O354" s="139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>
      <c r="A355" s="4"/>
      <c r="B355" s="79"/>
      <c r="C355" s="4"/>
      <c r="D355" s="79"/>
      <c r="E355" s="81"/>
      <c r="F355" s="80"/>
      <c r="G355" s="4"/>
      <c r="H355" s="79"/>
      <c r="I355" s="81"/>
      <c r="J355" s="138"/>
      <c r="K355" s="4"/>
      <c r="L355" s="139"/>
      <c r="M355" s="139"/>
      <c r="N355" s="139"/>
      <c r="O355" s="139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>
      <c r="A356" s="4"/>
      <c r="B356" s="79"/>
      <c r="C356" s="4"/>
      <c r="D356" s="79"/>
      <c r="E356" s="81"/>
      <c r="F356" s="80"/>
      <c r="G356" s="4"/>
      <c r="H356" s="79"/>
      <c r="I356" s="81"/>
      <c r="J356" s="138"/>
      <c r="K356" s="4"/>
      <c r="L356" s="139"/>
      <c r="M356" s="139"/>
      <c r="N356" s="139"/>
      <c r="O356" s="139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>
      <c r="A357" s="4"/>
      <c r="B357" s="79"/>
      <c r="C357" s="4"/>
      <c r="D357" s="79"/>
      <c r="E357" s="81"/>
      <c r="F357" s="80"/>
      <c r="G357" s="4"/>
      <c r="H357" s="79"/>
      <c r="I357" s="81"/>
      <c r="J357" s="138"/>
      <c r="K357" s="4"/>
      <c r="L357" s="139"/>
      <c r="M357" s="139"/>
      <c r="N357" s="139"/>
      <c r="O357" s="139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>
      <c r="A358" s="4"/>
      <c r="B358" s="79"/>
      <c r="C358" s="4"/>
      <c r="D358" s="79"/>
      <c r="E358" s="81"/>
      <c r="F358" s="80"/>
      <c r="G358" s="4"/>
      <c r="H358" s="79"/>
      <c r="I358" s="81"/>
      <c r="J358" s="138"/>
      <c r="K358" s="4"/>
      <c r="L358" s="139"/>
      <c r="M358" s="139"/>
      <c r="N358" s="139"/>
      <c r="O358" s="139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>
      <c r="A359" s="4"/>
      <c r="B359" s="79"/>
      <c r="C359" s="4"/>
      <c r="D359" s="79"/>
      <c r="E359" s="81"/>
      <c r="F359" s="80"/>
      <c r="G359" s="4"/>
      <c r="H359" s="79"/>
      <c r="I359" s="81"/>
      <c r="J359" s="138"/>
      <c r="K359" s="4"/>
      <c r="L359" s="139"/>
      <c r="M359" s="139"/>
      <c r="N359" s="139"/>
      <c r="O359" s="139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>
      <c r="A360" s="4"/>
      <c r="B360" s="79"/>
      <c r="C360" s="4"/>
      <c r="D360" s="79"/>
      <c r="E360" s="81"/>
      <c r="F360" s="80"/>
      <c r="G360" s="4"/>
      <c r="H360" s="79"/>
      <c r="I360" s="81"/>
      <c r="J360" s="138"/>
      <c r="K360" s="4"/>
      <c r="L360" s="139"/>
      <c r="M360" s="139"/>
      <c r="N360" s="139"/>
      <c r="O360" s="139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>
      <c r="A361" s="4"/>
      <c r="B361" s="79"/>
      <c r="C361" s="4"/>
      <c r="D361" s="79"/>
      <c r="E361" s="81"/>
      <c r="F361" s="80"/>
      <c r="G361" s="4"/>
      <c r="H361" s="79"/>
      <c r="I361" s="81"/>
      <c r="J361" s="138"/>
      <c r="K361" s="4"/>
      <c r="L361" s="139"/>
      <c r="M361" s="139"/>
      <c r="N361" s="139"/>
      <c r="O361" s="139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>
      <c r="A362" s="4"/>
      <c r="B362" s="79"/>
      <c r="C362" s="4"/>
      <c r="D362" s="79"/>
      <c r="E362" s="81"/>
      <c r="F362" s="80"/>
      <c r="G362" s="4"/>
      <c r="H362" s="79"/>
      <c r="I362" s="81"/>
      <c r="J362" s="138"/>
      <c r="K362" s="4"/>
      <c r="L362" s="139"/>
      <c r="M362" s="139"/>
      <c r="N362" s="139"/>
      <c r="O362" s="139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>
      <c r="A363" s="4"/>
      <c r="B363" s="79"/>
      <c r="C363" s="4"/>
      <c r="D363" s="79"/>
      <c r="E363" s="81"/>
      <c r="F363" s="80"/>
      <c r="G363" s="4"/>
      <c r="H363" s="79"/>
      <c r="I363" s="81"/>
      <c r="J363" s="138"/>
      <c r="K363" s="4"/>
      <c r="L363" s="139"/>
      <c r="M363" s="139"/>
      <c r="N363" s="139"/>
      <c r="O363" s="139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>
      <c r="A364" s="4"/>
      <c r="B364" s="79"/>
      <c r="C364" s="4"/>
      <c r="D364" s="79"/>
      <c r="E364" s="81"/>
      <c r="F364" s="80"/>
      <c r="G364" s="4"/>
      <c r="H364" s="79"/>
      <c r="I364" s="81"/>
      <c r="J364" s="138"/>
      <c r="K364" s="4"/>
      <c r="L364" s="139"/>
      <c r="M364" s="139"/>
      <c r="N364" s="139"/>
      <c r="O364" s="139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>
      <c r="A365" s="4"/>
      <c r="B365" s="79"/>
      <c r="C365" s="4"/>
      <c r="D365" s="79"/>
      <c r="E365" s="81"/>
      <c r="F365" s="80"/>
      <c r="G365" s="4"/>
      <c r="H365" s="79"/>
      <c r="I365" s="81"/>
      <c r="J365" s="138"/>
      <c r="K365" s="4"/>
      <c r="L365" s="139"/>
      <c r="M365" s="139"/>
      <c r="N365" s="139"/>
      <c r="O365" s="139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>
      <c r="A366" s="4"/>
      <c r="B366" s="79"/>
      <c r="C366" s="4"/>
      <c r="D366" s="79"/>
      <c r="E366" s="81"/>
      <c r="F366" s="80"/>
      <c r="G366" s="4"/>
      <c r="H366" s="79"/>
      <c r="I366" s="81"/>
      <c r="J366" s="138"/>
      <c r="K366" s="4"/>
      <c r="L366" s="139"/>
      <c r="M366" s="139"/>
      <c r="N366" s="139"/>
      <c r="O366" s="139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>
      <c r="A367" s="4"/>
      <c r="B367" s="79"/>
      <c r="C367" s="4"/>
      <c r="D367" s="79"/>
      <c r="E367" s="81"/>
      <c r="F367" s="80"/>
      <c r="G367" s="4"/>
      <c r="H367" s="79"/>
      <c r="I367" s="81"/>
      <c r="J367" s="138"/>
      <c r="K367" s="4"/>
      <c r="L367" s="139"/>
      <c r="M367" s="139"/>
      <c r="N367" s="139"/>
      <c r="O367" s="139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>
      <c r="A368" s="4"/>
      <c r="B368" s="79"/>
      <c r="C368" s="4"/>
      <c r="D368" s="79"/>
      <c r="E368" s="81"/>
      <c r="F368" s="80"/>
      <c r="G368" s="4"/>
      <c r="H368" s="79"/>
      <c r="I368" s="81"/>
      <c r="J368" s="138"/>
      <c r="K368" s="4"/>
      <c r="L368" s="139"/>
      <c r="M368" s="139"/>
      <c r="N368" s="139"/>
      <c r="O368" s="139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>
      <c r="A369" s="4"/>
      <c r="B369" s="79"/>
      <c r="C369" s="4"/>
      <c r="D369" s="79"/>
      <c r="E369" s="81"/>
      <c r="F369" s="80"/>
      <c r="G369" s="4"/>
      <c r="H369" s="79"/>
      <c r="I369" s="81"/>
      <c r="J369" s="138"/>
      <c r="K369" s="4"/>
      <c r="L369" s="139"/>
      <c r="M369" s="139"/>
      <c r="N369" s="139"/>
      <c r="O369" s="139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>
      <c r="A370" s="4"/>
      <c r="B370" s="79"/>
      <c r="C370" s="4"/>
      <c r="D370" s="79"/>
      <c r="E370" s="81"/>
      <c r="F370" s="80"/>
      <c r="G370" s="4"/>
      <c r="H370" s="79"/>
      <c r="I370" s="81"/>
      <c r="J370" s="138"/>
      <c r="K370" s="4"/>
      <c r="L370" s="139"/>
      <c r="M370" s="139"/>
      <c r="N370" s="139"/>
      <c r="O370" s="139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>
      <c r="A371" s="4"/>
      <c r="B371" s="79"/>
      <c r="C371" s="4"/>
      <c r="D371" s="79"/>
      <c r="E371" s="81"/>
      <c r="F371" s="80"/>
      <c r="G371" s="4"/>
      <c r="H371" s="79"/>
      <c r="I371" s="81"/>
      <c r="J371" s="138"/>
      <c r="K371" s="4"/>
      <c r="L371" s="139"/>
      <c r="M371" s="139"/>
      <c r="N371" s="139"/>
      <c r="O371" s="139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>
      <c r="A372" s="4"/>
      <c r="B372" s="79"/>
      <c r="C372" s="4"/>
      <c r="D372" s="79"/>
      <c r="E372" s="81"/>
      <c r="F372" s="80"/>
      <c r="G372" s="4"/>
      <c r="H372" s="79"/>
      <c r="I372" s="81"/>
      <c r="J372" s="138"/>
      <c r="K372" s="4"/>
      <c r="L372" s="139"/>
      <c r="M372" s="139"/>
      <c r="N372" s="139"/>
      <c r="O372" s="139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>
      <c r="A373" s="4"/>
      <c r="B373" s="79"/>
      <c r="C373" s="4"/>
      <c r="D373" s="79"/>
      <c r="E373" s="81"/>
      <c r="F373" s="80"/>
      <c r="G373" s="4"/>
      <c r="H373" s="79"/>
      <c r="I373" s="81"/>
      <c r="J373" s="138"/>
      <c r="K373" s="4"/>
      <c r="L373" s="139"/>
      <c r="M373" s="139"/>
      <c r="N373" s="139"/>
      <c r="O373" s="139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>
      <c r="A374" s="4"/>
      <c r="B374" s="79"/>
      <c r="C374" s="4"/>
      <c r="D374" s="79"/>
      <c r="E374" s="81"/>
      <c r="F374" s="80"/>
      <c r="G374" s="4"/>
      <c r="H374" s="79"/>
      <c r="I374" s="81"/>
      <c r="J374" s="138"/>
      <c r="K374" s="4"/>
      <c r="L374" s="139"/>
      <c r="M374" s="139"/>
      <c r="N374" s="139"/>
      <c r="O374" s="139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>
      <c r="A375" s="4"/>
      <c r="B375" s="79"/>
      <c r="C375" s="4"/>
      <c r="D375" s="79"/>
      <c r="E375" s="81"/>
      <c r="F375" s="80"/>
      <c r="G375" s="4"/>
      <c r="H375" s="79"/>
      <c r="I375" s="81"/>
      <c r="J375" s="138"/>
      <c r="K375" s="4"/>
      <c r="L375" s="139"/>
      <c r="M375" s="139"/>
      <c r="N375" s="139"/>
      <c r="O375" s="139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>
      <c r="A376" s="4"/>
      <c r="B376" s="79"/>
      <c r="C376" s="4"/>
      <c r="D376" s="79"/>
      <c r="E376" s="81"/>
      <c r="F376" s="80"/>
      <c r="G376" s="4"/>
      <c r="H376" s="79"/>
      <c r="I376" s="81"/>
      <c r="J376" s="138"/>
      <c r="K376" s="4"/>
      <c r="L376" s="139"/>
      <c r="M376" s="139"/>
      <c r="N376" s="139"/>
      <c r="O376" s="139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>
      <c r="A377" s="4"/>
      <c r="B377" s="79"/>
      <c r="C377" s="4"/>
      <c r="D377" s="79"/>
      <c r="E377" s="81"/>
      <c r="F377" s="80"/>
      <c r="G377" s="4"/>
      <c r="H377" s="79"/>
      <c r="I377" s="81"/>
      <c r="J377" s="138"/>
      <c r="K377" s="4"/>
      <c r="L377" s="139"/>
      <c r="M377" s="139"/>
      <c r="N377" s="139"/>
      <c r="O377" s="139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>
      <c r="A378" s="4"/>
      <c r="B378" s="79"/>
      <c r="C378" s="4"/>
      <c r="D378" s="79"/>
      <c r="E378" s="81"/>
      <c r="F378" s="80"/>
      <c r="G378" s="4"/>
      <c r="H378" s="79"/>
      <c r="I378" s="81"/>
      <c r="J378" s="138"/>
      <c r="K378" s="4"/>
      <c r="L378" s="139"/>
      <c r="M378" s="139"/>
      <c r="N378" s="139"/>
      <c r="O378" s="139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>
      <c r="A379" s="4"/>
      <c r="B379" s="79"/>
      <c r="C379" s="4"/>
      <c r="D379" s="79"/>
      <c r="E379" s="81"/>
      <c r="F379" s="80"/>
      <c r="G379" s="4"/>
      <c r="H379" s="79"/>
      <c r="I379" s="81"/>
      <c r="J379" s="138"/>
      <c r="K379" s="4"/>
      <c r="L379" s="139"/>
      <c r="M379" s="139"/>
      <c r="N379" s="139"/>
      <c r="O379" s="139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>
      <c r="A380" s="4"/>
      <c r="B380" s="79"/>
      <c r="C380" s="4"/>
      <c r="D380" s="79"/>
      <c r="E380" s="81"/>
      <c r="F380" s="80"/>
      <c r="G380" s="4"/>
      <c r="H380" s="79"/>
      <c r="I380" s="81"/>
      <c r="J380" s="138"/>
      <c r="K380" s="4"/>
      <c r="L380" s="139"/>
      <c r="M380" s="139"/>
      <c r="N380" s="139"/>
      <c r="O380" s="139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>
      <c r="A381" s="4"/>
      <c r="B381" s="79"/>
      <c r="C381" s="4"/>
      <c r="D381" s="79"/>
      <c r="E381" s="81"/>
      <c r="F381" s="80"/>
      <c r="G381" s="4"/>
      <c r="H381" s="79"/>
      <c r="I381" s="81"/>
      <c r="J381" s="138"/>
      <c r="K381" s="4"/>
      <c r="L381" s="139"/>
      <c r="M381" s="139"/>
      <c r="N381" s="139"/>
      <c r="O381" s="139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>
      <c r="A382" s="4"/>
      <c r="B382" s="79"/>
      <c r="C382" s="4"/>
      <c r="D382" s="79"/>
      <c r="E382" s="81"/>
      <c r="F382" s="80"/>
      <c r="G382" s="4"/>
      <c r="H382" s="79"/>
      <c r="I382" s="81"/>
      <c r="J382" s="138"/>
      <c r="K382" s="4"/>
      <c r="L382" s="139"/>
      <c r="M382" s="139"/>
      <c r="N382" s="139"/>
      <c r="O382" s="139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>
      <c r="A383" s="4"/>
      <c r="B383" s="79"/>
      <c r="C383" s="4"/>
      <c r="D383" s="79"/>
      <c r="E383" s="81"/>
      <c r="F383" s="80"/>
      <c r="G383" s="4"/>
      <c r="H383" s="79"/>
      <c r="I383" s="81"/>
      <c r="J383" s="138"/>
      <c r="K383" s="4"/>
      <c r="L383" s="139"/>
      <c r="M383" s="139"/>
      <c r="N383" s="139"/>
      <c r="O383" s="139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>
      <c r="A384" s="4"/>
      <c r="B384" s="79"/>
      <c r="C384" s="4"/>
      <c r="D384" s="79"/>
      <c r="E384" s="81"/>
      <c r="F384" s="80"/>
      <c r="G384" s="4"/>
      <c r="H384" s="79"/>
      <c r="I384" s="81"/>
      <c r="J384" s="138"/>
      <c r="K384" s="4"/>
      <c r="L384" s="139"/>
      <c r="M384" s="139"/>
      <c r="N384" s="139"/>
      <c r="O384" s="139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>
      <c r="A385" s="4"/>
      <c r="B385" s="79"/>
      <c r="C385" s="4"/>
      <c r="D385" s="79"/>
      <c r="E385" s="81"/>
      <c r="F385" s="80"/>
      <c r="G385" s="4"/>
      <c r="H385" s="79"/>
      <c r="I385" s="81"/>
      <c r="J385" s="138"/>
      <c r="K385" s="4"/>
      <c r="L385" s="139"/>
      <c r="M385" s="139"/>
      <c r="N385" s="139"/>
      <c r="O385" s="139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>
      <c r="A386" s="4"/>
      <c r="B386" s="79"/>
      <c r="C386" s="4"/>
      <c r="D386" s="79"/>
      <c r="E386" s="81"/>
      <c r="F386" s="80"/>
      <c r="G386" s="4"/>
      <c r="H386" s="79"/>
      <c r="I386" s="81"/>
      <c r="J386" s="138"/>
      <c r="K386" s="4"/>
      <c r="L386" s="139"/>
      <c r="M386" s="139"/>
      <c r="N386" s="139"/>
      <c r="O386" s="139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>
      <c r="A387" s="4"/>
      <c r="B387" s="79"/>
      <c r="C387" s="4"/>
      <c r="D387" s="79"/>
      <c r="E387" s="81"/>
      <c r="F387" s="80"/>
      <c r="G387" s="4"/>
      <c r="H387" s="79"/>
      <c r="I387" s="81"/>
      <c r="J387" s="138"/>
      <c r="K387" s="4"/>
      <c r="L387" s="139"/>
      <c r="M387" s="139"/>
      <c r="N387" s="139"/>
      <c r="O387" s="139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>
      <c r="A388" s="4"/>
      <c r="B388" s="79"/>
      <c r="C388" s="4"/>
      <c r="D388" s="79"/>
      <c r="E388" s="81"/>
      <c r="F388" s="80"/>
      <c r="G388" s="4"/>
      <c r="H388" s="79"/>
      <c r="I388" s="81"/>
      <c r="J388" s="138"/>
      <c r="K388" s="4"/>
      <c r="L388" s="139"/>
      <c r="M388" s="139"/>
      <c r="N388" s="139"/>
      <c r="O388" s="139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>
      <c r="A389" s="4"/>
      <c r="B389" s="79"/>
      <c r="C389" s="4"/>
      <c r="D389" s="79"/>
      <c r="E389" s="81"/>
      <c r="F389" s="80"/>
      <c r="G389" s="4"/>
      <c r="H389" s="79"/>
      <c r="I389" s="81"/>
      <c r="J389" s="138"/>
      <c r="K389" s="4"/>
      <c r="L389" s="139"/>
      <c r="M389" s="139"/>
      <c r="N389" s="139"/>
      <c r="O389" s="139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>
      <c r="A390" s="4"/>
      <c r="B390" s="79"/>
      <c r="C390" s="4"/>
      <c r="D390" s="79"/>
      <c r="E390" s="81"/>
      <c r="F390" s="80"/>
      <c r="G390" s="4"/>
      <c r="H390" s="79"/>
      <c r="I390" s="81"/>
      <c r="J390" s="138"/>
      <c r="K390" s="4"/>
      <c r="L390" s="139"/>
      <c r="M390" s="139"/>
      <c r="N390" s="139"/>
      <c r="O390" s="139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>
      <c r="A391" s="4"/>
      <c r="B391" s="79"/>
      <c r="C391" s="4"/>
      <c r="D391" s="79"/>
      <c r="E391" s="81"/>
      <c r="F391" s="80"/>
      <c r="G391" s="4"/>
      <c r="H391" s="79"/>
      <c r="I391" s="81"/>
      <c r="J391" s="138"/>
      <c r="K391" s="4"/>
      <c r="L391" s="139"/>
      <c r="M391" s="139"/>
      <c r="N391" s="139"/>
      <c r="O391" s="139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>
      <c r="A392" s="4"/>
      <c r="B392" s="79"/>
      <c r="C392" s="4"/>
      <c r="D392" s="79"/>
      <c r="E392" s="81"/>
      <c r="F392" s="80"/>
      <c r="G392" s="4"/>
      <c r="H392" s="79"/>
      <c r="I392" s="81"/>
      <c r="J392" s="138"/>
      <c r="K392" s="4"/>
      <c r="L392" s="139"/>
      <c r="M392" s="139"/>
      <c r="N392" s="139"/>
      <c r="O392" s="139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>
      <c r="A393" s="4"/>
      <c r="B393" s="79"/>
      <c r="C393" s="4"/>
      <c r="D393" s="79"/>
      <c r="E393" s="81"/>
      <c r="F393" s="80"/>
      <c r="G393" s="4"/>
      <c r="H393" s="79"/>
      <c r="I393" s="81"/>
      <c r="J393" s="138"/>
      <c r="K393" s="4"/>
      <c r="L393" s="139"/>
      <c r="M393" s="139"/>
      <c r="N393" s="139"/>
      <c r="O393" s="139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>
      <c r="A394" s="4"/>
      <c r="B394" s="79"/>
      <c r="C394" s="4"/>
      <c r="D394" s="79"/>
      <c r="E394" s="81"/>
      <c r="F394" s="80"/>
      <c r="G394" s="4"/>
      <c r="H394" s="79"/>
      <c r="I394" s="81"/>
      <c r="J394" s="138"/>
      <c r="K394" s="4"/>
      <c r="L394" s="139"/>
      <c r="M394" s="139"/>
      <c r="N394" s="139"/>
      <c r="O394" s="139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>
      <c r="A395" s="4"/>
      <c r="B395" s="79"/>
      <c r="C395" s="4"/>
      <c r="D395" s="79"/>
      <c r="E395" s="81"/>
      <c r="F395" s="80"/>
      <c r="G395" s="4"/>
      <c r="H395" s="79"/>
      <c r="I395" s="81"/>
      <c r="J395" s="138"/>
      <c r="K395" s="4"/>
      <c r="L395" s="139"/>
      <c r="M395" s="139"/>
      <c r="N395" s="139"/>
      <c r="O395" s="139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>
      <c r="A396" s="4"/>
      <c r="B396" s="79"/>
      <c r="C396" s="4"/>
      <c r="D396" s="79"/>
      <c r="E396" s="81"/>
      <c r="F396" s="80"/>
      <c r="G396" s="4"/>
      <c r="H396" s="79"/>
      <c r="I396" s="81"/>
      <c r="J396" s="138"/>
      <c r="K396" s="4"/>
      <c r="L396" s="139"/>
      <c r="M396" s="139"/>
      <c r="N396" s="139"/>
      <c r="O396" s="139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>
      <c r="A397" s="4"/>
      <c r="B397" s="79"/>
      <c r="C397" s="4"/>
      <c r="D397" s="79"/>
      <c r="E397" s="81"/>
      <c r="F397" s="80"/>
      <c r="G397" s="4"/>
      <c r="H397" s="79"/>
      <c r="I397" s="81"/>
      <c r="J397" s="138"/>
      <c r="K397" s="4"/>
      <c r="L397" s="139"/>
      <c r="M397" s="139"/>
      <c r="N397" s="139"/>
      <c r="O397" s="139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>
      <c r="A398" s="4"/>
      <c r="B398" s="79"/>
      <c r="C398" s="4"/>
      <c r="D398" s="79"/>
      <c r="E398" s="81"/>
      <c r="F398" s="80"/>
      <c r="G398" s="4"/>
      <c r="H398" s="79"/>
      <c r="I398" s="81"/>
      <c r="J398" s="138"/>
      <c r="K398" s="4"/>
      <c r="L398" s="139"/>
      <c r="M398" s="139"/>
      <c r="N398" s="139"/>
      <c r="O398" s="139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>
      <c r="A399" s="4"/>
      <c r="B399" s="79"/>
      <c r="C399" s="4"/>
      <c r="D399" s="79"/>
      <c r="E399" s="81"/>
      <c r="F399" s="80"/>
      <c r="G399" s="4"/>
      <c r="H399" s="79"/>
      <c r="I399" s="81"/>
      <c r="J399" s="138"/>
      <c r="K399" s="4"/>
      <c r="L399" s="139"/>
      <c r="M399" s="139"/>
      <c r="N399" s="139"/>
      <c r="O399" s="139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>
      <c r="A400" s="4"/>
      <c r="B400" s="79"/>
      <c r="C400" s="4"/>
      <c r="D400" s="79"/>
      <c r="E400" s="81"/>
      <c r="F400" s="80"/>
      <c r="G400" s="4"/>
      <c r="H400" s="79"/>
      <c r="I400" s="81"/>
      <c r="J400" s="138"/>
      <c r="K400" s="4"/>
      <c r="L400" s="139"/>
      <c r="M400" s="139"/>
      <c r="N400" s="139"/>
      <c r="O400" s="139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>
      <c r="A401" s="4"/>
      <c r="B401" s="79"/>
      <c r="C401" s="4"/>
      <c r="D401" s="79"/>
      <c r="E401" s="81"/>
      <c r="F401" s="80"/>
      <c r="G401" s="4"/>
      <c r="H401" s="79"/>
      <c r="I401" s="81"/>
      <c r="J401" s="138"/>
      <c r="K401" s="4"/>
      <c r="L401" s="139"/>
      <c r="M401" s="139"/>
      <c r="N401" s="139"/>
      <c r="O401" s="139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>
      <c r="A402" s="4"/>
      <c r="B402" s="79"/>
      <c r="C402" s="4"/>
      <c r="D402" s="79"/>
      <c r="E402" s="81"/>
      <c r="F402" s="80"/>
      <c r="G402" s="4"/>
      <c r="H402" s="79"/>
      <c r="I402" s="81"/>
      <c r="J402" s="138"/>
      <c r="K402" s="4"/>
      <c r="L402" s="139"/>
      <c r="M402" s="139"/>
      <c r="N402" s="139"/>
      <c r="O402" s="139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>
      <c r="A403" s="4"/>
      <c r="B403" s="79"/>
      <c r="C403" s="4"/>
      <c r="D403" s="79"/>
      <c r="E403" s="81"/>
      <c r="F403" s="80"/>
      <c r="G403" s="4"/>
      <c r="H403" s="79"/>
      <c r="I403" s="81"/>
      <c r="J403" s="138"/>
      <c r="K403" s="4"/>
      <c r="L403" s="139"/>
      <c r="M403" s="139"/>
      <c r="N403" s="139"/>
      <c r="O403" s="139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>
      <c r="A404" s="4"/>
      <c r="B404" s="79"/>
      <c r="C404" s="4"/>
      <c r="D404" s="79"/>
      <c r="E404" s="81"/>
      <c r="F404" s="80"/>
      <c r="G404" s="4"/>
      <c r="H404" s="79"/>
      <c r="I404" s="81"/>
      <c r="J404" s="138"/>
      <c r="K404" s="4"/>
      <c r="L404" s="139"/>
      <c r="M404" s="139"/>
      <c r="N404" s="139"/>
      <c r="O404" s="139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>
      <c r="A405" s="4"/>
      <c r="B405" s="79"/>
      <c r="C405" s="4"/>
      <c r="D405" s="79"/>
      <c r="E405" s="81"/>
      <c r="F405" s="80"/>
      <c r="G405" s="4"/>
      <c r="H405" s="79"/>
      <c r="I405" s="81"/>
      <c r="J405" s="138"/>
      <c r="K405" s="4"/>
      <c r="L405" s="139"/>
      <c r="M405" s="139"/>
      <c r="N405" s="139"/>
      <c r="O405" s="139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>
      <c r="A406" s="4"/>
      <c r="B406" s="79"/>
      <c r="C406" s="4"/>
      <c r="D406" s="79"/>
      <c r="E406" s="81"/>
      <c r="F406" s="80"/>
      <c r="G406" s="4"/>
      <c r="H406" s="79"/>
      <c r="I406" s="81"/>
      <c r="J406" s="138"/>
      <c r="K406" s="4"/>
      <c r="L406" s="139"/>
      <c r="M406" s="139"/>
      <c r="N406" s="139"/>
      <c r="O406" s="139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>
      <c r="A407" s="4"/>
      <c r="B407" s="79"/>
      <c r="C407" s="4"/>
      <c r="D407" s="79"/>
      <c r="E407" s="81"/>
      <c r="F407" s="80"/>
      <c r="G407" s="4"/>
      <c r="H407" s="79"/>
      <c r="I407" s="81"/>
      <c r="J407" s="138"/>
      <c r="K407" s="4"/>
      <c r="L407" s="139"/>
      <c r="M407" s="139"/>
      <c r="N407" s="139"/>
      <c r="O407" s="139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>
      <c r="A408" s="4"/>
      <c r="B408" s="79"/>
      <c r="C408" s="4"/>
      <c r="D408" s="79"/>
      <c r="E408" s="81"/>
      <c r="F408" s="80"/>
      <c r="G408" s="4"/>
      <c r="H408" s="79"/>
      <c r="I408" s="81"/>
      <c r="J408" s="138"/>
      <c r="K408" s="4"/>
      <c r="L408" s="139"/>
      <c r="M408" s="139"/>
      <c r="N408" s="139"/>
      <c r="O408" s="139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>
      <c r="A409" s="4"/>
      <c r="B409" s="79"/>
      <c r="C409" s="4"/>
      <c r="D409" s="79"/>
      <c r="E409" s="81"/>
      <c r="F409" s="80"/>
      <c r="G409" s="4"/>
      <c r="H409" s="79"/>
      <c r="I409" s="81"/>
      <c r="J409" s="138"/>
      <c r="K409" s="4"/>
      <c r="L409" s="139"/>
      <c r="M409" s="139"/>
      <c r="N409" s="139"/>
      <c r="O409" s="139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>
      <c r="A410" s="4"/>
      <c r="B410" s="79"/>
      <c r="C410" s="4"/>
      <c r="D410" s="79"/>
      <c r="E410" s="81"/>
      <c r="F410" s="80"/>
      <c r="G410" s="4"/>
      <c r="H410" s="79"/>
      <c r="I410" s="81"/>
      <c r="J410" s="138"/>
      <c r="K410" s="4"/>
      <c r="L410" s="139"/>
      <c r="M410" s="139"/>
      <c r="N410" s="139"/>
      <c r="O410" s="139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>
      <c r="A411" s="4"/>
      <c r="B411" s="79"/>
      <c r="C411" s="4"/>
      <c r="D411" s="79"/>
      <c r="E411" s="81"/>
      <c r="F411" s="80"/>
      <c r="G411" s="4"/>
      <c r="H411" s="79"/>
      <c r="I411" s="81"/>
      <c r="J411" s="138"/>
      <c r="K411" s="4"/>
      <c r="L411" s="139"/>
      <c r="M411" s="139"/>
      <c r="N411" s="139"/>
      <c r="O411" s="139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>
      <c r="A412" s="4"/>
      <c r="B412" s="79"/>
      <c r="C412" s="4"/>
      <c r="D412" s="79"/>
      <c r="E412" s="81"/>
      <c r="F412" s="80"/>
      <c r="G412" s="4"/>
      <c r="H412" s="79"/>
      <c r="I412" s="81"/>
      <c r="J412" s="138"/>
      <c r="K412" s="4"/>
      <c r="L412" s="139"/>
      <c r="M412" s="139"/>
      <c r="N412" s="139"/>
      <c r="O412" s="139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>
      <c r="A413" s="4"/>
      <c r="B413" s="79"/>
      <c r="C413" s="4"/>
      <c r="D413" s="79"/>
      <c r="E413" s="81"/>
      <c r="F413" s="80"/>
      <c r="G413" s="4"/>
      <c r="H413" s="79"/>
      <c r="I413" s="81"/>
      <c r="J413" s="138"/>
      <c r="K413" s="4"/>
      <c r="L413" s="139"/>
      <c r="M413" s="139"/>
      <c r="N413" s="139"/>
      <c r="O413" s="139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>
      <c r="A414" s="4"/>
      <c r="B414" s="79"/>
      <c r="C414" s="4"/>
      <c r="D414" s="79"/>
      <c r="E414" s="81"/>
      <c r="F414" s="80"/>
      <c r="G414" s="4"/>
      <c r="H414" s="79"/>
      <c r="I414" s="81"/>
      <c r="J414" s="138"/>
      <c r="K414" s="4"/>
      <c r="L414" s="139"/>
      <c r="M414" s="139"/>
      <c r="N414" s="139"/>
      <c r="O414" s="139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>
      <c r="A415" s="4"/>
      <c r="B415" s="79"/>
      <c r="C415" s="4"/>
      <c r="D415" s="79"/>
      <c r="E415" s="81"/>
      <c r="F415" s="80"/>
      <c r="G415" s="4"/>
      <c r="H415" s="79"/>
      <c r="I415" s="81"/>
      <c r="J415" s="138"/>
      <c r="K415" s="4"/>
      <c r="L415" s="139"/>
      <c r="M415" s="139"/>
      <c r="N415" s="139"/>
      <c r="O415" s="139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>
      <c r="A416" s="4"/>
      <c r="B416" s="79"/>
      <c r="C416" s="4"/>
      <c r="D416" s="79"/>
      <c r="E416" s="81"/>
      <c r="F416" s="80"/>
      <c r="G416" s="4"/>
      <c r="H416" s="79"/>
      <c r="I416" s="81"/>
      <c r="J416" s="138"/>
      <c r="K416" s="4"/>
      <c r="L416" s="139"/>
      <c r="M416" s="139"/>
      <c r="N416" s="139"/>
      <c r="O416" s="139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>
      <c r="A417" s="4"/>
      <c r="B417" s="79"/>
      <c r="C417" s="4"/>
      <c r="D417" s="79"/>
      <c r="E417" s="81"/>
      <c r="F417" s="80"/>
      <c r="G417" s="4"/>
      <c r="H417" s="79"/>
      <c r="I417" s="81"/>
      <c r="J417" s="138"/>
      <c r="K417" s="4"/>
      <c r="L417" s="139"/>
      <c r="M417" s="139"/>
      <c r="N417" s="139"/>
      <c r="O417" s="139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>
      <c r="A418" s="4"/>
      <c r="B418" s="79"/>
      <c r="C418" s="4"/>
      <c r="D418" s="79"/>
      <c r="E418" s="81"/>
      <c r="F418" s="80"/>
      <c r="G418" s="4"/>
      <c r="H418" s="79"/>
      <c r="I418" s="81"/>
      <c r="J418" s="138"/>
      <c r="K418" s="4"/>
      <c r="L418" s="139"/>
      <c r="M418" s="139"/>
      <c r="N418" s="139"/>
      <c r="O418" s="139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>
      <c r="A419" s="4"/>
      <c r="B419" s="79"/>
      <c r="C419" s="4"/>
      <c r="D419" s="79"/>
      <c r="E419" s="81"/>
      <c r="F419" s="80"/>
      <c r="G419" s="4"/>
      <c r="H419" s="79"/>
      <c r="I419" s="81"/>
      <c r="J419" s="138"/>
      <c r="K419" s="4"/>
      <c r="L419" s="139"/>
      <c r="M419" s="139"/>
      <c r="N419" s="139"/>
      <c r="O419" s="139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>
      <c r="A420" s="4"/>
      <c r="B420" s="79"/>
      <c r="C420" s="4"/>
      <c r="D420" s="79"/>
      <c r="E420" s="81"/>
      <c r="F420" s="80"/>
      <c r="G420" s="4"/>
      <c r="H420" s="79"/>
      <c r="I420" s="81"/>
      <c r="J420" s="138"/>
      <c r="K420" s="4"/>
      <c r="L420" s="139"/>
      <c r="M420" s="139"/>
      <c r="N420" s="139"/>
      <c r="O420" s="139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>
      <c r="A421" s="4"/>
      <c r="B421" s="79"/>
      <c r="C421" s="4"/>
      <c r="D421" s="79"/>
      <c r="E421" s="81"/>
      <c r="F421" s="80"/>
      <c r="G421" s="4"/>
      <c r="H421" s="79"/>
      <c r="I421" s="81"/>
      <c r="J421" s="138"/>
      <c r="K421" s="4"/>
      <c r="L421" s="139"/>
      <c r="M421" s="139"/>
      <c r="N421" s="139"/>
      <c r="O421" s="139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>
      <c r="A422" s="4"/>
      <c r="B422" s="79"/>
      <c r="C422" s="4"/>
      <c r="D422" s="79"/>
      <c r="E422" s="81"/>
      <c r="F422" s="80"/>
      <c r="G422" s="4"/>
      <c r="H422" s="79"/>
      <c r="I422" s="81"/>
      <c r="J422" s="138"/>
      <c r="K422" s="4"/>
      <c r="L422" s="139"/>
      <c r="M422" s="139"/>
      <c r="N422" s="139"/>
      <c r="O422" s="139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>
      <c r="A423" s="4"/>
      <c r="B423" s="79"/>
      <c r="C423" s="4"/>
      <c r="D423" s="79"/>
      <c r="E423" s="81"/>
      <c r="F423" s="80"/>
      <c r="G423" s="4"/>
      <c r="H423" s="79"/>
      <c r="I423" s="81"/>
      <c r="J423" s="138"/>
      <c r="K423" s="4"/>
      <c r="L423" s="139"/>
      <c r="M423" s="139"/>
      <c r="N423" s="139"/>
      <c r="O423" s="139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>
      <c r="A424" s="4"/>
      <c r="B424" s="79"/>
      <c r="C424" s="4"/>
      <c r="D424" s="79"/>
      <c r="E424" s="81"/>
      <c r="F424" s="80"/>
      <c r="G424" s="4"/>
      <c r="H424" s="79"/>
      <c r="I424" s="81"/>
      <c r="J424" s="138"/>
      <c r="K424" s="4"/>
      <c r="L424" s="139"/>
      <c r="M424" s="139"/>
      <c r="N424" s="139"/>
      <c r="O424" s="139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>
      <c r="A425" s="4"/>
      <c r="B425" s="79"/>
      <c r="C425" s="4"/>
      <c r="D425" s="79"/>
      <c r="E425" s="81"/>
      <c r="F425" s="80"/>
      <c r="G425" s="4"/>
      <c r="H425" s="79"/>
      <c r="I425" s="81"/>
      <c r="J425" s="138"/>
      <c r="K425" s="4"/>
      <c r="L425" s="139"/>
      <c r="M425" s="139"/>
      <c r="N425" s="139"/>
      <c r="O425" s="139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>
      <c r="A426" s="4"/>
      <c r="B426" s="79"/>
      <c r="C426" s="4"/>
      <c r="D426" s="79"/>
      <c r="E426" s="81"/>
      <c r="F426" s="80"/>
      <c r="G426" s="4"/>
      <c r="H426" s="79"/>
      <c r="I426" s="81"/>
      <c r="J426" s="138"/>
      <c r="K426" s="4"/>
      <c r="L426" s="139"/>
      <c r="M426" s="139"/>
      <c r="N426" s="139"/>
      <c r="O426" s="139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>
      <c r="A427" s="4"/>
      <c r="B427" s="79"/>
      <c r="C427" s="4"/>
      <c r="D427" s="79"/>
      <c r="E427" s="81"/>
      <c r="F427" s="80"/>
      <c r="G427" s="4"/>
      <c r="H427" s="79"/>
      <c r="I427" s="81"/>
      <c r="J427" s="138"/>
      <c r="K427" s="4"/>
      <c r="L427" s="139"/>
      <c r="M427" s="139"/>
      <c r="N427" s="139"/>
      <c r="O427" s="139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>
      <c r="A428" s="4"/>
      <c r="B428" s="79"/>
      <c r="C428" s="4"/>
      <c r="D428" s="79"/>
      <c r="E428" s="81"/>
      <c r="F428" s="80"/>
      <c r="G428" s="4"/>
      <c r="H428" s="79"/>
      <c r="I428" s="81"/>
      <c r="J428" s="138"/>
      <c r="K428" s="4"/>
      <c r="L428" s="139"/>
      <c r="M428" s="139"/>
      <c r="N428" s="139"/>
      <c r="O428" s="139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>
      <c r="A429" s="4"/>
      <c r="B429" s="79"/>
      <c r="C429" s="4"/>
      <c r="D429" s="79"/>
      <c r="E429" s="81"/>
      <c r="F429" s="80"/>
      <c r="G429" s="4"/>
      <c r="H429" s="79"/>
      <c r="I429" s="81"/>
      <c r="J429" s="138"/>
      <c r="K429" s="4"/>
      <c r="L429" s="139"/>
      <c r="M429" s="139"/>
      <c r="N429" s="139"/>
      <c r="O429" s="139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>
      <c r="A430" s="4"/>
      <c r="B430" s="79"/>
      <c r="C430" s="4"/>
      <c r="D430" s="79"/>
      <c r="E430" s="81"/>
      <c r="F430" s="80"/>
      <c r="G430" s="4"/>
      <c r="H430" s="79"/>
      <c r="I430" s="81"/>
      <c r="J430" s="138"/>
      <c r="K430" s="4"/>
      <c r="L430" s="139"/>
      <c r="M430" s="139"/>
      <c r="N430" s="139"/>
      <c r="O430" s="139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>
      <c r="A431" s="4"/>
      <c r="B431" s="79"/>
      <c r="C431" s="4"/>
      <c r="D431" s="79"/>
      <c r="E431" s="81"/>
      <c r="F431" s="80"/>
      <c r="G431" s="4"/>
      <c r="H431" s="79"/>
      <c r="I431" s="81"/>
      <c r="J431" s="138"/>
      <c r="K431" s="4"/>
      <c r="L431" s="139"/>
      <c r="M431" s="139"/>
      <c r="N431" s="139"/>
      <c r="O431" s="139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>
      <c r="A432" s="4"/>
      <c r="B432" s="79"/>
      <c r="C432" s="4"/>
      <c r="D432" s="79"/>
      <c r="E432" s="81"/>
      <c r="F432" s="80"/>
      <c r="G432" s="4"/>
      <c r="H432" s="79"/>
      <c r="I432" s="81"/>
      <c r="J432" s="138"/>
      <c r="K432" s="4"/>
      <c r="L432" s="139"/>
      <c r="M432" s="139"/>
      <c r="N432" s="139"/>
      <c r="O432" s="139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>
      <c r="A433" s="4"/>
      <c r="B433" s="79"/>
      <c r="C433" s="4"/>
      <c r="D433" s="79"/>
      <c r="E433" s="81"/>
      <c r="F433" s="80"/>
      <c r="G433" s="4"/>
      <c r="H433" s="79"/>
      <c r="I433" s="81"/>
      <c r="J433" s="138"/>
      <c r="K433" s="4"/>
      <c r="L433" s="139"/>
      <c r="M433" s="139"/>
      <c r="N433" s="139"/>
      <c r="O433" s="139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>
      <c r="A434" s="4"/>
      <c r="B434" s="79"/>
      <c r="C434" s="4"/>
      <c r="D434" s="79"/>
      <c r="E434" s="81"/>
      <c r="F434" s="80"/>
      <c r="G434" s="4"/>
      <c r="H434" s="79"/>
      <c r="I434" s="81"/>
      <c r="J434" s="138"/>
      <c r="K434" s="4"/>
      <c r="L434" s="139"/>
      <c r="M434" s="139"/>
      <c r="N434" s="139"/>
      <c r="O434" s="139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>
      <c r="A435" s="4"/>
      <c r="B435" s="79"/>
      <c r="C435" s="4"/>
      <c r="D435" s="79"/>
      <c r="E435" s="81"/>
      <c r="F435" s="80"/>
      <c r="G435" s="4"/>
      <c r="H435" s="79"/>
      <c r="I435" s="81"/>
      <c r="J435" s="138"/>
      <c r="K435" s="4"/>
      <c r="L435" s="139"/>
      <c r="M435" s="139"/>
      <c r="N435" s="139"/>
      <c r="O435" s="139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>
      <c r="A436" s="4"/>
      <c r="B436" s="79"/>
      <c r="C436" s="4"/>
      <c r="D436" s="79"/>
      <c r="E436" s="81"/>
      <c r="F436" s="80"/>
      <c r="G436" s="4"/>
      <c r="H436" s="79"/>
      <c r="I436" s="81"/>
      <c r="J436" s="138"/>
      <c r="K436" s="4"/>
      <c r="L436" s="139"/>
      <c r="M436" s="139"/>
      <c r="N436" s="139"/>
      <c r="O436" s="139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>
      <c r="A437" s="4"/>
      <c r="B437" s="79"/>
      <c r="C437" s="4"/>
      <c r="D437" s="79"/>
      <c r="E437" s="81"/>
      <c r="F437" s="80"/>
      <c r="G437" s="4"/>
      <c r="H437" s="79"/>
      <c r="I437" s="81"/>
      <c r="J437" s="138"/>
      <c r="K437" s="4"/>
      <c r="L437" s="139"/>
      <c r="M437" s="139"/>
      <c r="N437" s="139"/>
      <c r="O437" s="139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>
      <c r="A438" s="4"/>
      <c r="B438" s="79"/>
      <c r="C438" s="4"/>
      <c r="D438" s="79"/>
      <c r="E438" s="81"/>
      <c r="F438" s="80"/>
      <c r="G438" s="4"/>
      <c r="H438" s="79"/>
      <c r="I438" s="81"/>
      <c r="J438" s="138"/>
      <c r="K438" s="4"/>
      <c r="L438" s="139"/>
      <c r="M438" s="139"/>
      <c r="N438" s="139"/>
      <c r="O438" s="139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>
      <c r="A439" s="4"/>
      <c r="B439" s="79"/>
      <c r="C439" s="4"/>
      <c r="D439" s="79"/>
      <c r="E439" s="81"/>
      <c r="F439" s="80"/>
      <c r="G439" s="4"/>
      <c r="H439" s="79"/>
      <c r="I439" s="81"/>
      <c r="J439" s="138"/>
      <c r="K439" s="4"/>
      <c r="L439" s="139"/>
      <c r="M439" s="139"/>
      <c r="N439" s="139"/>
      <c r="O439" s="139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>
      <c r="A440" s="4"/>
      <c r="B440" s="79"/>
      <c r="C440" s="4"/>
      <c r="D440" s="79"/>
      <c r="E440" s="81"/>
      <c r="F440" s="80"/>
      <c r="G440" s="4"/>
      <c r="H440" s="79"/>
      <c r="I440" s="81"/>
      <c r="J440" s="138"/>
      <c r="K440" s="4"/>
      <c r="L440" s="139"/>
      <c r="M440" s="139"/>
      <c r="N440" s="139"/>
      <c r="O440" s="139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>
      <c r="A441" s="4"/>
      <c r="B441" s="79"/>
      <c r="C441" s="4"/>
      <c r="D441" s="79"/>
      <c r="E441" s="81"/>
      <c r="F441" s="80"/>
      <c r="G441" s="4"/>
      <c r="H441" s="79"/>
      <c r="I441" s="81"/>
      <c r="J441" s="138"/>
      <c r="K441" s="4"/>
      <c r="L441" s="139"/>
      <c r="M441" s="139"/>
      <c r="N441" s="139"/>
      <c r="O441" s="139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>
      <c r="A442" s="4"/>
      <c r="B442" s="79"/>
      <c r="C442" s="4"/>
      <c r="D442" s="79"/>
      <c r="E442" s="81"/>
      <c r="F442" s="80"/>
      <c r="G442" s="4"/>
      <c r="H442" s="79"/>
      <c r="I442" s="81"/>
      <c r="J442" s="138"/>
      <c r="K442" s="4"/>
      <c r="L442" s="139"/>
      <c r="M442" s="139"/>
      <c r="N442" s="139"/>
      <c r="O442" s="139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>
      <c r="A443" s="4"/>
      <c r="B443" s="79"/>
      <c r="C443" s="4"/>
      <c r="D443" s="79"/>
      <c r="E443" s="81"/>
      <c r="F443" s="80"/>
      <c r="G443" s="4"/>
      <c r="H443" s="79"/>
      <c r="I443" s="81"/>
      <c r="J443" s="138"/>
      <c r="K443" s="4"/>
      <c r="L443" s="139"/>
      <c r="M443" s="139"/>
      <c r="N443" s="139"/>
      <c r="O443" s="139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>
      <c r="A444" s="4"/>
      <c r="B444" s="79"/>
      <c r="C444" s="4"/>
      <c r="D444" s="79"/>
      <c r="E444" s="81"/>
      <c r="F444" s="80"/>
      <c r="G444" s="4"/>
      <c r="H444" s="79"/>
      <c r="I444" s="81"/>
      <c r="J444" s="138"/>
      <c r="K444" s="4"/>
      <c r="L444" s="139"/>
      <c r="M444" s="139"/>
      <c r="N444" s="139"/>
      <c r="O444" s="139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>
      <c r="A445" s="4"/>
      <c r="B445" s="79"/>
      <c r="C445" s="4"/>
      <c r="D445" s="79"/>
      <c r="E445" s="81"/>
      <c r="F445" s="80"/>
      <c r="G445" s="4"/>
      <c r="H445" s="79"/>
      <c r="I445" s="81"/>
      <c r="J445" s="138"/>
      <c r="K445" s="4"/>
      <c r="L445" s="139"/>
      <c r="M445" s="139"/>
      <c r="N445" s="139"/>
      <c r="O445" s="139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>
      <c r="A446" s="4"/>
      <c r="B446" s="79"/>
      <c r="C446" s="4"/>
      <c r="D446" s="79"/>
      <c r="E446" s="81"/>
      <c r="F446" s="80"/>
      <c r="G446" s="4"/>
      <c r="H446" s="79"/>
      <c r="I446" s="81"/>
      <c r="J446" s="138"/>
      <c r="K446" s="4"/>
      <c r="L446" s="139"/>
      <c r="M446" s="139"/>
      <c r="N446" s="139"/>
      <c r="O446" s="139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>
      <c r="A447" s="4"/>
      <c r="B447" s="79"/>
      <c r="C447" s="4"/>
      <c r="D447" s="79"/>
      <c r="E447" s="81"/>
      <c r="F447" s="80"/>
      <c r="G447" s="4"/>
      <c r="H447" s="79"/>
      <c r="I447" s="81"/>
      <c r="J447" s="138"/>
      <c r="K447" s="4"/>
      <c r="L447" s="139"/>
      <c r="M447" s="139"/>
      <c r="N447" s="139"/>
      <c r="O447" s="139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>
      <c r="A448" s="4"/>
      <c r="B448" s="79"/>
      <c r="C448" s="4"/>
      <c r="D448" s="79"/>
      <c r="E448" s="81"/>
      <c r="F448" s="80"/>
      <c r="G448" s="4"/>
      <c r="H448" s="79"/>
      <c r="I448" s="81"/>
      <c r="J448" s="138"/>
      <c r="K448" s="4"/>
      <c r="L448" s="139"/>
      <c r="M448" s="139"/>
      <c r="N448" s="139"/>
      <c r="O448" s="139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>
      <c r="A449" s="4"/>
      <c r="B449" s="79"/>
      <c r="C449" s="4"/>
      <c r="D449" s="79"/>
      <c r="E449" s="81"/>
      <c r="F449" s="80"/>
      <c r="G449" s="4"/>
      <c r="H449" s="79"/>
      <c r="I449" s="81"/>
      <c r="J449" s="138"/>
      <c r="K449" s="4"/>
      <c r="L449" s="139"/>
      <c r="M449" s="139"/>
      <c r="N449" s="139"/>
      <c r="O449" s="139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>
      <c r="A450" s="4"/>
      <c r="B450" s="79"/>
      <c r="C450" s="4"/>
      <c r="D450" s="79"/>
      <c r="E450" s="81"/>
      <c r="F450" s="80"/>
      <c r="G450" s="4"/>
      <c r="H450" s="79"/>
      <c r="I450" s="81"/>
      <c r="J450" s="138"/>
      <c r="K450" s="4"/>
      <c r="L450" s="139"/>
      <c r="M450" s="139"/>
      <c r="N450" s="139"/>
      <c r="O450" s="139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>
      <c r="A451" s="4"/>
      <c r="B451" s="79"/>
      <c r="C451" s="4"/>
      <c r="D451" s="79"/>
      <c r="E451" s="81"/>
      <c r="F451" s="80"/>
      <c r="G451" s="4"/>
      <c r="H451" s="79"/>
      <c r="I451" s="81"/>
      <c r="J451" s="138"/>
      <c r="K451" s="4"/>
      <c r="L451" s="139"/>
      <c r="M451" s="139"/>
      <c r="N451" s="139"/>
      <c r="O451" s="139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>
      <c r="A452" s="4"/>
      <c r="B452" s="79"/>
      <c r="C452" s="4"/>
      <c r="D452" s="79"/>
      <c r="E452" s="81"/>
      <c r="F452" s="80"/>
      <c r="G452" s="4"/>
      <c r="H452" s="79"/>
      <c r="I452" s="81"/>
      <c r="J452" s="138"/>
      <c r="K452" s="4"/>
      <c r="L452" s="139"/>
      <c r="M452" s="139"/>
      <c r="N452" s="139"/>
      <c r="O452" s="139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>
      <c r="A453" s="4"/>
      <c r="B453" s="79"/>
      <c r="C453" s="4"/>
      <c r="D453" s="79"/>
      <c r="E453" s="81"/>
      <c r="F453" s="80"/>
      <c r="G453" s="4"/>
      <c r="H453" s="79"/>
      <c r="I453" s="81"/>
      <c r="J453" s="138"/>
      <c r="K453" s="4"/>
      <c r="L453" s="139"/>
      <c r="M453" s="139"/>
      <c r="N453" s="139"/>
      <c r="O453" s="139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>
      <c r="A454" s="4"/>
      <c r="B454" s="79"/>
      <c r="C454" s="4"/>
      <c r="D454" s="79"/>
      <c r="E454" s="81"/>
      <c r="F454" s="80"/>
      <c r="G454" s="4"/>
      <c r="H454" s="79"/>
      <c r="I454" s="81"/>
      <c r="J454" s="138"/>
      <c r="K454" s="4"/>
      <c r="L454" s="139"/>
      <c r="M454" s="139"/>
      <c r="N454" s="139"/>
      <c r="O454" s="139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>
      <c r="A455" s="4"/>
      <c r="B455" s="79"/>
      <c r="C455" s="4"/>
      <c r="D455" s="79"/>
      <c r="E455" s="81"/>
      <c r="F455" s="80"/>
      <c r="G455" s="4"/>
      <c r="H455" s="79"/>
      <c r="I455" s="81"/>
      <c r="J455" s="138"/>
      <c r="K455" s="4"/>
      <c r="L455" s="139"/>
      <c r="M455" s="139"/>
      <c r="N455" s="139"/>
      <c r="O455" s="139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>
      <c r="A456" s="4"/>
      <c r="B456" s="79"/>
      <c r="C456" s="4"/>
      <c r="D456" s="79"/>
      <c r="E456" s="81"/>
      <c r="F456" s="80"/>
      <c r="G456" s="4"/>
      <c r="H456" s="79"/>
      <c r="I456" s="81"/>
      <c r="J456" s="138"/>
      <c r="K456" s="4"/>
      <c r="L456" s="139"/>
      <c r="M456" s="139"/>
      <c r="N456" s="139"/>
      <c r="O456" s="139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>
      <c r="A457" s="4"/>
      <c r="B457" s="79"/>
      <c r="C457" s="4"/>
      <c r="D457" s="79"/>
      <c r="E457" s="81"/>
      <c r="F457" s="80"/>
      <c r="G457" s="4"/>
      <c r="H457" s="79"/>
      <c r="I457" s="81"/>
      <c r="J457" s="138"/>
      <c r="K457" s="4"/>
      <c r="L457" s="139"/>
      <c r="M457" s="139"/>
      <c r="N457" s="139"/>
      <c r="O457" s="139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>
      <c r="A458" s="4"/>
      <c r="B458" s="79"/>
      <c r="C458" s="4"/>
      <c r="D458" s="79"/>
      <c r="E458" s="81"/>
      <c r="F458" s="80"/>
      <c r="G458" s="4"/>
      <c r="H458" s="79"/>
      <c r="I458" s="81"/>
      <c r="J458" s="138"/>
      <c r="K458" s="4"/>
      <c r="L458" s="139"/>
      <c r="M458" s="139"/>
      <c r="N458" s="139"/>
      <c r="O458" s="139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>
      <c r="A459" s="4"/>
      <c r="B459" s="79"/>
      <c r="C459" s="4"/>
      <c r="D459" s="79"/>
      <c r="E459" s="81"/>
      <c r="F459" s="80"/>
      <c r="G459" s="4"/>
      <c r="H459" s="79"/>
      <c r="I459" s="81"/>
      <c r="J459" s="138"/>
      <c r="K459" s="4"/>
      <c r="L459" s="139"/>
      <c r="M459" s="139"/>
      <c r="N459" s="139"/>
      <c r="O459" s="139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>
      <c r="A460" s="4"/>
      <c r="B460" s="79"/>
      <c r="C460" s="4"/>
      <c r="D460" s="79"/>
      <c r="E460" s="81"/>
      <c r="F460" s="80"/>
      <c r="G460" s="4"/>
      <c r="H460" s="79"/>
      <c r="I460" s="81"/>
      <c r="J460" s="138"/>
      <c r="K460" s="4"/>
      <c r="L460" s="139"/>
      <c r="M460" s="139"/>
      <c r="N460" s="139"/>
      <c r="O460" s="139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>
      <c r="A461" s="4"/>
      <c r="B461" s="79"/>
      <c r="C461" s="4"/>
      <c r="D461" s="79"/>
      <c r="E461" s="81"/>
      <c r="F461" s="80"/>
      <c r="G461" s="4"/>
      <c r="H461" s="79"/>
      <c r="I461" s="81"/>
      <c r="J461" s="138"/>
      <c r="K461" s="4"/>
      <c r="L461" s="139"/>
      <c r="M461" s="139"/>
      <c r="N461" s="139"/>
      <c r="O461" s="139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>
      <c r="A462" s="4"/>
      <c r="B462" s="79"/>
      <c r="C462" s="4"/>
      <c r="D462" s="79"/>
      <c r="E462" s="81"/>
      <c r="F462" s="80"/>
      <c r="G462" s="4"/>
      <c r="H462" s="79"/>
      <c r="I462" s="81"/>
      <c r="J462" s="138"/>
      <c r="K462" s="4"/>
      <c r="L462" s="139"/>
      <c r="M462" s="139"/>
      <c r="N462" s="139"/>
      <c r="O462" s="139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>
      <c r="A463" s="4"/>
      <c r="B463" s="79"/>
      <c r="C463" s="4"/>
      <c r="D463" s="79"/>
      <c r="E463" s="81"/>
      <c r="F463" s="80"/>
      <c r="G463" s="4"/>
      <c r="H463" s="79"/>
      <c r="I463" s="81"/>
      <c r="J463" s="138"/>
      <c r="K463" s="4"/>
      <c r="L463" s="139"/>
      <c r="M463" s="139"/>
      <c r="N463" s="139"/>
      <c r="O463" s="139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>
      <c r="A464" s="4"/>
      <c r="B464" s="79"/>
      <c r="C464" s="4"/>
      <c r="D464" s="79"/>
      <c r="E464" s="81"/>
      <c r="F464" s="80"/>
      <c r="G464" s="4"/>
      <c r="H464" s="79"/>
      <c r="I464" s="81"/>
      <c r="J464" s="138"/>
      <c r="K464" s="4"/>
      <c r="L464" s="139"/>
      <c r="M464" s="139"/>
      <c r="N464" s="139"/>
      <c r="O464" s="139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>
      <c r="A465" s="4"/>
      <c r="B465" s="79"/>
      <c r="C465" s="4"/>
      <c r="D465" s="79"/>
      <c r="E465" s="81"/>
      <c r="F465" s="80"/>
      <c r="G465" s="4"/>
      <c r="H465" s="79"/>
      <c r="I465" s="81"/>
      <c r="J465" s="138"/>
      <c r="K465" s="4"/>
      <c r="L465" s="139"/>
      <c r="M465" s="139"/>
      <c r="N465" s="139"/>
      <c r="O465" s="139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>
      <c r="A466" s="4"/>
      <c r="B466" s="79"/>
      <c r="C466" s="4"/>
      <c r="D466" s="79"/>
      <c r="E466" s="81"/>
      <c r="F466" s="80"/>
      <c r="G466" s="4"/>
      <c r="H466" s="79"/>
      <c r="I466" s="81"/>
      <c r="J466" s="138"/>
      <c r="K466" s="4"/>
      <c r="L466" s="139"/>
      <c r="M466" s="139"/>
      <c r="N466" s="139"/>
      <c r="O466" s="139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>
      <c r="A467" s="4"/>
      <c r="B467" s="79"/>
      <c r="C467" s="4"/>
      <c r="D467" s="79"/>
      <c r="E467" s="81"/>
      <c r="F467" s="80"/>
      <c r="G467" s="4"/>
      <c r="H467" s="79"/>
      <c r="I467" s="81"/>
      <c r="J467" s="138"/>
      <c r="K467" s="4"/>
      <c r="L467" s="139"/>
      <c r="M467" s="139"/>
      <c r="N467" s="139"/>
      <c r="O467" s="139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>
      <c r="A468" s="4"/>
      <c r="B468" s="79"/>
      <c r="C468" s="4"/>
      <c r="D468" s="79"/>
      <c r="E468" s="81"/>
      <c r="F468" s="80"/>
      <c r="G468" s="4"/>
      <c r="H468" s="79"/>
      <c r="I468" s="81"/>
      <c r="J468" s="138"/>
      <c r="K468" s="4"/>
      <c r="L468" s="139"/>
      <c r="M468" s="139"/>
      <c r="N468" s="139"/>
      <c r="O468" s="139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>
      <c r="A469" s="4"/>
      <c r="B469" s="79"/>
      <c r="C469" s="4"/>
      <c r="D469" s="79"/>
      <c r="E469" s="81"/>
      <c r="F469" s="80"/>
      <c r="G469" s="4"/>
      <c r="H469" s="79"/>
      <c r="I469" s="81"/>
      <c r="J469" s="138"/>
      <c r="K469" s="4"/>
      <c r="L469" s="139"/>
      <c r="M469" s="139"/>
      <c r="N469" s="139"/>
      <c r="O469" s="139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>
      <c r="A470" s="4"/>
      <c r="B470" s="79"/>
      <c r="C470" s="4"/>
      <c r="D470" s="79"/>
      <c r="E470" s="81"/>
      <c r="F470" s="80"/>
      <c r="G470" s="4"/>
      <c r="H470" s="79"/>
      <c r="I470" s="81"/>
      <c r="J470" s="138"/>
      <c r="K470" s="4"/>
      <c r="L470" s="139"/>
      <c r="M470" s="139"/>
      <c r="N470" s="139"/>
      <c r="O470" s="139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>
      <c r="A471" s="4"/>
      <c r="B471" s="79"/>
      <c r="C471" s="4"/>
      <c r="D471" s="79"/>
      <c r="E471" s="81"/>
      <c r="F471" s="80"/>
      <c r="G471" s="4"/>
      <c r="H471" s="79"/>
      <c r="I471" s="81"/>
      <c r="J471" s="138"/>
      <c r="K471" s="4"/>
      <c r="L471" s="139"/>
      <c r="M471" s="139"/>
      <c r="N471" s="139"/>
      <c r="O471" s="139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>
      <c r="A472" s="4"/>
      <c r="B472" s="79"/>
      <c r="C472" s="4"/>
      <c r="D472" s="79"/>
      <c r="E472" s="81"/>
      <c r="F472" s="80"/>
      <c r="G472" s="4"/>
      <c r="H472" s="79"/>
      <c r="I472" s="81"/>
      <c r="J472" s="138"/>
      <c r="K472" s="4"/>
      <c r="L472" s="139"/>
      <c r="M472" s="139"/>
      <c r="N472" s="139"/>
      <c r="O472" s="139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>
      <c r="A473" s="4"/>
      <c r="B473" s="79"/>
      <c r="C473" s="4"/>
      <c r="D473" s="79"/>
      <c r="E473" s="81"/>
      <c r="F473" s="80"/>
      <c r="G473" s="4"/>
      <c r="H473" s="79"/>
      <c r="I473" s="81"/>
      <c r="J473" s="138"/>
      <c r="K473" s="4"/>
      <c r="L473" s="139"/>
      <c r="M473" s="139"/>
      <c r="N473" s="139"/>
      <c r="O473" s="139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>
      <c r="A474" s="4"/>
      <c r="B474" s="79"/>
      <c r="C474" s="4"/>
      <c r="D474" s="79"/>
      <c r="E474" s="81"/>
      <c r="F474" s="80"/>
      <c r="G474" s="4"/>
      <c r="H474" s="79"/>
      <c r="I474" s="81"/>
      <c r="J474" s="138"/>
      <c r="K474" s="4"/>
      <c r="L474" s="139"/>
      <c r="M474" s="139"/>
      <c r="N474" s="139"/>
      <c r="O474" s="139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>
      <c r="A475" s="4"/>
      <c r="B475" s="79"/>
      <c r="C475" s="4"/>
      <c r="D475" s="79"/>
      <c r="E475" s="81"/>
      <c r="F475" s="80"/>
      <c r="G475" s="4"/>
      <c r="H475" s="79"/>
      <c r="I475" s="81"/>
      <c r="J475" s="138"/>
      <c r="K475" s="4"/>
      <c r="L475" s="139"/>
      <c r="M475" s="139"/>
      <c r="N475" s="139"/>
      <c r="O475" s="139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>
      <c r="A476" s="4"/>
      <c r="B476" s="79"/>
      <c r="C476" s="4"/>
      <c r="D476" s="79"/>
      <c r="E476" s="81"/>
      <c r="F476" s="80"/>
      <c r="G476" s="4"/>
      <c r="H476" s="79"/>
      <c r="I476" s="81"/>
      <c r="J476" s="138"/>
      <c r="K476" s="4"/>
      <c r="L476" s="139"/>
      <c r="M476" s="139"/>
      <c r="N476" s="139"/>
      <c r="O476" s="139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>
      <c r="A477" s="4"/>
      <c r="B477" s="79"/>
      <c r="C477" s="4"/>
      <c r="D477" s="79"/>
      <c r="E477" s="81"/>
      <c r="F477" s="80"/>
      <c r="G477" s="4"/>
      <c r="H477" s="79"/>
      <c r="I477" s="81"/>
      <c r="J477" s="138"/>
      <c r="K477" s="4"/>
      <c r="L477" s="139"/>
      <c r="M477" s="139"/>
      <c r="N477" s="139"/>
      <c r="O477" s="139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>
      <c r="A478" s="4"/>
      <c r="B478" s="79"/>
      <c r="C478" s="4"/>
      <c r="D478" s="79"/>
      <c r="E478" s="81"/>
      <c r="F478" s="80"/>
      <c r="G478" s="4"/>
      <c r="H478" s="79"/>
      <c r="I478" s="81"/>
      <c r="J478" s="138"/>
      <c r="K478" s="4"/>
      <c r="L478" s="139"/>
      <c r="M478" s="139"/>
      <c r="N478" s="139"/>
      <c r="O478" s="139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>
      <c r="A479" s="4"/>
      <c r="B479" s="79"/>
      <c r="C479" s="4"/>
      <c r="D479" s="79"/>
      <c r="E479" s="81"/>
      <c r="F479" s="80"/>
      <c r="G479" s="4"/>
      <c r="H479" s="79"/>
      <c r="I479" s="81"/>
      <c r="J479" s="138"/>
      <c r="K479" s="4"/>
      <c r="L479" s="139"/>
      <c r="M479" s="139"/>
      <c r="N479" s="139"/>
      <c r="O479" s="139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>
      <c r="A480" s="4"/>
      <c r="B480" s="79"/>
      <c r="C480" s="4"/>
      <c r="D480" s="79"/>
      <c r="E480" s="81"/>
      <c r="F480" s="80"/>
      <c r="G480" s="4"/>
      <c r="H480" s="79"/>
      <c r="I480" s="81"/>
      <c r="J480" s="138"/>
      <c r="K480" s="4"/>
      <c r="L480" s="139"/>
      <c r="M480" s="139"/>
      <c r="N480" s="139"/>
      <c r="O480" s="139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>
      <c r="A481" s="4"/>
      <c r="B481" s="79"/>
      <c r="C481" s="4"/>
      <c r="D481" s="79"/>
      <c r="E481" s="81"/>
      <c r="F481" s="80"/>
      <c r="G481" s="4"/>
      <c r="H481" s="79"/>
      <c r="I481" s="81"/>
      <c r="J481" s="138"/>
      <c r="K481" s="4"/>
      <c r="L481" s="139"/>
      <c r="M481" s="139"/>
      <c r="N481" s="139"/>
      <c r="O481" s="139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>
      <c r="A482" s="4"/>
      <c r="B482" s="79"/>
      <c r="C482" s="4"/>
      <c r="D482" s="79"/>
      <c r="E482" s="81"/>
      <c r="F482" s="80"/>
      <c r="G482" s="4"/>
      <c r="H482" s="79"/>
      <c r="I482" s="81"/>
      <c r="J482" s="138"/>
      <c r="K482" s="4"/>
      <c r="L482" s="139"/>
      <c r="M482" s="139"/>
      <c r="N482" s="139"/>
      <c r="O482" s="139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>
      <c r="A483" s="4"/>
      <c r="B483" s="79"/>
      <c r="C483" s="4"/>
      <c r="D483" s="79"/>
      <c r="E483" s="81"/>
      <c r="F483" s="80"/>
      <c r="G483" s="4"/>
      <c r="H483" s="79"/>
      <c r="I483" s="81"/>
      <c r="J483" s="138"/>
      <c r="K483" s="4"/>
      <c r="L483" s="139"/>
      <c r="M483" s="139"/>
      <c r="N483" s="139"/>
      <c r="O483" s="139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>
      <c r="A484" s="4"/>
      <c r="B484" s="79"/>
      <c r="C484" s="4"/>
      <c r="D484" s="79"/>
      <c r="E484" s="81"/>
      <c r="F484" s="80"/>
      <c r="G484" s="4"/>
      <c r="H484" s="79"/>
      <c r="I484" s="81"/>
      <c r="J484" s="138"/>
      <c r="K484" s="4"/>
      <c r="L484" s="139"/>
      <c r="M484" s="139"/>
      <c r="N484" s="139"/>
      <c r="O484" s="139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>
      <c r="A485" s="4"/>
      <c r="B485" s="79"/>
      <c r="C485" s="4"/>
      <c r="D485" s="79"/>
      <c r="E485" s="81"/>
      <c r="F485" s="80"/>
      <c r="G485" s="4"/>
      <c r="H485" s="79"/>
      <c r="I485" s="81"/>
      <c r="J485" s="138"/>
      <c r="K485" s="4"/>
      <c r="L485" s="139"/>
      <c r="M485" s="139"/>
      <c r="N485" s="139"/>
      <c r="O485" s="139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>
      <c r="A486" s="4"/>
      <c r="B486" s="79"/>
      <c r="C486" s="4"/>
      <c r="D486" s="79"/>
      <c r="E486" s="81"/>
      <c r="F486" s="80"/>
      <c r="G486" s="4"/>
      <c r="H486" s="79"/>
      <c r="I486" s="81"/>
      <c r="J486" s="138"/>
      <c r="K486" s="4"/>
      <c r="L486" s="139"/>
      <c r="M486" s="139"/>
      <c r="N486" s="139"/>
      <c r="O486" s="139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>
      <c r="A487" s="4"/>
      <c r="B487" s="79"/>
      <c r="C487" s="4"/>
      <c r="D487" s="79"/>
      <c r="E487" s="81"/>
      <c r="F487" s="80"/>
      <c r="G487" s="4"/>
      <c r="H487" s="79"/>
      <c r="I487" s="81"/>
      <c r="J487" s="138"/>
      <c r="K487" s="4"/>
      <c r="L487" s="139"/>
      <c r="M487" s="139"/>
      <c r="N487" s="139"/>
      <c r="O487" s="139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>
      <c r="A488" s="4"/>
      <c r="B488" s="79"/>
      <c r="C488" s="4"/>
      <c r="D488" s="79"/>
      <c r="E488" s="81"/>
      <c r="F488" s="80"/>
      <c r="G488" s="4"/>
      <c r="H488" s="79"/>
      <c r="I488" s="81"/>
      <c r="J488" s="138"/>
      <c r="K488" s="4"/>
      <c r="L488" s="139"/>
      <c r="M488" s="139"/>
      <c r="N488" s="139"/>
      <c r="O488" s="139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>
      <c r="A489" s="4"/>
      <c r="B489" s="79"/>
      <c r="C489" s="4"/>
      <c r="D489" s="79"/>
      <c r="E489" s="81"/>
      <c r="F489" s="80"/>
      <c r="G489" s="4"/>
      <c r="H489" s="79"/>
      <c r="I489" s="81"/>
      <c r="J489" s="138"/>
      <c r="K489" s="4"/>
      <c r="L489" s="139"/>
      <c r="M489" s="139"/>
      <c r="N489" s="139"/>
      <c r="O489" s="139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>
      <c r="A490" s="4"/>
      <c r="B490" s="79"/>
      <c r="C490" s="4"/>
      <c r="D490" s="79"/>
      <c r="E490" s="81"/>
      <c r="F490" s="80"/>
      <c r="G490" s="4"/>
      <c r="H490" s="79"/>
      <c r="I490" s="81"/>
      <c r="J490" s="138"/>
      <c r="K490" s="4"/>
      <c r="L490" s="139"/>
      <c r="M490" s="139"/>
      <c r="N490" s="139"/>
      <c r="O490" s="139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>
      <c r="A491" s="4"/>
      <c r="B491" s="79"/>
      <c r="C491" s="4"/>
      <c r="D491" s="79"/>
      <c r="E491" s="81"/>
      <c r="F491" s="80"/>
      <c r="G491" s="4"/>
      <c r="H491" s="79"/>
      <c r="I491" s="81"/>
      <c r="J491" s="138"/>
      <c r="K491" s="4"/>
      <c r="L491" s="139"/>
      <c r="M491" s="139"/>
      <c r="N491" s="139"/>
      <c r="O491" s="139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>
      <c r="A492" s="4"/>
      <c r="B492" s="79"/>
      <c r="C492" s="4"/>
      <c r="D492" s="79"/>
      <c r="E492" s="81"/>
      <c r="F492" s="80"/>
      <c r="G492" s="4"/>
      <c r="H492" s="79"/>
      <c r="I492" s="81"/>
      <c r="J492" s="138"/>
      <c r="K492" s="4"/>
      <c r="L492" s="139"/>
      <c r="M492" s="139"/>
      <c r="N492" s="139"/>
      <c r="O492" s="139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>
      <c r="A493" s="4"/>
      <c r="B493" s="79"/>
      <c r="C493" s="4"/>
      <c r="D493" s="79"/>
      <c r="E493" s="81"/>
      <c r="F493" s="80"/>
      <c r="G493" s="4"/>
      <c r="H493" s="79"/>
      <c r="I493" s="81"/>
      <c r="J493" s="138"/>
      <c r="K493" s="4"/>
      <c r="L493" s="139"/>
      <c r="M493" s="139"/>
      <c r="N493" s="139"/>
      <c r="O493" s="139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>
      <c r="A494" s="4"/>
      <c r="B494" s="79"/>
      <c r="C494" s="4"/>
      <c r="D494" s="79"/>
      <c r="E494" s="81"/>
      <c r="F494" s="80"/>
      <c r="G494" s="4"/>
      <c r="H494" s="79"/>
      <c r="I494" s="81"/>
      <c r="J494" s="138"/>
      <c r="K494" s="4"/>
      <c r="L494" s="139"/>
      <c r="M494" s="139"/>
      <c r="N494" s="139"/>
      <c r="O494" s="139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>
      <c r="A495" s="4"/>
      <c r="B495" s="79"/>
      <c r="C495" s="4"/>
      <c r="D495" s="79"/>
      <c r="E495" s="81"/>
      <c r="F495" s="80"/>
      <c r="G495" s="4"/>
      <c r="H495" s="79"/>
      <c r="I495" s="81"/>
      <c r="J495" s="138"/>
      <c r="K495" s="4"/>
      <c r="L495" s="139"/>
      <c r="M495" s="139"/>
      <c r="N495" s="139"/>
      <c r="O495" s="139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>
      <c r="A496" s="4"/>
      <c r="B496" s="79"/>
      <c r="C496" s="4"/>
      <c r="D496" s="79"/>
      <c r="E496" s="81"/>
      <c r="F496" s="80"/>
      <c r="G496" s="4"/>
      <c r="H496" s="79"/>
      <c r="I496" s="81"/>
      <c r="J496" s="138"/>
      <c r="K496" s="4"/>
      <c r="L496" s="139"/>
      <c r="M496" s="139"/>
      <c r="N496" s="139"/>
      <c r="O496" s="139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>
      <c r="A497" s="4"/>
      <c r="B497" s="79"/>
      <c r="C497" s="4"/>
      <c r="D497" s="79"/>
      <c r="E497" s="81"/>
      <c r="F497" s="80"/>
      <c r="G497" s="4"/>
      <c r="H497" s="79"/>
      <c r="I497" s="81"/>
      <c r="J497" s="138"/>
      <c r="K497" s="4"/>
      <c r="L497" s="139"/>
      <c r="M497" s="139"/>
      <c r="N497" s="139"/>
      <c r="O497" s="139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>
      <c r="A498" s="4"/>
      <c r="B498" s="79"/>
      <c r="C498" s="4"/>
      <c r="D498" s="79"/>
      <c r="E498" s="81"/>
      <c r="F498" s="80"/>
      <c r="G498" s="4"/>
      <c r="H498" s="79"/>
      <c r="I498" s="81"/>
      <c r="J498" s="138"/>
      <c r="K498" s="4"/>
      <c r="L498" s="139"/>
      <c r="M498" s="139"/>
      <c r="N498" s="139"/>
      <c r="O498" s="139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>
      <c r="A499" s="4"/>
      <c r="B499" s="79"/>
      <c r="C499" s="4"/>
      <c r="D499" s="79"/>
      <c r="E499" s="81"/>
      <c r="F499" s="80"/>
      <c r="G499" s="4"/>
      <c r="H499" s="79"/>
      <c r="I499" s="81"/>
      <c r="J499" s="138"/>
      <c r="K499" s="4"/>
      <c r="L499" s="139"/>
      <c r="M499" s="139"/>
      <c r="N499" s="139"/>
      <c r="O499" s="139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>
      <c r="A500" s="4"/>
      <c r="B500" s="79"/>
      <c r="C500" s="4"/>
      <c r="D500" s="79"/>
      <c r="E500" s="81"/>
      <c r="F500" s="80"/>
      <c r="G500" s="4"/>
      <c r="H500" s="79"/>
      <c r="I500" s="81"/>
      <c r="J500" s="138"/>
      <c r="K500" s="4"/>
      <c r="L500" s="139"/>
      <c r="M500" s="139"/>
      <c r="N500" s="139"/>
      <c r="O500" s="139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>
      <c r="A501" s="4"/>
      <c r="B501" s="79"/>
      <c r="C501" s="4"/>
      <c r="D501" s="79"/>
      <c r="E501" s="81"/>
      <c r="F501" s="80"/>
      <c r="G501" s="4"/>
      <c r="H501" s="79"/>
      <c r="I501" s="81"/>
      <c r="J501" s="138"/>
      <c r="K501" s="4"/>
      <c r="L501" s="139"/>
      <c r="M501" s="139"/>
      <c r="N501" s="139"/>
      <c r="O501" s="139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>
      <c r="A502" s="4"/>
      <c r="B502" s="79"/>
      <c r="C502" s="4"/>
      <c r="D502" s="79"/>
      <c r="E502" s="81"/>
      <c r="F502" s="80"/>
      <c r="G502" s="4"/>
      <c r="H502" s="79"/>
      <c r="I502" s="81"/>
      <c r="J502" s="138"/>
      <c r="K502" s="4"/>
      <c r="L502" s="139"/>
      <c r="M502" s="139"/>
      <c r="N502" s="139"/>
      <c r="O502" s="139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>
      <c r="A503" s="4"/>
      <c r="B503" s="79"/>
      <c r="C503" s="4"/>
      <c r="D503" s="79"/>
      <c r="E503" s="81"/>
      <c r="F503" s="80"/>
      <c r="G503" s="4"/>
      <c r="H503" s="79"/>
      <c r="I503" s="81"/>
      <c r="J503" s="138"/>
      <c r="K503" s="4"/>
      <c r="L503" s="139"/>
      <c r="M503" s="139"/>
      <c r="N503" s="139"/>
      <c r="O503" s="139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>
      <c r="A504" s="4"/>
      <c r="B504" s="79"/>
      <c r="C504" s="4"/>
      <c r="D504" s="79"/>
      <c r="E504" s="81"/>
      <c r="F504" s="80"/>
      <c r="G504" s="4"/>
      <c r="H504" s="79"/>
      <c r="I504" s="81"/>
      <c r="J504" s="138"/>
      <c r="K504" s="4"/>
      <c r="L504" s="139"/>
      <c r="M504" s="139"/>
      <c r="N504" s="139"/>
      <c r="O504" s="139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>
      <c r="A505" s="4"/>
      <c r="B505" s="79"/>
      <c r="C505" s="4"/>
      <c r="D505" s="79"/>
      <c r="E505" s="81"/>
      <c r="F505" s="80"/>
      <c r="G505" s="4"/>
      <c r="H505" s="79"/>
      <c r="I505" s="81"/>
      <c r="J505" s="138"/>
      <c r="K505" s="4"/>
      <c r="L505" s="139"/>
      <c r="M505" s="139"/>
      <c r="N505" s="139"/>
      <c r="O505" s="139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>
      <c r="A506" s="4"/>
      <c r="B506" s="79"/>
      <c r="C506" s="4"/>
      <c r="D506" s="79"/>
      <c r="E506" s="81"/>
      <c r="F506" s="80"/>
      <c r="G506" s="4"/>
      <c r="H506" s="79"/>
      <c r="I506" s="81"/>
      <c r="J506" s="138"/>
      <c r="K506" s="4"/>
      <c r="L506" s="139"/>
      <c r="M506" s="139"/>
      <c r="N506" s="139"/>
      <c r="O506" s="139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>
      <c r="A507" s="4"/>
      <c r="B507" s="79"/>
      <c r="C507" s="4"/>
      <c r="D507" s="79"/>
      <c r="E507" s="81"/>
      <c r="F507" s="80"/>
      <c r="G507" s="4"/>
      <c r="H507" s="79"/>
      <c r="I507" s="81"/>
      <c r="J507" s="138"/>
      <c r="K507" s="4"/>
      <c r="L507" s="139"/>
      <c r="M507" s="139"/>
      <c r="N507" s="139"/>
      <c r="O507" s="139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>
      <c r="A508" s="4"/>
      <c r="B508" s="79"/>
      <c r="C508" s="4"/>
      <c r="D508" s="79"/>
      <c r="E508" s="81"/>
      <c r="F508" s="80"/>
      <c r="G508" s="4"/>
      <c r="H508" s="79"/>
      <c r="I508" s="81"/>
      <c r="J508" s="138"/>
      <c r="K508" s="4"/>
      <c r="L508" s="139"/>
      <c r="M508" s="139"/>
      <c r="N508" s="139"/>
      <c r="O508" s="139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>
      <c r="A509" s="4"/>
      <c r="B509" s="79"/>
      <c r="C509" s="4"/>
      <c r="D509" s="79"/>
      <c r="E509" s="81"/>
      <c r="F509" s="80"/>
      <c r="G509" s="4"/>
      <c r="H509" s="79"/>
      <c r="I509" s="81"/>
      <c r="J509" s="138"/>
      <c r="K509" s="4"/>
      <c r="L509" s="139"/>
      <c r="M509" s="139"/>
      <c r="N509" s="139"/>
      <c r="O509" s="139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>
      <c r="A510" s="4"/>
      <c r="B510" s="79"/>
      <c r="C510" s="4"/>
      <c r="D510" s="79"/>
      <c r="E510" s="81"/>
      <c r="F510" s="80"/>
      <c r="G510" s="4"/>
      <c r="H510" s="79"/>
      <c r="I510" s="81"/>
      <c r="J510" s="138"/>
      <c r="K510" s="4"/>
      <c r="L510" s="139"/>
      <c r="M510" s="139"/>
      <c r="N510" s="139"/>
      <c r="O510" s="139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>
      <c r="A511" s="4"/>
      <c r="B511" s="79"/>
      <c r="C511" s="4"/>
      <c r="D511" s="79"/>
      <c r="E511" s="81"/>
      <c r="F511" s="80"/>
      <c r="G511" s="4"/>
      <c r="H511" s="79"/>
      <c r="I511" s="81"/>
      <c r="J511" s="138"/>
      <c r="K511" s="4"/>
      <c r="L511" s="139"/>
      <c r="M511" s="139"/>
      <c r="N511" s="139"/>
      <c r="O511" s="139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>
      <c r="A512" s="4"/>
      <c r="B512" s="79"/>
      <c r="C512" s="4"/>
      <c r="D512" s="79"/>
      <c r="E512" s="81"/>
      <c r="F512" s="80"/>
      <c r="G512" s="4"/>
      <c r="H512" s="79"/>
      <c r="I512" s="81"/>
      <c r="J512" s="138"/>
      <c r="K512" s="4"/>
      <c r="L512" s="139"/>
      <c r="M512" s="139"/>
      <c r="N512" s="139"/>
      <c r="O512" s="139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>
      <c r="A513" s="4"/>
      <c r="B513" s="79"/>
      <c r="C513" s="4"/>
      <c r="D513" s="79"/>
      <c r="E513" s="81"/>
      <c r="F513" s="80"/>
      <c r="G513" s="4"/>
      <c r="H513" s="79"/>
      <c r="I513" s="81"/>
      <c r="J513" s="138"/>
      <c r="K513" s="4"/>
      <c r="L513" s="139"/>
      <c r="M513" s="139"/>
      <c r="N513" s="139"/>
      <c r="O513" s="139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>
      <c r="A514" s="4"/>
      <c r="B514" s="79"/>
      <c r="C514" s="4"/>
      <c r="D514" s="79"/>
      <c r="E514" s="81"/>
      <c r="F514" s="80"/>
      <c r="G514" s="4"/>
      <c r="H514" s="79"/>
      <c r="I514" s="81"/>
      <c r="J514" s="138"/>
      <c r="K514" s="4"/>
      <c r="L514" s="139"/>
      <c r="M514" s="139"/>
      <c r="N514" s="139"/>
      <c r="O514" s="139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>
      <c r="A515" s="4"/>
      <c r="B515" s="79"/>
      <c r="C515" s="4"/>
      <c r="D515" s="79"/>
      <c r="E515" s="81"/>
      <c r="F515" s="80"/>
      <c r="G515" s="4"/>
      <c r="H515" s="79"/>
      <c r="I515" s="81"/>
      <c r="J515" s="138"/>
      <c r="K515" s="4"/>
      <c r="L515" s="139"/>
      <c r="M515" s="139"/>
      <c r="N515" s="139"/>
      <c r="O515" s="139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>
      <c r="A516" s="4"/>
      <c r="B516" s="79"/>
      <c r="C516" s="4"/>
      <c r="D516" s="79"/>
      <c r="E516" s="81"/>
      <c r="F516" s="80"/>
      <c r="G516" s="4"/>
      <c r="H516" s="79"/>
      <c r="I516" s="81"/>
      <c r="J516" s="138"/>
      <c r="K516" s="4"/>
      <c r="L516" s="139"/>
      <c r="M516" s="139"/>
      <c r="N516" s="139"/>
      <c r="O516" s="139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>
      <c r="A517" s="4"/>
      <c r="B517" s="79"/>
      <c r="C517" s="4"/>
      <c r="D517" s="79"/>
      <c r="E517" s="81"/>
      <c r="F517" s="80"/>
      <c r="G517" s="4"/>
      <c r="H517" s="79"/>
      <c r="I517" s="81"/>
      <c r="J517" s="138"/>
      <c r="K517" s="4"/>
      <c r="L517" s="139"/>
      <c r="M517" s="139"/>
      <c r="N517" s="139"/>
      <c r="O517" s="139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>
      <c r="A518" s="4"/>
      <c r="B518" s="79"/>
      <c r="C518" s="4"/>
      <c r="D518" s="79"/>
      <c r="E518" s="81"/>
      <c r="F518" s="80"/>
      <c r="G518" s="4"/>
      <c r="H518" s="79"/>
      <c r="I518" s="81"/>
      <c r="J518" s="138"/>
      <c r="K518" s="4"/>
      <c r="L518" s="139"/>
      <c r="M518" s="139"/>
      <c r="N518" s="139"/>
      <c r="O518" s="139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>
      <c r="A519" s="4"/>
      <c r="B519" s="79"/>
      <c r="C519" s="4"/>
      <c r="D519" s="79"/>
      <c r="E519" s="81"/>
      <c r="F519" s="80"/>
      <c r="G519" s="4"/>
      <c r="H519" s="79"/>
      <c r="I519" s="81"/>
      <c r="J519" s="138"/>
      <c r="K519" s="4"/>
      <c r="L519" s="139"/>
      <c r="M519" s="139"/>
      <c r="N519" s="139"/>
      <c r="O519" s="139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>
      <c r="A520" s="4"/>
      <c r="B520" s="79"/>
      <c r="C520" s="4"/>
      <c r="D520" s="79"/>
      <c r="E520" s="81"/>
      <c r="F520" s="80"/>
      <c r="G520" s="4"/>
      <c r="H520" s="79"/>
      <c r="I520" s="81"/>
      <c r="J520" s="138"/>
      <c r="K520" s="4"/>
      <c r="L520" s="139"/>
      <c r="M520" s="139"/>
      <c r="N520" s="139"/>
      <c r="O520" s="139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>
      <c r="A521" s="4"/>
      <c r="B521" s="79"/>
      <c r="C521" s="4"/>
      <c r="D521" s="79"/>
      <c r="E521" s="81"/>
      <c r="F521" s="80"/>
      <c r="G521" s="4"/>
      <c r="H521" s="79"/>
      <c r="I521" s="81"/>
      <c r="J521" s="138"/>
      <c r="K521" s="4"/>
      <c r="L521" s="139"/>
      <c r="M521" s="139"/>
      <c r="N521" s="139"/>
      <c r="O521" s="139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>
      <c r="A522" s="4"/>
      <c r="B522" s="79"/>
      <c r="C522" s="4"/>
      <c r="D522" s="79"/>
      <c r="E522" s="81"/>
      <c r="F522" s="80"/>
      <c r="G522" s="4"/>
      <c r="H522" s="79"/>
      <c r="I522" s="81"/>
      <c r="J522" s="138"/>
      <c r="K522" s="4"/>
      <c r="L522" s="139"/>
      <c r="M522" s="139"/>
      <c r="N522" s="139"/>
      <c r="O522" s="139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>
      <c r="A523" s="4"/>
      <c r="B523" s="79"/>
      <c r="C523" s="4"/>
      <c r="D523" s="79"/>
      <c r="E523" s="81"/>
      <c r="F523" s="80"/>
      <c r="G523" s="4"/>
      <c r="H523" s="79"/>
      <c r="I523" s="81"/>
      <c r="J523" s="138"/>
      <c r="K523" s="4"/>
      <c r="L523" s="139"/>
      <c r="M523" s="139"/>
      <c r="N523" s="139"/>
      <c r="O523" s="139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>
      <c r="A524" s="4"/>
      <c r="B524" s="79"/>
      <c r="C524" s="4"/>
      <c r="D524" s="79"/>
      <c r="E524" s="81"/>
      <c r="F524" s="80"/>
      <c r="G524" s="4"/>
      <c r="H524" s="79"/>
      <c r="I524" s="81"/>
      <c r="J524" s="138"/>
      <c r="K524" s="4"/>
      <c r="L524" s="139"/>
      <c r="M524" s="139"/>
      <c r="N524" s="139"/>
      <c r="O524" s="139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>
      <c r="A525" s="4"/>
      <c r="B525" s="79"/>
      <c r="C525" s="4"/>
      <c r="D525" s="79"/>
      <c r="E525" s="81"/>
      <c r="F525" s="80"/>
      <c r="G525" s="4"/>
      <c r="H525" s="79"/>
      <c r="I525" s="81"/>
      <c r="J525" s="138"/>
      <c r="K525" s="4"/>
      <c r="L525" s="139"/>
      <c r="M525" s="139"/>
      <c r="N525" s="139"/>
      <c r="O525" s="139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>
      <c r="A526" s="4"/>
      <c r="B526" s="79"/>
      <c r="C526" s="4"/>
      <c r="D526" s="79"/>
      <c r="E526" s="81"/>
      <c r="F526" s="80"/>
      <c r="G526" s="4"/>
      <c r="H526" s="79"/>
      <c r="I526" s="81"/>
      <c r="J526" s="138"/>
      <c r="K526" s="4"/>
      <c r="L526" s="139"/>
      <c r="M526" s="139"/>
      <c r="N526" s="139"/>
      <c r="O526" s="139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>
      <c r="A527" s="4"/>
      <c r="B527" s="79"/>
      <c r="C527" s="4"/>
      <c r="D527" s="79"/>
      <c r="E527" s="81"/>
      <c r="F527" s="80"/>
      <c r="G527" s="4"/>
      <c r="H527" s="79"/>
      <c r="I527" s="81"/>
      <c r="J527" s="138"/>
      <c r="K527" s="4"/>
      <c r="L527" s="139"/>
      <c r="M527" s="139"/>
      <c r="N527" s="139"/>
      <c r="O527" s="139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>
      <c r="A528" s="4"/>
      <c r="B528" s="79"/>
      <c r="C528" s="4"/>
      <c r="D528" s="79"/>
      <c r="E528" s="81"/>
      <c r="F528" s="80"/>
      <c r="G528" s="4"/>
      <c r="H528" s="79"/>
      <c r="I528" s="81"/>
      <c r="J528" s="138"/>
      <c r="K528" s="4"/>
      <c r="L528" s="139"/>
      <c r="M528" s="139"/>
      <c r="N528" s="139"/>
      <c r="O528" s="139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>
      <c r="A529" s="4"/>
      <c r="B529" s="79"/>
      <c r="C529" s="4"/>
      <c r="D529" s="79"/>
      <c r="E529" s="81"/>
      <c r="F529" s="80"/>
      <c r="G529" s="4"/>
      <c r="H529" s="79"/>
      <c r="I529" s="81"/>
      <c r="J529" s="138"/>
      <c r="K529" s="4"/>
      <c r="L529" s="139"/>
      <c r="M529" s="139"/>
      <c r="N529" s="139"/>
      <c r="O529" s="139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>
      <c r="A530" s="4"/>
      <c r="B530" s="79"/>
      <c r="C530" s="4"/>
      <c r="D530" s="79"/>
      <c r="E530" s="81"/>
      <c r="F530" s="80"/>
      <c r="G530" s="4"/>
      <c r="H530" s="79"/>
      <c r="I530" s="81"/>
      <c r="J530" s="138"/>
      <c r="K530" s="4"/>
      <c r="L530" s="139"/>
      <c r="M530" s="139"/>
      <c r="N530" s="139"/>
      <c r="O530" s="139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>
      <c r="A531" s="4"/>
      <c r="B531" s="79"/>
      <c r="C531" s="4"/>
      <c r="D531" s="79"/>
      <c r="E531" s="81"/>
      <c r="F531" s="80"/>
      <c r="G531" s="4"/>
      <c r="H531" s="79"/>
      <c r="I531" s="81"/>
      <c r="J531" s="138"/>
      <c r="K531" s="4"/>
      <c r="L531" s="139"/>
      <c r="M531" s="139"/>
      <c r="N531" s="139"/>
      <c r="O531" s="139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>
      <c r="A532" s="4"/>
      <c r="B532" s="79"/>
      <c r="C532" s="4"/>
      <c r="D532" s="79"/>
      <c r="E532" s="81"/>
      <c r="F532" s="80"/>
      <c r="G532" s="4"/>
      <c r="H532" s="79"/>
      <c r="I532" s="81"/>
      <c r="J532" s="138"/>
      <c r="K532" s="4"/>
      <c r="L532" s="139"/>
      <c r="M532" s="139"/>
      <c r="N532" s="139"/>
      <c r="O532" s="139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>
      <c r="A533" s="4"/>
      <c r="B533" s="79"/>
      <c r="C533" s="4"/>
      <c r="D533" s="79"/>
      <c r="E533" s="81"/>
      <c r="F533" s="80"/>
      <c r="G533" s="4"/>
      <c r="H533" s="79"/>
      <c r="I533" s="81"/>
      <c r="J533" s="138"/>
      <c r="K533" s="4"/>
      <c r="L533" s="139"/>
      <c r="M533" s="139"/>
      <c r="N533" s="139"/>
      <c r="O533" s="139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>
      <c r="A534" s="4"/>
      <c r="B534" s="79"/>
      <c r="C534" s="4"/>
      <c r="D534" s="79"/>
      <c r="E534" s="81"/>
      <c r="F534" s="80"/>
      <c r="G534" s="4"/>
      <c r="H534" s="79"/>
      <c r="I534" s="81"/>
      <c r="J534" s="138"/>
      <c r="K534" s="4"/>
      <c r="L534" s="139"/>
      <c r="M534" s="139"/>
      <c r="N534" s="139"/>
      <c r="O534" s="139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>
      <c r="A535" s="4"/>
      <c r="B535" s="79"/>
      <c r="C535" s="4"/>
      <c r="D535" s="79"/>
      <c r="E535" s="81"/>
      <c r="F535" s="80"/>
      <c r="G535" s="4"/>
      <c r="H535" s="79"/>
      <c r="I535" s="81"/>
      <c r="J535" s="138"/>
      <c r="K535" s="4"/>
      <c r="L535" s="139"/>
      <c r="M535" s="139"/>
      <c r="N535" s="139"/>
      <c r="O535" s="139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>
      <c r="A536" s="4"/>
      <c r="B536" s="79"/>
      <c r="C536" s="4"/>
      <c r="D536" s="79"/>
      <c r="E536" s="81"/>
      <c r="F536" s="80"/>
      <c r="G536" s="4"/>
      <c r="H536" s="79"/>
      <c r="I536" s="81"/>
      <c r="J536" s="138"/>
      <c r="K536" s="4"/>
      <c r="L536" s="139"/>
      <c r="M536" s="139"/>
      <c r="N536" s="139"/>
      <c r="O536" s="139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>
      <c r="A537" s="4"/>
      <c r="B537" s="79"/>
      <c r="C537" s="4"/>
      <c r="D537" s="79"/>
      <c r="E537" s="81"/>
      <c r="F537" s="80"/>
      <c r="G537" s="4"/>
      <c r="H537" s="79"/>
      <c r="I537" s="81"/>
      <c r="J537" s="138"/>
      <c r="K537" s="4"/>
      <c r="L537" s="139"/>
      <c r="M537" s="139"/>
      <c r="N537" s="139"/>
      <c r="O537" s="139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>
      <c r="A538" s="4"/>
      <c r="B538" s="79"/>
      <c r="C538" s="4"/>
      <c r="D538" s="79"/>
      <c r="E538" s="81"/>
      <c r="F538" s="80"/>
      <c r="G538" s="4"/>
      <c r="H538" s="79"/>
      <c r="I538" s="81"/>
      <c r="J538" s="138"/>
      <c r="K538" s="4"/>
      <c r="L538" s="139"/>
      <c r="M538" s="139"/>
      <c r="N538" s="139"/>
      <c r="O538" s="139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>
      <c r="A539" s="4"/>
      <c r="B539" s="79"/>
      <c r="C539" s="4"/>
      <c r="D539" s="79"/>
      <c r="E539" s="81"/>
      <c r="F539" s="80"/>
      <c r="G539" s="4"/>
      <c r="H539" s="79"/>
      <c r="I539" s="81"/>
      <c r="J539" s="138"/>
      <c r="K539" s="4"/>
      <c r="L539" s="139"/>
      <c r="M539" s="139"/>
      <c r="N539" s="139"/>
      <c r="O539" s="139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>
      <c r="A540" s="4"/>
      <c r="B540" s="79"/>
      <c r="C540" s="4"/>
      <c r="D540" s="79"/>
      <c r="E540" s="81"/>
      <c r="F540" s="80"/>
      <c r="G540" s="4"/>
      <c r="H540" s="79"/>
      <c r="I540" s="81"/>
      <c r="J540" s="138"/>
      <c r="K540" s="4"/>
      <c r="L540" s="139"/>
      <c r="M540" s="139"/>
      <c r="N540" s="139"/>
      <c r="O540" s="139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>
      <c r="A541" s="4"/>
      <c r="B541" s="79"/>
      <c r="C541" s="4"/>
      <c r="D541" s="79"/>
      <c r="E541" s="81"/>
      <c r="F541" s="80"/>
      <c r="G541" s="4"/>
      <c r="H541" s="79"/>
      <c r="I541" s="81"/>
      <c r="J541" s="138"/>
      <c r="K541" s="4"/>
      <c r="L541" s="139"/>
      <c r="M541" s="139"/>
      <c r="N541" s="139"/>
      <c r="O541" s="139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>
      <c r="A542" s="4"/>
      <c r="B542" s="79"/>
      <c r="C542" s="4"/>
      <c r="D542" s="79"/>
      <c r="E542" s="81"/>
      <c r="F542" s="80"/>
      <c r="G542" s="4"/>
      <c r="H542" s="79"/>
      <c r="I542" s="81"/>
      <c r="J542" s="138"/>
      <c r="K542" s="4"/>
      <c r="L542" s="139"/>
      <c r="M542" s="139"/>
      <c r="N542" s="139"/>
      <c r="O542" s="139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>
      <c r="A543" s="4"/>
      <c r="B543" s="79"/>
      <c r="C543" s="4"/>
      <c r="D543" s="79"/>
      <c r="E543" s="81"/>
      <c r="F543" s="80"/>
      <c r="G543" s="4"/>
      <c r="H543" s="79"/>
      <c r="I543" s="81"/>
      <c r="J543" s="138"/>
      <c r="K543" s="4"/>
      <c r="L543" s="139"/>
      <c r="M543" s="139"/>
      <c r="N543" s="139"/>
      <c r="O543" s="139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>
      <c r="A544" s="4"/>
      <c r="B544" s="79"/>
      <c r="C544" s="4"/>
      <c r="D544" s="79"/>
      <c r="E544" s="81"/>
      <c r="F544" s="80"/>
      <c r="G544" s="4"/>
      <c r="H544" s="79"/>
      <c r="I544" s="81"/>
      <c r="J544" s="138"/>
      <c r="K544" s="4"/>
      <c r="L544" s="139"/>
      <c r="M544" s="139"/>
      <c r="N544" s="139"/>
      <c r="O544" s="139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>
      <c r="A545" s="4"/>
      <c r="B545" s="79"/>
      <c r="C545" s="4"/>
      <c r="D545" s="79"/>
      <c r="E545" s="81"/>
      <c r="F545" s="80"/>
      <c r="G545" s="4"/>
      <c r="H545" s="79"/>
      <c r="I545" s="81"/>
      <c r="J545" s="138"/>
      <c r="K545" s="4"/>
      <c r="L545" s="139"/>
      <c r="M545" s="139"/>
      <c r="N545" s="139"/>
      <c r="O545" s="139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>
      <c r="A546" s="4"/>
      <c r="B546" s="79"/>
      <c r="C546" s="4"/>
      <c r="D546" s="79"/>
      <c r="E546" s="81"/>
      <c r="F546" s="80"/>
      <c r="G546" s="4"/>
      <c r="H546" s="79"/>
      <c r="I546" s="81"/>
      <c r="J546" s="138"/>
      <c r="K546" s="4"/>
      <c r="L546" s="139"/>
      <c r="M546" s="139"/>
      <c r="N546" s="139"/>
      <c r="O546" s="139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>
      <c r="A547" s="4"/>
      <c r="B547" s="79"/>
      <c r="C547" s="4"/>
      <c r="D547" s="79"/>
      <c r="E547" s="81"/>
      <c r="F547" s="80"/>
      <c r="G547" s="4"/>
      <c r="H547" s="79"/>
      <c r="I547" s="81"/>
      <c r="J547" s="138"/>
      <c r="K547" s="4"/>
      <c r="L547" s="139"/>
      <c r="M547" s="139"/>
      <c r="N547" s="139"/>
      <c r="O547" s="139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>
      <c r="A548" s="4"/>
      <c r="B548" s="79"/>
      <c r="C548" s="4"/>
      <c r="D548" s="79"/>
      <c r="E548" s="81"/>
      <c r="F548" s="80"/>
      <c r="G548" s="4"/>
      <c r="H548" s="79"/>
      <c r="I548" s="81"/>
      <c r="J548" s="138"/>
      <c r="K548" s="4"/>
      <c r="L548" s="139"/>
      <c r="M548" s="139"/>
      <c r="N548" s="139"/>
      <c r="O548" s="139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>
      <c r="A549" s="4"/>
      <c r="B549" s="79"/>
      <c r="C549" s="4"/>
      <c r="D549" s="79"/>
      <c r="E549" s="81"/>
      <c r="F549" s="80"/>
      <c r="G549" s="4"/>
      <c r="H549" s="79"/>
      <c r="I549" s="81"/>
      <c r="J549" s="138"/>
      <c r="K549" s="4"/>
      <c r="L549" s="139"/>
      <c r="M549" s="139"/>
      <c r="N549" s="139"/>
      <c r="O549" s="139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>
      <c r="A550" s="4"/>
      <c r="B550" s="79"/>
      <c r="C550" s="4"/>
      <c r="D550" s="79"/>
      <c r="E550" s="81"/>
      <c r="F550" s="80"/>
      <c r="G550" s="4"/>
      <c r="H550" s="79"/>
      <c r="I550" s="81"/>
      <c r="J550" s="138"/>
      <c r="K550" s="4"/>
      <c r="L550" s="139"/>
      <c r="M550" s="139"/>
      <c r="N550" s="139"/>
      <c r="O550" s="139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>
      <c r="A551" s="4"/>
      <c r="B551" s="79"/>
      <c r="C551" s="4"/>
      <c r="D551" s="79"/>
      <c r="E551" s="81"/>
      <c r="F551" s="80"/>
      <c r="G551" s="4"/>
      <c r="H551" s="79"/>
      <c r="I551" s="81"/>
      <c r="J551" s="138"/>
      <c r="K551" s="4"/>
      <c r="L551" s="139"/>
      <c r="M551" s="139"/>
      <c r="N551" s="139"/>
      <c r="O551" s="139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>
      <c r="A552" s="4"/>
      <c r="B552" s="79"/>
      <c r="C552" s="4"/>
      <c r="D552" s="79"/>
      <c r="E552" s="81"/>
      <c r="F552" s="80"/>
      <c r="G552" s="4"/>
      <c r="H552" s="79"/>
      <c r="I552" s="81"/>
      <c r="J552" s="138"/>
      <c r="K552" s="4"/>
      <c r="L552" s="139"/>
      <c r="M552" s="139"/>
      <c r="N552" s="139"/>
      <c r="O552" s="139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>
      <c r="A553" s="4"/>
      <c r="B553" s="79"/>
      <c r="C553" s="4"/>
      <c r="D553" s="79"/>
      <c r="E553" s="81"/>
      <c r="F553" s="80"/>
      <c r="G553" s="4"/>
      <c r="H553" s="79"/>
      <c r="I553" s="81"/>
      <c r="J553" s="138"/>
      <c r="K553" s="4"/>
      <c r="L553" s="139"/>
      <c r="M553" s="139"/>
      <c r="N553" s="139"/>
      <c r="O553" s="139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>
      <c r="A554" s="4"/>
      <c r="B554" s="79"/>
      <c r="C554" s="4"/>
      <c r="D554" s="79"/>
      <c r="E554" s="81"/>
      <c r="F554" s="80"/>
      <c r="G554" s="4"/>
      <c r="H554" s="79"/>
      <c r="I554" s="81"/>
      <c r="J554" s="138"/>
      <c r="K554" s="4"/>
      <c r="L554" s="139"/>
      <c r="M554" s="139"/>
      <c r="N554" s="139"/>
      <c r="O554" s="139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>
      <c r="A555" s="4"/>
      <c r="B555" s="79"/>
      <c r="C555" s="4"/>
      <c r="D555" s="79"/>
      <c r="E555" s="81"/>
      <c r="F555" s="80"/>
      <c r="G555" s="4"/>
      <c r="H555" s="79"/>
      <c r="I555" s="81"/>
      <c r="J555" s="138"/>
      <c r="K555" s="4"/>
      <c r="L555" s="139"/>
      <c r="M555" s="139"/>
      <c r="N555" s="139"/>
      <c r="O555" s="139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>
      <c r="A556" s="4"/>
      <c r="B556" s="79"/>
      <c r="C556" s="4"/>
      <c r="D556" s="79"/>
      <c r="E556" s="81"/>
      <c r="F556" s="80"/>
      <c r="G556" s="4"/>
      <c r="H556" s="79"/>
      <c r="I556" s="81"/>
      <c r="J556" s="138"/>
      <c r="K556" s="4"/>
      <c r="L556" s="139"/>
      <c r="M556" s="139"/>
      <c r="N556" s="139"/>
      <c r="O556" s="139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>
      <c r="A557" s="4"/>
      <c r="B557" s="79"/>
      <c r="C557" s="4"/>
      <c r="D557" s="79"/>
      <c r="E557" s="81"/>
      <c r="F557" s="80"/>
      <c r="G557" s="4"/>
      <c r="H557" s="79"/>
      <c r="I557" s="81"/>
      <c r="J557" s="138"/>
      <c r="K557" s="4"/>
      <c r="L557" s="139"/>
      <c r="M557" s="139"/>
      <c r="N557" s="139"/>
      <c r="O557" s="139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>
      <c r="A558" s="4"/>
      <c r="B558" s="79"/>
      <c r="C558" s="4"/>
      <c r="D558" s="79"/>
      <c r="E558" s="81"/>
      <c r="F558" s="80"/>
      <c r="G558" s="4"/>
      <c r="H558" s="79"/>
      <c r="I558" s="81"/>
      <c r="J558" s="138"/>
      <c r="K558" s="4"/>
      <c r="L558" s="139"/>
      <c r="M558" s="139"/>
      <c r="N558" s="139"/>
      <c r="O558" s="139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>
      <c r="A559" s="4"/>
      <c r="B559" s="79"/>
      <c r="C559" s="4"/>
      <c r="D559" s="79"/>
      <c r="E559" s="81"/>
      <c r="F559" s="80"/>
      <c r="G559" s="4"/>
      <c r="H559" s="79"/>
      <c r="I559" s="81"/>
      <c r="J559" s="138"/>
      <c r="K559" s="4"/>
      <c r="L559" s="139"/>
      <c r="M559" s="139"/>
      <c r="N559" s="139"/>
      <c r="O559" s="139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>
      <c r="A560" s="4"/>
      <c r="B560" s="79"/>
      <c r="C560" s="4"/>
      <c r="D560" s="79"/>
      <c r="E560" s="81"/>
      <c r="F560" s="80"/>
      <c r="G560" s="4"/>
      <c r="H560" s="79"/>
      <c r="I560" s="81"/>
      <c r="J560" s="138"/>
      <c r="K560" s="4"/>
      <c r="L560" s="139"/>
      <c r="M560" s="139"/>
      <c r="N560" s="139"/>
      <c r="O560" s="139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>
      <c r="A561" s="4"/>
      <c r="B561" s="79"/>
      <c r="C561" s="4"/>
      <c r="D561" s="79"/>
      <c r="E561" s="81"/>
      <c r="F561" s="80"/>
      <c r="G561" s="4"/>
      <c r="H561" s="79"/>
      <c r="I561" s="81"/>
      <c r="J561" s="138"/>
      <c r="K561" s="4"/>
      <c r="L561" s="139"/>
      <c r="M561" s="139"/>
      <c r="N561" s="139"/>
      <c r="O561" s="139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>
      <c r="A562" s="4"/>
      <c r="B562" s="79"/>
      <c r="C562" s="4"/>
      <c r="D562" s="79"/>
      <c r="E562" s="81"/>
      <c r="F562" s="80"/>
      <c r="G562" s="4"/>
      <c r="H562" s="79"/>
      <c r="I562" s="81"/>
      <c r="J562" s="138"/>
      <c r="K562" s="4"/>
      <c r="L562" s="139"/>
      <c r="M562" s="139"/>
      <c r="N562" s="139"/>
      <c r="O562" s="139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>
      <c r="A563" s="4"/>
      <c r="B563" s="79"/>
      <c r="C563" s="4"/>
      <c r="D563" s="79"/>
      <c r="E563" s="81"/>
      <c r="F563" s="80"/>
      <c r="G563" s="4"/>
      <c r="H563" s="79"/>
      <c r="I563" s="81"/>
      <c r="J563" s="138"/>
      <c r="K563" s="4"/>
      <c r="L563" s="139"/>
      <c r="M563" s="139"/>
      <c r="N563" s="139"/>
      <c r="O563" s="139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>
      <c r="A564" s="4"/>
      <c r="B564" s="79"/>
      <c r="C564" s="4"/>
      <c r="D564" s="79"/>
      <c r="E564" s="81"/>
      <c r="F564" s="80"/>
      <c r="G564" s="4"/>
      <c r="H564" s="79"/>
      <c r="I564" s="81"/>
      <c r="J564" s="138"/>
      <c r="K564" s="4"/>
      <c r="L564" s="139"/>
      <c r="M564" s="139"/>
      <c r="N564" s="139"/>
      <c r="O564" s="139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>
      <c r="A565" s="4"/>
      <c r="B565" s="79"/>
      <c r="C565" s="4"/>
      <c r="D565" s="79"/>
      <c r="E565" s="81"/>
      <c r="F565" s="80"/>
      <c r="G565" s="4"/>
      <c r="H565" s="79"/>
      <c r="I565" s="81"/>
      <c r="J565" s="138"/>
      <c r="K565" s="4"/>
      <c r="L565" s="139"/>
      <c r="M565" s="139"/>
      <c r="N565" s="139"/>
      <c r="O565" s="139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>
      <c r="A566" s="4"/>
      <c r="B566" s="79"/>
      <c r="C566" s="4"/>
      <c r="D566" s="79"/>
      <c r="E566" s="81"/>
      <c r="F566" s="80"/>
      <c r="G566" s="4"/>
      <c r="H566" s="79"/>
      <c r="I566" s="81"/>
      <c r="J566" s="138"/>
      <c r="K566" s="4"/>
      <c r="L566" s="139"/>
      <c r="M566" s="139"/>
      <c r="N566" s="139"/>
      <c r="O566" s="139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>
      <c r="A567" s="4"/>
      <c r="B567" s="79"/>
      <c r="C567" s="4"/>
      <c r="D567" s="79"/>
      <c r="E567" s="81"/>
      <c r="F567" s="80"/>
      <c r="G567" s="4"/>
      <c r="H567" s="79"/>
      <c r="I567" s="81"/>
      <c r="J567" s="138"/>
      <c r="K567" s="4"/>
      <c r="L567" s="139"/>
      <c r="M567" s="139"/>
      <c r="N567" s="139"/>
      <c r="O567" s="139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>
      <c r="A568" s="4"/>
      <c r="B568" s="79"/>
      <c r="C568" s="4"/>
      <c r="D568" s="79"/>
      <c r="E568" s="81"/>
      <c r="F568" s="80"/>
      <c r="G568" s="4"/>
      <c r="H568" s="79"/>
      <c r="I568" s="81"/>
      <c r="J568" s="138"/>
      <c r="K568" s="4"/>
      <c r="L568" s="139"/>
      <c r="M568" s="139"/>
      <c r="N568" s="139"/>
      <c r="O568" s="139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>
      <c r="A569" s="4"/>
      <c r="B569" s="79"/>
      <c r="C569" s="4"/>
      <c r="D569" s="79"/>
      <c r="E569" s="81"/>
      <c r="F569" s="80"/>
      <c r="G569" s="4"/>
      <c r="H569" s="79"/>
      <c r="I569" s="81"/>
      <c r="J569" s="138"/>
      <c r="K569" s="4"/>
      <c r="L569" s="139"/>
      <c r="M569" s="139"/>
      <c r="N569" s="139"/>
      <c r="O569" s="139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>
      <c r="A570" s="4"/>
      <c r="B570" s="79"/>
      <c r="C570" s="4"/>
      <c r="D570" s="79"/>
      <c r="E570" s="81"/>
      <c r="F570" s="80"/>
      <c r="G570" s="4"/>
      <c r="H570" s="79"/>
      <c r="I570" s="81"/>
      <c r="J570" s="138"/>
      <c r="K570" s="4"/>
      <c r="L570" s="139"/>
      <c r="M570" s="139"/>
      <c r="N570" s="139"/>
      <c r="O570" s="139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>
      <c r="A571" s="4"/>
      <c r="B571" s="79"/>
      <c r="C571" s="4"/>
      <c r="D571" s="79"/>
      <c r="E571" s="81"/>
      <c r="F571" s="80"/>
      <c r="G571" s="4"/>
      <c r="H571" s="79"/>
      <c r="I571" s="81"/>
      <c r="J571" s="138"/>
      <c r="K571" s="4"/>
      <c r="L571" s="139"/>
      <c r="M571" s="139"/>
      <c r="N571" s="139"/>
      <c r="O571" s="139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>
      <c r="A572" s="4"/>
      <c r="B572" s="79"/>
      <c r="C572" s="4"/>
      <c r="D572" s="79"/>
      <c r="E572" s="81"/>
      <c r="F572" s="80"/>
      <c r="G572" s="4"/>
      <c r="H572" s="79"/>
      <c r="I572" s="81"/>
      <c r="J572" s="138"/>
      <c r="K572" s="4"/>
      <c r="L572" s="139"/>
      <c r="M572" s="139"/>
      <c r="N572" s="139"/>
      <c r="O572" s="139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>
      <c r="A573" s="4"/>
      <c r="B573" s="79"/>
      <c r="C573" s="4"/>
      <c r="D573" s="79"/>
      <c r="E573" s="81"/>
      <c r="F573" s="80"/>
      <c r="G573" s="4"/>
      <c r="H573" s="79"/>
      <c r="I573" s="81"/>
      <c r="J573" s="138"/>
      <c r="K573" s="4"/>
      <c r="L573" s="139"/>
      <c r="M573" s="139"/>
      <c r="N573" s="139"/>
      <c r="O573" s="139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>
      <c r="A574" s="4"/>
      <c r="B574" s="79"/>
      <c r="C574" s="4"/>
      <c r="D574" s="79"/>
      <c r="E574" s="81"/>
      <c r="F574" s="80"/>
      <c r="G574" s="4"/>
      <c r="H574" s="79"/>
      <c r="I574" s="81"/>
      <c r="J574" s="138"/>
      <c r="K574" s="4"/>
      <c r="L574" s="139"/>
      <c r="M574" s="139"/>
      <c r="N574" s="139"/>
      <c r="O574" s="139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>
      <c r="A575" s="4"/>
      <c r="B575" s="79"/>
      <c r="C575" s="4"/>
      <c r="D575" s="79"/>
      <c r="E575" s="81"/>
      <c r="F575" s="80"/>
      <c r="G575" s="4"/>
      <c r="H575" s="79"/>
      <c r="I575" s="81"/>
      <c r="J575" s="138"/>
      <c r="K575" s="4"/>
      <c r="L575" s="139"/>
      <c r="M575" s="139"/>
      <c r="N575" s="139"/>
      <c r="O575" s="139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>
      <c r="A576" s="4"/>
      <c r="B576" s="79"/>
      <c r="C576" s="4"/>
      <c r="D576" s="79"/>
      <c r="E576" s="81"/>
      <c r="F576" s="80"/>
      <c r="G576" s="4"/>
      <c r="H576" s="79"/>
      <c r="I576" s="81"/>
      <c r="J576" s="138"/>
      <c r="K576" s="4"/>
      <c r="L576" s="139"/>
      <c r="M576" s="139"/>
      <c r="N576" s="139"/>
      <c r="O576" s="139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>
      <c r="A577" s="4"/>
      <c r="B577" s="79"/>
      <c r="C577" s="4"/>
      <c r="D577" s="79"/>
      <c r="E577" s="81"/>
      <c r="F577" s="80"/>
      <c r="G577" s="4"/>
      <c r="H577" s="79"/>
      <c r="I577" s="81"/>
      <c r="J577" s="138"/>
      <c r="K577" s="4"/>
      <c r="L577" s="139"/>
      <c r="M577" s="139"/>
      <c r="N577" s="139"/>
      <c r="O577" s="139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>
      <c r="A578" s="4"/>
      <c r="B578" s="79"/>
      <c r="C578" s="4"/>
      <c r="D578" s="79"/>
      <c r="E578" s="81"/>
      <c r="F578" s="80"/>
      <c r="G578" s="4"/>
      <c r="H578" s="79"/>
      <c r="I578" s="81"/>
      <c r="J578" s="138"/>
      <c r="K578" s="4"/>
      <c r="L578" s="139"/>
      <c r="M578" s="139"/>
      <c r="N578" s="139"/>
      <c r="O578" s="139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>
      <c r="A579" s="4"/>
      <c r="B579" s="79"/>
      <c r="C579" s="4"/>
      <c r="D579" s="79"/>
      <c r="E579" s="81"/>
      <c r="F579" s="80"/>
      <c r="G579" s="4"/>
      <c r="H579" s="79"/>
      <c r="I579" s="81"/>
      <c r="J579" s="138"/>
      <c r="K579" s="4"/>
      <c r="L579" s="139"/>
      <c r="M579" s="139"/>
      <c r="N579" s="139"/>
      <c r="O579" s="139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>
      <c r="A580" s="4"/>
      <c r="B580" s="79"/>
      <c r="C580" s="4"/>
      <c r="D580" s="79"/>
      <c r="E580" s="81"/>
      <c r="F580" s="80"/>
      <c r="G580" s="4"/>
      <c r="H580" s="79"/>
      <c r="I580" s="81"/>
      <c r="J580" s="138"/>
      <c r="K580" s="4"/>
      <c r="L580" s="139"/>
      <c r="M580" s="139"/>
      <c r="N580" s="139"/>
      <c r="O580" s="139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>
      <c r="A581" s="4"/>
      <c r="B581" s="79"/>
      <c r="C581" s="4"/>
      <c r="D581" s="79"/>
      <c r="E581" s="81"/>
      <c r="F581" s="80"/>
      <c r="G581" s="4"/>
      <c r="H581" s="79"/>
      <c r="I581" s="81"/>
      <c r="J581" s="138"/>
      <c r="K581" s="4"/>
      <c r="L581" s="139"/>
      <c r="M581" s="139"/>
      <c r="N581" s="139"/>
      <c r="O581" s="139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>
      <c r="A582" s="4"/>
      <c r="B582" s="79"/>
      <c r="C582" s="4"/>
      <c r="D582" s="79"/>
      <c r="E582" s="81"/>
      <c r="F582" s="80"/>
      <c r="G582" s="4"/>
      <c r="H582" s="79"/>
      <c r="I582" s="81"/>
      <c r="J582" s="138"/>
      <c r="K582" s="4"/>
      <c r="L582" s="139"/>
      <c r="M582" s="139"/>
      <c r="N582" s="139"/>
      <c r="O582" s="139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>
      <c r="A583" s="4"/>
      <c r="B583" s="79"/>
      <c r="C583" s="4"/>
      <c r="D583" s="79"/>
      <c r="E583" s="81"/>
      <c r="F583" s="80"/>
      <c r="G583" s="4"/>
      <c r="H583" s="79"/>
      <c r="I583" s="81"/>
      <c r="J583" s="138"/>
      <c r="K583" s="4"/>
      <c r="L583" s="139"/>
      <c r="M583" s="139"/>
      <c r="N583" s="139"/>
      <c r="O583" s="139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>
      <c r="A584" s="4"/>
      <c r="B584" s="79"/>
      <c r="C584" s="4"/>
      <c r="D584" s="79"/>
      <c r="E584" s="81"/>
      <c r="F584" s="80"/>
      <c r="G584" s="4"/>
      <c r="H584" s="79"/>
      <c r="I584" s="81"/>
      <c r="J584" s="138"/>
      <c r="K584" s="4"/>
      <c r="L584" s="139"/>
      <c r="M584" s="139"/>
      <c r="N584" s="139"/>
      <c r="O584" s="139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>
      <c r="A585" s="4"/>
      <c r="B585" s="79"/>
      <c r="C585" s="4"/>
      <c r="D585" s="79"/>
      <c r="E585" s="81"/>
      <c r="F585" s="80"/>
      <c r="G585" s="4"/>
      <c r="H585" s="79"/>
      <c r="I585" s="81"/>
      <c r="J585" s="138"/>
      <c r="K585" s="4"/>
      <c r="L585" s="139"/>
      <c r="M585" s="139"/>
      <c r="N585" s="139"/>
      <c r="O585" s="139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>
      <c r="A586" s="4"/>
      <c r="B586" s="79"/>
      <c r="C586" s="4"/>
      <c r="D586" s="79"/>
      <c r="E586" s="81"/>
      <c r="F586" s="80"/>
      <c r="G586" s="4"/>
      <c r="H586" s="79"/>
      <c r="I586" s="81"/>
      <c r="J586" s="138"/>
      <c r="K586" s="4"/>
      <c r="L586" s="139"/>
      <c r="M586" s="139"/>
      <c r="N586" s="139"/>
      <c r="O586" s="139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>
      <c r="A587" s="4"/>
      <c r="B587" s="79"/>
      <c r="C587" s="4"/>
      <c r="D587" s="79"/>
      <c r="E587" s="81"/>
      <c r="F587" s="80"/>
      <c r="G587" s="4"/>
      <c r="H587" s="79"/>
      <c r="I587" s="81"/>
      <c r="J587" s="138"/>
      <c r="K587" s="4"/>
      <c r="L587" s="139"/>
      <c r="M587" s="139"/>
      <c r="N587" s="139"/>
      <c r="O587" s="139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>
      <c r="A588" s="4"/>
      <c r="B588" s="79"/>
      <c r="C588" s="4"/>
      <c r="D588" s="79"/>
      <c r="E588" s="81"/>
      <c r="F588" s="80"/>
      <c r="G588" s="4"/>
      <c r="H588" s="79"/>
      <c r="I588" s="81"/>
      <c r="J588" s="138"/>
      <c r="K588" s="4"/>
      <c r="L588" s="139"/>
      <c r="M588" s="139"/>
      <c r="N588" s="139"/>
      <c r="O588" s="139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>
      <c r="A589" s="4"/>
      <c r="B589" s="79"/>
      <c r="C589" s="4"/>
      <c r="D589" s="79"/>
      <c r="E589" s="81"/>
      <c r="F589" s="80"/>
      <c r="G589" s="4"/>
      <c r="H589" s="79"/>
      <c r="I589" s="81"/>
      <c r="J589" s="138"/>
      <c r="K589" s="4"/>
      <c r="L589" s="139"/>
      <c r="M589" s="139"/>
      <c r="N589" s="139"/>
      <c r="O589" s="139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>
      <c r="A590" s="4"/>
      <c r="B590" s="79"/>
      <c r="C590" s="4"/>
      <c r="D590" s="79"/>
      <c r="E590" s="81"/>
      <c r="F590" s="80"/>
      <c r="G590" s="4"/>
      <c r="H590" s="79"/>
      <c r="I590" s="81"/>
      <c r="J590" s="138"/>
      <c r="K590" s="4"/>
      <c r="L590" s="139"/>
      <c r="M590" s="139"/>
      <c r="N590" s="139"/>
      <c r="O590" s="139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>
      <c r="A591" s="4"/>
      <c r="B591" s="79"/>
      <c r="C591" s="4"/>
      <c r="D591" s="79"/>
      <c r="E591" s="81"/>
      <c r="F591" s="80"/>
      <c r="G591" s="4"/>
      <c r="H591" s="79"/>
      <c r="I591" s="81"/>
      <c r="J591" s="138"/>
      <c r="K591" s="4"/>
      <c r="L591" s="139"/>
      <c r="M591" s="139"/>
      <c r="N591" s="139"/>
      <c r="O591" s="139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>
      <c r="A592" s="4"/>
      <c r="B592" s="79"/>
      <c r="C592" s="4"/>
      <c r="D592" s="79"/>
      <c r="E592" s="81"/>
      <c r="F592" s="80"/>
      <c r="G592" s="4"/>
      <c r="H592" s="79"/>
      <c r="I592" s="81"/>
      <c r="J592" s="138"/>
      <c r="K592" s="4"/>
      <c r="L592" s="139"/>
      <c r="M592" s="139"/>
      <c r="N592" s="139"/>
      <c r="O592" s="139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>
      <c r="A593" s="4"/>
      <c r="B593" s="79"/>
      <c r="C593" s="4"/>
      <c r="D593" s="79"/>
      <c r="E593" s="81"/>
      <c r="F593" s="80"/>
      <c r="G593" s="4"/>
      <c r="H593" s="79"/>
      <c r="I593" s="81"/>
      <c r="J593" s="138"/>
      <c r="K593" s="4"/>
      <c r="L593" s="139"/>
      <c r="M593" s="139"/>
      <c r="N593" s="139"/>
      <c r="O593" s="139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>
      <c r="A594" s="4"/>
      <c r="B594" s="79"/>
      <c r="C594" s="4"/>
      <c r="D594" s="79"/>
      <c r="E594" s="81"/>
      <c r="F594" s="80"/>
      <c r="G594" s="4"/>
      <c r="H594" s="79"/>
      <c r="I594" s="81"/>
      <c r="J594" s="138"/>
      <c r="K594" s="4"/>
      <c r="L594" s="139"/>
      <c r="M594" s="139"/>
      <c r="N594" s="139"/>
      <c r="O594" s="139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>
      <c r="A595" s="4"/>
      <c r="B595" s="79"/>
      <c r="C595" s="4"/>
      <c r="D595" s="79"/>
      <c r="E595" s="81"/>
      <c r="F595" s="80"/>
      <c r="G595" s="4"/>
      <c r="H595" s="79"/>
      <c r="I595" s="81"/>
      <c r="J595" s="138"/>
      <c r="K595" s="4"/>
      <c r="L595" s="139"/>
      <c r="M595" s="139"/>
      <c r="N595" s="139"/>
      <c r="O595" s="139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>
      <c r="A596" s="4"/>
      <c r="B596" s="79"/>
      <c r="C596" s="4"/>
      <c r="D596" s="79"/>
      <c r="E596" s="81"/>
      <c r="F596" s="80"/>
      <c r="G596" s="4"/>
      <c r="H596" s="79"/>
      <c r="I596" s="81"/>
      <c r="J596" s="138"/>
      <c r="K596" s="4"/>
      <c r="L596" s="139"/>
      <c r="M596" s="139"/>
      <c r="N596" s="139"/>
      <c r="O596" s="139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>
      <c r="A597" s="4"/>
      <c r="B597" s="79"/>
      <c r="C597" s="4"/>
      <c r="D597" s="79"/>
      <c r="E597" s="81"/>
      <c r="F597" s="80"/>
      <c r="G597" s="4"/>
      <c r="H597" s="79"/>
      <c r="I597" s="81"/>
      <c r="J597" s="138"/>
      <c r="K597" s="4"/>
      <c r="L597" s="139"/>
      <c r="M597" s="139"/>
      <c r="N597" s="139"/>
      <c r="O597" s="139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>
      <c r="A598" s="4"/>
      <c r="B598" s="79"/>
      <c r="C598" s="4"/>
      <c r="D598" s="79"/>
      <c r="E598" s="81"/>
      <c r="F598" s="80"/>
      <c r="G598" s="4"/>
      <c r="H598" s="79"/>
      <c r="I598" s="81"/>
      <c r="J598" s="138"/>
      <c r="K598" s="4"/>
      <c r="L598" s="139"/>
      <c r="M598" s="139"/>
      <c r="N598" s="139"/>
      <c r="O598" s="139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>
      <c r="A599" s="4"/>
      <c r="B599" s="79"/>
      <c r="C599" s="4"/>
      <c r="D599" s="79"/>
      <c r="E599" s="81"/>
      <c r="F599" s="80"/>
      <c r="G599" s="4"/>
      <c r="H599" s="79"/>
      <c r="I599" s="81"/>
      <c r="J599" s="138"/>
      <c r="K599" s="4"/>
      <c r="L599" s="139"/>
      <c r="M599" s="139"/>
      <c r="N599" s="139"/>
      <c r="O599" s="139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>
      <c r="A600" s="4"/>
      <c r="B600" s="79"/>
      <c r="C600" s="4"/>
      <c r="D600" s="79"/>
      <c r="E600" s="81"/>
      <c r="F600" s="80"/>
      <c r="G600" s="4"/>
      <c r="H600" s="79"/>
      <c r="I600" s="81"/>
      <c r="J600" s="138"/>
      <c r="K600" s="4"/>
      <c r="L600" s="139"/>
      <c r="M600" s="139"/>
      <c r="N600" s="139"/>
      <c r="O600" s="139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>
      <c r="A601" s="4"/>
      <c r="B601" s="79"/>
      <c r="C601" s="4"/>
      <c r="D601" s="79"/>
      <c r="E601" s="81"/>
      <c r="F601" s="80"/>
      <c r="G601" s="4"/>
      <c r="H601" s="79"/>
      <c r="I601" s="81"/>
      <c r="J601" s="138"/>
      <c r="K601" s="4"/>
      <c r="L601" s="139"/>
      <c r="M601" s="139"/>
      <c r="N601" s="139"/>
      <c r="O601" s="139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>
      <c r="A602" s="4"/>
      <c r="B602" s="79"/>
      <c r="C602" s="4"/>
      <c r="D602" s="79"/>
      <c r="E602" s="81"/>
      <c r="F602" s="80"/>
      <c r="G602" s="4"/>
      <c r="H602" s="79"/>
      <c r="I602" s="81"/>
      <c r="J602" s="138"/>
      <c r="K602" s="4"/>
      <c r="L602" s="139"/>
      <c r="M602" s="139"/>
      <c r="N602" s="139"/>
      <c r="O602" s="139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>
      <c r="A603" s="4"/>
      <c r="B603" s="79"/>
      <c r="C603" s="4"/>
      <c r="D603" s="79"/>
      <c r="E603" s="81"/>
      <c r="F603" s="80"/>
      <c r="G603" s="4"/>
      <c r="H603" s="79"/>
      <c r="I603" s="81"/>
      <c r="J603" s="138"/>
      <c r="K603" s="4"/>
      <c r="L603" s="139"/>
      <c r="M603" s="139"/>
      <c r="N603" s="139"/>
      <c r="O603" s="139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>
      <c r="A604" s="4"/>
      <c r="B604" s="79"/>
      <c r="C604" s="4"/>
      <c r="D604" s="79"/>
      <c r="E604" s="81"/>
      <c r="F604" s="80"/>
      <c r="G604" s="4"/>
      <c r="H604" s="79"/>
      <c r="I604" s="81"/>
      <c r="J604" s="138"/>
      <c r="K604" s="4"/>
      <c r="L604" s="139"/>
      <c r="M604" s="139"/>
      <c r="N604" s="139"/>
      <c r="O604" s="139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>
      <c r="A605" s="4"/>
      <c r="B605" s="79"/>
      <c r="C605" s="4"/>
      <c r="D605" s="79"/>
      <c r="E605" s="81"/>
      <c r="F605" s="80"/>
      <c r="G605" s="4"/>
      <c r="H605" s="79"/>
      <c r="I605" s="81"/>
      <c r="J605" s="138"/>
      <c r="K605" s="4"/>
      <c r="L605" s="139"/>
      <c r="M605" s="139"/>
      <c r="N605" s="139"/>
      <c r="O605" s="139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>
      <c r="A606" s="4"/>
      <c r="B606" s="79"/>
      <c r="C606" s="4"/>
      <c r="D606" s="79"/>
      <c r="E606" s="81"/>
      <c r="F606" s="80"/>
      <c r="G606" s="4"/>
      <c r="H606" s="79"/>
      <c r="I606" s="81"/>
      <c r="J606" s="138"/>
      <c r="K606" s="4"/>
      <c r="L606" s="139"/>
      <c r="M606" s="139"/>
      <c r="N606" s="139"/>
      <c r="O606" s="139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>
      <c r="A607" s="4"/>
      <c r="B607" s="79"/>
      <c r="C607" s="4"/>
      <c r="D607" s="79"/>
      <c r="E607" s="81"/>
      <c r="F607" s="80"/>
      <c r="G607" s="4"/>
      <c r="H607" s="79"/>
      <c r="I607" s="81"/>
      <c r="J607" s="138"/>
      <c r="K607" s="4"/>
      <c r="L607" s="139"/>
      <c r="M607" s="139"/>
      <c r="N607" s="139"/>
      <c r="O607" s="139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>
      <c r="A608" s="4"/>
      <c r="B608" s="79"/>
      <c r="C608" s="4"/>
      <c r="D608" s="79"/>
      <c r="E608" s="81"/>
      <c r="F608" s="80"/>
      <c r="G608" s="4"/>
      <c r="H608" s="79"/>
      <c r="I608" s="81"/>
      <c r="J608" s="138"/>
      <c r="K608" s="4"/>
      <c r="L608" s="139"/>
      <c r="M608" s="139"/>
      <c r="N608" s="139"/>
      <c r="O608" s="139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>
      <c r="A609" s="4"/>
      <c r="B609" s="79"/>
      <c r="C609" s="4"/>
      <c r="D609" s="79"/>
      <c r="E609" s="81"/>
      <c r="F609" s="80"/>
      <c r="G609" s="4"/>
      <c r="H609" s="79"/>
      <c r="I609" s="81"/>
      <c r="J609" s="138"/>
      <c r="K609" s="4"/>
      <c r="L609" s="139"/>
      <c r="M609" s="139"/>
      <c r="N609" s="139"/>
      <c r="O609" s="139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>
      <c r="A610" s="4"/>
      <c r="B610" s="79"/>
      <c r="C610" s="4"/>
      <c r="D610" s="79"/>
      <c r="E610" s="81"/>
      <c r="F610" s="80"/>
      <c r="G610" s="4"/>
      <c r="H610" s="79"/>
      <c r="I610" s="81"/>
      <c r="J610" s="138"/>
      <c r="K610" s="4"/>
      <c r="L610" s="139"/>
      <c r="M610" s="139"/>
      <c r="N610" s="139"/>
      <c r="O610" s="139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>
      <c r="A611" s="4"/>
      <c r="B611" s="79"/>
      <c r="C611" s="4"/>
      <c r="D611" s="79"/>
      <c r="E611" s="81"/>
      <c r="F611" s="80"/>
      <c r="G611" s="4"/>
      <c r="H611" s="79"/>
      <c r="I611" s="81"/>
      <c r="J611" s="138"/>
      <c r="K611" s="4"/>
      <c r="L611" s="139"/>
      <c r="M611" s="139"/>
      <c r="N611" s="139"/>
      <c r="O611" s="139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>
      <c r="A612" s="4"/>
      <c r="B612" s="79"/>
      <c r="C612" s="4"/>
      <c r="D612" s="79"/>
      <c r="E612" s="81"/>
      <c r="F612" s="80"/>
      <c r="G612" s="4"/>
      <c r="H612" s="79"/>
      <c r="I612" s="81"/>
      <c r="J612" s="138"/>
      <c r="K612" s="4"/>
      <c r="L612" s="139"/>
      <c r="M612" s="139"/>
      <c r="N612" s="139"/>
      <c r="O612" s="139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>
      <c r="A613" s="4"/>
      <c r="B613" s="79"/>
      <c r="C613" s="4"/>
      <c r="D613" s="79"/>
      <c r="E613" s="81"/>
      <c r="F613" s="80"/>
      <c r="G613" s="4"/>
      <c r="H613" s="79"/>
      <c r="I613" s="81"/>
      <c r="J613" s="138"/>
      <c r="K613" s="4"/>
      <c r="L613" s="139"/>
      <c r="M613" s="139"/>
      <c r="N613" s="139"/>
      <c r="O613" s="139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>
      <c r="A614" s="4"/>
      <c r="B614" s="79"/>
      <c r="C614" s="4"/>
      <c r="D614" s="79"/>
      <c r="E614" s="81"/>
      <c r="F614" s="80"/>
      <c r="G614" s="4"/>
      <c r="H614" s="79"/>
      <c r="I614" s="81"/>
      <c r="J614" s="138"/>
      <c r="K614" s="4"/>
      <c r="L614" s="139"/>
      <c r="M614" s="139"/>
      <c r="N614" s="139"/>
      <c r="O614" s="139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>
      <c r="A615" s="4"/>
      <c r="B615" s="79"/>
      <c r="C615" s="4"/>
      <c r="D615" s="79"/>
      <c r="E615" s="81"/>
      <c r="F615" s="80"/>
      <c r="G615" s="4"/>
      <c r="H615" s="79"/>
      <c r="I615" s="81"/>
      <c r="J615" s="138"/>
      <c r="K615" s="4"/>
      <c r="L615" s="139"/>
      <c r="M615" s="139"/>
      <c r="N615" s="139"/>
      <c r="O615" s="139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>
      <c r="A616" s="4"/>
      <c r="B616" s="79"/>
      <c r="C616" s="4"/>
      <c r="D616" s="79"/>
      <c r="E616" s="81"/>
      <c r="F616" s="80"/>
      <c r="G616" s="4"/>
      <c r="H616" s="79"/>
      <c r="I616" s="81"/>
      <c r="J616" s="138"/>
      <c r="K616" s="4"/>
      <c r="L616" s="139"/>
      <c r="M616" s="139"/>
      <c r="N616" s="139"/>
      <c r="O616" s="139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>
      <c r="A617" s="4"/>
      <c r="B617" s="79"/>
      <c r="C617" s="4"/>
      <c r="D617" s="79"/>
      <c r="E617" s="81"/>
      <c r="F617" s="80"/>
      <c r="G617" s="4"/>
      <c r="H617" s="79"/>
      <c r="I617" s="81"/>
      <c r="J617" s="138"/>
      <c r="K617" s="4"/>
      <c r="L617" s="139"/>
      <c r="M617" s="139"/>
      <c r="N617" s="139"/>
      <c r="O617" s="139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>
      <c r="A618" s="4"/>
      <c r="B618" s="79"/>
      <c r="C618" s="4"/>
      <c r="D618" s="79"/>
      <c r="E618" s="81"/>
      <c r="F618" s="80"/>
      <c r="G618" s="4"/>
      <c r="H618" s="79"/>
      <c r="I618" s="81"/>
      <c r="J618" s="138"/>
      <c r="K618" s="4"/>
      <c r="L618" s="139"/>
      <c r="M618" s="139"/>
      <c r="N618" s="139"/>
      <c r="O618" s="139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>
      <c r="A619" s="4"/>
      <c r="B619" s="79"/>
      <c r="C619" s="4"/>
      <c r="D619" s="79"/>
      <c r="E619" s="81"/>
      <c r="F619" s="80"/>
      <c r="G619" s="4"/>
      <c r="H619" s="79"/>
      <c r="I619" s="81"/>
      <c r="J619" s="138"/>
      <c r="K619" s="4"/>
      <c r="L619" s="139"/>
      <c r="M619" s="139"/>
      <c r="N619" s="139"/>
      <c r="O619" s="139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>
      <c r="A620" s="4"/>
      <c r="B620" s="79"/>
      <c r="C620" s="4"/>
      <c r="D620" s="79"/>
      <c r="E620" s="81"/>
      <c r="F620" s="80"/>
      <c r="G620" s="4"/>
      <c r="H620" s="79"/>
      <c r="I620" s="81"/>
      <c r="J620" s="138"/>
      <c r="K620" s="4"/>
      <c r="L620" s="139"/>
      <c r="M620" s="139"/>
      <c r="N620" s="139"/>
      <c r="O620" s="139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>
      <c r="A621" s="4"/>
      <c r="B621" s="79"/>
      <c r="C621" s="4"/>
      <c r="D621" s="79"/>
      <c r="E621" s="81"/>
      <c r="F621" s="80"/>
      <c r="G621" s="4"/>
      <c r="H621" s="79"/>
      <c r="I621" s="81"/>
      <c r="J621" s="138"/>
      <c r="K621" s="4"/>
      <c r="L621" s="139"/>
      <c r="M621" s="139"/>
      <c r="N621" s="139"/>
      <c r="O621" s="139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>
      <c r="A622" s="4"/>
      <c r="B622" s="79"/>
      <c r="C622" s="4"/>
      <c r="D622" s="79"/>
      <c r="E622" s="81"/>
      <c r="F622" s="80"/>
      <c r="G622" s="4"/>
      <c r="H622" s="79"/>
      <c r="I622" s="81"/>
      <c r="J622" s="138"/>
      <c r="K622" s="4"/>
      <c r="L622" s="139"/>
      <c r="M622" s="139"/>
      <c r="N622" s="139"/>
      <c r="O622" s="139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>
      <c r="A623" s="4"/>
      <c r="B623" s="79"/>
      <c r="C623" s="4"/>
      <c r="D623" s="79"/>
      <c r="E623" s="81"/>
      <c r="F623" s="80"/>
      <c r="G623" s="4"/>
      <c r="H623" s="79"/>
      <c r="I623" s="81"/>
      <c r="J623" s="138"/>
      <c r="K623" s="4"/>
      <c r="L623" s="139"/>
      <c r="M623" s="139"/>
      <c r="N623" s="139"/>
      <c r="O623" s="139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>
      <c r="A624" s="4"/>
      <c r="B624" s="79"/>
      <c r="C624" s="4"/>
      <c r="D624" s="79"/>
      <c r="E624" s="81"/>
      <c r="F624" s="80"/>
      <c r="G624" s="4"/>
      <c r="H624" s="79"/>
      <c r="I624" s="81"/>
      <c r="J624" s="138"/>
      <c r="K624" s="4"/>
      <c r="L624" s="139"/>
      <c r="M624" s="139"/>
      <c r="N624" s="139"/>
      <c r="O624" s="139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>
      <c r="A625" s="4"/>
      <c r="B625" s="79"/>
      <c r="C625" s="4"/>
      <c r="D625" s="79"/>
      <c r="E625" s="81"/>
      <c r="F625" s="80"/>
      <c r="G625" s="4"/>
      <c r="H625" s="79"/>
      <c r="I625" s="81"/>
      <c r="J625" s="138"/>
      <c r="K625" s="4"/>
      <c r="L625" s="139"/>
      <c r="M625" s="139"/>
      <c r="N625" s="139"/>
      <c r="O625" s="139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>
      <c r="A626" s="4"/>
      <c r="B626" s="79"/>
      <c r="C626" s="4"/>
      <c r="D626" s="79"/>
      <c r="E626" s="81"/>
      <c r="F626" s="80"/>
      <c r="G626" s="4"/>
      <c r="H626" s="79"/>
      <c r="I626" s="81"/>
      <c r="J626" s="138"/>
      <c r="K626" s="4"/>
      <c r="L626" s="139"/>
      <c r="M626" s="139"/>
      <c r="N626" s="139"/>
      <c r="O626" s="139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>
      <c r="A627" s="4"/>
      <c r="B627" s="79"/>
      <c r="C627" s="4"/>
      <c r="D627" s="79"/>
      <c r="E627" s="81"/>
      <c r="F627" s="80"/>
      <c r="G627" s="4"/>
      <c r="H627" s="79"/>
      <c r="I627" s="81"/>
      <c r="J627" s="138"/>
      <c r="K627" s="4"/>
      <c r="L627" s="139"/>
      <c r="M627" s="139"/>
      <c r="N627" s="139"/>
      <c r="O627" s="139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>
      <c r="A628" s="4"/>
      <c r="B628" s="79"/>
      <c r="C628" s="4"/>
      <c r="D628" s="79"/>
      <c r="E628" s="81"/>
      <c r="F628" s="80"/>
      <c r="G628" s="4"/>
      <c r="H628" s="79"/>
      <c r="I628" s="81"/>
      <c r="J628" s="138"/>
      <c r="K628" s="4"/>
      <c r="L628" s="139"/>
      <c r="M628" s="139"/>
      <c r="N628" s="139"/>
      <c r="O628" s="139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>
      <c r="A629" s="4"/>
      <c r="B629" s="79"/>
      <c r="C629" s="4"/>
      <c r="D629" s="79"/>
      <c r="E629" s="81"/>
      <c r="F629" s="80"/>
      <c r="G629" s="4"/>
      <c r="H629" s="79"/>
      <c r="I629" s="81"/>
      <c r="J629" s="138"/>
      <c r="K629" s="4"/>
      <c r="L629" s="139"/>
      <c r="M629" s="139"/>
      <c r="N629" s="139"/>
      <c r="O629" s="139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>
      <c r="A630" s="4"/>
      <c r="B630" s="79"/>
      <c r="C630" s="4"/>
      <c r="D630" s="79"/>
      <c r="E630" s="81"/>
      <c r="F630" s="80"/>
      <c r="G630" s="4"/>
      <c r="H630" s="79"/>
      <c r="I630" s="81"/>
      <c r="J630" s="138"/>
      <c r="K630" s="4"/>
      <c r="L630" s="139"/>
      <c r="M630" s="139"/>
      <c r="N630" s="139"/>
      <c r="O630" s="139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>
      <c r="A631" s="4"/>
      <c r="B631" s="79"/>
      <c r="C631" s="4"/>
      <c r="D631" s="79"/>
      <c r="E631" s="81"/>
      <c r="F631" s="80"/>
      <c r="G631" s="4"/>
      <c r="H631" s="79"/>
      <c r="I631" s="81"/>
      <c r="J631" s="138"/>
      <c r="K631" s="4"/>
      <c r="L631" s="139"/>
      <c r="M631" s="139"/>
      <c r="N631" s="139"/>
      <c r="O631" s="139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>
      <c r="A632" s="4"/>
      <c r="B632" s="79"/>
      <c r="C632" s="4"/>
      <c r="D632" s="79"/>
      <c r="E632" s="81"/>
      <c r="F632" s="80"/>
      <c r="G632" s="4"/>
      <c r="H632" s="79"/>
      <c r="I632" s="81"/>
      <c r="J632" s="138"/>
      <c r="K632" s="4"/>
      <c r="L632" s="139"/>
      <c r="M632" s="139"/>
      <c r="N632" s="139"/>
      <c r="O632" s="139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>
      <c r="A633" s="4"/>
      <c r="B633" s="79"/>
      <c r="C633" s="4"/>
      <c r="D633" s="79"/>
      <c r="E633" s="81"/>
      <c r="F633" s="80"/>
      <c r="G633" s="4"/>
      <c r="H633" s="79"/>
      <c r="I633" s="81"/>
      <c r="J633" s="138"/>
      <c r="K633" s="4"/>
      <c r="L633" s="139"/>
      <c r="M633" s="139"/>
      <c r="N633" s="139"/>
      <c r="O633" s="139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>
      <c r="A634" s="4"/>
      <c r="B634" s="79"/>
      <c r="C634" s="4"/>
      <c r="D634" s="79"/>
      <c r="E634" s="81"/>
      <c r="F634" s="80"/>
      <c r="G634" s="4"/>
      <c r="H634" s="79"/>
      <c r="I634" s="81"/>
      <c r="J634" s="138"/>
      <c r="K634" s="4"/>
      <c r="L634" s="139"/>
      <c r="M634" s="139"/>
      <c r="N634" s="139"/>
      <c r="O634" s="139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>
      <c r="A635" s="4"/>
      <c r="B635" s="79"/>
      <c r="C635" s="4"/>
      <c r="D635" s="79"/>
      <c r="E635" s="81"/>
      <c r="F635" s="80"/>
      <c r="G635" s="4"/>
      <c r="H635" s="79"/>
      <c r="I635" s="81"/>
      <c r="J635" s="138"/>
      <c r="K635" s="4"/>
      <c r="L635" s="139"/>
      <c r="M635" s="139"/>
      <c r="N635" s="139"/>
      <c r="O635" s="139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>
      <c r="A636" s="4"/>
      <c r="B636" s="79"/>
      <c r="C636" s="4"/>
      <c r="D636" s="79"/>
      <c r="E636" s="81"/>
      <c r="F636" s="80"/>
      <c r="G636" s="4"/>
      <c r="H636" s="79"/>
      <c r="I636" s="81"/>
      <c r="J636" s="138"/>
      <c r="K636" s="4"/>
      <c r="L636" s="139"/>
      <c r="M636" s="139"/>
      <c r="N636" s="139"/>
      <c r="O636" s="139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>
      <c r="A637" s="4"/>
      <c r="B637" s="79"/>
      <c r="C637" s="4"/>
      <c r="D637" s="79"/>
      <c r="E637" s="81"/>
      <c r="F637" s="80"/>
      <c r="G637" s="4"/>
      <c r="H637" s="79"/>
      <c r="I637" s="81"/>
      <c r="J637" s="138"/>
      <c r="K637" s="4"/>
      <c r="L637" s="139"/>
      <c r="M637" s="139"/>
      <c r="N637" s="139"/>
      <c r="O637" s="139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>
      <c r="A638" s="4"/>
      <c r="B638" s="79"/>
      <c r="C638" s="4"/>
      <c r="D638" s="79"/>
      <c r="E638" s="81"/>
      <c r="F638" s="80"/>
      <c r="G638" s="4"/>
      <c r="H638" s="79"/>
      <c r="I638" s="81"/>
      <c r="J638" s="138"/>
      <c r="K638" s="4"/>
      <c r="L638" s="139"/>
      <c r="M638" s="139"/>
      <c r="N638" s="139"/>
      <c r="O638" s="139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>
      <c r="A639" s="4"/>
      <c r="B639" s="79"/>
      <c r="C639" s="4"/>
      <c r="D639" s="79"/>
      <c r="E639" s="81"/>
      <c r="F639" s="80"/>
      <c r="G639" s="4"/>
      <c r="H639" s="79"/>
      <c r="I639" s="81"/>
      <c r="J639" s="138"/>
      <c r="K639" s="4"/>
      <c r="L639" s="139"/>
      <c r="M639" s="139"/>
      <c r="N639" s="139"/>
      <c r="O639" s="139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>
      <c r="A640" s="4"/>
      <c r="B640" s="79"/>
      <c r="C640" s="4"/>
      <c r="D640" s="79"/>
      <c r="E640" s="81"/>
      <c r="F640" s="80"/>
      <c r="G640" s="4"/>
      <c r="H640" s="79"/>
      <c r="I640" s="81"/>
      <c r="J640" s="138"/>
      <c r="K640" s="4"/>
      <c r="L640" s="139"/>
      <c r="M640" s="139"/>
      <c r="N640" s="139"/>
      <c r="O640" s="139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>
      <c r="A641" s="4"/>
      <c r="B641" s="79"/>
      <c r="C641" s="4"/>
      <c r="D641" s="79"/>
      <c r="E641" s="81"/>
      <c r="F641" s="80"/>
      <c r="G641" s="4"/>
      <c r="H641" s="79"/>
      <c r="I641" s="81"/>
      <c r="J641" s="138"/>
      <c r="K641" s="4"/>
      <c r="L641" s="139"/>
      <c r="M641" s="139"/>
      <c r="N641" s="139"/>
      <c r="O641" s="139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>
      <c r="A642" s="4"/>
      <c r="B642" s="79"/>
      <c r="C642" s="4"/>
      <c r="D642" s="79"/>
      <c r="E642" s="81"/>
      <c r="F642" s="80"/>
      <c r="G642" s="4"/>
      <c r="H642" s="79"/>
      <c r="I642" s="81"/>
      <c r="J642" s="138"/>
      <c r="K642" s="4"/>
      <c r="L642" s="139"/>
      <c r="M642" s="139"/>
      <c r="N642" s="139"/>
      <c r="O642" s="139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>
      <c r="A643" s="4"/>
      <c r="B643" s="79"/>
      <c r="C643" s="4"/>
      <c r="D643" s="79"/>
      <c r="E643" s="81"/>
      <c r="F643" s="80"/>
      <c r="G643" s="4"/>
      <c r="H643" s="79"/>
      <c r="I643" s="81"/>
      <c r="J643" s="138"/>
      <c r="K643" s="4"/>
      <c r="L643" s="139"/>
      <c r="M643" s="139"/>
      <c r="N643" s="139"/>
      <c r="O643" s="139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>
      <c r="A644" s="4"/>
      <c r="B644" s="79"/>
      <c r="C644" s="4"/>
      <c r="D644" s="79"/>
      <c r="E644" s="81"/>
      <c r="F644" s="80"/>
      <c r="G644" s="4"/>
      <c r="H644" s="79"/>
      <c r="I644" s="81"/>
      <c r="J644" s="138"/>
      <c r="K644" s="4"/>
      <c r="L644" s="139"/>
      <c r="M644" s="139"/>
      <c r="N644" s="139"/>
      <c r="O644" s="139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>
      <c r="A645" s="4"/>
      <c r="B645" s="79"/>
      <c r="C645" s="4"/>
      <c r="D645" s="79"/>
      <c r="E645" s="81"/>
      <c r="F645" s="80"/>
      <c r="G645" s="4"/>
      <c r="H645" s="79"/>
      <c r="I645" s="81"/>
      <c r="J645" s="138"/>
      <c r="K645" s="4"/>
      <c r="L645" s="139"/>
      <c r="M645" s="139"/>
      <c r="N645" s="139"/>
      <c r="O645" s="139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>
      <c r="A646" s="4"/>
      <c r="B646" s="79"/>
      <c r="C646" s="4"/>
      <c r="D646" s="79"/>
      <c r="E646" s="81"/>
      <c r="F646" s="80"/>
      <c r="G646" s="4"/>
      <c r="H646" s="79"/>
      <c r="I646" s="81"/>
      <c r="J646" s="138"/>
      <c r="K646" s="4"/>
      <c r="L646" s="139"/>
      <c r="M646" s="139"/>
      <c r="N646" s="139"/>
      <c r="O646" s="139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>
      <c r="A647" s="4"/>
      <c r="B647" s="79"/>
      <c r="C647" s="4"/>
      <c r="D647" s="79"/>
      <c r="E647" s="81"/>
      <c r="F647" s="80"/>
      <c r="G647" s="4"/>
      <c r="H647" s="79"/>
      <c r="I647" s="81"/>
      <c r="J647" s="138"/>
      <c r="K647" s="4"/>
      <c r="L647" s="139"/>
      <c r="M647" s="139"/>
      <c r="N647" s="139"/>
      <c r="O647" s="139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>
      <c r="A648" s="4"/>
      <c r="B648" s="79"/>
      <c r="C648" s="4"/>
      <c r="D648" s="79"/>
      <c r="E648" s="81"/>
      <c r="F648" s="80"/>
      <c r="G648" s="4"/>
      <c r="H648" s="79"/>
      <c r="I648" s="81"/>
      <c r="J648" s="138"/>
      <c r="K648" s="4"/>
      <c r="L648" s="139"/>
      <c r="M648" s="139"/>
      <c r="N648" s="139"/>
      <c r="O648" s="139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>
      <c r="A649" s="4"/>
      <c r="B649" s="79"/>
      <c r="C649" s="4"/>
      <c r="D649" s="79"/>
      <c r="E649" s="81"/>
      <c r="F649" s="80"/>
      <c r="G649" s="4"/>
      <c r="H649" s="79"/>
      <c r="I649" s="81"/>
      <c r="J649" s="138"/>
      <c r="K649" s="4"/>
      <c r="L649" s="139"/>
      <c r="M649" s="139"/>
      <c r="N649" s="139"/>
      <c r="O649" s="139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>
      <c r="A650" s="4"/>
      <c r="B650" s="79"/>
      <c r="C650" s="4"/>
      <c r="D650" s="79"/>
      <c r="E650" s="81"/>
      <c r="F650" s="80"/>
      <c r="G650" s="4"/>
      <c r="H650" s="79"/>
      <c r="I650" s="81"/>
      <c r="J650" s="138"/>
      <c r="K650" s="4"/>
      <c r="L650" s="139"/>
      <c r="M650" s="139"/>
      <c r="N650" s="139"/>
      <c r="O650" s="139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>
      <c r="A651" s="4"/>
      <c r="B651" s="79"/>
      <c r="C651" s="4"/>
      <c r="D651" s="79"/>
      <c r="E651" s="81"/>
      <c r="F651" s="80"/>
      <c r="G651" s="4"/>
      <c r="H651" s="79"/>
      <c r="I651" s="81"/>
      <c r="J651" s="138"/>
      <c r="K651" s="4"/>
      <c r="L651" s="139"/>
      <c r="M651" s="139"/>
      <c r="N651" s="139"/>
      <c r="O651" s="139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>
      <c r="A652" s="4"/>
      <c r="B652" s="79"/>
      <c r="C652" s="4"/>
      <c r="D652" s="79"/>
      <c r="E652" s="81"/>
      <c r="F652" s="80"/>
      <c r="G652" s="4"/>
      <c r="H652" s="79"/>
      <c r="I652" s="81"/>
      <c r="J652" s="138"/>
      <c r="K652" s="4"/>
      <c r="L652" s="139"/>
      <c r="M652" s="139"/>
      <c r="N652" s="139"/>
      <c r="O652" s="139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>
      <c r="A653" s="4"/>
      <c r="B653" s="79"/>
      <c r="C653" s="4"/>
      <c r="D653" s="79"/>
      <c r="E653" s="81"/>
      <c r="F653" s="80"/>
      <c r="G653" s="4"/>
      <c r="H653" s="79"/>
      <c r="I653" s="81"/>
      <c r="J653" s="138"/>
      <c r="K653" s="4"/>
      <c r="L653" s="139"/>
      <c r="M653" s="139"/>
      <c r="N653" s="139"/>
      <c r="O653" s="139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>
      <c r="A654" s="4"/>
      <c r="B654" s="79"/>
      <c r="C654" s="4"/>
      <c r="D654" s="79"/>
      <c r="E654" s="81"/>
      <c r="F654" s="80"/>
      <c r="G654" s="4"/>
      <c r="H654" s="79"/>
      <c r="I654" s="81"/>
      <c r="J654" s="138"/>
      <c r="K654" s="4"/>
      <c r="L654" s="139"/>
      <c r="M654" s="139"/>
      <c r="N654" s="139"/>
      <c r="O654" s="139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>
      <c r="A655" s="4"/>
      <c r="B655" s="79"/>
      <c r="C655" s="4"/>
      <c r="D655" s="79"/>
      <c r="E655" s="81"/>
      <c r="F655" s="80"/>
      <c r="G655" s="4"/>
      <c r="H655" s="79"/>
      <c r="I655" s="81"/>
      <c r="J655" s="138"/>
      <c r="K655" s="4"/>
      <c r="L655" s="139"/>
      <c r="M655" s="139"/>
      <c r="N655" s="139"/>
      <c r="O655" s="139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>
      <c r="A656" s="4"/>
      <c r="B656" s="79"/>
      <c r="C656" s="4"/>
      <c r="D656" s="79"/>
      <c r="E656" s="81"/>
      <c r="F656" s="80"/>
      <c r="G656" s="4"/>
      <c r="H656" s="79"/>
      <c r="I656" s="81"/>
      <c r="J656" s="138"/>
      <c r="K656" s="4"/>
      <c r="L656" s="139"/>
      <c r="M656" s="139"/>
      <c r="N656" s="139"/>
      <c r="O656" s="139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>
      <c r="A657" s="4"/>
      <c r="B657" s="79"/>
      <c r="C657" s="4"/>
      <c r="D657" s="79"/>
      <c r="E657" s="81"/>
      <c r="F657" s="80"/>
      <c r="G657" s="4"/>
      <c r="H657" s="79"/>
      <c r="I657" s="81"/>
      <c r="J657" s="138"/>
      <c r="K657" s="4"/>
      <c r="L657" s="139"/>
      <c r="M657" s="139"/>
      <c r="N657" s="139"/>
      <c r="O657" s="139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>
      <c r="A658" s="4"/>
      <c r="B658" s="79"/>
      <c r="C658" s="4"/>
      <c r="D658" s="79"/>
      <c r="E658" s="81"/>
      <c r="F658" s="80"/>
      <c r="G658" s="4"/>
      <c r="H658" s="79"/>
      <c r="I658" s="81"/>
      <c r="J658" s="138"/>
      <c r="K658" s="4"/>
      <c r="L658" s="139"/>
      <c r="M658" s="139"/>
      <c r="N658" s="139"/>
      <c r="O658" s="139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>
      <c r="A659" s="4"/>
      <c r="B659" s="79"/>
      <c r="C659" s="4"/>
      <c r="D659" s="79"/>
      <c r="E659" s="81"/>
      <c r="F659" s="80"/>
      <c r="G659" s="4"/>
      <c r="H659" s="79"/>
      <c r="I659" s="81"/>
      <c r="J659" s="138"/>
      <c r="K659" s="4"/>
      <c r="L659" s="139"/>
      <c r="M659" s="139"/>
      <c r="N659" s="139"/>
      <c r="O659" s="139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>
      <c r="A660" s="4"/>
      <c r="B660" s="79"/>
      <c r="C660" s="4"/>
      <c r="D660" s="79"/>
      <c r="E660" s="81"/>
      <c r="F660" s="80"/>
      <c r="G660" s="4"/>
      <c r="H660" s="79"/>
      <c r="I660" s="81"/>
      <c r="J660" s="138"/>
      <c r="K660" s="4"/>
      <c r="L660" s="139"/>
      <c r="M660" s="139"/>
      <c r="N660" s="139"/>
      <c r="O660" s="139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>
      <c r="A661" s="4"/>
      <c r="B661" s="79"/>
      <c r="C661" s="4"/>
      <c r="D661" s="79"/>
      <c r="E661" s="81"/>
      <c r="F661" s="80"/>
      <c r="G661" s="4"/>
      <c r="H661" s="79"/>
      <c r="I661" s="81"/>
      <c r="J661" s="138"/>
      <c r="K661" s="4"/>
      <c r="L661" s="139"/>
      <c r="M661" s="139"/>
      <c r="N661" s="139"/>
      <c r="O661" s="139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>
      <c r="A662" s="4"/>
      <c r="B662" s="79"/>
      <c r="C662" s="4"/>
      <c r="D662" s="79"/>
      <c r="E662" s="81"/>
      <c r="F662" s="80"/>
      <c r="G662" s="4"/>
      <c r="H662" s="79"/>
      <c r="I662" s="81"/>
      <c r="J662" s="138"/>
      <c r="K662" s="4"/>
      <c r="L662" s="139"/>
      <c r="M662" s="139"/>
      <c r="N662" s="139"/>
      <c r="O662" s="139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>
      <c r="A663" s="4"/>
      <c r="B663" s="79"/>
      <c r="C663" s="4"/>
      <c r="D663" s="79"/>
      <c r="E663" s="81"/>
      <c r="F663" s="80"/>
      <c r="G663" s="4"/>
      <c r="H663" s="79"/>
      <c r="I663" s="81"/>
      <c r="J663" s="138"/>
      <c r="K663" s="4"/>
      <c r="L663" s="139"/>
      <c r="M663" s="139"/>
      <c r="N663" s="139"/>
      <c r="O663" s="139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>
      <c r="A664" s="4"/>
      <c r="B664" s="79"/>
      <c r="C664" s="4"/>
      <c r="D664" s="79"/>
      <c r="E664" s="81"/>
      <c r="F664" s="80"/>
      <c r="G664" s="4"/>
      <c r="H664" s="79"/>
      <c r="I664" s="81"/>
      <c r="J664" s="138"/>
      <c r="K664" s="4"/>
      <c r="L664" s="139"/>
      <c r="M664" s="139"/>
      <c r="N664" s="139"/>
      <c r="O664" s="139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>
      <c r="A665" s="4"/>
      <c r="B665" s="79"/>
      <c r="C665" s="4"/>
      <c r="D665" s="79"/>
      <c r="E665" s="81"/>
      <c r="F665" s="80"/>
      <c r="G665" s="4"/>
      <c r="H665" s="79"/>
      <c r="I665" s="81"/>
      <c r="J665" s="138"/>
      <c r="K665" s="4"/>
      <c r="L665" s="139"/>
      <c r="M665" s="139"/>
      <c r="N665" s="139"/>
      <c r="O665" s="139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>
      <c r="A666" s="4"/>
      <c r="B666" s="79"/>
      <c r="C666" s="4"/>
      <c r="D666" s="79"/>
      <c r="E666" s="81"/>
      <c r="F666" s="80"/>
      <c r="G666" s="4"/>
      <c r="H666" s="79"/>
      <c r="I666" s="81"/>
      <c r="J666" s="138"/>
      <c r="K666" s="4"/>
      <c r="L666" s="139"/>
      <c r="M666" s="139"/>
      <c r="N666" s="139"/>
      <c r="O666" s="139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>
      <c r="A667" s="4"/>
      <c r="B667" s="79"/>
      <c r="C667" s="4"/>
      <c r="D667" s="79"/>
      <c r="E667" s="81"/>
      <c r="F667" s="80"/>
      <c r="G667" s="4"/>
      <c r="H667" s="79"/>
      <c r="I667" s="81"/>
      <c r="J667" s="138"/>
      <c r="K667" s="4"/>
      <c r="L667" s="139"/>
      <c r="M667" s="139"/>
      <c r="N667" s="139"/>
      <c r="O667" s="139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>
      <c r="A668" s="4"/>
      <c r="B668" s="79"/>
      <c r="C668" s="4"/>
      <c r="D668" s="79"/>
      <c r="E668" s="81"/>
      <c r="F668" s="80"/>
      <c r="G668" s="4"/>
      <c r="H668" s="79"/>
      <c r="I668" s="81"/>
      <c r="J668" s="138"/>
      <c r="K668" s="4"/>
      <c r="L668" s="139"/>
      <c r="M668" s="139"/>
      <c r="N668" s="139"/>
      <c r="O668" s="139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>
      <c r="A669" s="4"/>
      <c r="B669" s="79"/>
      <c r="C669" s="4"/>
      <c r="D669" s="79"/>
      <c r="E669" s="81"/>
      <c r="F669" s="80"/>
      <c r="G669" s="4"/>
      <c r="H669" s="79"/>
      <c r="I669" s="81"/>
      <c r="J669" s="138"/>
      <c r="K669" s="4"/>
      <c r="L669" s="139"/>
      <c r="M669" s="139"/>
      <c r="N669" s="139"/>
      <c r="O669" s="139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>
      <c r="A670" s="4"/>
      <c r="B670" s="79"/>
      <c r="C670" s="4"/>
      <c r="D670" s="79"/>
      <c r="E670" s="81"/>
      <c r="F670" s="80"/>
      <c r="G670" s="4"/>
      <c r="H670" s="79"/>
      <c r="I670" s="81"/>
      <c r="J670" s="138"/>
      <c r="K670" s="4"/>
      <c r="L670" s="139"/>
      <c r="M670" s="139"/>
      <c r="N670" s="139"/>
      <c r="O670" s="139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>
      <c r="A671" s="4"/>
      <c r="B671" s="79"/>
      <c r="C671" s="4"/>
      <c r="D671" s="79"/>
      <c r="E671" s="81"/>
      <c r="F671" s="80"/>
      <c r="G671" s="4"/>
      <c r="H671" s="79"/>
      <c r="I671" s="81"/>
      <c r="J671" s="138"/>
      <c r="K671" s="4"/>
      <c r="L671" s="139"/>
      <c r="M671" s="139"/>
      <c r="N671" s="139"/>
      <c r="O671" s="139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>
      <c r="A672" s="4"/>
      <c r="B672" s="79"/>
      <c r="C672" s="4"/>
      <c r="D672" s="79"/>
      <c r="E672" s="81"/>
      <c r="F672" s="80"/>
      <c r="G672" s="4"/>
      <c r="H672" s="79"/>
      <c r="I672" s="81"/>
      <c r="J672" s="138"/>
      <c r="K672" s="4"/>
      <c r="L672" s="139"/>
      <c r="M672" s="139"/>
      <c r="N672" s="139"/>
      <c r="O672" s="139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>
      <c r="A673" s="4"/>
      <c r="B673" s="79"/>
      <c r="C673" s="4"/>
      <c r="D673" s="79"/>
      <c r="E673" s="81"/>
      <c r="F673" s="80"/>
      <c r="G673" s="4"/>
      <c r="H673" s="79"/>
      <c r="I673" s="81"/>
      <c r="J673" s="138"/>
      <c r="K673" s="4"/>
      <c r="L673" s="139"/>
      <c r="M673" s="139"/>
      <c r="N673" s="139"/>
      <c r="O673" s="139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>
      <c r="A674" s="4"/>
      <c r="B674" s="79"/>
      <c r="C674" s="4"/>
      <c r="D674" s="79"/>
      <c r="E674" s="81"/>
      <c r="F674" s="80"/>
      <c r="G674" s="4"/>
      <c r="H674" s="79"/>
      <c r="I674" s="81"/>
      <c r="J674" s="138"/>
      <c r="K674" s="4"/>
      <c r="L674" s="139"/>
      <c r="M674" s="139"/>
      <c r="N674" s="139"/>
      <c r="O674" s="139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>
      <c r="A675" s="4"/>
      <c r="B675" s="79"/>
      <c r="C675" s="4"/>
      <c r="D675" s="79"/>
      <c r="E675" s="81"/>
      <c r="F675" s="80"/>
      <c r="G675" s="4"/>
      <c r="H675" s="79"/>
      <c r="I675" s="81"/>
      <c r="J675" s="138"/>
      <c r="K675" s="4"/>
      <c r="L675" s="139"/>
      <c r="M675" s="139"/>
      <c r="N675" s="139"/>
      <c r="O675" s="139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>
      <c r="A676" s="4"/>
      <c r="B676" s="79"/>
      <c r="C676" s="4"/>
      <c r="D676" s="79"/>
      <c r="E676" s="81"/>
      <c r="F676" s="80"/>
      <c r="G676" s="4"/>
      <c r="H676" s="79"/>
      <c r="I676" s="81"/>
      <c r="J676" s="138"/>
      <c r="K676" s="4"/>
      <c r="L676" s="139"/>
      <c r="M676" s="139"/>
      <c r="N676" s="139"/>
      <c r="O676" s="139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>
      <c r="A677" s="4"/>
      <c r="B677" s="79"/>
      <c r="C677" s="4"/>
      <c r="D677" s="79"/>
      <c r="E677" s="81"/>
      <c r="F677" s="80"/>
      <c r="G677" s="4"/>
      <c r="H677" s="79"/>
      <c r="I677" s="81"/>
      <c r="J677" s="138"/>
      <c r="K677" s="4"/>
      <c r="L677" s="139"/>
      <c r="M677" s="139"/>
      <c r="N677" s="139"/>
      <c r="O677" s="139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>
      <c r="A678" s="4"/>
      <c r="B678" s="79"/>
      <c r="C678" s="4"/>
      <c r="D678" s="79"/>
      <c r="E678" s="81"/>
      <c r="F678" s="80"/>
      <c r="G678" s="4"/>
      <c r="H678" s="79"/>
      <c r="I678" s="81"/>
      <c r="J678" s="138"/>
      <c r="K678" s="4"/>
      <c r="L678" s="139"/>
      <c r="M678" s="139"/>
      <c r="N678" s="139"/>
      <c r="O678" s="139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>
      <c r="A679" s="4"/>
      <c r="B679" s="79"/>
      <c r="C679" s="4"/>
      <c r="D679" s="79"/>
      <c r="E679" s="81"/>
      <c r="F679" s="80"/>
      <c r="G679" s="4"/>
      <c r="H679" s="79"/>
      <c r="I679" s="81"/>
      <c r="J679" s="138"/>
      <c r="K679" s="4"/>
      <c r="L679" s="139"/>
      <c r="M679" s="139"/>
      <c r="N679" s="139"/>
      <c r="O679" s="139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>
      <c r="A680" s="4"/>
      <c r="B680" s="79"/>
      <c r="C680" s="4"/>
      <c r="D680" s="79"/>
      <c r="E680" s="81"/>
      <c r="F680" s="80"/>
      <c r="G680" s="4"/>
      <c r="H680" s="79"/>
      <c r="I680" s="81"/>
      <c r="J680" s="138"/>
      <c r="K680" s="4"/>
      <c r="L680" s="139"/>
      <c r="M680" s="139"/>
      <c r="N680" s="139"/>
      <c r="O680" s="139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>
      <c r="A681" s="4"/>
      <c r="B681" s="79"/>
      <c r="C681" s="4"/>
      <c r="D681" s="79"/>
      <c r="E681" s="81"/>
      <c r="F681" s="80"/>
      <c r="G681" s="4"/>
      <c r="H681" s="79"/>
      <c r="I681" s="81"/>
      <c r="J681" s="138"/>
      <c r="K681" s="4"/>
      <c r="L681" s="139"/>
      <c r="M681" s="139"/>
      <c r="N681" s="139"/>
      <c r="O681" s="139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>
      <c r="A682" s="4"/>
      <c r="B682" s="79"/>
      <c r="C682" s="4"/>
      <c r="D682" s="79"/>
      <c r="E682" s="81"/>
      <c r="F682" s="80"/>
      <c r="G682" s="4"/>
      <c r="H682" s="79"/>
      <c r="I682" s="81"/>
      <c r="J682" s="138"/>
      <c r="K682" s="4"/>
      <c r="L682" s="139"/>
      <c r="M682" s="139"/>
      <c r="N682" s="139"/>
      <c r="O682" s="139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>
      <c r="A683" s="4"/>
      <c r="B683" s="79"/>
      <c r="C683" s="4"/>
      <c r="D683" s="79"/>
      <c r="E683" s="81"/>
      <c r="F683" s="80"/>
      <c r="G683" s="4"/>
      <c r="H683" s="79"/>
      <c r="I683" s="81"/>
      <c r="J683" s="138"/>
      <c r="K683" s="4"/>
      <c r="L683" s="139"/>
      <c r="M683" s="139"/>
      <c r="N683" s="139"/>
      <c r="O683" s="139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>
      <c r="A684" s="4"/>
      <c r="B684" s="79"/>
      <c r="C684" s="4"/>
      <c r="D684" s="79"/>
      <c r="E684" s="81"/>
      <c r="F684" s="80"/>
      <c r="G684" s="4"/>
      <c r="H684" s="79"/>
      <c r="I684" s="81"/>
      <c r="J684" s="138"/>
      <c r="K684" s="4"/>
      <c r="L684" s="139"/>
      <c r="M684" s="139"/>
      <c r="N684" s="139"/>
      <c r="O684" s="139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>
      <c r="A685" s="4"/>
      <c r="B685" s="79"/>
      <c r="C685" s="4"/>
      <c r="D685" s="79"/>
      <c r="E685" s="81"/>
      <c r="F685" s="80"/>
      <c r="G685" s="4"/>
      <c r="H685" s="79"/>
      <c r="I685" s="81"/>
      <c r="J685" s="138"/>
      <c r="K685" s="4"/>
      <c r="L685" s="139"/>
      <c r="M685" s="139"/>
      <c r="N685" s="139"/>
      <c r="O685" s="139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>
      <c r="A686" s="4"/>
      <c r="B686" s="79"/>
      <c r="C686" s="4"/>
      <c r="D686" s="79"/>
      <c r="E686" s="81"/>
      <c r="F686" s="80"/>
      <c r="G686" s="4"/>
      <c r="H686" s="79"/>
      <c r="I686" s="81"/>
      <c r="J686" s="138"/>
      <c r="K686" s="4"/>
      <c r="L686" s="139"/>
      <c r="M686" s="139"/>
      <c r="N686" s="139"/>
      <c r="O686" s="139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>
      <c r="A687" s="4"/>
      <c r="B687" s="79"/>
      <c r="C687" s="4"/>
      <c r="D687" s="79"/>
      <c r="E687" s="81"/>
      <c r="F687" s="80"/>
      <c r="G687" s="4"/>
      <c r="H687" s="79"/>
      <c r="I687" s="81"/>
      <c r="J687" s="138"/>
      <c r="K687" s="4"/>
      <c r="L687" s="139"/>
      <c r="M687" s="139"/>
      <c r="N687" s="139"/>
      <c r="O687" s="139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>
      <c r="A688" s="4"/>
      <c r="B688" s="79"/>
      <c r="C688" s="4"/>
      <c r="D688" s="79"/>
      <c r="E688" s="81"/>
      <c r="F688" s="80"/>
      <c r="G688" s="4"/>
      <c r="H688" s="79"/>
      <c r="I688" s="81"/>
      <c r="J688" s="138"/>
      <c r="K688" s="4"/>
      <c r="L688" s="139"/>
      <c r="M688" s="139"/>
      <c r="N688" s="139"/>
      <c r="O688" s="139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>
      <c r="A689" s="4"/>
      <c r="B689" s="79"/>
      <c r="C689" s="4"/>
      <c r="D689" s="79"/>
      <c r="E689" s="81"/>
      <c r="F689" s="80"/>
      <c r="G689" s="4"/>
      <c r="H689" s="79"/>
      <c r="I689" s="81"/>
      <c r="J689" s="138"/>
      <c r="K689" s="4"/>
      <c r="L689" s="139"/>
      <c r="M689" s="139"/>
      <c r="N689" s="139"/>
      <c r="O689" s="139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>
      <c r="A690" s="4"/>
      <c r="B690" s="79"/>
      <c r="C690" s="4"/>
      <c r="D690" s="79"/>
      <c r="E690" s="81"/>
      <c r="F690" s="80"/>
      <c r="G690" s="4"/>
      <c r="H690" s="79"/>
      <c r="I690" s="81"/>
      <c r="J690" s="138"/>
      <c r="K690" s="4"/>
      <c r="L690" s="139"/>
      <c r="M690" s="139"/>
      <c r="N690" s="139"/>
      <c r="O690" s="139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>
      <c r="A691" s="4"/>
      <c r="B691" s="79"/>
      <c r="C691" s="4"/>
      <c r="D691" s="79"/>
      <c r="E691" s="81"/>
      <c r="F691" s="80"/>
      <c r="G691" s="4"/>
      <c r="H691" s="79"/>
      <c r="I691" s="81"/>
      <c r="J691" s="138"/>
      <c r="K691" s="4"/>
      <c r="L691" s="139"/>
      <c r="M691" s="139"/>
      <c r="N691" s="139"/>
      <c r="O691" s="139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>
      <c r="A692" s="4"/>
      <c r="B692" s="79"/>
      <c r="C692" s="4"/>
      <c r="D692" s="79"/>
      <c r="E692" s="81"/>
      <c r="F692" s="80"/>
      <c r="G692" s="4"/>
      <c r="H692" s="79"/>
      <c r="I692" s="81"/>
      <c r="J692" s="138"/>
      <c r="K692" s="4"/>
      <c r="L692" s="139"/>
      <c r="M692" s="139"/>
      <c r="N692" s="139"/>
      <c r="O692" s="139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>
      <c r="A693" s="4"/>
      <c r="B693" s="79"/>
      <c r="C693" s="4"/>
      <c r="D693" s="79"/>
      <c r="E693" s="81"/>
      <c r="F693" s="80"/>
      <c r="G693" s="4"/>
      <c r="H693" s="79"/>
      <c r="I693" s="81"/>
      <c r="J693" s="138"/>
      <c r="K693" s="4"/>
      <c r="L693" s="139"/>
      <c r="M693" s="139"/>
      <c r="N693" s="139"/>
      <c r="O693" s="139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>
      <c r="A694" s="4"/>
      <c r="B694" s="79"/>
      <c r="C694" s="4"/>
      <c r="D694" s="79"/>
      <c r="E694" s="81"/>
      <c r="F694" s="80"/>
      <c r="G694" s="4"/>
      <c r="H694" s="79"/>
      <c r="I694" s="81"/>
      <c r="J694" s="138"/>
      <c r="K694" s="4"/>
      <c r="L694" s="139"/>
      <c r="M694" s="139"/>
      <c r="N694" s="139"/>
      <c r="O694" s="139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>
      <c r="A695" s="4"/>
      <c r="B695" s="79"/>
      <c r="C695" s="4"/>
      <c r="D695" s="79"/>
      <c r="E695" s="81"/>
      <c r="F695" s="80"/>
      <c r="G695" s="4"/>
      <c r="H695" s="79"/>
      <c r="I695" s="81"/>
      <c r="J695" s="138"/>
      <c r="K695" s="4"/>
      <c r="L695" s="139"/>
      <c r="M695" s="139"/>
      <c r="N695" s="139"/>
      <c r="O695" s="139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>
      <c r="A696" s="4"/>
      <c r="B696" s="79"/>
      <c r="C696" s="4"/>
      <c r="D696" s="79"/>
      <c r="E696" s="81"/>
      <c r="F696" s="80"/>
      <c r="G696" s="4"/>
      <c r="H696" s="79"/>
      <c r="I696" s="81"/>
      <c r="J696" s="138"/>
      <c r="K696" s="4"/>
      <c r="L696" s="139"/>
      <c r="M696" s="139"/>
      <c r="N696" s="139"/>
      <c r="O696" s="139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>
      <c r="A697" s="4"/>
      <c r="B697" s="79"/>
      <c r="C697" s="4"/>
      <c r="D697" s="79"/>
      <c r="E697" s="81"/>
      <c r="F697" s="80"/>
      <c r="G697" s="4"/>
      <c r="H697" s="79"/>
      <c r="I697" s="81"/>
      <c r="J697" s="138"/>
      <c r="K697" s="4"/>
      <c r="L697" s="139"/>
      <c r="M697" s="139"/>
      <c r="N697" s="139"/>
      <c r="O697" s="139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>
      <c r="A698" s="4"/>
      <c r="B698" s="79"/>
      <c r="C698" s="4"/>
      <c r="D698" s="79"/>
      <c r="E698" s="81"/>
      <c r="F698" s="80"/>
      <c r="G698" s="4"/>
      <c r="H698" s="79"/>
      <c r="I698" s="81"/>
      <c r="J698" s="138"/>
      <c r="K698" s="4"/>
      <c r="L698" s="139"/>
      <c r="M698" s="139"/>
      <c r="N698" s="139"/>
      <c r="O698" s="139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>
      <c r="A699" s="4"/>
      <c r="B699" s="79"/>
      <c r="C699" s="4"/>
      <c r="D699" s="79"/>
      <c r="E699" s="81"/>
      <c r="F699" s="80"/>
      <c r="G699" s="4"/>
      <c r="H699" s="79"/>
      <c r="I699" s="81"/>
      <c r="J699" s="138"/>
      <c r="K699" s="4"/>
      <c r="L699" s="139"/>
      <c r="M699" s="139"/>
      <c r="N699" s="139"/>
      <c r="O699" s="139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>
      <c r="A700" s="4"/>
      <c r="B700" s="79"/>
      <c r="C700" s="4"/>
      <c r="D700" s="79"/>
      <c r="E700" s="81"/>
      <c r="F700" s="80"/>
      <c r="G700" s="4"/>
      <c r="H700" s="79"/>
      <c r="I700" s="81"/>
      <c r="J700" s="138"/>
      <c r="K700" s="4"/>
      <c r="L700" s="139"/>
      <c r="M700" s="139"/>
      <c r="N700" s="139"/>
      <c r="O700" s="139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>
      <c r="A701" s="4"/>
      <c r="B701" s="79"/>
      <c r="C701" s="4"/>
      <c r="D701" s="79"/>
      <c r="E701" s="81"/>
      <c r="F701" s="80"/>
      <c r="G701" s="4"/>
      <c r="H701" s="79"/>
      <c r="I701" s="81"/>
      <c r="J701" s="138"/>
      <c r="K701" s="4"/>
      <c r="L701" s="139"/>
      <c r="M701" s="139"/>
      <c r="N701" s="139"/>
      <c r="O701" s="139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>
      <c r="A702" s="4"/>
      <c r="B702" s="79"/>
      <c r="C702" s="4"/>
      <c r="D702" s="79"/>
      <c r="E702" s="81"/>
      <c r="F702" s="80"/>
      <c r="G702" s="4"/>
      <c r="H702" s="79"/>
      <c r="I702" s="81"/>
      <c r="J702" s="138"/>
      <c r="K702" s="4"/>
      <c r="L702" s="139"/>
      <c r="M702" s="139"/>
      <c r="N702" s="139"/>
      <c r="O702" s="139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>
      <c r="A703" s="4"/>
      <c r="B703" s="79"/>
      <c r="C703" s="4"/>
      <c r="D703" s="79"/>
      <c r="E703" s="81"/>
      <c r="F703" s="80"/>
      <c r="G703" s="4"/>
      <c r="H703" s="79"/>
      <c r="I703" s="81"/>
      <c r="J703" s="138"/>
      <c r="K703" s="4"/>
      <c r="L703" s="139"/>
      <c r="M703" s="139"/>
      <c r="N703" s="139"/>
      <c r="O703" s="139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>
      <c r="A704" s="4"/>
      <c r="B704" s="79"/>
      <c r="C704" s="4"/>
      <c r="D704" s="79"/>
      <c r="E704" s="81"/>
      <c r="F704" s="80"/>
      <c r="G704" s="4"/>
      <c r="H704" s="79"/>
      <c r="I704" s="81"/>
      <c r="J704" s="138"/>
      <c r="K704" s="4"/>
      <c r="L704" s="139"/>
      <c r="M704" s="139"/>
      <c r="N704" s="139"/>
      <c r="O704" s="139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>
      <c r="A705" s="4"/>
      <c r="B705" s="79"/>
      <c r="C705" s="4"/>
      <c r="D705" s="79"/>
      <c r="E705" s="81"/>
      <c r="F705" s="80"/>
      <c r="G705" s="4"/>
      <c r="H705" s="79"/>
      <c r="I705" s="81"/>
      <c r="J705" s="138"/>
      <c r="K705" s="4"/>
      <c r="L705" s="139"/>
      <c r="M705" s="139"/>
      <c r="N705" s="139"/>
      <c r="O705" s="139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>
      <c r="A706" s="4"/>
      <c r="B706" s="79"/>
      <c r="C706" s="4"/>
      <c r="D706" s="79"/>
      <c r="E706" s="81"/>
      <c r="F706" s="80"/>
      <c r="G706" s="4"/>
      <c r="H706" s="79"/>
      <c r="I706" s="81"/>
      <c r="J706" s="138"/>
      <c r="K706" s="4"/>
      <c r="L706" s="139"/>
      <c r="M706" s="139"/>
      <c r="N706" s="139"/>
      <c r="O706" s="139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>
      <c r="A707" s="4"/>
      <c r="B707" s="79"/>
      <c r="C707" s="4"/>
      <c r="D707" s="79"/>
      <c r="E707" s="81"/>
      <c r="F707" s="80"/>
      <c r="G707" s="4"/>
      <c r="H707" s="79"/>
      <c r="I707" s="81"/>
      <c r="J707" s="138"/>
      <c r="K707" s="4"/>
      <c r="L707" s="139"/>
      <c r="M707" s="139"/>
      <c r="N707" s="139"/>
      <c r="O707" s="139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>
      <c r="A708" s="4"/>
      <c r="B708" s="79"/>
      <c r="C708" s="4"/>
      <c r="D708" s="79"/>
      <c r="E708" s="81"/>
      <c r="F708" s="80"/>
      <c r="G708" s="4"/>
      <c r="H708" s="79"/>
      <c r="I708" s="81"/>
      <c r="J708" s="138"/>
      <c r="K708" s="4"/>
      <c r="L708" s="139"/>
      <c r="M708" s="139"/>
      <c r="N708" s="139"/>
      <c r="O708" s="139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>
      <c r="A709" s="4"/>
      <c r="B709" s="79"/>
      <c r="C709" s="4"/>
      <c r="D709" s="79"/>
      <c r="E709" s="81"/>
      <c r="F709" s="80"/>
      <c r="G709" s="4"/>
      <c r="H709" s="79"/>
      <c r="I709" s="81"/>
      <c r="J709" s="138"/>
      <c r="K709" s="4"/>
      <c r="L709" s="139"/>
      <c r="M709" s="139"/>
      <c r="N709" s="139"/>
      <c r="O709" s="139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>
      <c r="A710" s="4"/>
      <c r="B710" s="79"/>
      <c r="C710" s="4"/>
      <c r="D710" s="79"/>
      <c r="E710" s="81"/>
      <c r="F710" s="80"/>
      <c r="G710" s="4"/>
      <c r="H710" s="79"/>
      <c r="I710" s="81"/>
      <c r="J710" s="138"/>
      <c r="K710" s="4"/>
      <c r="L710" s="139"/>
      <c r="M710" s="139"/>
      <c r="N710" s="139"/>
      <c r="O710" s="139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>
      <c r="A711" s="4"/>
      <c r="B711" s="79"/>
      <c r="C711" s="4"/>
      <c r="D711" s="79"/>
      <c r="E711" s="81"/>
      <c r="F711" s="80"/>
      <c r="G711" s="4"/>
      <c r="H711" s="79"/>
      <c r="I711" s="81"/>
      <c r="J711" s="138"/>
      <c r="K711" s="4"/>
      <c r="L711" s="139"/>
      <c r="M711" s="139"/>
      <c r="N711" s="139"/>
      <c r="O711" s="139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>
      <c r="A712" s="4"/>
      <c r="B712" s="79"/>
      <c r="C712" s="4"/>
      <c r="D712" s="79"/>
      <c r="E712" s="81"/>
      <c r="F712" s="80"/>
      <c r="G712" s="4"/>
      <c r="H712" s="79"/>
      <c r="I712" s="81"/>
      <c r="J712" s="138"/>
      <c r="K712" s="4"/>
      <c r="L712" s="139"/>
      <c r="M712" s="139"/>
      <c r="N712" s="139"/>
      <c r="O712" s="139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>
      <c r="A713" s="4"/>
      <c r="B713" s="79"/>
      <c r="C713" s="4"/>
      <c r="D713" s="79"/>
      <c r="E713" s="81"/>
      <c r="F713" s="80"/>
      <c r="G713" s="4"/>
      <c r="H713" s="79"/>
      <c r="I713" s="81"/>
      <c r="J713" s="138"/>
      <c r="K713" s="4"/>
      <c r="L713" s="139"/>
      <c r="M713" s="139"/>
      <c r="N713" s="139"/>
      <c r="O713" s="139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>
      <c r="A714" s="4"/>
      <c r="B714" s="79"/>
      <c r="C714" s="4"/>
      <c r="D714" s="79"/>
      <c r="E714" s="81"/>
      <c r="F714" s="80"/>
      <c r="G714" s="4"/>
      <c r="H714" s="79"/>
      <c r="I714" s="81"/>
      <c r="J714" s="138"/>
      <c r="K714" s="4"/>
      <c r="L714" s="139"/>
      <c r="M714" s="139"/>
      <c r="N714" s="139"/>
      <c r="O714" s="139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>
      <c r="A715" s="4"/>
      <c r="B715" s="79"/>
      <c r="C715" s="4"/>
      <c r="D715" s="79"/>
      <c r="E715" s="81"/>
      <c r="F715" s="80"/>
      <c r="G715" s="4"/>
      <c r="H715" s="79"/>
      <c r="I715" s="81"/>
      <c r="J715" s="138"/>
      <c r="K715" s="4"/>
      <c r="L715" s="139"/>
      <c r="M715" s="139"/>
      <c r="N715" s="139"/>
      <c r="O715" s="139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>
      <c r="A716" s="4"/>
      <c r="B716" s="79"/>
      <c r="C716" s="4"/>
      <c r="D716" s="79"/>
      <c r="E716" s="81"/>
      <c r="F716" s="80"/>
      <c r="G716" s="4"/>
      <c r="H716" s="79"/>
      <c r="I716" s="81"/>
      <c r="J716" s="138"/>
      <c r="K716" s="4"/>
      <c r="L716" s="139"/>
      <c r="M716" s="139"/>
      <c r="N716" s="139"/>
      <c r="O716" s="139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>
      <c r="A717" s="4"/>
      <c r="B717" s="79"/>
      <c r="C717" s="4"/>
      <c r="D717" s="79"/>
      <c r="E717" s="81"/>
      <c r="F717" s="80"/>
      <c r="G717" s="4"/>
      <c r="H717" s="79"/>
      <c r="I717" s="81"/>
      <c r="J717" s="138"/>
      <c r="K717" s="4"/>
      <c r="L717" s="139"/>
      <c r="M717" s="139"/>
      <c r="N717" s="139"/>
      <c r="O717" s="139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>
      <c r="A718" s="4"/>
      <c r="B718" s="79"/>
      <c r="C718" s="4"/>
      <c r="D718" s="79"/>
      <c r="E718" s="81"/>
      <c r="F718" s="80"/>
      <c r="G718" s="4"/>
      <c r="H718" s="79"/>
      <c r="I718" s="81"/>
      <c r="J718" s="138"/>
      <c r="K718" s="4"/>
      <c r="L718" s="139"/>
      <c r="M718" s="139"/>
      <c r="N718" s="139"/>
      <c r="O718" s="139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>
      <c r="A719" s="4"/>
      <c r="B719" s="79"/>
      <c r="C719" s="4"/>
      <c r="D719" s="79"/>
      <c r="E719" s="81"/>
      <c r="F719" s="80"/>
      <c r="G719" s="4"/>
      <c r="H719" s="79"/>
      <c r="I719" s="81"/>
      <c r="J719" s="138"/>
      <c r="K719" s="4"/>
      <c r="L719" s="139"/>
      <c r="M719" s="139"/>
      <c r="N719" s="139"/>
      <c r="O719" s="139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>
      <c r="A720" s="4"/>
      <c r="B720" s="79"/>
      <c r="C720" s="4"/>
      <c r="D720" s="79"/>
      <c r="E720" s="81"/>
      <c r="F720" s="80"/>
      <c r="G720" s="4"/>
      <c r="H720" s="79"/>
      <c r="I720" s="81"/>
      <c r="J720" s="138"/>
      <c r="K720" s="4"/>
      <c r="L720" s="139"/>
      <c r="M720" s="139"/>
      <c r="N720" s="139"/>
      <c r="O720" s="139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>
      <c r="A721" s="4"/>
      <c r="B721" s="79"/>
      <c r="C721" s="4"/>
      <c r="D721" s="79"/>
      <c r="E721" s="81"/>
      <c r="F721" s="80"/>
      <c r="G721" s="4"/>
      <c r="H721" s="79"/>
      <c r="I721" s="81"/>
      <c r="J721" s="138"/>
      <c r="K721" s="4"/>
      <c r="L721" s="139"/>
      <c r="M721" s="139"/>
      <c r="N721" s="139"/>
      <c r="O721" s="139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>
      <c r="A722" s="4"/>
      <c r="B722" s="79"/>
      <c r="C722" s="4"/>
      <c r="D722" s="79"/>
      <c r="E722" s="81"/>
      <c r="F722" s="80"/>
      <c r="G722" s="4"/>
      <c r="H722" s="79"/>
      <c r="I722" s="81"/>
      <c r="J722" s="138"/>
      <c r="K722" s="4"/>
      <c r="L722" s="139"/>
      <c r="M722" s="139"/>
      <c r="N722" s="139"/>
      <c r="O722" s="139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>
      <c r="A723" s="4"/>
      <c r="B723" s="79"/>
      <c r="C723" s="4"/>
      <c r="D723" s="79"/>
      <c r="E723" s="81"/>
      <c r="F723" s="80"/>
      <c r="G723" s="4"/>
      <c r="H723" s="79"/>
      <c r="I723" s="81"/>
      <c r="J723" s="138"/>
      <c r="K723" s="4"/>
      <c r="L723" s="139"/>
      <c r="M723" s="139"/>
      <c r="N723" s="139"/>
      <c r="O723" s="139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>
      <c r="A724" s="4"/>
      <c r="B724" s="79"/>
      <c r="C724" s="4"/>
      <c r="D724" s="79"/>
      <c r="E724" s="81"/>
      <c r="F724" s="80"/>
      <c r="G724" s="4"/>
      <c r="H724" s="79"/>
      <c r="I724" s="81"/>
      <c r="J724" s="138"/>
      <c r="K724" s="4"/>
      <c r="L724" s="139"/>
      <c r="M724" s="139"/>
      <c r="N724" s="139"/>
      <c r="O724" s="139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>
      <c r="A725" s="4"/>
      <c r="B725" s="79"/>
      <c r="C725" s="4"/>
      <c r="D725" s="79"/>
      <c r="E725" s="81"/>
      <c r="F725" s="80"/>
      <c r="G725" s="4"/>
      <c r="H725" s="79"/>
      <c r="I725" s="81"/>
      <c r="J725" s="138"/>
      <c r="K725" s="4"/>
      <c r="L725" s="139"/>
      <c r="M725" s="139"/>
      <c r="N725" s="139"/>
      <c r="O725" s="139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>
      <c r="A726" s="4"/>
      <c r="B726" s="79"/>
      <c r="C726" s="4"/>
      <c r="D726" s="79"/>
      <c r="E726" s="81"/>
      <c r="F726" s="80"/>
      <c r="G726" s="4"/>
      <c r="H726" s="79"/>
      <c r="I726" s="81"/>
      <c r="J726" s="138"/>
      <c r="K726" s="4"/>
      <c r="L726" s="139"/>
      <c r="M726" s="139"/>
      <c r="N726" s="139"/>
      <c r="O726" s="139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>
      <c r="A727" s="4"/>
      <c r="B727" s="79"/>
      <c r="C727" s="4"/>
      <c r="D727" s="79"/>
      <c r="E727" s="81"/>
      <c r="F727" s="80"/>
      <c r="G727" s="4"/>
      <c r="H727" s="79"/>
      <c r="I727" s="81"/>
      <c r="J727" s="138"/>
      <c r="K727" s="4"/>
      <c r="L727" s="139"/>
      <c r="M727" s="139"/>
      <c r="N727" s="139"/>
      <c r="O727" s="139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>
      <c r="A728" s="4"/>
      <c r="B728" s="79"/>
      <c r="C728" s="4"/>
      <c r="D728" s="79"/>
      <c r="E728" s="81"/>
      <c r="F728" s="80"/>
      <c r="G728" s="4"/>
      <c r="H728" s="79"/>
      <c r="I728" s="81"/>
      <c r="J728" s="138"/>
      <c r="K728" s="4"/>
      <c r="L728" s="139"/>
      <c r="M728" s="139"/>
      <c r="N728" s="139"/>
      <c r="O728" s="139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>
      <c r="A729" s="4"/>
      <c r="B729" s="79"/>
      <c r="C729" s="4"/>
      <c r="D729" s="79"/>
      <c r="E729" s="81"/>
      <c r="F729" s="80"/>
      <c r="G729" s="4"/>
      <c r="H729" s="79"/>
      <c r="I729" s="81"/>
      <c r="J729" s="138"/>
      <c r="K729" s="4"/>
      <c r="L729" s="139"/>
      <c r="M729" s="139"/>
      <c r="N729" s="139"/>
      <c r="O729" s="139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>
      <c r="A730" s="4"/>
      <c r="B730" s="79"/>
      <c r="C730" s="4"/>
      <c r="D730" s="79"/>
      <c r="E730" s="81"/>
      <c r="F730" s="80"/>
      <c r="G730" s="4"/>
      <c r="H730" s="79"/>
      <c r="I730" s="81"/>
      <c r="J730" s="138"/>
      <c r="K730" s="4"/>
      <c r="L730" s="139"/>
      <c r="M730" s="139"/>
      <c r="N730" s="139"/>
      <c r="O730" s="139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>
      <c r="A731" s="4"/>
      <c r="B731" s="79"/>
      <c r="C731" s="4"/>
      <c r="D731" s="79"/>
      <c r="E731" s="81"/>
      <c r="F731" s="80"/>
      <c r="G731" s="4"/>
      <c r="H731" s="79"/>
      <c r="I731" s="81"/>
      <c r="J731" s="138"/>
      <c r="K731" s="4"/>
      <c r="L731" s="139"/>
      <c r="M731" s="139"/>
      <c r="N731" s="139"/>
      <c r="O731" s="139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>
      <c r="A732" s="4"/>
      <c r="B732" s="79"/>
      <c r="C732" s="4"/>
      <c r="D732" s="79"/>
      <c r="E732" s="81"/>
      <c r="F732" s="80"/>
      <c r="G732" s="4"/>
      <c r="H732" s="79"/>
      <c r="I732" s="81"/>
      <c r="J732" s="138"/>
      <c r="K732" s="4"/>
      <c r="L732" s="139"/>
      <c r="M732" s="139"/>
      <c r="N732" s="139"/>
      <c r="O732" s="139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>
      <c r="A733" s="4"/>
      <c r="B733" s="79"/>
      <c r="C733" s="4"/>
      <c r="D733" s="79"/>
      <c r="E733" s="81"/>
      <c r="F733" s="80"/>
      <c r="G733" s="4"/>
      <c r="H733" s="79"/>
      <c r="I733" s="81"/>
      <c r="J733" s="138"/>
      <c r="K733" s="4"/>
      <c r="L733" s="139"/>
      <c r="M733" s="139"/>
      <c r="N733" s="139"/>
      <c r="O733" s="139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>
      <c r="A734" s="4"/>
      <c r="B734" s="79"/>
      <c r="C734" s="4"/>
      <c r="D734" s="79"/>
      <c r="E734" s="81"/>
      <c r="F734" s="80"/>
      <c r="G734" s="4"/>
      <c r="H734" s="79"/>
      <c r="I734" s="81"/>
      <c r="J734" s="138"/>
      <c r="K734" s="4"/>
      <c r="L734" s="139"/>
      <c r="M734" s="139"/>
      <c r="N734" s="139"/>
      <c r="O734" s="139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>
      <c r="A735" s="4"/>
      <c r="B735" s="79"/>
      <c r="C735" s="4"/>
      <c r="D735" s="79"/>
      <c r="E735" s="81"/>
      <c r="F735" s="80"/>
      <c r="G735" s="4"/>
      <c r="H735" s="79"/>
      <c r="I735" s="81"/>
      <c r="J735" s="138"/>
      <c r="K735" s="4"/>
      <c r="L735" s="139"/>
      <c r="M735" s="139"/>
      <c r="N735" s="139"/>
      <c r="O735" s="139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>
      <c r="A736" s="4"/>
      <c r="B736" s="79"/>
      <c r="C736" s="4"/>
      <c r="D736" s="79"/>
      <c r="E736" s="81"/>
      <c r="F736" s="80"/>
      <c r="G736" s="4"/>
      <c r="H736" s="79"/>
      <c r="I736" s="81"/>
      <c r="J736" s="138"/>
      <c r="K736" s="4"/>
      <c r="L736" s="139"/>
      <c r="M736" s="139"/>
      <c r="N736" s="139"/>
      <c r="O736" s="139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>
      <c r="A737" s="4"/>
      <c r="B737" s="79"/>
      <c r="C737" s="4"/>
      <c r="D737" s="79"/>
      <c r="E737" s="81"/>
      <c r="F737" s="80"/>
      <c r="G737" s="4"/>
      <c r="H737" s="79"/>
      <c r="I737" s="81"/>
      <c r="J737" s="138"/>
      <c r="K737" s="4"/>
      <c r="L737" s="139"/>
      <c r="M737" s="139"/>
      <c r="N737" s="139"/>
      <c r="O737" s="139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>
      <c r="A738" s="4"/>
      <c r="B738" s="79"/>
      <c r="C738" s="4"/>
      <c r="D738" s="79"/>
      <c r="E738" s="81"/>
      <c r="F738" s="80"/>
      <c r="G738" s="4"/>
      <c r="H738" s="79"/>
      <c r="I738" s="81"/>
      <c r="J738" s="138"/>
      <c r="K738" s="4"/>
      <c r="L738" s="139"/>
      <c r="M738" s="139"/>
      <c r="N738" s="139"/>
      <c r="O738" s="139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>
      <c r="A739" s="4"/>
      <c r="B739" s="79"/>
      <c r="C739" s="4"/>
      <c r="D739" s="79"/>
      <c r="E739" s="81"/>
      <c r="F739" s="80"/>
      <c r="G739" s="4"/>
      <c r="H739" s="79"/>
      <c r="I739" s="81"/>
      <c r="J739" s="138"/>
      <c r="K739" s="4"/>
      <c r="L739" s="139"/>
      <c r="M739" s="139"/>
      <c r="N739" s="139"/>
      <c r="O739" s="139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>
      <c r="A740" s="4"/>
      <c r="B740" s="79"/>
      <c r="C740" s="4"/>
      <c r="D740" s="79"/>
      <c r="E740" s="81"/>
      <c r="F740" s="80"/>
      <c r="G740" s="4"/>
      <c r="H740" s="79"/>
      <c r="I740" s="81"/>
      <c r="J740" s="138"/>
      <c r="K740" s="4"/>
      <c r="L740" s="139"/>
      <c r="M740" s="139"/>
      <c r="N740" s="139"/>
      <c r="O740" s="139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>
      <c r="A741" s="4"/>
      <c r="B741" s="79"/>
      <c r="C741" s="4"/>
      <c r="D741" s="79"/>
      <c r="E741" s="81"/>
      <c r="F741" s="80"/>
      <c r="G741" s="4"/>
      <c r="H741" s="79"/>
      <c r="I741" s="81"/>
      <c r="J741" s="138"/>
      <c r="K741" s="4"/>
      <c r="L741" s="139"/>
      <c r="M741" s="139"/>
      <c r="N741" s="139"/>
      <c r="O741" s="139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>
      <c r="A742" s="4"/>
      <c r="B742" s="79"/>
      <c r="C742" s="4"/>
      <c r="D742" s="79"/>
      <c r="E742" s="81"/>
      <c r="F742" s="80"/>
      <c r="G742" s="4"/>
      <c r="H742" s="79"/>
      <c r="I742" s="81"/>
      <c r="J742" s="138"/>
      <c r="K742" s="4"/>
      <c r="L742" s="139"/>
      <c r="M742" s="139"/>
      <c r="N742" s="139"/>
      <c r="O742" s="139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>
      <c r="A743" s="4"/>
      <c r="B743" s="79"/>
      <c r="C743" s="4"/>
      <c r="D743" s="79"/>
      <c r="E743" s="81"/>
      <c r="F743" s="80"/>
      <c r="G743" s="4"/>
      <c r="H743" s="79"/>
      <c r="I743" s="81"/>
      <c r="J743" s="138"/>
      <c r="K743" s="4"/>
      <c r="L743" s="139"/>
      <c r="M743" s="139"/>
      <c r="N743" s="139"/>
      <c r="O743" s="139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>
      <c r="A744" s="4"/>
      <c r="B744" s="79"/>
      <c r="C744" s="4"/>
      <c r="D744" s="79"/>
      <c r="E744" s="81"/>
      <c r="F744" s="80"/>
      <c r="G744" s="4"/>
      <c r="H744" s="79"/>
      <c r="I744" s="81"/>
      <c r="J744" s="138"/>
      <c r="K744" s="4"/>
      <c r="L744" s="139"/>
      <c r="M744" s="139"/>
      <c r="N744" s="139"/>
      <c r="O744" s="139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>
      <c r="A745" s="4"/>
      <c r="B745" s="79"/>
      <c r="C745" s="4"/>
      <c r="D745" s="79"/>
      <c r="E745" s="81"/>
      <c r="F745" s="80"/>
      <c r="G745" s="4"/>
      <c r="H745" s="79"/>
      <c r="I745" s="81"/>
      <c r="J745" s="138"/>
      <c r="K745" s="4"/>
      <c r="L745" s="139"/>
      <c r="M745" s="139"/>
      <c r="N745" s="139"/>
      <c r="O745" s="139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>
      <c r="A746" s="4"/>
      <c r="B746" s="79"/>
      <c r="C746" s="4"/>
      <c r="D746" s="79"/>
      <c r="E746" s="81"/>
      <c r="F746" s="80"/>
      <c r="G746" s="4"/>
      <c r="H746" s="79"/>
      <c r="I746" s="81"/>
      <c r="J746" s="138"/>
      <c r="K746" s="4"/>
      <c r="L746" s="139"/>
      <c r="M746" s="139"/>
      <c r="N746" s="139"/>
      <c r="O746" s="139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>
      <c r="A747" s="4"/>
      <c r="B747" s="79"/>
      <c r="C747" s="4"/>
      <c r="D747" s="79"/>
      <c r="E747" s="81"/>
      <c r="F747" s="80"/>
      <c r="G747" s="4"/>
      <c r="H747" s="79"/>
      <c r="I747" s="81"/>
      <c r="J747" s="138"/>
      <c r="K747" s="4"/>
      <c r="L747" s="139"/>
      <c r="M747" s="139"/>
      <c r="N747" s="139"/>
      <c r="O747" s="139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>
      <c r="A748" s="4"/>
      <c r="B748" s="79"/>
      <c r="C748" s="4"/>
      <c r="D748" s="79"/>
      <c r="E748" s="81"/>
      <c r="F748" s="80"/>
      <c r="G748" s="4"/>
      <c r="H748" s="79"/>
      <c r="I748" s="81"/>
      <c r="J748" s="138"/>
      <c r="K748" s="4"/>
      <c r="L748" s="139"/>
      <c r="M748" s="139"/>
      <c r="N748" s="139"/>
      <c r="O748" s="139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>
      <c r="A749" s="4"/>
      <c r="B749" s="79"/>
      <c r="C749" s="4"/>
      <c r="D749" s="79"/>
      <c r="E749" s="81"/>
      <c r="F749" s="80"/>
      <c r="G749" s="4"/>
      <c r="H749" s="79"/>
      <c r="I749" s="81"/>
      <c r="J749" s="138"/>
      <c r="K749" s="4"/>
      <c r="L749" s="139"/>
      <c r="M749" s="139"/>
      <c r="N749" s="139"/>
      <c r="O749" s="139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>
      <c r="A750" s="4"/>
      <c r="B750" s="79"/>
      <c r="C750" s="4"/>
      <c r="D750" s="79"/>
      <c r="E750" s="81"/>
      <c r="F750" s="80"/>
      <c r="G750" s="4"/>
      <c r="H750" s="79"/>
      <c r="I750" s="81"/>
      <c r="J750" s="138"/>
      <c r="K750" s="4"/>
      <c r="L750" s="139"/>
      <c r="M750" s="139"/>
      <c r="N750" s="139"/>
      <c r="O750" s="139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>
      <c r="A751" s="4"/>
      <c r="B751" s="79"/>
      <c r="C751" s="4"/>
      <c r="D751" s="79"/>
      <c r="E751" s="81"/>
      <c r="F751" s="80"/>
      <c r="G751" s="4"/>
      <c r="H751" s="79"/>
      <c r="I751" s="81"/>
      <c r="J751" s="138"/>
      <c r="K751" s="4"/>
      <c r="L751" s="139"/>
      <c r="M751" s="139"/>
      <c r="N751" s="139"/>
      <c r="O751" s="139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>
      <c r="A752" s="4"/>
      <c r="B752" s="79"/>
      <c r="C752" s="4"/>
      <c r="D752" s="79"/>
      <c r="E752" s="81"/>
      <c r="F752" s="80"/>
      <c r="G752" s="4"/>
      <c r="H752" s="79"/>
      <c r="I752" s="81"/>
      <c r="J752" s="138"/>
      <c r="K752" s="4"/>
      <c r="L752" s="139"/>
      <c r="M752" s="139"/>
      <c r="N752" s="139"/>
      <c r="O752" s="139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>
      <c r="A753" s="4"/>
      <c r="B753" s="79"/>
      <c r="C753" s="4"/>
      <c r="D753" s="79"/>
      <c r="E753" s="81"/>
      <c r="F753" s="80"/>
      <c r="G753" s="4"/>
      <c r="H753" s="79"/>
      <c r="I753" s="81"/>
      <c r="J753" s="138"/>
      <c r="K753" s="4"/>
      <c r="L753" s="139"/>
      <c r="M753" s="139"/>
      <c r="N753" s="139"/>
      <c r="O753" s="139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>
      <c r="A754" s="4"/>
      <c r="B754" s="79"/>
      <c r="C754" s="4"/>
      <c r="D754" s="79"/>
      <c r="E754" s="81"/>
      <c r="F754" s="80"/>
      <c r="G754" s="4"/>
      <c r="H754" s="79"/>
      <c r="I754" s="81"/>
      <c r="J754" s="138"/>
      <c r="K754" s="4"/>
      <c r="L754" s="139"/>
      <c r="M754" s="139"/>
      <c r="N754" s="139"/>
      <c r="O754" s="139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>
      <c r="A755" s="4"/>
      <c r="B755" s="79"/>
      <c r="C755" s="4"/>
      <c r="D755" s="79"/>
      <c r="E755" s="81"/>
      <c r="F755" s="80"/>
      <c r="G755" s="4"/>
      <c r="H755" s="79"/>
      <c r="I755" s="81"/>
      <c r="J755" s="138"/>
      <c r="K755" s="4"/>
      <c r="L755" s="139"/>
      <c r="M755" s="139"/>
      <c r="N755" s="139"/>
      <c r="O755" s="139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>
      <c r="A756" s="4"/>
      <c r="B756" s="79"/>
      <c r="C756" s="4"/>
      <c r="D756" s="79"/>
      <c r="E756" s="81"/>
      <c r="F756" s="80"/>
      <c r="G756" s="4"/>
      <c r="H756" s="79"/>
      <c r="I756" s="81"/>
      <c r="J756" s="138"/>
      <c r="K756" s="4"/>
      <c r="L756" s="139"/>
      <c r="M756" s="139"/>
      <c r="N756" s="139"/>
      <c r="O756" s="139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>
      <c r="A757" s="4"/>
      <c r="B757" s="79"/>
      <c r="C757" s="4"/>
      <c r="D757" s="79"/>
      <c r="E757" s="81"/>
      <c r="F757" s="80"/>
      <c r="G757" s="4"/>
      <c r="H757" s="79"/>
      <c r="I757" s="81"/>
      <c r="J757" s="138"/>
      <c r="K757" s="4"/>
      <c r="L757" s="139"/>
      <c r="M757" s="139"/>
      <c r="N757" s="139"/>
      <c r="O757" s="139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>
      <c r="A758" s="4"/>
      <c r="B758" s="79"/>
      <c r="C758" s="4"/>
      <c r="D758" s="79"/>
      <c r="E758" s="81"/>
      <c r="F758" s="80"/>
      <c r="G758" s="4"/>
      <c r="H758" s="79"/>
      <c r="I758" s="81"/>
      <c r="J758" s="138"/>
      <c r="K758" s="4"/>
      <c r="L758" s="139"/>
      <c r="M758" s="139"/>
      <c r="N758" s="139"/>
      <c r="O758" s="139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>
      <c r="A759" s="4"/>
      <c r="B759" s="79"/>
      <c r="C759" s="4"/>
      <c r="D759" s="79"/>
      <c r="E759" s="81"/>
      <c r="F759" s="80"/>
      <c r="G759" s="4"/>
      <c r="H759" s="79"/>
      <c r="I759" s="81"/>
      <c r="J759" s="138"/>
      <c r="K759" s="4"/>
      <c r="L759" s="139"/>
      <c r="M759" s="139"/>
      <c r="N759" s="139"/>
      <c r="O759" s="139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>
      <c r="A760" s="4"/>
      <c r="B760" s="79"/>
      <c r="C760" s="4"/>
      <c r="D760" s="79"/>
      <c r="E760" s="81"/>
      <c r="F760" s="80"/>
      <c r="G760" s="4"/>
      <c r="H760" s="79"/>
      <c r="I760" s="81"/>
      <c r="J760" s="138"/>
      <c r="K760" s="4"/>
      <c r="L760" s="139"/>
      <c r="M760" s="139"/>
      <c r="N760" s="139"/>
      <c r="O760" s="139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>
      <c r="A761" s="4"/>
      <c r="B761" s="79"/>
      <c r="C761" s="4"/>
      <c r="D761" s="79"/>
      <c r="E761" s="81"/>
      <c r="F761" s="80"/>
      <c r="G761" s="4"/>
      <c r="H761" s="79"/>
      <c r="I761" s="81"/>
      <c r="J761" s="138"/>
      <c r="K761" s="4"/>
      <c r="L761" s="139"/>
      <c r="M761" s="139"/>
      <c r="N761" s="139"/>
      <c r="O761" s="139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>
      <c r="A762" s="4"/>
      <c r="B762" s="79"/>
      <c r="C762" s="4"/>
      <c r="D762" s="79"/>
      <c r="E762" s="81"/>
      <c r="F762" s="80"/>
      <c r="G762" s="4"/>
      <c r="H762" s="79"/>
      <c r="I762" s="81"/>
      <c r="J762" s="138"/>
      <c r="K762" s="4"/>
      <c r="L762" s="139"/>
      <c r="M762" s="139"/>
      <c r="N762" s="139"/>
      <c r="O762" s="139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>
      <c r="A763" s="4"/>
      <c r="B763" s="79"/>
      <c r="C763" s="4"/>
      <c r="D763" s="79"/>
      <c r="E763" s="81"/>
      <c r="F763" s="80"/>
      <c r="G763" s="4"/>
      <c r="H763" s="79"/>
      <c r="I763" s="81"/>
      <c r="J763" s="138"/>
      <c r="K763" s="4"/>
      <c r="L763" s="139"/>
      <c r="M763" s="139"/>
      <c r="N763" s="139"/>
      <c r="O763" s="139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>
      <c r="A764" s="4"/>
      <c r="B764" s="79"/>
      <c r="C764" s="4"/>
      <c r="D764" s="79"/>
      <c r="E764" s="81"/>
      <c r="F764" s="80"/>
      <c r="G764" s="4"/>
      <c r="H764" s="79"/>
      <c r="I764" s="81"/>
      <c r="J764" s="138"/>
      <c r="K764" s="4"/>
      <c r="L764" s="139"/>
      <c r="M764" s="139"/>
      <c r="N764" s="139"/>
      <c r="O764" s="139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>
      <c r="A765" s="4"/>
      <c r="B765" s="79"/>
      <c r="C765" s="4"/>
      <c r="D765" s="79"/>
      <c r="E765" s="81"/>
      <c r="F765" s="80"/>
      <c r="G765" s="4"/>
      <c r="H765" s="79"/>
      <c r="I765" s="81"/>
      <c r="J765" s="138"/>
      <c r="K765" s="4"/>
      <c r="L765" s="139"/>
      <c r="M765" s="139"/>
      <c r="N765" s="139"/>
      <c r="O765" s="139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>
      <c r="A766" s="4"/>
      <c r="B766" s="79"/>
      <c r="C766" s="4"/>
      <c r="D766" s="79"/>
      <c r="E766" s="81"/>
      <c r="F766" s="80"/>
      <c r="G766" s="4"/>
      <c r="H766" s="79"/>
      <c r="I766" s="81"/>
      <c r="J766" s="138"/>
      <c r="K766" s="4"/>
      <c r="L766" s="139"/>
      <c r="M766" s="139"/>
      <c r="N766" s="139"/>
      <c r="O766" s="139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>
      <c r="A767" s="4"/>
      <c r="B767" s="79"/>
      <c r="C767" s="4"/>
      <c r="D767" s="79"/>
      <c r="E767" s="81"/>
      <c r="F767" s="80"/>
      <c r="G767" s="4"/>
      <c r="H767" s="79"/>
      <c r="I767" s="81"/>
      <c r="J767" s="138"/>
      <c r="K767" s="4"/>
      <c r="L767" s="139"/>
      <c r="M767" s="139"/>
      <c r="N767" s="139"/>
      <c r="O767" s="139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>
      <c r="A768" s="4"/>
      <c r="B768" s="79"/>
      <c r="C768" s="4"/>
      <c r="D768" s="79"/>
      <c r="E768" s="81"/>
      <c r="F768" s="80"/>
      <c r="G768" s="4"/>
      <c r="H768" s="79"/>
      <c r="I768" s="81"/>
      <c r="J768" s="138"/>
      <c r="K768" s="4"/>
      <c r="L768" s="139"/>
      <c r="M768" s="139"/>
      <c r="N768" s="139"/>
      <c r="O768" s="139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>
      <c r="A769" s="4"/>
      <c r="B769" s="79"/>
      <c r="C769" s="4"/>
      <c r="D769" s="79"/>
      <c r="E769" s="81"/>
      <c r="F769" s="80"/>
      <c r="G769" s="4"/>
      <c r="H769" s="79"/>
      <c r="I769" s="81"/>
      <c r="J769" s="138"/>
      <c r="K769" s="4"/>
      <c r="L769" s="139"/>
      <c r="M769" s="139"/>
      <c r="N769" s="139"/>
      <c r="O769" s="139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>
      <c r="A770" s="4"/>
      <c r="B770" s="79"/>
      <c r="C770" s="4"/>
      <c r="D770" s="79"/>
      <c r="E770" s="81"/>
      <c r="F770" s="80"/>
      <c r="G770" s="4"/>
      <c r="H770" s="79"/>
      <c r="I770" s="81"/>
      <c r="J770" s="138"/>
      <c r="K770" s="4"/>
      <c r="L770" s="139"/>
      <c r="M770" s="139"/>
      <c r="N770" s="139"/>
      <c r="O770" s="139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>
      <c r="A771" s="4"/>
      <c r="B771" s="79"/>
      <c r="C771" s="4"/>
      <c r="D771" s="79"/>
      <c r="E771" s="81"/>
      <c r="F771" s="80"/>
      <c r="G771" s="4"/>
      <c r="H771" s="79"/>
      <c r="I771" s="81"/>
      <c r="J771" s="138"/>
      <c r="K771" s="4"/>
      <c r="L771" s="139"/>
      <c r="M771" s="139"/>
      <c r="N771" s="139"/>
      <c r="O771" s="139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>
      <c r="A772" s="4"/>
      <c r="B772" s="79"/>
      <c r="C772" s="4"/>
      <c r="D772" s="79"/>
      <c r="E772" s="81"/>
      <c r="F772" s="80"/>
      <c r="G772" s="4"/>
      <c r="H772" s="79"/>
      <c r="I772" s="81"/>
      <c r="J772" s="138"/>
      <c r="K772" s="4"/>
      <c r="L772" s="139"/>
      <c r="M772" s="139"/>
      <c r="N772" s="139"/>
      <c r="O772" s="139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>
      <c r="A773" s="4"/>
      <c r="B773" s="79"/>
      <c r="C773" s="4"/>
      <c r="D773" s="79"/>
      <c r="E773" s="81"/>
      <c r="F773" s="80"/>
      <c r="G773" s="4"/>
      <c r="H773" s="79"/>
      <c r="I773" s="81"/>
      <c r="J773" s="138"/>
      <c r="K773" s="4"/>
      <c r="L773" s="139"/>
      <c r="M773" s="139"/>
      <c r="N773" s="139"/>
      <c r="O773" s="139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>
      <c r="A774" s="4"/>
      <c r="B774" s="79"/>
      <c r="C774" s="4"/>
      <c r="D774" s="79"/>
      <c r="E774" s="81"/>
      <c r="F774" s="80"/>
      <c r="G774" s="4"/>
      <c r="H774" s="79"/>
      <c r="I774" s="81"/>
      <c r="J774" s="138"/>
      <c r="K774" s="4"/>
      <c r="L774" s="139"/>
      <c r="M774" s="139"/>
      <c r="N774" s="139"/>
      <c r="O774" s="139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>
      <c r="A775" s="4"/>
      <c r="B775" s="79"/>
      <c r="C775" s="4"/>
      <c r="D775" s="79"/>
      <c r="E775" s="81"/>
      <c r="F775" s="80"/>
      <c r="G775" s="4"/>
      <c r="H775" s="79"/>
      <c r="I775" s="81"/>
      <c r="J775" s="138"/>
      <c r="K775" s="4"/>
      <c r="L775" s="139"/>
      <c r="M775" s="139"/>
      <c r="N775" s="139"/>
      <c r="O775" s="139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>
      <c r="A776" s="4"/>
      <c r="B776" s="79"/>
      <c r="C776" s="4"/>
      <c r="D776" s="79"/>
      <c r="E776" s="81"/>
      <c r="F776" s="80"/>
      <c r="G776" s="4"/>
      <c r="H776" s="79"/>
      <c r="I776" s="81"/>
      <c r="J776" s="138"/>
      <c r="K776" s="4"/>
      <c r="L776" s="139"/>
      <c r="M776" s="139"/>
      <c r="N776" s="139"/>
      <c r="O776" s="139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>
      <c r="A777" s="4"/>
      <c r="B777" s="79"/>
      <c r="C777" s="4"/>
      <c r="D777" s="79"/>
      <c r="E777" s="81"/>
      <c r="F777" s="80"/>
      <c r="G777" s="4"/>
      <c r="H777" s="79"/>
      <c r="I777" s="81"/>
      <c r="J777" s="138"/>
      <c r="K777" s="4"/>
      <c r="L777" s="139"/>
      <c r="M777" s="139"/>
      <c r="N777" s="139"/>
      <c r="O777" s="139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>
      <c r="A778" s="4"/>
      <c r="B778" s="79"/>
      <c r="C778" s="4"/>
      <c r="D778" s="79"/>
      <c r="E778" s="81"/>
      <c r="F778" s="80"/>
      <c r="G778" s="4"/>
      <c r="H778" s="79"/>
      <c r="I778" s="81"/>
      <c r="J778" s="138"/>
      <c r="K778" s="4"/>
      <c r="L778" s="139"/>
      <c r="M778" s="139"/>
      <c r="N778" s="139"/>
      <c r="O778" s="139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>
      <c r="A779" s="4"/>
      <c r="B779" s="79"/>
      <c r="C779" s="4"/>
      <c r="D779" s="79"/>
      <c r="E779" s="81"/>
      <c r="F779" s="80"/>
      <c r="G779" s="4"/>
      <c r="H779" s="79"/>
      <c r="I779" s="81"/>
      <c r="J779" s="138"/>
      <c r="K779" s="4"/>
      <c r="L779" s="139"/>
      <c r="M779" s="139"/>
      <c r="N779" s="139"/>
      <c r="O779" s="139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>
      <c r="A780" s="4"/>
      <c r="B780" s="79"/>
      <c r="C780" s="4"/>
      <c r="D780" s="79"/>
      <c r="E780" s="81"/>
      <c r="F780" s="80"/>
      <c r="G780" s="4"/>
      <c r="H780" s="79"/>
      <c r="I780" s="81"/>
      <c r="J780" s="138"/>
      <c r="K780" s="4"/>
      <c r="L780" s="139"/>
      <c r="M780" s="139"/>
      <c r="N780" s="139"/>
      <c r="O780" s="139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>
      <c r="A781" s="4"/>
      <c r="B781" s="79"/>
      <c r="C781" s="4"/>
      <c r="D781" s="79"/>
      <c r="E781" s="81"/>
      <c r="F781" s="80"/>
      <c r="G781" s="4"/>
      <c r="H781" s="79"/>
      <c r="I781" s="81"/>
      <c r="J781" s="138"/>
      <c r="K781" s="4"/>
      <c r="L781" s="139"/>
      <c r="M781" s="139"/>
      <c r="N781" s="139"/>
      <c r="O781" s="139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>
      <c r="A782" s="4"/>
      <c r="B782" s="79"/>
      <c r="C782" s="4"/>
      <c r="D782" s="79"/>
      <c r="E782" s="81"/>
      <c r="F782" s="80"/>
      <c r="G782" s="4"/>
      <c r="H782" s="79"/>
      <c r="I782" s="81"/>
      <c r="J782" s="138"/>
      <c r="K782" s="4"/>
      <c r="L782" s="139"/>
      <c r="M782" s="139"/>
      <c r="N782" s="139"/>
      <c r="O782" s="139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>
      <c r="A783" s="4"/>
      <c r="B783" s="79"/>
      <c r="C783" s="4"/>
      <c r="D783" s="79"/>
      <c r="E783" s="81"/>
      <c r="F783" s="80"/>
      <c r="G783" s="4"/>
      <c r="H783" s="79"/>
      <c r="I783" s="81"/>
      <c r="J783" s="138"/>
      <c r="K783" s="4"/>
      <c r="L783" s="139"/>
      <c r="M783" s="139"/>
      <c r="N783" s="139"/>
      <c r="O783" s="139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>
      <c r="A784" s="4"/>
      <c r="B784" s="79"/>
      <c r="C784" s="4"/>
      <c r="D784" s="79"/>
      <c r="E784" s="81"/>
      <c r="F784" s="80"/>
      <c r="G784" s="4"/>
      <c r="H784" s="79"/>
      <c r="I784" s="81"/>
      <c r="J784" s="138"/>
      <c r="K784" s="4"/>
      <c r="L784" s="139"/>
      <c r="M784" s="139"/>
      <c r="N784" s="139"/>
      <c r="O784" s="139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>
      <c r="A785" s="4"/>
      <c r="B785" s="79"/>
      <c r="C785" s="4"/>
      <c r="D785" s="79"/>
      <c r="E785" s="81"/>
      <c r="F785" s="80"/>
      <c r="G785" s="4"/>
      <c r="H785" s="79"/>
      <c r="I785" s="81"/>
      <c r="J785" s="138"/>
      <c r="K785" s="4"/>
      <c r="L785" s="139"/>
      <c r="M785" s="139"/>
      <c r="N785" s="139"/>
      <c r="O785" s="139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>
      <c r="A786" s="4"/>
      <c r="B786" s="79"/>
      <c r="C786" s="4"/>
      <c r="D786" s="79"/>
      <c r="E786" s="81"/>
      <c r="F786" s="80"/>
      <c r="G786" s="4"/>
      <c r="H786" s="79"/>
      <c r="I786" s="81"/>
      <c r="J786" s="138"/>
      <c r="K786" s="4"/>
      <c r="L786" s="139"/>
      <c r="M786" s="139"/>
      <c r="N786" s="139"/>
      <c r="O786" s="139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>
      <c r="A787" s="4"/>
      <c r="B787" s="79"/>
      <c r="C787" s="4"/>
      <c r="D787" s="79"/>
      <c r="E787" s="81"/>
      <c r="F787" s="80"/>
      <c r="G787" s="4"/>
      <c r="H787" s="79"/>
      <c r="I787" s="81"/>
      <c r="J787" s="138"/>
      <c r="K787" s="4"/>
      <c r="L787" s="139"/>
      <c r="M787" s="139"/>
      <c r="N787" s="139"/>
      <c r="O787" s="139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>
      <c r="A788" s="4"/>
      <c r="B788" s="79"/>
      <c r="C788" s="4"/>
      <c r="D788" s="79"/>
      <c r="E788" s="81"/>
      <c r="F788" s="80"/>
      <c r="G788" s="4"/>
      <c r="H788" s="79"/>
      <c r="I788" s="81"/>
      <c r="J788" s="138"/>
      <c r="K788" s="4"/>
      <c r="L788" s="139"/>
      <c r="M788" s="139"/>
      <c r="N788" s="139"/>
      <c r="O788" s="139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>
      <c r="A789" s="4"/>
      <c r="B789" s="79"/>
      <c r="C789" s="4"/>
      <c r="D789" s="79"/>
      <c r="E789" s="81"/>
      <c r="F789" s="80"/>
      <c r="G789" s="4"/>
      <c r="H789" s="79"/>
      <c r="I789" s="81"/>
      <c r="J789" s="138"/>
      <c r="K789" s="4"/>
      <c r="L789" s="139"/>
      <c r="M789" s="139"/>
      <c r="N789" s="139"/>
      <c r="O789" s="139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>
      <c r="A790" s="4"/>
      <c r="B790" s="79"/>
      <c r="C790" s="4"/>
      <c r="D790" s="79"/>
      <c r="E790" s="81"/>
      <c r="F790" s="80"/>
      <c r="G790" s="4"/>
      <c r="H790" s="79"/>
      <c r="I790" s="81"/>
      <c r="J790" s="138"/>
      <c r="K790" s="4"/>
      <c r="L790" s="139"/>
      <c r="M790" s="139"/>
      <c r="N790" s="139"/>
      <c r="O790" s="139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>
      <c r="A791" s="4"/>
      <c r="B791" s="79"/>
      <c r="C791" s="4"/>
      <c r="D791" s="79"/>
      <c r="E791" s="81"/>
      <c r="F791" s="80"/>
      <c r="G791" s="4"/>
      <c r="H791" s="79"/>
      <c r="I791" s="81"/>
      <c r="J791" s="138"/>
      <c r="K791" s="4"/>
      <c r="L791" s="139"/>
      <c r="M791" s="139"/>
      <c r="N791" s="139"/>
      <c r="O791" s="139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>
      <c r="A792" s="4"/>
      <c r="B792" s="79"/>
      <c r="C792" s="4"/>
      <c r="D792" s="79"/>
      <c r="E792" s="81"/>
      <c r="F792" s="80"/>
      <c r="G792" s="4"/>
      <c r="H792" s="79"/>
      <c r="I792" s="81"/>
      <c r="J792" s="138"/>
      <c r="K792" s="4"/>
      <c r="L792" s="139"/>
      <c r="M792" s="139"/>
      <c r="N792" s="139"/>
      <c r="O792" s="139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>
      <c r="A793" s="4"/>
      <c r="B793" s="79"/>
      <c r="C793" s="4"/>
      <c r="D793" s="79"/>
      <c r="E793" s="81"/>
      <c r="F793" s="80"/>
      <c r="G793" s="4"/>
      <c r="H793" s="79"/>
      <c r="I793" s="81"/>
      <c r="J793" s="138"/>
      <c r="K793" s="4"/>
      <c r="L793" s="139"/>
      <c r="M793" s="139"/>
      <c r="N793" s="139"/>
      <c r="O793" s="139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>
      <c r="A794" s="4"/>
      <c r="B794" s="79"/>
      <c r="C794" s="4"/>
      <c r="D794" s="79"/>
      <c r="E794" s="81"/>
      <c r="F794" s="80"/>
      <c r="G794" s="4"/>
      <c r="H794" s="79"/>
      <c r="I794" s="81"/>
      <c r="J794" s="138"/>
      <c r="K794" s="4"/>
      <c r="L794" s="139"/>
      <c r="M794" s="139"/>
      <c r="N794" s="139"/>
      <c r="O794" s="139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>
      <c r="A795" s="4"/>
      <c r="B795" s="79"/>
      <c r="C795" s="4"/>
      <c r="D795" s="79"/>
      <c r="E795" s="81"/>
      <c r="F795" s="80"/>
      <c r="G795" s="4"/>
      <c r="H795" s="79"/>
      <c r="I795" s="81"/>
      <c r="J795" s="138"/>
      <c r="K795" s="4"/>
      <c r="L795" s="139"/>
      <c r="M795" s="139"/>
      <c r="N795" s="139"/>
      <c r="O795" s="139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>
      <c r="A796" s="4"/>
      <c r="B796" s="79"/>
      <c r="C796" s="4"/>
      <c r="D796" s="79"/>
      <c r="E796" s="81"/>
      <c r="F796" s="80"/>
      <c r="G796" s="4"/>
      <c r="H796" s="79"/>
      <c r="I796" s="81"/>
      <c r="J796" s="138"/>
      <c r="K796" s="4"/>
      <c r="L796" s="139"/>
      <c r="M796" s="139"/>
      <c r="N796" s="139"/>
      <c r="O796" s="139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>
      <c r="A797" s="4"/>
      <c r="B797" s="79"/>
      <c r="C797" s="4"/>
      <c r="D797" s="79"/>
      <c r="E797" s="81"/>
      <c r="F797" s="80"/>
      <c r="G797" s="4"/>
      <c r="H797" s="79"/>
      <c r="I797" s="81"/>
      <c r="J797" s="138"/>
      <c r="K797" s="4"/>
      <c r="L797" s="139"/>
      <c r="M797" s="139"/>
      <c r="N797" s="139"/>
      <c r="O797" s="139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>
      <c r="A798" s="4"/>
      <c r="B798" s="79"/>
      <c r="C798" s="4"/>
      <c r="D798" s="79"/>
      <c r="E798" s="81"/>
      <c r="F798" s="80"/>
      <c r="G798" s="4"/>
      <c r="H798" s="79"/>
      <c r="I798" s="81"/>
      <c r="J798" s="138"/>
      <c r="K798" s="4"/>
      <c r="L798" s="139"/>
      <c r="M798" s="139"/>
      <c r="N798" s="139"/>
      <c r="O798" s="139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>
      <c r="A799" s="4"/>
      <c r="B799" s="79"/>
      <c r="C799" s="4"/>
      <c r="D799" s="79"/>
      <c r="E799" s="81"/>
      <c r="F799" s="80"/>
      <c r="G799" s="4"/>
      <c r="H799" s="79"/>
      <c r="I799" s="81"/>
      <c r="J799" s="138"/>
      <c r="K799" s="4"/>
      <c r="L799" s="139"/>
      <c r="M799" s="139"/>
      <c r="N799" s="139"/>
      <c r="O799" s="139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>
      <c r="A800" s="4"/>
      <c r="B800" s="79"/>
      <c r="C800" s="4"/>
      <c r="D800" s="79"/>
      <c r="E800" s="81"/>
      <c r="F800" s="80"/>
      <c r="G800" s="4"/>
      <c r="H800" s="79"/>
      <c r="I800" s="81"/>
      <c r="J800" s="138"/>
      <c r="K800" s="4"/>
      <c r="L800" s="139"/>
      <c r="M800" s="139"/>
      <c r="N800" s="139"/>
      <c r="O800" s="139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>
      <c r="A801" s="4"/>
      <c r="B801" s="79"/>
      <c r="C801" s="4"/>
      <c r="D801" s="79"/>
      <c r="E801" s="81"/>
      <c r="F801" s="80"/>
      <c r="G801" s="4"/>
      <c r="H801" s="79"/>
      <c r="I801" s="81"/>
      <c r="J801" s="138"/>
      <c r="K801" s="4"/>
      <c r="L801" s="139"/>
      <c r="M801" s="139"/>
      <c r="N801" s="139"/>
      <c r="O801" s="139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>
      <c r="A802" s="4"/>
      <c r="B802" s="79"/>
      <c r="C802" s="4"/>
      <c r="D802" s="79"/>
      <c r="E802" s="81"/>
      <c r="F802" s="80"/>
      <c r="G802" s="4"/>
      <c r="H802" s="79"/>
      <c r="I802" s="81"/>
      <c r="J802" s="138"/>
      <c r="K802" s="4"/>
      <c r="L802" s="139"/>
      <c r="M802" s="139"/>
      <c r="N802" s="139"/>
      <c r="O802" s="139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>
      <c r="A803" s="4"/>
      <c r="B803" s="79"/>
      <c r="C803" s="4"/>
      <c r="D803" s="79"/>
      <c r="E803" s="81"/>
      <c r="F803" s="80"/>
      <c r="G803" s="4"/>
      <c r="H803" s="79"/>
      <c r="I803" s="81"/>
      <c r="J803" s="138"/>
      <c r="K803" s="4"/>
      <c r="L803" s="139"/>
      <c r="M803" s="139"/>
      <c r="N803" s="139"/>
      <c r="O803" s="139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>
      <c r="A804" s="4"/>
      <c r="B804" s="79"/>
      <c r="C804" s="4"/>
      <c r="D804" s="79"/>
      <c r="E804" s="81"/>
      <c r="F804" s="80"/>
      <c r="G804" s="4"/>
      <c r="H804" s="79"/>
      <c r="I804" s="81"/>
      <c r="J804" s="138"/>
      <c r="K804" s="4"/>
      <c r="L804" s="139"/>
      <c r="M804" s="139"/>
      <c r="N804" s="139"/>
      <c r="O804" s="139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>
      <c r="A805" s="4"/>
      <c r="B805" s="79"/>
      <c r="C805" s="4"/>
      <c r="D805" s="79"/>
      <c r="E805" s="81"/>
      <c r="F805" s="80"/>
      <c r="G805" s="4"/>
      <c r="H805" s="79"/>
      <c r="I805" s="81"/>
      <c r="J805" s="138"/>
      <c r="K805" s="4"/>
      <c r="L805" s="139"/>
      <c r="M805" s="139"/>
      <c r="N805" s="139"/>
      <c r="O805" s="139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>
      <c r="A806" s="4"/>
      <c r="B806" s="79"/>
      <c r="C806" s="4"/>
      <c r="D806" s="79"/>
      <c r="E806" s="81"/>
      <c r="F806" s="80"/>
      <c r="G806" s="4"/>
      <c r="H806" s="79"/>
      <c r="I806" s="81"/>
      <c r="J806" s="138"/>
      <c r="K806" s="4"/>
      <c r="L806" s="139"/>
      <c r="M806" s="139"/>
      <c r="N806" s="139"/>
      <c r="O806" s="139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>
      <c r="A807" s="4"/>
      <c r="B807" s="79"/>
      <c r="C807" s="4"/>
      <c r="D807" s="79"/>
      <c r="E807" s="81"/>
      <c r="F807" s="80"/>
      <c r="G807" s="4"/>
      <c r="H807" s="79"/>
      <c r="I807" s="81"/>
      <c r="J807" s="138"/>
      <c r="K807" s="4"/>
      <c r="L807" s="139"/>
      <c r="M807" s="139"/>
      <c r="N807" s="139"/>
      <c r="O807" s="139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>
      <c r="A808" s="4"/>
      <c r="B808" s="79"/>
      <c r="C808" s="4"/>
      <c r="D808" s="79"/>
      <c r="E808" s="81"/>
      <c r="F808" s="80"/>
      <c r="G808" s="4"/>
      <c r="H808" s="79"/>
      <c r="I808" s="81"/>
      <c r="J808" s="138"/>
      <c r="K808" s="4"/>
      <c r="L808" s="139"/>
      <c r="M808" s="139"/>
      <c r="N808" s="139"/>
      <c r="O808" s="139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>
      <c r="A809" s="4"/>
      <c r="B809" s="79"/>
      <c r="C809" s="4"/>
      <c r="D809" s="79"/>
      <c r="E809" s="81"/>
      <c r="F809" s="80"/>
      <c r="G809" s="4"/>
      <c r="H809" s="79"/>
      <c r="I809" s="81"/>
      <c r="J809" s="138"/>
      <c r="K809" s="4"/>
      <c r="L809" s="139"/>
      <c r="M809" s="139"/>
      <c r="N809" s="139"/>
      <c r="O809" s="139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>
      <c r="A810" s="4"/>
      <c r="B810" s="79"/>
      <c r="C810" s="4"/>
      <c r="D810" s="79"/>
      <c r="E810" s="81"/>
      <c r="F810" s="80"/>
      <c r="G810" s="4"/>
      <c r="H810" s="79"/>
      <c r="I810" s="81"/>
      <c r="J810" s="138"/>
      <c r="K810" s="4"/>
      <c r="L810" s="139"/>
      <c r="M810" s="139"/>
      <c r="N810" s="139"/>
      <c r="O810" s="139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>
      <c r="A811" s="4"/>
      <c r="B811" s="79"/>
      <c r="C811" s="4"/>
      <c r="D811" s="79"/>
      <c r="E811" s="81"/>
      <c r="F811" s="80"/>
      <c r="G811" s="4"/>
      <c r="H811" s="79"/>
      <c r="I811" s="81"/>
      <c r="J811" s="138"/>
      <c r="K811" s="4"/>
      <c r="L811" s="139"/>
      <c r="M811" s="139"/>
      <c r="N811" s="139"/>
      <c r="O811" s="139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>
      <c r="A812" s="4"/>
      <c r="B812" s="79"/>
      <c r="C812" s="4"/>
      <c r="D812" s="79"/>
      <c r="E812" s="81"/>
      <c r="F812" s="80"/>
      <c r="G812" s="4"/>
      <c r="H812" s="79"/>
      <c r="I812" s="81"/>
      <c r="J812" s="138"/>
      <c r="K812" s="4"/>
      <c r="L812" s="139"/>
      <c r="M812" s="139"/>
      <c r="N812" s="139"/>
      <c r="O812" s="139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>
      <c r="A813" s="4"/>
      <c r="B813" s="79"/>
      <c r="C813" s="4"/>
      <c r="D813" s="79"/>
      <c r="E813" s="81"/>
      <c r="F813" s="80"/>
      <c r="G813" s="4"/>
      <c r="H813" s="79"/>
      <c r="I813" s="81"/>
      <c r="J813" s="138"/>
      <c r="K813" s="4"/>
      <c r="L813" s="139"/>
      <c r="M813" s="139"/>
      <c r="N813" s="139"/>
      <c r="O813" s="139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>
      <c r="A814" s="4"/>
      <c r="B814" s="79"/>
      <c r="C814" s="4"/>
      <c r="D814" s="79"/>
      <c r="E814" s="81"/>
      <c r="F814" s="80"/>
      <c r="G814" s="4"/>
      <c r="H814" s="79"/>
      <c r="I814" s="81"/>
      <c r="J814" s="138"/>
      <c r="K814" s="4"/>
      <c r="L814" s="139"/>
      <c r="M814" s="139"/>
      <c r="N814" s="139"/>
      <c r="O814" s="139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>
      <c r="A815" s="4"/>
      <c r="B815" s="79"/>
      <c r="C815" s="4"/>
      <c r="D815" s="79"/>
      <c r="E815" s="81"/>
      <c r="F815" s="80"/>
      <c r="G815" s="4"/>
      <c r="H815" s="79"/>
      <c r="I815" s="81"/>
      <c r="J815" s="138"/>
      <c r="K815" s="4"/>
      <c r="L815" s="139"/>
      <c r="M815" s="139"/>
      <c r="N815" s="139"/>
      <c r="O815" s="139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>
      <c r="A816" s="4"/>
      <c r="B816" s="79"/>
      <c r="C816" s="4"/>
      <c r="D816" s="79"/>
      <c r="E816" s="81"/>
      <c r="F816" s="80"/>
      <c r="G816" s="4"/>
      <c r="H816" s="79"/>
      <c r="I816" s="81"/>
      <c r="J816" s="138"/>
      <c r="K816" s="4"/>
      <c r="L816" s="139"/>
      <c r="M816" s="139"/>
      <c r="N816" s="139"/>
      <c r="O816" s="139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>
      <c r="A817" s="4"/>
      <c r="B817" s="79"/>
      <c r="C817" s="4"/>
      <c r="D817" s="79"/>
      <c r="E817" s="81"/>
      <c r="F817" s="80"/>
      <c r="G817" s="4"/>
      <c r="H817" s="79"/>
      <c r="I817" s="81"/>
      <c r="J817" s="138"/>
      <c r="K817" s="4"/>
      <c r="L817" s="139"/>
      <c r="M817" s="139"/>
      <c r="N817" s="139"/>
      <c r="O817" s="139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>
      <c r="A818" s="4"/>
      <c r="B818" s="79"/>
      <c r="C818" s="4"/>
      <c r="D818" s="79"/>
      <c r="E818" s="81"/>
      <c r="F818" s="80"/>
      <c r="G818" s="4"/>
      <c r="H818" s="79"/>
      <c r="I818" s="81"/>
      <c r="J818" s="138"/>
      <c r="K818" s="4"/>
      <c r="L818" s="139"/>
      <c r="M818" s="139"/>
      <c r="N818" s="139"/>
      <c r="O818" s="139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>
      <c r="A819" s="4"/>
      <c r="B819" s="79"/>
      <c r="C819" s="4"/>
      <c r="D819" s="79"/>
      <c r="E819" s="81"/>
      <c r="F819" s="80"/>
      <c r="G819" s="4"/>
      <c r="H819" s="79"/>
      <c r="I819" s="81"/>
      <c r="J819" s="138"/>
      <c r="K819" s="4"/>
      <c r="L819" s="139"/>
      <c r="M819" s="139"/>
      <c r="N819" s="139"/>
      <c r="O819" s="139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>
      <c r="A820" s="4"/>
      <c r="B820" s="79"/>
      <c r="C820" s="4"/>
      <c r="D820" s="79"/>
      <c r="E820" s="81"/>
      <c r="F820" s="80"/>
      <c r="G820" s="4"/>
      <c r="H820" s="79"/>
      <c r="I820" s="81"/>
      <c r="J820" s="138"/>
      <c r="K820" s="4"/>
      <c r="L820" s="139"/>
      <c r="M820" s="139"/>
      <c r="N820" s="139"/>
      <c r="O820" s="139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>
      <c r="A821" s="4"/>
      <c r="B821" s="79"/>
      <c r="C821" s="4"/>
      <c r="D821" s="79"/>
      <c r="E821" s="81"/>
      <c r="F821" s="80"/>
      <c r="G821" s="4"/>
      <c r="H821" s="79"/>
      <c r="I821" s="81"/>
      <c r="J821" s="138"/>
      <c r="K821" s="4"/>
      <c r="L821" s="139"/>
      <c r="M821" s="139"/>
      <c r="N821" s="139"/>
      <c r="O821" s="139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>
      <c r="A822" s="4"/>
      <c r="B822" s="79"/>
      <c r="C822" s="4"/>
      <c r="D822" s="79"/>
      <c r="E822" s="81"/>
      <c r="F822" s="80"/>
      <c r="G822" s="4"/>
      <c r="H822" s="79"/>
      <c r="I822" s="81"/>
      <c r="J822" s="138"/>
      <c r="K822" s="4"/>
      <c r="L822" s="139"/>
      <c r="M822" s="139"/>
      <c r="N822" s="139"/>
      <c r="O822" s="139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>
      <c r="A823" s="4"/>
      <c r="B823" s="79"/>
      <c r="C823" s="4"/>
      <c r="D823" s="79"/>
      <c r="E823" s="81"/>
      <c r="F823" s="80"/>
      <c r="G823" s="4"/>
      <c r="H823" s="79"/>
      <c r="I823" s="81"/>
      <c r="J823" s="138"/>
      <c r="K823" s="4"/>
      <c r="L823" s="139"/>
      <c r="M823" s="139"/>
      <c r="N823" s="139"/>
      <c r="O823" s="139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>
      <c r="A824" s="4"/>
      <c r="B824" s="79"/>
      <c r="C824" s="4"/>
      <c r="D824" s="79"/>
      <c r="E824" s="81"/>
      <c r="F824" s="80"/>
      <c r="G824" s="4"/>
      <c r="H824" s="79"/>
      <c r="I824" s="81"/>
      <c r="J824" s="138"/>
      <c r="K824" s="4"/>
      <c r="L824" s="139"/>
      <c r="M824" s="139"/>
      <c r="N824" s="139"/>
      <c r="O824" s="139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>
      <c r="A825" s="4"/>
      <c r="B825" s="79"/>
      <c r="C825" s="4"/>
      <c r="D825" s="79"/>
      <c r="E825" s="81"/>
      <c r="F825" s="80"/>
      <c r="G825" s="4"/>
      <c r="H825" s="79"/>
      <c r="I825" s="81"/>
      <c r="J825" s="138"/>
      <c r="K825" s="4"/>
      <c r="L825" s="139"/>
      <c r="M825" s="139"/>
      <c r="N825" s="139"/>
      <c r="O825" s="139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>
      <c r="A826" s="4"/>
      <c r="B826" s="79"/>
      <c r="C826" s="4"/>
      <c r="D826" s="79"/>
      <c r="E826" s="81"/>
      <c r="F826" s="80"/>
      <c r="G826" s="4"/>
      <c r="H826" s="79"/>
      <c r="I826" s="81"/>
      <c r="J826" s="138"/>
      <c r="K826" s="4"/>
      <c r="L826" s="139"/>
      <c r="M826" s="139"/>
      <c r="N826" s="139"/>
      <c r="O826" s="139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>
      <c r="A827" s="4"/>
      <c r="B827" s="79"/>
      <c r="C827" s="4"/>
      <c r="D827" s="79"/>
      <c r="E827" s="81"/>
      <c r="F827" s="80"/>
      <c r="G827" s="4"/>
      <c r="H827" s="79"/>
      <c r="I827" s="81"/>
      <c r="J827" s="138"/>
      <c r="K827" s="4"/>
      <c r="L827" s="139"/>
      <c r="M827" s="139"/>
      <c r="N827" s="139"/>
      <c r="O827" s="139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>
      <c r="A828" s="4"/>
      <c r="B828" s="79"/>
      <c r="C828" s="4"/>
      <c r="D828" s="79"/>
      <c r="E828" s="81"/>
      <c r="F828" s="80"/>
      <c r="G828" s="4"/>
      <c r="H828" s="79"/>
      <c r="I828" s="81"/>
      <c r="J828" s="138"/>
      <c r="K828" s="4"/>
      <c r="L828" s="139"/>
      <c r="M828" s="139"/>
      <c r="N828" s="139"/>
      <c r="O828" s="139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>
      <c r="A829" s="4"/>
      <c r="B829" s="79"/>
      <c r="C829" s="4"/>
      <c r="D829" s="79"/>
      <c r="E829" s="81"/>
      <c r="F829" s="80"/>
      <c r="G829" s="4"/>
      <c r="H829" s="79"/>
      <c r="I829" s="81"/>
      <c r="J829" s="138"/>
      <c r="K829" s="4"/>
      <c r="L829" s="139"/>
      <c r="M829" s="139"/>
      <c r="N829" s="139"/>
      <c r="O829" s="139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>
      <c r="A830" s="4"/>
      <c r="B830" s="79"/>
      <c r="C830" s="4"/>
      <c r="D830" s="79"/>
      <c r="E830" s="81"/>
      <c r="F830" s="80"/>
      <c r="G830" s="4"/>
      <c r="H830" s="79"/>
      <c r="I830" s="81"/>
      <c r="J830" s="138"/>
      <c r="K830" s="4"/>
      <c r="L830" s="139"/>
      <c r="M830" s="139"/>
      <c r="N830" s="139"/>
      <c r="O830" s="139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>
      <c r="A831" s="4"/>
      <c r="B831" s="79"/>
      <c r="C831" s="4"/>
      <c r="D831" s="79"/>
      <c r="E831" s="81"/>
      <c r="F831" s="80"/>
      <c r="G831" s="4"/>
      <c r="H831" s="79"/>
      <c r="I831" s="81"/>
      <c r="J831" s="138"/>
      <c r="K831" s="4"/>
      <c r="L831" s="139"/>
      <c r="M831" s="139"/>
      <c r="N831" s="139"/>
      <c r="O831" s="139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>
      <c r="A832" s="4"/>
      <c r="B832" s="79"/>
      <c r="C832" s="4"/>
      <c r="D832" s="79"/>
      <c r="E832" s="81"/>
      <c r="F832" s="80"/>
      <c r="G832" s="4"/>
      <c r="H832" s="79"/>
      <c r="I832" s="81"/>
      <c r="J832" s="138"/>
      <c r="K832" s="4"/>
      <c r="L832" s="139"/>
      <c r="M832" s="139"/>
      <c r="N832" s="139"/>
      <c r="O832" s="139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>
      <c r="A833" s="4"/>
      <c r="B833" s="79"/>
      <c r="C833" s="4"/>
      <c r="D833" s="79"/>
      <c r="E833" s="81"/>
      <c r="F833" s="80"/>
      <c r="G833" s="4"/>
      <c r="H833" s="79"/>
      <c r="I833" s="81"/>
      <c r="J833" s="138"/>
      <c r="K833" s="4"/>
      <c r="L833" s="139"/>
      <c r="M833" s="139"/>
      <c r="N833" s="139"/>
      <c r="O833" s="139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>
      <c r="A834" s="4"/>
      <c r="B834" s="79"/>
      <c r="C834" s="4"/>
      <c r="D834" s="79"/>
      <c r="E834" s="81"/>
      <c r="F834" s="80"/>
      <c r="G834" s="4"/>
      <c r="H834" s="79"/>
      <c r="I834" s="81"/>
      <c r="J834" s="138"/>
      <c r="K834" s="4"/>
      <c r="L834" s="139"/>
      <c r="M834" s="139"/>
      <c r="N834" s="139"/>
      <c r="O834" s="139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>
      <c r="A835" s="4"/>
      <c r="B835" s="79"/>
      <c r="C835" s="4"/>
      <c r="D835" s="79"/>
      <c r="E835" s="81"/>
      <c r="F835" s="80"/>
      <c r="G835" s="4"/>
      <c r="H835" s="79"/>
      <c r="I835" s="81"/>
      <c r="J835" s="138"/>
      <c r="K835" s="4"/>
      <c r="L835" s="139"/>
      <c r="M835" s="139"/>
      <c r="N835" s="139"/>
      <c r="O835" s="139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>
      <c r="A836" s="4"/>
      <c r="B836" s="79"/>
      <c r="C836" s="4"/>
      <c r="D836" s="79"/>
      <c r="E836" s="81"/>
      <c r="F836" s="80"/>
      <c r="G836" s="4"/>
      <c r="H836" s="79"/>
      <c r="I836" s="81"/>
      <c r="J836" s="138"/>
      <c r="K836" s="4"/>
      <c r="L836" s="139"/>
      <c r="M836" s="139"/>
      <c r="N836" s="139"/>
      <c r="O836" s="139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>
      <c r="A837" s="4"/>
      <c r="B837" s="79"/>
      <c r="C837" s="4"/>
      <c r="D837" s="79"/>
      <c r="E837" s="81"/>
      <c r="F837" s="80"/>
      <c r="G837" s="4"/>
      <c r="H837" s="79"/>
      <c r="I837" s="81"/>
      <c r="J837" s="138"/>
      <c r="K837" s="4"/>
      <c r="L837" s="139"/>
      <c r="M837" s="139"/>
      <c r="N837" s="139"/>
      <c r="O837" s="139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>
      <c r="A838" s="4"/>
      <c r="B838" s="79"/>
      <c r="C838" s="4"/>
      <c r="D838" s="79"/>
      <c r="E838" s="81"/>
      <c r="F838" s="80"/>
      <c r="G838" s="4"/>
      <c r="H838" s="79"/>
      <c r="I838" s="81"/>
      <c r="J838" s="138"/>
      <c r="K838" s="4"/>
      <c r="L838" s="139"/>
      <c r="M838" s="139"/>
      <c r="N838" s="139"/>
      <c r="O838" s="139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>
      <c r="A839" s="4"/>
      <c r="B839" s="79"/>
      <c r="C839" s="4"/>
      <c r="D839" s="79"/>
      <c r="E839" s="81"/>
      <c r="F839" s="80"/>
      <c r="G839" s="4"/>
      <c r="H839" s="79"/>
      <c r="I839" s="81"/>
      <c r="J839" s="138"/>
      <c r="K839" s="4"/>
      <c r="L839" s="139"/>
      <c r="M839" s="139"/>
      <c r="N839" s="139"/>
      <c r="O839" s="139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>
      <c r="A840" s="4"/>
      <c r="B840" s="79"/>
      <c r="C840" s="4"/>
      <c r="D840" s="79"/>
      <c r="E840" s="81"/>
      <c r="F840" s="80"/>
      <c r="G840" s="4"/>
      <c r="H840" s="79"/>
      <c r="I840" s="81"/>
      <c r="J840" s="138"/>
      <c r="K840" s="4"/>
      <c r="L840" s="139"/>
      <c r="M840" s="139"/>
      <c r="N840" s="139"/>
      <c r="O840" s="139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>
      <c r="A841" s="4"/>
      <c r="B841" s="79"/>
      <c r="C841" s="4"/>
      <c r="D841" s="79"/>
      <c r="E841" s="81"/>
      <c r="F841" s="80"/>
      <c r="G841" s="4"/>
      <c r="H841" s="79"/>
      <c r="I841" s="81"/>
      <c r="J841" s="138"/>
      <c r="K841" s="4"/>
      <c r="L841" s="139"/>
      <c r="M841" s="139"/>
      <c r="N841" s="139"/>
      <c r="O841" s="139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>
      <c r="A842" s="4"/>
      <c r="B842" s="79"/>
      <c r="C842" s="4"/>
      <c r="D842" s="79"/>
      <c r="E842" s="81"/>
      <c r="F842" s="80"/>
      <c r="G842" s="4"/>
      <c r="H842" s="79"/>
      <c r="I842" s="81"/>
      <c r="J842" s="138"/>
      <c r="K842" s="4"/>
      <c r="L842" s="139"/>
      <c r="M842" s="139"/>
      <c r="N842" s="139"/>
      <c r="O842" s="139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>
      <c r="A843" s="4"/>
      <c r="B843" s="79"/>
      <c r="C843" s="4"/>
      <c r="D843" s="79"/>
      <c r="E843" s="81"/>
      <c r="F843" s="80"/>
      <c r="G843" s="4"/>
      <c r="H843" s="79"/>
      <c r="I843" s="81"/>
      <c r="J843" s="138"/>
      <c r="K843" s="4"/>
      <c r="L843" s="139"/>
      <c r="M843" s="139"/>
      <c r="N843" s="139"/>
      <c r="O843" s="139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>
      <c r="A844" s="4"/>
      <c r="B844" s="79"/>
      <c r="C844" s="4"/>
      <c r="D844" s="79"/>
      <c r="E844" s="81"/>
      <c r="F844" s="80"/>
      <c r="G844" s="4"/>
      <c r="H844" s="79"/>
      <c r="I844" s="81"/>
      <c r="J844" s="138"/>
      <c r="K844" s="4"/>
      <c r="L844" s="139"/>
      <c r="M844" s="139"/>
      <c r="N844" s="139"/>
      <c r="O844" s="139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>
      <c r="A845" s="4"/>
      <c r="B845" s="79"/>
      <c r="C845" s="4"/>
      <c r="D845" s="79"/>
      <c r="E845" s="81"/>
      <c r="F845" s="80"/>
      <c r="G845" s="4"/>
      <c r="H845" s="79"/>
      <c r="I845" s="81"/>
      <c r="J845" s="138"/>
      <c r="K845" s="4"/>
      <c r="L845" s="139"/>
      <c r="M845" s="139"/>
      <c r="N845" s="139"/>
      <c r="O845" s="139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>
      <c r="A846" s="4"/>
      <c r="B846" s="79"/>
      <c r="C846" s="4"/>
      <c r="D846" s="79"/>
      <c r="E846" s="81"/>
      <c r="F846" s="80"/>
      <c r="G846" s="4"/>
      <c r="H846" s="79"/>
      <c r="I846" s="81"/>
      <c r="J846" s="138"/>
      <c r="K846" s="4"/>
      <c r="L846" s="139"/>
      <c r="M846" s="139"/>
      <c r="N846" s="139"/>
      <c r="O846" s="139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>
      <c r="A847" s="4"/>
      <c r="B847" s="79"/>
      <c r="C847" s="4"/>
      <c r="D847" s="79"/>
      <c r="E847" s="81"/>
      <c r="F847" s="80"/>
      <c r="G847" s="4"/>
      <c r="H847" s="79"/>
      <c r="I847" s="81"/>
      <c r="J847" s="138"/>
      <c r="K847" s="4"/>
      <c r="L847" s="139"/>
      <c r="M847" s="139"/>
      <c r="N847" s="139"/>
      <c r="O847" s="139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>
      <c r="A848" s="4"/>
      <c r="B848" s="79"/>
      <c r="C848" s="4"/>
      <c r="D848" s="79"/>
      <c r="E848" s="81"/>
      <c r="F848" s="80"/>
      <c r="G848" s="4"/>
      <c r="H848" s="79"/>
      <c r="I848" s="81"/>
      <c r="J848" s="138"/>
      <c r="K848" s="4"/>
      <c r="L848" s="139"/>
      <c r="M848" s="139"/>
      <c r="N848" s="139"/>
      <c r="O848" s="139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>
      <c r="A849" s="4"/>
      <c r="B849" s="79"/>
      <c r="C849" s="4"/>
      <c r="D849" s="79"/>
      <c r="E849" s="81"/>
      <c r="F849" s="80"/>
      <c r="G849" s="4"/>
      <c r="H849" s="79"/>
      <c r="I849" s="81"/>
      <c r="J849" s="138"/>
      <c r="K849" s="4"/>
      <c r="L849" s="139"/>
      <c r="M849" s="139"/>
      <c r="N849" s="139"/>
      <c r="O849" s="139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>
      <c r="A850" s="4"/>
      <c r="B850" s="79"/>
      <c r="C850" s="4"/>
      <c r="D850" s="79"/>
      <c r="E850" s="81"/>
      <c r="F850" s="80"/>
      <c r="G850" s="4"/>
      <c r="H850" s="79"/>
      <c r="I850" s="81"/>
      <c r="J850" s="138"/>
      <c r="K850" s="4"/>
      <c r="L850" s="139"/>
      <c r="M850" s="139"/>
      <c r="N850" s="139"/>
      <c r="O850" s="139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>
      <c r="A851" s="4"/>
      <c r="B851" s="79"/>
      <c r="C851" s="4"/>
      <c r="D851" s="79"/>
      <c r="E851" s="81"/>
      <c r="F851" s="80"/>
      <c r="G851" s="4"/>
      <c r="H851" s="79"/>
      <c r="I851" s="81"/>
      <c r="J851" s="138"/>
      <c r="K851" s="4"/>
      <c r="L851" s="139"/>
      <c r="M851" s="139"/>
      <c r="N851" s="139"/>
      <c r="O851" s="139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>
      <c r="A852" s="4"/>
      <c r="B852" s="79"/>
      <c r="C852" s="4"/>
      <c r="D852" s="79"/>
      <c r="E852" s="81"/>
      <c r="F852" s="80"/>
      <c r="G852" s="4"/>
      <c r="H852" s="79"/>
      <c r="I852" s="81"/>
      <c r="J852" s="138"/>
      <c r="K852" s="4"/>
      <c r="L852" s="139"/>
      <c r="M852" s="139"/>
      <c r="N852" s="139"/>
      <c r="O852" s="139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>
      <c r="A853" s="4"/>
      <c r="B853" s="79"/>
      <c r="C853" s="4"/>
      <c r="D853" s="79"/>
      <c r="E853" s="81"/>
      <c r="F853" s="80"/>
      <c r="G853" s="4"/>
      <c r="H853" s="79"/>
      <c r="I853" s="81"/>
      <c r="J853" s="138"/>
      <c r="K853" s="4"/>
      <c r="L853" s="139"/>
      <c r="M853" s="139"/>
      <c r="N853" s="139"/>
      <c r="O853" s="139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>
      <c r="A854" s="4"/>
      <c r="B854" s="79"/>
      <c r="C854" s="4"/>
      <c r="D854" s="79"/>
      <c r="E854" s="81"/>
      <c r="F854" s="80"/>
      <c r="G854" s="4"/>
      <c r="H854" s="79"/>
      <c r="I854" s="81"/>
      <c r="J854" s="138"/>
      <c r="K854" s="4"/>
      <c r="L854" s="139"/>
      <c r="M854" s="139"/>
      <c r="N854" s="139"/>
      <c r="O854" s="139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>
      <c r="A855" s="4"/>
      <c r="B855" s="79"/>
      <c r="C855" s="4"/>
      <c r="D855" s="79"/>
      <c r="E855" s="81"/>
      <c r="F855" s="80"/>
      <c r="G855" s="4"/>
      <c r="H855" s="79"/>
      <c r="I855" s="81"/>
      <c r="J855" s="138"/>
      <c r="K855" s="4"/>
      <c r="L855" s="139"/>
      <c r="M855" s="139"/>
      <c r="N855" s="139"/>
      <c r="O855" s="139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>
      <c r="A856" s="4"/>
      <c r="B856" s="79"/>
      <c r="C856" s="4"/>
      <c r="D856" s="79"/>
      <c r="E856" s="81"/>
      <c r="F856" s="80"/>
      <c r="G856" s="4"/>
      <c r="H856" s="79"/>
      <c r="I856" s="81"/>
      <c r="J856" s="138"/>
      <c r="K856" s="4"/>
      <c r="L856" s="139"/>
      <c r="M856" s="139"/>
      <c r="N856" s="139"/>
      <c r="O856" s="139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>
      <c r="A857" s="4"/>
      <c r="B857" s="79"/>
      <c r="C857" s="4"/>
      <c r="D857" s="79"/>
      <c r="E857" s="81"/>
      <c r="F857" s="80"/>
      <c r="G857" s="4"/>
      <c r="H857" s="79"/>
      <c r="I857" s="81"/>
      <c r="J857" s="138"/>
      <c r="K857" s="4"/>
      <c r="L857" s="139"/>
      <c r="M857" s="139"/>
      <c r="N857" s="139"/>
      <c r="O857" s="139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>
      <c r="A858" s="4"/>
      <c r="B858" s="79"/>
      <c r="C858" s="4"/>
      <c r="D858" s="79"/>
      <c r="E858" s="81"/>
      <c r="F858" s="80"/>
      <c r="G858" s="4"/>
      <c r="H858" s="79"/>
      <c r="I858" s="81"/>
      <c r="J858" s="138"/>
      <c r="K858" s="4"/>
      <c r="L858" s="139"/>
      <c r="M858" s="139"/>
      <c r="N858" s="139"/>
      <c r="O858" s="139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>
      <c r="A859" s="4"/>
      <c r="B859" s="79"/>
      <c r="C859" s="4"/>
      <c r="D859" s="79"/>
      <c r="E859" s="81"/>
      <c r="F859" s="80"/>
      <c r="G859" s="4"/>
      <c r="H859" s="79"/>
      <c r="I859" s="81"/>
      <c r="J859" s="138"/>
      <c r="K859" s="4"/>
      <c r="L859" s="139"/>
      <c r="M859" s="139"/>
      <c r="N859" s="139"/>
      <c r="O859" s="139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>
      <c r="A860" s="4"/>
      <c r="B860" s="79"/>
      <c r="C860" s="4"/>
      <c r="D860" s="79"/>
      <c r="E860" s="81"/>
      <c r="F860" s="80"/>
      <c r="G860" s="4"/>
      <c r="H860" s="79"/>
      <c r="I860" s="81"/>
      <c r="J860" s="138"/>
      <c r="K860" s="4"/>
      <c r="L860" s="139"/>
      <c r="M860" s="139"/>
      <c r="N860" s="139"/>
      <c r="O860" s="139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>
      <c r="A861" s="4"/>
      <c r="B861" s="79"/>
      <c r="C861" s="4"/>
      <c r="D861" s="79"/>
      <c r="E861" s="81"/>
      <c r="F861" s="80"/>
      <c r="G861" s="4"/>
      <c r="H861" s="79"/>
      <c r="I861" s="81"/>
      <c r="J861" s="138"/>
      <c r="K861" s="4"/>
      <c r="L861" s="139"/>
      <c r="M861" s="139"/>
      <c r="N861" s="139"/>
      <c r="O861" s="139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>
      <c r="A862" s="4"/>
      <c r="B862" s="79"/>
      <c r="C862" s="4"/>
      <c r="D862" s="79"/>
      <c r="E862" s="81"/>
      <c r="F862" s="80"/>
      <c r="G862" s="4"/>
      <c r="H862" s="79"/>
      <c r="I862" s="81"/>
      <c r="J862" s="138"/>
      <c r="K862" s="4"/>
      <c r="L862" s="139"/>
      <c r="M862" s="139"/>
      <c r="N862" s="139"/>
      <c r="O862" s="139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>
      <c r="A863" s="4"/>
      <c r="B863" s="79"/>
      <c r="C863" s="4"/>
      <c r="D863" s="79"/>
      <c r="E863" s="81"/>
      <c r="F863" s="80"/>
      <c r="G863" s="4"/>
      <c r="H863" s="79"/>
      <c r="I863" s="81"/>
      <c r="J863" s="138"/>
      <c r="K863" s="4"/>
      <c r="L863" s="139"/>
      <c r="M863" s="139"/>
      <c r="N863" s="139"/>
      <c r="O863" s="139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>
      <c r="A864" s="4"/>
      <c r="B864" s="79"/>
      <c r="C864" s="4"/>
      <c r="D864" s="79"/>
      <c r="E864" s="81"/>
      <c r="F864" s="80"/>
      <c r="G864" s="4"/>
      <c r="H864" s="79"/>
      <c r="I864" s="81"/>
      <c r="J864" s="138"/>
      <c r="K864" s="4"/>
      <c r="L864" s="139"/>
      <c r="M864" s="139"/>
      <c r="N864" s="139"/>
      <c r="O864" s="139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>
      <c r="A865" s="4"/>
      <c r="B865" s="79"/>
      <c r="C865" s="4"/>
      <c r="D865" s="79"/>
      <c r="E865" s="81"/>
      <c r="F865" s="80"/>
      <c r="G865" s="4"/>
      <c r="H865" s="79"/>
      <c r="I865" s="81"/>
      <c r="J865" s="138"/>
      <c r="K865" s="4"/>
      <c r="L865" s="139"/>
      <c r="M865" s="139"/>
      <c r="N865" s="139"/>
      <c r="O865" s="139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>
      <c r="A866" s="4"/>
      <c r="B866" s="79"/>
      <c r="C866" s="4"/>
      <c r="D866" s="79"/>
      <c r="E866" s="81"/>
      <c r="F866" s="80"/>
      <c r="G866" s="4"/>
      <c r="H866" s="79"/>
      <c r="I866" s="81"/>
      <c r="J866" s="138"/>
      <c r="K866" s="4"/>
      <c r="L866" s="139"/>
      <c r="M866" s="139"/>
      <c r="N866" s="139"/>
      <c r="O866" s="139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>
      <c r="A867" s="4"/>
      <c r="B867" s="79"/>
      <c r="C867" s="4"/>
      <c r="D867" s="79"/>
      <c r="E867" s="81"/>
      <c r="F867" s="80"/>
      <c r="G867" s="4"/>
      <c r="H867" s="79"/>
      <c r="I867" s="81"/>
      <c r="J867" s="138"/>
      <c r="K867" s="4"/>
      <c r="L867" s="139"/>
      <c r="M867" s="139"/>
      <c r="N867" s="139"/>
      <c r="O867" s="139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>
      <c r="A868" s="4"/>
      <c r="B868" s="79"/>
      <c r="C868" s="4"/>
      <c r="D868" s="79"/>
      <c r="E868" s="81"/>
      <c r="F868" s="80"/>
      <c r="G868" s="4"/>
      <c r="H868" s="79"/>
      <c r="I868" s="81"/>
      <c r="J868" s="138"/>
      <c r="K868" s="4"/>
      <c r="L868" s="139"/>
      <c r="M868" s="139"/>
      <c r="N868" s="139"/>
      <c r="O868" s="139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>
      <c r="A869" s="4"/>
      <c r="B869" s="79"/>
      <c r="C869" s="4"/>
      <c r="D869" s="79"/>
      <c r="E869" s="81"/>
      <c r="F869" s="80"/>
      <c r="G869" s="4"/>
      <c r="H869" s="79"/>
      <c r="I869" s="81"/>
      <c r="J869" s="138"/>
      <c r="K869" s="4"/>
      <c r="L869" s="139"/>
      <c r="M869" s="139"/>
      <c r="N869" s="139"/>
      <c r="O869" s="139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>
      <c r="A870" s="4"/>
      <c r="B870" s="79"/>
      <c r="C870" s="4"/>
      <c r="D870" s="79"/>
      <c r="E870" s="81"/>
      <c r="F870" s="80"/>
      <c r="G870" s="4"/>
      <c r="H870" s="79"/>
      <c r="I870" s="81"/>
      <c r="J870" s="138"/>
      <c r="K870" s="4"/>
      <c r="L870" s="139"/>
      <c r="M870" s="139"/>
      <c r="N870" s="139"/>
      <c r="O870" s="139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>
      <c r="A871" s="4"/>
      <c r="B871" s="79"/>
      <c r="C871" s="4"/>
      <c r="D871" s="79"/>
      <c r="E871" s="81"/>
      <c r="F871" s="80"/>
      <c r="G871" s="4"/>
      <c r="H871" s="79"/>
      <c r="I871" s="81"/>
      <c r="J871" s="138"/>
      <c r="K871" s="4"/>
      <c r="L871" s="139"/>
      <c r="M871" s="139"/>
      <c r="N871" s="139"/>
      <c r="O871" s="139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>
      <c r="A872" s="4"/>
      <c r="B872" s="79"/>
      <c r="C872" s="4"/>
      <c r="D872" s="79"/>
      <c r="E872" s="81"/>
      <c r="F872" s="80"/>
      <c r="G872" s="4"/>
      <c r="H872" s="79"/>
      <c r="I872" s="81"/>
      <c r="J872" s="138"/>
      <c r="K872" s="4"/>
      <c r="L872" s="139"/>
      <c r="M872" s="139"/>
      <c r="N872" s="139"/>
      <c r="O872" s="139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>
      <c r="A873" s="4"/>
      <c r="B873" s="79"/>
      <c r="C873" s="4"/>
      <c r="D873" s="79"/>
      <c r="E873" s="81"/>
      <c r="F873" s="80"/>
      <c r="G873" s="4"/>
      <c r="H873" s="79"/>
      <c r="I873" s="81"/>
      <c r="J873" s="138"/>
      <c r="K873" s="4"/>
      <c r="L873" s="139"/>
      <c r="M873" s="139"/>
      <c r="N873" s="139"/>
      <c r="O873" s="139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>
      <c r="A874" s="4"/>
      <c r="B874" s="79"/>
      <c r="C874" s="4"/>
      <c r="D874" s="79"/>
      <c r="E874" s="81"/>
      <c r="F874" s="80"/>
      <c r="G874" s="4"/>
      <c r="H874" s="79"/>
      <c r="I874" s="81"/>
      <c r="J874" s="138"/>
      <c r="K874" s="4"/>
      <c r="L874" s="139"/>
      <c r="M874" s="139"/>
      <c r="N874" s="139"/>
      <c r="O874" s="139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>
      <c r="A875" s="4"/>
      <c r="B875" s="79"/>
      <c r="C875" s="4"/>
      <c r="D875" s="79"/>
      <c r="E875" s="81"/>
      <c r="F875" s="80"/>
      <c r="G875" s="4"/>
      <c r="H875" s="79"/>
      <c r="I875" s="81"/>
      <c r="J875" s="138"/>
      <c r="K875" s="4"/>
      <c r="L875" s="139"/>
      <c r="M875" s="139"/>
      <c r="N875" s="139"/>
      <c r="O875" s="139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>
      <c r="A876" s="4"/>
      <c r="B876" s="79"/>
      <c r="C876" s="4"/>
      <c r="D876" s="79"/>
      <c r="E876" s="81"/>
      <c r="F876" s="80"/>
      <c r="G876" s="4"/>
      <c r="H876" s="79"/>
      <c r="I876" s="81"/>
      <c r="J876" s="138"/>
      <c r="K876" s="4"/>
      <c r="L876" s="139"/>
      <c r="M876" s="139"/>
      <c r="N876" s="139"/>
      <c r="O876" s="139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>
      <c r="A877" s="4"/>
      <c r="B877" s="79"/>
      <c r="C877" s="4"/>
      <c r="D877" s="79"/>
      <c r="E877" s="81"/>
      <c r="F877" s="80"/>
      <c r="G877" s="4"/>
      <c r="H877" s="79"/>
      <c r="I877" s="81"/>
      <c r="J877" s="138"/>
      <c r="K877" s="4"/>
      <c r="L877" s="139"/>
      <c r="M877" s="139"/>
      <c r="N877" s="139"/>
      <c r="O877" s="139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>
      <c r="A878" s="4"/>
      <c r="B878" s="79"/>
      <c r="C878" s="4"/>
      <c r="D878" s="79"/>
      <c r="E878" s="81"/>
      <c r="F878" s="80"/>
      <c r="G878" s="4"/>
      <c r="H878" s="79"/>
      <c r="I878" s="81"/>
      <c r="J878" s="138"/>
      <c r="K878" s="4"/>
      <c r="L878" s="139"/>
      <c r="M878" s="139"/>
      <c r="N878" s="139"/>
      <c r="O878" s="139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>
      <c r="A879" s="4"/>
      <c r="B879" s="79"/>
      <c r="C879" s="4"/>
      <c r="D879" s="79"/>
      <c r="E879" s="81"/>
      <c r="F879" s="80"/>
      <c r="G879" s="4"/>
      <c r="H879" s="79"/>
      <c r="I879" s="81"/>
      <c r="J879" s="138"/>
      <c r="K879" s="4"/>
      <c r="L879" s="139"/>
      <c r="M879" s="139"/>
      <c r="N879" s="139"/>
      <c r="O879" s="139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>
      <c r="A880" s="4"/>
      <c r="B880" s="79"/>
      <c r="C880" s="4"/>
      <c r="D880" s="79"/>
      <c r="E880" s="81"/>
      <c r="F880" s="80"/>
      <c r="G880" s="4"/>
      <c r="H880" s="79"/>
      <c r="I880" s="81"/>
      <c r="J880" s="138"/>
      <c r="K880" s="4"/>
      <c r="L880" s="139"/>
      <c r="M880" s="139"/>
      <c r="N880" s="139"/>
      <c r="O880" s="139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>
      <c r="A881" s="4"/>
      <c r="B881" s="79"/>
      <c r="C881" s="4"/>
      <c r="D881" s="79"/>
      <c r="E881" s="81"/>
      <c r="F881" s="80"/>
      <c r="G881" s="4"/>
      <c r="H881" s="79"/>
      <c r="I881" s="81"/>
      <c r="J881" s="138"/>
      <c r="K881" s="4"/>
      <c r="L881" s="139"/>
      <c r="M881" s="139"/>
      <c r="N881" s="139"/>
      <c r="O881" s="139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>
      <c r="A882" s="4"/>
      <c r="B882" s="79"/>
      <c r="C882" s="4"/>
      <c r="D882" s="79"/>
      <c r="E882" s="81"/>
      <c r="F882" s="80"/>
      <c r="G882" s="4"/>
      <c r="H882" s="79"/>
      <c r="I882" s="81"/>
      <c r="J882" s="138"/>
      <c r="K882" s="4"/>
      <c r="L882" s="139"/>
      <c r="M882" s="139"/>
      <c r="N882" s="139"/>
      <c r="O882" s="139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>
      <c r="A883" s="4"/>
      <c r="B883" s="79"/>
      <c r="C883" s="4"/>
      <c r="D883" s="79"/>
      <c r="E883" s="81"/>
      <c r="F883" s="80"/>
      <c r="G883" s="4"/>
      <c r="H883" s="79"/>
      <c r="I883" s="81"/>
      <c r="J883" s="138"/>
      <c r="K883" s="4"/>
      <c r="L883" s="139"/>
      <c r="M883" s="139"/>
      <c r="N883" s="139"/>
      <c r="O883" s="139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>
      <c r="A884" s="4"/>
      <c r="B884" s="79"/>
      <c r="C884" s="4"/>
      <c r="D884" s="79"/>
      <c r="E884" s="81"/>
      <c r="F884" s="80"/>
      <c r="G884" s="4"/>
      <c r="H884" s="79"/>
      <c r="I884" s="81"/>
      <c r="J884" s="138"/>
      <c r="K884" s="4"/>
      <c r="L884" s="139"/>
      <c r="M884" s="139"/>
      <c r="N884" s="139"/>
      <c r="O884" s="139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>
      <c r="A885" s="4"/>
      <c r="B885" s="79"/>
      <c r="C885" s="4"/>
      <c r="D885" s="79"/>
      <c r="E885" s="81"/>
      <c r="F885" s="80"/>
      <c r="G885" s="4"/>
      <c r="H885" s="79"/>
      <c r="I885" s="81"/>
      <c r="J885" s="138"/>
      <c r="K885" s="4"/>
      <c r="L885" s="139"/>
      <c r="M885" s="139"/>
      <c r="N885" s="139"/>
      <c r="O885" s="139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>
      <c r="A886" s="4"/>
      <c r="B886" s="79"/>
      <c r="C886" s="4"/>
      <c r="D886" s="79"/>
      <c r="E886" s="81"/>
      <c r="F886" s="80"/>
      <c r="G886" s="4"/>
      <c r="H886" s="79"/>
      <c r="I886" s="81"/>
      <c r="J886" s="138"/>
      <c r="K886" s="4"/>
      <c r="L886" s="139"/>
      <c r="M886" s="139"/>
      <c r="N886" s="139"/>
      <c r="O886" s="139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>
      <c r="A887" s="4"/>
      <c r="B887" s="79"/>
      <c r="C887" s="4"/>
      <c r="D887" s="79"/>
      <c r="E887" s="81"/>
      <c r="F887" s="80"/>
      <c r="G887" s="4"/>
      <c r="H887" s="79"/>
      <c r="I887" s="81"/>
      <c r="J887" s="138"/>
      <c r="K887" s="4"/>
      <c r="L887" s="139"/>
      <c r="M887" s="139"/>
      <c r="N887" s="139"/>
      <c r="O887" s="139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>
      <c r="A888" s="4"/>
      <c r="B888" s="79"/>
      <c r="C888" s="4"/>
      <c r="D888" s="79"/>
      <c r="E888" s="81"/>
      <c r="F888" s="80"/>
      <c r="G888" s="4"/>
      <c r="H888" s="79"/>
      <c r="I888" s="81"/>
      <c r="J888" s="138"/>
      <c r="K888" s="4"/>
      <c r="L888" s="139"/>
      <c r="M888" s="139"/>
      <c r="N888" s="139"/>
      <c r="O888" s="139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>
      <c r="A889" s="4"/>
      <c r="B889" s="79"/>
      <c r="C889" s="4"/>
      <c r="D889" s="79"/>
      <c r="E889" s="81"/>
      <c r="F889" s="80"/>
      <c r="G889" s="4"/>
      <c r="H889" s="79"/>
      <c r="I889" s="81"/>
      <c r="J889" s="138"/>
      <c r="K889" s="4"/>
      <c r="L889" s="139"/>
      <c r="M889" s="139"/>
      <c r="N889" s="139"/>
      <c r="O889" s="139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>
      <c r="A890" s="4"/>
      <c r="B890" s="79"/>
      <c r="C890" s="4"/>
      <c r="D890" s="79"/>
      <c r="E890" s="81"/>
      <c r="F890" s="80"/>
      <c r="G890" s="4"/>
      <c r="H890" s="79"/>
      <c r="I890" s="81"/>
      <c r="J890" s="138"/>
      <c r="K890" s="4"/>
      <c r="L890" s="139"/>
      <c r="M890" s="139"/>
      <c r="N890" s="139"/>
      <c r="O890" s="139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>
      <c r="A891" s="4"/>
      <c r="B891" s="79"/>
      <c r="C891" s="4"/>
      <c r="D891" s="79"/>
      <c r="E891" s="81"/>
      <c r="F891" s="80"/>
      <c r="G891" s="4"/>
      <c r="H891" s="79"/>
      <c r="I891" s="81"/>
      <c r="J891" s="138"/>
      <c r="K891" s="4"/>
      <c r="L891" s="139"/>
      <c r="M891" s="139"/>
      <c r="N891" s="139"/>
      <c r="O891" s="139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>
      <c r="A892" s="4"/>
      <c r="B892" s="79"/>
      <c r="C892" s="4"/>
      <c r="D892" s="79"/>
      <c r="E892" s="81"/>
      <c r="F892" s="80"/>
      <c r="G892" s="4"/>
      <c r="H892" s="79"/>
      <c r="I892" s="81"/>
      <c r="J892" s="138"/>
      <c r="K892" s="4"/>
      <c r="L892" s="139"/>
      <c r="M892" s="139"/>
      <c r="N892" s="139"/>
      <c r="O892" s="139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>
      <c r="A893" s="4"/>
      <c r="B893" s="79"/>
      <c r="C893" s="4"/>
      <c r="D893" s="79"/>
      <c r="E893" s="81"/>
      <c r="F893" s="80"/>
      <c r="G893" s="4"/>
      <c r="H893" s="79"/>
      <c r="I893" s="81"/>
      <c r="J893" s="138"/>
      <c r="K893" s="4"/>
      <c r="L893" s="139"/>
      <c r="M893" s="139"/>
      <c r="N893" s="139"/>
      <c r="O893" s="139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>
      <c r="A894" s="4"/>
      <c r="B894" s="79"/>
      <c r="C894" s="4"/>
      <c r="D894" s="79"/>
      <c r="E894" s="81"/>
      <c r="F894" s="80"/>
      <c r="G894" s="4"/>
      <c r="H894" s="79"/>
      <c r="I894" s="81"/>
      <c r="J894" s="138"/>
      <c r="K894" s="4"/>
      <c r="L894" s="139"/>
      <c r="M894" s="139"/>
      <c r="N894" s="139"/>
      <c r="O894" s="139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>
      <c r="A895" s="4"/>
      <c r="B895" s="79"/>
      <c r="C895" s="4"/>
      <c r="D895" s="79"/>
      <c r="E895" s="81"/>
      <c r="F895" s="80"/>
      <c r="G895" s="4"/>
      <c r="H895" s="79"/>
      <c r="I895" s="81"/>
      <c r="J895" s="138"/>
      <c r="K895" s="4"/>
      <c r="L895" s="139"/>
      <c r="M895" s="139"/>
      <c r="N895" s="139"/>
      <c r="O895" s="139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>
      <c r="A896" s="4"/>
      <c r="B896" s="79"/>
      <c r="C896" s="4"/>
      <c r="D896" s="79"/>
      <c r="E896" s="81"/>
      <c r="F896" s="80"/>
      <c r="G896" s="4"/>
      <c r="H896" s="79"/>
      <c r="I896" s="81"/>
      <c r="J896" s="138"/>
      <c r="K896" s="4"/>
      <c r="L896" s="139"/>
      <c r="M896" s="139"/>
      <c r="N896" s="139"/>
      <c r="O896" s="139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>
      <c r="A897" s="4"/>
      <c r="B897" s="79"/>
      <c r="C897" s="4"/>
      <c r="D897" s="79"/>
      <c r="E897" s="81"/>
      <c r="F897" s="80"/>
      <c r="G897" s="4"/>
      <c r="H897" s="79"/>
      <c r="I897" s="81"/>
      <c r="J897" s="138"/>
      <c r="K897" s="4"/>
      <c r="L897" s="139"/>
      <c r="M897" s="139"/>
      <c r="N897" s="139"/>
      <c r="O897" s="139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>
      <c r="A898" s="4"/>
      <c r="B898" s="79"/>
      <c r="C898" s="4"/>
      <c r="D898" s="79"/>
      <c r="E898" s="81"/>
      <c r="F898" s="80"/>
      <c r="G898" s="4"/>
      <c r="H898" s="79"/>
      <c r="I898" s="81"/>
      <c r="J898" s="138"/>
      <c r="K898" s="4"/>
      <c r="L898" s="139"/>
      <c r="M898" s="139"/>
      <c r="N898" s="139"/>
      <c r="O898" s="139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>
      <c r="A899" s="4"/>
      <c r="B899" s="79"/>
      <c r="C899" s="4"/>
      <c r="D899" s="79"/>
      <c r="E899" s="81"/>
      <c r="F899" s="80"/>
      <c r="G899" s="4"/>
      <c r="H899" s="79"/>
      <c r="I899" s="81"/>
      <c r="J899" s="138"/>
      <c r="K899" s="4"/>
      <c r="L899" s="139"/>
      <c r="M899" s="139"/>
      <c r="N899" s="139"/>
      <c r="O899" s="139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>
      <c r="A900" s="4"/>
      <c r="B900" s="79"/>
      <c r="C900" s="4"/>
      <c r="D900" s="79"/>
      <c r="E900" s="81"/>
      <c r="F900" s="80"/>
      <c r="G900" s="4"/>
      <c r="H900" s="79"/>
      <c r="I900" s="81"/>
      <c r="J900" s="138"/>
      <c r="K900" s="4"/>
      <c r="L900" s="139"/>
      <c r="M900" s="139"/>
      <c r="N900" s="139"/>
      <c r="O900" s="139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>
      <c r="A901" s="4"/>
      <c r="B901" s="79"/>
      <c r="C901" s="4"/>
      <c r="D901" s="79"/>
      <c r="E901" s="81"/>
      <c r="F901" s="80"/>
      <c r="G901" s="4"/>
      <c r="H901" s="79"/>
      <c r="I901" s="81"/>
      <c r="J901" s="138"/>
      <c r="K901" s="4"/>
      <c r="L901" s="139"/>
      <c r="M901" s="139"/>
      <c r="N901" s="139"/>
      <c r="O901" s="139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>
      <c r="A902" s="4"/>
      <c r="B902" s="79"/>
      <c r="C902" s="4"/>
      <c r="D902" s="79"/>
      <c r="E902" s="81"/>
      <c r="F902" s="80"/>
      <c r="G902" s="4"/>
      <c r="H902" s="79"/>
      <c r="I902" s="81"/>
      <c r="J902" s="138"/>
      <c r="K902" s="4"/>
      <c r="L902" s="139"/>
      <c r="M902" s="139"/>
      <c r="N902" s="139"/>
      <c r="O902" s="139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>
      <c r="A903" s="4"/>
      <c r="B903" s="79"/>
      <c r="C903" s="4"/>
      <c r="D903" s="79"/>
      <c r="E903" s="81"/>
      <c r="F903" s="80"/>
      <c r="G903" s="4"/>
      <c r="H903" s="79"/>
      <c r="I903" s="81"/>
      <c r="J903" s="138"/>
      <c r="K903" s="4"/>
      <c r="L903" s="139"/>
      <c r="M903" s="139"/>
      <c r="N903" s="139"/>
      <c r="O903" s="139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>
      <c r="A904" s="4"/>
      <c r="B904" s="79"/>
      <c r="C904" s="4"/>
      <c r="D904" s="79"/>
      <c r="E904" s="81"/>
      <c r="F904" s="80"/>
      <c r="G904" s="4"/>
      <c r="H904" s="79"/>
      <c r="I904" s="81"/>
      <c r="J904" s="138"/>
      <c r="K904" s="4"/>
      <c r="L904" s="139"/>
      <c r="M904" s="139"/>
      <c r="N904" s="139"/>
      <c r="O904" s="139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>
      <c r="A905" s="4"/>
      <c r="B905" s="79"/>
      <c r="C905" s="4"/>
      <c r="D905" s="79"/>
      <c r="E905" s="81"/>
      <c r="F905" s="80"/>
      <c r="G905" s="4"/>
      <c r="H905" s="79"/>
      <c r="I905" s="81"/>
      <c r="J905" s="138"/>
      <c r="K905" s="4"/>
      <c r="L905" s="139"/>
      <c r="M905" s="139"/>
      <c r="N905" s="139"/>
      <c r="O905" s="139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>
      <c r="A906" s="4"/>
      <c r="B906" s="79"/>
      <c r="C906" s="4"/>
      <c r="D906" s="79"/>
      <c r="E906" s="81"/>
      <c r="F906" s="80"/>
      <c r="G906" s="4"/>
      <c r="H906" s="79"/>
      <c r="I906" s="81"/>
      <c r="J906" s="138"/>
      <c r="K906" s="4"/>
      <c r="L906" s="139"/>
      <c r="M906" s="139"/>
      <c r="N906" s="139"/>
      <c r="O906" s="139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>
      <c r="A907" s="4"/>
      <c r="B907" s="79"/>
      <c r="C907" s="4"/>
      <c r="D907" s="79"/>
      <c r="E907" s="81"/>
      <c r="F907" s="80"/>
      <c r="G907" s="4"/>
      <c r="H907" s="79"/>
      <c r="I907" s="81"/>
      <c r="J907" s="138"/>
      <c r="K907" s="4"/>
      <c r="L907" s="139"/>
      <c r="M907" s="139"/>
      <c r="N907" s="139"/>
      <c r="O907" s="139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>
      <c r="A908" s="4"/>
      <c r="B908" s="79"/>
      <c r="C908" s="4"/>
      <c r="D908" s="79"/>
      <c r="E908" s="81"/>
      <c r="F908" s="80"/>
      <c r="G908" s="4"/>
      <c r="H908" s="79"/>
      <c r="I908" s="81"/>
      <c r="J908" s="138"/>
      <c r="K908" s="4"/>
      <c r="L908" s="139"/>
      <c r="M908" s="139"/>
      <c r="N908" s="139"/>
      <c r="O908" s="139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>
      <c r="A909" s="4"/>
      <c r="B909" s="79"/>
      <c r="C909" s="4"/>
      <c r="D909" s="79"/>
      <c r="E909" s="81"/>
      <c r="F909" s="80"/>
      <c r="G909" s="4"/>
      <c r="H909" s="79"/>
      <c r="I909" s="81"/>
      <c r="J909" s="138"/>
      <c r="K909" s="4"/>
      <c r="L909" s="139"/>
      <c r="M909" s="139"/>
      <c r="N909" s="139"/>
      <c r="O909" s="139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>
      <c r="A910" s="4"/>
      <c r="B910" s="79"/>
      <c r="C910" s="4"/>
      <c r="D910" s="79"/>
      <c r="E910" s="81"/>
      <c r="F910" s="80"/>
      <c r="G910" s="4"/>
      <c r="H910" s="79"/>
      <c r="I910" s="81"/>
      <c r="J910" s="138"/>
      <c r="K910" s="4"/>
      <c r="L910" s="139"/>
      <c r="M910" s="139"/>
      <c r="N910" s="139"/>
      <c r="O910" s="139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>
      <c r="A911" s="4"/>
      <c r="B911" s="79"/>
      <c r="C911" s="4"/>
      <c r="D911" s="79"/>
      <c r="E911" s="81"/>
      <c r="F911" s="80"/>
      <c r="G911" s="4"/>
      <c r="H911" s="79"/>
      <c r="I911" s="81"/>
      <c r="J911" s="138"/>
      <c r="K911" s="4"/>
      <c r="L911" s="139"/>
      <c r="M911" s="139"/>
      <c r="N911" s="139"/>
      <c r="O911" s="139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>
      <c r="A912" s="4"/>
      <c r="B912" s="79"/>
      <c r="C912" s="4"/>
      <c r="D912" s="79"/>
      <c r="E912" s="81"/>
      <c r="F912" s="80"/>
      <c r="G912" s="4"/>
      <c r="H912" s="79"/>
      <c r="I912" s="81"/>
      <c r="J912" s="138"/>
      <c r="K912" s="4"/>
      <c r="L912" s="139"/>
      <c r="M912" s="139"/>
      <c r="N912" s="139"/>
      <c r="O912" s="139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>
      <c r="A913" s="4"/>
      <c r="B913" s="79"/>
      <c r="C913" s="4"/>
      <c r="D913" s="79"/>
      <c r="E913" s="81"/>
      <c r="F913" s="80"/>
      <c r="G913" s="4"/>
      <c r="H913" s="79"/>
      <c r="I913" s="81"/>
      <c r="J913" s="138"/>
      <c r="K913" s="4"/>
      <c r="L913" s="139"/>
      <c r="M913" s="139"/>
      <c r="N913" s="139"/>
      <c r="O913" s="139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>
      <c r="A914" s="4"/>
      <c r="B914" s="79"/>
      <c r="C914" s="4"/>
      <c r="D914" s="79"/>
      <c r="E914" s="81"/>
      <c r="F914" s="80"/>
      <c r="G914" s="4"/>
      <c r="H914" s="79"/>
      <c r="I914" s="81"/>
      <c r="J914" s="138"/>
      <c r="K914" s="4"/>
      <c r="L914" s="139"/>
      <c r="M914" s="139"/>
      <c r="N914" s="139"/>
      <c r="O914" s="139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>
      <c r="A915" s="4"/>
      <c r="B915" s="79"/>
      <c r="C915" s="4"/>
      <c r="D915" s="79"/>
      <c r="E915" s="81"/>
      <c r="F915" s="80"/>
      <c r="G915" s="4"/>
      <c r="H915" s="79"/>
      <c r="I915" s="81"/>
      <c r="J915" s="138"/>
      <c r="K915" s="4"/>
      <c r="L915" s="139"/>
      <c r="M915" s="139"/>
      <c r="N915" s="139"/>
      <c r="O915" s="139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>
      <c r="A916" s="4"/>
      <c r="B916" s="79"/>
      <c r="C916" s="4"/>
      <c r="D916" s="79"/>
      <c r="E916" s="81"/>
      <c r="F916" s="80"/>
      <c r="G916" s="4"/>
      <c r="H916" s="79"/>
      <c r="I916" s="81"/>
      <c r="J916" s="138"/>
      <c r="K916" s="4"/>
      <c r="L916" s="139"/>
      <c r="M916" s="139"/>
      <c r="N916" s="139"/>
      <c r="O916" s="139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>
      <c r="A917" s="4"/>
      <c r="B917" s="79"/>
      <c r="C917" s="4"/>
      <c r="D917" s="79"/>
      <c r="E917" s="81"/>
      <c r="F917" s="80"/>
      <c r="G917" s="4"/>
      <c r="H917" s="79"/>
      <c r="I917" s="81"/>
      <c r="J917" s="138"/>
      <c r="K917" s="4"/>
      <c r="L917" s="139"/>
      <c r="M917" s="139"/>
      <c r="N917" s="139"/>
      <c r="O917" s="139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>
      <c r="A918" s="4"/>
      <c r="B918" s="79"/>
      <c r="C918" s="4"/>
      <c r="D918" s="79"/>
      <c r="E918" s="81"/>
      <c r="F918" s="80"/>
      <c r="G918" s="4"/>
      <c r="H918" s="79"/>
      <c r="I918" s="81"/>
      <c r="J918" s="138"/>
      <c r="K918" s="4"/>
      <c r="L918" s="139"/>
      <c r="M918" s="139"/>
      <c r="N918" s="139"/>
      <c r="O918" s="139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>
      <c r="A919" s="4"/>
      <c r="B919" s="79"/>
      <c r="C919" s="4"/>
      <c r="D919" s="79"/>
      <c r="E919" s="81"/>
      <c r="F919" s="80"/>
      <c r="G919" s="4"/>
      <c r="H919" s="79"/>
      <c r="I919" s="81"/>
      <c r="J919" s="138"/>
      <c r="K919" s="4"/>
      <c r="L919" s="139"/>
      <c r="M919" s="139"/>
      <c r="N919" s="139"/>
      <c r="O919" s="139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>
      <c r="A920" s="4"/>
      <c r="B920" s="79"/>
      <c r="C920" s="4"/>
      <c r="D920" s="79"/>
      <c r="E920" s="81"/>
      <c r="F920" s="80"/>
      <c r="G920" s="4"/>
      <c r="H920" s="79"/>
      <c r="I920" s="81"/>
      <c r="J920" s="138"/>
      <c r="K920" s="4"/>
      <c r="L920" s="139"/>
      <c r="M920" s="139"/>
      <c r="N920" s="139"/>
      <c r="O920" s="139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>
      <c r="A921" s="4"/>
      <c r="B921" s="79"/>
      <c r="C921" s="4"/>
      <c r="D921" s="79"/>
      <c r="E921" s="81"/>
      <c r="F921" s="80"/>
      <c r="G921" s="4"/>
      <c r="H921" s="79"/>
      <c r="I921" s="81"/>
      <c r="J921" s="138"/>
      <c r="K921" s="4"/>
      <c r="L921" s="139"/>
      <c r="M921" s="139"/>
      <c r="N921" s="139"/>
      <c r="O921" s="139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>
      <c r="A922" s="4"/>
      <c r="B922" s="79"/>
      <c r="C922" s="4"/>
      <c r="D922" s="79"/>
      <c r="E922" s="81"/>
      <c r="F922" s="80"/>
      <c r="G922" s="4"/>
      <c r="H922" s="79"/>
      <c r="I922" s="81"/>
      <c r="J922" s="138"/>
      <c r="K922" s="4"/>
      <c r="L922" s="139"/>
      <c r="M922" s="139"/>
      <c r="N922" s="139"/>
      <c r="O922" s="139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>
      <c r="A923" s="4"/>
      <c r="B923" s="79"/>
      <c r="C923" s="4"/>
      <c r="D923" s="79"/>
      <c r="E923" s="81"/>
      <c r="F923" s="80"/>
      <c r="G923" s="4"/>
      <c r="H923" s="79"/>
      <c r="I923" s="81"/>
      <c r="J923" s="138"/>
      <c r="K923" s="4"/>
      <c r="L923" s="139"/>
      <c r="M923" s="139"/>
      <c r="N923" s="139"/>
      <c r="O923" s="139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>
      <c r="A924" s="4"/>
      <c r="B924" s="79"/>
      <c r="C924" s="4"/>
      <c r="D924" s="79"/>
      <c r="E924" s="81"/>
      <c r="F924" s="80"/>
      <c r="G924" s="4"/>
      <c r="H924" s="79"/>
      <c r="I924" s="81"/>
      <c r="J924" s="138"/>
      <c r="K924" s="4"/>
      <c r="L924" s="139"/>
      <c r="M924" s="139"/>
      <c r="N924" s="139"/>
      <c r="O924" s="139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>
      <c r="A925" s="4"/>
      <c r="B925" s="79"/>
      <c r="C925" s="4"/>
      <c r="D925" s="79"/>
      <c r="E925" s="81"/>
      <c r="F925" s="80"/>
      <c r="G925" s="4"/>
      <c r="H925" s="79"/>
      <c r="I925" s="81"/>
      <c r="J925" s="138"/>
      <c r="K925" s="4"/>
      <c r="L925" s="139"/>
      <c r="M925" s="139"/>
      <c r="N925" s="139"/>
      <c r="O925" s="139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>
      <c r="A926" s="4"/>
      <c r="B926" s="79"/>
      <c r="C926" s="4"/>
      <c r="D926" s="79"/>
      <c r="E926" s="81"/>
      <c r="F926" s="80"/>
      <c r="G926" s="4"/>
      <c r="H926" s="79"/>
      <c r="I926" s="81"/>
      <c r="J926" s="138"/>
      <c r="K926" s="4"/>
      <c r="L926" s="139"/>
      <c r="M926" s="139"/>
      <c r="N926" s="139"/>
      <c r="O926" s="139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>
      <c r="A927" s="4"/>
      <c r="B927" s="79"/>
      <c r="C927" s="4"/>
      <c r="D927" s="79"/>
      <c r="E927" s="81"/>
      <c r="F927" s="80"/>
      <c r="G927" s="4"/>
      <c r="H927" s="79"/>
      <c r="I927" s="81"/>
      <c r="J927" s="138"/>
      <c r="K927" s="4"/>
      <c r="L927" s="139"/>
      <c r="M927" s="139"/>
      <c r="N927" s="139"/>
      <c r="O927" s="139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>
      <c r="A928" s="4"/>
      <c r="B928" s="79"/>
      <c r="C928" s="4"/>
      <c r="D928" s="79"/>
      <c r="E928" s="81"/>
      <c r="F928" s="80"/>
      <c r="G928" s="4"/>
      <c r="H928" s="79"/>
      <c r="I928" s="81"/>
      <c r="J928" s="138"/>
      <c r="K928" s="4"/>
      <c r="L928" s="139"/>
      <c r="M928" s="139"/>
      <c r="N928" s="139"/>
      <c r="O928" s="139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>
      <c r="A929" s="4"/>
      <c r="B929" s="79"/>
      <c r="C929" s="4"/>
      <c r="D929" s="79"/>
      <c r="E929" s="81"/>
      <c r="F929" s="80"/>
      <c r="G929" s="4"/>
      <c r="H929" s="79"/>
      <c r="I929" s="81"/>
      <c r="J929" s="138"/>
      <c r="K929" s="4"/>
      <c r="L929" s="139"/>
      <c r="M929" s="139"/>
      <c r="N929" s="139"/>
      <c r="O929" s="139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>
      <c r="A930" s="4"/>
      <c r="B930" s="79"/>
      <c r="C930" s="4"/>
      <c r="D930" s="79"/>
      <c r="E930" s="81"/>
      <c r="F930" s="80"/>
      <c r="G930" s="4"/>
      <c r="H930" s="79"/>
      <c r="I930" s="81"/>
      <c r="J930" s="138"/>
      <c r="K930" s="4"/>
      <c r="L930" s="139"/>
      <c r="M930" s="139"/>
      <c r="N930" s="139"/>
      <c r="O930" s="139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>
      <c r="A931" s="4"/>
      <c r="B931" s="79"/>
      <c r="C931" s="4"/>
      <c r="D931" s="79"/>
      <c r="E931" s="81"/>
      <c r="F931" s="80"/>
      <c r="G931" s="4"/>
      <c r="H931" s="79"/>
      <c r="I931" s="81"/>
      <c r="J931" s="138"/>
      <c r="K931" s="4"/>
      <c r="L931" s="139"/>
      <c r="M931" s="139"/>
      <c r="N931" s="139"/>
      <c r="O931" s="139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>
      <c r="A932" s="4"/>
      <c r="B932" s="79"/>
      <c r="C932" s="4"/>
      <c r="D932" s="79"/>
      <c r="E932" s="81"/>
      <c r="F932" s="80"/>
      <c r="G932" s="4"/>
      <c r="H932" s="79"/>
      <c r="I932" s="81"/>
      <c r="J932" s="138"/>
      <c r="K932" s="4"/>
      <c r="L932" s="139"/>
      <c r="M932" s="139"/>
      <c r="N932" s="139"/>
      <c r="O932" s="139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>
      <c r="A933" s="4"/>
      <c r="B933" s="79"/>
      <c r="C933" s="4"/>
      <c r="D933" s="79"/>
      <c r="E933" s="81"/>
      <c r="F933" s="80"/>
      <c r="G933" s="4"/>
      <c r="H933" s="79"/>
      <c r="I933" s="81"/>
      <c r="J933" s="138"/>
      <c r="K933" s="4"/>
      <c r="L933" s="139"/>
      <c r="M933" s="139"/>
      <c r="N933" s="139"/>
      <c r="O933" s="139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>
      <c r="A934" s="4"/>
      <c r="B934" s="79"/>
      <c r="C934" s="4"/>
      <c r="D934" s="79"/>
      <c r="E934" s="81"/>
      <c r="F934" s="80"/>
      <c r="G934" s="4"/>
      <c r="H934" s="79"/>
      <c r="I934" s="81"/>
      <c r="J934" s="138"/>
      <c r="K934" s="4"/>
      <c r="L934" s="139"/>
      <c r="M934" s="139"/>
      <c r="N934" s="139"/>
      <c r="O934" s="139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>
      <c r="A935" s="4"/>
      <c r="B935" s="79"/>
      <c r="C935" s="4"/>
      <c r="D935" s="79"/>
      <c r="E935" s="81"/>
      <c r="F935" s="80"/>
      <c r="G935" s="4"/>
      <c r="H935" s="79"/>
      <c r="I935" s="81"/>
      <c r="J935" s="138"/>
      <c r="K935" s="4"/>
      <c r="L935" s="139"/>
      <c r="M935" s="139"/>
      <c r="N935" s="139"/>
      <c r="O935" s="139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>
      <c r="A936" s="4"/>
      <c r="B936" s="79"/>
      <c r="C936" s="4"/>
      <c r="D936" s="79"/>
      <c r="E936" s="81"/>
      <c r="F936" s="80"/>
      <c r="G936" s="4"/>
      <c r="H936" s="79"/>
      <c r="I936" s="81"/>
      <c r="J936" s="138"/>
      <c r="K936" s="4"/>
      <c r="L936" s="139"/>
      <c r="M936" s="139"/>
      <c r="N936" s="139"/>
      <c r="O936" s="139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>
      <c r="A937" s="4"/>
      <c r="B937" s="79"/>
      <c r="C937" s="4"/>
      <c r="D937" s="79"/>
      <c r="E937" s="81"/>
      <c r="F937" s="80"/>
      <c r="G937" s="4"/>
      <c r="H937" s="79"/>
      <c r="I937" s="81"/>
      <c r="J937" s="138"/>
      <c r="K937" s="4"/>
      <c r="L937" s="139"/>
      <c r="M937" s="139"/>
      <c r="N937" s="139"/>
      <c r="O937" s="139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>
      <c r="A938" s="4"/>
      <c r="B938" s="79"/>
      <c r="C938" s="4"/>
      <c r="D938" s="79"/>
      <c r="E938" s="81"/>
      <c r="F938" s="80"/>
      <c r="G938" s="4"/>
      <c r="H938" s="79"/>
      <c r="I938" s="81"/>
      <c r="J938" s="138"/>
      <c r="K938" s="4"/>
      <c r="L938" s="139"/>
      <c r="M938" s="139"/>
      <c r="N938" s="139"/>
      <c r="O938" s="139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>
      <c r="A939" s="4"/>
      <c r="B939" s="79"/>
      <c r="C939" s="4"/>
      <c r="D939" s="79"/>
      <c r="E939" s="81"/>
      <c r="F939" s="80"/>
      <c r="G939" s="4"/>
      <c r="H939" s="79"/>
      <c r="I939" s="81"/>
      <c r="J939" s="138"/>
      <c r="K939" s="4"/>
      <c r="L939" s="139"/>
      <c r="M939" s="139"/>
      <c r="N939" s="139"/>
      <c r="O939" s="139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>
      <c r="A940" s="4"/>
      <c r="B940" s="79"/>
      <c r="C940" s="4"/>
      <c r="D940" s="79"/>
      <c r="E940" s="81"/>
      <c r="F940" s="80"/>
      <c r="G940" s="4"/>
      <c r="H940" s="79"/>
      <c r="I940" s="81"/>
      <c r="J940" s="138"/>
      <c r="K940" s="4"/>
      <c r="L940" s="139"/>
      <c r="M940" s="139"/>
      <c r="N940" s="139"/>
      <c r="O940" s="139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>
      <c r="A941" s="4"/>
      <c r="B941" s="79"/>
      <c r="C941" s="4"/>
      <c r="D941" s="79"/>
      <c r="E941" s="81"/>
      <c r="F941" s="80"/>
      <c r="G941" s="4"/>
      <c r="H941" s="79"/>
      <c r="I941" s="81"/>
      <c r="J941" s="138"/>
      <c r="K941" s="4"/>
      <c r="L941" s="139"/>
      <c r="M941" s="139"/>
      <c r="N941" s="139"/>
      <c r="O941" s="139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>
      <c r="A942" s="4"/>
      <c r="B942" s="79"/>
      <c r="C942" s="4"/>
      <c r="D942" s="79"/>
      <c r="E942" s="81"/>
      <c r="F942" s="80"/>
      <c r="G942" s="4"/>
      <c r="H942" s="79"/>
      <c r="I942" s="81"/>
      <c r="J942" s="138"/>
      <c r="K942" s="4"/>
      <c r="L942" s="139"/>
      <c r="M942" s="139"/>
      <c r="N942" s="139"/>
      <c r="O942" s="139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>
      <c r="A943" s="4"/>
      <c r="B943" s="79"/>
      <c r="C943" s="4"/>
      <c r="D943" s="79"/>
      <c r="E943" s="81"/>
      <c r="F943" s="80"/>
      <c r="G943" s="4"/>
      <c r="H943" s="79"/>
      <c r="I943" s="81"/>
      <c r="J943" s="138"/>
      <c r="K943" s="4"/>
      <c r="L943" s="139"/>
      <c r="M943" s="139"/>
      <c r="N943" s="139"/>
      <c r="O943" s="139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>
      <c r="A944" s="4"/>
      <c r="B944" s="79"/>
      <c r="C944" s="4"/>
      <c r="D944" s="79"/>
      <c r="E944" s="81"/>
      <c r="F944" s="80"/>
      <c r="G944" s="4"/>
      <c r="H944" s="79"/>
      <c r="I944" s="81"/>
      <c r="J944" s="138"/>
      <c r="K944" s="4"/>
      <c r="L944" s="139"/>
      <c r="M944" s="139"/>
      <c r="N944" s="139"/>
      <c r="O944" s="139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>
      <c r="A945" s="4"/>
      <c r="B945" s="79"/>
      <c r="C945" s="4"/>
      <c r="D945" s="79"/>
      <c r="E945" s="81"/>
      <c r="F945" s="80"/>
      <c r="G945" s="4"/>
      <c r="H945" s="79"/>
      <c r="I945" s="81"/>
      <c r="J945" s="138"/>
      <c r="K945" s="4"/>
      <c r="L945" s="139"/>
      <c r="M945" s="139"/>
      <c r="N945" s="139"/>
      <c r="O945" s="139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>
      <c r="A946" s="4"/>
      <c r="B946" s="79"/>
      <c r="C946" s="4"/>
      <c r="D946" s="79"/>
      <c r="E946" s="81"/>
      <c r="F946" s="80"/>
      <c r="G946" s="4"/>
      <c r="H946" s="79"/>
      <c r="I946" s="81"/>
      <c r="J946" s="138"/>
      <c r="K946" s="4"/>
      <c r="L946" s="139"/>
      <c r="M946" s="139"/>
      <c r="N946" s="139"/>
      <c r="O946" s="139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>
      <c r="A947" s="4"/>
      <c r="B947" s="79"/>
      <c r="C947" s="4"/>
      <c r="D947" s="79"/>
      <c r="E947" s="81"/>
      <c r="F947" s="80"/>
      <c r="G947" s="4"/>
      <c r="H947" s="79"/>
      <c r="I947" s="81"/>
      <c r="J947" s="138"/>
      <c r="K947" s="4"/>
      <c r="L947" s="139"/>
      <c r="M947" s="139"/>
      <c r="N947" s="139"/>
      <c r="O947" s="139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>
      <c r="A948" s="4"/>
      <c r="B948" s="79"/>
      <c r="C948" s="4"/>
      <c r="D948" s="79"/>
      <c r="E948" s="81"/>
      <c r="F948" s="80"/>
      <c r="G948" s="4"/>
      <c r="H948" s="79"/>
      <c r="I948" s="81"/>
      <c r="J948" s="138"/>
      <c r="K948" s="4"/>
      <c r="L948" s="139"/>
      <c r="M948" s="139"/>
      <c r="N948" s="139"/>
      <c r="O948" s="139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>
      <c r="A949" s="4"/>
      <c r="B949" s="79"/>
      <c r="C949" s="4"/>
      <c r="D949" s="79"/>
      <c r="E949" s="81"/>
      <c r="F949" s="80"/>
      <c r="G949" s="4"/>
      <c r="H949" s="79"/>
      <c r="I949" s="81"/>
      <c r="J949" s="138"/>
      <c r="K949" s="4"/>
      <c r="L949" s="139"/>
      <c r="M949" s="139"/>
      <c r="N949" s="139"/>
      <c r="O949" s="139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>
      <c r="A950" s="4"/>
      <c r="B950" s="79"/>
      <c r="C950" s="4"/>
      <c r="D950" s="79"/>
      <c r="E950" s="81"/>
      <c r="F950" s="80"/>
      <c r="G950" s="4"/>
      <c r="H950" s="79"/>
      <c r="I950" s="81"/>
      <c r="J950" s="138"/>
      <c r="K950" s="4"/>
      <c r="L950" s="139"/>
      <c r="M950" s="139"/>
      <c r="N950" s="139"/>
      <c r="O950" s="139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>
      <c r="A951" s="4"/>
      <c r="B951" s="79"/>
      <c r="C951" s="4"/>
      <c r="D951" s="79"/>
      <c r="E951" s="81"/>
      <c r="F951" s="80"/>
      <c r="G951" s="4"/>
      <c r="H951" s="79"/>
      <c r="I951" s="81"/>
      <c r="J951" s="138"/>
      <c r="K951" s="4"/>
      <c r="L951" s="139"/>
      <c r="M951" s="139"/>
      <c r="N951" s="139"/>
      <c r="O951" s="139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>
      <c r="A952" s="4"/>
      <c r="B952" s="79"/>
      <c r="C952" s="4"/>
      <c r="D952" s="79"/>
      <c r="E952" s="81"/>
      <c r="F952" s="80"/>
      <c r="G952" s="4"/>
      <c r="H952" s="79"/>
      <c r="I952" s="81"/>
      <c r="J952" s="138"/>
      <c r="K952" s="4"/>
      <c r="L952" s="139"/>
      <c r="M952" s="139"/>
      <c r="N952" s="139"/>
      <c r="O952" s="139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>
      <c r="A953" s="4"/>
      <c r="B953" s="79"/>
      <c r="C953" s="4"/>
      <c r="D953" s="79"/>
      <c r="E953" s="81"/>
      <c r="F953" s="80"/>
      <c r="G953" s="4"/>
      <c r="H953" s="79"/>
      <c r="I953" s="81"/>
      <c r="J953" s="138"/>
      <c r="K953" s="4"/>
      <c r="L953" s="139"/>
      <c r="M953" s="139"/>
      <c r="N953" s="139"/>
      <c r="O953" s="139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>
      <c r="A954" s="4"/>
      <c r="B954" s="79"/>
      <c r="C954" s="4"/>
      <c r="D954" s="79"/>
      <c r="E954" s="81"/>
      <c r="F954" s="80"/>
      <c r="G954" s="4"/>
      <c r="H954" s="79"/>
      <c r="I954" s="81"/>
      <c r="J954" s="138"/>
      <c r="K954" s="4"/>
      <c r="L954" s="139"/>
      <c r="M954" s="139"/>
      <c r="N954" s="139"/>
      <c r="O954" s="139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>
      <c r="A955" s="4"/>
      <c r="B955" s="79"/>
      <c r="C955" s="4"/>
      <c r="D955" s="79"/>
      <c r="E955" s="81"/>
      <c r="F955" s="80"/>
      <c r="G955" s="4"/>
      <c r="H955" s="79"/>
      <c r="I955" s="81"/>
      <c r="J955" s="138"/>
      <c r="K955" s="4"/>
      <c r="L955" s="139"/>
      <c r="M955" s="139"/>
      <c r="N955" s="139"/>
      <c r="O955" s="139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>
      <c r="A956" s="4"/>
      <c r="B956" s="79"/>
      <c r="C956" s="4"/>
      <c r="D956" s="79"/>
      <c r="E956" s="81"/>
      <c r="F956" s="80"/>
      <c r="G956" s="4"/>
      <c r="H956" s="79"/>
      <c r="I956" s="81"/>
      <c r="J956" s="138"/>
      <c r="K956" s="4"/>
      <c r="L956" s="139"/>
      <c r="M956" s="139"/>
      <c r="N956" s="139"/>
      <c r="O956" s="139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>
      <c r="A957" s="4"/>
      <c r="B957" s="79"/>
      <c r="C957" s="4"/>
      <c r="D957" s="79"/>
      <c r="E957" s="81"/>
      <c r="F957" s="80"/>
      <c r="G957" s="4"/>
      <c r="H957" s="79"/>
      <c r="I957" s="81"/>
      <c r="J957" s="138"/>
      <c r="K957" s="4"/>
      <c r="L957" s="139"/>
      <c r="M957" s="139"/>
      <c r="N957" s="139"/>
      <c r="O957" s="139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>
      <c r="A958" s="4"/>
      <c r="B958" s="79"/>
      <c r="C958" s="4"/>
      <c r="D958" s="79"/>
      <c r="E958" s="81"/>
      <c r="F958" s="80"/>
      <c r="G958" s="4"/>
      <c r="H958" s="79"/>
      <c r="I958" s="81"/>
      <c r="J958" s="138"/>
      <c r="K958" s="4"/>
      <c r="L958" s="139"/>
      <c r="M958" s="139"/>
      <c r="N958" s="139"/>
      <c r="O958" s="139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>
      <c r="A959" s="4"/>
      <c r="B959" s="79"/>
      <c r="C959" s="4"/>
      <c r="D959" s="79"/>
      <c r="E959" s="81"/>
      <c r="F959" s="80"/>
      <c r="G959" s="4"/>
      <c r="H959" s="79"/>
      <c r="I959" s="81"/>
      <c r="J959" s="138"/>
      <c r="K959" s="4"/>
      <c r="L959" s="139"/>
      <c r="M959" s="139"/>
      <c r="N959" s="139"/>
      <c r="O959" s="139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>
      <c r="A960" s="4"/>
      <c r="B960" s="79"/>
      <c r="C960" s="4"/>
      <c r="D960" s="79"/>
      <c r="E960" s="81"/>
      <c r="F960" s="80"/>
      <c r="G960" s="4"/>
      <c r="H960" s="79"/>
      <c r="I960" s="81"/>
      <c r="J960" s="138"/>
      <c r="K960" s="4"/>
      <c r="L960" s="139"/>
      <c r="M960" s="139"/>
      <c r="N960" s="139"/>
      <c r="O960" s="139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>
      <c r="A961" s="4"/>
      <c r="B961" s="79"/>
      <c r="C961" s="4"/>
      <c r="D961" s="79"/>
      <c r="E961" s="81"/>
      <c r="F961" s="80"/>
      <c r="G961" s="4"/>
      <c r="H961" s="79"/>
      <c r="I961" s="81"/>
      <c r="J961" s="138"/>
      <c r="K961" s="4"/>
      <c r="L961" s="139"/>
      <c r="M961" s="139"/>
      <c r="N961" s="139"/>
      <c r="O961" s="139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>
      <c r="A962" s="4"/>
      <c r="B962" s="79"/>
      <c r="C962" s="4"/>
      <c r="D962" s="79"/>
      <c r="E962" s="81"/>
      <c r="F962" s="80"/>
      <c r="G962" s="4"/>
      <c r="H962" s="79"/>
      <c r="I962" s="81"/>
      <c r="J962" s="138"/>
      <c r="K962" s="4"/>
      <c r="L962" s="139"/>
      <c r="M962" s="139"/>
      <c r="N962" s="139"/>
      <c r="O962" s="139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>
      <c r="A963" s="4"/>
      <c r="B963" s="79"/>
      <c r="C963" s="4"/>
      <c r="D963" s="79"/>
      <c r="E963" s="81"/>
      <c r="F963" s="80"/>
      <c r="G963" s="4"/>
      <c r="H963" s="79"/>
      <c r="I963" s="81"/>
      <c r="J963" s="138"/>
      <c r="K963" s="4"/>
      <c r="L963" s="139"/>
      <c r="M963" s="139"/>
      <c r="N963" s="139"/>
      <c r="O963" s="139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>
      <c r="A964" s="4"/>
      <c r="B964" s="79"/>
      <c r="C964" s="4"/>
      <c r="D964" s="79"/>
      <c r="E964" s="81"/>
      <c r="F964" s="80"/>
      <c r="G964" s="4"/>
      <c r="H964" s="79"/>
      <c r="I964" s="81"/>
      <c r="J964" s="138"/>
      <c r="K964" s="4"/>
      <c r="L964" s="139"/>
      <c r="M964" s="139"/>
      <c r="N964" s="139"/>
      <c r="O964" s="139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>
      <c r="A965" s="4"/>
      <c r="B965" s="79"/>
      <c r="C965" s="4"/>
      <c r="D965" s="79"/>
      <c r="E965" s="81"/>
      <c r="F965" s="80"/>
      <c r="G965" s="4"/>
      <c r="H965" s="79"/>
      <c r="I965" s="81"/>
      <c r="J965" s="138"/>
      <c r="K965" s="4"/>
      <c r="L965" s="139"/>
      <c r="M965" s="139"/>
      <c r="N965" s="139"/>
      <c r="O965" s="139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>
      <c r="A966" s="4"/>
      <c r="B966" s="79"/>
      <c r="C966" s="4"/>
      <c r="D966" s="79"/>
      <c r="E966" s="81"/>
      <c r="F966" s="80"/>
      <c r="G966" s="4"/>
      <c r="H966" s="79"/>
      <c r="I966" s="81"/>
      <c r="J966" s="138"/>
      <c r="K966" s="4"/>
      <c r="L966" s="139"/>
      <c r="M966" s="139"/>
      <c r="N966" s="139"/>
      <c r="O966" s="139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>
      <c r="A967" s="4"/>
      <c r="B967" s="79"/>
      <c r="C967" s="4"/>
      <c r="D967" s="79"/>
      <c r="E967" s="81"/>
      <c r="F967" s="80"/>
      <c r="G967" s="4"/>
      <c r="H967" s="79"/>
      <c r="I967" s="81"/>
      <c r="J967" s="138"/>
      <c r="K967" s="4"/>
      <c r="L967" s="139"/>
      <c r="M967" s="139"/>
      <c r="N967" s="139"/>
      <c r="O967" s="139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>
      <c r="A968" s="4"/>
      <c r="B968" s="79"/>
      <c r="C968" s="4"/>
      <c r="D968" s="79"/>
      <c r="E968" s="81"/>
      <c r="F968" s="80"/>
      <c r="G968" s="4"/>
      <c r="H968" s="79"/>
      <c r="I968" s="81"/>
      <c r="J968" s="138"/>
      <c r="K968" s="4"/>
      <c r="L968" s="139"/>
      <c r="M968" s="139"/>
      <c r="N968" s="139"/>
      <c r="O968" s="139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>
      <c r="A969" s="4"/>
      <c r="B969" s="79"/>
      <c r="C969" s="4"/>
      <c r="D969" s="79"/>
      <c r="E969" s="81"/>
      <c r="F969" s="80"/>
      <c r="G969" s="4"/>
      <c r="H969" s="79"/>
      <c r="I969" s="81"/>
      <c r="J969" s="138"/>
      <c r="K969" s="4"/>
      <c r="L969" s="139"/>
      <c r="M969" s="139"/>
      <c r="N969" s="139"/>
      <c r="O969" s="139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>
      <c r="A970" s="4"/>
      <c r="B970" s="79"/>
      <c r="C970" s="4"/>
      <c r="D970" s="79"/>
      <c r="E970" s="81"/>
      <c r="F970" s="80"/>
      <c r="G970" s="4"/>
      <c r="H970" s="79"/>
      <c r="I970" s="81"/>
      <c r="J970" s="138"/>
      <c r="K970" s="4"/>
      <c r="L970" s="139"/>
      <c r="M970" s="139"/>
      <c r="N970" s="139"/>
      <c r="O970" s="139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>
      <c r="A971" s="4"/>
      <c r="B971" s="79"/>
      <c r="C971" s="4"/>
      <c r="D971" s="79"/>
      <c r="E971" s="81"/>
      <c r="F971" s="80"/>
      <c r="G971" s="4"/>
      <c r="H971" s="79"/>
      <c r="I971" s="81"/>
      <c r="J971" s="138"/>
      <c r="K971" s="4"/>
      <c r="L971" s="139"/>
      <c r="M971" s="139"/>
      <c r="N971" s="139"/>
      <c r="O971" s="139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>
      <c r="A972" s="4"/>
      <c r="B972" s="79"/>
      <c r="C972" s="4"/>
      <c r="D972" s="79"/>
      <c r="E972" s="81"/>
      <c r="F972" s="80"/>
      <c r="G972" s="4"/>
      <c r="H972" s="79"/>
      <c r="I972" s="81"/>
      <c r="J972" s="138"/>
      <c r="K972" s="4"/>
      <c r="L972" s="139"/>
      <c r="M972" s="139"/>
      <c r="N972" s="139"/>
      <c r="O972" s="139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>
      <c r="A973" s="4"/>
      <c r="B973" s="79"/>
      <c r="C973" s="4"/>
      <c r="D973" s="79"/>
      <c r="E973" s="81"/>
      <c r="F973" s="80"/>
      <c r="G973" s="4"/>
      <c r="H973" s="79"/>
      <c r="I973" s="81"/>
      <c r="J973" s="138"/>
      <c r="K973" s="4"/>
      <c r="L973" s="139"/>
      <c r="M973" s="139"/>
      <c r="N973" s="139"/>
      <c r="O973" s="139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>
      <c r="A974" s="4"/>
      <c r="B974" s="79"/>
      <c r="C974" s="4"/>
      <c r="D974" s="79"/>
      <c r="E974" s="81"/>
      <c r="F974" s="80"/>
      <c r="G974" s="4"/>
      <c r="H974" s="79"/>
      <c r="I974" s="81"/>
      <c r="J974" s="138"/>
      <c r="K974" s="4"/>
      <c r="L974" s="139"/>
      <c r="M974" s="139"/>
      <c r="N974" s="139"/>
      <c r="O974" s="139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>
      <c r="A975" s="4"/>
      <c r="B975" s="79"/>
      <c r="C975" s="4"/>
      <c r="D975" s="79"/>
      <c r="E975" s="81"/>
      <c r="F975" s="80"/>
      <c r="G975" s="4"/>
      <c r="H975" s="79"/>
      <c r="I975" s="81"/>
      <c r="J975" s="138"/>
      <c r="K975" s="4"/>
      <c r="L975" s="139"/>
      <c r="M975" s="139"/>
      <c r="N975" s="139"/>
      <c r="O975" s="139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>
      <c r="A976" s="4"/>
      <c r="B976" s="79"/>
      <c r="C976" s="4"/>
      <c r="D976" s="79"/>
      <c r="E976" s="81"/>
      <c r="F976" s="80"/>
      <c r="G976" s="4"/>
      <c r="H976" s="79"/>
      <c r="I976" s="81"/>
      <c r="J976" s="138"/>
      <c r="K976" s="4"/>
      <c r="L976" s="139"/>
      <c r="M976" s="139"/>
      <c r="N976" s="139"/>
      <c r="O976" s="139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>
      <c r="A977" s="4"/>
      <c r="B977" s="79"/>
      <c r="C977" s="4"/>
      <c r="D977" s="79"/>
      <c r="E977" s="81"/>
      <c r="F977" s="80"/>
      <c r="G977" s="4"/>
      <c r="H977" s="79"/>
      <c r="I977" s="81"/>
      <c r="J977" s="138"/>
      <c r="K977" s="4"/>
      <c r="L977" s="139"/>
      <c r="M977" s="139"/>
      <c r="N977" s="139"/>
      <c r="O977" s="139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>
      <c r="A978" s="4"/>
      <c r="B978" s="79"/>
      <c r="C978" s="4"/>
      <c r="D978" s="79"/>
      <c r="E978" s="81"/>
      <c r="F978" s="80"/>
      <c r="G978" s="4"/>
      <c r="H978" s="79"/>
      <c r="I978" s="81"/>
      <c r="J978" s="138"/>
      <c r="K978" s="4"/>
      <c r="L978" s="139"/>
      <c r="M978" s="139"/>
      <c r="N978" s="139"/>
      <c r="O978" s="139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>
      <c r="A979" s="4"/>
      <c r="B979" s="79"/>
      <c r="C979" s="4"/>
      <c r="D979" s="79"/>
      <c r="E979" s="81"/>
      <c r="F979" s="80"/>
      <c r="G979" s="4"/>
      <c r="H979" s="79"/>
      <c r="I979" s="81"/>
      <c r="J979" s="138"/>
      <c r="K979" s="4"/>
      <c r="L979" s="139"/>
      <c r="M979" s="139"/>
      <c r="N979" s="139"/>
      <c r="O979" s="139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>
      <c r="A980" s="4"/>
      <c r="B980" s="79"/>
      <c r="C980" s="4"/>
      <c r="D980" s="79"/>
      <c r="E980" s="81"/>
      <c r="F980" s="80"/>
      <c r="G980" s="4"/>
      <c r="H980" s="79"/>
      <c r="I980" s="81"/>
      <c r="J980" s="138"/>
      <c r="K980" s="4"/>
      <c r="L980" s="139"/>
      <c r="M980" s="139"/>
      <c r="N980" s="139"/>
      <c r="O980" s="139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>
      <c r="A981" s="4"/>
      <c r="B981" s="79"/>
      <c r="C981" s="4"/>
      <c r="D981" s="79"/>
      <c r="E981" s="81"/>
      <c r="F981" s="80"/>
      <c r="G981" s="4"/>
      <c r="H981" s="79"/>
      <c r="I981" s="81"/>
      <c r="J981" s="138"/>
      <c r="K981" s="4"/>
      <c r="L981" s="139"/>
      <c r="M981" s="139"/>
      <c r="N981" s="139"/>
      <c r="O981" s="139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>
      <c r="A982" s="4"/>
      <c r="B982" s="79"/>
      <c r="C982" s="4"/>
      <c r="D982" s="79"/>
      <c r="E982" s="81"/>
      <c r="F982" s="80"/>
      <c r="G982" s="4"/>
      <c r="H982" s="79"/>
      <c r="I982" s="81"/>
      <c r="J982" s="138"/>
      <c r="K982" s="4"/>
      <c r="L982" s="139"/>
      <c r="M982" s="139"/>
      <c r="N982" s="139"/>
      <c r="O982" s="139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>
      <c r="A983" s="4"/>
      <c r="B983" s="79"/>
      <c r="C983" s="4"/>
      <c r="D983" s="79"/>
      <c r="E983" s="81"/>
      <c r="F983" s="80"/>
      <c r="G983" s="4"/>
      <c r="H983" s="79"/>
      <c r="I983" s="81"/>
      <c r="J983" s="138"/>
      <c r="K983" s="4"/>
      <c r="L983" s="139"/>
      <c r="M983" s="139"/>
      <c r="N983" s="139"/>
      <c r="O983" s="139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>
      <c r="A984" s="4"/>
      <c r="B984" s="79"/>
      <c r="C984" s="4"/>
      <c r="D984" s="79"/>
      <c r="E984" s="81"/>
      <c r="F984" s="80"/>
      <c r="G984" s="4"/>
      <c r="H984" s="79"/>
      <c r="I984" s="81"/>
      <c r="J984" s="138"/>
      <c r="K984" s="4"/>
      <c r="L984" s="139"/>
      <c r="M984" s="139"/>
      <c r="N984" s="139"/>
      <c r="O984" s="139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>
      <c r="A985" s="4"/>
      <c r="B985" s="79"/>
      <c r="C985" s="4"/>
      <c r="D985" s="79"/>
      <c r="E985" s="81"/>
      <c r="F985" s="80"/>
      <c r="G985" s="4"/>
      <c r="H985" s="79"/>
      <c r="I985" s="81"/>
      <c r="J985" s="138"/>
      <c r="K985" s="4"/>
      <c r="L985" s="139"/>
      <c r="M985" s="139"/>
      <c r="N985" s="139"/>
      <c r="O985" s="139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>
      <c r="A986" s="4"/>
      <c r="B986" s="79"/>
      <c r="C986" s="4"/>
      <c r="D986" s="79"/>
      <c r="E986" s="81"/>
      <c r="F986" s="80"/>
      <c r="G986" s="4"/>
      <c r="H986" s="79"/>
      <c r="I986" s="81"/>
      <c r="J986" s="138"/>
      <c r="K986" s="4"/>
      <c r="L986" s="139"/>
      <c r="M986" s="139"/>
      <c r="N986" s="139"/>
      <c r="O986" s="139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>
      <c r="A987" s="4"/>
      <c r="B987" s="79"/>
      <c r="C987" s="4"/>
      <c r="D987" s="79"/>
      <c r="E987" s="81"/>
      <c r="F987" s="80"/>
      <c r="G987" s="4"/>
      <c r="H987" s="79"/>
      <c r="I987" s="81"/>
      <c r="J987" s="138"/>
      <c r="K987" s="4"/>
      <c r="L987" s="139"/>
      <c r="M987" s="139"/>
      <c r="N987" s="139"/>
      <c r="O987" s="139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>
      <c r="A988" s="4"/>
      <c r="B988" s="79"/>
      <c r="C988" s="4"/>
      <c r="D988" s="79"/>
      <c r="E988" s="81"/>
      <c r="F988" s="80"/>
      <c r="G988" s="4"/>
      <c r="H988" s="79"/>
      <c r="I988" s="81"/>
      <c r="J988" s="138"/>
      <c r="K988" s="4"/>
      <c r="L988" s="139"/>
      <c r="M988" s="139"/>
      <c r="N988" s="139"/>
      <c r="O988" s="139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>
      <c r="A989" s="4"/>
      <c r="B989" s="79"/>
      <c r="C989" s="4"/>
      <c r="D989" s="79"/>
      <c r="E989" s="81"/>
      <c r="F989" s="80"/>
      <c r="G989" s="4"/>
      <c r="H989" s="79"/>
      <c r="I989" s="81"/>
      <c r="J989" s="138"/>
      <c r="K989" s="4"/>
      <c r="L989" s="139"/>
      <c r="M989" s="139"/>
      <c r="N989" s="139"/>
      <c r="O989" s="139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>
      <c r="A990" s="4"/>
      <c r="B990" s="79"/>
      <c r="C990" s="4"/>
      <c r="D990" s="79"/>
      <c r="E990" s="81"/>
      <c r="F990" s="80"/>
      <c r="G990" s="4"/>
      <c r="H990" s="79"/>
      <c r="I990" s="81"/>
      <c r="J990" s="138"/>
      <c r="K990" s="4"/>
      <c r="L990" s="139"/>
      <c r="M990" s="139"/>
      <c r="N990" s="139"/>
      <c r="O990" s="139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>
      <c r="A991" s="4"/>
      <c r="B991" s="79"/>
      <c r="C991" s="4"/>
      <c r="D991" s="79"/>
      <c r="E991" s="81"/>
      <c r="F991" s="80"/>
      <c r="G991" s="4"/>
      <c r="H991" s="79"/>
      <c r="I991" s="81"/>
      <c r="J991" s="138"/>
      <c r="K991" s="4"/>
      <c r="L991" s="139"/>
      <c r="M991" s="139"/>
      <c r="N991" s="139"/>
      <c r="O991" s="139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>
      <c r="A992" s="4"/>
      <c r="B992" s="79"/>
      <c r="C992" s="4"/>
      <c r="D992" s="79"/>
      <c r="E992" s="81"/>
      <c r="F992" s="80"/>
      <c r="G992" s="4"/>
      <c r="H992" s="79"/>
      <c r="I992" s="81"/>
      <c r="J992" s="138"/>
      <c r="K992" s="4"/>
      <c r="L992" s="139"/>
      <c r="M992" s="139"/>
      <c r="N992" s="139"/>
      <c r="O992" s="139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>
      <c r="A993" s="4"/>
      <c r="B993" s="79"/>
      <c r="C993" s="4"/>
      <c r="D993" s="79"/>
      <c r="E993" s="81"/>
      <c r="F993" s="80"/>
      <c r="G993" s="4"/>
      <c r="H993" s="79"/>
      <c r="I993" s="81"/>
      <c r="J993" s="138"/>
      <c r="K993" s="4"/>
      <c r="L993" s="139"/>
      <c r="M993" s="139"/>
      <c r="N993" s="139"/>
      <c r="O993" s="139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>
      <c r="A994" s="4"/>
      <c r="B994" s="79"/>
      <c r="C994" s="4"/>
      <c r="D994" s="79"/>
      <c r="E994" s="81"/>
      <c r="F994" s="80"/>
      <c r="G994" s="4"/>
      <c r="H994" s="79"/>
      <c r="I994" s="81"/>
      <c r="J994" s="138"/>
      <c r="K994" s="4"/>
      <c r="L994" s="139"/>
      <c r="M994" s="139"/>
      <c r="N994" s="139"/>
      <c r="O994" s="139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>
      <c r="A995" s="4"/>
      <c r="B995" s="79"/>
      <c r="C995" s="4"/>
      <c r="D995" s="79"/>
      <c r="E995" s="81"/>
      <c r="F995" s="80"/>
      <c r="G995" s="4"/>
      <c r="H995" s="79"/>
      <c r="I995" s="81"/>
      <c r="J995" s="138"/>
      <c r="K995" s="4"/>
      <c r="L995" s="139"/>
      <c r="M995" s="139"/>
      <c r="N995" s="139"/>
      <c r="O995" s="139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>
      <c r="A996" s="4"/>
      <c r="B996" s="79"/>
      <c r="C996" s="4"/>
      <c r="D996" s="79"/>
      <c r="E996" s="81"/>
      <c r="F996" s="80"/>
      <c r="G996" s="4"/>
      <c r="H996" s="79"/>
      <c r="I996" s="81"/>
      <c r="J996" s="138"/>
      <c r="K996" s="4"/>
      <c r="L996" s="139"/>
      <c r="M996" s="139"/>
      <c r="N996" s="139"/>
      <c r="O996" s="139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>
      <c r="A997" s="4"/>
      <c r="B997" s="79"/>
      <c r="C997" s="4"/>
      <c r="D997" s="79"/>
      <c r="E997" s="81"/>
      <c r="F997" s="80"/>
      <c r="G997" s="4"/>
      <c r="H997" s="79"/>
      <c r="I997" s="81"/>
      <c r="J997" s="138"/>
      <c r="K997" s="4"/>
      <c r="L997" s="139"/>
      <c r="M997" s="139"/>
      <c r="N997" s="139"/>
      <c r="O997" s="139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autoFilter ref="A3:P47" xr:uid="{00000000-0009-0000-0000-000013000000}">
    <filterColumn colId="10">
      <filters>
        <filter val="4"/>
      </filters>
    </filterColumn>
  </autoFilter>
  <mergeCells count="15">
    <mergeCell ref="L3:L4"/>
    <mergeCell ref="M3:M4"/>
    <mergeCell ref="N3:O3"/>
    <mergeCell ref="A1:O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conditionalFormatting sqref="C3 F3:I3">
    <cfRule type="cellIs" dxfId="65" priority="1" operator="equal">
      <formula>"Tidak Lanjut"</formula>
    </cfRule>
  </conditionalFormatting>
  <conditionalFormatting sqref="C3 F3:I3">
    <cfRule type="cellIs" dxfId="64" priority="2" operator="equal">
      <formula>"Tidak Lanjut"</formula>
    </cfRule>
  </conditionalFormatting>
  <conditionalFormatting sqref="N3:O4">
    <cfRule type="cellIs" dxfId="63" priority="3" operator="equal">
      <formula>"FALSE"</formula>
    </cfRule>
  </conditionalFormatting>
  <pageMargins left="0.7" right="0.7" top="0.75" bottom="0.75" header="0" footer="0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pageSetUpPr fitToPage="1"/>
  </sheetPr>
  <dimension ref="A1:AE988"/>
  <sheetViews>
    <sheetView workbookViewId="0"/>
  </sheetViews>
  <sheetFormatPr defaultColWidth="14.42578125" defaultRowHeight="15" customHeight="1"/>
  <cols>
    <col min="1" max="1" width="8.28515625" customWidth="1"/>
    <col min="2" max="2" width="3.7109375" customWidth="1"/>
    <col min="3" max="3" width="12.5703125" customWidth="1"/>
    <col min="4" max="4" width="19.140625" customWidth="1"/>
    <col min="5" max="5" width="20.7109375" customWidth="1"/>
    <col min="6" max="6" width="15.85546875" customWidth="1"/>
    <col min="7" max="7" width="7.7109375" customWidth="1"/>
    <col min="8" max="8" width="6.140625" customWidth="1"/>
    <col min="9" max="9" width="13.85546875" customWidth="1"/>
    <col min="10" max="10" width="9.28515625" customWidth="1"/>
    <col min="11" max="11" width="30.85546875" customWidth="1"/>
    <col min="12" max="12" width="16.140625" customWidth="1"/>
    <col min="13" max="14" width="12.42578125" customWidth="1"/>
    <col min="15" max="15" width="18.42578125" customWidth="1"/>
    <col min="16" max="16" width="20" customWidth="1"/>
    <col min="17" max="17" width="17.140625" customWidth="1"/>
    <col min="18" max="18" width="18.5703125" customWidth="1"/>
    <col min="19" max="19" width="17.7109375" customWidth="1"/>
    <col min="20" max="20" width="11.5703125" hidden="1" customWidth="1"/>
    <col min="21" max="31" width="8.7109375" customWidth="1"/>
  </cols>
  <sheetData>
    <row r="1" spans="1:31" ht="30" customHeight="1">
      <c r="A1" s="77"/>
      <c r="B1" s="1148" t="s">
        <v>1314</v>
      </c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  <c r="R1" s="1119"/>
      <c r="S1" s="1119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6.75" customHeight="1">
      <c r="A2" s="78"/>
      <c r="B2" s="78"/>
      <c r="C2" s="79"/>
      <c r="D2" s="4"/>
      <c r="E2" s="79"/>
      <c r="F2" s="4"/>
      <c r="G2" s="80"/>
      <c r="H2" s="80"/>
      <c r="I2" s="80"/>
      <c r="J2" s="4"/>
      <c r="K2" s="4"/>
      <c r="L2" s="8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30">
      <c r="A3" s="78"/>
      <c r="B3" s="82" t="s">
        <v>0</v>
      </c>
      <c r="C3" s="83" t="s">
        <v>14</v>
      </c>
      <c r="D3" s="82" t="s">
        <v>13</v>
      </c>
      <c r="E3" s="83" t="s">
        <v>4</v>
      </c>
      <c r="F3" s="83" t="s">
        <v>5</v>
      </c>
      <c r="G3" s="585" t="s">
        <v>7</v>
      </c>
      <c r="H3" s="586" t="s">
        <v>9</v>
      </c>
      <c r="I3" s="549" t="s">
        <v>1327</v>
      </c>
      <c r="J3" s="82" t="s">
        <v>18</v>
      </c>
      <c r="K3" s="83" t="s">
        <v>20</v>
      </c>
      <c r="L3" s="83" t="s">
        <v>10</v>
      </c>
      <c r="M3" s="85" t="s">
        <v>1329</v>
      </c>
      <c r="N3" s="83" t="s">
        <v>1333</v>
      </c>
      <c r="O3" s="86" t="s">
        <v>1335</v>
      </c>
      <c r="P3" s="1151" t="s">
        <v>1336</v>
      </c>
      <c r="Q3" s="1125"/>
      <c r="R3" s="1147" t="s">
        <v>1341</v>
      </c>
      <c r="S3" s="1125"/>
      <c r="T3" s="87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idden="1">
      <c r="A4" s="78"/>
      <c r="B4" s="88"/>
      <c r="C4" s="89"/>
      <c r="D4" s="88"/>
      <c r="E4" s="89"/>
      <c r="F4" s="89"/>
      <c r="G4" s="587"/>
      <c r="H4" s="588"/>
      <c r="I4" s="589"/>
      <c r="J4" s="88"/>
      <c r="K4" s="89"/>
      <c r="L4" s="89"/>
      <c r="M4" s="91"/>
      <c r="N4" s="89"/>
      <c r="O4" s="92"/>
      <c r="P4" s="93" t="s">
        <v>67</v>
      </c>
      <c r="Q4" s="93" t="s">
        <v>69</v>
      </c>
      <c r="R4" s="93" t="s">
        <v>67</v>
      </c>
      <c r="S4" s="93" t="s">
        <v>69</v>
      </c>
      <c r="T4" s="94">
        <v>46266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30" hidden="1" customHeight="1">
      <c r="A5" s="590">
        <v>1143</v>
      </c>
      <c r="B5" s="591">
        <f t="shared" ref="B5:B43" si="0">ROW()-4</f>
        <v>1</v>
      </c>
      <c r="C5" s="96" t="e">
        <f>VLOOKUP($E5,#REF!,6,0)</f>
        <v>#REF!</v>
      </c>
      <c r="D5" s="97" t="e">
        <f>VLOOKUP($E5,#REF!,9,0)</f>
        <v>#REF!</v>
      </c>
      <c r="E5" s="15" t="s">
        <v>387</v>
      </c>
      <c r="F5" s="98" t="e">
        <f>VLOOKUP($E5,#REF!,2,0)</f>
        <v>#REF!</v>
      </c>
      <c r="G5" s="98" t="e">
        <f>VLOOKUP($E5,#REF!,4,0)</f>
        <v>#REF!</v>
      </c>
      <c r="H5" s="98" t="e">
        <f>VLOOKUP($E5,#REF!,5,0)</f>
        <v>#REF!</v>
      </c>
      <c r="I5" s="551" t="s">
        <v>1367</v>
      </c>
      <c r="J5" s="99" t="e">
        <f>VLOOKUP($E5,#REF!,13,0)</f>
        <v>#REF!</v>
      </c>
      <c r="K5" s="100" t="e">
        <f>VLOOKUP($E5,#REF!,14,0)</f>
        <v>#REF!</v>
      </c>
      <c r="L5" s="98" t="e">
        <f>VLOOKUP($E5,#REF!,7,0)</f>
        <v>#REF!</v>
      </c>
      <c r="M5" s="98" t="e">
        <f>VLOOKUP($E5,#REF!,3,0)</f>
        <v>#REF!</v>
      </c>
      <c r="N5" s="95">
        <v>4</v>
      </c>
      <c r="O5" s="101" t="e">
        <f>VLOOKUP($E5,#REF!,26,0)</f>
        <v>#REF!</v>
      </c>
      <c r="P5" s="101" t="e">
        <f>VLOOKUP($E5,#REF!,32,0)</f>
        <v>#REF!</v>
      </c>
      <c r="Q5" s="101" t="e">
        <f>VLOOKUP($E5,#REF!,33,0)</f>
        <v>#REF!</v>
      </c>
      <c r="R5" s="101">
        <f t="shared" ref="R5:R34" si="1">IF(I5="Lanjut",$T$4,"")</f>
        <v>46266</v>
      </c>
      <c r="S5" s="101">
        <f t="shared" ref="S5:S29" si="2">IF(AND(I5="Lanjut",N5&lt;4),(EDATE($T$4,4)-1),IF(AND(I5="Lanjut",N5&gt;3),(EDATE($T$4,12)-1)))</f>
        <v>46630</v>
      </c>
      <c r="T5" s="87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30" hidden="1" customHeight="1">
      <c r="A6" s="590">
        <v>1144</v>
      </c>
      <c r="B6" s="591">
        <f t="shared" si="0"/>
        <v>2</v>
      </c>
      <c r="C6" s="96" t="e">
        <f>VLOOKUP($E6,#REF!,6,0)</f>
        <v>#REF!</v>
      </c>
      <c r="D6" s="97" t="e">
        <f>VLOOKUP($E6,#REF!,9,0)</f>
        <v>#REF!</v>
      </c>
      <c r="E6" s="15" t="s">
        <v>483</v>
      </c>
      <c r="F6" s="98" t="e">
        <f>VLOOKUP($E6,#REF!,2,0)</f>
        <v>#REF!</v>
      </c>
      <c r="G6" s="98" t="e">
        <f>VLOOKUP($E6,#REF!,4,0)</f>
        <v>#REF!</v>
      </c>
      <c r="H6" s="98" t="e">
        <f>VLOOKUP($E6,#REF!,5,0)</f>
        <v>#REF!</v>
      </c>
      <c r="I6" s="551" t="s">
        <v>1367</v>
      </c>
      <c r="J6" s="99" t="e">
        <f>VLOOKUP($E6,#REF!,13,0)</f>
        <v>#REF!</v>
      </c>
      <c r="K6" s="100" t="e">
        <f>VLOOKUP($E6,#REF!,14,0)</f>
        <v>#REF!</v>
      </c>
      <c r="L6" s="98" t="e">
        <f>VLOOKUP($E6,#REF!,7,0)</f>
        <v>#REF!</v>
      </c>
      <c r="M6" s="98" t="e">
        <f>VLOOKUP($E6,#REF!,3,0)</f>
        <v>#REF!</v>
      </c>
      <c r="N6" s="95">
        <v>4</v>
      </c>
      <c r="O6" s="101" t="e">
        <f>VLOOKUP($E6,#REF!,26,0)</f>
        <v>#REF!</v>
      </c>
      <c r="P6" s="101" t="e">
        <f>VLOOKUP($E6,#REF!,32,0)</f>
        <v>#REF!</v>
      </c>
      <c r="Q6" s="101" t="e">
        <f>VLOOKUP($E6,#REF!,33,0)</f>
        <v>#REF!</v>
      </c>
      <c r="R6" s="101">
        <f t="shared" si="1"/>
        <v>46266</v>
      </c>
      <c r="S6" s="101">
        <f t="shared" si="2"/>
        <v>46630</v>
      </c>
      <c r="T6" s="87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30" hidden="1" customHeight="1">
      <c r="A7" s="590">
        <v>1145</v>
      </c>
      <c r="B7" s="591">
        <f t="shared" si="0"/>
        <v>3</v>
      </c>
      <c r="C7" s="96" t="e">
        <f>VLOOKUP($E7,#REF!,6,0)</f>
        <v>#REF!</v>
      </c>
      <c r="D7" s="97" t="e">
        <f>VLOOKUP($E7,#REF!,9,0)</f>
        <v>#REF!</v>
      </c>
      <c r="E7" s="15" t="s">
        <v>489</v>
      </c>
      <c r="F7" s="98" t="e">
        <f>VLOOKUP($E7,#REF!,2,0)</f>
        <v>#REF!</v>
      </c>
      <c r="G7" s="98" t="e">
        <f>VLOOKUP($E7,#REF!,4,0)</f>
        <v>#REF!</v>
      </c>
      <c r="H7" s="98" t="e">
        <f>VLOOKUP($E7,#REF!,5,0)</f>
        <v>#REF!</v>
      </c>
      <c r="I7" s="551" t="s">
        <v>1367</v>
      </c>
      <c r="J7" s="99" t="e">
        <f>VLOOKUP($E7,#REF!,13,0)</f>
        <v>#REF!</v>
      </c>
      <c r="K7" s="100" t="e">
        <f>VLOOKUP($E7,#REF!,14,0)</f>
        <v>#REF!</v>
      </c>
      <c r="L7" s="98" t="e">
        <f>VLOOKUP($E7,#REF!,7,0)</f>
        <v>#REF!</v>
      </c>
      <c r="M7" s="98" t="e">
        <f>VLOOKUP($E7,#REF!,3,0)</f>
        <v>#REF!</v>
      </c>
      <c r="N7" s="95">
        <v>4</v>
      </c>
      <c r="O7" s="101" t="e">
        <f>VLOOKUP($E7,#REF!,26,0)</f>
        <v>#REF!</v>
      </c>
      <c r="P7" s="101" t="e">
        <f>VLOOKUP($E7,#REF!,32,0)</f>
        <v>#REF!</v>
      </c>
      <c r="Q7" s="101" t="e">
        <f>VLOOKUP($E7,#REF!,33,0)</f>
        <v>#REF!</v>
      </c>
      <c r="R7" s="101">
        <f t="shared" si="1"/>
        <v>46266</v>
      </c>
      <c r="S7" s="101">
        <f t="shared" si="2"/>
        <v>46630</v>
      </c>
      <c r="T7" s="87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30" hidden="1" customHeight="1">
      <c r="A8" s="590">
        <v>1146</v>
      </c>
      <c r="B8" s="591">
        <f t="shared" si="0"/>
        <v>4</v>
      </c>
      <c r="C8" s="96" t="e">
        <f>VLOOKUP($E8,#REF!,6,0)</f>
        <v>#REF!</v>
      </c>
      <c r="D8" s="97" t="e">
        <f>VLOOKUP($E8,#REF!,9,0)</f>
        <v>#REF!</v>
      </c>
      <c r="E8" s="15" t="s">
        <v>533</v>
      </c>
      <c r="F8" s="98" t="e">
        <f>VLOOKUP($E8,#REF!,2,0)</f>
        <v>#REF!</v>
      </c>
      <c r="G8" s="98" t="e">
        <f>VLOOKUP($E8,#REF!,4,0)</f>
        <v>#REF!</v>
      </c>
      <c r="H8" s="98" t="e">
        <f>VLOOKUP($E8,#REF!,5,0)</f>
        <v>#REF!</v>
      </c>
      <c r="I8" s="551" t="s">
        <v>1367</v>
      </c>
      <c r="J8" s="99" t="e">
        <f>VLOOKUP($E8,#REF!,13,0)</f>
        <v>#REF!</v>
      </c>
      <c r="K8" s="100" t="e">
        <f>VLOOKUP($E8,#REF!,14,0)</f>
        <v>#REF!</v>
      </c>
      <c r="L8" s="98" t="e">
        <f>VLOOKUP($E8,#REF!,7,0)</f>
        <v>#REF!</v>
      </c>
      <c r="M8" s="98" t="e">
        <f>VLOOKUP($E8,#REF!,3,0)</f>
        <v>#REF!</v>
      </c>
      <c r="N8" s="95">
        <v>4</v>
      </c>
      <c r="O8" s="101" t="e">
        <f>VLOOKUP($E8,#REF!,26,0)</f>
        <v>#REF!</v>
      </c>
      <c r="P8" s="101" t="e">
        <f>VLOOKUP($E8,#REF!,32,0)</f>
        <v>#REF!</v>
      </c>
      <c r="Q8" s="101" t="e">
        <f>VLOOKUP($E8,#REF!,33,0)</f>
        <v>#REF!</v>
      </c>
      <c r="R8" s="101">
        <f t="shared" si="1"/>
        <v>46266</v>
      </c>
      <c r="S8" s="101">
        <f t="shared" si="2"/>
        <v>46630</v>
      </c>
      <c r="T8" s="87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30" hidden="1" customHeight="1">
      <c r="A9" s="590">
        <v>1147</v>
      </c>
      <c r="B9" s="591">
        <f t="shared" si="0"/>
        <v>5</v>
      </c>
      <c r="C9" s="96" t="e">
        <f>VLOOKUP($E9,#REF!,6,0)</f>
        <v>#REF!</v>
      </c>
      <c r="D9" s="97" t="e">
        <f>VLOOKUP($E9,#REF!,9,0)</f>
        <v>#REF!</v>
      </c>
      <c r="E9" s="100" t="s">
        <v>681</v>
      </c>
      <c r="F9" s="98" t="e">
        <f>VLOOKUP($E9,#REF!,2,0)</f>
        <v>#REF!</v>
      </c>
      <c r="G9" s="98" t="e">
        <f>VLOOKUP($E9,#REF!,4,0)</f>
        <v>#REF!</v>
      </c>
      <c r="H9" s="98" t="e">
        <f>VLOOKUP($E9,#REF!,5,0)</f>
        <v>#REF!</v>
      </c>
      <c r="I9" s="551" t="s">
        <v>1367</v>
      </c>
      <c r="J9" s="99" t="e">
        <f>VLOOKUP($E9,#REF!,13,0)</f>
        <v>#REF!</v>
      </c>
      <c r="K9" s="100" t="e">
        <f>VLOOKUP($E9,#REF!,14,0)</f>
        <v>#REF!</v>
      </c>
      <c r="L9" s="98" t="e">
        <f>VLOOKUP($E9,#REF!,7,0)</f>
        <v>#REF!</v>
      </c>
      <c r="M9" s="98" t="e">
        <f>VLOOKUP($E9,#REF!,3,0)</f>
        <v>#REF!</v>
      </c>
      <c r="N9" s="95">
        <v>4</v>
      </c>
      <c r="O9" s="101" t="e">
        <f>VLOOKUP($E9,#REF!,26,0)</f>
        <v>#REF!</v>
      </c>
      <c r="P9" s="101" t="e">
        <f>VLOOKUP($E9,#REF!,32,0)</f>
        <v>#REF!</v>
      </c>
      <c r="Q9" s="101" t="e">
        <f>VLOOKUP($E9,#REF!,33,0)</f>
        <v>#REF!</v>
      </c>
      <c r="R9" s="101">
        <f t="shared" si="1"/>
        <v>46266</v>
      </c>
      <c r="S9" s="101">
        <f t="shared" si="2"/>
        <v>46630</v>
      </c>
      <c r="T9" s="87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30" customHeight="1">
      <c r="A10" s="590"/>
      <c r="B10" s="591">
        <f t="shared" si="0"/>
        <v>6</v>
      </c>
      <c r="C10" s="96" t="e">
        <f>VLOOKUP($E10,#REF!,6,0)</f>
        <v>#REF!</v>
      </c>
      <c r="D10" s="97" t="e">
        <f>VLOOKUP($E10,#REF!,9,0)</f>
        <v>#REF!</v>
      </c>
      <c r="E10" s="15" t="s">
        <v>691</v>
      </c>
      <c r="F10" s="98" t="e">
        <f>VLOOKUP($E10,#REF!,2,0)</f>
        <v>#REF!</v>
      </c>
      <c r="G10" s="98" t="e">
        <f>VLOOKUP($E10,#REF!,4,0)</f>
        <v>#REF!</v>
      </c>
      <c r="H10" s="98" t="e">
        <f>VLOOKUP($E10,#REF!,5,0)</f>
        <v>#REF!</v>
      </c>
      <c r="I10" s="551" t="s">
        <v>1367</v>
      </c>
      <c r="J10" s="99" t="e">
        <f>VLOOKUP($E10,#REF!,13,0)</f>
        <v>#REF!</v>
      </c>
      <c r="K10" s="100" t="e">
        <f>VLOOKUP($E10,#REF!,14,0)</f>
        <v>#REF!</v>
      </c>
      <c r="L10" s="98" t="e">
        <f>VLOOKUP($E10,#REF!,7,0)</f>
        <v>#REF!</v>
      </c>
      <c r="M10" s="98" t="e">
        <f>VLOOKUP($E10,#REF!,3,0)</f>
        <v>#REF!</v>
      </c>
      <c r="N10" s="95">
        <v>2</v>
      </c>
      <c r="O10" s="101" t="e">
        <f>VLOOKUP($E10,#REF!,26,0)</f>
        <v>#REF!</v>
      </c>
      <c r="P10" s="101" t="e">
        <f>VLOOKUP($E10,#REF!,26,0)</f>
        <v>#REF!</v>
      </c>
      <c r="Q10" s="101" t="e">
        <f>VLOOKUP($E10,#REF!,27,0)</f>
        <v>#REF!</v>
      </c>
      <c r="R10" s="101">
        <f t="shared" si="1"/>
        <v>46266</v>
      </c>
      <c r="S10" s="101">
        <f t="shared" si="2"/>
        <v>46387</v>
      </c>
      <c r="T10" s="87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30" hidden="1" customHeight="1">
      <c r="A11" s="590"/>
      <c r="B11" s="592">
        <f t="shared" si="0"/>
        <v>7</v>
      </c>
      <c r="C11" s="96" t="e">
        <f>VLOOKUP($E11,#REF!,6,0)</f>
        <v>#REF!</v>
      </c>
      <c r="D11" s="97" t="e">
        <f>VLOOKUP($E11,#REF!,9,0)</f>
        <v>#REF!</v>
      </c>
      <c r="E11" s="100" t="s">
        <v>758</v>
      </c>
      <c r="F11" s="98" t="e">
        <f>VLOOKUP($E11,#REF!,2,0)</f>
        <v>#REF!</v>
      </c>
      <c r="G11" s="98" t="e">
        <f>VLOOKUP($E11,#REF!,4,0)</f>
        <v>#REF!</v>
      </c>
      <c r="H11" s="98" t="e">
        <f>VLOOKUP($E11,#REF!,5,0)</f>
        <v>#REF!</v>
      </c>
      <c r="I11" s="551" t="s">
        <v>1367</v>
      </c>
      <c r="J11" s="99" t="e">
        <f>VLOOKUP($E11,#REF!,13,0)</f>
        <v>#REF!</v>
      </c>
      <c r="K11" s="100" t="e">
        <f>VLOOKUP($E11,#REF!,14,0)</f>
        <v>#REF!</v>
      </c>
      <c r="L11" s="98" t="e">
        <f>VLOOKUP($E11,#REF!,7,0)</f>
        <v>#REF!</v>
      </c>
      <c r="M11" s="98" t="e">
        <f>VLOOKUP($E11,#REF!,3,0)</f>
        <v>#REF!</v>
      </c>
      <c r="N11" s="95">
        <v>3</v>
      </c>
      <c r="O11" s="101" t="e">
        <f>VLOOKUP($E11,#REF!,26,0)</f>
        <v>#REF!</v>
      </c>
      <c r="P11" s="101" t="e">
        <f>VLOOKUP($E11,#REF!,29,0)</f>
        <v>#REF!</v>
      </c>
      <c r="Q11" s="101" t="e">
        <f>VLOOKUP($E11,#REF!,30,0)</f>
        <v>#REF!</v>
      </c>
      <c r="R11" s="101">
        <f t="shared" si="1"/>
        <v>46266</v>
      </c>
      <c r="S11" s="101">
        <f t="shared" si="2"/>
        <v>46387</v>
      </c>
      <c r="T11" s="87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30" hidden="1" customHeight="1">
      <c r="A12" s="590"/>
      <c r="B12" s="592">
        <f t="shared" si="0"/>
        <v>8</v>
      </c>
      <c r="C12" s="96" t="e">
        <f>VLOOKUP($E12,#REF!,6,0)</f>
        <v>#REF!</v>
      </c>
      <c r="D12" s="97" t="e">
        <f>VLOOKUP($E12,#REF!,9,0)</f>
        <v>#REF!</v>
      </c>
      <c r="E12" s="100" t="s">
        <v>813</v>
      </c>
      <c r="F12" s="98" t="e">
        <f>VLOOKUP($E12,#REF!,2,0)</f>
        <v>#REF!</v>
      </c>
      <c r="G12" s="98" t="e">
        <f>VLOOKUP($E12,#REF!,4,0)</f>
        <v>#REF!</v>
      </c>
      <c r="H12" s="98" t="e">
        <f>VLOOKUP($E12,#REF!,5,0)</f>
        <v>#REF!</v>
      </c>
      <c r="I12" s="551" t="s">
        <v>1367</v>
      </c>
      <c r="J12" s="99" t="e">
        <f>VLOOKUP($E12,#REF!,13,0)</f>
        <v>#REF!</v>
      </c>
      <c r="K12" s="100" t="e">
        <f>VLOOKUP($E12,#REF!,14,0)</f>
        <v>#REF!</v>
      </c>
      <c r="L12" s="98" t="e">
        <f>VLOOKUP($E12,#REF!,7,0)</f>
        <v>#REF!</v>
      </c>
      <c r="M12" s="98" t="e">
        <f>VLOOKUP($E12,#REF!,3,0)</f>
        <v>#REF!</v>
      </c>
      <c r="N12" s="95">
        <v>3</v>
      </c>
      <c r="O12" s="101" t="e">
        <f>VLOOKUP($E12,#REF!,26,0)</f>
        <v>#REF!</v>
      </c>
      <c r="P12" s="101" t="e">
        <f>VLOOKUP($E12,#REF!,29,0)</f>
        <v>#REF!</v>
      </c>
      <c r="Q12" s="101" t="e">
        <f>VLOOKUP($E12,#REF!,30,0)</f>
        <v>#REF!</v>
      </c>
      <c r="R12" s="101">
        <f t="shared" si="1"/>
        <v>46266</v>
      </c>
      <c r="S12" s="101">
        <f t="shared" si="2"/>
        <v>46387</v>
      </c>
      <c r="T12" s="87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30" hidden="1" customHeight="1">
      <c r="A13" s="590"/>
      <c r="B13" s="592">
        <f t="shared" si="0"/>
        <v>9</v>
      </c>
      <c r="C13" s="96" t="e">
        <f>VLOOKUP($E13,#REF!,6,0)</f>
        <v>#REF!</v>
      </c>
      <c r="D13" s="97" t="e">
        <f>VLOOKUP($E13,#REF!,9,0)</f>
        <v>#REF!</v>
      </c>
      <c r="E13" s="100" t="s">
        <v>819</v>
      </c>
      <c r="F13" s="98" t="e">
        <f>VLOOKUP($E13,#REF!,2,0)</f>
        <v>#REF!</v>
      </c>
      <c r="G13" s="98" t="e">
        <f>VLOOKUP($E13,#REF!,4,0)</f>
        <v>#REF!</v>
      </c>
      <c r="H13" s="98" t="e">
        <f>VLOOKUP($E13,#REF!,5,0)</f>
        <v>#REF!</v>
      </c>
      <c r="I13" s="551" t="s">
        <v>1367</v>
      </c>
      <c r="J13" s="99" t="e">
        <f>VLOOKUP($E13,#REF!,13,0)</f>
        <v>#REF!</v>
      </c>
      <c r="K13" s="100" t="e">
        <f>VLOOKUP($E13,#REF!,14,0)</f>
        <v>#REF!</v>
      </c>
      <c r="L13" s="98" t="e">
        <f>VLOOKUP($E13,#REF!,7,0)</f>
        <v>#REF!</v>
      </c>
      <c r="M13" s="98" t="e">
        <f>VLOOKUP($E13,#REF!,3,0)</f>
        <v>#REF!</v>
      </c>
      <c r="N13" s="95">
        <v>3</v>
      </c>
      <c r="O13" s="101" t="e">
        <f>VLOOKUP($E13,#REF!,26,0)</f>
        <v>#REF!</v>
      </c>
      <c r="P13" s="101" t="e">
        <f>VLOOKUP($E13,#REF!,29,0)</f>
        <v>#REF!</v>
      </c>
      <c r="Q13" s="101" t="e">
        <f>VLOOKUP($E13,#REF!,30,0)</f>
        <v>#REF!</v>
      </c>
      <c r="R13" s="101">
        <f t="shared" si="1"/>
        <v>46266</v>
      </c>
      <c r="S13" s="101">
        <f t="shared" si="2"/>
        <v>46387</v>
      </c>
      <c r="T13" s="87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30" hidden="1" customHeight="1">
      <c r="A14" s="590">
        <v>1148</v>
      </c>
      <c r="B14" s="591">
        <f t="shared" si="0"/>
        <v>10</v>
      </c>
      <c r="C14" s="96" t="e">
        <f>VLOOKUP($E14,#REF!,6,0)</f>
        <v>#REF!</v>
      </c>
      <c r="D14" s="97" t="e">
        <f>VLOOKUP($E14,#REF!,9,0)</f>
        <v>#REF!</v>
      </c>
      <c r="E14" s="100" t="s">
        <v>808</v>
      </c>
      <c r="F14" s="98" t="e">
        <f>VLOOKUP($E14,#REF!,2,0)</f>
        <v>#REF!</v>
      </c>
      <c r="G14" s="98" t="e">
        <f>VLOOKUP($E14,#REF!,4,0)</f>
        <v>#REF!</v>
      </c>
      <c r="H14" s="98" t="e">
        <f>VLOOKUP($E14,#REF!,5,0)</f>
        <v>#REF!</v>
      </c>
      <c r="I14" s="551" t="s">
        <v>1367</v>
      </c>
      <c r="J14" s="99" t="e">
        <f>VLOOKUP($E14,#REF!,13,0)</f>
        <v>#REF!</v>
      </c>
      <c r="K14" s="100" t="e">
        <f>VLOOKUP($E14,#REF!,14,0)</f>
        <v>#REF!</v>
      </c>
      <c r="L14" s="98" t="e">
        <f>VLOOKUP($E14,#REF!,7,0)</f>
        <v>#REF!</v>
      </c>
      <c r="M14" s="98" t="e">
        <f>VLOOKUP($E14,#REF!,3,0)</f>
        <v>#REF!</v>
      </c>
      <c r="N14" s="95">
        <v>4</v>
      </c>
      <c r="O14" s="101" t="e">
        <f>VLOOKUP($E14,#REF!,26,0)</f>
        <v>#REF!</v>
      </c>
      <c r="P14" s="101" t="e">
        <f>VLOOKUP($E14,#REF!,32,0)</f>
        <v>#REF!</v>
      </c>
      <c r="Q14" s="101" t="e">
        <f>VLOOKUP($E14,#REF!,33,0)</f>
        <v>#REF!</v>
      </c>
      <c r="R14" s="101">
        <f t="shared" si="1"/>
        <v>46266</v>
      </c>
      <c r="S14" s="101">
        <f t="shared" si="2"/>
        <v>46630</v>
      </c>
      <c r="T14" s="87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30" hidden="1" customHeight="1">
      <c r="A15" s="590">
        <v>1149</v>
      </c>
      <c r="B15" s="591">
        <f t="shared" si="0"/>
        <v>11</v>
      </c>
      <c r="C15" s="96" t="e">
        <f>VLOOKUP($E15,#REF!,6,0)</f>
        <v>#REF!</v>
      </c>
      <c r="D15" s="97" t="e">
        <f>VLOOKUP($E15,#REF!,9,0)</f>
        <v>#REF!</v>
      </c>
      <c r="E15" s="100" t="s">
        <v>1034</v>
      </c>
      <c r="F15" s="98" t="e">
        <f>VLOOKUP($E15,#REF!,2,0)</f>
        <v>#REF!</v>
      </c>
      <c r="G15" s="98" t="e">
        <f>VLOOKUP($E15,#REF!,4,0)</f>
        <v>#REF!</v>
      </c>
      <c r="H15" s="98" t="e">
        <f>VLOOKUP($E15,#REF!,5,0)</f>
        <v>#REF!</v>
      </c>
      <c r="I15" s="551" t="s">
        <v>1367</v>
      </c>
      <c r="J15" s="99" t="e">
        <f>VLOOKUP($E15,#REF!,13,0)</f>
        <v>#REF!</v>
      </c>
      <c r="K15" s="100" t="e">
        <f>VLOOKUP($E15,#REF!,14,0)</f>
        <v>#REF!</v>
      </c>
      <c r="L15" s="98" t="e">
        <f>VLOOKUP($E15,#REF!,7,0)</f>
        <v>#REF!</v>
      </c>
      <c r="M15" s="98" t="e">
        <f>VLOOKUP($E15,#REF!,3,0)</f>
        <v>#REF!</v>
      </c>
      <c r="N15" s="95">
        <v>4</v>
      </c>
      <c r="O15" s="101" t="e">
        <f>VLOOKUP($E15,#REF!,26,0)</f>
        <v>#REF!</v>
      </c>
      <c r="P15" s="101" t="e">
        <f>VLOOKUP($E15,#REF!,32,0)</f>
        <v>#REF!</v>
      </c>
      <c r="Q15" s="101" t="e">
        <f>VLOOKUP($E15,#REF!,33,0)</f>
        <v>#REF!</v>
      </c>
      <c r="R15" s="101">
        <f t="shared" si="1"/>
        <v>46266</v>
      </c>
      <c r="S15" s="101">
        <f t="shared" si="2"/>
        <v>46630</v>
      </c>
      <c r="T15" s="87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30" customHeight="1">
      <c r="A16" s="590"/>
      <c r="B16" s="592">
        <f t="shared" si="0"/>
        <v>12</v>
      </c>
      <c r="C16" s="96" t="e">
        <f>VLOOKUP($E16,#REF!,6,0)</f>
        <v>#REF!</v>
      </c>
      <c r="D16" s="97" t="e">
        <f>VLOOKUP($E16,#REF!,9,0)</f>
        <v>#REF!</v>
      </c>
      <c r="E16" s="100" t="s">
        <v>1014</v>
      </c>
      <c r="F16" s="98" t="e">
        <f>VLOOKUP($E16,#REF!,2,0)</f>
        <v>#REF!</v>
      </c>
      <c r="G16" s="98" t="e">
        <f>VLOOKUP($E16,#REF!,4,0)</f>
        <v>#REF!</v>
      </c>
      <c r="H16" s="98" t="e">
        <f>VLOOKUP($E16,#REF!,5,0)</f>
        <v>#REF!</v>
      </c>
      <c r="I16" s="551" t="s">
        <v>1367</v>
      </c>
      <c r="J16" s="99" t="e">
        <f>VLOOKUP($E16,#REF!,13,0)</f>
        <v>#REF!</v>
      </c>
      <c r="K16" s="100" t="e">
        <f>VLOOKUP($E16,#REF!,14,0)</f>
        <v>#REF!</v>
      </c>
      <c r="L16" s="98" t="e">
        <f>VLOOKUP($E16,#REF!,7,0)</f>
        <v>#REF!</v>
      </c>
      <c r="M16" s="98" t="e">
        <f>VLOOKUP($E16,#REF!,3,0)</f>
        <v>#REF!</v>
      </c>
      <c r="N16" s="95">
        <v>2</v>
      </c>
      <c r="O16" s="101" t="e">
        <f>VLOOKUP($E16,#REF!,26,0)</f>
        <v>#REF!</v>
      </c>
      <c r="P16" s="101" t="e">
        <f>VLOOKUP($E16,#REF!,26,0)</f>
        <v>#REF!</v>
      </c>
      <c r="Q16" s="101" t="e">
        <f>VLOOKUP($E16,#REF!,27,0)</f>
        <v>#REF!</v>
      </c>
      <c r="R16" s="101">
        <f t="shared" si="1"/>
        <v>46266</v>
      </c>
      <c r="S16" s="101">
        <f t="shared" si="2"/>
        <v>46387</v>
      </c>
      <c r="T16" s="87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hidden="1" customHeight="1">
      <c r="A17" s="590">
        <v>1166</v>
      </c>
      <c r="B17" s="591">
        <f t="shared" si="0"/>
        <v>13</v>
      </c>
      <c r="C17" s="96" t="e">
        <f>VLOOKUP($E17,#REF!,6,0)</f>
        <v>#REF!</v>
      </c>
      <c r="D17" s="97" t="e">
        <f>VLOOKUP($E17,#REF!,9,0)</f>
        <v>#REF!</v>
      </c>
      <c r="E17" s="100" t="s">
        <v>1076</v>
      </c>
      <c r="F17" s="98" t="e">
        <f>VLOOKUP($E17,#REF!,2,0)</f>
        <v>#REF!</v>
      </c>
      <c r="G17" s="98" t="e">
        <f>VLOOKUP($E17,#REF!,4,0)</f>
        <v>#REF!</v>
      </c>
      <c r="H17" s="98" t="e">
        <f>VLOOKUP($E17,#REF!,5,0)</f>
        <v>#REF!</v>
      </c>
      <c r="I17" s="551" t="s">
        <v>1367</v>
      </c>
      <c r="J17" s="99" t="e">
        <f>VLOOKUP($E17,#REF!,13,0)</f>
        <v>#REF!</v>
      </c>
      <c r="K17" s="100" t="e">
        <f>VLOOKUP($E17,#REF!,14,0)</f>
        <v>#REF!</v>
      </c>
      <c r="L17" s="98" t="e">
        <f>VLOOKUP($E17,#REF!,7,0)</f>
        <v>#REF!</v>
      </c>
      <c r="M17" s="98" t="e">
        <f>VLOOKUP($E17,#REF!,3,0)</f>
        <v>#REF!</v>
      </c>
      <c r="N17" s="95">
        <v>4</v>
      </c>
      <c r="O17" s="101" t="e">
        <f>VLOOKUP($E17,#REF!,26,0)</f>
        <v>#REF!</v>
      </c>
      <c r="P17" s="101" t="e">
        <f>VLOOKUP($E17,#REF!,32,0)</f>
        <v>#REF!</v>
      </c>
      <c r="Q17" s="101" t="e">
        <f>VLOOKUP($E17,#REF!,33,0)</f>
        <v>#REF!</v>
      </c>
      <c r="R17" s="101">
        <f t="shared" si="1"/>
        <v>46266</v>
      </c>
      <c r="S17" s="101">
        <f t="shared" si="2"/>
        <v>46630</v>
      </c>
      <c r="T17" s="87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30" hidden="1" customHeight="1">
      <c r="A18" s="590">
        <v>1167</v>
      </c>
      <c r="B18" s="591">
        <f t="shared" si="0"/>
        <v>14</v>
      </c>
      <c r="C18" s="96" t="e">
        <f>VLOOKUP($E18,#REF!,6,0)</f>
        <v>#REF!</v>
      </c>
      <c r="D18" s="97" t="e">
        <f>VLOOKUP($E18,#REF!,9,0)</f>
        <v>#REF!</v>
      </c>
      <c r="E18" s="100" t="s">
        <v>1080</v>
      </c>
      <c r="F18" s="98" t="e">
        <f>VLOOKUP($E18,#REF!,2,0)</f>
        <v>#REF!</v>
      </c>
      <c r="G18" s="98" t="e">
        <f>VLOOKUP($E18,#REF!,4,0)</f>
        <v>#REF!</v>
      </c>
      <c r="H18" s="98" t="e">
        <f>VLOOKUP($E18,#REF!,5,0)</f>
        <v>#REF!</v>
      </c>
      <c r="I18" s="551" t="s">
        <v>1367</v>
      </c>
      <c r="J18" s="99" t="e">
        <f>VLOOKUP($E18,#REF!,13,0)</f>
        <v>#REF!</v>
      </c>
      <c r="K18" s="100" t="e">
        <f>VLOOKUP($E18,#REF!,14,0)</f>
        <v>#REF!</v>
      </c>
      <c r="L18" s="98" t="e">
        <f>VLOOKUP($E18,#REF!,7,0)</f>
        <v>#REF!</v>
      </c>
      <c r="M18" s="98" t="e">
        <f>VLOOKUP($E18,#REF!,3,0)</f>
        <v>#REF!</v>
      </c>
      <c r="N18" s="95">
        <v>4</v>
      </c>
      <c r="O18" s="101" t="e">
        <f>VLOOKUP($E18,#REF!,26,0)</f>
        <v>#REF!</v>
      </c>
      <c r="P18" s="101" t="e">
        <f>VLOOKUP($E18,#REF!,32,0)</f>
        <v>#REF!</v>
      </c>
      <c r="Q18" s="101" t="e">
        <f>VLOOKUP($E18,#REF!,33,0)</f>
        <v>#REF!</v>
      </c>
      <c r="R18" s="101">
        <f t="shared" si="1"/>
        <v>46266</v>
      </c>
      <c r="S18" s="101">
        <f t="shared" si="2"/>
        <v>46630</v>
      </c>
      <c r="T18" s="87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30" hidden="1" customHeight="1">
      <c r="A19" s="590"/>
      <c r="B19" s="592">
        <f t="shared" si="0"/>
        <v>15</v>
      </c>
      <c r="C19" s="96" t="e">
        <f>VLOOKUP($E19,#REF!,6,0)</f>
        <v>#REF!</v>
      </c>
      <c r="D19" s="97" t="e">
        <f>VLOOKUP($E19,#REF!,9,0)</f>
        <v>#REF!</v>
      </c>
      <c r="E19" s="100" t="s">
        <v>1192</v>
      </c>
      <c r="F19" s="98" t="e">
        <f>VLOOKUP($E19,#REF!,2,0)</f>
        <v>#REF!</v>
      </c>
      <c r="G19" s="98" t="e">
        <f>VLOOKUP($E19,#REF!,4,0)</f>
        <v>#REF!</v>
      </c>
      <c r="H19" s="98" t="e">
        <f>VLOOKUP($E19,#REF!,5,0)</f>
        <v>#REF!</v>
      </c>
      <c r="I19" s="551" t="s">
        <v>1367</v>
      </c>
      <c r="J19" s="99" t="e">
        <f>VLOOKUP($E19,#REF!,13,0)</f>
        <v>#REF!</v>
      </c>
      <c r="K19" s="100" t="e">
        <f>VLOOKUP($E19,#REF!,14,0)</f>
        <v>#REF!</v>
      </c>
      <c r="L19" s="98" t="e">
        <f>VLOOKUP($E19,#REF!,7,0)</f>
        <v>#REF!</v>
      </c>
      <c r="M19" s="98" t="e">
        <f>VLOOKUP($E19,#REF!,3,0)</f>
        <v>#REF!</v>
      </c>
      <c r="N19" s="95">
        <v>3</v>
      </c>
      <c r="O19" s="101" t="e">
        <f>VLOOKUP($E19,#REF!,26,0)</f>
        <v>#REF!</v>
      </c>
      <c r="P19" s="101" t="e">
        <f>VLOOKUP($E19,#REF!,29,0)</f>
        <v>#REF!</v>
      </c>
      <c r="Q19" s="101" t="e">
        <f>VLOOKUP($E19,#REF!,30,0)</f>
        <v>#REF!</v>
      </c>
      <c r="R19" s="101">
        <f t="shared" si="1"/>
        <v>46266</v>
      </c>
      <c r="S19" s="101">
        <f t="shared" si="2"/>
        <v>46387</v>
      </c>
      <c r="T19" s="87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30" customHeight="1">
      <c r="A20" s="590"/>
      <c r="B20" s="592">
        <f t="shared" si="0"/>
        <v>16</v>
      </c>
      <c r="C20" s="96" t="e">
        <f>VLOOKUP($E20,#REF!,6,0)</f>
        <v>#REF!</v>
      </c>
      <c r="D20" s="97" t="e">
        <f>VLOOKUP($E20,#REF!,9,0)</f>
        <v>#REF!</v>
      </c>
      <c r="E20" s="100" t="s">
        <v>1285</v>
      </c>
      <c r="F20" s="98" t="e">
        <f>VLOOKUP($E20,#REF!,2,0)</f>
        <v>#REF!</v>
      </c>
      <c r="G20" s="98" t="e">
        <f>VLOOKUP($E20,#REF!,4,0)</f>
        <v>#REF!</v>
      </c>
      <c r="H20" s="98" t="e">
        <f>VLOOKUP($E20,#REF!,5,0)</f>
        <v>#REF!</v>
      </c>
      <c r="I20" s="551" t="s">
        <v>1367</v>
      </c>
      <c r="J20" s="99" t="e">
        <f>VLOOKUP($E20,#REF!,13,0)</f>
        <v>#REF!</v>
      </c>
      <c r="K20" s="100" t="e">
        <f>VLOOKUP($E20,#REF!,14,0)</f>
        <v>#REF!</v>
      </c>
      <c r="L20" s="98" t="e">
        <f>VLOOKUP($E20,#REF!,7,0)</f>
        <v>#REF!</v>
      </c>
      <c r="M20" s="98" t="e">
        <f>VLOOKUP($E20,#REF!,3,0)</f>
        <v>#REF!</v>
      </c>
      <c r="N20" s="95">
        <v>2</v>
      </c>
      <c r="O20" s="101" t="e">
        <f>VLOOKUP($E20,#REF!,26,0)</f>
        <v>#REF!</v>
      </c>
      <c r="P20" s="101" t="e">
        <f>VLOOKUP($E20,#REF!,26,0)</f>
        <v>#REF!</v>
      </c>
      <c r="Q20" s="101" t="e">
        <f>VLOOKUP($E20,#REF!,27,0)</f>
        <v>#REF!</v>
      </c>
      <c r="R20" s="101">
        <f t="shared" si="1"/>
        <v>46266</v>
      </c>
      <c r="S20" s="101">
        <f t="shared" si="2"/>
        <v>46387</v>
      </c>
      <c r="T20" s="87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30" customHeight="1">
      <c r="A21" s="590"/>
      <c r="B21" s="591">
        <f t="shared" si="0"/>
        <v>17</v>
      </c>
      <c r="C21" s="96" t="e">
        <f>VLOOKUP($E21,#REF!,6,0)</f>
        <v>#REF!</v>
      </c>
      <c r="D21" s="97" t="e">
        <f>VLOOKUP($E21,#REF!,9,0)</f>
        <v>#REF!</v>
      </c>
      <c r="E21" s="100" t="s">
        <v>1289</v>
      </c>
      <c r="F21" s="98" t="e">
        <f>VLOOKUP($E21,#REF!,2,0)</f>
        <v>#REF!</v>
      </c>
      <c r="G21" s="98" t="e">
        <f>VLOOKUP($E21,#REF!,4,0)</f>
        <v>#REF!</v>
      </c>
      <c r="H21" s="98" t="e">
        <f>VLOOKUP($E21,#REF!,5,0)</f>
        <v>#REF!</v>
      </c>
      <c r="I21" s="551" t="s">
        <v>1367</v>
      </c>
      <c r="J21" s="99" t="e">
        <f>VLOOKUP($E21,#REF!,13,0)</f>
        <v>#REF!</v>
      </c>
      <c r="K21" s="100" t="e">
        <f>VLOOKUP($E21,#REF!,14,0)</f>
        <v>#REF!</v>
      </c>
      <c r="L21" s="98" t="e">
        <f>VLOOKUP($E21,#REF!,7,0)</f>
        <v>#REF!</v>
      </c>
      <c r="M21" s="98" t="e">
        <f>VLOOKUP($E21,#REF!,3,0)</f>
        <v>#REF!</v>
      </c>
      <c r="N21" s="95">
        <v>2</v>
      </c>
      <c r="O21" s="101" t="e">
        <f>VLOOKUP($E21,#REF!,26,0)</f>
        <v>#REF!</v>
      </c>
      <c r="P21" s="101" t="e">
        <f>VLOOKUP($E21,#REF!,26,0)</f>
        <v>#REF!</v>
      </c>
      <c r="Q21" s="101" t="e">
        <f>VLOOKUP($E21,#REF!,27,0)</f>
        <v>#REF!</v>
      </c>
      <c r="R21" s="101">
        <f t="shared" si="1"/>
        <v>46266</v>
      </c>
      <c r="S21" s="101">
        <f t="shared" si="2"/>
        <v>46387</v>
      </c>
      <c r="T21" s="87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30" hidden="1" customHeight="1">
      <c r="A22" s="590">
        <v>1168</v>
      </c>
      <c r="B22" s="591">
        <f t="shared" si="0"/>
        <v>18</v>
      </c>
      <c r="C22" s="96" t="e">
        <f>VLOOKUP($E22,#REF!,6,0)</f>
        <v>#REF!</v>
      </c>
      <c r="D22" s="97" t="e">
        <f>VLOOKUP($E22,#REF!,9,0)</f>
        <v>#REF!</v>
      </c>
      <c r="E22" s="100" t="s">
        <v>1328</v>
      </c>
      <c r="F22" s="98" t="e">
        <f>VLOOKUP($E22,#REF!,2,0)</f>
        <v>#REF!</v>
      </c>
      <c r="G22" s="98" t="e">
        <f>VLOOKUP($E22,#REF!,4,0)</f>
        <v>#REF!</v>
      </c>
      <c r="H22" s="98" t="e">
        <f>VLOOKUP($E22,#REF!,5,0)</f>
        <v>#REF!</v>
      </c>
      <c r="I22" s="551" t="s">
        <v>1367</v>
      </c>
      <c r="J22" s="99" t="e">
        <f>VLOOKUP($E22,#REF!,13,0)</f>
        <v>#REF!</v>
      </c>
      <c r="K22" s="100" t="e">
        <f>VLOOKUP($E22,#REF!,14,0)</f>
        <v>#REF!</v>
      </c>
      <c r="L22" s="98" t="e">
        <f>VLOOKUP($E22,#REF!,7,0)</f>
        <v>#REF!</v>
      </c>
      <c r="M22" s="98" t="e">
        <f>VLOOKUP($E22,#REF!,3,0)</f>
        <v>#REF!</v>
      </c>
      <c r="N22" s="95">
        <v>4</v>
      </c>
      <c r="O22" s="101" t="e">
        <f>VLOOKUP($E22,#REF!,26,0)</f>
        <v>#REF!</v>
      </c>
      <c r="P22" s="101" t="e">
        <f>VLOOKUP($E22,#REF!,32,0)</f>
        <v>#REF!</v>
      </c>
      <c r="Q22" s="101" t="e">
        <f>VLOOKUP($E22,#REF!,33,0)</f>
        <v>#REF!</v>
      </c>
      <c r="R22" s="101">
        <f t="shared" si="1"/>
        <v>46266</v>
      </c>
      <c r="S22" s="101">
        <f t="shared" si="2"/>
        <v>46630</v>
      </c>
      <c r="T22" s="87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30" hidden="1" customHeight="1">
      <c r="A23" s="590">
        <v>1169</v>
      </c>
      <c r="B23" s="591">
        <f t="shared" si="0"/>
        <v>19</v>
      </c>
      <c r="C23" s="96" t="e">
        <f>VLOOKUP($E23,#REF!,6,0)</f>
        <v>#REF!</v>
      </c>
      <c r="D23" s="97" t="e">
        <f>VLOOKUP($E23,#REF!,9,0)</f>
        <v>#REF!</v>
      </c>
      <c r="E23" s="100" t="s">
        <v>1337</v>
      </c>
      <c r="F23" s="98" t="e">
        <f>VLOOKUP($E23,#REF!,2,0)</f>
        <v>#REF!</v>
      </c>
      <c r="G23" s="98" t="e">
        <f>VLOOKUP($E23,#REF!,4,0)</f>
        <v>#REF!</v>
      </c>
      <c r="H23" s="98" t="e">
        <f>VLOOKUP($E23,#REF!,5,0)</f>
        <v>#REF!</v>
      </c>
      <c r="I23" s="551" t="s">
        <v>1367</v>
      </c>
      <c r="J23" s="99" t="e">
        <f>VLOOKUP($E23,#REF!,13,0)</f>
        <v>#REF!</v>
      </c>
      <c r="K23" s="100" t="e">
        <f>VLOOKUP($E23,#REF!,14,0)</f>
        <v>#REF!</v>
      </c>
      <c r="L23" s="98" t="e">
        <f>VLOOKUP($E23,#REF!,7,0)</f>
        <v>#REF!</v>
      </c>
      <c r="M23" s="98" t="e">
        <f>VLOOKUP($E23,#REF!,3,0)</f>
        <v>#REF!</v>
      </c>
      <c r="N23" s="95">
        <v>4</v>
      </c>
      <c r="O23" s="101" t="e">
        <f>VLOOKUP($E23,#REF!,26,0)</f>
        <v>#REF!</v>
      </c>
      <c r="P23" s="101" t="e">
        <f>VLOOKUP($E23,#REF!,32,0)</f>
        <v>#REF!</v>
      </c>
      <c r="Q23" s="101" t="e">
        <f>VLOOKUP($E23,#REF!,33,0)</f>
        <v>#REF!</v>
      </c>
      <c r="R23" s="101">
        <f t="shared" si="1"/>
        <v>46266</v>
      </c>
      <c r="S23" s="101">
        <f t="shared" si="2"/>
        <v>46630</v>
      </c>
      <c r="T23" s="87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30" hidden="1" customHeight="1">
      <c r="A24" s="590">
        <v>1170</v>
      </c>
      <c r="B24" s="591">
        <f t="shared" si="0"/>
        <v>20</v>
      </c>
      <c r="C24" s="96" t="e">
        <f>VLOOKUP($E24,#REF!,6,0)</f>
        <v>#REF!</v>
      </c>
      <c r="D24" s="97" t="e">
        <f>VLOOKUP($E24,#REF!,9,0)</f>
        <v>#REF!</v>
      </c>
      <c r="E24" s="100" t="s">
        <v>1346</v>
      </c>
      <c r="F24" s="98" t="e">
        <f>VLOOKUP($E24,#REF!,2,0)</f>
        <v>#REF!</v>
      </c>
      <c r="G24" s="98" t="e">
        <f>VLOOKUP($E24,#REF!,4,0)</f>
        <v>#REF!</v>
      </c>
      <c r="H24" s="98" t="e">
        <f>VLOOKUP($E24,#REF!,5,0)</f>
        <v>#REF!</v>
      </c>
      <c r="I24" s="551" t="s">
        <v>1367</v>
      </c>
      <c r="J24" s="99" t="e">
        <f>VLOOKUP($E24,#REF!,13,0)</f>
        <v>#REF!</v>
      </c>
      <c r="K24" s="100" t="e">
        <f>VLOOKUP($E24,#REF!,14,0)</f>
        <v>#REF!</v>
      </c>
      <c r="L24" s="98" t="e">
        <f>VLOOKUP($E24,#REF!,7,0)</f>
        <v>#REF!</v>
      </c>
      <c r="M24" s="98" t="e">
        <f>VLOOKUP($E24,#REF!,3,0)</f>
        <v>#REF!</v>
      </c>
      <c r="N24" s="95">
        <v>4</v>
      </c>
      <c r="O24" s="101" t="e">
        <f>VLOOKUP($E24,#REF!,26,0)</f>
        <v>#REF!</v>
      </c>
      <c r="P24" s="101" t="e">
        <f>VLOOKUP($E24,#REF!,32,0)</f>
        <v>#REF!</v>
      </c>
      <c r="Q24" s="101" t="e">
        <f>VLOOKUP($E24,#REF!,33,0)</f>
        <v>#REF!</v>
      </c>
      <c r="R24" s="101">
        <f t="shared" si="1"/>
        <v>46266</v>
      </c>
      <c r="S24" s="101">
        <f t="shared" si="2"/>
        <v>46630</v>
      </c>
      <c r="T24" s="87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30" hidden="1" customHeight="1">
      <c r="A25" s="590">
        <v>1174</v>
      </c>
      <c r="B25" s="592">
        <f t="shared" si="0"/>
        <v>21</v>
      </c>
      <c r="C25" s="96" t="e">
        <f>VLOOKUP($E25,#REF!,6,0)</f>
        <v>#REF!</v>
      </c>
      <c r="D25" s="97" t="e">
        <f>VLOOKUP($E25,#REF!,9,0)</f>
        <v>#REF!</v>
      </c>
      <c r="E25" s="100" t="s">
        <v>1359</v>
      </c>
      <c r="F25" s="98" t="e">
        <f>VLOOKUP($E25,#REF!,2,0)</f>
        <v>#REF!</v>
      </c>
      <c r="G25" s="98" t="e">
        <f>VLOOKUP($E25,#REF!,4,0)</f>
        <v>#REF!</v>
      </c>
      <c r="H25" s="98" t="e">
        <f>VLOOKUP($E25,#REF!,5,0)</f>
        <v>#REF!</v>
      </c>
      <c r="I25" s="551" t="s">
        <v>1367</v>
      </c>
      <c r="J25" s="99" t="e">
        <f>VLOOKUP($E25,#REF!,13,0)</f>
        <v>#REF!</v>
      </c>
      <c r="K25" s="100" t="e">
        <f>VLOOKUP($E25,#REF!,14,0)</f>
        <v>#REF!</v>
      </c>
      <c r="L25" s="98" t="e">
        <f>VLOOKUP($E25,#REF!,7,0)</f>
        <v>#REF!</v>
      </c>
      <c r="M25" s="98" t="e">
        <f>VLOOKUP($E25,#REF!,3,0)</f>
        <v>#REF!</v>
      </c>
      <c r="N25" s="95">
        <v>4</v>
      </c>
      <c r="O25" s="101" t="e">
        <f>VLOOKUP($E25,#REF!,26,0)</f>
        <v>#REF!</v>
      </c>
      <c r="P25" s="101" t="e">
        <f>VLOOKUP($E25,#REF!,32,0)</f>
        <v>#REF!</v>
      </c>
      <c r="Q25" s="101" t="e">
        <f>VLOOKUP($E25,#REF!,33,0)</f>
        <v>#REF!</v>
      </c>
      <c r="R25" s="101">
        <f t="shared" si="1"/>
        <v>46266</v>
      </c>
      <c r="S25" s="101">
        <f t="shared" si="2"/>
        <v>46630</v>
      </c>
      <c r="T25" s="87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30" hidden="1" customHeight="1">
      <c r="A26" s="590">
        <v>1175</v>
      </c>
      <c r="B26" s="592">
        <f t="shared" si="0"/>
        <v>22</v>
      </c>
      <c r="C26" s="96" t="e">
        <f>VLOOKUP($E26,#REF!,6,0)</f>
        <v>#REF!</v>
      </c>
      <c r="D26" s="97" t="e">
        <f>VLOOKUP($E26,#REF!,9,0)</f>
        <v>#REF!</v>
      </c>
      <c r="E26" s="100" t="s">
        <v>1364</v>
      </c>
      <c r="F26" s="98" t="e">
        <f>VLOOKUP($E26,#REF!,2,0)</f>
        <v>#REF!</v>
      </c>
      <c r="G26" s="98" t="e">
        <f>VLOOKUP($E26,#REF!,4,0)</f>
        <v>#REF!</v>
      </c>
      <c r="H26" s="98" t="e">
        <f>VLOOKUP($E26,#REF!,5,0)</f>
        <v>#REF!</v>
      </c>
      <c r="I26" s="551" t="s">
        <v>1367</v>
      </c>
      <c r="J26" s="99" t="e">
        <f>VLOOKUP($E26,#REF!,13,0)</f>
        <v>#REF!</v>
      </c>
      <c r="K26" s="100" t="e">
        <f>VLOOKUP($E26,#REF!,14,0)</f>
        <v>#REF!</v>
      </c>
      <c r="L26" s="98" t="e">
        <f>VLOOKUP($E26,#REF!,7,0)</f>
        <v>#REF!</v>
      </c>
      <c r="M26" s="98" t="e">
        <f>VLOOKUP($E26,#REF!,3,0)</f>
        <v>#REF!</v>
      </c>
      <c r="N26" s="95">
        <v>4</v>
      </c>
      <c r="O26" s="101" t="e">
        <f>VLOOKUP($E26,#REF!,26,0)</f>
        <v>#REF!</v>
      </c>
      <c r="P26" s="101" t="e">
        <f>VLOOKUP($E26,#REF!,32,0)</f>
        <v>#REF!</v>
      </c>
      <c r="Q26" s="101" t="e">
        <f>VLOOKUP($E26,#REF!,33,0)</f>
        <v>#REF!</v>
      </c>
      <c r="R26" s="101">
        <f t="shared" si="1"/>
        <v>46266</v>
      </c>
      <c r="S26" s="101">
        <f t="shared" si="2"/>
        <v>46630</v>
      </c>
      <c r="T26" s="87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30" hidden="1" customHeight="1">
      <c r="A27" s="590">
        <v>1171</v>
      </c>
      <c r="B27" s="591">
        <f t="shared" si="0"/>
        <v>23</v>
      </c>
      <c r="C27" s="96" t="e">
        <f>VLOOKUP($E27,#REF!,6,0)</f>
        <v>#REF!</v>
      </c>
      <c r="D27" s="97" t="e">
        <f>VLOOKUP($E27,#REF!,9,0)</f>
        <v>#REF!</v>
      </c>
      <c r="E27" s="552" t="s">
        <v>1408</v>
      </c>
      <c r="F27" s="113" t="e">
        <f>VLOOKUP($E27,#REF!,2,0)</f>
        <v>#REF!</v>
      </c>
      <c r="G27" s="98" t="e">
        <f>VLOOKUP($E27,#REF!,4,0)</f>
        <v>#REF!</v>
      </c>
      <c r="H27" s="98" t="e">
        <f>VLOOKUP($E27,#REF!,5,0)</f>
        <v>#REF!</v>
      </c>
      <c r="I27" s="551" t="s">
        <v>1367</v>
      </c>
      <c r="J27" s="99" t="e">
        <f>VLOOKUP($E27,#REF!,13,0)</f>
        <v>#REF!</v>
      </c>
      <c r="K27" s="100" t="e">
        <f>VLOOKUP($E27,#REF!,14,0)</f>
        <v>#REF!</v>
      </c>
      <c r="L27" s="98" t="e">
        <f>VLOOKUP($E27,#REF!,7,0)</f>
        <v>#REF!</v>
      </c>
      <c r="M27" s="98" t="e">
        <f>VLOOKUP($E27,#REF!,3,0)</f>
        <v>#REF!</v>
      </c>
      <c r="N27" s="95">
        <v>4</v>
      </c>
      <c r="O27" s="101" t="e">
        <f>VLOOKUP($E27,#REF!,26,0)</f>
        <v>#REF!</v>
      </c>
      <c r="P27" s="101" t="e">
        <f>VLOOKUP($E27,#REF!,32,0)</f>
        <v>#REF!</v>
      </c>
      <c r="Q27" s="101" t="e">
        <f>VLOOKUP($E27,#REF!,33,0)</f>
        <v>#REF!</v>
      </c>
      <c r="R27" s="101">
        <f t="shared" si="1"/>
        <v>46266</v>
      </c>
      <c r="S27" s="101">
        <f t="shared" si="2"/>
        <v>46630</v>
      </c>
      <c r="T27" s="87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30" hidden="1" customHeight="1">
      <c r="A28" s="590">
        <v>1172</v>
      </c>
      <c r="B28" s="591">
        <f t="shared" si="0"/>
        <v>24</v>
      </c>
      <c r="C28" s="96" t="e">
        <f>VLOOKUP($E28,#REF!,6,0)</f>
        <v>#REF!</v>
      </c>
      <c r="D28" s="97" t="e">
        <f>VLOOKUP($E28,#REF!,9,0)</f>
        <v>#REF!</v>
      </c>
      <c r="E28" s="552" t="s">
        <v>1413</v>
      </c>
      <c r="F28" s="113" t="e">
        <f>VLOOKUP($E28,#REF!,2,0)</f>
        <v>#REF!</v>
      </c>
      <c r="G28" s="98" t="e">
        <f>VLOOKUP($E28,#REF!,4,0)</f>
        <v>#REF!</v>
      </c>
      <c r="H28" s="98" t="e">
        <f>VLOOKUP($E28,#REF!,5,0)</f>
        <v>#REF!</v>
      </c>
      <c r="I28" s="551" t="s">
        <v>1367</v>
      </c>
      <c r="J28" s="99" t="e">
        <f>VLOOKUP($E28,#REF!,13,0)</f>
        <v>#REF!</v>
      </c>
      <c r="K28" s="100" t="e">
        <f>VLOOKUP($E28,#REF!,14,0)</f>
        <v>#REF!</v>
      </c>
      <c r="L28" s="98" t="e">
        <f>VLOOKUP($E28,#REF!,7,0)</f>
        <v>#REF!</v>
      </c>
      <c r="M28" s="98" t="e">
        <f>VLOOKUP($E28,#REF!,3,0)</f>
        <v>#REF!</v>
      </c>
      <c r="N28" s="95">
        <v>4</v>
      </c>
      <c r="O28" s="101" t="e">
        <f>VLOOKUP($E28,#REF!,26,0)</f>
        <v>#REF!</v>
      </c>
      <c r="P28" s="101" t="e">
        <f>VLOOKUP($E28,#REF!,32,0)</f>
        <v>#REF!</v>
      </c>
      <c r="Q28" s="101" t="e">
        <f>VLOOKUP($E28,#REF!,33,0)</f>
        <v>#REF!</v>
      </c>
      <c r="R28" s="101">
        <f t="shared" si="1"/>
        <v>46266</v>
      </c>
      <c r="S28" s="101">
        <f t="shared" si="2"/>
        <v>46630</v>
      </c>
      <c r="T28" s="87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30" hidden="1" customHeight="1">
      <c r="A29" s="590"/>
      <c r="B29" s="592">
        <f t="shared" si="0"/>
        <v>25</v>
      </c>
      <c r="C29" s="96" t="e">
        <f>VLOOKUP($E29,#REF!,6,0)</f>
        <v>#REF!</v>
      </c>
      <c r="D29" s="97" t="e">
        <f>VLOOKUP($E29,#REF!,9,0)</f>
        <v>#REF!</v>
      </c>
      <c r="E29" s="552" t="s">
        <v>1423</v>
      </c>
      <c r="F29" s="113" t="e">
        <f>VLOOKUP($E29,#REF!,2,0)</f>
        <v>#REF!</v>
      </c>
      <c r="G29" s="98" t="e">
        <f>VLOOKUP($E29,#REF!,4,0)</f>
        <v>#REF!</v>
      </c>
      <c r="H29" s="98" t="e">
        <f>VLOOKUP($E29,#REF!,5,0)</f>
        <v>#REF!</v>
      </c>
      <c r="I29" s="551" t="s">
        <v>1367</v>
      </c>
      <c r="J29" s="99" t="e">
        <f>VLOOKUP($E29,#REF!,13,0)</f>
        <v>#REF!</v>
      </c>
      <c r="K29" s="100" t="e">
        <f>VLOOKUP($E29,#REF!,14,0)</f>
        <v>#REF!</v>
      </c>
      <c r="L29" s="98" t="e">
        <f>VLOOKUP($E29,#REF!,7,0)</f>
        <v>#REF!</v>
      </c>
      <c r="M29" s="98" t="e">
        <f>VLOOKUP($E29,#REF!,3,0)</f>
        <v>#REF!</v>
      </c>
      <c r="N29" s="95">
        <v>3</v>
      </c>
      <c r="O29" s="101" t="e">
        <f>VLOOKUP($E29,#REF!,26,0)</f>
        <v>#REF!</v>
      </c>
      <c r="P29" s="101" t="e">
        <f>VLOOKUP($E29,#REF!,29,0)</f>
        <v>#REF!</v>
      </c>
      <c r="Q29" s="101" t="e">
        <f>VLOOKUP($E29,#REF!,30,0)</f>
        <v>#REF!</v>
      </c>
      <c r="R29" s="101">
        <f t="shared" si="1"/>
        <v>46266</v>
      </c>
      <c r="S29" s="101">
        <f t="shared" si="2"/>
        <v>46387</v>
      </c>
      <c r="T29" s="87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30" hidden="1" customHeight="1">
      <c r="A30" s="590"/>
      <c r="B30" s="95">
        <f t="shared" si="0"/>
        <v>26</v>
      </c>
      <c r="C30" s="96" t="e">
        <f>VLOOKUP($E30,#REF!,6,0)</f>
        <v>#REF!</v>
      </c>
      <c r="D30" s="97" t="e">
        <f>VLOOKUP($E30,#REF!,9,0)</f>
        <v>#REF!</v>
      </c>
      <c r="E30" s="15" t="s">
        <v>1463</v>
      </c>
      <c r="F30" s="113" t="e">
        <f>VLOOKUP($E30,#REF!,2,0)</f>
        <v>#REF!</v>
      </c>
      <c r="G30" s="98" t="e">
        <f>VLOOKUP($E30,#REF!,4,0)</f>
        <v>#REF!</v>
      </c>
      <c r="H30" s="98" t="e">
        <f>VLOOKUP($E30,#REF!,5,0)</f>
        <v>#REF!</v>
      </c>
      <c r="I30" s="551" t="s">
        <v>1367</v>
      </c>
      <c r="J30" s="99" t="e">
        <f>VLOOKUP($E30,#REF!,13,0)</f>
        <v>#REF!</v>
      </c>
      <c r="K30" s="100" t="e">
        <f>VLOOKUP($E30,#REF!,14,0)</f>
        <v>#REF!</v>
      </c>
      <c r="L30" s="98" t="e">
        <f>VLOOKUP($E30,#REF!,7,0)</f>
        <v>#REF!</v>
      </c>
      <c r="M30" s="98" t="e">
        <f>VLOOKUP($E30,#REF!,3,0)</f>
        <v>#REF!</v>
      </c>
      <c r="N30" s="95" t="s">
        <v>4920</v>
      </c>
      <c r="O30" s="101" t="e">
        <f>VLOOKUP($E30,#REF!,26,0)</f>
        <v>#REF!</v>
      </c>
      <c r="P30" s="101" t="e">
        <f>VLOOKUP($E30,#REF!,41,0)</f>
        <v>#REF!</v>
      </c>
      <c r="Q30" s="101" t="e">
        <f>VLOOKUP($E30,#REF!,42,0)</f>
        <v>#REF!</v>
      </c>
      <c r="R30" s="101">
        <f t="shared" si="1"/>
        <v>46266</v>
      </c>
      <c r="S30" s="101"/>
      <c r="T30" s="87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30" hidden="1" customHeight="1">
      <c r="A31" s="590"/>
      <c r="B31" s="108">
        <f t="shared" si="0"/>
        <v>27</v>
      </c>
      <c r="C31" s="109" t="e">
        <f>VLOOKUP($E31,#REF!,6,0)</f>
        <v>#REF!</v>
      </c>
      <c r="D31" s="121" t="e">
        <f>VLOOKUP($E31,#REF!,9,0)</f>
        <v>#REF!</v>
      </c>
      <c r="E31" s="106" t="s">
        <v>1557</v>
      </c>
      <c r="F31" s="110" t="e">
        <f>VLOOKUP($E31,#REF!,2,0)</f>
        <v>#REF!</v>
      </c>
      <c r="G31" s="126" t="e">
        <f>VLOOKUP($E31,#REF!,4,0)</f>
        <v>#REF!</v>
      </c>
      <c r="H31" s="126" t="e">
        <f>VLOOKUP($E31,#REF!,5,0)</f>
        <v>#REF!</v>
      </c>
      <c r="I31" s="108" t="s">
        <v>1582</v>
      </c>
      <c r="J31" s="110" t="e">
        <f>VLOOKUP($E31,#REF!,13,0)</f>
        <v>#REF!</v>
      </c>
      <c r="K31" s="111" t="e">
        <f>VLOOKUP($E31,#REF!,14,0)</f>
        <v>#REF!</v>
      </c>
      <c r="L31" s="110" t="e">
        <f>VLOOKUP($E31,#REF!,7,0)</f>
        <v>#REF!</v>
      </c>
      <c r="M31" s="110" t="e">
        <f>VLOOKUP($E31,#REF!,3,0)</f>
        <v>#REF!</v>
      </c>
      <c r="N31" s="108">
        <v>5</v>
      </c>
      <c r="O31" s="110" t="e">
        <f>VLOOKUP($E31,#REF!,26,0)</f>
        <v>#REF!</v>
      </c>
      <c r="P31" s="110" t="e">
        <f>VLOOKUP($E31,#REF!,35,0)</f>
        <v>#REF!</v>
      </c>
      <c r="Q31" s="110" t="e">
        <f>VLOOKUP($E31,#REF!,36,0)</f>
        <v>#REF!</v>
      </c>
      <c r="R31" s="112" t="str">
        <f t="shared" si="1"/>
        <v/>
      </c>
      <c r="S31" s="112" t="b">
        <f t="shared" ref="S31:S34" si="3">IF(AND(I31="Lanjut",N31&lt;4),(EDATE($T$4,4)-1),IF(AND(I31="Lanjut",N31&gt;3),(EDATE($T$4,12)-1)))</f>
        <v>0</v>
      </c>
      <c r="T31" s="87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30" hidden="1" customHeight="1">
      <c r="A32" s="590">
        <v>1173</v>
      </c>
      <c r="B32" s="591">
        <f t="shared" si="0"/>
        <v>28</v>
      </c>
      <c r="C32" s="96" t="e">
        <f>VLOOKUP($E32,#REF!,6,0)</f>
        <v>#REF!</v>
      </c>
      <c r="D32" s="97" t="e">
        <f>VLOOKUP($E32,#REF!,9,0)</f>
        <v>#REF!</v>
      </c>
      <c r="E32" s="556" t="s">
        <v>1620</v>
      </c>
      <c r="F32" s="98" t="e">
        <f>VLOOKUP($E32,#REF!,2,0)</f>
        <v>#REF!</v>
      </c>
      <c r="G32" s="98" t="e">
        <f>VLOOKUP($E32,#REF!,4,0)</f>
        <v>#REF!</v>
      </c>
      <c r="H32" s="98" t="e">
        <f>VLOOKUP($E32,#REF!,5,0)</f>
        <v>#REF!</v>
      </c>
      <c r="I32" s="551" t="s">
        <v>1367</v>
      </c>
      <c r="J32" s="99" t="e">
        <f>VLOOKUP($E32,#REF!,13,0)</f>
        <v>#REF!</v>
      </c>
      <c r="K32" s="100" t="e">
        <f>VLOOKUP($E32,#REF!,14,0)</f>
        <v>#REF!</v>
      </c>
      <c r="L32" s="98" t="e">
        <f>VLOOKUP($E32,#REF!,7,0)</f>
        <v>#REF!</v>
      </c>
      <c r="M32" s="98" t="e">
        <f>VLOOKUP($E32,#REF!,3,0)</f>
        <v>#REF!</v>
      </c>
      <c r="N32" s="95">
        <v>4</v>
      </c>
      <c r="O32" s="101" t="e">
        <f>VLOOKUP($E32,#REF!,26,0)</f>
        <v>#REF!</v>
      </c>
      <c r="P32" s="101" t="e">
        <f>VLOOKUP($E32,#REF!,32,0)</f>
        <v>#REF!</v>
      </c>
      <c r="Q32" s="101" t="e">
        <f>VLOOKUP($E32,#REF!,33,0)</f>
        <v>#REF!</v>
      </c>
      <c r="R32" s="101">
        <f t="shared" si="1"/>
        <v>46266</v>
      </c>
      <c r="S32" s="101">
        <f t="shared" si="3"/>
        <v>46630</v>
      </c>
      <c r="T32" s="87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30" hidden="1" customHeight="1">
      <c r="A33" s="590"/>
      <c r="B33" s="108">
        <f t="shared" si="0"/>
        <v>29</v>
      </c>
      <c r="C33" s="109" t="e">
        <f>VLOOKUP($E33,#REF!,6,0)</f>
        <v>#REF!</v>
      </c>
      <c r="D33" s="121" t="e">
        <f>VLOOKUP($E33,#REF!,9,0)</f>
        <v>#REF!</v>
      </c>
      <c r="E33" s="111" t="s">
        <v>1542</v>
      </c>
      <c r="F33" s="110" t="e">
        <f>VLOOKUP($E33,#REF!,2,0)</f>
        <v>#REF!</v>
      </c>
      <c r="G33" s="110" t="e">
        <f>VLOOKUP($E33,#REF!,4,0)</f>
        <v>#REF!</v>
      </c>
      <c r="H33" s="110" t="e">
        <f>VLOOKUP($E33,#REF!,5,0)</f>
        <v>#REF!</v>
      </c>
      <c r="I33" s="108" t="s">
        <v>1582</v>
      </c>
      <c r="J33" s="110" t="e">
        <f>VLOOKUP($E33,#REF!,13,0)</f>
        <v>#REF!</v>
      </c>
      <c r="K33" s="111" t="e">
        <f>VLOOKUP($E33,#REF!,14,0)</f>
        <v>#REF!</v>
      </c>
      <c r="L33" s="110" t="e">
        <f>VLOOKUP($E33,#REF!,7,0)</f>
        <v>#REF!</v>
      </c>
      <c r="M33" s="110" t="e">
        <f>VLOOKUP($E33,#REF!,3,0)</f>
        <v>#REF!</v>
      </c>
      <c r="N33" s="108">
        <v>3</v>
      </c>
      <c r="O33" s="110" t="e">
        <f>VLOOKUP($E33,#REF!,26,0)</f>
        <v>#REF!</v>
      </c>
      <c r="P33" s="110" t="e">
        <f>VLOOKUP($E33,#REF!,29,0)</f>
        <v>#REF!</v>
      </c>
      <c r="Q33" s="110" t="e">
        <f>VLOOKUP($E33,#REF!,30,0)</f>
        <v>#REF!</v>
      </c>
      <c r="R33" s="112" t="str">
        <f t="shared" si="1"/>
        <v/>
      </c>
      <c r="S33" s="112" t="b">
        <f t="shared" si="3"/>
        <v>0</v>
      </c>
      <c r="T33" s="87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30" hidden="1" customHeight="1">
      <c r="A34" s="590"/>
      <c r="B34" s="592">
        <f t="shared" si="0"/>
        <v>30</v>
      </c>
      <c r="C34" s="96" t="e">
        <f>VLOOKUP($E34,#REF!,6,0)</f>
        <v>#REF!</v>
      </c>
      <c r="D34" s="97" t="e">
        <f>VLOOKUP($E34,#REF!,9,0)</f>
        <v>#REF!</v>
      </c>
      <c r="E34" s="15" t="s">
        <v>1625</v>
      </c>
      <c r="F34" s="98" t="e">
        <f>VLOOKUP($E34,#REF!,2,0)</f>
        <v>#REF!</v>
      </c>
      <c r="G34" s="98" t="e">
        <f>VLOOKUP($E34,#REF!,4,0)</f>
        <v>#REF!</v>
      </c>
      <c r="H34" s="98" t="e">
        <f>VLOOKUP($E34,#REF!,5,0)</f>
        <v>#REF!</v>
      </c>
      <c r="I34" s="551" t="s">
        <v>1367</v>
      </c>
      <c r="J34" s="99" t="e">
        <f>VLOOKUP($E34,#REF!,13,0)</f>
        <v>#REF!</v>
      </c>
      <c r="K34" s="100" t="e">
        <f>VLOOKUP($E34,#REF!,14,0)</f>
        <v>#REF!</v>
      </c>
      <c r="L34" s="98" t="e">
        <f>VLOOKUP($E34,#REF!,7,0)</f>
        <v>#REF!</v>
      </c>
      <c r="M34" s="98" t="e">
        <f>VLOOKUP($E34,#REF!,3,0)</f>
        <v>#REF!</v>
      </c>
      <c r="N34" s="95">
        <v>5</v>
      </c>
      <c r="O34" s="101" t="e">
        <f>VLOOKUP($E34,#REF!,26,0)</f>
        <v>#REF!</v>
      </c>
      <c r="P34" s="101" t="e">
        <f>VLOOKUP($E34,#REF!,35,0)</f>
        <v>#REF!</v>
      </c>
      <c r="Q34" s="101" t="e">
        <f>VLOOKUP($E34,#REF!,36,0)</f>
        <v>#REF!</v>
      </c>
      <c r="R34" s="101">
        <f t="shared" si="1"/>
        <v>46266</v>
      </c>
      <c r="S34" s="101">
        <f t="shared" si="3"/>
        <v>46630</v>
      </c>
      <c r="T34" s="87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5.75" hidden="1" customHeight="1">
      <c r="A35" s="590"/>
      <c r="B35" s="108">
        <f t="shared" si="0"/>
        <v>31</v>
      </c>
      <c r="C35" s="109" t="e">
        <f>VLOOKUP($E35,#REF!,6,0)</f>
        <v>#REF!</v>
      </c>
      <c r="D35" s="121" t="e">
        <f>VLOOKUP($E35,#REF!,9,0)</f>
        <v>#REF!</v>
      </c>
      <c r="E35" s="111" t="s">
        <v>1506</v>
      </c>
      <c r="F35" s="110" t="e">
        <f>VLOOKUP($E35,#REF!,2,0)</f>
        <v>#REF!</v>
      </c>
      <c r="G35" s="670" t="s">
        <v>30</v>
      </c>
      <c r="H35" s="670" t="s">
        <v>30</v>
      </c>
      <c r="I35" s="108" t="s">
        <v>1582</v>
      </c>
      <c r="J35" s="110" t="e">
        <f>VLOOKUP($E35,#REF!,13,0)</f>
        <v>#REF!</v>
      </c>
      <c r="K35" s="111" t="e">
        <f>VLOOKUP($E35,#REF!,14,0)</f>
        <v>#REF!</v>
      </c>
      <c r="L35" s="110" t="e">
        <f>VLOOKUP($E35,#REF!,7,0)</f>
        <v>#REF!</v>
      </c>
      <c r="M35" s="110" t="s">
        <v>120</v>
      </c>
      <c r="N35" s="108" t="s">
        <v>120</v>
      </c>
      <c r="O35" s="670" t="s">
        <v>30</v>
      </c>
      <c r="P35" s="553">
        <v>46188</v>
      </c>
      <c r="Q35" s="553">
        <v>46263</v>
      </c>
      <c r="R35" s="553"/>
      <c r="S35" s="112"/>
      <c r="T35" s="13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5.75" hidden="1" customHeight="1">
      <c r="A36" s="590"/>
      <c r="B36" s="131">
        <f t="shared" si="0"/>
        <v>32</v>
      </c>
      <c r="C36" s="132" t="e">
        <f>VLOOKUP($E36,#REF!,6,0)</f>
        <v>#REF!</v>
      </c>
      <c r="D36" s="673" t="e">
        <f>VLOOKUP($E36,#REF!,9,0)</f>
        <v>#REF!</v>
      </c>
      <c r="E36" s="135" t="s">
        <v>260</v>
      </c>
      <c r="F36" s="133" t="e">
        <f>VLOOKUP($E36,#REF!,2,0)</f>
        <v>#REF!</v>
      </c>
      <c r="G36" s="172" t="s">
        <v>47</v>
      </c>
      <c r="H36" s="172" t="s">
        <v>30</v>
      </c>
      <c r="I36" s="131" t="s">
        <v>1367</v>
      </c>
      <c r="J36" s="134" t="e">
        <f>VLOOKUP($E36,#REF!,13,0)</f>
        <v>#REF!</v>
      </c>
      <c r="K36" s="135" t="e">
        <f>VLOOKUP($E36,#REF!,14,0)</f>
        <v>#REF!</v>
      </c>
      <c r="L36" s="133" t="e">
        <f>VLOOKUP($E36,#REF!,7,0)</f>
        <v>#REF!</v>
      </c>
      <c r="M36" s="133" t="s">
        <v>120</v>
      </c>
      <c r="N36" s="130">
        <v>1</v>
      </c>
      <c r="O36" s="136">
        <v>46176</v>
      </c>
      <c r="P36" s="136">
        <v>46176</v>
      </c>
      <c r="Q36" s="136">
        <v>46248</v>
      </c>
      <c r="R36" s="136">
        <v>46252</v>
      </c>
      <c r="S36" s="137">
        <f t="shared" ref="S36:S41" si="4">IF(AND(I36="Lanjut",N36&lt;4),(EDATE($T$4,4)-1),IF(AND(I36="Lanjut",N36&gt;3),(EDATE($T$4,12)-1)))</f>
        <v>46387</v>
      </c>
      <c r="T36" s="13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5.75" hidden="1" customHeight="1">
      <c r="A37" s="590"/>
      <c r="B37" s="131">
        <f t="shared" si="0"/>
        <v>33</v>
      </c>
      <c r="C37" s="132" t="e">
        <f>VLOOKUP($E37,#REF!,6,0)</f>
        <v>#REF!</v>
      </c>
      <c r="D37" s="673" t="e">
        <f>VLOOKUP($E37,#REF!,9,0)</f>
        <v>#REF!</v>
      </c>
      <c r="E37" s="135" t="s">
        <v>324</v>
      </c>
      <c r="F37" s="133" t="e">
        <f>VLOOKUP($E37,#REF!,2,0)</f>
        <v>#REF!</v>
      </c>
      <c r="G37" s="172" t="s">
        <v>47</v>
      </c>
      <c r="H37" s="172" t="s">
        <v>30</v>
      </c>
      <c r="I37" s="131" t="s">
        <v>1367</v>
      </c>
      <c r="J37" s="134" t="e">
        <f>VLOOKUP($E37,#REF!,13,0)</f>
        <v>#REF!</v>
      </c>
      <c r="K37" s="135" t="e">
        <f>VLOOKUP($E37,#REF!,14,0)</f>
        <v>#REF!</v>
      </c>
      <c r="L37" s="133" t="e">
        <f>VLOOKUP($E37,#REF!,7,0)</f>
        <v>#REF!</v>
      </c>
      <c r="M37" s="133" t="s">
        <v>120</v>
      </c>
      <c r="N37" s="130">
        <v>1</v>
      </c>
      <c r="O37" s="136">
        <v>46175</v>
      </c>
      <c r="P37" s="136">
        <v>46175</v>
      </c>
      <c r="Q37" s="136">
        <v>46247</v>
      </c>
      <c r="R37" s="136">
        <v>46249</v>
      </c>
      <c r="S37" s="137">
        <f t="shared" si="4"/>
        <v>46387</v>
      </c>
      <c r="T37" s="676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30" hidden="1" customHeight="1">
      <c r="A38" s="590"/>
      <c r="B38" s="131">
        <f t="shared" si="0"/>
        <v>34</v>
      </c>
      <c r="C38" s="132" t="e">
        <f>VLOOKUP($E38,#REF!,6,0)</f>
        <v>#REF!</v>
      </c>
      <c r="D38" s="673" t="e">
        <f>VLOOKUP($E38,#REF!,9,0)</f>
        <v>#REF!</v>
      </c>
      <c r="E38" s="135" t="s">
        <v>654</v>
      </c>
      <c r="F38" s="133" t="e">
        <f>VLOOKUP($E38,#REF!,2,0)</f>
        <v>#REF!</v>
      </c>
      <c r="G38" s="172" t="s">
        <v>47</v>
      </c>
      <c r="H38" s="172" t="s">
        <v>30</v>
      </c>
      <c r="I38" s="131" t="s">
        <v>1367</v>
      </c>
      <c r="J38" s="134" t="e">
        <f>VLOOKUP($E38,#REF!,13,0)</f>
        <v>#REF!</v>
      </c>
      <c r="K38" s="135" t="e">
        <f>VLOOKUP($E38,#REF!,14,0)</f>
        <v>#REF!</v>
      </c>
      <c r="L38" s="133" t="e">
        <f>VLOOKUP($E38,#REF!,7,0)</f>
        <v>#REF!</v>
      </c>
      <c r="M38" s="133" t="s">
        <v>120</v>
      </c>
      <c r="N38" s="130">
        <v>1</v>
      </c>
      <c r="O38" s="136">
        <v>46175</v>
      </c>
      <c r="P38" s="136">
        <v>46175</v>
      </c>
      <c r="Q38" s="136">
        <v>46247</v>
      </c>
      <c r="R38" s="136">
        <v>46252</v>
      </c>
      <c r="S38" s="137">
        <f t="shared" si="4"/>
        <v>46387</v>
      </c>
      <c r="T38" s="676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5.75" hidden="1" customHeight="1">
      <c r="A39" s="590"/>
      <c r="B39" s="131">
        <f t="shared" si="0"/>
        <v>35</v>
      </c>
      <c r="C39" s="132" t="e">
        <f>VLOOKUP($E39,#REF!,6,0)</f>
        <v>#REF!</v>
      </c>
      <c r="D39" s="673" t="e">
        <f>VLOOKUP($E39,#REF!,9,0)</f>
        <v>#REF!</v>
      </c>
      <c r="E39" s="135" t="s">
        <v>824</v>
      </c>
      <c r="F39" s="133" t="e">
        <f>VLOOKUP($E39,#REF!,2,0)</f>
        <v>#REF!</v>
      </c>
      <c r="G39" s="172" t="s">
        <v>47</v>
      </c>
      <c r="H39" s="172">
        <v>3</v>
      </c>
      <c r="I39" s="131" t="s">
        <v>1367</v>
      </c>
      <c r="J39" s="134" t="e">
        <f>VLOOKUP($E39,#REF!,13,0)</f>
        <v>#REF!</v>
      </c>
      <c r="K39" s="135" t="e">
        <f>VLOOKUP($E39,#REF!,14,0)</f>
        <v>#REF!</v>
      </c>
      <c r="L39" s="133" t="e">
        <f>VLOOKUP($E39,#REF!,7,0)</f>
        <v>#REF!</v>
      </c>
      <c r="M39" s="133" t="s">
        <v>120</v>
      </c>
      <c r="N39" s="130">
        <v>1</v>
      </c>
      <c r="O39" s="136">
        <v>46183</v>
      </c>
      <c r="P39" s="136">
        <v>46183</v>
      </c>
      <c r="Q39" s="136">
        <v>46256</v>
      </c>
      <c r="R39" s="136">
        <v>46258</v>
      </c>
      <c r="S39" s="137">
        <f t="shared" si="4"/>
        <v>46387</v>
      </c>
      <c r="T39" s="676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5.75" hidden="1" customHeight="1">
      <c r="A40" s="590"/>
      <c r="B40" s="131">
        <f t="shared" si="0"/>
        <v>36</v>
      </c>
      <c r="C40" s="132" t="e">
        <f>VLOOKUP($E40,#REF!,6,0)</f>
        <v>#REF!</v>
      </c>
      <c r="D40" s="673" t="e">
        <f>VLOOKUP($E40,#REF!,9,0)</f>
        <v>#REF!</v>
      </c>
      <c r="E40" s="135" t="s">
        <v>832</v>
      </c>
      <c r="F40" s="133" t="e">
        <f>VLOOKUP($E40,#REF!,2,0)</f>
        <v>#REF!</v>
      </c>
      <c r="G40" s="172" t="s">
        <v>47</v>
      </c>
      <c r="H40" s="172">
        <v>3</v>
      </c>
      <c r="I40" s="131" t="s">
        <v>1367</v>
      </c>
      <c r="J40" s="134" t="e">
        <f>VLOOKUP($E40,#REF!,13,0)</f>
        <v>#REF!</v>
      </c>
      <c r="K40" s="135" t="e">
        <f>VLOOKUP($E40,#REF!,14,0)</f>
        <v>#REF!</v>
      </c>
      <c r="L40" s="133" t="e">
        <f>VLOOKUP($E40,#REF!,7,0)</f>
        <v>#REF!</v>
      </c>
      <c r="M40" s="133" t="s">
        <v>120</v>
      </c>
      <c r="N40" s="130">
        <v>1</v>
      </c>
      <c r="O40" s="136">
        <v>46183</v>
      </c>
      <c r="P40" s="136">
        <v>46183</v>
      </c>
      <c r="Q40" s="136">
        <v>46256</v>
      </c>
      <c r="R40" s="136">
        <v>46258</v>
      </c>
      <c r="S40" s="137">
        <f t="shared" si="4"/>
        <v>46387</v>
      </c>
      <c r="T40" s="676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5.75" hidden="1" customHeight="1">
      <c r="A41" s="590"/>
      <c r="B41" s="131">
        <f t="shared" si="0"/>
        <v>37</v>
      </c>
      <c r="C41" s="132" t="e">
        <f>VLOOKUP($E41,#REF!,6,0)</f>
        <v>#REF!</v>
      </c>
      <c r="D41" s="673" t="e">
        <f>VLOOKUP($E41,#REF!,9,0)</f>
        <v>#REF!</v>
      </c>
      <c r="E41" s="135" t="s">
        <v>842</v>
      </c>
      <c r="F41" s="133" t="e">
        <f>VLOOKUP($E41,#REF!,2,0)</f>
        <v>#REF!</v>
      </c>
      <c r="G41" s="172" t="s">
        <v>47</v>
      </c>
      <c r="H41" s="172" t="s">
        <v>30</v>
      </c>
      <c r="I41" s="131" t="s">
        <v>1367</v>
      </c>
      <c r="J41" s="134" t="e">
        <f>VLOOKUP($E41,#REF!,13,0)</f>
        <v>#REF!</v>
      </c>
      <c r="K41" s="135" t="e">
        <f>VLOOKUP($E41,#REF!,14,0)</f>
        <v>#REF!</v>
      </c>
      <c r="L41" s="133" t="e">
        <f>VLOOKUP($E41,#REF!,7,0)</f>
        <v>#REF!</v>
      </c>
      <c r="M41" s="133" t="s">
        <v>120</v>
      </c>
      <c r="N41" s="130">
        <v>1</v>
      </c>
      <c r="O41" s="136">
        <v>46167</v>
      </c>
      <c r="P41" s="136">
        <v>46219</v>
      </c>
      <c r="Q41" s="136">
        <v>46241</v>
      </c>
      <c r="R41" s="136">
        <v>46244</v>
      </c>
      <c r="S41" s="137">
        <f t="shared" si="4"/>
        <v>46387</v>
      </c>
      <c r="T41" s="67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5.75" hidden="1" customHeight="1">
      <c r="A42" s="590"/>
      <c r="B42" s="108">
        <f t="shared" si="0"/>
        <v>38</v>
      </c>
      <c r="C42" s="109" t="e">
        <f>VLOOKUP($E42,#REF!,6,0)</f>
        <v>#REF!</v>
      </c>
      <c r="D42" s="121" t="e">
        <f>VLOOKUP($E42,#REF!,9,0)</f>
        <v>#REF!</v>
      </c>
      <c r="E42" s="111" t="s">
        <v>1492</v>
      </c>
      <c r="F42" s="110" t="e">
        <f>VLOOKUP($E42,#REF!,2,0)</f>
        <v>#REF!</v>
      </c>
      <c r="G42" s="670" t="s">
        <v>30</v>
      </c>
      <c r="H42" s="670" t="s">
        <v>30</v>
      </c>
      <c r="I42" s="108" t="s">
        <v>1582</v>
      </c>
      <c r="J42" s="110" t="e">
        <f>VLOOKUP($E42,#REF!,13,0)</f>
        <v>#REF!</v>
      </c>
      <c r="K42" s="111" t="e">
        <f>VLOOKUP($E42,#REF!,14,0)</f>
        <v>#REF!</v>
      </c>
      <c r="L42" s="110" t="e">
        <f>VLOOKUP($E42,#REF!,7,0)</f>
        <v>#REF!</v>
      </c>
      <c r="M42" s="110" t="e">
        <v>#N/A</v>
      </c>
      <c r="N42" s="108" t="s">
        <v>944</v>
      </c>
      <c r="O42" s="553">
        <v>46167</v>
      </c>
      <c r="P42" s="553">
        <v>46167</v>
      </c>
      <c r="Q42" s="553">
        <v>46242</v>
      </c>
      <c r="R42" s="553">
        <v>46244</v>
      </c>
      <c r="S42" s="112"/>
      <c r="T42" s="676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5.75" hidden="1" customHeight="1">
      <c r="A43" s="590"/>
      <c r="B43" s="131">
        <f t="shared" si="0"/>
        <v>39</v>
      </c>
      <c r="C43" s="132" t="e">
        <f>VLOOKUP($E43,#REF!,6,0)</f>
        <v>#REF!</v>
      </c>
      <c r="D43" s="673" t="e">
        <f>VLOOKUP($E43,#REF!,9,0)</f>
        <v>#REF!</v>
      </c>
      <c r="E43" s="680" t="s">
        <v>1541</v>
      </c>
      <c r="F43" s="133" t="e">
        <f>VLOOKUP($E43,#REF!,2,0)</f>
        <v>#REF!</v>
      </c>
      <c r="G43" s="172" t="s">
        <v>47</v>
      </c>
      <c r="H43" s="172">
        <v>3</v>
      </c>
      <c r="I43" s="131" t="s">
        <v>1367</v>
      </c>
      <c r="J43" s="134" t="e">
        <f>VLOOKUP($E43,#REF!,13,0)</f>
        <v>#REF!</v>
      </c>
      <c r="K43" s="135" t="e">
        <f>VLOOKUP($E43,#REF!,14,0)</f>
        <v>#REF!</v>
      </c>
      <c r="L43" s="133" t="e">
        <f>VLOOKUP($E43,#REF!,7,0)</f>
        <v>#REF!</v>
      </c>
      <c r="M43" s="133" t="s">
        <v>120</v>
      </c>
      <c r="N43" s="130">
        <v>1</v>
      </c>
      <c r="O43" s="136">
        <v>46147</v>
      </c>
      <c r="P43" s="136">
        <v>46178</v>
      </c>
      <c r="Q43" s="136">
        <v>46252</v>
      </c>
      <c r="R43" s="136">
        <v>46254</v>
      </c>
      <c r="S43" s="137">
        <f>IF(AND(I43="Lanjut",N43&lt;4),(EDATE($T$4,4)-1),IF(AND(I43="Lanjut",N43&gt;3),(EDATE($T$4,12)-1)))</f>
        <v>46387</v>
      </c>
      <c r="T43" s="676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5.75" customHeight="1">
      <c r="A44" s="4"/>
      <c r="B44" s="4"/>
      <c r="C44" s="79"/>
      <c r="D44" s="4"/>
      <c r="E44" s="79"/>
      <c r="F44" s="81"/>
      <c r="G44" s="80"/>
      <c r="H44" s="80"/>
      <c r="I44" s="80"/>
      <c r="J44" s="4"/>
      <c r="K44" s="79"/>
      <c r="L44" s="81"/>
      <c r="M44" s="138"/>
      <c r="N44" s="4"/>
      <c r="O44" s="139"/>
      <c r="P44" s="139"/>
      <c r="Q44" s="139"/>
      <c r="R44" s="139"/>
      <c r="S44" s="139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5.75" customHeight="1">
      <c r="A45" s="4"/>
      <c r="B45" s="4"/>
      <c r="C45" s="79"/>
      <c r="D45" s="4"/>
      <c r="E45" s="79"/>
      <c r="F45" s="81"/>
      <c r="G45" s="80"/>
      <c r="H45" s="80"/>
      <c r="I45" s="80"/>
      <c r="J45" s="4"/>
      <c r="K45" s="79"/>
      <c r="L45" s="81"/>
      <c r="M45" s="138"/>
      <c r="N45" s="4"/>
      <c r="O45" s="139"/>
      <c r="P45" s="139"/>
      <c r="Q45" s="139"/>
      <c r="R45" s="139"/>
      <c r="S45" s="139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5.75" customHeight="1">
      <c r="A46" s="4"/>
      <c r="B46" s="4"/>
      <c r="C46" s="79"/>
      <c r="D46" s="4"/>
      <c r="E46" s="79"/>
      <c r="F46" s="81"/>
      <c r="G46" s="80"/>
      <c r="H46" s="80"/>
      <c r="I46" s="80"/>
      <c r="J46" s="4"/>
      <c r="K46" s="79"/>
      <c r="L46" s="81"/>
      <c r="M46" s="138"/>
      <c r="N46" s="4"/>
      <c r="O46" s="139"/>
      <c r="P46" s="139"/>
      <c r="Q46" s="139"/>
      <c r="R46" s="139"/>
      <c r="S46" s="139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5.75" customHeight="1">
      <c r="A47" s="4"/>
      <c r="B47" s="4"/>
      <c r="C47" s="79"/>
      <c r="D47" s="4"/>
      <c r="E47" s="79"/>
      <c r="F47" s="81"/>
      <c r="G47" s="80"/>
      <c r="H47" s="80"/>
      <c r="I47" s="80"/>
      <c r="J47" s="4"/>
      <c r="K47" s="79"/>
      <c r="L47" s="81"/>
      <c r="M47" s="138"/>
      <c r="N47" s="4"/>
      <c r="O47" s="139"/>
      <c r="P47" s="139"/>
      <c r="Q47" s="139"/>
      <c r="R47" s="139"/>
      <c r="S47" s="139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5.75" customHeight="1">
      <c r="A48" s="4"/>
      <c r="B48" s="4"/>
      <c r="C48" s="79"/>
      <c r="D48" s="4"/>
      <c r="E48" s="79"/>
      <c r="F48" s="81"/>
      <c r="G48" s="80"/>
      <c r="H48" s="80"/>
      <c r="I48" s="80"/>
      <c r="J48" s="4"/>
      <c r="K48" s="79"/>
      <c r="L48" s="81"/>
      <c r="M48" s="138"/>
      <c r="N48" s="4"/>
      <c r="O48" s="139"/>
      <c r="P48" s="139"/>
      <c r="Q48" s="139"/>
      <c r="R48" s="139"/>
      <c r="S48" s="139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5.75" customHeight="1">
      <c r="A49" s="4"/>
      <c r="B49" s="4"/>
      <c r="C49" s="79"/>
      <c r="D49" s="4"/>
      <c r="E49" s="79"/>
      <c r="F49" s="81"/>
      <c r="G49" s="80"/>
      <c r="H49" s="80"/>
      <c r="I49" s="80"/>
      <c r="J49" s="4"/>
      <c r="K49" s="79"/>
      <c r="L49" s="81"/>
      <c r="M49" s="138"/>
      <c r="N49" s="4"/>
      <c r="O49" s="139"/>
      <c r="P49" s="139"/>
      <c r="Q49" s="139"/>
      <c r="R49" s="139"/>
      <c r="S49" s="139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5.75" customHeight="1">
      <c r="A50" s="4"/>
      <c r="B50" s="4"/>
      <c r="C50" s="79"/>
      <c r="D50" s="4"/>
      <c r="E50" s="79"/>
      <c r="F50" s="81"/>
      <c r="G50" s="80"/>
      <c r="H50" s="80"/>
      <c r="I50" s="80"/>
      <c r="J50" s="4"/>
      <c r="K50" s="79"/>
      <c r="L50" s="81"/>
      <c r="M50" s="138"/>
      <c r="N50" s="4"/>
      <c r="O50" s="139"/>
      <c r="P50" s="139"/>
      <c r="Q50" s="139"/>
      <c r="R50" s="139"/>
      <c r="S50" s="139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5.75" customHeight="1">
      <c r="A51" s="4"/>
      <c r="B51" s="4"/>
      <c r="C51" s="79"/>
      <c r="D51" s="4"/>
      <c r="E51" s="79"/>
      <c r="F51" s="81"/>
      <c r="G51" s="80"/>
      <c r="H51" s="80"/>
      <c r="I51" s="80"/>
      <c r="J51" s="4"/>
      <c r="K51" s="79"/>
      <c r="L51" s="81"/>
      <c r="M51" s="138"/>
      <c r="N51" s="4"/>
      <c r="O51" s="139"/>
      <c r="P51" s="139"/>
      <c r="Q51" s="139"/>
      <c r="R51" s="139"/>
      <c r="S51" s="139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5.75" customHeight="1">
      <c r="A52" s="4"/>
      <c r="B52" s="4"/>
      <c r="C52" s="79"/>
      <c r="D52" s="4"/>
      <c r="E52" s="79"/>
      <c r="F52" s="81"/>
      <c r="G52" s="80"/>
      <c r="H52" s="80"/>
      <c r="I52" s="80"/>
      <c r="J52" s="4"/>
      <c r="K52" s="79"/>
      <c r="L52" s="81"/>
      <c r="M52" s="138"/>
      <c r="N52" s="4"/>
      <c r="O52" s="139"/>
      <c r="P52" s="139"/>
      <c r="Q52" s="139"/>
      <c r="R52" s="139"/>
      <c r="S52" s="139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5.75" customHeight="1">
      <c r="A53" s="4"/>
      <c r="B53" s="4"/>
      <c r="C53" s="79"/>
      <c r="D53" s="4"/>
      <c r="E53" s="79"/>
      <c r="F53" s="81"/>
      <c r="G53" s="80"/>
      <c r="H53" s="80"/>
      <c r="I53" s="80"/>
      <c r="J53" s="4"/>
      <c r="K53" s="79"/>
      <c r="L53" s="81"/>
      <c r="M53" s="138"/>
      <c r="N53" s="4"/>
      <c r="O53" s="139"/>
      <c r="P53" s="139"/>
      <c r="Q53" s="139"/>
      <c r="R53" s="139"/>
      <c r="S53" s="139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5.75" customHeight="1">
      <c r="A54" s="4"/>
      <c r="B54" s="4"/>
      <c r="C54" s="79"/>
      <c r="D54" s="4"/>
      <c r="E54" s="79"/>
      <c r="F54" s="81"/>
      <c r="G54" s="80"/>
      <c r="H54" s="80"/>
      <c r="I54" s="80"/>
      <c r="J54" s="4"/>
      <c r="K54" s="79"/>
      <c r="L54" s="81"/>
      <c r="M54" s="138"/>
      <c r="N54" s="4"/>
      <c r="O54" s="139"/>
      <c r="P54" s="139"/>
      <c r="Q54" s="139"/>
      <c r="R54" s="139"/>
      <c r="S54" s="139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5.75" customHeight="1">
      <c r="A55" s="4"/>
      <c r="B55" s="4"/>
      <c r="C55" s="79"/>
      <c r="D55" s="4"/>
      <c r="E55" s="79"/>
      <c r="F55" s="81"/>
      <c r="G55" s="80"/>
      <c r="H55" s="80"/>
      <c r="I55" s="80"/>
      <c r="J55" s="4"/>
      <c r="K55" s="79"/>
      <c r="L55" s="81"/>
      <c r="M55" s="138"/>
      <c r="N55" s="4"/>
      <c r="O55" s="139"/>
      <c r="P55" s="139"/>
      <c r="Q55" s="139"/>
      <c r="R55" s="139"/>
      <c r="S55" s="139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5.75" customHeight="1">
      <c r="A56" s="4"/>
      <c r="B56" s="4"/>
      <c r="C56" s="79"/>
      <c r="D56" s="4"/>
      <c r="E56" s="79"/>
      <c r="F56" s="81"/>
      <c r="G56" s="80"/>
      <c r="H56" s="80"/>
      <c r="I56" s="80"/>
      <c r="J56" s="4"/>
      <c r="K56" s="79"/>
      <c r="L56" s="81"/>
      <c r="M56" s="138"/>
      <c r="N56" s="4"/>
      <c r="O56" s="139"/>
      <c r="P56" s="139"/>
      <c r="Q56" s="139"/>
      <c r="R56" s="139"/>
      <c r="S56" s="139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5.75" customHeight="1">
      <c r="A57" s="4"/>
      <c r="B57" s="4"/>
      <c r="C57" s="79"/>
      <c r="D57" s="4"/>
      <c r="E57" s="79"/>
      <c r="F57" s="81"/>
      <c r="G57" s="80"/>
      <c r="H57" s="80"/>
      <c r="I57" s="80"/>
      <c r="J57" s="4"/>
      <c r="K57" s="79"/>
      <c r="L57" s="81"/>
      <c r="M57" s="138"/>
      <c r="N57" s="4"/>
      <c r="O57" s="139"/>
      <c r="P57" s="139"/>
      <c r="Q57" s="139"/>
      <c r="R57" s="139"/>
      <c r="S57" s="139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5.75" customHeight="1">
      <c r="A58" s="4"/>
      <c r="B58" s="4"/>
      <c r="C58" s="79"/>
      <c r="D58" s="4"/>
      <c r="E58" s="79"/>
      <c r="F58" s="81"/>
      <c r="G58" s="80"/>
      <c r="H58" s="80"/>
      <c r="I58" s="80"/>
      <c r="J58" s="4"/>
      <c r="K58" s="79"/>
      <c r="L58" s="81"/>
      <c r="M58" s="138"/>
      <c r="N58" s="4"/>
      <c r="O58" s="139"/>
      <c r="P58" s="139"/>
      <c r="Q58" s="139"/>
      <c r="R58" s="139"/>
      <c r="S58" s="139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5.75" customHeight="1">
      <c r="A59" s="4"/>
      <c r="B59" s="4"/>
      <c r="C59" s="79"/>
      <c r="D59" s="4"/>
      <c r="E59" s="79"/>
      <c r="F59" s="81"/>
      <c r="G59" s="80"/>
      <c r="H59" s="80"/>
      <c r="I59" s="80"/>
      <c r="J59" s="4"/>
      <c r="K59" s="79"/>
      <c r="L59" s="81"/>
      <c r="M59" s="138"/>
      <c r="N59" s="4"/>
      <c r="O59" s="139"/>
      <c r="P59" s="139"/>
      <c r="Q59" s="139"/>
      <c r="R59" s="139"/>
      <c r="S59" s="139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5.75" customHeight="1">
      <c r="A60" s="4"/>
      <c r="B60" s="4"/>
      <c r="C60" s="79"/>
      <c r="D60" s="4"/>
      <c r="E60" s="79"/>
      <c r="F60" s="81"/>
      <c r="G60" s="80"/>
      <c r="H60" s="80"/>
      <c r="I60" s="80"/>
      <c r="J60" s="4"/>
      <c r="K60" s="79"/>
      <c r="L60" s="81"/>
      <c r="M60" s="138"/>
      <c r="N60" s="4"/>
      <c r="O60" s="139"/>
      <c r="P60" s="139"/>
      <c r="Q60" s="139"/>
      <c r="R60" s="139"/>
      <c r="S60" s="139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5.75" customHeight="1">
      <c r="A61" s="4"/>
      <c r="B61" s="4"/>
      <c r="C61" s="79"/>
      <c r="D61" s="4"/>
      <c r="E61" s="79"/>
      <c r="F61" s="81"/>
      <c r="G61" s="80"/>
      <c r="H61" s="80"/>
      <c r="I61" s="80"/>
      <c r="J61" s="4"/>
      <c r="K61" s="79"/>
      <c r="L61" s="81"/>
      <c r="M61" s="138"/>
      <c r="N61" s="4"/>
      <c r="O61" s="139"/>
      <c r="P61" s="139"/>
      <c r="Q61" s="139"/>
      <c r="R61" s="139"/>
      <c r="S61" s="139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5.75" customHeight="1">
      <c r="A62" s="4"/>
      <c r="B62" s="4"/>
      <c r="C62" s="79"/>
      <c r="D62" s="4"/>
      <c r="E62" s="79"/>
      <c r="F62" s="81"/>
      <c r="G62" s="80"/>
      <c r="H62" s="80"/>
      <c r="I62" s="80"/>
      <c r="J62" s="4"/>
      <c r="K62" s="79"/>
      <c r="L62" s="81"/>
      <c r="M62" s="138"/>
      <c r="N62" s="4"/>
      <c r="O62" s="139"/>
      <c r="P62" s="139"/>
      <c r="Q62" s="139"/>
      <c r="R62" s="139"/>
      <c r="S62" s="139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5.75" customHeight="1">
      <c r="A63" s="4"/>
      <c r="B63" s="4"/>
      <c r="C63" s="79"/>
      <c r="D63" s="4"/>
      <c r="E63" s="79"/>
      <c r="F63" s="81"/>
      <c r="G63" s="80"/>
      <c r="H63" s="80"/>
      <c r="I63" s="80"/>
      <c r="J63" s="4"/>
      <c r="K63" s="79"/>
      <c r="L63" s="81"/>
      <c r="M63" s="138"/>
      <c r="N63" s="4"/>
      <c r="O63" s="139"/>
      <c r="P63" s="139"/>
      <c r="Q63" s="139"/>
      <c r="R63" s="139"/>
      <c r="S63" s="139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5.75" customHeight="1">
      <c r="A64" s="4"/>
      <c r="B64" s="4"/>
      <c r="C64" s="79"/>
      <c r="D64" s="4"/>
      <c r="E64" s="79"/>
      <c r="F64" s="81"/>
      <c r="G64" s="80"/>
      <c r="H64" s="80"/>
      <c r="I64" s="80"/>
      <c r="J64" s="4"/>
      <c r="K64" s="79"/>
      <c r="L64" s="81"/>
      <c r="M64" s="138"/>
      <c r="N64" s="4"/>
      <c r="O64" s="139"/>
      <c r="P64" s="139"/>
      <c r="Q64" s="139"/>
      <c r="R64" s="139"/>
      <c r="S64" s="139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5.75" customHeight="1">
      <c r="A65" s="4"/>
      <c r="B65" s="4"/>
      <c r="C65" s="79"/>
      <c r="D65" s="4"/>
      <c r="E65" s="79"/>
      <c r="F65" s="81"/>
      <c r="G65" s="80"/>
      <c r="H65" s="80"/>
      <c r="I65" s="80"/>
      <c r="J65" s="4"/>
      <c r="K65" s="79"/>
      <c r="L65" s="81"/>
      <c r="M65" s="138"/>
      <c r="N65" s="4"/>
      <c r="O65" s="139"/>
      <c r="P65" s="139"/>
      <c r="Q65" s="139"/>
      <c r="R65" s="139"/>
      <c r="S65" s="139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5.75" customHeight="1">
      <c r="A66" s="4"/>
      <c r="B66" s="4"/>
      <c r="C66" s="79"/>
      <c r="D66" s="4"/>
      <c r="E66" s="79"/>
      <c r="F66" s="81"/>
      <c r="G66" s="80"/>
      <c r="H66" s="80"/>
      <c r="I66" s="80"/>
      <c r="J66" s="4"/>
      <c r="K66" s="79"/>
      <c r="L66" s="81"/>
      <c r="M66" s="138"/>
      <c r="N66" s="4"/>
      <c r="O66" s="139"/>
      <c r="P66" s="139"/>
      <c r="Q66" s="139"/>
      <c r="R66" s="139"/>
      <c r="S66" s="139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5.75" customHeight="1">
      <c r="A67" s="4"/>
      <c r="B67" s="4"/>
      <c r="C67" s="79"/>
      <c r="D67" s="4"/>
      <c r="E67" s="79"/>
      <c r="F67" s="81"/>
      <c r="G67" s="80"/>
      <c r="H67" s="80"/>
      <c r="I67" s="80"/>
      <c r="J67" s="4"/>
      <c r="K67" s="79"/>
      <c r="L67" s="81"/>
      <c r="M67" s="138"/>
      <c r="N67" s="4"/>
      <c r="O67" s="139"/>
      <c r="P67" s="139"/>
      <c r="Q67" s="139"/>
      <c r="R67" s="139"/>
      <c r="S67" s="139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5.75" customHeight="1">
      <c r="A68" s="4"/>
      <c r="B68" s="4"/>
      <c r="C68" s="79"/>
      <c r="D68" s="4"/>
      <c r="E68" s="79"/>
      <c r="F68" s="81"/>
      <c r="G68" s="80"/>
      <c r="H68" s="80"/>
      <c r="I68" s="80"/>
      <c r="J68" s="4"/>
      <c r="K68" s="79"/>
      <c r="L68" s="81"/>
      <c r="M68" s="138"/>
      <c r="N68" s="4"/>
      <c r="O68" s="139"/>
      <c r="P68" s="139"/>
      <c r="Q68" s="139"/>
      <c r="R68" s="139"/>
      <c r="S68" s="139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5.75" customHeight="1">
      <c r="A69" s="4"/>
      <c r="B69" s="4"/>
      <c r="C69" s="79"/>
      <c r="D69" s="4"/>
      <c r="E69" s="79"/>
      <c r="F69" s="81"/>
      <c r="G69" s="80"/>
      <c r="H69" s="80"/>
      <c r="I69" s="80"/>
      <c r="J69" s="4"/>
      <c r="K69" s="79"/>
      <c r="L69" s="81"/>
      <c r="M69" s="138"/>
      <c r="N69" s="4"/>
      <c r="O69" s="139"/>
      <c r="P69" s="139"/>
      <c r="Q69" s="139"/>
      <c r="R69" s="139"/>
      <c r="S69" s="139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5.75" customHeight="1">
      <c r="A70" s="4"/>
      <c r="B70" s="4"/>
      <c r="C70" s="79"/>
      <c r="D70" s="4"/>
      <c r="E70" s="79"/>
      <c r="F70" s="81"/>
      <c r="G70" s="80"/>
      <c r="H70" s="80"/>
      <c r="I70" s="80"/>
      <c r="J70" s="4"/>
      <c r="K70" s="79"/>
      <c r="L70" s="81"/>
      <c r="M70" s="138"/>
      <c r="N70" s="4"/>
      <c r="O70" s="139"/>
      <c r="P70" s="139"/>
      <c r="Q70" s="139"/>
      <c r="R70" s="139"/>
      <c r="S70" s="139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5.75" customHeight="1">
      <c r="A71" s="4"/>
      <c r="B71" s="4"/>
      <c r="C71" s="79"/>
      <c r="D71" s="4"/>
      <c r="E71" s="79"/>
      <c r="F71" s="81"/>
      <c r="G71" s="80"/>
      <c r="H71" s="80"/>
      <c r="I71" s="80"/>
      <c r="J71" s="4"/>
      <c r="K71" s="79"/>
      <c r="L71" s="81"/>
      <c r="M71" s="138"/>
      <c r="N71" s="4"/>
      <c r="O71" s="139"/>
      <c r="P71" s="139"/>
      <c r="Q71" s="139"/>
      <c r="R71" s="139"/>
      <c r="S71" s="139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5.75" customHeight="1">
      <c r="A72" s="4"/>
      <c r="B72" s="4"/>
      <c r="C72" s="79"/>
      <c r="D72" s="4"/>
      <c r="E72" s="79"/>
      <c r="F72" s="81"/>
      <c r="G72" s="80"/>
      <c r="H72" s="80"/>
      <c r="I72" s="80"/>
      <c r="J72" s="4"/>
      <c r="K72" s="79"/>
      <c r="L72" s="81"/>
      <c r="M72" s="138"/>
      <c r="N72" s="4"/>
      <c r="O72" s="139"/>
      <c r="P72" s="139"/>
      <c r="Q72" s="139"/>
      <c r="R72" s="139"/>
      <c r="S72" s="139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5.75" customHeight="1">
      <c r="A73" s="4"/>
      <c r="B73" s="4"/>
      <c r="C73" s="79"/>
      <c r="D73" s="4"/>
      <c r="E73" s="79"/>
      <c r="F73" s="81"/>
      <c r="G73" s="80"/>
      <c r="H73" s="80"/>
      <c r="I73" s="80"/>
      <c r="J73" s="4"/>
      <c r="K73" s="79"/>
      <c r="L73" s="81"/>
      <c r="M73" s="138"/>
      <c r="N73" s="4"/>
      <c r="O73" s="139"/>
      <c r="P73" s="139"/>
      <c r="Q73" s="139"/>
      <c r="R73" s="139"/>
      <c r="S73" s="139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5.75" customHeight="1">
      <c r="A74" s="4"/>
      <c r="B74" s="4"/>
      <c r="C74" s="79"/>
      <c r="D74" s="4"/>
      <c r="E74" s="79"/>
      <c r="F74" s="81"/>
      <c r="G74" s="80"/>
      <c r="H74" s="80"/>
      <c r="I74" s="80"/>
      <c r="J74" s="4"/>
      <c r="K74" s="79"/>
      <c r="L74" s="81"/>
      <c r="M74" s="138"/>
      <c r="N74" s="4"/>
      <c r="O74" s="139"/>
      <c r="P74" s="139"/>
      <c r="Q74" s="139"/>
      <c r="R74" s="139"/>
      <c r="S74" s="139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5.75" customHeight="1">
      <c r="A75" s="4"/>
      <c r="B75" s="4"/>
      <c r="C75" s="79"/>
      <c r="D75" s="4"/>
      <c r="E75" s="79"/>
      <c r="F75" s="81"/>
      <c r="G75" s="80"/>
      <c r="H75" s="80"/>
      <c r="I75" s="80"/>
      <c r="J75" s="4"/>
      <c r="K75" s="79"/>
      <c r="L75" s="81"/>
      <c r="M75" s="138"/>
      <c r="N75" s="4"/>
      <c r="O75" s="139"/>
      <c r="P75" s="139"/>
      <c r="Q75" s="139"/>
      <c r="R75" s="139"/>
      <c r="S75" s="139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5.75" customHeight="1">
      <c r="A76" s="4"/>
      <c r="B76" s="4"/>
      <c r="C76" s="79"/>
      <c r="D76" s="4"/>
      <c r="E76" s="79"/>
      <c r="F76" s="81"/>
      <c r="G76" s="80"/>
      <c r="H76" s="80"/>
      <c r="I76" s="80"/>
      <c r="J76" s="4"/>
      <c r="K76" s="79"/>
      <c r="L76" s="81"/>
      <c r="M76" s="138"/>
      <c r="N76" s="4"/>
      <c r="O76" s="139"/>
      <c r="P76" s="139"/>
      <c r="Q76" s="139"/>
      <c r="R76" s="139"/>
      <c r="S76" s="139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5.75" customHeight="1">
      <c r="A77" s="4"/>
      <c r="B77" s="4"/>
      <c r="C77" s="79"/>
      <c r="D77" s="4"/>
      <c r="E77" s="79"/>
      <c r="F77" s="81"/>
      <c r="G77" s="80"/>
      <c r="H77" s="80"/>
      <c r="I77" s="80"/>
      <c r="J77" s="4"/>
      <c r="K77" s="79"/>
      <c r="L77" s="81"/>
      <c r="M77" s="138"/>
      <c r="N77" s="4"/>
      <c r="O77" s="139"/>
      <c r="P77" s="139"/>
      <c r="Q77" s="139"/>
      <c r="R77" s="139"/>
      <c r="S77" s="139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5.75" customHeight="1">
      <c r="A78" s="4"/>
      <c r="B78" s="4"/>
      <c r="C78" s="79"/>
      <c r="D78" s="4"/>
      <c r="E78" s="79"/>
      <c r="F78" s="81"/>
      <c r="G78" s="80"/>
      <c r="H78" s="80"/>
      <c r="I78" s="80"/>
      <c r="J78" s="4"/>
      <c r="K78" s="79"/>
      <c r="L78" s="81"/>
      <c r="M78" s="138"/>
      <c r="N78" s="4"/>
      <c r="O78" s="139"/>
      <c r="P78" s="139"/>
      <c r="Q78" s="139"/>
      <c r="R78" s="139"/>
      <c r="S78" s="139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5.75" customHeight="1">
      <c r="A79" s="4"/>
      <c r="B79" s="4"/>
      <c r="C79" s="79"/>
      <c r="D79" s="4"/>
      <c r="E79" s="79"/>
      <c r="F79" s="81"/>
      <c r="G79" s="80"/>
      <c r="H79" s="80"/>
      <c r="I79" s="80"/>
      <c r="J79" s="4"/>
      <c r="K79" s="79"/>
      <c r="L79" s="81"/>
      <c r="M79" s="138"/>
      <c r="N79" s="4"/>
      <c r="O79" s="139"/>
      <c r="P79" s="139"/>
      <c r="Q79" s="139"/>
      <c r="R79" s="139"/>
      <c r="S79" s="139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5.75" customHeight="1">
      <c r="A80" s="4"/>
      <c r="B80" s="4"/>
      <c r="C80" s="79"/>
      <c r="D80" s="4"/>
      <c r="E80" s="79"/>
      <c r="F80" s="81"/>
      <c r="G80" s="80"/>
      <c r="H80" s="80"/>
      <c r="I80" s="80"/>
      <c r="J80" s="4"/>
      <c r="K80" s="79"/>
      <c r="L80" s="81"/>
      <c r="M80" s="138"/>
      <c r="N80" s="4"/>
      <c r="O80" s="139"/>
      <c r="P80" s="139"/>
      <c r="Q80" s="139"/>
      <c r="R80" s="139"/>
      <c r="S80" s="139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5.75" customHeight="1">
      <c r="A81" s="4"/>
      <c r="B81" s="4"/>
      <c r="C81" s="79"/>
      <c r="D81" s="4"/>
      <c r="E81" s="79"/>
      <c r="F81" s="81"/>
      <c r="G81" s="80"/>
      <c r="H81" s="80"/>
      <c r="I81" s="80"/>
      <c r="J81" s="4"/>
      <c r="K81" s="79"/>
      <c r="L81" s="81"/>
      <c r="M81" s="138"/>
      <c r="N81" s="4"/>
      <c r="O81" s="139"/>
      <c r="P81" s="139"/>
      <c r="Q81" s="139"/>
      <c r="R81" s="139"/>
      <c r="S81" s="139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5.75" customHeight="1">
      <c r="A82" s="4"/>
      <c r="B82" s="4"/>
      <c r="C82" s="79"/>
      <c r="D82" s="4"/>
      <c r="E82" s="79"/>
      <c r="F82" s="81"/>
      <c r="G82" s="80"/>
      <c r="H82" s="80"/>
      <c r="I82" s="80"/>
      <c r="J82" s="4"/>
      <c r="K82" s="79"/>
      <c r="L82" s="81"/>
      <c r="M82" s="138"/>
      <c r="N82" s="4"/>
      <c r="O82" s="139"/>
      <c r="P82" s="139"/>
      <c r="Q82" s="139"/>
      <c r="R82" s="139"/>
      <c r="S82" s="139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5.75" customHeight="1">
      <c r="A83" s="4"/>
      <c r="B83" s="4"/>
      <c r="C83" s="79"/>
      <c r="D83" s="4"/>
      <c r="E83" s="79"/>
      <c r="F83" s="81"/>
      <c r="G83" s="80"/>
      <c r="H83" s="80"/>
      <c r="I83" s="80"/>
      <c r="J83" s="4"/>
      <c r="K83" s="79"/>
      <c r="L83" s="81"/>
      <c r="M83" s="138"/>
      <c r="N83" s="4"/>
      <c r="O83" s="139"/>
      <c r="P83" s="139"/>
      <c r="Q83" s="139"/>
      <c r="R83" s="139"/>
      <c r="S83" s="139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5.75" customHeight="1">
      <c r="A84" s="4"/>
      <c r="B84" s="4"/>
      <c r="C84" s="79"/>
      <c r="D84" s="4"/>
      <c r="E84" s="79"/>
      <c r="F84" s="81"/>
      <c r="G84" s="80"/>
      <c r="H84" s="80"/>
      <c r="I84" s="80"/>
      <c r="J84" s="4"/>
      <c r="K84" s="79"/>
      <c r="L84" s="81"/>
      <c r="M84" s="138"/>
      <c r="N84" s="4"/>
      <c r="O84" s="139"/>
      <c r="P84" s="139"/>
      <c r="Q84" s="139"/>
      <c r="R84" s="139"/>
      <c r="S84" s="139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5.75" customHeight="1">
      <c r="A85" s="4"/>
      <c r="B85" s="4"/>
      <c r="C85" s="79"/>
      <c r="D85" s="4"/>
      <c r="E85" s="79"/>
      <c r="F85" s="81"/>
      <c r="G85" s="80"/>
      <c r="H85" s="80"/>
      <c r="I85" s="80"/>
      <c r="J85" s="4"/>
      <c r="K85" s="79"/>
      <c r="L85" s="81"/>
      <c r="M85" s="138"/>
      <c r="N85" s="4"/>
      <c r="O85" s="139"/>
      <c r="P85" s="139"/>
      <c r="Q85" s="139"/>
      <c r="R85" s="139"/>
      <c r="S85" s="139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5.75" customHeight="1">
      <c r="A86" s="4"/>
      <c r="B86" s="4"/>
      <c r="C86" s="79"/>
      <c r="D86" s="4"/>
      <c r="E86" s="79"/>
      <c r="F86" s="81"/>
      <c r="G86" s="80"/>
      <c r="H86" s="80"/>
      <c r="I86" s="80"/>
      <c r="J86" s="4"/>
      <c r="K86" s="79"/>
      <c r="L86" s="81"/>
      <c r="M86" s="138"/>
      <c r="N86" s="4"/>
      <c r="O86" s="139"/>
      <c r="P86" s="139"/>
      <c r="Q86" s="139"/>
      <c r="R86" s="139"/>
      <c r="S86" s="139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5.75" customHeight="1">
      <c r="A87" s="4"/>
      <c r="B87" s="4"/>
      <c r="C87" s="79"/>
      <c r="D87" s="4"/>
      <c r="E87" s="79"/>
      <c r="F87" s="81"/>
      <c r="G87" s="80"/>
      <c r="H87" s="80"/>
      <c r="I87" s="80"/>
      <c r="J87" s="4"/>
      <c r="K87" s="79"/>
      <c r="L87" s="81"/>
      <c r="M87" s="138"/>
      <c r="N87" s="4"/>
      <c r="O87" s="139"/>
      <c r="P87" s="139"/>
      <c r="Q87" s="139"/>
      <c r="R87" s="139"/>
      <c r="S87" s="139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5.75" customHeight="1">
      <c r="A88" s="4"/>
      <c r="B88" s="4"/>
      <c r="C88" s="79"/>
      <c r="D88" s="4"/>
      <c r="E88" s="79"/>
      <c r="F88" s="81"/>
      <c r="G88" s="80"/>
      <c r="H88" s="80"/>
      <c r="I88" s="80"/>
      <c r="J88" s="4"/>
      <c r="K88" s="79"/>
      <c r="L88" s="81"/>
      <c r="M88" s="138"/>
      <c r="N88" s="4"/>
      <c r="O88" s="139"/>
      <c r="P88" s="139"/>
      <c r="Q88" s="139"/>
      <c r="R88" s="139"/>
      <c r="S88" s="139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5.75" customHeight="1">
      <c r="A89" s="4"/>
      <c r="B89" s="4"/>
      <c r="C89" s="79"/>
      <c r="D89" s="4"/>
      <c r="E89" s="79"/>
      <c r="F89" s="81"/>
      <c r="G89" s="80"/>
      <c r="H89" s="80"/>
      <c r="I89" s="80"/>
      <c r="J89" s="4"/>
      <c r="K89" s="79"/>
      <c r="L89" s="81"/>
      <c r="M89" s="138"/>
      <c r="N89" s="4"/>
      <c r="O89" s="139"/>
      <c r="P89" s="139"/>
      <c r="Q89" s="139"/>
      <c r="R89" s="139"/>
      <c r="S89" s="139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5.75" customHeight="1">
      <c r="A90" s="4"/>
      <c r="B90" s="4"/>
      <c r="C90" s="79"/>
      <c r="D90" s="4"/>
      <c r="E90" s="79"/>
      <c r="F90" s="81"/>
      <c r="G90" s="80"/>
      <c r="H90" s="80"/>
      <c r="I90" s="80"/>
      <c r="J90" s="4"/>
      <c r="K90" s="79"/>
      <c r="L90" s="81"/>
      <c r="M90" s="138"/>
      <c r="N90" s="4"/>
      <c r="O90" s="139"/>
      <c r="P90" s="139"/>
      <c r="Q90" s="139"/>
      <c r="R90" s="139"/>
      <c r="S90" s="139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5.75" customHeight="1">
      <c r="A91" s="4"/>
      <c r="B91" s="4"/>
      <c r="C91" s="79"/>
      <c r="D91" s="4"/>
      <c r="E91" s="79"/>
      <c r="F91" s="81"/>
      <c r="G91" s="80"/>
      <c r="H91" s="80"/>
      <c r="I91" s="80"/>
      <c r="J91" s="4"/>
      <c r="K91" s="79"/>
      <c r="L91" s="81"/>
      <c r="M91" s="138"/>
      <c r="N91" s="4"/>
      <c r="O91" s="139"/>
      <c r="P91" s="139"/>
      <c r="Q91" s="139"/>
      <c r="R91" s="139"/>
      <c r="S91" s="139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5.75" customHeight="1">
      <c r="A92" s="4"/>
      <c r="B92" s="4"/>
      <c r="C92" s="79"/>
      <c r="D92" s="4"/>
      <c r="E92" s="79"/>
      <c r="F92" s="81"/>
      <c r="G92" s="80"/>
      <c r="H92" s="80"/>
      <c r="I92" s="80"/>
      <c r="J92" s="4"/>
      <c r="K92" s="79"/>
      <c r="L92" s="81"/>
      <c r="M92" s="138"/>
      <c r="N92" s="4"/>
      <c r="O92" s="139"/>
      <c r="P92" s="139"/>
      <c r="Q92" s="139"/>
      <c r="R92" s="139"/>
      <c r="S92" s="139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5.75" customHeight="1">
      <c r="A93" s="4"/>
      <c r="B93" s="4"/>
      <c r="C93" s="79"/>
      <c r="D93" s="4"/>
      <c r="E93" s="79"/>
      <c r="F93" s="81"/>
      <c r="G93" s="80"/>
      <c r="H93" s="80"/>
      <c r="I93" s="80"/>
      <c r="J93" s="4"/>
      <c r="K93" s="79"/>
      <c r="L93" s="81"/>
      <c r="M93" s="138"/>
      <c r="N93" s="4"/>
      <c r="O93" s="139"/>
      <c r="P93" s="139"/>
      <c r="Q93" s="139"/>
      <c r="R93" s="139"/>
      <c r="S93" s="139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5.75" customHeight="1">
      <c r="A94" s="4"/>
      <c r="B94" s="4"/>
      <c r="C94" s="79"/>
      <c r="D94" s="4"/>
      <c r="E94" s="79"/>
      <c r="F94" s="81"/>
      <c r="G94" s="80"/>
      <c r="H94" s="80"/>
      <c r="I94" s="80"/>
      <c r="J94" s="4"/>
      <c r="K94" s="79"/>
      <c r="L94" s="81"/>
      <c r="M94" s="138"/>
      <c r="N94" s="4"/>
      <c r="O94" s="139"/>
      <c r="P94" s="139"/>
      <c r="Q94" s="139"/>
      <c r="R94" s="139"/>
      <c r="S94" s="139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5.75" customHeight="1">
      <c r="A95" s="4"/>
      <c r="B95" s="4"/>
      <c r="C95" s="79"/>
      <c r="D95" s="4"/>
      <c r="E95" s="79"/>
      <c r="F95" s="81"/>
      <c r="G95" s="80"/>
      <c r="H95" s="80"/>
      <c r="I95" s="80"/>
      <c r="J95" s="4"/>
      <c r="K95" s="79"/>
      <c r="L95" s="81"/>
      <c r="M95" s="138"/>
      <c r="N95" s="4"/>
      <c r="O95" s="139"/>
      <c r="P95" s="139"/>
      <c r="Q95" s="139"/>
      <c r="R95" s="139"/>
      <c r="S95" s="139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5.75" customHeight="1">
      <c r="A96" s="4"/>
      <c r="B96" s="4"/>
      <c r="C96" s="79"/>
      <c r="D96" s="4"/>
      <c r="E96" s="79"/>
      <c r="F96" s="81"/>
      <c r="G96" s="80"/>
      <c r="H96" s="80"/>
      <c r="I96" s="80"/>
      <c r="J96" s="4"/>
      <c r="K96" s="79"/>
      <c r="L96" s="81"/>
      <c r="M96" s="138"/>
      <c r="N96" s="4"/>
      <c r="O96" s="139"/>
      <c r="P96" s="139"/>
      <c r="Q96" s="139"/>
      <c r="R96" s="139"/>
      <c r="S96" s="139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5.75" customHeight="1">
      <c r="A97" s="4"/>
      <c r="B97" s="4"/>
      <c r="C97" s="79"/>
      <c r="D97" s="4"/>
      <c r="E97" s="79"/>
      <c r="F97" s="81"/>
      <c r="G97" s="80"/>
      <c r="H97" s="80"/>
      <c r="I97" s="80"/>
      <c r="J97" s="4"/>
      <c r="K97" s="79"/>
      <c r="L97" s="81"/>
      <c r="M97" s="138"/>
      <c r="N97" s="4"/>
      <c r="O97" s="139"/>
      <c r="P97" s="139"/>
      <c r="Q97" s="139"/>
      <c r="R97" s="139"/>
      <c r="S97" s="139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5.75" customHeight="1">
      <c r="A98" s="4"/>
      <c r="B98" s="4"/>
      <c r="C98" s="79"/>
      <c r="D98" s="4"/>
      <c r="E98" s="79"/>
      <c r="F98" s="81"/>
      <c r="G98" s="80"/>
      <c r="H98" s="80"/>
      <c r="I98" s="80"/>
      <c r="J98" s="4"/>
      <c r="K98" s="79"/>
      <c r="L98" s="81"/>
      <c r="M98" s="138"/>
      <c r="N98" s="4"/>
      <c r="O98" s="139"/>
      <c r="P98" s="139"/>
      <c r="Q98" s="139"/>
      <c r="R98" s="139"/>
      <c r="S98" s="139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5.75" customHeight="1">
      <c r="A99" s="4"/>
      <c r="B99" s="4"/>
      <c r="C99" s="79"/>
      <c r="D99" s="4"/>
      <c r="E99" s="79"/>
      <c r="F99" s="81"/>
      <c r="G99" s="80"/>
      <c r="H99" s="80"/>
      <c r="I99" s="80"/>
      <c r="J99" s="4"/>
      <c r="K99" s="79"/>
      <c r="L99" s="81"/>
      <c r="M99" s="138"/>
      <c r="N99" s="4"/>
      <c r="O99" s="139"/>
      <c r="P99" s="139"/>
      <c r="Q99" s="139"/>
      <c r="R99" s="139"/>
      <c r="S99" s="139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5.75" customHeight="1">
      <c r="A100" s="4"/>
      <c r="B100" s="4"/>
      <c r="C100" s="79"/>
      <c r="D100" s="4"/>
      <c r="E100" s="79"/>
      <c r="F100" s="81"/>
      <c r="G100" s="80"/>
      <c r="H100" s="80"/>
      <c r="I100" s="80"/>
      <c r="J100" s="4"/>
      <c r="K100" s="79"/>
      <c r="L100" s="81"/>
      <c r="M100" s="138"/>
      <c r="N100" s="4"/>
      <c r="O100" s="139"/>
      <c r="P100" s="139"/>
      <c r="Q100" s="139"/>
      <c r="R100" s="139"/>
      <c r="S100" s="139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5.75" customHeight="1">
      <c r="A101" s="4"/>
      <c r="B101" s="4"/>
      <c r="C101" s="79"/>
      <c r="D101" s="4"/>
      <c r="E101" s="79"/>
      <c r="F101" s="81"/>
      <c r="G101" s="80"/>
      <c r="H101" s="80"/>
      <c r="I101" s="80"/>
      <c r="J101" s="4"/>
      <c r="K101" s="79"/>
      <c r="L101" s="81"/>
      <c r="M101" s="138"/>
      <c r="N101" s="4"/>
      <c r="O101" s="139"/>
      <c r="P101" s="139"/>
      <c r="Q101" s="139"/>
      <c r="R101" s="139"/>
      <c r="S101" s="139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5.75" customHeight="1">
      <c r="A102" s="4"/>
      <c r="B102" s="4"/>
      <c r="C102" s="79"/>
      <c r="D102" s="4"/>
      <c r="E102" s="79"/>
      <c r="F102" s="81"/>
      <c r="G102" s="80"/>
      <c r="H102" s="80"/>
      <c r="I102" s="80"/>
      <c r="J102" s="4"/>
      <c r="K102" s="79"/>
      <c r="L102" s="81"/>
      <c r="M102" s="138"/>
      <c r="N102" s="4"/>
      <c r="O102" s="139"/>
      <c r="P102" s="139"/>
      <c r="Q102" s="139"/>
      <c r="R102" s="139"/>
      <c r="S102" s="139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5.75" customHeight="1">
      <c r="A103" s="4"/>
      <c r="B103" s="4"/>
      <c r="C103" s="79"/>
      <c r="D103" s="4"/>
      <c r="E103" s="79"/>
      <c r="F103" s="81"/>
      <c r="G103" s="80"/>
      <c r="H103" s="80"/>
      <c r="I103" s="80"/>
      <c r="J103" s="4"/>
      <c r="K103" s="79"/>
      <c r="L103" s="81"/>
      <c r="M103" s="138"/>
      <c r="N103" s="4"/>
      <c r="O103" s="139"/>
      <c r="P103" s="139"/>
      <c r="Q103" s="139"/>
      <c r="R103" s="139"/>
      <c r="S103" s="139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5.75" customHeight="1">
      <c r="A104" s="4"/>
      <c r="B104" s="4"/>
      <c r="C104" s="79"/>
      <c r="D104" s="4"/>
      <c r="E104" s="79"/>
      <c r="F104" s="81"/>
      <c r="G104" s="80"/>
      <c r="H104" s="80"/>
      <c r="I104" s="80"/>
      <c r="J104" s="4"/>
      <c r="K104" s="79"/>
      <c r="L104" s="81"/>
      <c r="M104" s="138"/>
      <c r="N104" s="4"/>
      <c r="O104" s="139"/>
      <c r="P104" s="139"/>
      <c r="Q104" s="139"/>
      <c r="R104" s="139"/>
      <c r="S104" s="139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5.75" customHeight="1">
      <c r="A105" s="4"/>
      <c r="B105" s="4"/>
      <c r="C105" s="79"/>
      <c r="D105" s="4"/>
      <c r="E105" s="79"/>
      <c r="F105" s="81"/>
      <c r="G105" s="80"/>
      <c r="H105" s="80"/>
      <c r="I105" s="80"/>
      <c r="J105" s="4"/>
      <c r="K105" s="79"/>
      <c r="L105" s="81"/>
      <c r="M105" s="138"/>
      <c r="N105" s="4"/>
      <c r="O105" s="139"/>
      <c r="P105" s="139"/>
      <c r="Q105" s="139"/>
      <c r="R105" s="139"/>
      <c r="S105" s="139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5.75" customHeight="1">
      <c r="A106" s="4"/>
      <c r="B106" s="4"/>
      <c r="C106" s="79"/>
      <c r="D106" s="4"/>
      <c r="E106" s="79"/>
      <c r="F106" s="81"/>
      <c r="G106" s="80"/>
      <c r="H106" s="80"/>
      <c r="I106" s="80"/>
      <c r="J106" s="4"/>
      <c r="K106" s="79"/>
      <c r="L106" s="81"/>
      <c r="M106" s="138"/>
      <c r="N106" s="4"/>
      <c r="O106" s="139"/>
      <c r="P106" s="139"/>
      <c r="Q106" s="139"/>
      <c r="R106" s="139"/>
      <c r="S106" s="139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5.75" customHeight="1">
      <c r="A107" s="4"/>
      <c r="B107" s="4"/>
      <c r="C107" s="79"/>
      <c r="D107" s="4"/>
      <c r="E107" s="79"/>
      <c r="F107" s="81"/>
      <c r="G107" s="80"/>
      <c r="H107" s="80"/>
      <c r="I107" s="80"/>
      <c r="J107" s="4"/>
      <c r="K107" s="79"/>
      <c r="L107" s="81"/>
      <c r="M107" s="138"/>
      <c r="N107" s="4"/>
      <c r="O107" s="139"/>
      <c r="P107" s="139"/>
      <c r="Q107" s="139"/>
      <c r="R107" s="139"/>
      <c r="S107" s="139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5.75" customHeight="1">
      <c r="A108" s="4"/>
      <c r="B108" s="4"/>
      <c r="C108" s="79"/>
      <c r="D108" s="4"/>
      <c r="E108" s="79"/>
      <c r="F108" s="81"/>
      <c r="G108" s="80"/>
      <c r="H108" s="80"/>
      <c r="I108" s="80"/>
      <c r="J108" s="4"/>
      <c r="K108" s="79"/>
      <c r="L108" s="81"/>
      <c r="M108" s="138"/>
      <c r="N108" s="4"/>
      <c r="O108" s="139"/>
      <c r="P108" s="139"/>
      <c r="Q108" s="139"/>
      <c r="R108" s="139"/>
      <c r="S108" s="139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5.75" customHeight="1">
      <c r="A109" s="4"/>
      <c r="B109" s="4"/>
      <c r="C109" s="79"/>
      <c r="D109" s="4"/>
      <c r="E109" s="79"/>
      <c r="F109" s="81"/>
      <c r="G109" s="80"/>
      <c r="H109" s="80"/>
      <c r="I109" s="80"/>
      <c r="J109" s="4"/>
      <c r="K109" s="79"/>
      <c r="L109" s="81"/>
      <c r="M109" s="138"/>
      <c r="N109" s="4"/>
      <c r="O109" s="139"/>
      <c r="P109" s="139"/>
      <c r="Q109" s="139"/>
      <c r="R109" s="139"/>
      <c r="S109" s="139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5.75" customHeight="1">
      <c r="A110" s="4"/>
      <c r="B110" s="4"/>
      <c r="C110" s="79"/>
      <c r="D110" s="4"/>
      <c r="E110" s="79"/>
      <c r="F110" s="81"/>
      <c r="G110" s="80"/>
      <c r="H110" s="80"/>
      <c r="I110" s="80"/>
      <c r="J110" s="4"/>
      <c r="K110" s="79"/>
      <c r="L110" s="81"/>
      <c r="M110" s="138"/>
      <c r="N110" s="4"/>
      <c r="O110" s="139"/>
      <c r="P110" s="139"/>
      <c r="Q110" s="139"/>
      <c r="R110" s="139"/>
      <c r="S110" s="139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5.75" customHeight="1">
      <c r="A111" s="4"/>
      <c r="B111" s="4"/>
      <c r="C111" s="79"/>
      <c r="D111" s="4"/>
      <c r="E111" s="79"/>
      <c r="F111" s="81"/>
      <c r="G111" s="80"/>
      <c r="H111" s="80"/>
      <c r="I111" s="80"/>
      <c r="J111" s="4"/>
      <c r="K111" s="79"/>
      <c r="L111" s="81"/>
      <c r="M111" s="138"/>
      <c r="N111" s="4"/>
      <c r="O111" s="139"/>
      <c r="P111" s="139"/>
      <c r="Q111" s="139"/>
      <c r="R111" s="139"/>
      <c r="S111" s="139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5.75" customHeight="1">
      <c r="A112" s="4"/>
      <c r="B112" s="4"/>
      <c r="C112" s="79"/>
      <c r="D112" s="4"/>
      <c r="E112" s="79"/>
      <c r="F112" s="81"/>
      <c r="G112" s="80"/>
      <c r="H112" s="80"/>
      <c r="I112" s="80"/>
      <c r="J112" s="4"/>
      <c r="K112" s="79"/>
      <c r="L112" s="81"/>
      <c r="M112" s="138"/>
      <c r="N112" s="4"/>
      <c r="O112" s="139"/>
      <c r="P112" s="139"/>
      <c r="Q112" s="139"/>
      <c r="R112" s="139"/>
      <c r="S112" s="139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5.75" customHeight="1">
      <c r="A113" s="4"/>
      <c r="B113" s="4"/>
      <c r="C113" s="79"/>
      <c r="D113" s="4"/>
      <c r="E113" s="79"/>
      <c r="F113" s="81"/>
      <c r="G113" s="80"/>
      <c r="H113" s="80"/>
      <c r="I113" s="80"/>
      <c r="J113" s="4"/>
      <c r="K113" s="79"/>
      <c r="L113" s="81"/>
      <c r="M113" s="138"/>
      <c r="N113" s="4"/>
      <c r="O113" s="139"/>
      <c r="P113" s="139"/>
      <c r="Q113" s="139"/>
      <c r="R113" s="139"/>
      <c r="S113" s="139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5.75" customHeight="1">
      <c r="A114" s="4"/>
      <c r="B114" s="4"/>
      <c r="C114" s="79"/>
      <c r="D114" s="4"/>
      <c r="E114" s="79"/>
      <c r="F114" s="81"/>
      <c r="G114" s="80"/>
      <c r="H114" s="80"/>
      <c r="I114" s="80"/>
      <c r="J114" s="4"/>
      <c r="K114" s="79"/>
      <c r="L114" s="81"/>
      <c r="M114" s="138"/>
      <c r="N114" s="4"/>
      <c r="O114" s="139"/>
      <c r="P114" s="139"/>
      <c r="Q114" s="139"/>
      <c r="R114" s="139"/>
      <c r="S114" s="139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5.75" customHeight="1">
      <c r="A115" s="4"/>
      <c r="B115" s="4"/>
      <c r="C115" s="79"/>
      <c r="D115" s="4"/>
      <c r="E115" s="79"/>
      <c r="F115" s="81"/>
      <c r="G115" s="80"/>
      <c r="H115" s="80"/>
      <c r="I115" s="80"/>
      <c r="J115" s="4"/>
      <c r="K115" s="79"/>
      <c r="L115" s="81"/>
      <c r="M115" s="138"/>
      <c r="N115" s="4"/>
      <c r="O115" s="139"/>
      <c r="P115" s="139"/>
      <c r="Q115" s="139"/>
      <c r="R115" s="139"/>
      <c r="S115" s="139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5.75" customHeight="1">
      <c r="A116" s="4"/>
      <c r="B116" s="4"/>
      <c r="C116" s="79"/>
      <c r="D116" s="4"/>
      <c r="E116" s="79"/>
      <c r="F116" s="81"/>
      <c r="G116" s="80"/>
      <c r="H116" s="80"/>
      <c r="I116" s="80"/>
      <c r="J116" s="4"/>
      <c r="K116" s="79"/>
      <c r="L116" s="81"/>
      <c r="M116" s="138"/>
      <c r="N116" s="4"/>
      <c r="O116" s="139"/>
      <c r="P116" s="139"/>
      <c r="Q116" s="139"/>
      <c r="R116" s="139"/>
      <c r="S116" s="139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5.75" customHeight="1">
      <c r="A117" s="4"/>
      <c r="B117" s="4"/>
      <c r="C117" s="79"/>
      <c r="D117" s="4"/>
      <c r="E117" s="79"/>
      <c r="F117" s="81"/>
      <c r="G117" s="80"/>
      <c r="H117" s="80"/>
      <c r="I117" s="80"/>
      <c r="J117" s="4"/>
      <c r="K117" s="79"/>
      <c r="L117" s="81"/>
      <c r="M117" s="138"/>
      <c r="N117" s="4"/>
      <c r="O117" s="139"/>
      <c r="P117" s="139"/>
      <c r="Q117" s="139"/>
      <c r="R117" s="139"/>
      <c r="S117" s="139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5.75" customHeight="1">
      <c r="A118" s="4"/>
      <c r="B118" s="4"/>
      <c r="C118" s="79"/>
      <c r="D118" s="4"/>
      <c r="E118" s="79"/>
      <c r="F118" s="81"/>
      <c r="G118" s="80"/>
      <c r="H118" s="80"/>
      <c r="I118" s="80"/>
      <c r="J118" s="4"/>
      <c r="K118" s="79"/>
      <c r="L118" s="81"/>
      <c r="M118" s="138"/>
      <c r="N118" s="4"/>
      <c r="O118" s="139"/>
      <c r="P118" s="139"/>
      <c r="Q118" s="139"/>
      <c r="R118" s="139"/>
      <c r="S118" s="139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5.75" customHeight="1">
      <c r="A119" s="4"/>
      <c r="B119" s="4"/>
      <c r="C119" s="79"/>
      <c r="D119" s="4"/>
      <c r="E119" s="79"/>
      <c r="F119" s="81"/>
      <c r="G119" s="80"/>
      <c r="H119" s="80"/>
      <c r="I119" s="80"/>
      <c r="J119" s="4"/>
      <c r="K119" s="79"/>
      <c r="L119" s="81"/>
      <c r="M119" s="138"/>
      <c r="N119" s="4"/>
      <c r="O119" s="139"/>
      <c r="P119" s="139"/>
      <c r="Q119" s="139"/>
      <c r="R119" s="139"/>
      <c r="S119" s="139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5.75" customHeight="1">
      <c r="A120" s="4"/>
      <c r="B120" s="4"/>
      <c r="C120" s="79"/>
      <c r="D120" s="4"/>
      <c r="E120" s="79"/>
      <c r="F120" s="81"/>
      <c r="G120" s="80"/>
      <c r="H120" s="80"/>
      <c r="I120" s="80"/>
      <c r="J120" s="4"/>
      <c r="K120" s="79"/>
      <c r="L120" s="81"/>
      <c r="M120" s="138"/>
      <c r="N120" s="4"/>
      <c r="O120" s="139"/>
      <c r="P120" s="139"/>
      <c r="Q120" s="139"/>
      <c r="R120" s="139"/>
      <c r="S120" s="139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5.75" customHeight="1">
      <c r="A121" s="4"/>
      <c r="B121" s="4"/>
      <c r="C121" s="79"/>
      <c r="D121" s="4"/>
      <c r="E121" s="79"/>
      <c r="F121" s="81"/>
      <c r="G121" s="80"/>
      <c r="H121" s="80"/>
      <c r="I121" s="80"/>
      <c r="J121" s="4"/>
      <c r="K121" s="79"/>
      <c r="L121" s="81"/>
      <c r="M121" s="138"/>
      <c r="N121" s="4"/>
      <c r="O121" s="139"/>
      <c r="P121" s="139"/>
      <c r="Q121" s="139"/>
      <c r="R121" s="139"/>
      <c r="S121" s="139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5.75" customHeight="1">
      <c r="A122" s="4"/>
      <c r="B122" s="4"/>
      <c r="C122" s="79"/>
      <c r="D122" s="4"/>
      <c r="E122" s="79"/>
      <c r="F122" s="81"/>
      <c r="G122" s="80"/>
      <c r="H122" s="80"/>
      <c r="I122" s="80"/>
      <c r="J122" s="4"/>
      <c r="K122" s="79"/>
      <c r="L122" s="81"/>
      <c r="M122" s="138"/>
      <c r="N122" s="4"/>
      <c r="O122" s="139"/>
      <c r="P122" s="139"/>
      <c r="Q122" s="139"/>
      <c r="R122" s="139"/>
      <c r="S122" s="139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5.75" customHeight="1">
      <c r="A123" s="4"/>
      <c r="B123" s="4"/>
      <c r="C123" s="79"/>
      <c r="D123" s="4"/>
      <c r="E123" s="79"/>
      <c r="F123" s="81"/>
      <c r="G123" s="80"/>
      <c r="H123" s="80"/>
      <c r="I123" s="80"/>
      <c r="J123" s="4"/>
      <c r="K123" s="79"/>
      <c r="L123" s="81"/>
      <c r="M123" s="138"/>
      <c r="N123" s="4"/>
      <c r="O123" s="139"/>
      <c r="P123" s="139"/>
      <c r="Q123" s="139"/>
      <c r="R123" s="139"/>
      <c r="S123" s="139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5.75" customHeight="1">
      <c r="A124" s="4"/>
      <c r="B124" s="4"/>
      <c r="C124" s="79"/>
      <c r="D124" s="4"/>
      <c r="E124" s="79"/>
      <c r="F124" s="81"/>
      <c r="G124" s="80"/>
      <c r="H124" s="80"/>
      <c r="I124" s="80"/>
      <c r="J124" s="4"/>
      <c r="K124" s="79"/>
      <c r="L124" s="81"/>
      <c r="M124" s="138"/>
      <c r="N124" s="4"/>
      <c r="O124" s="139"/>
      <c r="P124" s="139"/>
      <c r="Q124" s="139"/>
      <c r="R124" s="139"/>
      <c r="S124" s="139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5.75" customHeight="1">
      <c r="A125" s="4"/>
      <c r="B125" s="4"/>
      <c r="C125" s="79"/>
      <c r="D125" s="4"/>
      <c r="E125" s="79"/>
      <c r="F125" s="81"/>
      <c r="G125" s="80"/>
      <c r="H125" s="80"/>
      <c r="I125" s="80"/>
      <c r="J125" s="4"/>
      <c r="K125" s="79"/>
      <c r="L125" s="81"/>
      <c r="M125" s="138"/>
      <c r="N125" s="4"/>
      <c r="O125" s="139"/>
      <c r="P125" s="139"/>
      <c r="Q125" s="139"/>
      <c r="R125" s="139"/>
      <c r="S125" s="139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5.75" customHeight="1">
      <c r="A126" s="4"/>
      <c r="B126" s="4"/>
      <c r="C126" s="79"/>
      <c r="D126" s="4"/>
      <c r="E126" s="79"/>
      <c r="F126" s="81"/>
      <c r="G126" s="80"/>
      <c r="H126" s="80"/>
      <c r="I126" s="80"/>
      <c r="J126" s="4"/>
      <c r="K126" s="79"/>
      <c r="L126" s="81"/>
      <c r="M126" s="138"/>
      <c r="N126" s="4"/>
      <c r="O126" s="139"/>
      <c r="P126" s="139"/>
      <c r="Q126" s="139"/>
      <c r="R126" s="139"/>
      <c r="S126" s="139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5.75" customHeight="1">
      <c r="A127" s="4"/>
      <c r="B127" s="4"/>
      <c r="C127" s="79"/>
      <c r="D127" s="4"/>
      <c r="E127" s="79"/>
      <c r="F127" s="81"/>
      <c r="G127" s="80"/>
      <c r="H127" s="80"/>
      <c r="I127" s="80"/>
      <c r="J127" s="4"/>
      <c r="K127" s="79"/>
      <c r="L127" s="81"/>
      <c r="M127" s="138"/>
      <c r="N127" s="4"/>
      <c r="O127" s="139"/>
      <c r="P127" s="139"/>
      <c r="Q127" s="139"/>
      <c r="R127" s="139"/>
      <c r="S127" s="139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5.75" customHeight="1">
      <c r="A128" s="4"/>
      <c r="B128" s="4"/>
      <c r="C128" s="79"/>
      <c r="D128" s="4"/>
      <c r="E128" s="79"/>
      <c r="F128" s="81"/>
      <c r="G128" s="80"/>
      <c r="H128" s="80"/>
      <c r="I128" s="80"/>
      <c r="J128" s="4"/>
      <c r="K128" s="79"/>
      <c r="L128" s="81"/>
      <c r="M128" s="138"/>
      <c r="N128" s="4"/>
      <c r="O128" s="139"/>
      <c r="P128" s="139"/>
      <c r="Q128" s="139"/>
      <c r="R128" s="139"/>
      <c r="S128" s="139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5.75" customHeight="1">
      <c r="A129" s="4"/>
      <c r="B129" s="4"/>
      <c r="C129" s="79"/>
      <c r="D129" s="4"/>
      <c r="E129" s="79"/>
      <c r="F129" s="81"/>
      <c r="G129" s="80"/>
      <c r="H129" s="80"/>
      <c r="I129" s="80"/>
      <c r="J129" s="4"/>
      <c r="K129" s="79"/>
      <c r="L129" s="81"/>
      <c r="M129" s="138"/>
      <c r="N129" s="4"/>
      <c r="O129" s="139"/>
      <c r="P129" s="139"/>
      <c r="Q129" s="139"/>
      <c r="R129" s="139"/>
      <c r="S129" s="139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5.75" customHeight="1">
      <c r="A130" s="4"/>
      <c r="B130" s="4"/>
      <c r="C130" s="79"/>
      <c r="D130" s="4"/>
      <c r="E130" s="79"/>
      <c r="F130" s="81"/>
      <c r="G130" s="80"/>
      <c r="H130" s="80"/>
      <c r="I130" s="80"/>
      <c r="J130" s="4"/>
      <c r="K130" s="79"/>
      <c r="L130" s="81"/>
      <c r="M130" s="138"/>
      <c r="N130" s="4"/>
      <c r="O130" s="139"/>
      <c r="P130" s="139"/>
      <c r="Q130" s="139"/>
      <c r="R130" s="139"/>
      <c r="S130" s="139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5.75" customHeight="1">
      <c r="A131" s="4"/>
      <c r="B131" s="4"/>
      <c r="C131" s="79"/>
      <c r="D131" s="4"/>
      <c r="E131" s="79"/>
      <c r="F131" s="81"/>
      <c r="G131" s="80"/>
      <c r="H131" s="80"/>
      <c r="I131" s="80"/>
      <c r="J131" s="4"/>
      <c r="K131" s="79"/>
      <c r="L131" s="81"/>
      <c r="M131" s="138"/>
      <c r="N131" s="4"/>
      <c r="O131" s="139"/>
      <c r="P131" s="139"/>
      <c r="Q131" s="139"/>
      <c r="R131" s="139"/>
      <c r="S131" s="139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5.75" customHeight="1">
      <c r="A132" s="4"/>
      <c r="B132" s="4"/>
      <c r="C132" s="79"/>
      <c r="D132" s="4"/>
      <c r="E132" s="79"/>
      <c r="F132" s="81"/>
      <c r="G132" s="80"/>
      <c r="H132" s="80"/>
      <c r="I132" s="80"/>
      <c r="J132" s="4"/>
      <c r="K132" s="79"/>
      <c r="L132" s="81"/>
      <c r="M132" s="138"/>
      <c r="N132" s="4"/>
      <c r="O132" s="139"/>
      <c r="P132" s="139"/>
      <c r="Q132" s="139"/>
      <c r="R132" s="139"/>
      <c r="S132" s="139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5.75" customHeight="1">
      <c r="A133" s="4"/>
      <c r="B133" s="4"/>
      <c r="C133" s="79"/>
      <c r="D133" s="4"/>
      <c r="E133" s="79"/>
      <c r="F133" s="81"/>
      <c r="G133" s="80"/>
      <c r="H133" s="80"/>
      <c r="I133" s="80"/>
      <c r="J133" s="4"/>
      <c r="K133" s="79"/>
      <c r="L133" s="81"/>
      <c r="M133" s="138"/>
      <c r="N133" s="4"/>
      <c r="O133" s="139"/>
      <c r="P133" s="139"/>
      <c r="Q133" s="139"/>
      <c r="R133" s="139"/>
      <c r="S133" s="139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5.75" customHeight="1">
      <c r="A134" s="4"/>
      <c r="B134" s="4"/>
      <c r="C134" s="79"/>
      <c r="D134" s="4"/>
      <c r="E134" s="79"/>
      <c r="F134" s="81"/>
      <c r="G134" s="80"/>
      <c r="H134" s="80"/>
      <c r="I134" s="80"/>
      <c r="J134" s="4"/>
      <c r="K134" s="79"/>
      <c r="L134" s="81"/>
      <c r="M134" s="138"/>
      <c r="N134" s="4"/>
      <c r="O134" s="139"/>
      <c r="P134" s="139"/>
      <c r="Q134" s="139"/>
      <c r="R134" s="139"/>
      <c r="S134" s="139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5.75" customHeight="1">
      <c r="A135" s="4"/>
      <c r="B135" s="4"/>
      <c r="C135" s="79"/>
      <c r="D135" s="4"/>
      <c r="E135" s="79"/>
      <c r="F135" s="81"/>
      <c r="G135" s="80"/>
      <c r="H135" s="80"/>
      <c r="I135" s="80"/>
      <c r="J135" s="4"/>
      <c r="K135" s="79"/>
      <c r="L135" s="81"/>
      <c r="M135" s="138"/>
      <c r="N135" s="4"/>
      <c r="O135" s="139"/>
      <c r="P135" s="139"/>
      <c r="Q135" s="139"/>
      <c r="R135" s="139"/>
      <c r="S135" s="139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5.75" customHeight="1">
      <c r="A136" s="4"/>
      <c r="B136" s="4"/>
      <c r="C136" s="79"/>
      <c r="D136" s="4"/>
      <c r="E136" s="79"/>
      <c r="F136" s="81"/>
      <c r="G136" s="80"/>
      <c r="H136" s="80"/>
      <c r="I136" s="80"/>
      <c r="J136" s="4"/>
      <c r="K136" s="79"/>
      <c r="L136" s="81"/>
      <c r="M136" s="138"/>
      <c r="N136" s="4"/>
      <c r="O136" s="139"/>
      <c r="P136" s="139"/>
      <c r="Q136" s="139"/>
      <c r="R136" s="139"/>
      <c r="S136" s="139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5.75" customHeight="1">
      <c r="A137" s="4"/>
      <c r="B137" s="4"/>
      <c r="C137" s="79"/>
      <c r="D137" s="4"/>
      <c r="E137" s="79"/>
      <c r="F137" s="81"/>
      <c r="G137" s="80"/>
      <c r="H137" s="80"/>
      <c r="I137" s="80"/>
      <c r="J137" s="4"/>
      <c r="K137" s="79"/>
      <c r="L137" s="81"/>
      <c r="M137" s="138"/>
      <c r="N137" s="4"/>
      <c r="O137" s="139"/>
      <c r="P137" s="139"/>
      <c r="Q137" s="139"/>
      <c r="R137" s="139"/>
      <c r="S137" s="139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5.75" customHeight="1">
      <c r="A138" s="4"/>
      <c r="B138" s="4"/>
      <c r="C138" s="79"/>
      <c r="D138" s="4"/>
      <c r="E138" s="79"/>
      <c r="F138" s="81"/>
      <c r="G138" s="80"/>
      <c r="H138" s="80"/>
      <c r="I138" s="80"/>
      <c r="J138" s="4"/>
      <c r="K138" s="79"/>
      <c r="L138" s="81"/>
      <c r="M138" s="138"/>
      <c r="N138" s="4"/>
      <c r="O138" s="139"/>
      <c r="P138" s="139"/>
      <c r="Q138" s="139"/>
      <c r="R138" s="139"/>
      <c r="S138" s="139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5.75" customHeight="1">
      <c r="A139" s="4"/>
      <c r="B139" s="4"/>
      <c r="C139" s="79"/>
      <c r="D139" s="4"/>
      <c r="E139" s="79"/>
      <c r="F139" s="81"/>
      <c r="G139" s="80"/>
      <c r="H139" s="80"/>
      <c r="I139" s="80"/>
      <c r="J139" s="4"/>
      <c r="K139" s="79"/>
      <c r="L139" s="81"/>
      <c r="M139" s="138"/>
      <c r="N139" s="4"/>
      <c r="O139" s="139"/>
      <c r="P139" s="139"/>
      <c r="Q139" s="139"/>
      <c r="R139" s="139"/>
      <c r="S139" s="139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5.75" customHeight="1">
      <c r="A140" s="4"/>
      <c r="B140" s="4"/>
      <c r="C140" s="79"/>
      <c r="D140" s="4"/>
      <c r="E140" s="79"/>
      <c r="F140" s="81"/>
      <c r="G140" s="80"/>
      <c r="H140" s="80"/>
      <c r="I140" s="80"/>
      <c r="J140" s="4"/>
      <c r="K140" s="79"/>
      <c r="L140" s="81"/>
      <c r="M140" s="138"/>
      <c r="N140" s="4"/>
      <c r="O140" s="139"/>
      <c r="P140" s="139"/>
      <c r="Q140" s="139"/>
      <c r="R140" s="139"/>
      <c r="S140" s="139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5.75" customHeight="1">
      <c r="A141" s="4"/>
      <c r="B141" s="4"/>
      <c r="C141" s="79"/>
      <c r="D141" s="4"/>
      <c r="E141" s="79"/>
      <c r="F141" s="81"/>
      <c r="G141" s="80"/>
      <c r="H141" s="80"/>
      <c r="I141" s="80"/>
      <c r="J141" s="4"/>
      <c r="K141" s="79"/>
      <c r="L141" s="81"/>
      <c r="M141" s="138"/>
      <c r="N141" s="4"/>
      <c r="O141" s="139"/>
      <c r="P141" s="139"/>
      <c r="Q141" s="139"/>
      <c r="R141" s="139"/>
      <c r="S141" s="139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5.75" customHeight="1">
      <c r="A142" s="4"/>
      <c r="B142" s="4"/>
      <c r="C142" s="79"/>
      <c r="D142" s="4"/>
      <c r="E142" s="79"/>
      <c r="F142" s="81"/>
      <c r="G142" s="80"/>
      <c r="H142" s="80"/>
      <c r="I142" s="80"/>
      <c r="J142" s="4"/>
      <c r="K142" s="79"/>
      <c r="L142" s="81"/>
      <c r="M142" s="138"/>
      <c r="N142" s="4"/>
      <c r="O142" s="139"/>
      <c r="P142" s="139"/>
      <c r="Q142" s="139"/>
      <c r="R142" s="139"/>
      <c r="S142" s="139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5.75" customHeight="1">
      <c r="A143" s="4"/>
      <c r="B143" s="4"/>
      <c r="C143" s="79"/>
      <c r="D143" s="4"/>
      <c r="E143" s="79"/>
      <c r="F143" s="81"/>
      <c r="G143" s="80"/>
      <c r="H143" s="80"/>
      <c r="I143" s="80"/>
      <c r="J143" s="4"/>
      <c r="K143" s="79"/>
      <c r="L143" s="81"/>
      <c r="M143" s="138"/>
      <c r="N143" s="4"/>
      <c r="O143" s="139"/>
      <c r="P143" s="139"/>
      <c r="Q143" s="139"/>
      <c r="R143" s="139"/>
      <c r="S143" s="139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5.75" customHeight="1">
      <c r="A144" s="4"/>
      <c r="B144" s="4"/>
      <c r="C144" s="79"/>
      <c r="D144" s="4"/>
      <c r="E144" s="79"/>
      <c r="F144" s="81"/>
      <c r="G144" s="80"/>
      <c r="H144" s="80"/>
      <c r="I144" s="80"/>
      <c r="J144" s="4"/>
      <c r="K144" s="79"/>
      <c r="L144" s="81"/>
      <c r="M144" s="138"/>
      <c r="N144" s="4"/>
      <c r="O144" s="139"/>
      <c r="P144" s="139"/>
      <c r="Q144" s="139"/>
      <c r="R144" s="139"/>
      <c r="S144" s="139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5.75" customHeight="1">
      <c r="A145" s="4"/>
      <c r="B145" s="4"/>
      <c r="C145" s="79"/>
      <c r="D145" s="4"/>
      <c r="E145" s="79"/>
      <c r="F145" s="81"/>
      <c r="G145" s="80"/>
      <c r="H145" s="80"/>
      <c r="I145" s="80"/>
      <c r="J145" s="4"/>
      <c r="K145" s="79"/>
      <c r="L145" s="81"/>
      <c r="M145" s="138"/>
      <c r="N145" s="4"/>
      <c r="O145" s="139"/>
      <c r="P145" s="139"/>
      <c r="Q145" s="139"/>
      <c r="R145" s="139"/>
      <c r="S145" s="139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5.75" customHeight="1">
      <c r="A146" s="4"/>
      <c r="B146" s="4"/>
      <c r="C146" s="79"/>
      <c r="D146" s="4"/>
      <c r="E146" s="79"/>
      <c r="F146" s="81"/>
      <c r="G146" s="80"/>
      <c r="H146" s="80"/>
      <c r="I146" s="80"/>
      <c r="J146" s="4"/>
      <c r="K146" s="79"/>
      <c r="L146" s="81"/>
      <c r="M146" s="138"/>
      <c r="N146" s="4"/>
      <c r="O146" s="139"/>
      <c r="P146" s="139"/>
      <c r="Q146" s="139"/>
      <c r="R146" s="139"/>
      <c r="S146" s="139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5.75" customHeight="1">
      <c r="A147" s="4"/>
      <c r="B147" s="4"/>
      <c r="C147" s="79"/>
      <c r="D147" s="4"/>
      <c r="E147" s="79"/>
      <c r="F147" s="81"/>
      <c r="G147" s="80"/>
      <c r="H147" s="80"/>
      <c r="I147" s="80"/>
      <c r="J147" s="4"/>
      <c r="K147" s="79"/>
      <c r="L147" s="81"/>
      <c r="M147" s="138"/>
      <c r="N147" s="4"/>
      <c r="O147" s="139"/>
      <c r="P147" s="139"/>
      <c r="Q147" s="139"/>
      <c r="R147" s="139"/>
      <c r="S147" s="139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5.75" customHeight="1">
      <c r="A148" s="4"/>
      <c r="B148" s="4"/>
      <c r="C148" s="79"/>
      <c r="D148" s="4"/>
      <c r="E148" s="79"/>
      <c r="F148" s="81"/>
      <c r="G148" s="80"/>
      <c r="H148" s="80"/>
      <c r="I148" s="80"/>
      <c r="J148" s="4"/>
      <c r="K148" s="79"/>
      <c r="L148" s="81"/>
      <c r="M148" s="138"/>
      <c r="N148" s="4"/>
      <c r="O148" s="139"/>
      <c r="P148" s="139"/>
      <c r="Q148" s="139"/>
      <c r="R148" s="139"/>
      <c r="S148" s="139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5.75" customHeight="1">
      <c r="A149" s="4"/>
      <c r="B149" s="4"/>
      <c r="C149" s="79"/>
      <c r="D149" s="4"/>
      <c r="E149" s="79"/>
      <c r="F149" s="81"/>
      <c r="G149" s="80"/>
      <c r="H149" s="80"/>
      <c r="I149" s="80"/>
      <c r="J149" s="4"/>
      <c r="K149" s="79"/>
      <c r="L149" s="81"/>
      <c r="M149" s="138"/>
      <c r="N149" s="4"/>
      <c r="O149" s="139"/>
      <c r="P149" s="139"/>
      <c r="Q149" s="139"/>
      <c r="R149" s="139"/>
      <c r="S149" s="139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5.75" customHeight="1">
      <c r="A150" s="4"/>
      <c r="B150" s="4"/>
      <c r="C150" s="79"/>
      <c r="D150" s="4"/>
      <c r="E150" s="79"/>
      <c r="F150" s="81"/>
      <c r="G150" s="80"/>
      <c r="H150" s="80"/>
      <c r="I150" s="80"/>
      <c r="J150" s="4"/>
      <c r="K150" s="79"/>
      <c r="L150" s="81"/>
      <c r="M150" s="138"/>
      <c r="N150" s="4"/>
      <c r="O150" s="139"/>
      <c r="P150" s="139"/>
      <c r="Q150" s="139"/>
      <c r="R150" s="139"/>
      <c r="S150" s="139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5.75" customHeight="1">
      <c r="A151" s="4"/>
      <c r="B151" s="4"/>
      <c r="C151" s="79"/>
      <c r="D151" s="4"/>
      <c r="E151" s="79"/>
      <c r="F151" s="81"/>
      <c r="G151" s="80"/>
      <c r="H151" s="80"/>
      <c r="I151" s="80"/>
      <c r="J151" s="4"/>
      <c r="K151" s="79"/>
      <c r="L151" s="81"/>
      <c r="M151" s="138"/>
      <c r="N151" s="4"/>
      <c r="O151" s="139"/>
      <c r="P151" s="139"/>
      <c r="Q151" s="139"/>
      <c r="R151" s="139"/>
      <c r="S151" s="139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5.75" customHeight="1">
      <c r="A152" s="4"/>
      <c r="B152" s="4"/>
      <c r="C152" s="79"/>
      <c r="D152" s="4"/>
      <c r="E152" s="79"/>
      <c r="F152" s="81"/>
      <c r="G152" s="80"/>
      <c r="H152" s="80"/>
      <c r="I152" s="80"/>
      <c r="J152" s="4"/>
      <c r="K152" s="79"/>
      <c r="L152" s="81"/>
      <c r="M152" s="138"/>
      <c r="N152" s="4"/>
      <c r="O152" s="139"/>
      <c r="P152" s="139"/>
      <c r="Q152" s="139"/>
      <c r="R152" s="139"/>
      <c r="S152" s="139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5.75" customHeight="1">
      <c r="A153" s="4"/>
      <c r="B153" s="4"/>
      <c r="C153" s="79"/>
      <c r="D153" s="4"/>
      <c r="E153" s="79"/>
      <c r="F153" s="81"/>
      <c r="G153" s="80"/>
      <c r="H153" s="80"/>
      <c r="I153" s="80"/>
      <c r="J153" s="4"/>
      <c r="K153" s="79"/>
      <c r="L153" s="81"/>
      <c r="M153" s="138"/>
      <c r="N153" s="4"/>
      <c r="O153" s="139"/>
      <c r="P153" s="139"/>
      <c r="Q153" s="139"/>
      <c r="R153" s="139"/>
      <c r="S153" s="139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5.75" customHeight="1">
      <c r="A154" s="4"/>
      <c r="B154" s="4"/>
      <c r="C154" s="79"/>
      <c r="D154" s="4"/>
      <c r="E154" s="79"/>
      <c r="F154" s="81"/>
      <c r="G154" s="80"/>
      <c r="H154" s="80"/>
      <c r="I154" s="80"/>
      <c r="J154" s="4"/>
      <c r="K154" s="79"/>
      <c r="L154" s="81"/>
      <c r="M154" s="138"/>
      <c r="N154" s="4"/>
      <c r="O154" s="139"/>
      <c r="P154" s="139"/>
      <c r="Q154" s="139"/>
      <c r="R154" s="139"/>
      <c r="S154" s="139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5.75" customHeight="1">
      <c r="A155" s="4"/>
      <c r="B155" s="4"/>
      <c r="C155" s="79"/>
      <c r="D155" s="4"/>
      <c r="E155" s="79"/>
      <c r="F155" s="81"/>
      <c r="G155" s="80"/>
      <c r="H155" s="80"/>
      <c r="I155" s="80"/>
      <c r="J155" s="4"/>
      <c r="K155" s="79"/>
      <c r="L155" s="81"/>
      <c r="M155" s="138"/>
      <c r="N155" s="4"/>
      <c r="O155" s="139"/>
      <c r="P155" s="139"/>
      <c r="Q155" s="139"/>
      <c r="R155" s="139"/>
      <c r="S155" s="139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5.75" customHeight="1">
      <c r="A156" s="4"/>
      <c r="B156" s="4"/>
      <c r="C156" s="79"/>
      <c r="D156" s="4"/>
      <c r="E156" s="79"/>
      <c r="F156" s="81"/>
      <c r="G156" s="80"/>
      <c r="H156" s="80"/>
      <c r="I156" s="80"/>
      <c r="J156" s="4"/>
      <c r="K156" s="79"/>
      <c r="L156" s="81"/>
      <c r="M156" s="138"/>
      <c r="N156" s="4"/>
      <c r="O156" s="139"/>
      <c r="P156" s="139"/>
      <c r="Q156" s="139"/>
      <c r="R156" s="139"/>
      <c r="S156" s="139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5.75" customHeight="1">
      <c r="A157" s="4"/>
      <c r="B157" s="4"/>
      <c r="C157" s="79"/>
      <c r="D157" s="4"/>
      <c r="E157" s="79"/>
      <c r="F157" s="81"/>
      <c r="G157" s="80"/>
      <c r="H157" s="80"/>
      <c r="I157" s="80"/>
      <c r="J157" s="4"/>
      <c r="K157" s="79"/>
      <c r="L157" s="81"/>
      <c r="M157" s="138"/>
      <c r="N157" s="4"/>
      <c r="O157" s="139"/>
      <c r="P157" s="139"/>
      <c r="Q157" s="139"/>
      <c r="R157" s="139"/>
      <c r="S157" s="139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5.75" customHeight="1">
      <c r="A158" s="4"/>
      <c r="B158" s="4"/>
      <c r="C158" s="79"/>
      <c r="D158" s="4"/>
      <c r="E158" s="79"/>
      <c r="F158" s="81"/>
      <c r="G158" s="80"/>
      <c r="H158" s="80"/>
      <c r="I158" s="80"/>
      <c r="J158" s="4"/>
      <c r="K158" s="79"/>
      <c r="L158" s="81"/>
      <c r="M158" s="138"/>
      <c r="N158" s="4"/>
      <c r="O158" s="139"/>
      <c r="P158" s="139"/>
      <c r="Q158" s="139"/>
      <c r="R158" s="139"/>
      <c r="S158" s="139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5.75" customHeight="1">
      <c r="A159" s="4"/>
      <c r="B159" s="4"/>
      <c r="C159" s="79"/>
      <c r="D159" s="4"/>
      <c r="E159" s="79"/>
      <c r="F159" s="81"/>
      <c r="G159" s="80"/>
      <c r="H159" s="80"/>
      <c r="I159" s="80"/>
      <c r="J159" s="4"/>
      <c r="K159" s="79"/>
      <c r="L159" s="81"/>
      <c r="M159" s="138"/>
      <c r="N159" s="4"/>
      <c r="O159" s="139"/>
      <c r="P159" s="139"/>
      <c r="Q159" s="139"/>
      <c r="R159" s="139"/>
      <c r="S159" s="139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5.75" customHeight="1">
      <c r="A160" s="4"/>
      <c r="B160" s="4"/>
      <c r="C160" s="79"/>
      <c r="D160" s="4"/>
      <c r="E160" s="79"/>
      <c r="F160" s="81"/>
      <c r="G160" s="80"/>
      <c r="H160" s="80"/>
      <c r="I160" s="80"/>
      <c r="J160" s="4"/>
      <c r="K160" s="79"/>
      <c r="L160" s="81"/>
      <c r="M160" s="138"/>
      <c r="N160" s="4"/>
      <c r="O160" s="139"/>
      <c r="P160" s="139"/>
      <c r="Q160" s="139"/>
      <c r="R160" s="139"/>
      <c r="S160" s="139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5.75" customHeight="1">
      <c r="A161" s="4"/>
      <c r="B161" s="4"/>
      <c r="C161" s="79"/>
      <c r="D161" s="4"/>
      <c r="E161" s="79"/>
      <c r="F161" s="81"/>
      <c r="G161" s="80"/>
      <c r="H161" s="80"/>
      <c r="I161" s="80"/>
      <c r="J161" s="4"/>
      <c r="K161" s="79"/>
      <c r="L161" s="81"/>
      <c r="M161" s="138"/>
      <c r="N161" s="4"/>
      <c r="O161" s="139"/>
      <c r="P161" s="139"/>
      <c r="Q161" s="139"/>
      <c r="R161" s="139"/>
      <c r="S161" s="139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5.75" customHeight="1">
      <c r="A162" s="4"/>
      <c r="B162" s="4"/>
      <c r="C162" s="79"/>
      <c r="D162" s="4"/>
      <c r="E162" s="79"/>
      <c r="F162" s="81"/>
      <c r="G162" s="80"/>
      <c r="H162" s="80"/>
      <c r="I162" s="80"/>
      <c r="J162" s="4"/>
      <c r="K162" s="79"/>
      <c r="L162" s="81"/>
      <c r="M162" s="138"/>
      <c r="N162" s="4"/>
      <c r="O162" s="139"/>
      <c r="P162" s="139"/>
      <c r="Q162" s="139"/>
      <c r="R162" s="139"/>
      <c r="S162" s="139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5.75" customHeight="1">
      <c r="A163" s="4"/>
      <c r="B163" s="4"/>
      <c r="C163" s="79"/>
      <c r="D163" s="4"/>
      <c r="E163" s="79"/>
      <c r="F163" s="81"/>
      <c r="G163" s="80"/>
      <c r="H163" s="80"/>
      <c r="I163" s="80"/>
      <c r="J163" s="4"/>
      <c r="K163" s="79"/>
      <c r="L163" s="81"/>
      <c r="M163" s="138"/>
      <c r="N163" s="4"/>
      <c r="O163" s="139"/>
      <c r="P163" s="139"/>
      <c r="Q163" s="139"/>
      <c r="R163" s="139"/>
      <c r="S163" s="139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5.75" customHeight="1">
      <c r="A164" s="4"/>
      <c r="B164" s="4"/>
      <c r="C164" s="79"/>
      <c r="D164" s="4"/>
      <c r="E164" s="79"/>
      <c r="F164" s="81"/>
      <c r="G164" s="80"/>
      <c r="H164" s="80"/>
      <c r="I164" s="80"/>
      <c r="J164" s="4"/>
      <c r="K164" s="79"/>
      <c r="L164" s="81"/>
      <c r="M164" s="138"/>
      <c r="N164" s="4"/>
      <c r="O164" s="139"/>
      <c r="P164" s="139"/>
      <c r="Q164" s="139"/>
      <c r="R164" s="139"/>
      <c r="S164" s="139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5.75" customHeight="1">
      <c r="A165" s="4"/>
      <c r="B165" s="4"/>
      <c r="C165" s="79"/>
      <c r="D165" s="4"/>
      <c r="E165" s="79"/>
      <c r="F165" s="81"/>
      <c r="G165" s="80"/>
      <c r="H165" s="80"/>
      <c r="I165" s="80"/>
      <c r="J165" s="4"/>
      <c r="K165" s="79"/>
      <c r="L165" s="81"/>
      <c r="M165" s="138"/>
      <c r="N165" s="4"/>
      <c r="O165" s="139"/>
      <c r="P165" s="139"/>
      <c r="Q165" s="139"/>
      <c r="R165" s="139"/>
      <c r="S165" s="139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5.75" customHeight="1">
      <c r="A166" s="4"/>
      <c r="B166" s="4"/>
      <c r="C166" s="79"/>
      <c r="D166" s="4"/>
      <c r="E166" s="79"/>
      <c r="F166" s="81"/>
      <c r="G166" s="80"/>
      <c r="H166" s="80"/>
      <c r="I166" s="80"/>
      <c r="J166" s="4"/>
      <c r="K166" s="79"/>
      <c r="L166" s="81"/>
      <c r="M166" s="138"/>
      <c r="N166" s="4"/>
      <c r="O166" s="139"/>
      <c r="P166" s="139"/>
      <c r="Q166" s="139"/>
      <c r="R166" s="139"/>
      <c r="S166" s="139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5.75" customHeight="1">
      <c r="A167" s="4"/>
      <c r="B167" s="4"/>
      <c r="C167" s="79"/>
      <c r="D167" s="4"/>
      <c r="E167" s="79"/>
      <c r="F167" s="81"/>
      <c r="G167" s="80"/>
      <c r="H167" s="80"/>
      <c r="I167" s="80"/>
      <c r="J167" s="4"/>
      <c r="K167" s="79"/>
      <c r="L167" s="81"/>
      <c r="M167" s="138"/>
      <c r="N167" s="4"/>
      <c r="O167" s="139"/>
      <c r="P167" s="139"/>
      <c r="Q167" s="139"/>
      <c r="R167" s="139"/>
      <c r="S167" s="139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5.75" customHeight="1">
      <c r="A168" s="4"/>
      <c r="B168" s="4"/>
      <c r="C168" s="79"/>
      <c r="D168" s="4"/>
      <c r="E168" s="79"/>
      <c r="F168" s="81"/>
      <c r="G168" s="80"/>
      <c r="H168" s="80"/>
      <c r="I168" s="80"/>
      <c r="J168" s="4"/>
      <c r="K168" s="79"/>
      <c r="L168" s="81"/>
      <c r="M168" s="138"/>
      <c r="N168" s="4"/>
      <c r="O168" s="139"/>
      <c r="P168" s="139"/>
      <c r="Q168" s="139"/>
      <c r="R168" s="139"/>
      <c r="S168" s="139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5.75" customHeight="1">
      <c r="A169" s="4"/>
      <c r="B169" s="4"/>
      <c r="C169" s="79"/>
      <c r="D169" s="4"/>
      <c r="E169" s="79"/>
      <c r="F169" s="81"/>
      <c r="G169" s="80"/>
      <c r="H169" s="80"/>
      <c r="I169" s="80"/>
      <c r="J169" s="4"/>
      <c r="K169" s="79"/>
      <c r="L169" s="81"/>
      <c r="M169" s="138"/>
      <c r="N169" s="4"/>
      <c r="O169" s="139"/>
      <c r="P169" s="139"/>
      <c r="Q169" s="139"/>
      <c r="R169" s="139"/>
      <c r="S169" s="139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5.75" customHeight="1">
      <c r="A170" s="4"/>
      <c r="B170" s="4"/>
      <c r="C170" s="79"/>
      <c r="D170" s="4"/>
      <c r="E170" s="79"/>
      <c r="F170" s="81"/>
      <c r="G170" s="80"/>
      <c r="H170" s="80"/>
      <c r="I170" s="80"/>
      <c r="J170" s="4"/>
      <c r="K170" s="79"/>
      <c r="L170" s="81"/>
      <c r="M170" s="138"/>
      <c r="N170" s="4"/>
      <c r="O170" s="139"/>
      <c r="P170" s="139"/>
      <c r="Q170" s="139"/>
      <c r="R170" s="139"/>
      <c r="S170" s="139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5.75" customHeight="1">
      <c r="A171" s="4"/>
      <c r="B171" s="4"/>
      <c r="C171" s="79"/>
      <c r="D171" s="4"/>
      <c r="E171" s="79"/>
      <c r="F171" s="81"/>
      <c r="G171" s="80"/>
      <c r="H171" s="80"/>
      <c r="I171" s="80"/>
      <c r="J171" s="4"/>
      <c r="K171" s="79"/>
      <c r="L171" s="81"/>
      <c r="M171" s="138"/>
      <c r="N171" s="4"/>
      <c r="O171" s="139"/>
      <c r="P171" s="139"/>
      <c r="Q171" s="139"/>
      <c r="R171" s="139"/>
      <c r="S171" s="139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5.75" customHeight="1">
      <c r="A172" s="4"/>
      <c r="B172" s="4"/>
      <c r="C172" s="79"/>
      <c r="D172" s="4"/>
      <c r="E172" s="79"/>
      <c r="F172" s="81"/>
      <c r="G172" s="80"/>
      <c r="H172" s="80"/>
      <c r="I172" s="80"/>
      <c r="J172" s="4"/>
      <c r="K172" s="79"/>
      <c r="L172" s="81"/>
      <c r="M172" s="138"/>
      <c r="N172" s="4"/>
      <c r="O172" s="139"/>
      <c r="P172" s="139"/>
      <c r="Q172" s="139"/>
      <c r="R172" s="139"/>
      <c r="S172" s="139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5.75" customHeight="1">
      <c r="A173" s="4"/>
      <c r="B173" s="4"/>
      <c r="C173" s="79"/>
      <c r="D173" s="4"/>
      <c r="E173" s="79"/>
      <c r="F173" s="81"/>
      <c r="G173" s="80"/>
      <c r="H173" s="80"/>
      <c r="I173" s="80"/>
      <c r="J173" s="4"/>
      <c r="K173" s="79"/>
      <c r="L173" s="81"/>
      <c r="M173" s="138"/>
      <c r="N173" s="4"/>
      <c r="O173" s="139"/>
      <c r="P173" s="139"/>
      <c r="Q173" s="139"/>
      <c r="R173" s="139"/>
      <c r="S173" s="139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5.75" customHeight="1">
      <c r="A174" s="4"/>
      <c r="B174" s="4"/>
      <c r="C174" s="79"/>
      <c r="D174" s="4"/>
      <c r="E174" s="79"/>
      <c r="F174" s="81"/>
      <c r="G174" s="80"/>
      <c r="H174" s="80"/>
      <c r="I174" s="80"/>
      <c r="J174" s="4"/>
      <c r="K174" s="79"/>
      <c r="L174" s="81"/>
      <c r="M174" s="138"/>
      <c r="N174" s="4"/>
      <c r="O174" s="139"/>
      <c r="P174" s="139"/>
      <c r="Q174" s="139"/>
      <c r="R174" s="139"/>
      <c r="S174" s="139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5.75" customHeight="1">
      <c r="A175" s="4"/>
      <c r="B175" s="4"/>
      <c r="C175" s="79"/>
      <c r="D175" s="4"/>
      <c r="E175" s="79"/>
      <c r="F175" s="81"/>
      <c r="G175" s="80"/>
      <c r="H175" s="80"/>
      <c r="I175" s="80"/>
      <c r="J175" s="4"/>
      <c r="K175" s="79"/>
      <c r="L175" s="81"/>
      <c r="M175" s="138"/>
      <c r="N175" s="4"/>
      <c r="O175" s="139"/>
      <c r="P175" s="139"/>
      <c r="Q175" s="139"/>
      <c r="R175" s="139"/>
      <c r="S175" s="139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5.75" customHeight="1">
      <c r="A176" s="4"/>
      <c r="B176" s="4"/>
      <c r="C176" s="79"/>
      <c r="D176" s="4"/>
      <c r="E176" s="79"/>
      <c r="F176" s="81"/>
      <c r="G176" s="80"/>
      <c r="H176" s="80"/>
      <c r="I176" s="80"/>
      <c r="J176" s="4"/>
      <c r="K176" s="79"/>
      <c r="L176" s="81"/>
      <c r="M176" s="138"/>
      <c r="N176" s="4"/>
      <c r="O176" s="139"/>
      <c r="P176" s="139"/>
      <c r="Q176" s="139"/>
      <c r="R176" s="139"/>
      <c r="S176" s="139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5.75" customHeight="1">
      <c r="A177" s="4"/>
      <c r="B177" s="4"/>
      <c r="C177" s="79"/>
      <c r="D177" s="4"/>
      <c r="E177" s="79"/>
      <c r="F177" s="81"/>
      <c r="G177" s="80"/>
      <c r="H177" s="80"/>
      <c r="I177" s="80"/>
      <c r="J177" s="4"/>
      <c r="K177" s="79"/>
      <c r="L177" s="81"/>
      <c r="M177" s="138"/>
      <c r="N177" s="4"/>
      <c r="O177" s="139"/>
      <c r="P177" s="139"/>
      <c r="Q177" s="139"/>
      <c r="R177" s="139"/>
      <c r="S177" s="139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5.75" customHeight="1">
      <c r="A178" s="4"/>
      <c r="B178" s="4"/>
      <c r="C178" s="79"/>
      <c r="D178" s="4"/>
      <c r="E178" s="79"/>
      <c r="F178" s="81"/>
      <c r="G178" s="80"/>
      <c r="H178" s="80"/>
      <c r="I178" s="80"/>
      <c r="J178" s="4"/>
      <c r="K178" s="79"/>
      <c r="L178" s="81"/>
      <c r="M178" s="138"/>
      <c r="N178" s="4"/>
      <c r="O178" s="139"/>
      <c r="P178" s="139"/>
      <c r="Q178" s="139"/>
      <c r="R178" s="139"/>
      <c r="S178" s="139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5.75" customHeight="1">
      <c r="A179" s="4"/>
      <c r="B179" s="4"/>
      <c r="C179" s="79"/>
      <c r="D179" s="4"/>
      <c r="E179" s="79"/>
      <c r="F179" s="81"/>
      <c r="G179" s="80"/>
      <c r="H179" s="80"/>
      <c r="I179" s="80"/>
      <c r="J179" s="4"/>
      <c r="K179" s="79"/>
      <c r="L179" s="81"/>
      <c r="M179" s="138"/>
      <c r="N179" s="4"/>
      <c r="O179" s="139"/>
      <c r="P179" s="139"/>
      <c r="Q179" s="139"/>
      <c r="R179" s="139"/>
      <c r="S179" s="139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5.75" customHeight="1">
      <c r="A180" s="4"/>
      <c r="B180" s="4"/>
      <c r="C180" s="79"/>
      <c r="D180" s="4"/>
      <c r="E180" s="79"/>
      <c r="F180" s="81"/>
      <c r="G180" s="80"/>
      <c r="H180" s="80"/>
      <c r="I180" s="80"/>
      <c r="J180" s="4"/>
      <c r="K180" s="79"/>
      <c r="L180" s="81"/>
      <c r="M180" s="138"/>
      <c r="N180" s="4"/>
      <c r="O180" s="139"/>
      <c r="P180" s="139"/>
      <c r="Q180" s="139"/>
      <c r="R180" s="139"/>
      <c r="S180" s="139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5.75" customHeight="1">
      <c r="A181" s="4"/>
      <c r="B181" s="4"/>
      <c r="C181" s="79"/>
      <c r="D181" s="4"/>
      <c r="E181" s="79"/>
      <c r="F181" s="81"/>
      <c r="G181" s="80"/>
      <c r="H181" s="80"/>
      <c r="I181" s="80"/>
      <c r="J181" s="4"/>
      <c r="K181" s="79"/>
      <c r="L181" s="81"/>
      <c r="M181" s="138"/>
      <c r="N181" s="4"/>
      <c r="O181" s="139"/>
      <c r="P181" s="139"/>
      <c r="Q181" s="139"/>
      <c r="R181" s="139"/>
      <c r="S181" s="139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5.75" customHeight="1">
      <c r="A182" s="4"/>
      <c r="B182" s="4"/>
      <c r="C182" s="79"/>
      <c r="D182" s="4"/>
      <c r="E182" s="79"/>
      <c r="F182" s="81"/>
      <c r="G182" s="80"/>
      <c r="H182" s="80"/>
      <c r="I182" s="80"/>
      <c r="J182" s="4"/>
      <c r="K182" s="79"/>
      <c r="L182" s="81"/>
      <c r="M182" s="138"/>
      <c r="N182" s="4"/>
      <c r="O182" s="139"/>
      <c r="P182" s="139"/>
      <c r="Q182" s="139"/>
      <c r="R182" s="139"/>
      <c r="S182" s="139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5.75" customHeight="1">
      <c r="A183" s="4"/>
      <c r="B183" s="4"/>
      <c r="C183" s="79"/>
      <c r="D183" s="4"/>
      <c r="E183" s="79"/>
      <c r="F183" s="81"/>
      <c r="G183" s="80"/>
      <c r="H183" s="80"/>
      <c r="I183" s="80"/>
      <c r="J183" s="4"/>
      <c r="K183" s="79"/>
      <c r="L183" s="81"/>
      <c r="M183" s="138"/>
      <c r="N183" s="4"/>
      <c r="O183" s="139"/>
      <c r="P183" s="139"/>
      <c r="Q183" s="139"/>
      <c r="R183" s="139"/>
      <c r="S183" s="139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5.75" customHeight="1">
      <c r="A184" s="4"/>
      <c r="B184" s="4"/>
      <c r="C184" s="79"/>
      <c r="D184" s="4"/>
      <c r="E184" s="79"/>
      <c r="F184" s="81"/>
      <c r="G184" s="80"/>
      <c r="H184" s="80"/>
      <c r="I184" s="80"/>
      <c r="J184" s="4"/>
      <c r="K184" s="79"/>
      <c r="L184" s="81"/>
      <c r="M184" s="138"/>
      <c r="N184" s="4"/>
      <c r="O184" s="139"/>
      <c r="P184" s="139"/>
      <c r="Q184" s="139"/>
      <c r="R184" s="139"/>
      <c r="S184" s="139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5.75" customHeight="1">
      <c r="A185" s="4"/>
      <c r="B185" s="4"/>
      <c r="C185" s="79"/>
      <c r="D185" s="4"/>
      <c r="E185" s="79"/>
      <c r="F185" s="81"/>
      <c r="G185" s="80"/>
      <c r="H185" s="80"/>
      <c r="I185" s="80"/>
      <c r="J185" s="4"/>
      <c r="K185" s="79"/>
      <c r="L185" s="81"/>
      <c r="M185" s="138"/>
      <c r="N185" s="4"/>
      <c r="O185" s="139"/>
      <c r="P185" s="139"/>
      <c r="Q185" s="139"/>
      <c r="R185" s="139"/>
      <c r="S185" s="139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5.75" customHeight="1">
      <c r="A186" s="4"/>
      <c r="B186" s="4"/>
      <c r="C186" s="79"/>
      <c r="D186" s="4"/>
      <c r="E186" s="79"/>
      <c r="F186" s="81"/>
      <c r="G186" s="80"/>
      <c r="H186" s="80"/>
      <c r="I186" s="80"/>
      <c r="J186" s="4"/>
      <c r="K186" s="79"/>
      <c r="L186" s="81"/>
      <c r="M186" s="138"/>
      <c r="N186" s="4"/>
      <c r="O186" s="139"/>
      <c r="P186" s="139"/>
      <c r="Q186" s="139"/>
      <c r="R186" s="139"/>
      <c r="S186" s="139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5.75" customHeight="1">
      <c r="A187" s="4"/>
      <c r="B187" s="4"/>
      <c r="C187" s="79"/>
      <c r="D187" s="4"/>
      <c r="E187" s="79"/>
      <c r="F187" s="81"/>
      <c r="G187" s="80"/>
      <c r="H187" s="80"/>
      <c r="I187" s="80"/>
      <c r="J187" s="4"/>
      <c r="K187" s="79"/>
      <c r="L187" s="81"/>
      <c r="M187" s="138"/>
      <c r="N187" s="4"/>
      <c r="O187" s="139"/>
      <c r="P187" s="139"/>
      <c r="Q187" s="139"/>
      <c r="R187" s="139"/>
      <c r="S187" s="139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5.75" customHeight="1">
      <c r="A188" s="4"/>
      <c r="B188" s="4"/>
      <c r="C188" s="79"/>
      <c r="D188" s="4"/>
      <c r="E188" s="79"/>
      <c r="F188" s="81"/>
      <c r="G188" s="80"/>
      <c r="H188" s="80"/>
      <c r="I188" s="80"/>
      <c r="J188" s="4"/>
      <c r="K188" s="79"/>
      <c r="L188" s="81"/>
      <c r="M188" s="138"/>
      <c r="N188" s="4"/>
      <c r="O188" s="139"/>
      <c r="P188" s="139"/>
      <c r="Q188" s="139"/>
      <c r="R188" s="139"/>
      <c r="S188" s="139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5.75" customHeight="1">
      <c r="A189" s="4"/>
      <c r="B189" s="4"/>
      <c r="C189" s="79"/>
      <c r="D189" s="4"/>
      <c r="E189" s="79"/>
      <c r="F189" s="81"/>
      <c r="G189" s="80"/>
      <c r="H189" s="80"/>
      <c r="I189" s="80"/>
      <c r="J189" s="4"/>
      <c r="K189" s="79"/>
      <c r="L189" s="81"/>
      <c r="M189" s="138"/>
      <c r="N189" s="4"/>
      <c r="O189" s="139"/>
      <c r="P189" s="139"/>
      <c r="Q189" s="139"/>
      <c r="R189" s="139"/>
      <c r="S189" s="139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5.75" customHeight="1">
      <c r="A190" s="4"/>
      <c r="B190" s="4"/>
      <c r="C190" s="79"/>
      <c r="D190" s="4"/>
      <c r="E190" s="79"/>
      <c r="F190" s="81"/>
      <c r="G190" s="80"/>
      <c r="H190" s="80"/>
      <c r="I190" s="80"/>
      <c r="J190" s="4"/>
      <c r="K190" s="79"/>
      <c r="L190" s="81"/>
      <c r="M190" s="138"/>
      <c r="N190" s="4"/>
      <c r="O190" s="139"/>
      <c r="P190" s="139"/>
      <c r="Q190" s="139"/>
      <c r="R190" s="139"/>
      <c r="S190" s="139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5.75" customHeight="1">
      <c r="A191" s="4"/>
      <c r="B191" s="4"/>
      <c r="C191" s="79"/>
      <c r="D191" s="4"/>
      <c r="E191" s="79"/>
      <c r="F191" s="81"/>
      <c r="G191" s="80"/>
      <c r="H191" s="80"/>
      <c r="I191" s="80"/>
      <c r="J191" s="4"/>
      <c r="K191" s="79"/>
      <c r="L191" s="81"/>
      <c r="M191" s="138"/>
      <c r="N191" s="4"/>
      <c r="O191" s="139"/>
      <c r="P191" s="139"/>
      <c r="Q191" s="139"/>
      <c r="R191" s="139"/>
      <c r="S191" s="139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5.75" customHeight="1">
      <c r="A192" s="4"/>
      <c r="B192" s="4"/>
      <c r="C192" s="79"/>
      <c r="D192" s="4"/>
      <c r="E192" s="79"/>
      <c r="F192" s="81"/>
      <c r="G192" s="80"/>
      <c r="H192" s="80"/>
      <c r="I192" s="80"/>
      <c r="J192" s="4"/>
      <c r="K192" s="79"/>
      <c r="L192" s="81"/>
      <c r="M192" s="138"/>
      <c r="N192" s="4"/>
      <c r="O192" s="139"/>
      <c r="P192" s="139"/>
      <c r="Q192" s="139"/>
      <c r="R192" s="139"/>
      <c r="S192" s="139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5.75" customHeight="1">
      <c r="A193" s="4"/>
      <c r="B193" s="4"/>
      <c r="C193" s="79"/>
      <c r="D193" s="4"/>
      <c r="E193" s="79"/>
      <c r="F193" s="81"/>
      <c r="G193" s="80"/>
      <c r="H193" s="80"/>
      <c r="I193" s="80"/>
      <c r="J193" s="4"/>
      <c r="K193" s="79"/>
      <c r="L193" s="81"/>
      <c r="M193" s="138"/>
      <c r="N193" s="4"/>
      <c r="O193" s="139"/>
      <c r="P193" s="139"/>
      <c r="Q193" s="139"/>
      <c r="R193" s="139"/>
      <c r="S193" s="139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5.75" customHeight="1">
      <c r="A194" s="4"/>
      <c r="B194" s="4"/>
      <c r="C194" s="79"/>
      <c r="D194" s="4"/>
      <c r="E194" s="79"/>
      <c r="F194" s="81"/>
      <c r="G194" s="80"/>
      <c r="H194" s="80"/>
      <c r="I194" s="80"/>
      <c r="J194" s="4"/>
      <c r="K194" s="79"/>
      <c r="L194" s="81"/>
      <c r="M194" s="138"/>
      <c r="N194" s="4"/>
      <c r="O194" s="139"/>
      <c r="P194" s="139"/>
      <c r="Q194" s="139"/>
      <c r="R194" s="139"/>
      <c r="S194" s="139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5.75" customHeight="1">
      <c r="A195" s="4"/>
      <c r="B195" s="4"/>
      <c r="C195" s="79"/>
      <c r="D195" s="4"/>
      <c r="E195" s="79"/>
      <c r="F195" s="81"/>
      <c r="G195" s="80"/>
      <c r="H195" s="80"/>
      <c r="I195" s="80"/>
      <c r="J195" s="4"/>
      <c r="K195" s="79"/>
      <c r="L195" s="81"/>
      <c r="M195" s="138"/>
      <c r="N195" s="4"/>
      <c r="O195" s="139"/>
      <c r="P195" s="139"/>
      <c r="Q195" s="139"/>
      <c r="R195" s="139"/>
      <c r="S195" s="139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5.75" customHeight="1">
      <c r="A196" s="4"/>
      <c r="B196" s="4"/>
      <c r="C196" s="79"/>
      <c r="D196" s="4"/>
      <c r="E196" s="79"/>
      <c r="F196" s="81"/>
      <c r="G196" s="80"/>
      <c r="H196" s="80"/>
      <c r="I196" s="80"/>
      <c r="J196" s="4"/>
      <c r="K196" s="79"/>
      <c r="L196" s="81"/>
      <c r="M196" s="138"/>
      <c r="N196" s="4"/>
      <c r="O196" s="139"/>
      <c r="P196" s="139"/>
      <c r="Q196" s="139"/>
      <c r="R196" s="139"/>
      <c r="S196" s="139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5.75" customHeight="1">
      <c r="A197" s="4"/>
      <c r="B197" s="4"/>
      <c r="C197" s="79"/>
      <c r="D197" s="4"/>
      <c r="E197" s="79"/>
      <c r="F197" s="81"/>
      <c r="G197" s="80"/>
      <c r="H197" s="80"/>
      <c r="I197" s="80"/>
      <c r="J197" s="4"/>
      <c r="K197" s="79"/>
      <c r="L197" s="81"/>
      <c r="M197" s="138"/>
      <c r="N197" s="4"/>
      <c r="O197" s="139"/>
      <c r="P197" s="139"/>
      <c r="Q197" s="139"/>
      <c r="R197" s="139"/>
      <c r="S197" s="139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5.75" customHeight="1">
      <c r="A198" s="4"/>
      <c r="B198" s="4"/>
      <c r="C198" s="79"/>
      <c r="D198" s="4"/>
      <c r="E198" s="79"/>
      <c r="F198" s="81"/>
      <c r="G198" s="80"/>
      <c r="H198" s="80"/>
      <c r="I198" s="80"/>
      <c r="J198" s="4"/>
      <c r="K198" s="79"/>
      <c r="L198" s="81"/>
      <c r="M198" s="138"/>
      <c r="N198" s="4"/>
      <c r="O198" s="139"/>
      <c r="P198" s="139"/>
      <c r="Q198" s="139"/>
      <c r="R198" s="139"/>
      <c r="S198" s="139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5.75" customHeight="1">
      <c r="A199" s="4"/>
      <c r="B199" s="4"/>
      <c r="C199" s="79"/>
      <c r="D199" s="4"/>
      <c r="E199" s="79"/>
      <c r="F199" s="81"/>
      <c r="G199" s="80"/>
      <c r="H199" s="80"/>
      <c r="I199" s="80"/>
      <c r="J199" s="4"/>
      <c r="K199" s="79"/>
      <c r="L199" s="81"/>
      <c r="M199" s="138"/>
      <c r="N199" s="4"/>
      <c r="O199" s="139"/>
      <c r="P199" s="139"/>
      <c r="Q199" s="139"/>
      <c r="R199" s="139"/>
      <c r="S199" s="139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5.75" customHeight="1">
      <c r="A200" s="4"/>
      <c r="B200" s="4"/>
      <c r="C200" s="79"/>
      <c r="D200" s="4"/>
      <c r="E200" s="79"/>
      <c r="F200" s="81"/>
      <c r="G200" s="80"/>
      <c r="H200" s="80"/>
      <c r="I200" s="80"/>
      <c r="J200" s="4"/>
      <c r="K200" s="79"/>
      <c r="L200" s="81"/>
      <c r="M200" s="138"/>
      <c r="N200" s="4"/>
      <c r="O200" s="139"/>
      <c r="P200" s="139"/>
      <c r="Q200" s="139"/>
      <c r="R200" s="139"/>
      <c r="S200" s="139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5.75" customHeight="1">
      <c r="A201" s="4"/>
      <c r="B201" s="4"/>
      <c r="C201" s="79"/>
      <c r="D201" s="4"/>
      <c r="E201" s="79"/>
      <c r="F201" s="81"/>
      <c r="G201" s="80"/>
      <c r="H201" s="80"/>
      <c r="I201" s="80"/>
      <c r="J201" s="4"/>
      <c r="K201" s="79"/>
      <c r="L201" s="81"/>
      <c r="M201" s="138"/>
      <c r="N201" s="4"/>
      <c r="O201" s="139"/>
      <c r="P201" s="139"/>
      <c r="Q201" s="139"/>
      <c r="R201" s="139"/>
      <c r="S201" s="139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5.75" customHeight="1">
      <c r="A202" s="4"/>
      <c r="B202" s="4"/>
      <c r="C202" s="79"/>
      <c r="D202" s="4"/>
      <c r="E202" s="79"/>
      <c r="F202" s="81"/>
      <c r="G202" s="80"/>
      <c r="H202" s="80"/>
      <c r="I202" s="80"/>
      <c r="J202" s="4"/>
      <c r="K202" s="79"/>
      <c r="L202" s="81"/>
      <c r="M202" s="138"/>
      <c r="N202" s="4"/>
      <c r="O202" s="139"/>
      <c r="P202" s="139"/>
      <c r="Q202" s="139"/>
      <c r="R202" s="139"/>
      <c r="S202" s="139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5.75" customHeight="1">
      <c r="A203" s="4"/>
      <c r="B203" s="4"/>
      <c r="C203" s="79"/>
      <c r="D203" s="4"/>
      <c r="E203" s="79"/>
      <c r="F203" s="81"/>
      <c r="G203" s="80"/>
      <c r="H203" s="80"/>
      <c r="I203" s="80"/>
      <c r="J203" s="4"/>
      <c r="K203" s="79"/>
      <c r="L203" s="81"/>
      <c r="M203" s="138"/>
      <c r="N203" s="4"/>
      <c r="O203" s="139"/>
      <c r="P203" s="139"/>
      <c r="Q203" s="139"/>
      <c r="R203" s="139"/>
      <c r="S203" s="139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5.75" customHeight="1">
      <c r="A204" s="4"/>
      <c r="B204" s="4"/>
      <c r="C204" s="79"/>
      <c r="D204" s="4"/>
      <c r="E204" s="79"/>
      <c r="F204" s="81"/>
      <c r="G204" s="80"/>
      <c r="H204" s="80"/>
      <c r="I204" s="80"/>
      <c r="J204" s="4"/>
      <c r="K204" s="79"/>
      <c r="L204" s="81"/>
      <c r="M204" s="138"/>
      <c r="N204" s="4"/>
      <c r="O204" s="139"/>
      <c r="P204" s="139"/>
      <c r="Q204" s="139"/>
      <c r="R204" s="139"/>
      <c r="S204" s="139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5.75" customHeight="1">
      <c r="A205" s="4"/>
      <c r="B205" s="4"/>
      <c r="C205" s="79"/>
      <c r="D205" s="4"/>
      <c r="E205" s="79"/>
      <c r="F205" s="81"/>
      <c r="G205" s="80"/>
      <c r="H205" s="80"/>
      <c r="I205" s="80"/>
      <c r="J205" s="4"/>
      <c r="K205" s="79"/>
      <c r="L205" s="81"/>
      <c r="M205" s="138"/>
      <c r="N205" s="4"/>
      <c r="O205" s="139"/>
      <c r="P205" s="139"/>
      <c r="Q205" s="139"/>
      <c r="R205" s="139"/>
      <c r="S205" s="139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5.75" customHeight="1">
      <c r="A206" s="4"/>
      <c r="B206" s="4"/>
      <c r="C206" s="79"/>
      <c r="D206" s="4"/>
      <c r="E206" s="79"/>
      <c r="F206" s="81"/>
      <c r="G206" s="80"/>
      <c r="H206" s="80"/>
      <c r="I206" s="80"/>
      <c r="J206" s="4"/>
      <c r="K206" s="79"/>
      <c r="L206" s="81"/>
      <c r="M206" s="138"/>
      <c r="N206" s="4"/>
      <c r="O206" s="139"/>
      <c r="P206" s="139"/>
      <c r="Q206" s="139"/>
      <c r="R206" s="139"/>
      <c r="S206" s="139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5.75" customHeight="1">
      <c r="A207" s="4"/>
      <c r="B207" s="4"/>
      <c r="C207" s="79"/>
      <c r="D207" s="4"/>
      <c r="E207" s="79"/>
      <c r="F207" s="81"/>
      <c r="G207" s="80"/>
      <c r="H207" s="80"/>
      <c r="I207" s="80"/>
      <c r="J207" s="4"/>
      <c r="K207" s="79"/>
      <c r="L207" s="81"/>
      <c r="M207" s="138"/>
      <c r="N207" s="4"/>
      <c r="O207" s="139"/>
      <c r="P207" s="139"/>
      <c r="Q207" s="139"/>
      <c r="R207" s="139"/>
      <c r="S207" s="139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5.75" customHeight="1">
      <c r="A208" s="4"/>
      <c r="B208" s="4"/>
      <c r="C208" s="79"/>
      <c r="D208" s="4"/>
      <c r="E208" s="79"/>
      <c r="F208" s="81"/>
      <c r="G208" s="80"/>
      <c r="H208" s="80"/>
      <c r="I208" s="80"/>
      <c r="J208" s="4"/>
      <c r="K208" s="79"/>
      <c r="L208" s="81"/>
      <c r="M208" s="138"/>
      <c r="N208" s="4"/>
      <c r="O208" s="139"/>
      <c r="P208" s="139"/>
      <c r="Q208" s="139"/>
      <c r="R208" s="139"/>
      <c r="S208" s="139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5.75" customHeight="1">
      <c r="A209" s="4"/>
      <c r="B209" s="4"/>
      <c r="C209" s="79"/>
      <c r="D209" s="4"/>
      <c r="E209" s="79"/>
      <c r="F209" s="81"/>
      <c r="G209" s="80"/>
      <c r="H209" s="80"/>
      <c r="I209" s="80"/>
      <c r="J209" s="4"/>
      <c r="K209" s="79"/>
      <c r="L209" s="81"/>
      <c r="M209" s="138"/>
      <c r="N209" s="4"/>
      <c r="O209" s="139"/>
      <c r="P209" s="139"/>
      <c r="Q209" s="139"/>
      <c r="R209" s="139"/>
      <c r="S209" s="139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5.75" customHeight="1">
      <c r="A210" s="4"/>
      <c r="B210" s="4"/>
      <c r="C210" s="79"/>
      <c r="D210" s="4"/>
      <c r="E210" s="79"/>
      <c r="F210" s="81"/>
      <c r="G210" s="80"/>
      <c r="H210" s="80"/>
      <c r="I210" s="80"/>
      <c r="J210" s="4"/>
      <c r="K210" s="79"/>
      <c r="L210" s="81"/>
      <c r="M210" s="138"/>
      <c r="N210" s="4"/>
      <c r="O210" s="139"/>
      <c r="P210" s="139"/>
      <c r="Q210" s="139"/>
      <c r="R210" s="139"/>
      <c r="S210" s="139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5.75" customHeight="1">
      <c r="A211" s="4"/>
      <c r="B211" s="4"/>
      <c r="C211" s="79"/>
      <c r="D211" s="4"/>
      <c r="E211" s="79"/>
      <c r="F211" s="81"/>
      <c r="G211" s="80"/>
      <c r="H211" s="80"/>
      <c r="I211" s="80"/>
      <c r="J211" s="4"/>
      <c r="K211" s="79"/>
      <c r="L211" s="81"/>
      <c r="M211" s="138"/>
      <c r="N211" s="4"/>
      <c r="O211" s="139"/>
      <c r="P211" s="139"/>
      <c r="Q211" s="139"/>
      <c r="R211" s="139"/>
      <c r="S211" s="139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5.75" customHeight="1">
      <c r="A212" s="4"/>
      <c r="B212" s="4"/>
      <c r="C212" s="79"/>
      <c r="D212" s="4"/>
      <c r="E212" s="79"/>
      <c r="F212" s="81"/>
      <c r="G212" s="80"/>
      <c r="H212" s="80"/>
      <c r="I212" s="80"/>
      <c r="J212" s="4"/>
      <c r="K212" s="79"/>
      <c r="L212" s="81"/>
      <c r="M212" s="138"/>
      <c r="N212" s="4"/>
      <c r="O212" s="139"/>
      <c r="P212" s="139"/>
      <c r="Q212" s="139"/>
      <c r="R212" s="139"/>
      <c r="S212" s="139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5.75" customHeight="1">
      <c r="A213" s="4"/>
      <c r="B213" s="4"/>
      <c r="C213" s="79"/>
      <c r="D213" s="4"/>
      <c r="E213" s="79"/>
      <c r="F213" s="81"/>
      <c r="G213" s="80"/>
      <c r="H213" s="80"/>
      <c r="I213" s="80"/>
      <c r="J213" s="4"/>
      <c r="K213" s="79"/>
      <c r="L213" s="81"/>
      <c r="M213" s="138"/>
      <c r="N213" s="4"/>
      <c r="O213" s="139"/>
      <c r="P213" s="139"/>
      <c r="Q213" s="139"/>
      <c r="R213" s="139"/>
      <c r="S213" s="139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5.75" customHeight="1">
      <c r="A214" s="4"/>
      <c r="B214" s="4"/>
      <c r="C214" s="79"/>
      <c r="D214" s="4"/>
      <c r="E214" s="79"/>
      <c r="F214" s="81"/>
      <c r="G214" s="80"/>
      <c r="H214" s="80"/>
      <c r="I214" s="80"/>
      <c r="J214" s="4"/>
      <c r="K214" s="79"/>
      <c r="L214" s="81"/>
      <c r="M214" s="138"/>
      <c r="N214" s="4"/>
      <c r="O214" s="139"/>
      <c r="P214" s="139"/>
      <c r="Q214" s="139"/>
      <c r="R214" s="139"/>
      <c r="S214" s="139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5.75" customHeight="1">
      <c r="A215" s="4"/>
      <c r="B215" s="4"/>
      <c r="C215" s="79"/>
      <c r="D215" s="4"/>
      <c r="E215" s="79"/>
      <c r="F215" s="81"/>
      <c r="G215" s="80"/>
      <c r="H215" s="80"/>
      <c r="I215" s="80"/>
      <c r="J215" s="4"/>
      <c r="K215" s="79"/>
      <c r="L215" s="81"/>
      <c r="M215" s="138"/>
      <c r="N215" s="4"/>
      <c r="O215" s="139"/>
      <c r="P215" s="139"/>
      <c r="Q215" s="139"/>
      <c r="R215" s="139"/>
      <c r="S215" s="139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5.75" customHeight="1">
      <c r="A216" s="4"/>
      <c r="B216" s="4"/>
      <c r="C216" s="79"/>
      <c r="D216" s="4"/>
      <c r="E216" s="79"/>
      <c r="F216" s="81"/>
      <c r="G216" s="80"/>
      <c r="H216" s="80"/>
      <c r="I216" s="80"/>
      <c r="J216" s="4"/>
      <c r="K216" s="79"/>
      <c r="L216" s="81"/>
      <c r="M216" s="138"/>
      <c r="N216" s="4"/>
      <c r="O216" s="139"/>
      <c r="P216" s="139"/>
      <c r="Q216" s="139"/>
      <c r="R216" s="139"/>
      <c r="S216" s="139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5.75" customHeight="1">
      <c r="A217" s="4"/>
      <c r="B217" s="4"/>
      <c r="C217" s="79"/>
      <c r="D217" s="4"/>
      <c r="E217" s="79"/>
      <c r="F217" s="81"/>
      <c r="G217" s="80"/>
      <c r="H217" s="80"/>
      <c r="I217" s="80"/>
      <c r="J217" s="4"/>
      <c r="K217" s="79"/>
      <c r="L217" s="81"/>
      <c r="M217" s="138"/>
      <c r="N217" s="4"/>
      <c r="O217" s="139"/>
      <c r="P217" s="139"/>
      <c r="Q217" s="139"/>
      <c r="R217" s="139"/>
      <c r="S217" s="139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5.75" customHeight="1">
      <c r="A218" s="4"/>
      <c r="B218" s="4"/>
      <c r="C218" s="79"/>
      <c r="D218" s="4"/>
      <c r="E218" s="79"/>
      <c r="F218" s="81"/>
      <c r="G218" s="80"/>
      <c r="H218" s="80"/>
      <c r="I218" s="80"/>
      <c r="J218" s="4"/>
      <c r="K218" s="79"/>
      <c r="L218" s="81"/>
      <c r="M218" s="138"/>
      <c r="N218" s="4"/>
      <c r="O218" s="139"/>
      <c r="P218" s="139"/>
      <c r="Q218" s="139"/>
      <c r="R218" s="139"/>
      <c r="S218" s="139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5.75" customHeight="1">
      <c r="A219" s="4"/>
      <c r="B219" s="4"/>
      <c r="C219" s="79"/>
      <c r="D219" s="4"/>
      <c r="E219" s="79"/>
      <c r="F219" s="81"/>
      <c r="G219" s="80"/>
      <c r="H219" s="80"/>
      <c r="I219" s="80"/>
      <c r="J219" s="4"/>
      <c r="K219" s="79"/>
      <c r="L219" s="81"/>
      <c r="M219" s="138"/>
      <c r="N219" s="4"/>
      <c r="O219" s="139"/>
      <c r="P219" s="139"/>
      <c r="Q219" s="139"/>
      <c r="R219" s="139"/>
      <c r="S219" s="139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5.75" customHeight="1">
      <c r="A220" s="4"/>
      <c r="B220" s="4"/>
      <c r="C220" s="79"/>
      <c r="D220" s="4"/>
      <c r="E220" s="79"/>
      <c r="F220" s="81"/>
      <c r="G220" s="80"/>
      <c r="H220" s="80"/>
      <c r="I220" s="80"/>
      <c r="J220" s="4"/>
      <c r="K220" s="79"/>
      <c r="L220" s="81"/>
      <c r="M220" s="138"/>
      <c r="N220" s="4"/>
      <c r="O220" s="139"/>
      <c r="P220" s="139"/>
      <c r="Q220" s="139"/>
      <c r="R220" s="139"/>
      <c r="S220" s="139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5.75" customHeight="1">
      <c r="A221" s="4"/>
      <c r="B221" s="4"/>
      <c r="C221" s="79"/>
      <c r="D221" s="4"/>
      <c r="E221" s="79"/>
      <c r="F221" s="81"/>
      <c r="G221" s="80"/>
      <c r="H221" s="80"/>
      <c r="I221" s="80"/>
      <c r="J221" s="4"/>
      <c r="K221" s="79"/>
      <c r="L221" s="81"/>
      <c r="M221" s="138"/>
      <c r="N221" s="4"/>
      <c r="O221" s="139"/>
      <c r="P221" s="139"/>
      <c r="Q221" s="139"/>
      <c r="R221" s="139"/>
      <c r="S221" s="139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5.75" customHeight="1">
      <c r="A222" s="4"/>
      <c r="B222" s="4"/>
      <c r="C222" s="79"/>
      <c r="D222" s="4"/>
      <c r="E222" s="79"/>
      <c r="F222" s="81"/>
      <c r="G222" s="80"/>
      <c r="H222" s="80"/>
      <c r="I222" s="80"/>
      <c r="J222" s="4"/>
      <c r="K222" s="79"/>
      <c r="L222" s="81"/>
      <c r="M222" s="138"/>
      <c r="N222" s="4"/>
      <c r="O222" s="139"/>
      <c r="P222" s="139"/>
      <c r="Q222" s="139"/>
      <c r="R222" s="139"/>
      <c r="S222" s="139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5.75" customHeight="1">
      <c r="A223" s="4"/>
      <c r="B223" s="4"/>
      <c r="C223" s="79"/>
      <c r="D223" s="4"/>
      <c r="E223" s="79"/>
      <c r="F223" s="81"/>
      <c r="G223" s="80"/>
      <c r="H223" s="80"/>
      <c r="I223" s="80"/>
      <c r="J223" s="4"/>
      <c r="K223" s="79"/>
      <c r="L223" s="81"/>
      <c r="M223" s="138"/>
      <c r="N223" s="4"/>
      <c r="O223" s="139"/>
      <c r="P223" s="139"/>
      <c r="Q223" s="139"/>
      <c r="R223" s="139"/>
      <c r="S223" s="139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5.75" customHeight="1">
      <c r="A224" s="4"/>
      <c r="B224" s="4"/>
      <c r="C224" s="79"/>
      <c r="D224" s="4"/>
      <c r="E224" s="79"/>
      <c r="F224" s="81"/>
      <c r="G224" s="80"/>
      <c r="H224" s="80"/>
      <c r="I224" s="80"/>
      <c r="J224" s="4"/>
      <c r="K224" s="79"/>
      <c r="L224" s="81"/>
      <c r="M224" s="138"/>
      <c r="N224" s="4"/>
      <c r="O224" s="139"/>
      <c r="P224" s="139"/>
      <c r="Q224" s="139"/>
      <c r="R224" s="139"/>
      <c r="S224" s="139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5.75" customHeight="1">
      <c r="A225" s="4"/>
      <c r="B225" s="4"/>
      <c r="C225" s="79"/>
      <c r="D225" s="4"/>
      <c r="E225" s="79"/>
      <c r="F225" s="81"/>
      <c r="G225" s="80"/>
      <c r="H225" s="80"/>
      <c r="I225" s="80"/>
      <c r="J225" s="4"/>
      <c r="K225" s="79"/>
      <c r="L225" s="81"/>
      <c r="M225" s="138"/>
      <c r="N225" s="4"/>
      <c r="O225" s="139"/>
      <c r="P225" s="139"/>
      <c r="Q225" s="139"/>
      <c r="R225" s="139"/>
      <c r="S225" s="139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5.75" customHeight="1">
      <c r="A226" s="4"/>
      <c r="B226" s="4"/>
      <c r="C226" s="79"/>
      <c r="D226" s="4"/>
      <c r="E226" s="79"/>
      <c r="F226" s="81"/>
      <c r="G226" s="80"/>
      <c r="H226" s="80"/>
      <c r="I226" s="80"/>
      <c r="J226" s="4"/>
      <c r="K226" s="79"/>
      <c r="L226" s="81"/>
      <c r="M226" s="138"/>
      <c r="N226" s="4"/>
      <c r="O226" s="139"/>
      <c r="P226" s="139"/>
      <c r="Q226" s="139"/>
      <c r="R226" s="139"/>
      <c r="S226" s="139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5.75" customHeight="1">
      <c r="A227" s="4"/>
      <c r="B227" s="4"/>
      <c r="C227" s="79"/>
      <c r="D227" s="4"/>
      <c r="E227" s="79"/>
      <c r="F227" s="81"/>
      <c r="G227" s="80"/>
      <c r="H227" s="80"/>
      <c r="I227" s="80"/>
      <c r="J227" s="4"/>
      <c r="K227" s="79"/>
      <c r="L227" s="81"/>
      <c r="M227" s="138"/>
      <c r="N227" s="4"/>
      <c r="O227" s="139"/>
      <c r="P227" s="139"/>
      <c r="Q227" s="139"/>
      <c r="R227" s="139"/>
      <c r="S227" s="139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5.75" customHeight="1">
      <c r="A228" s="4"/>
      <c r="B228" s="4"/>
      <c r="C228" s="79"/>
      <c r="D228" s="4"/>
      <c r="E228" s="79"/>
      <c r="F228" s="81"/>
      <c r="G228" s="80"/>
      <c r="H228" s="80"/>
      <c r="I228" s="80"/>
      <c r="J228" s="4"/>
      <c r="K228" s="79"/>
      <c r="L228" s="81"/>
      <c r="M228" s="138"/>
      <c r="N228" s="4"/>
      <c r="O228" s="139"/>
      <c r="P228" s="139"/>
      <c r="Q228" s="139"/>
      <c r="R228" s="139"/>
      <c r="S228" s="139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5.75" customHeight="1">
      <c r="A229" s="4"/>
      <c r="B229" s="4"/>
      <c r="C229" s="79"/>
      <c r="D229" s="4"/>
      <c r="E229" s="79"/>
      <c r="F229" s="81"/>
      <c r="G229" s="80"/>
      <c r="H229" s="80"/>
      <c r="I229" s="80"/>
      <c r="J229" s="4"/>
      <c r="K229" s="79"/>
      <c r="L229" s="81"/>
      <c r="M229" s="138"/>
      <c r="N229" s="4"/>
      <c r="O229" s="139"/>
      <c r="P229" s="139"/>
      <c r="Q229" s="139"/>
      <c r="R229" s="139"/>
      <c r="S229" s="139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5.75" customHeight="1">
      <c r="A230" s="4"/>
      <c r="B230" s="4"/>
      <c r="C230" s="79"/>
      <c r="D230" s="4"/>
      <c r="E230" s="79"/>
      <c r="F230" s="81"/>
      <c r="G230" s="80"/>
      <c r="H230" s="80"/>
      <c r="I230" s="80"/>
      <c r="J230" s="4"/>
      <c r="K230" s="79"/>
      <c r="L230" s="81"/>
      <c r="M230" s="138"/>
      <c r="N230" s="4"/>
      <c r="O230" s="139"/>
      <c r="P230" s="139"/>
      <c r="Q230" s="139"/>
      <c r="R230" s="139"/>
      <c r="S230" s="139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5.75" customHeight="1">
      <c r="A231" s="4"/>
      <c r="B231" s="4"/>
      <c r="C231" s="79"/>
      <c r="D231" s="4"/>
      <c r="E231" s="79"/>
      <c r="F231" s="81"/>
      <c r="G231" s="80"/>
      <c r="H231" s="80"/>
      <c r="I231" s="80"/>
      <c r="J231" s="4"/>
      <c r="K231" s="79"/>
      <c r="L231" s="81"/>
      <c r="M231" s="138"/>
      <c r="N231" s="4"/>
      <c r="O231" s="139"/>
      <c r="P231" s="139"/>
      <c r="Q231" s="139"/>
      <c r="R231" s="139"/>
      <c r="S231" s="139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5.75" customHeight="1">
      <c r="A232" s="4"/>
      <c r="B232" s="4"/>
      <c r="C232" s="79"/>
      <c r="D232" s="4"/>
      <c r="E232" s="79"/>
      <c r="F232" s="81"/>
      <c r="G232" s="80"/>
      <c r="H232" s="80"/>
      <c r="I232" s="80"/>
      <c r="J232" s="4"/>
      <c r="K232" s="79"/>
      <c r="L232" s="81"/>
      <c r="M232" s="138"/>
      <c r="N232" s="4"/>
      <c r="O232" s="139"/>
      <c r="P232" s="139"/>
      <c r="Q232" s="139"/>
      <c r="R232" s="139"/>
      <c r="S232" s="139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5.75" customHeight="1">
      <c r="A233" s="4"/>
      <c r="B233" s="4"/>
      <c r="C233" s="79"/>
      <c r="D233" s="4"/>
      <c r="E233" s="79"/>
      <c r="F233" s="81"/>
      <c r="G233" s="80"/>
      <c r="H233" s="80"/>
      <c r="I233" s="80"/>
      <c r="J233" s="4"/>
      <c r="K233" s="79"/>
      <c r="L233" s="81"/>
      <c r="M233" s="138"/>
      <c r="N233" s="4"/>
      <c r="O233" s="139"/>
      <c r="P233" s="139"/>
      <c r="Q233" s="139"/>
      <c r="R233" s="139"/>
      <c r="S233" s="139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5.75" customHeight="1">
      <c r="A234" s="4"/>
      <c r="B234" s="4"/>
      <c r="C234" s="79"/>
      <c r="D234" s="4"/>
      <c r="E234" s="79"/>
      <c r="F234" s="81"/>
      <c r="G234" s="80"/>
      <c r="H234" s="80"/>
      <c r="I234" s="80"/>
      <c r="J234" s="4"/>
      <c r="K234" s="79"/>
      <c r="L234" s="81"/>
      <c r="M234" s="138"/>
      <c r="N234" s="4"/>
      <c r="O234" s="139"/>
      <c r="P234" s="139"/>
      <c r="Q234" s="139"/>
      <c r="R234" s="139"/>
      <c r="S234" s="139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5.75" customHeight="1">
      <c r="A235" s="4"/>
      <c r="B235" s="4"/>
      <c r="C235" s="79"/>
      <c r="D235" s="4"/>
      <c r="E235" s="79"/>
      <c r="F235" s="81"/>
      <c r="G235" s="80"/>
      <c r="H235" s="80"/>
      <c r="I235" s="80"/>
      <c r="J235" s="4"/>
      <c r="K235" s="79"/>
      <c r="L235" s="81"/>
      <c r="M235" s="138"/>
      <c r="N235" s="4"/>
      <c r="O235" s="139"/>
      <c r="P235" s="139"/>
      <c r="Q235" s="139"/>
      <c r="R235" s="139"/>
      <c r="S235" s="139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5.75" customHeight="1">
      <c r="A236" s="4"/>
      <c r="B236" s="4"/>
      <c r="C236" s="79"/>
      <c r="D236" s="4"/>
      <c r="E236" s="79"/>
      <c r="F236" s="81"/>
      <c r="G236" s="80"/>
      <c r="H236" s="80"/>
      <c r="I236" s="80"/>
      <c r="J236" s="4"/>
      <c r="K236" s="79"/>
      <c r="L236" s="81"/>
      <c r="M236" s="138"/>
      <c r="N236" s="4"/>
      <c r="O236" s="139"/>
      <c r="P236" s="139"/>
      <c r="Q236" s="139"/>
      <c r="R236" s="139"/>
      <c r="S236" s="139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5.75" customHeight="1">
      <c r="A237" s="4"/>
      <c r="B237" s="4"/>
      <c r="C237" s="79"/>
      <c r="D237" s="4"/>
      <c r="E237" s="79"/>
      <c r="F237" s="81"/>
      <c r="G237" s="80"/>
      <c r="H237" s="80"/>
      <c r="I237" s="80"/>
      <c r="J237" s="4"/>
      <c r="K237" s="79"/>
      <c r="L237" s="81"/>
      <c r="M237" s="138"/>
      <c r="N237" s="4"/>
      <c r="O237" s="139"/>
      <c r="P237" s="139"/>
      <c r="Q237" s="139"/>
      <c r="R237" s="139"/>
      <c r="S237" s="139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5.75" customHeight="1">
      <c r="A238" s="4"/>
      <c r="B238" s="4"/>
      <c r="C238" s="79"/>
      <c r="D238" s="4"/>
      <c r="E238" s="79"/>
      <c r="F238" s="81"/>
      <c r="G238" s="80"/>
      <c r="H238" s="80"/>
      <c r="I238" s="80"/>
      <c r="J238" s="4"/>
      <c r="K238" s="79"/>
      <c r="L238" s="81"/>
      <c r="M238" s="138"/>
      <c r="N238" s="4"/>
      <c r="O238" s="139"/>
      <c r="P238" s="139"/>
      <c r="Q238" s="139"/>
      <c r="R238" s="139"/>
      <c r="S238" s="139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5.75" customHeight="1">
      <c r="A239" s="4"/>
      <c r="B239" s="4"/>
      <c r="C239" s="79"/>
      <c r="D239" s="4"/>
      <c r="E239" s="79"/>
      <c r="F239" s="81"/>
      <c r="G239" s="80"/>
      <c r="H239" s="80"/>
      <c r="I239" s="80"/>
      <c r="J239" s="4"/>
      <c r="K239" s="79"/>
      <c r="L239" s="81"/>
      <c r="M239" s="138"/>
      <c r="N239" s="4"/>
      <c r="O239" s="139"/>
      <c r="P239" s="139"/>
      <c r="Q239" s="139"/>
      <c r="R239" s="139"/>
      <c r="S239" s="139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5.75" customHeight="1">
      <c r="A240" s="4"/>
      <c r="B240" s="4"/>
      <c r="C240" s="79"/>
      <c r="D240" s="4"/>
      <c r="E240" s="79"/>
      <c r="F240" s="81"/>
      <c r="G240" s="80"/>
      <c r="H240" s="80"/>
      <c r="I240" s="80"/>
      <c r="J240" s="4"/>
      <c r="K240" s="79"/>
      <c r="L240" s="81"/>
      <c r="M240" s="138"/>
      <c r="N240" s="4"/>
      <c r="O240" s="139"/>
      <c r="P240" s="139"/>
      <c r="Q240" s="139"/>
      <c r="R240" s="139"/>
      <c r="S240" s="139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5.75" customHeight="1">
      <c r="A241" s="4"/>
      <c r="B241" s="4"/>
      <c r="C241" s="79"/>
      <c r="D241" s="4"/>
      <c r="E241" s="79"/>
      <c r="F241" s="81"/>
      <c r="G241" s="80"/>
      <c r="H241" s="80"/>
      <c r="I241" s="80"/>
      <c r="J241" s="4"/>
      <c r="K241" s="79"/>
      <c r="L241" s="81"/>
      <c r="M241" s="138"/>
      <c r="N241" s="4"/>
      <c r="O241" s="139"/>
      <c r="P241" s="139"/>
      <c r="Q241" s="139"/>
      <c r="R241" s="139"/>
      <c r="S241" s="139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5.75" customHeight="1">
      <c r="A242" s="4"/>
      <c r="B242" s="4"/>
      <c r="C242" s="79"/>
      <c r="D242" s="4"/>
      <c r="E242" s="79"/>
      <c r="F242" s="81"/>
      <c r="G242" s="80"/>
      <c r="H242" s="80"/>
      <c r="I242" s="80"/>
      <c r="J242" s="4"/>
      <c r="K242" s="79"/>
      <c r="L242" s="81"/>
      <c r="M242" s="138"/>
      <c r="N242" s="4"/>
      <c r="O242" s="139"/>
      <c r="P242" s="139"/>
      <c r="Q242" s="139"/>
      <c r="R242" s="139"/>
      <c r="S242" s="139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5.75" customHeight="1">
      <c r="A243" s="4"/>
      <c r="B243" s="4"/>
      <c r="C243" s="79"/>
      <c r="D243" s="4"/>
      <c r="E243" s="79"/>
      <c r="F243" s="81"/>
      <c r="G243" s="80"/>
      <c r="H243" s="80"/>
      <c r="I243" s="80"/>
      <c r="J243" s="4"/>
      <c r="K243" s="79"/>
      <c r="L243" s="81"/>
      <c r="M243" s="138"/>
      <c r="N243" s="4"/>
      <c r="O243" s="139"/>
      <c r="P243" s="139"/>
      <c r="Q243" s="139"/>
      <c r="R243" s="139"/>
      <c r="S243" s="139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5.75" customHeight="1">
      <c r="A244" s="4"/>
      <c r="B244" s="4"/>
      <c r="C244" s="79"/>
      <c r="D244" s="4"/>
      <c r="E244" s="79"/>
      <c r="F244" s="81"/>
      <c r="G244" s="80"/>
      <c r="H244" s="80"/>
      <c r="I244" s="80"/>
      <c r="J244" s="4"/>
      <c r="K244" s="79"/>
      <c r="L244" s="81"/>
      <c r="M244" s="138"/>
      <c r="N244" s="4"/>
      <c r="O244" s="139"/>
      <c r="P244" s="139"/>
      <c r="Q244" s="139"/>
      <c r="R244" s="139"/>
      <c r="S244" s="139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5.75" customHeight="1">
      <c r="A245" s="4"/>
      <c r="B245" s="4"/>
      <c r="C245" s="79"/>
      <c r="D245" s="4"/>
      <c r="E245" s="79"/>
      <c r="F245" s="81"/>
      <c r="G245" s="80"/>
      <c r="H245" s="80"/>
      <c r="I245" s="80"/>
      <c r="J245" s="4"/>
      <c r="K245" s="79"/>
      <c r="L245" s="81"/>
      <c r="M245" s="138"/>
      <c r="N245" s="4"/>
      <c r="O245" s="139"/>
      <c r="P245" s="139"/>
      <c r="Q245" s="139"/>
      <c r="R245" s="139"/>
      <c r="S245" s="139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5.75" customHeight="1">
      <c r="A246" s="4"/>
      <c r="B246" s="4"/>
      <c r="C246" s="79"/>
      <c r="D246" s="4"/>
      <c r="E246" s="79"/>
      <c r="F246" s="81"/>
      <c r="G246" s="80"/>
      <c r="H246" s="80"/>
      <c r="I246" s="80"/>
      <c r="J246" s="4"/>
      <c r="K246" s="79"/>
      <c r="L246" s="81"/>
      <c r="M246" s="138"/>
      <c r="N246" s="4"/>
      <c r="O246" s="139"/>
      <c r="P246" s="139"/>
      <c r="Q246" s="139"/>
      <c r="R246" s="139"/>
      <c r="S246" s="139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5.75" customHeight="1">
      <c r="A247" s="4"/>
      <c r="B247" s="4"/>
      <c r="C247" s="79"/>
      <c r="D247" s="4"/>
      <c r="E247" s="79"/>
      <c r="F247" s="81"/>
      <c r="G247" s="80"/>
      <c r="H247" s="80"/>
      <c r="I247" s="80"/>
      <c r="J247" s="4"/>
      <c r="K247" s="79"/>
      <c r="L247" s="81"/>
      <c r="M247" s="138"/>
      <c r="N247" s="4"/>
      <c r="O247" s="139"/>
      <c r="P247" s="139"/>
      <c r="Q247" s="139"/>
      <c r="R247" s="139"/>
      <c r="S247" s="139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5.75" customHeight="1">
      <c r="A248" s="4"/>
      <c r="B248" s="4"/>
      <c r="C248" s="79"/>
      <c r="D248" s="4"/>
      <c r="E248" s="79"/>
      <c r="F248" s="81"/>
      <c r="G248" s="80"/>
      <c r="H248" s="80"/>
      <c r="I248" s="80"/>
      <c r="J248" s="4"/>
      <c r="K248" s="79"/>
      <c r="L248" s="81"/>
      <c r="M248" s="138"/>
      <c r="N248" s="4"/>
      <c r="O248" s="139"/>
      <c r="P248" s="139"/>
      <c r="Q248" s="139"/>
      <c r="R248" s="139"/>
      <c r="S248" s="139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5.75" customHeight="1">
      <c r="A249" s="4"/>
      <c r="B249" s="4"/>
      <c r="C249" s="79"/>
      <c r="D249" s="4"/>
      <c r="E249" s="79"/>
      <c r="F249" s="81"/>
      <c r="G249" s="80"/>
      <c r="H249" s="80"/>
      <c r="I249" s="80"/>
      <c r="J249" s="4"/>
      <c r="K249" s="79"/>
      <c r="L249" s="81"/>
      <c r="M249" s="138"/>
      <c r="N249" s="4"/>
      <c r="O249" s="139"/>
      <c r="P249" s="139"/>
      <c r="Q249" s="139"/>
      <c r="R249" s="139"/>
      <c r="S249" s="139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5.75" customHeight="1">
      <c r="A250" s="4"/>
      <c r="B250" s="4"/>
      <c r="C250" s="79"/>
      <c r="D250" s="4"/>
      <c r="E250" s="79"/>
      <c r="F250" s="81"/>
      <c r="G250" s="80"/>
      <c r="H250" s="80"/>
      <c r="I250" s="80"/>
      <c r="J250" s="4"/>
      <c r="K250" s="79"/>
      <c r="L250" s="81"/>
      <c r="M250" s="138"/>
      <c r="N250" s="4"/>
      <c r="O250" s="139"/>
      <c r="P250" s="139"/>
      <c r="Q250" s="139"/>
      <c r="R250" s="139"/>
      <c r="S250" s="139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5.75" customHeight="1">
      <c r="A251" s="4"/>
      <c r="B251" s="4"/>
      <c r="C251" s="79"/>
      <c r="D251" s="4"/>
      <c r="E251" s="79"/>
      <c r="F251" s="81"/>
      <c r="G251" s="80"/>
      <c r="H251" s="80"/>
      <c r="I251" s="80"/>
      <c r="J251" s="4"/>
      <c r="K251" s="79"/>
      <c r="L251" s="81"/>
      <c r="M251" s="138"/>
      <c r="N251" s="4"/>
      <c r="O251" s="139"/>
      <c r="P251" s="139"/>
      <c r="Q251" s="139"/>
      <c r="R251" s="139"/>
      <c r="S251" s="139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5.75" customHeight="1">
      <c r="A252" s="4"/>
      <c r="B252" s="4"/>
      <c r="C252" s="79"/>
      <c r="D252" s="4"/>
      <c r="E252" s="79"/>
      <c r="F252" s="81"/>
      <c r="G252" s="80"/>
      <c r="H252" s="80"/>
      <c r="I252" s="80"/>
      <c r="J252" s="4"/>
      <c r="K252" s="79"/>
      <c r="L252" s="81"/>
      <c r="M252" s="138"/>
      <c r="N252" s="4"/>
      <c r="O252" s="139"/>
      <c r="P252" s="139"/>
      <c r="Q252" s="139"/>
      <c r="R252" s="139"/>
      <c r="S252" s="139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5.75" customHeight="1">
      <c r="A253" s="4"/>
      <c r="B253" s="4"/>
      <c r="C253" s="79"/>
      <c r="D253" s="4"/>
      <c r="E253" s="79"/>
      <c r="F253" s="81"/>
      <c r="G253" s="80"/>
      <c r="H253" s="80"/>
      <c r="I253" s="80"/>
      <c r="J253" s="4"/>
      <c r="K253" s="79"/>
      <c r="L253" s="81"/>
      <c r="M253" s="138"/>
      <c r="N253" s="4"/>
      <c r="O253" s="139"/>
      <c r="P253" s="139"/>
      <c r="Q253" s="139"/>
      <c r="R253" s="139"/>
      <c r="S253" s="139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5.75" customHeight="1">
      <c r="A254" s="4"/>
      <c r="B254" s="4"/>
      <c r="C254" s="79"/>
      <c r="D254" s="4"/>
      <c r="E254" s="79"/>
      <c r="F254" s="81"/>
      <c r="G254" s="80"/>
      <c r="H254" s="80"/>
      <c r="I254" s="80"/>
      <c r="J254" s="4"/>
      <c r="K254" s="79"/>
      <c r="L254" s="81"/>
      <c r="M254" s="138"/>
      <c r="N254" s="4"/>
      <c r="O254" s="139"/>
      <c r="P254" s="139"/>
      <c r="Q254" s="139"/>
      <c r="R254" s="139"/>
      <c r="S254" s="139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5.75" customHeight="1">
      <c r="A255" s="4"/>
      <c r="B255" s="4"/>
      <c r="C255" s="79"/>
      <c r="D255" s="4"/>
      <c r="E255" s="79"/>
      <c r="F255" s="81"/>
      <c r="G255" s="80"/>
      <c r="H255" s="80"/>
      <c r="I255" s="80"/>
      <c r="J255" s="4"/>
      <c r="K255" s="79"/>
      <c r="L255" s="81"/>
      <c r="M255" s="138"/>
      <c r="N255" s="4"/>
      <c r="O255" s="139"/>
      <c r="P255" s="139"/>
      <c r="Q255" s="139"/>
      <c r="R255" s="139"/>
      <c r="S255" s="139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5.75" customHeight="1">
      <c r="A256" s="4"/>
      <c r="B256" s="4"/>
      <c r="C256" s="79"/>
      <c r="D256" s="4"/>
      <c r="E256" s="79"/>
      <c r="F256" s="81"/>
      <c r="G256" s="80"/>
      <c r="H256" s="80"/>
      <c r="I256" s="80"/>
      <c r="J256" s="4"/>
      <c r="K256" s="79"/>
      <c r="L256" s="81"/>
      <c r="M256" s="138"/>
      <c r="N256" s="4"/>
      <c r="O256" s="139"/>
      <c r="P256" s="139"/>
      <c r="Q256" s="139"/>
      <c r="R256" s="139"/>
      <c r="S256" s="139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5.75" customHeight="1">
      <c r="A257" s="4"/>
      <c r="B257" s="4"/>
      <c r="C257" s="79"/>
      <c r="D257" s="4"/>
      <c r="E257" s="79"/>
      <c r="F257" s="81"/>
      <c r="G257" s="80"/>
      <c r="H257" s="80"/>
      <c r="I257" s="80"/>
      <c r="J257" s="4"/>
      <c r="K257" s="79"/>
      <c r="L257" s="81"/>
      <c r="M257" s="138"/>
      <c r="N257" s="4"/>
      <c r="O257" s="139"/>
      <c r="P257" s="139"/>
      <c r="Q257" s="139"/>
      <c r="R257" s="139"/>
      <c r="S257" s="139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5.75" customHeight="1">
      <c r="A258" s="4"/>
      <c r="B258" s="4"/>
      <c r="C258" s="79"/>
      <c r="D258" s="4"/>
      <c r="E258" s="79"/>
      <c r="F258" s="81"/>
      <c r="G258" s="80"/>
      <c r="H258" s="80"/>
      <c r="I258" s="80"/>
      <c r="J258" s="4"/>
      <c r="K258" s="79"/>
      <c r="L258" s="81"/>
      <c r="M258" s="138"/>
      <c r="N258" s="4"/>
      <c r="O258" s="139"/>
      <c r="P258" s="139"/>
      <c r="Q258" s="139"/>
      <c r="R258" s="139"/>
      <c r="S258" s="139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5.75" customHeight="1">
      <c r="A259" s="4"/>
      <c r="B259" s="4"/>
      <c r="C259" s="79"/>
      <c r="D259" s="4"/>
      <c r="E259" s="79"/>
      <c r="F259" s="81"/>
      <c r="G259" s="80"/>
      <c r="H259" s="80"/>
      <c r="I259" s="80"/>
      <c r="J259" s="4"/>
      <c r="K259" s="79"/>
      <c r="L259" s="81"/>
      <c r="M259" s="138"/>
      <c r="N259" s="4"/>
      <c r="O259" s="139"/>
      <c r="P259" s="139"/>
      <c r="Q259" s="139"/>
      <c r="R259" s="139"/>
      <c r="S259" s="139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5.75" customHeight="1">
      <c r="A260" s="4"/>
      <c r="B260" s="4"/>
      <c r="C260" s="79"/>
      <c r="D260" s="4"/>
      <c r="E260" s="79"/>
      <c r="F260" s="81"/>
      <c r="G260" s="80"/>
      <c r="H260" s="80"/>
      <c r="I260" s="80"/>
      <c r="J260" s="4"/>
      <c r="K260" s="79"/>
      <c r="L260" s="81"/>
      <c r="M260" s="138"/>
      <c r="N260" s="4"/>
      <c r="O260" s="139"/>
      <c r="P260" s="139"/>
      <c r="Q260" s="139"/>
      <c r="R260" s="139"/>
      <c r="S260" s="139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5.75" customHeight="1">
      <c r="A261" s="4"/>
      <c r="B261" s="4"/>
      <c r="C261" s="79"/>
      <c r="D261" s="4"/>
      <c r="E261" s="79"/>
      <c r="F261" s="81"/>
      <c r="G261" s="80"/>
      <c r="H261" s="80"/>
      <c r="I261" s="80"/>
      <c r="J261" s="4"/>
      <c r="K261" s="79"/>
      <c r="L261" s="81"/>
      <c r="M261" s="138"/>
      <c r="N261" s="4"/>
      <c r="O261" s="139"/>
      <c r="P261" s="139"/>
      <c r="Q261" s="139"/>
      <c r="R261" s="139"/>
      <c r="S261" s="139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5.75" customHeight="1">
      <c r="A262" s="4"/>
      <c r="B262" s="4"/>
      <c r="C262" s="79"/>
      <c r="D262" s="4"/>
      <c r="E262" s="79"/>
      <c r="F262" s="81"/>
      <c r="G262" s="80"/>
      <c r="H262" s="80"/>
      <c r="I262" s="80"/>
      <c r="J262" s="4"/>
      <c r="K262" s="79"/>
      <c r="L262" s="81"/>
      <c r="M262" s="138"/>
      <c r="N262" s="4"/>
      <c r="O262" s="139"/>
      <c r="P262" s="139"/>
      <c r="Q262" s="139"/>
      <c r="R262" s="139"/>
      <c r="S262" s="139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5.75" customHeight="1">
      <c r="A263" s="4"/>
      <c r="B263" s="4"/>
      <c r="C263" s="79"/>
      <c r="D263" s="4"/>
      <c r="E263" s="79"/>
      <c r="F263" s="81"/>
      <c r="G263" s="80"/>
      <c r="H263" s="80"/>
      <c r="I263" s="80"/>
      <c r="J263" s="4"/>
      <c r="K263" s="79"/>
      <c r="L263" s="81"/>
      <c r="M263" s="138"/>
      <c r="N263" s="4"/>
      <c r="O263" s="139"/>
      <c r="P263" s="139"/>
      <c r="Q263" s="139"/>
      <c r="R263" s="139"/>
      <c r="S263" s="139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5.75" customHeight="1">
      <c r="A264" s="4"/>
      <c r="B264" s="4"/>
      <c r="C264" s="79"/>
      <c r="D264" s="4"/>
      <c r="E264" s="79"/>
      <c r="F264" s="81"/>
      <c r="G264" s="80"/>
      <c r="H264" s="80"/>
      <c r="I264" s="80"/>
      <c r="J264" s="4"/>
      <c r="K264" s="79"/>
      <c r="L264" s="81"/>
      <c r="M264" s="138"/>
      <c r="N264" s="4"/>
      <c r="O264" s="139"/>
      <c r="P264" s="139"/>
      <c r="Q264" s="139"/>
      <c r="R264" s="139"/>
      <c r="S264" s="139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5.75" customHeight="1">
      <c r="A265" s="4"/>
      <c r="B265" s="4"/>
      <c r="C265" s="79"/>
      <c r="D265" s="4"/>
      <c r="E265" s="79"/>
      <c r="F265" s="81"/>
      <c r="G265" s="80"/>
      <c r="H265" s="80"/>
      <c r="I265" s="80"/>
      <c r="J265" s="4"/>
      <c r="K265" s="79"/>
      <c r="L265" s="81"/>
      <c r="M265" s="138"/>
      <c r="N265" s="4"/>
      <c r="O265" s="139"/>
      <c r="P265" s="139"/>
      <c r="Q265" s="139"/>
      <c r="R265" s="139"/>
      <c r="S265" s="139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5.75" customHeight="1">
      <c r="A266" s="4"/>
      <c r="B266" s="4"/>
      <c r="C266" s="79"/>
      <c r="D266" s="4"/>
      <c r="E266" s="79"/>
      <c r="F266" s="81"/>
      <c r="G266" s="80"/>
      <c r="H266" s="80"/>
      <c r="I266" s="80"/>
      <c r="J266" s="4"/>
      <c r="K266" s="79"/>
      <c r="L266" s="81"/>
      <c r="M266" s="138"/>
      <c r="N266" s="4"/>
      <c r="O266" s="139"/>
      <c r="P266" s="139"/>
      <c r="Q266" s="139"/>
      <c r="R266" s="139"/>
      <c r="S266" s="139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5.75" customHeight="1">
      <c r="A267" s="4"/>
      <c r="B267" s="4"/>
      <c r="C267" s="79"/>
      <c r="D267" s="4"/>
      <c r="E267" s="79"/>
      <c r="F267" s="81"/>
      <c r="G267" s="80"/>
      <c r="H267" s="80"/>
      <c r="I267" s="80"/>
      <c r="J267" s="4"/>
      <c r="K267" s="79"/>
      <c r="L267" s="81"/>
      <c r="M267" s="138"/>
      <c r="N267" s="4"/>
      <c r="O267" s="139"/>
      <c r="P267" s="139"/>
      <c r="Q267" s="139"/>
      <c r="R267" s="139"/>
      <c r="S267" s="139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5.75" customHeight="1">
      <c r="A268" s="4"/>
      <c r="B268" s="4"/>
      <c r="C268" s="79"/>
      <c r="D268" s="4"/>
      <c r="E268" s="79"/>
      <c r="F268" s="81"/>
      <c r="G268" s="80"/>
      <c r="H268" s="80"/>
      <c r="I268" s="80"/>
      <c r="J268" s="4"/>
      <c r="K268" s="79"/>
      <c r="L268" s="81"/>
      <c r="M268" s="138"/>
      <c r="N268" s="4"/>
      <c r="O268" s="139"/>
      <c r="P268" s="139"/>
      <c r="Q268" s="139"/>
      <c r="R268" s="139"/>
      <c r="S268" s="139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5.75" customHeight="1">
      <c r="A269" s="4"/>
      <c r="B269" s="4"/>
      <c r="C269" s="79"/>
      <c r="D269" s="4"/>
      <c r="E269" s="79"/>
      <c r="F269" s="81"/>
      <c r="G269" s="80"/>
      <c r="H269" s="80"/>
      <c r="I269" s="80"/>
      <c r="J269" s="4"/>
      <c r="K269" s="79"/>
      <c r="L269" s="81"/>
      <c r="M269" s="138"/>
      <c r="N269" s="4"/>
      <c r="O269" s="139"/>
      <c r="P269" s="139"/>
      <c r="Q269" s="139"/>
      <c r="R269" s="139"/>
      <c r="S269" s="139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5.75" customHeight="1">
      <c r="A270" s="4"/>
      <c r="B270" s="4"/>
      <c r="C270" s="79"/>
      <c r="D270" s="4"/>
      <c r="E270" s="79"/>
      <c r="F270" s="81"/>
      <c r="G270" s="80"/>
      <c r="H270" s="80"/>
      <c r="I270" s="80"/>
      <c r="J270" s="4"/>
      <c r="K270" s="79"/>
      <c r="L270" s="81"/>
      <c r="M270" s="138"/>
      <c r="N270" s="4"/>
      <c r="O270" s="139"/>
      <c r="P270" s="139"/>
      <c r="Q270" s="139"/>
      <c r="R270" s="139"/>
      <c r="S270" s="139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5.75" customHeight="1">
      <c r="A271" s="4"/>
      <c r="B271" s="4"/>
      <c r="C271" s="79"/>
      <c r="D271" s="4"/>
      <c r="E271" s="79"/>
      <c r="F271" s="81"/>
      <c r="G271" s="80"/>
      <c r="H271" s="80"/>
      <c r="I271" s="80"/>
      <c r="J271" s="4"/>
      <c r="K271" s="79"/>
      <c r="L271" s="81"/>
      <c r="M271" s="138"/>
      <c r="N271" s="4"/>
      <c r="O271" s="139"/>
      <c r="P271" s="139"/>
      <c r="Q271" s="139"/>
      <c r="R271" s="139"/>
      <c r="S271" s="139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5.75" customHeight="1">
      <c r="A272" s="4"/>
      <c r="B272" s="4"/>
      <c r="C272" s="79"/>
      <c r="D272" s="4"/>
      <c r="E272" s="79"/>
      <c r="F272" s="81"/>
      <c r="G272" s="80"/>
      <c r="H272" s="80"/>
      <c r="I272" s="80"/>
      <c r="J272" s="4"/>
      <c r="K272" s="79"/>
      <c r="L272" s="81"/>
      <c r="M272" s="138"/>
      <c r="N272" s="4"/>
      <c r="O272" s="139"/>
      <c r="P272" s="139"/>
      <c r="Q272" s="139"/>
      <c r="R272" s="139"/>
      <c r="S272" s="139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5.75" customHeight="1">
      <c r="A273" s="4"/>
      <c r="B273" s="4"/>
      <c r="C273" s="79"/>
      <c r="D273" s="4"/>
      <c r="E273" s="79"/>
      <c r="F273" s="81"/>
      <c r="G273" s="80"/>
      <c r="H273" s="80"/>
      <c r="I273" s="80"/>
      <c r="J273" s="4"/>
      <c r="K273" s="79"/>
      <c r="L273" s="81"/>
      <c r="M273" s="138"/>
      <c r="N273" s="4"/>
      <c r="O273" s="139"/>
      <c r="P273" s="139"/>
      <c r="Q273" s="139"/>
      <c r="R273" s="139"/>
      <c r="S273" s="139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5.75" customHeight="1">
      <c r="A274" s="4"/>
      <c r="B274" s="4"/>
      <c r="C274" s="79"/>
      <c r="D274" s="4"/>
      <c r="E274" s="79"/>
      <c r="F274" s="81"/>
      <c r="G274" s="80"/>
      <c r="H274" s="80"/>
      <c r="I274" s="80"/>
      <c r="J274" s="4"/>
      <c r="K274" s="79"/>
      <c r="L274" s="81"/>
      <c r="M274" s="138"/>
      <c r="N274" s="4"/>
      <c r="O274" s="139"/>
      <c r="P274" s="139"/>
      <c r="Q274" s="139"/>
      <c r="R274" s="139"/>
      <c r="S274" s="139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5.75" customHeight="1">
      <c r="A275" s="4"/>
      <c r="B275" s="4"/>
      <c r="C275" s="79"/>
      <c r="D275" s="4"/>
      <c r="E275" s="79"/>
      <c r="F275" s="81"/>
      <c r="G275" s="80"/>
      <c r="H275" s="80"/>
      <c r="I275" s="80"/>
      <c r="J275" s="4"/>
      <c r="K275" s="79"/>
      <c r="L275" s="81"/>
      <c r="M275" s="138"/>
      <c r="N275" s="4"/>
      <c r="O275" s="139"/>
      <c r="P275" s="139"/>
      <c r="Q275" s="139"/>
      <c r="R275" s="139"/>
      <c r="S275" s="139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5.75" customHeight="1">
      <c r="A276" s="4"/>
      <c r="B276" s="4"/>
      <c r="C276" s="79"/>
      <c r="D276" s="4"/>
      <c r="E276" s="79"/>
      <c r="F276" s="81"/>
      <c r="G276" s="80"/>
      <c r="H276" s="80"/>
      <c r="I276" s="80"/>
      <c r="J276" s="4"/>
      <c r="K276" s="79"/>
      <c r="L276" s="81"/>
      <c r="M276" s="138"/>
      <c r="N276" s="4"/>
      <c r="O276" s="139"/>
      <c r="P276" s="139"/>
      <c r="Q276" s="139"/>
      <c r="R276" s="139"/>
      <c r="S276" s="139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5.75" customHeight="1">
      <c r="A277" s="4"/>
      <c r="B277" s="4"/>
      <c r="C277" s="79"/>
      <c r="D277" s="4"/>
      <c r="E277" s="79"/>
      <c r="F277" s="81"/>
      <c r="G277" s="80"/>
      <c r="H277" s="80"/>
      <c r="I277" s="80"/>
      <c r="J277" s="4"/>
      <c r="K277" s="79"/>
      <c r="L277" s="81"/>
      <c r="M277" s="138"/>
      <c r="N277" s="4"/>
      <c r="O277" s="139"/>
      <c r="P277" s="139"/>
      <c r="Q277" s="139"/>
      <c r="R277" s="139"/>
      <c r="S277" s="139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5.75" customHeight="1">
      <c r="A278" s="4"/>
      <c r="B278" s="4"/>
      <c r="C278" s="79"/>
      <c r="D278" s="4"/>
      <c r="E278" s="79"/>
      <c r="F278" s="81"/>
      <c r="G278" s="80"/>
      <c r="H278" s="80"/>
      <c r="I278" s="80"/>
      <c r="J278" s="4"/>
      <c r="K278" s="79"/>
      <c r="L278" s="81"/>
      <c r="M278" s="138"/>
      <c r="N278" s="4"/>
      <c r="O278" s="139"/>
      <c r="P278" s="139"/>
      <c r="Q278" s="139"/>
      <c r="R278" s="139"/>
      <c r="S278" s="139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5.75" customHeight="1">
      <c r="A279" s="4"/>
      <c r="B279" s="4"/>
      <c r="C279" s="79"/>
      <c r="D279" s="4"/>
      <c r="E279" s="79"/>
      <c r="F279" s="81"/>
      <c r="G279" s="80"/>
      <c r="H279" s="80"/>
      <c r="I279" s="80"/>
      <c r="J279" s="4"/>
      <c r="K279" s="79"/>
      <c r="L279" s="81"/>
      <c r="M279" s="138"/>
      <c r="N279" s="4"/>
      <c r="O279" s="139"/>
      <c r="P279" s="139"/>
      <c r="Q279" s="139"/>
      <c r="R279" s="139"/>
      <c r="S279" s="139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5.75" customHeight="1">
      <c r="A280" s="4"/>
      <c r="B280" s="4"/>
      <c r="C280" s="79"/>
      <c r="D280" s="4"/>
      <c r="E280" s="79"/>
      <c r="F280" s="81"/>
      <c r="G280" s="80"/>
      <c r="H280" s="80"/>
      <c r="I280" s="80"/>
      <c r="J280" s="4"/>
      <c r="K280" s="79"/>
      <c r="L280" s="81"/>
      <c r="M280" s="138"/>
      <c r="N280" s="4"/>
      <c r="O280" s="139"/>
      <c r="P280" s="139"/>
      <c r="Q280" s="139"/>
      <c r="R280" s="139"/>
      <c r="S280" s="139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5.75" customHeight="1">
      <c r="A281" s="4"/>
      <c r="B281" s="4"/>
      <c r="C281" s="79"/>
      <c r="D281" s="4"/>
      <c r="E281" s="79"/>
      <c r="F281" s="81"/>
      <c r="G281" s="80"/>
      <c r="H281" s="80"/>
      <c r="I281" s="80"/>
      <c r="J281" s="4"/>
      <c r="K281" s="79"/>
      <c r="L281" s="81"/>
      <c r="M281" s="138"/>
      <c r="N281" s="4"/>
      <c r="O281" s="139"/>
      <c r="P281" s="139"/>
      <c r="Q281" s="139"/>
      <c r="R281" s="139"/>
      <c r="S281" s="139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5.75" customHeight="1">
      <c r="A282" s="4"/>
      <c r="B282" s="4"/>
      <c r="C282" s="79"/>
      <c r="D282" s="4"/>
      <c r="E282" s="79"/>
      <c r="F282" s="81"/>
      <c r="G282" s="80"/>
      <c r="H282" s="80"/>
      <c r="I282" s="80"/>
      <c r="J282" s="4"/>
      <c r="K282" s="79"/>
      <c r="L282" s="81"/>
      <c r="M282" s="138"/>
      <c r="N282" s="4"/>
      <c r="O282" s="139"/>
      <c r="P282" s="139"/>
      <c r="Q282" s="139"/>
      <c r="R282" s="139"/>
      <c r="S282" s="139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5.75" customHeight="1">
      <c r="A283" s="4"/>
      <c r="B283" s="4"/>
      <c r="C283" s="79"/>
      <c r="D283" s="4"/>
      <c r="E283" s="79"/>
      <c r="F283" s="81"/>
      <c r="G283" s="80"/>
      <c r="H283" s="80"/>
      <c r="I283" s="80"/>
      <c r="J283" s="4"/>
      <c r="K283" s="79"/>
      <c r="L283" s="81"/>
      <c r="M283" s="138"/>
      <c r="N283" s="4"/>
      <c r="O283" s="139"/>
      <c r="P283" s="139"/>
      <c r="Q283" s="139"/>
      <c r="R283" s="139"/>
      <c r="S283" s="139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5.75" customHeight="1">
      <c r="A284" s="4"/>
      <c r="B284" s="4"/>
      <c r="C284" s="79"/>
      <c r="D284" s="4"/>
      <c r="E284" s="79"/>
      <c r="F284" s="81"/>
      <c r="G284" s="80"/>
      <c r="H284" s="80"/>
      <c r="I284" s="80"/>
      <c r="J284" s="4"/>
      <c r="K284" s="79"/>
      <c r="L284" s="81"/>
      <c r="M284" s="138"/>
      <c r="N284" s="4"/>
      <c r="O284" s="139"/>
      <c r="P284" s="139"/>
      <c r="Q284" s="139"/>
      <c r="R284" s="139"/>
      <c r="S284" s="139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5.75" customHeight="1">
      <c r="A285" s="4"/>
      <c r="B285" s="4"/>
      <c r="C285" s="79"/>
      <c r="D285" s="4"/>
      <c r="E285" s="79"/>
      <c r="F285" s="81"/>
      <c r="G285" s="80"/>
      <c r="H285" s="80"/>
      <c r="I285" s="80"/>
      <c r="J285" s="4"/>
      <c r="K285" s="79"/>
      <c r="L285" s="81"/>
      <c r="M285" s="138"/>
      <c r="N285" s="4"/>
      <c r="O285" s="139"/>
      <c r="P285" s="139"/>
      <c r="Q285" s="139"/>
      <c r="R285" s="139"/>
      <c r="S285" s="139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5.75" customHeight="1">
      <c r="A286" s="4"/>
      <c r="B286" s="4"/>
      <c r="C286" s="79"/>
      <c r="D286" s="4"/>
      <c r="E286" s="79"/>
      <c r="F286" s="81"/>
      <c r="G286" s="80"/>
      <c r="H286" s="80"/>
      <c r="I286" s="80"/>
      <c r="J286" s="4"/>
      <c r="K286" s="79"/>
      <c r="L286" s="81"/>
      <c r="M286" s="138"/>
      <c r="N286" s="4"/>
      <c r="O286" s="139"/>
      <c r="P286" s="139"/>
      <c r="Q286" s="139"/>
      <c r="R286" s="139"/>
      <c r="S286" s="139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5.75" customHeight="1">
      <c r="A287" s="4"/>
      <c r="B287" s="4"/>
      <c r="C287" s="79"/>
      <c r="D287" s="4"/>
      <c r="E287" s="79"/>
      <c r="F287" s="81"/>
      <c r="G287" s="80"/>
      <c r="H287" s="80"/>
      <c r="I287" s="80"/>
      <c r="J287" s="4"/>
      <c r="K287" s="79"/>
      <c r="L287" s="81"/>
      <c r="M287" s="138"/>
      <c r="N287" s="4"/>
      <c r="O287" s="139"/>
      <c r="P287" s="139"/>
      <c r="Q287" s="139"/>
      <c r="R287" s="139"/>
      <c r="S287" s="139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5.75" customHeight="1">
      <c r="A288" s="4"/>
      <c r="B288" s="4"/>
      <c r="C288" s="79"/>
      <c r="D288" s="4"/>
      <c r="E288" s="79"/>
      <c r="F288" s="81"/>
      <c r="G288" s="80"/>
      <c r="H288" s="80"/>
      <c r="I288" s="80"/>
      <c r="J288" s="4"/>
      <c r="K288" s="79"/>
      <c r="L288" s="81"/>
      <c r="M288" s="138"/>
      <c r="N288" s="4"/>
      <c r="O288" s="139"/>
      <c r="P288" s="139"/>
      <c r="Q288" s="139"/>
      <c r="R288" s="139"/>
      <c r="S288" s="139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5.75" customHeight="1">
      <c r="A289" s="4"/>
      <c r="B289" s="4"/>
      <c r="C289" s="79"/>
      <c r="D289" s="4"/>
      <c r="E289" s="79"/>
      <c r="F289" s="81"/>
      <c r="G289" s="80"/>
      <c r="H289" s="80"/>
      <c r="I289" s="80"/>
      <c r="J289" s="4"/>
      <c r="K289" s="79"/>
      <c r="L289" s="81"/>
      <c r="M289" s="138"/>
      <c r="N289" s="4"/>
      <c r="O289" s="139"/>
      <c r="P289" s="139"/>
      <c r="Q289" s="139"/>
      <c r="R289" s="139"/>
      <c r="S289" s="139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5.75" customHeight="1">
      <c r="A290" s="4"/>
      <c r="B290" s="4"/>
      <c r="C290" s="79"/>
      <c r="D290" s="4"/>
      <c r="E290" s="79"/>
      <c r="F290" s="81"/>
      <c r="G290" s="80"/>
      <c r="H290" s="80"/>
      <c r="I290" s="80"/>
      <c r="J290" s="4"/>
      <c r="K290" s="79"/>
      <c r="L290" s="81"/>
      <c r="M290" s="138"/>
      <c r="N290" s="4"/>
      <c r="O290" s="139"/>
      <c r="P290" s="139"/>
      <c r="Q290" s="139"/>
      <c r="R290" s="139"/>
      <c r="S290" s="139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5.75" customHeight="1">
      <c r="A291" s="4"/>
      <c r="B291" s="4"/>
      <c r="C291" s="79"/>
      <c r="D291" s="4"/>
      <c r="E291" s="79"/>
      <c r="F291" s="81"/>
      <c r="G291" s="80"/>
      <c r="H291" s="80"/>
      <c r="I291" s="80"/>
      <c r="J291" s="4"/>
      <c r="K291" s="79"/>
      <c r="L291" s="81"/>
      <c r="M291" s="138"/>
      <c r="N291" s="4"/>
      <c r="O291" s="139"/>
      <c r="P291" s="139"/>
      <c r="Q291" s="139"/>
      <c r="R291" s="139"/>
      <c r="S291" s="139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5.75" customHeight="1">
      <c r="A292" s="4"/>
      <c r="B292" s="4"/>
      <c r="C292" s="79"/>
      <c r="D292" s="4"/>
      <c r="E292" s="79"/>
      <c r="F292" s="81"/>
      <c r="G292" s="80"/>
      <c r="H292" s="80"/>
      <c r="I292" s="80"/>
      <c r="J292" s="4"/>
      <c r="K292" s="79"/>
      <c r="L292" s="81"/>
      <c r="M292" s="138"/>
      <c r="N292" s="4"/>
      <c r="O292" s="139"/>
      <c r="P292" s="139"/>
      <c r="Q292" s="139"/>
      <c r="R292" s="139"/>
      <c r="S292" s="139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5.75" customHeight="1">
      <c r="A293" s="4"/>
      <c r="B293" s="4"/>
      <c r="C293" s="79"/>
      <c r="D293" s="4"/>
      <c r="E293" s="79"/>
      <c r="F293" s="81"/>
      <c r="G293" s="80"/>
      <c r="H293" s="80"/>
      <c r="I293" s="80"/>
      <c r="J293" s="4"/>
      <c r="K293" s="79"/>
      <c r="L293" s="81"/>
      <c r="M293" s="138"/>
      <c r="N293" s="4"/>
      <c r="O293" s="139"/>
      <c r="P293" s="139"/>
      <c r="Q293" s="139"/>
      <c r="R293" s="139"/>
      <c r="S293" s="139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5.75" customHeight="1">
      <c r="A294" s="4"/>
      <c r="B294" s="4"/>
      <c r="C294" s="79"/>
      <c r="D294" s="4"/>
      <c r="E294" s="79"/>
      <c r="F294" s="81"/>
      <c r="G294" s="80"/>
      <c r="H294" s="80"/>
      <c r="I294" s="80"/>
      <c r="J294" s="4"/>
      <c r="K294" s="79"/>
      <c r="L294" s="81"/>
      <c r="M294" s="138"/>
      <c r="N294" s="4"/>
      <c r="O294" s="139"/>
      <c r="P294" s="139"/>
      <c r="Q294" s="139"/>
      <c r="R294" s="139"/>
      <c r="S294" s="139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5.75" customHeight="1">
      <c r="A295" s="4"/>
      <c r="B295" s="4"/>
      <c r="C295" s="79"/>
      <c r="D295" s="4"/>
      <c r="E295" s="79"/>
      <c r="F295" s="81"/>
      <c r="G295" s="80"/>
      <c r="H295" s="80"/>
      <c r="I295" s="80"/>
      <c r="J295" s="4"/>
      <c r="K295" s="79"/>
      <c r="L295" s="81"/>
      <c r="M295" s="138"/>
      <c r="N295" s="4"/>
      <c r="O295" s="139"/>
      <c r="P295" s="139"/>
      <c r="Q295" s="139"/>
      <c r="R295" s="139"/>
      <c r="S295" s="139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5.75" customHeight="1">
      <c r="A296" s="4"/>
      <c r="B296" s="4"/>
      <c r="C296" s="79"/>
      <c r="D296" s="4"/>
      <c r="E296" s="79"/>
      <c r="F296" s="81"/>
      <c r="G296" s="80"/>
      <c r="H296" s="80"/>
      <c r="I296" s="80"/>
      <c r="J296" s="4"/>
      <c r="K296" s="79"/>
      <c r="L296" s="81"/>
      <c r="M296" s="138"/>
      <c r="N296" s="4"/>
      <c r="O296" s="139"/>
      <c r="P296" s="139"/>
      <c r="Q296" s="139"/>
      <c r="R296" s="139"/>
      <c r="S296" s="139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5.75" customHeight="1">
      <c r="A297" s="4"/>
      <c r="B297" s="4"/>
      <c r="C297" s="79"/>
      <c r="D297" s="4"/>
      <c r="E297" s="79"/>
      <c r="F297" s="81"/>
      <c r="G297" s="80"/>
      <c r="H297" s="80"/>
      <c r="I297" s="80"/>
      <c r="J297" s="4"/>
      <c r="K297" s="79"/>
      <c r="L297" s="81"/>
      <c r="M297" s="138"/>
      <c r="N297" s="4"/>
      <c r="O297" s="139"/>
      <c r="P297" s="139"/>
      <c r="Q297" s="139"/>
      <c r="R297" s="139"/>
      <c r="S297" s="139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5.75" customHeight="1">
      <c r="A298" s="4"/>
      <c r="B298" s="4"/>
      <c r="C298" s="79"/>
      <c r="D298" s="4"/>
      <c r="E298" s="79"/>
      <c r="F298" s="81"/>
      <c r="G298" s="80"/>
      <c r="H298" s="80"/>
      <c r="I298" s="80"/>
      <c r="J298" s="4"/>
      <c r="K298" s="79"/>
      <c r="L298" s="81"/>
      <c r="M298" s="138"/>
      <c r="N298" s="4"/>
      <c r="O298" s="139"/>
      <c r="P298" s="139"/>
      <c r="Q298" s="139"/>
      <c r="R298" s="139"/>
      <c r="S298" s="139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5.75" customHeight="1">
      <c r="A299" s="4"/>
      <c r="B299" s="4"/>
      <c r="C299" s="79"/>
      <c r="D299" s="4"/>
      <c r="E299" s="79"/>
      <c r="F299" s="81"/>
      <c r="G299" s="80"/>
      <c r="H299" s="80"/>
      <c r="I299" s="80"/>
      <c r="J299" s="4"/>
      <c r="K299" s="79"/>
      <c r="L299" s="81"/>
      <c r="M299" s="138"/>
      <c r="N299" s="4"/>
      <c r="O299" s="139"/>
      <c r="P299" s="139"/>
      <c r="Q299" s="139"/>
      <c r="R299" s="139"/>
      <c r="S299" s="139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5.75" customHeight="1">
      <c r="A300" s="4"/>
      <c r="B300" s="4"/>
      <c r="C300" s="79"/>
      <c r="D300" s="4"/>
      <c r="E300" s="79"/>
      <c r="F300" s="81"/>
      <c r="G300" s="80"/>
      <c r="H300" s="80"/>
      <c r="I300" s="80"/>
      <c r="J300" s="4"/>
      <c r="K300" s="79"/>
      <c r="L300" s="81"/>
      <c r="M300" s="138"/>
      <c r="N300" s="4"/>
      <c r="O300" s="139"/>
      <c r="P300" s="139"/>
      <c r="Q300" s="139"/>
      <c r="R300" s="139"/>
      <c r="S300" s="139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5.75" customHeight="1">
      <c r="A301" s="4"/>
      <c r="B301" s="4"/>
      <c r="C301" s="79"/>
      <c r="D301" s="4"/>
      <c r="E301" s="79"/>
      <c r="F301" s="81"/>
      <c r="G301" s="80"/>
      <c r="H301" s="80"/>
      <c r="I301" s="80"/>
      <c r="J301" s="4"/>
      <c r="K301" s="79"/>
      <c r="L301" s="81"/>
      <c r="M301" s="138"/>
      <c r="N301" s="4"/>
      <c r="O301" s="139"/>
      <c r="P301" s="139"/>
      <c r="Q301" s="139"/>
      <c r="R301" s="139"/>
      <c r="S301" s="139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5.75" customHeight="1">
      <c r="A302" s="4"/>
      <c r="B302" s="4"/>
      <c r="C302" s="79"/>
      <c r="D302" s="4"/>
      <c r="E302" s="79"/>
      <c r="F302" s="81"/>
      <c r="G302" s="80"/>
      <c r="H302" s="80"/>
      <c r="I302" s="80"/>
      <c r="J302" s="4"/>
      <c r="K302" s="79"/>
      <c r="L302" s="81"/>
      <c r="M302" s="138"/>
      <c r="N302" s="4"/>
      <c r="O302" s="139"/>
      <c r="P302" s="139"/>
      <c r="Q302" s="139"/>
      <c r="R302" s="139"/>
      <c r="S302" s="139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5.75" customHeight="1">
      <c r="A303" s="4"/>
      <c r="B303" s="4"/>
      <c r="C303" s="79"/>
      <c r="D303" s="4"/>
      <c r="E303" s="79"/>
      <c r="F303" s="81"/>
      <c r="G303" s="80"/>
      <c r="H303" s="80"/>
      <c r="I303" s="80"/>
      <c r="J303" s="4"/>
      <c r="K303" s="79"/>
      <c r="L303" s="81"/>
      <c r="M303" s="138"/>
      <c r="N303" s="4"/>
      <c r="O303" s="139"/>
      <c r="P303" s="139"/>
      <c r="Q303" s="139"/>
      <c r="R303" s="139"/>
      <c r="S303" s="139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5.75" customHeight="1">
      <c r="A304" s="4"/>
      <c r="B304" s="4"/>
      <c r="C304" s="79"/>
      <c r="D304" s="4"/>
      <c r="E304" s="79"/>
      <c r="F304" s="81"/>
      <c r="G304" s="80"/>
      <c r="H304" s="80"/>
      <c r="I304" s="80"/>
      <c r="J304" s="4"/>
      <c r="K304" s="79"/>
      <c r="L304" s="81"/>
      <c r="M304" s="138"/>
      <c r="N304" s="4"/>
      <c r="O304" s="139"/>
      <c r="P304" s="139"/>
      <c r="Q304" s="139"/>
      <c r="R304" s="139"/>
      <c r="S304" s="139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5.75" customHeight="1">
      <c r="A305" s="4"/>
      <c r="B305" s="4"/>
      <c r="C305" s="79"/>
      <c r="D305" s="4"/>
      <c r="E305" s="79"/>
      <c r="F305" s="81"/>
      <c r="G305" s="80"/>
      <c r="H305" s="80"/>
      <c r="I305" s="80"/>
      <c r="J305" s="4"/>
      <c r="K305" s="79"/>
      <c r="L305" s="81"/>
      <c r="M305" s="138"/>
      <c r="N305" s="4"/>
      <c r="O305" s="139"/>
      <c r="P305" s="139"/>
      <c r="Q305" s="139"/>
      <c r="R305" s="139"/>
      <c r="S305" s="139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5.75" customHeight="1">
      <c r="A306" s="4"/>
      <c r="B306" s="4"/>
      <c r="C306" s="79"/>
      <c r="D306" s="4"/>
      <c r="E306" s="79"/>
      <c r="F306" s="81"/>
      <c r="G306" s="80"/>
      <c r="H306" s="80"/>
      <c r="I306" s="80"/>
      <c r="J306" s="4"/>
      <c r="K306" s="79"/>
      <c r="L306" s="81"/>
      <c r="M306" s="138"/>
      <c r="N306" s="4"/>
      <c r="O306" s="139"/>
      <c r="P306" s="139"/>
      <c r="Q306" s="139"/>
      <c r="R306" s="139"/>
      <c r="S306" s="139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5.75" customHeight="1">
      <c r="A307" s="4"/>
      <c r="B307" s="4"/>
      <c r="C307" s="79"/>
      <c r="D307" s="4"/>
      <c r="E307" s="79"/>
      <c r="F307" s="81"/>
      <c r="G307" s="80"/>
      <c r="H307" s="80"/>
      <c r="I307" s="80"/>
      <c r="J307" s="4"/>
      <c r="K307" s="79"/>
      <c r="L307" s="81"/>
      <c r="M307" s="138"/>
      <c r="N307" s="4"/>
      <c r="O307" s="139"/>
      <c r="P307" s="139"/>
      <c r="Q307" s="139"/>
      <c r="R307" s="139"/>
      <c r="S307" s="139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5.75" customHeight="1">
      <c r="A308" s="4"/>
      <c r="B308" s="4"/>
      <c r="C308" s="79"/>
      <c r="D308" s="4"/>
      <c r="E308" s="79"/>
      <c r="F308" s="81"/>
      <c r="G308" s="80"/>
      <c r="H308" s="80"/>
      <c r="I308" s="80"/>
      <c r="J308" s="4"/>
      <c r="K308" s="79"/>
      <c r="L308" s="81"/>
      <c r="M308" s="138"/>
      <c r="N308" s="4"/>
      <c r="O308" s="139"/>
      <c r="P308" s="139"/>
      <c r="Q308" s="139"/>
      <c r="R308" s="139"/>
      <c r="S308" s="139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5.75" customHeight="1">
      <c r="A309" s="4"/>
      <c r="B309" s="4"/>
      <c r="C309" s="79"/>
      <c r="D309" s="4"/>
      <c r="E309" s="79"/>
      <c r="F309" s="81"/>
      <c r="G309" s="80"/>
      <c r="H309" s="80"/>
      <c r="I309" s="80"/>
      <c r="J309" s="4"/>
      <c r="K309" s="79"/>
      <c r="L309" s="81"/>
      <c r="M309" s="138"/>
      <c r="N309" s="4"/>
      <c r="O309" s="139"/>
      <c r="P309" s="139"/>
      <c r="Q309" s="139"/>
      <c r="R309" s="139"/>
      <c r="S309" s="139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5.75" customHeight="1">
      <c r="A310" s="4"/>
      <c r="B310" s="4"/>
      <c r="C310" s="79"/>
      <c r="D310" s="4"/>
      <c r="E310" s="79"/>
      <c r="F310" s="81"/>
      <c r="G310" s="80"/>
      <c r="H310" s="80"/>
      <c r="I310" s="80"/>
      <c r="J310" s="4"/>
      <c r="K310" s="79"/>
      <c r="L310" s="81"/>
      <c r="M310" s="138"/>
      <c r="N310" s="4"/>
      <c r="O310" s="139"/>
      <c r="P310" s="139"/>
      <c r="Q310" s="139"/>
      <c r="R310" s="139"/>
      <c r="S310" s="139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5.75" customHeight="1">
      <c r="A311" s="4"/>
      <c r="B311" s="4"/>
      <c r="C311" s="79"/>
      <c r="D311" s="4"/>
      <c r="E311" s="79"/>
      <c r="F311" s="81"/>
      <c r="G311" s="80"/>
      <c r="H311" s="80"/>
      <c r="I311" s="80"/>
      <c r="J311" s="4"/>
      <c r="K311" s="79"/>
      <c r="L311" s="81"/>
      <c r="M311" s="138"/>
      <c r="N311" s="4"/>
      <c r="O311" s="139"/>
      <c r="P311" s="139"/>
      <c r="Q311" s="139"/>
      <c r="R311" s="139"/>
      <c r="S311" s="139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5.75" customHeight="1">
      <c r="A312" s="4"/>
      <c r="B312" s="4"/>
      <c r="C312" s="79"/>
      <c r="D312" s="4"/>
      <c r="E312" s="79"/>
      <c r="F312" s="81"/>
      <c r="G312" s="80"/>
      <c r="H312" s="80"/>
      <c r="I312" s="80"/>
      <c r="J312" s="4"/>
      <c r="K312" s="79"/>
      <c r="L312" s="81"/>
      <c r="M312" s="138"/>
      <c r="N312" s="4"/>
      <c r="O312" s="139"/>
      <c r="P312" s="139"/>
      <c r="Q312" s="139"/>
      <c r="R312" s="139"/>
      <c r="S312" s="139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5.75" customHeight="1">
      <c r="A313" s="4"/>
      <c r="B313" s="4"/>
      <c r="C313" s="79"/>
      <c r="D313" s="4"/>
      <c r="E313" s="79"/>
      <c r="F313" s="81"/>
      <c r="G313" s="80"/>
      <c r="H313" s="80"/>
      <c r="I313" s="80"/>
      <c r="J313" s="4"/>
      <c r="K313" s="79"/>
      <c r="L313" s="81"/>
      <c r="M313" s="138"/>
      <c r="N313" s="4"/>
      <c r="O313" s="139"/>
      <c r="P313" s="139"/>
      <c r="Q313" s="139"/>
      <c r="R313" s="139"/>
      <c r="S313" s="139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5.75" customHeight="1">
      <c r="A314" s="4"/>
      <c r="B314" s="4"/>
      <c r="C314" s="79"/>
      <c r="D314" s="4"/>
      <c r="E314" s="79"/>
      <c r="F314" s="81"/>
      <c r="G314" s="80"/>
      <c r="H314" s="80"/>
      <c r="I314" s="80"/>
      <c r="J314" s="4"/>
      <c r="K314" s="79"/>
      <c r="L314" s="81"/>
      <c r="M314" s="138"/>
      <c r="N314" s="4"/>
      <c r="O314" s="139"/>
      <c r="P314" s="139"/>
      <c r="Q314" s="139"/>
      <c r="R314" s="139"/>
      <c r="S314" s="139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5.75" customHeight="1">
      <c r="A315" s="4"/>
      <c r="B315" s="4"/>
      <c r="C315" s="79"/>
      <c r="D315" s="4"/>
      <c r="E315" s="79"/>
      <c r="F315" s="81"/>
      <c r="G315" s="80"/>
      <c r="H315" s="80"/>
      <c r="I315" s="80"/>
      <c r="J315" s="4"/>
      <c r="K315" s="79"/>
      <c r="L315" s="81"/>
      <c r="M315" s="138"/>
      <c r="N315" s="4"/>
      <c r="O315" s="139"/>
      <c r="P315" s="139"/>
      <c r="Q315" s="139"/>
      <c r="R315" s="139"/>
      <c r="S315" s="139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5.75" customHeight="1">
      <c r="A316" s="4"/>
      <c r="B316" s="4"/>
      <c r="C316" s="79"/>
      <c r="D316" s="4"/>
      <c r="E316" s="79"/>
      <c r="F316" s="81"/>
      <c r="G316" s="80"/>
      <c r="H316" s="80"/>
      <c r="I316" s="80"/>
      <c r="J316" s="4"/>
      <c r="K316" s="79"/>
      <c r="L316" s="81"/>
      <c r="M316" s="138"/>
      <c r="N316" s="4"/>
      <c r="O316" s="139"/>
      <c r="P316" s="139"/>
      <c r="Q316" s="139"/>
      <c r="R316" s="139"/>
      <c r="S316" s="139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5.75" customHeight="1">
      <c r="A317" s="4"/>
      <c r="B317" s="4"/>
      <c r="C317" s="79"/>
      <c r="D317" s="4"/>
      <c r="E317" s="79"/>
      <c r="F317" s="81"/>
      <c r="G317" s="80"/>
      <c r="H317" s="80"/>
      <c r="I317" s="80"/>
      <c r="J317" s="4"/>
      <c r="K317" s="79"/>
      <c r="L317" s="81"/>
      <c r="M317" s="138"/>
      <c r="N317" s="4"/>
      <c r="O317" s="139"/>
      <c r="P317" s="139"/>
      <c r="Q317" s="139"/>
      <c r="R317" s="139"/>
      <c r="S317" s="139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5.75" customHeight="1">
      <c r="A318" s="4"/>
      <c r="B318" s="4"/>
      <c r="C318" s="79"/>
      <c r="D318" s="4"/>
      <c r="E318" s="79"/>
      <c r="F318" s="81"/>
      <c r="G318" s="80"/>
      <c r="H318" s="80"/>
      <c r="I318" s="80"/>
      <c r="J318" s="4"/>
      <c r="K318" s="79"/>
      <c r="L318" s="81"/>
      <c r="M318" s="138"/>
      <c r="N318" s="4"/>
      <c r="O318" s="139"/>
      <c r="P318" s="139"/>
      <c r="Q318" s="139"/>
      <c r="R318" s="139"/>
      <c r="S318" s="139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5.75" customHeight="1">
      <c r="A319" s="4"/>
      <c r="B319" s="4"/>
      <c r="C319" s="79"/>
      <c r="D319" s="4"/>
      <c r="E319" s="79"/>
      <c r="F319" s="81"/>
      <c r="G319" s="80"/>
      <c r="H319" s="80"/>
      <c r="I319" s="80"/>
      <c r="J319" s="4"/>
      <c r="K319" s="79"/>
      <c r="L319" s="81"/>
      <c r="M319" s="138"/>
      <c r="N319" s="4"/>
      <c r="O319" s="139"/>
      <c r="P319" s="139"/>
      <c r="Q319" s="139"/>
      <c r="R319" s="139"/>
      <c r="S319" s="139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5.75" customHeight="1">
      <c r="A320" s="4"/>
      <c r="B320" s="4"/>
      <c r="C320" s="79"/>
      <c r="D320" s="4"/>
      <c r="E320" s="79"/>
      <c r="F320" s="81"/>
      <c r="G320" s="80"/>
      <c r="H320" s="80"/>
      <c r="I320" s="80"/>
      <c r="J320" s="4"/>
      <c r="K320" s="79"/>
      <c r="L320" s="81"/>
      <c r="M320" s="138"/>
      <c r="N320" s="4"/>
      <c r="O320" s="139"/>
      <c r="P320" s="139"/>
      <c r="Q320" s="139"/>
      <c r="R320" s="139"/>
      <c r="S320" s="139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5.75" customHeight="1">
      <c r="A321" s="4"/>
      <c r="B321" s="4"/>
      <c r="C321" s="79"/>
      <c r="D321" s="4"/>
      <c r="E321" s="79"/>
      <c r="F321" s="81"/>
      <c r="G321" s="80"/>
      <c r="H321" s="80"/>
      <c r="I321" s="80"/>
      <c r="J321" s="4"/>
      <c r="K321" s="79"/>
      <c r="L321" s="81"/>
      <c r="M321" s="138"/>
      <c r="N321" s="4"/>
      <c r="O321" s="139"/>
      <c r="P321" s="139"/>
      <c r="Q321" s="139"/>
      <c r="R321" s="139"/>
      <c r="S321" s="139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5.75" customHeight="1">
      <c r="A322" s="4"/>
      <c r="B322" s="4"/>
      <c r="C322" s="79"/>
      <c r="D322" s="4"/>
      <c r="E322" s="79"/>
      <c r="F322" s="81"/>
      <c r="G322" s="80"/>
      <c r="H322" s="80"/>
      <c r="I322" s="80"/>
      <c r="J322" s="4"/>
      <c r="K322" s="79"/>
      <c r="L322" s="81"/>
      <c r="M322" s="138"/>
      <c r="N322" s="4"/>
      <c r="O322" s="139"/>
      <c r="P322" s="139"/>
      <c r="Q322" s="139"/>
      <c r="R322" s="139"/>
      <c r="S322" s="139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5.75" customHeight="1">
      <c r="A323" s="4"/>
      <c r="B323" s="4"/>
      <c r="C323" s="79"/>
      <c r="D323" s="4"/>
      <c r="E323" s="79"/>
      <c r="F323" s="81"/>
      <c r="G323" s="80"/>
      <c r="H323" s="80"/>
      <c r="I323" s="80"/>
      <c r="J323" s="4"/>
      <c r="K323" s="79"/>
      <c r="L323" s="81"/>
      <c r="M323" s="138"/>
      <c r="N323" s="4"/>
      <c r="O323" s="139"/>
      <c r="P323" s="139"/>
      <c r="Q323" s="139"/>
      <c r="R323" s="139"/>
      <c r="S323" s="139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5.75" customHeight="1">
      <c r="A324" s="4"/>
      <c r="B324" s="4"/>
      <c r="C324" s="79"/>
      <c r="D324" s="4"/>
      <c r="E324" s="79"/>
      <c r="F324" s="81"/>
      <c r="G324" s="80"/>
      <c r="H324" s="80"/>
      <c r="I324" s="80"/>
      <c r="J324" s="4"/>
      <c r="K324" s="79"/>
      <c r="L324" s="81"/>
      <c r="M324" s="138"/>
      <c r="N324" s="4"/>
      <c r="O324" s="139"/>
      <c r="P324" s="139"/>
      <c r="Q324" s="139"/>
      <c r="R324" s="139"/>
      <c r="S324" s="139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5.75" customHeight="1">
      <c r="A325" s="4"/>
      <c r="B325" s="4"/>
      <c r="C325" s="79"/>
      <c r="D325" s="4"/>
      <c r="E325" s="79"/>
      <c r="F325" s="81"/>
      <c r="G325" s="80"/>
      <c r="H325" s="80"/>
      <c r="I325" s="80"/>
      <c r="J325" s="4"/>
      <c r="K325" s="79"/>
      <c r="L325" s="81"/>
      <c r="M325" s="138"/>
      <c r="N325" s="4"/>
      <c r="O325" s="139"/>
      <c r="P325" s="139"/>
      <c r="Q325" s="139"/>
      <c r="R325" s="139"/>
      <c r="S325" s="139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5.75" customHeight="1">
      <c r="A326" s="4"/>
      <c r="B326" s="4"/>
      <c r="C326" s="79"/>
      <c r="D326" s="4"/>
      <c r="E326" s="79"/>
      <c r="F326" s="81"/>
      <c r="G326" s="80"/>
      <c r="H326" s="80"/>
      <c r="I326" s="80"/>
      <c r="J326" s="4"/>
      <c r="K326" s="79"/>
      <c r="L326" s="81"/>
      <c r="M326" s="138"/>
      <c r="N326" s="4"/>
      <c r="O326" s="139"/>
      <c r="P326" s="139"/>
      <c r="Q326" s="139"/>
      <c r="R326" s="139"/>
      <c r="S326" s="139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5.75" customHeight="1">
      <c r="A327" s="4"/>
      <c r="B327" s="4"/>
      <c r="C327" s="79"/>
      <c r="D327" s="4"/>
      <c r="E327" s="79"/>
      <c r="F327" s="81"/>
      <c r="G327" s="80"/>
      <c r="H327" s="80"/>
      <c r="I327" s="80"/>
      <c r="J327" s="4"/>
      <c r="K327" s="79"/>
      <c r="L327" s="81"/>
      <c r="M327" s="138"/>
      <c r="N327" s="4"/>
      <c r="O327" s="139"/>
      <c r="P327" s="139"/>
      <c r="Q327" s="139"/>
      <c r="R327" s="139"/>
      <c r="S327" s="139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5.75" customHeight="1">
      <c r="A328" s="4"/>
      <c r="B328" s="4"/>
      <c r="C328" s="79"/>
      <c r="D328" s="4"/>
      <c r="E328" s="79"/>
      <c r="F328" s="81"/>
      <c r="G328" s="80"/>
      <c r="H328" s="80"/>
      <c r="I328" s="80"/>
      <c r="J328" s="4"/>
      <c r="K328" s="79"/>
      <c r="L328" s="81"/>
      <c r="M328" s="138"/>
      <c r="N328" s="4"/>
      <c r="O328" s="139"/>
      <c r="P328" s="139"/>
      <c r="Q328" s="139"/>
      <c r="R328" s="139"/>
      <c r="S328" s="139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5.75" customHeight="1">
      <c r="A329" s="4"/>
      <c r="B329" s="4"/>
      <c r="C329" s="79"/>
      <c r="D329" s="4"/>
      <c r="E329" s="79"/>
      <c r="F329" s="81"/>
      <c r="G329" s="80"/>
      <c r="H329" s="80"/>
      <c r="I329" s="80"/>
      <c r="J329" s="4"/>
      <c r="K329" s="79"/>
      <c r="L329" s="81"/>
      <c r="M329" s="138"/>
      <c r="N329" s="4"/>
      <c r="O329" s="139"/>
      <c r="P329" s="139"/>
      <c r="Q329" s="139"/>
      <c r="R329" s="139"/>
      <c r="S329" s="139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5.75" customHeight="1">
      <c r="A330" s="4"/>
      <c r="B330" s="4"/>
      <c r="C330" s="79"/>
      <c r="D330" s="4"/>
      <c r="E330" s="79"/>
      <c r="F330" s="81"/>
      <c r="G330" s="80"/>
      <c r="H330" s="80"/>
      <c r="I330" s="80"/>
      <c r="J330" s="4"/>
      <c r="K330" s="79"/>
      <c r="L330" s="81"/>
      <c r="M330" s="138"/>
      <c r="N330" s="4"/>
      <c r="O330" s="139"/>
      <c r="P330" s="139"/>
      <c r="Q330" s="139"/>
      <c r="R330" s="139"/>
      <c r="S330" s="139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5.75" customHeight="1">
      <c r="A331" s="4"/>
      <c r="B331" s="4"/>
      <c r="C331" s="79"/>
      <c r="D331" s="4"/>
      <c r="E331" s="79"/>
      <c r="F331" s="81"/>
      <c r="G331" s="80"/>
      <c r="H331" s="80"/>
      <c r="I331" s="80"/>
      <c r="J331" s="4"/>
      <c r="K331" s="79"/>
      <c r="L331" s="81"/>
      <c r="M331" s="138"/>
      <c r="N331" s="4"/>
      <c r="O331" s="139"/>
      <c r="P331" s="139"/>
      <c r="Q331" s="139"/>
      <c r="R331" s="139"/>
      <c r="S331" s="139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5.75" customHeight="1">
      <c r="A332" s="4"/>
      <c r="B332" s="4"/>
      <c r="C332" s="79"/>
      <c r="D332" s="4"/>
      <c r="E332" s="79"/>
      <c r="F332" s="81"/>
      <c r="G332" s="80"/>
      <c r="H332" s="80"/>
      <c r="I332" s="80"/>
      <c r="J332" s="4"/>
      <c r="K332" s="79"/>
      <c r="L332" s="81"/>
      <c r="M332" s="138"/>
      <c r="N332" s="4"/>
      <c r="O332" s="139"/>
      <c r="P332" s="139"/>
      <c r="Q332" s="139"/>
      <c r="R332" s="139"/>
      <c r="S332" s="139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5.75" customHeight="1">
      <c r="A333" s="4"/>
      <c r="B333" s="4"/>
      <c r="C333" s="79"/>
      <c r="D333" s="4"/>
      <c r="E333" s="79"/>
      <c r="F333" s="81"/>
      <c r="G333" s="80"/>
      <c r="H333" s="80"/>
      <c r="I333" s="80"/>
      <c r="J333" s="4"/>
      <c r="K333" s="79"/>
      <c r="L333" s="81"/>
      <c r="M333" s="138"/>
      <c r="N333" s="4"/>
      <c r="O333" s="139"/>
      <c r="P333" s="139"/>
      <c r="Q333" s="139"/>
      <c r="R333" s="139"/>
      <c r="S333" s="139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5.75" customHeight="1">
      <c r="A334" s="4"/>
      <c r="B334" s="4"/>
      <c r="C334" s="79"/>
      <c r="D334" s="4"/>
      <c r="E334" s="79"/>
      <c r="F334" s="81"/>
      <c r="G334" s="80"/>
      <c r="H334" s="80"/>
      <c r="I334" s="80"/>
      <c r="J334" s="4"/>
      <c r="K334" s="79"/>
      <c r="L334" s="81"/>
      <c r="M334" s="138"/>
      <c r="N334" s="4"/>
      <c r="O334" s="139"/>
      <c r="P334" s="139"/>
      <c r="Q334" s="139"/>
      <c r="R334" s="139"/>
      <c r="S334" s="139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5.75" customHeight="1">
      <c r="A335" s="4"/>
      <c r="B335" s="4"/>
      <c r="C335" s="79"/>
      <c r="D335" s="4"/>
      <c r="E335" s="79"/>
      <c r="F335" s="81"/>
      <c r="G335" s="80"/>
      <c r="H335" s="80"/>
      <c r="I335" s="80"/>
      <c r="J335" s="4"/>
      <c r="K335" s="79"/>
      <c r="L335" s="81"/>
      <c r="M335" s="138"/>
      <c r="N335" s="4"/>
      <c r="O335" s="139"/>
      <c r="P335" s="139"/>
      <c r="Q335" s="139"/>
      <c r="R335" s="139"/>
      <c r="S335" s="139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5.75" customHeight="1">
      <c r="A336" s="4"/>
      <c r="B336" s="4"/>
      <c r="C336" s="79"/>
      <c r="D336" s="4"/>
      <c r="E336" s="79"/>
      <c r="F336" s="81"/>
      <c r="G336" s="80"/>
      <c r="H336" s="80"/>
      <c r="I336" s="80"/>
      <c r="J336" s="4"/>
      <c r="K336" s="79"/>
      <c r="L336" s="81"/>
      <c r="M336" s="138"/>
      <c r="N336" s="4"/>
      <c r="O336" s="139"/>
      <c r="P336" s="139"/>
      <c r="Q336" s="139"/>
      <c r="R336" s="139"/>
      <c r="S336" s="139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5.75" customHeight="1">
      <c r="A337" s="4"/>
      <c r="B337" s="4"/>
      <c r="C337" s="79"/>
      <c r="D337" s="4"/>
      <c r="E337" s="79"/>
      <c r="F337" s="81"/>
      <c r="G337" s="80"/>
      <c r="H337" s="80"/>
      <c r="I337" s="80"/>
      <c r="J337" s="4"/>
      <c r="K337" s="79"/>
      <c r="L337" s="81"/>
      <c r="M337" s="138"/>
      <c r="N337" s="4"/>
      <c r="O337" s="139"/>
      <c r="P337" s="139"/>
      <c r="Q337" s="139"/>
      <c r="R337" s="139"/>
      <c r="S337" s="139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5.75" customHeight="1">
      <c r="A338" s="4"/>
      <c r="B338" s="4"/>
      <c r="C338" s="79"/>
      <c r="D338" s="4"/>
      <c r="E338" s="79"/>
      <c r="F338" s="81"/>
      <c r="G338" s="80"/>
      <c r="H338" s="80"/>
      <c r="I338" s="80"/>
      <c r="J338" s="4"/>
      <c r="K338" s="79"/>
      <c r="L338" s="81"/>
      <c r="M338" s="138"/>
      <c r="N338" s="4"/>
      <c r="O338" s="139"/>
      <c r="P338" s="139"/>
      <c r="Q338" s="139"/>
      <c r="R338" s="139"/>
      <c r="S338" s="139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5.75" customHeight="1">
      <c r="A339" s="4"/>
      <c r="B339" s="4"/>
      <c r="C339" s="79"/>
      <c r="D339" s="4"/>
      <c r="E339" s="79"/>
      <c r="F339" s="81"/>
      <c r="G339" s="80"/>
      <c r="H339" s="80"/>
      <c r="I339" s="80"/>
      <c r="J339" s="4"/>
      <c r="K339" s="79"/>
      <c r="L339" s="81"/>
      <c r="M339" s="138"/>
      <c r="N339" s="4"/>
      <c r="O339" s="139"/>
      <c r="P339" s="139"/>
      <c r="Q339" s="139"/>
      <c r="R339" s="139"/>
      <c r="S339" s="139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5.75" customHeight="1">
      <c r="A340" s="4"/>
      <c r="B340" s="4"/>
      <c r="C340" s="79"/>
      <c r="D340" s="4"/>
      <c r="E340" s="79"/>
      <c r="F340" s="81"/>
      <c r="G340" s="80"/>
      <c r="H340" s="80"/>
      <c r="I340" s="80"/>
      <c r="J340" s="4"/>
      <c r="K340" s="79"/>
      <c r="L340" s="81"/>
      <c r="M340" s="138"/>
      <c r="N340" s="4"/>
      <c r="O340" s="139"/>
      <c r="P340" s="139"/>
      <c r="Q340" s="139"/>
      <c r="R340" s="139"/>
      <c r="S340" s="139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5.75" customHeight="1">
      <c r="A341" s="4"/>
      <c r="B341" s="4"/>
      <c r="C341" s="79"/>
      <c r="D341" s="4"/>
      <c r="E341" s="79"/>
      <c r="F341" s="81"/>
      <c r="G341" s="80"/>
      <c r="H341" s="80"/>
      <c r="I341" s="80"/>
      <c r="J341" s="4"/>
      <c r="K341" s="79"/>
      <c r="L341" s="81"/>
      <c r="M341" s="138"/>
      <c r="N341" s="4"/>
      <c r="O341" s="139"/>
      <c r="P341" s="139"/>
      <c r="Q341" s="139"/>
      <c r="R341" s="139"/>
      <c r="S341" s="139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5.75" customHeight="1">
      <c r="A342" s="4"/>
      <c r="B342" s="4"/>
      <c r="C342" s="79"/>
      <c r="D342" s="4"/>
      <c r="E342" s="79"/>
      <c r="F342" s="81"/>
      <c r="G342" s="80"/>
      <c r="H342" s="80"/>
      <c r="I342" s="80"/>
      <c r="J342" s="4"/>
      <c r="K342" s="79"/>
      <c r="L342" s="81"/>
      <c r="M342" s="138"/>
      <c r="N342" s="4"/>
      <c r="O342" s="139"/>
      <c r="P342" s="139"/>
      <c r="Q342" s="139"/>
      <c r="R342" s="139"/>
      <c r="S342" s="139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5.75" customHeight="1">
      <c r="A343" s="4"/>
      <c r="B343" s="4"/>
      <c r="C343" s="79"/>
      <c r="D343" s="4"/>
      <c r="E343" s="79"/>
      <c r="F343" s="81"/>
      <c r="G343" s="80"/>
      <c r="H343" s="80"/>
      <c r="I343" s="80"/>
      <c r="J343" s="4"/>
      <c r="K343" s="79"/>
      <c r="L343" s="81"/>
      <c r="M343" s="138"/>
      <c r="N343" s="4"/>
      <c r="O343" s="139"/>
      <c r="P343" s="139"/>
      <c r="Q343" s="139"/>
      <c r="R343" s="139"/>
      <c r="S343" s="139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5.75" customHeight="1">
      <c r="A344" s="4"/>
      <c r="B344" s="4"/>
      <c r="C344" s="79"/>
      <c r="D344" s="4"/>
      <c r="E344" s="79"/>
      <c r="F344" s="81"/>
      <c r="G344" s="80"/>
      <c r="H344" s="80"/>
      <c r="I344" s="80"/>
      <c r="J344" s="4"/>
      <c r="K344" s="79"/>
      <c r="L344" s="81"/>
      <c r="M344" s="138"/>
      <c r="N344" s="4"/>
      <c r="O344" s="139"/>
      <c r="P344" s="139"/>
      <c r="Q344" s="139"/>
      <c r="R344" s="139"/>
      <c r="S344" s="139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5.75" customHeight="1">
      <c r="A345" s="4"/>
      <c r="B345" s="4"/>
      <c r="C345" s="79"/>
      <c r="D345" s="4"/>
      <c r="E345" s="79"/>
      <c r="F345" s="81"/>
      <c r="G345" s="80"/>
      <c r="H345" s="80"/>
      <c r="I345" s="80"/>
      <c r="J345" s="4"/>
      <c r="K345" s="79"/>
      <c r="L345" s="81"/>
      <c r="M345" s="138"/>
      <c r="N345" s="4"/>
      <c r="O345" s="139"/>
      <c r="P345" s="139"/>
      <c r="Q345" s="139"/>
      <c r="R345" s="139"/>
      <c r="S345" s="139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5.75" customHeight="1">
      <c r="A346" s="4"/>
      <c r="B346" s="4"/>
      <c r="C346" s="79"/>
      <c r="D346" s="4"/>
      <c r="E346" s="79"/>
      <c r="F346" s="81"/>
      <c r="G346" s="80"/>
      <c r="H346" s="80"/>
      <c r="I346" s="80"/>
      <c r="J346" s="4"/>
      <c r="K346" s="79"/>
      <c r="L346" s="81"/>
      <c r="M346" s="138"/>
      <c r="N346" s="4"/>
      <c r="O346" s="139"/>
      <c r="P346" s="139"/>
      <c r="Q346" s="139"/>
      <c r="R346" s="139"/>
      <c r="S346" s="139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5.75" customHeight="1">
      <c r="A347" s="4"/>
      <c r="B347" s="4"/>
      <c r="C347" s="79"/>
      <c r="D347" s="4"/>
      <c r="E347" s="79"/>
      <c r="F347" s="81"/>
      <c r="G347" s="80"/>
      <c r="H347" s="80"/>
      <c r="I347" s="80"/>
      <c r="J347" s="4"/>
      <c r="K347" s="79"/>
      <c r="L347" s="81"/>
      <c r="M347" s="138"/>
      <c r="N347" s="4"/>
      <c r="O347" s="139"/>
      <c r="P347" s="139"/>
      <c r="Q347" s="139"/>
      <c r="R347" s="139"/>
      <c r="S347" s="139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5.75" customHeight="1">
      <c r="A348" s="4"/>
      <c r="B348" s="4"/>
      <c r="C348" s="79"/>
      <c r="D348" s="4"/>
      <c r="E348" s="79"/>
      <c r="F348" s="81"/>
      <c r="G348" s="80"/>
      <c r="H348" s="80"/>
      <c r="I348" s="80"/>
      <c r="J348" s="4"/>
      <c r="K348" s="79"/>
      <c r="L348" s="81"/>
      <c r="M348" s="138"/>
      <c r="N348" s="4"/>
      <c r="O348" s="139"/>
      <c r="P348" s="139"/>
      <c r="Q348" s="139"/>
      <c r="R348" s="139"/>
      <c r="S348" s="139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5.75" customHeight="1">
      <c r="A349" s="4"/>
      <c r="B349" s="4"/>
      <c r="C349" s="79"/>
      <c r="D349" s="4"/>
      <c r="E349" s="79"/>
      <c r="F349" s="81"/>
      <c r="G349" s="80"/>
      <c r="H349" s="80"/>
      <c r="I349" s="80"/>
      <c r="J349" s="4"/>
      <c r="K349" s="79"/>
      <c r="L349" s="81"/>
      <c r="M349" s="138"/>
      <c r="N349" s="4"/>
      <c r="O349" s="139"/>
      <c r="P349" s="139"/>
      <c r="Q349" s="139"/>
      <c r="R349" s="139"/>
      <c r="S349" s="139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5.75" customHeight="1">
      <c r="A350" s="4"/>
      <c r="B350" s="4"/>
      <c r="C350" s="79"/>
      <c r="D350" s="4"/>
      <c r="E350" s="79"/>
      <c r="F350" s="81"/>
      <c r="G350" s="80"/>
      <c r="H350" s="80"/>
      <c r="I350" s="80"/>
      <c r="J350" s="4"/>
      <c r="K350" s="79"/>
      <c r="L350" s="81"/>
      <c r="M350" s="138"/>
      <c r="N350" s="4"/>
      <c r="O350" s="139"/>
      <c r="P350" s="139"/>
      <c r="Q350" s="139"/>
      <c r="R350" s="139"/>
      <c r="S350" s="139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5.75" customHeight="1">
      <c r="A351" s="4"/>
      <c r="B351" s="4"/>
      <c r="C351" s="79"/>
      <c r="D351" s="4"/>
      <c r="E351" s="79"/>
      <c r="F351" s="81"/>
      <c r="G351" s="80"/>
      <c r="H351" s="80"/>
      <c r="I351" s="80"/>
      <c r="J351" s="4"/>
      <c r="K351" s="79"/>
      <c r="L351" s="81"/>
      <c r="M351" s="138"/>
      <c r="N351" s="4"/>
      <c r="O351" s="139"/>
      <c r="P351" s="139"/>
      <c r="Q351" s="139"/>
      <c r="R351" s="139"/>
      <c r="S351" s="139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5.75" customHeight="1">
      <c r="A352" s="4"/>
      <c r="B352" s="4"/>
      <c r="C352" s="79"/>
      <c r="D352" s="4"/>
      <c r="E352" s="79"/>
      <c r="F352" s="81"/>
      <c r="G352" s="80"/>
      <c r="H352" s="80"/>
      <c r="I352" s="80"/>
      <c r="J352" s="4"/>
      <c r="K352" s="79"/>
      <c r="L352" s="81"/>
      <c r="M352" s="138"/>
      <c r="N352" s="4"/>
      <c r="O352" s="139"/>
      <c r="P352" s="139"/>
      <c r="Q352" s="139"/>
      <c r="R352" s="139"/>
      <c r="S352" s="139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5.75" customHeight="1">
      <c r="A353" s="4"/>
      <c r="B353" s="4"/>
      <c r="C353" s="79"/>
      <c r="D353" s="4"/>
      <c r="E353" s="79"/>
      <c r="F353" s="81"/>
      <c r="G353" s="80"/>
      <c r="H353" s="80"/>
      <c r="I353" s="80"/>
      <c r="J353" s="4"/>
      <c r="K353" s="79"/>
      <c r="L353" s="81"/>
      <c r="M353" s="138"/>
      <c r="N353" s="4"/>
      <c r="O353" s="139"/>
      <c r="P353" s="139"/>
      <c r="Q353" s="139"/>
      <c r="R353" s="139"/>
      <c r="S353" s="139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5.75" customHeight="1">
      <c r="A354" s="4"/>
      <c r="B354" s="4"/>
      <c r="C354" s="79"/>
      <c r="D354" s="4"/>
      <c r="E354" s="79"/>
      <c r="F354" s="81"/>
      <c r="G354" s="80"/>
      <c r="H354" s="80"/>
      <c r="I354" s="80"/>
      <c r="J354" s="4"/>
      <c r="K354" s="79"/>
      <c r="L354" s="81"/>
      <c r="M354" s="138"/>
      <c r="N354" s="4"/>
      <c r="O354" s="139"/>
      <c r="P354" s="139"/>
      <c r="Q354" s="139"/>
      <c r="R354" s="139"/>
      <c r="S354" s="139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5.75" customHeight="1">
      <c r="A355" s="4"/>
      <c r="B355" s="4"/>
      <c r="C355" s="79"/>
      <c r="D355" s="4"/>
      <c r="E355" s="79"/>
      <c r="F355" s="81"/>
      <c r="G355" s="80"/>
      <c r="H355" s="80"/>
      <c r="I355" s="80"/>
      <c r="J355" s="4"/>
      <c r="K355" s="79"/>
      <c r="L355" s="81"/>
      <c r="M355" s="138"/>
      <c r="N355" s="4"/>
      <c r="O355" s="139"/>
      <c r="P355" s="139"/>
      <c r="Q355" s="139"/>
      <c r="R355" s="139"/>
      <c r="S355" s="139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5.75" customHeight="1">
      <c r="A356" s="4"/>
      <c r="B356" s="4"/>
      <c r="C356" s="79"/>
      <c r="D356" s="4"/>
      <c r="E356" s="79"/>
      <c r="F356" s="81"/>
      <c r="G356" s="80"/>
      <c r="H356" s="80"/>
      <c r="I356" s="80"/>
      <c r="J356" s="4"/>
      <c r="K356" s="79"/>
      <c r="L356" s="81"/>
      <c r="M356" s="138"/>
      <c r="N356" s="4"/>
      <c r="O356" s="139"/>
      <c r="P356" s="139"/>
      <c r="Q356" s="139"/>
      <c r="R356" s="139"/>
      <c r="S356" s="139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5.75" customHeight="1">
      <c r="A357" s="4"/>
      <c r="B357" s="4"/>
      <c r="C357" s="79"/>
      <c r="D357" s="4"/>
      <c r="E357" s="79"/>
      <c r="F357" s="81"/>
      <c r="G357" s="80"/>
      <c r="H357" s="80"/>
      <c r="I357" s="80"/>
      <c r="J357" s="4"/>
      <c r="K357" s="79"/>
      <c r="L357" s="81"/>
      <c r="M357" s="138"/>
      <c r="N357" s="4"/>
      <c r="O357" s="139"/>
      <c r="P357" s="139"/>
      <c r="Q357" s="139"/>
      <c r="R357" s="139"/>
      <c r="S357" s="139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5.75" customHeight="1">
      <c r="A358" s="4"/>
      <c r="B358" s="4"/>
      <c r="C358" s="79"/>
      <c r="D358" s="4"/>
      <c r="E358" s="79"/>
      <c r="F358" s="81"/>
      <c r="G358" s="80"/>
      <c r="H358" s="80"/>
      <c r="I358" s="80"/>
      <c r="J358" s="4"/>
      <c r="K358" s="79"/>
      <c r="L358" s="81"/>
      <c r="M358" s="138"/>
      <c r="N358" s="4"/>
      <c r="O358" s="139"/>
      <c r="P358" s="139"/>
      <c r="Q358" s="139"/>
      <c r="R358" s="139"/>
      <c r="S358" s="139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5.75" customHeight="1">
      <c r="A359" s="4"/>
      <c r="B359" s="4"/>
      <c r="C359" s="79"/>
      <c r="D359" s="4"/>
      <c r="E359" s="79"/>
      <c r="F359" s="81"/>
      <c r="G359" s="80"/>
      <c r="H359" s="80"/>
      <c r="I359" s="80"/>
      <c r="J359" s="4"/>
      <c r="K359" s="79"/>
      <c r="L359" s="81"/>
      <c r="M359" s="138"/>
      <c r="N359" s="4"/>
      <c r="O359" s="139"/>
      <c r="P359" s="139"/>
      <c r="Q359" s="139"/>
      <c r="R359" s="139"/>
      <c r="S359" s="139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5.75" customHeight="1">
      <c r="A360" s="4"/>
      <c r="B360" s="4"/>
      <c r="C360" s="79"/>
      <c r="D360" s="4"/>
      <c r="E360" s="79"/>
      <c r="F360" s="81"/>
      <c r="G360" s="80"/>
      <c r="H360" s="80"/>
      <c r="I360" s="80"/>
      <c r="J360" s="4"/>
      <c r="K360" s="79"/>
      <c r="L360" s="81"/>
      <c r="M360" s="138"/>
      <c r="N360" s="4"/>
      <c r="O360" s="139"/>
      <c r="P360" s="139"/>
      <c r="Q360" s="139"/>
      <c r="R360" s="139"/>
      <c r="S360" s="139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5.75" customHeight="1">
      <c r="A361" s="4"/>
      <c r="B361" s="4"/>
      <c r="C361" s="79"/>
      <c r="D361" s="4"/>
      <c r="E361" s="79"/>
      <c r="F361" s="81"/>
      <c r="G361" s="80"/>
      <c r="H361" s="80"/>
      <c r="I361" s="80"/>
      <c r="J361" s="4"/>
      <c r="K361" s="79"/>
      <c r="L361" s="81"/>
      <c r="M361" s="138"/>
      <c r="N361" s="4"/>
      <c r="O361" s="139"/>
      <c r="P361" s="139"/>
      <c r="Q361" s="139"/>
      <c r="R361" s="139"/>
      <c r="S361" s="139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5.75" customHeight="1">
      <c r="A362" s="4"/>
      <c r="B362" s="4"/>
      <c r="C362" s="79"/>
      <c r="D362" s="4"/>
      <c r="E362" s="79"/>
      <c r="F362" s="81"/>
      <c r="G362" s="80"/>
      <c r="H362" s="80"/>
      <c r="I362" s="80"/>
      <c r="J362" s="4"/>
      <c r="K362" s="79"/>
      <c r="L362" s="81"/>
      <c r="M362" s="138"/>
      <c r="N362" s="4"/>
      <c r="O362" s="139"/>
      <c r="P362" s="139"/>
      <c r="Q362" s="139"/>
      <c r="R362" s="139"/>
      <c r="S362" s="139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5.75" customHeight="1">
      <c r="A363" s="4"/>
      <c r="B363" s="4"/>
      <c r="C363" s="79"/>
      <c r="D363" s="4"/>
      <c r="E363" s="79"/>
      <c r="F363" s="81"/>
      <c r="G363" s="80"/>
      <c r="H363" s="80"/>
      <c r="I363" s="80"/>
      <c r="J363" s="4"/>
      <c r="K363" s="79"/>
      <c r="L363" s="81"/>
      <c r="M363" s="138"/>
      <c r="N363" s="4"/>
      <c r="O363" s="139"/>
      <c r="P363" s="139"/>
      <c r="Q363" s="139"/>
      <c r="R363" s="139"/>
      <c r="S363" s="139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5.75" customHeight="1">
      <c r="A364" s="4"/>
      <c r="B364" s="4"/>
      <c r="C364" s="79"/>
      <c r="D364" s="4"/>
      <c r="E364" s="79"/>
      <c r="F364" s="81"/>
      <c r="G364" s="80"/>
      <c r="H364" s="80"/>
      <c r="I364" s="80"/>
      <c r="J364" s="4"/>
      <c r="K364" s="79"/>
      <c r="L364" s="81"/>
      <c r="M364" s="138"/>
      <c r="N364" s="4"/>
      <c r="O364" s="139"/>
      <c r="P364" s="139"/>
      <c r="Q364" s="139"/>
      <c r="R364" s="139"/>
      <c r="S364" s="139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5.75" customHeight="1">
      <c r="A365" s="4"/>
      <c r="B365" s="4"/>
      <c r="C365" s="79"/>
      <c r="D365" s="4"/>
      <c r="E365" s="79"/>
      <c r="F365" s="81"/>
      <c r="G365" s="80"/>
      <c r="H365" s="80"/>
      <c r="I365" s="80"/>
      <c r="J365" s="4"/>
      <c r="K365" s="79"/>
      <c r="L365" s="81"/>
      <c r="M365" s="138"/>
      <c r="N365" s="4"/>
      <c r="O365" s="139"/>
      <c r="P365" s="139"/>
      <c r="Q365" s="139"/>
      <c r="R365" s="139"/>
      <c r="S365" s="139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5.75" customHeight="1">
      <c r="A366" s="4"/>
      <c r="B366" s="4"/>
      <c r="C366" s="79"/>
      <c r="D366" s="4"/>
      <c r="E366" s="79"/>
      <c r="F366" s="81"/>
      <c r="G366" s="80"/>
      <c r="H366" s="80"/>
      <c r="I366" s="80"/>
      <c r="J366" s="4"/>
      <c r="K366" s="79"/>
      <c r="L366" s="81"/>
      <c r="M366" s="138"/>
      <c r="N366" s="4"/>
      <c r="O366" s="139"/>
      <c r="P366" s="139"/>
      <c r="Q366" s="139"/>
      <c r="R366" s="139"/>
      <c r="S366" s="139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5.75" customHeight="1">
      <c r="A367" s="4"/>
      <c r="B367" s="4"/>
      <c r="C367" s="79"/>
      <c r="D367" s="4"/>
      <c r="E367" s="79"/>
      <c r="F367" s="81"/>
      <c r="G367" s="80"/>
      <c r="H367" s="80"/>
      <c r="I367" s="80"/>
      <c r="J367" s="4"/>
      <c r="K367" s="79"/>
      <c r="L367" s="81"/>
      <c r="M367" s="138"/>
      <c r="N367" s="4"/>
      <c r="O367" s="139"/>
      <c r="P367" s="139"/>
      <c r="Q367" s="139"/>
      <c r="R367" s="139"/>
      <c r="S367" s="139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5.75" customHeight="1">
      <c r="A368" s="4"/>
      <c r="B368" s="4"/>
      <c r="C368" s="79"/>
      <c r="D368" s="4"/>
      <c r="E368" s="79"/>
      <c r="F368" s="81"/>
      <c r="G368" s="80"/>
      <c r="H368" s="80"/>
      <c r="I368" s="80"/>
      <c r="J368" s="4"/>
      <c r="K368" s="79"/>
      <c r="L368" s="81"/>
      <c r="M368" s="138"/>
      <c r="N368" s="4"/>
      <c r="O368" s="139"/>
      <c r="P368" s="139"/>
      <c r="Q368" s="139"/>
      <c r="R368" s="139"/>
      <c r="S368" s="139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5.75" customHeight="1">
      <c r="A369" s="4"/>
      <c r="B369" s="4"/>
      <c r="C369" s="79"/>
      <c r="D369" s="4"/>
      <c r="E369" s="79"/>
      <c r="F369" s="81"/>
      <c r="G369" s="80"/>
      <c r="H369" s="80"/>
      <c r="I369" s="80"/>
      <c r="J369" s="4"/>
      <c r="K369" s="79"/>
      <c r="L369" s="81"/>
      <c r="M369" s="138"/>
      <c r="N369" s="4"/>
      <c r="O369" s="139"/>
      <c r="P369" s="139"/>
      <c r="Q369" s="139"/>
      <c r="R369" s="139"/>
      <c r="S369" s="139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5.75" customHeight="1">
      <c r="A370" s="4"/>
      <c r="B370" s="4"/>
      <c r="C370" s="79"/>
      <c r="D370" s="4"/>
      <c r="E370" s="79"/>
      <c r="F370" s="81"/>
      <c r="G370" s="80"/>
      <c r="H370" s="80"/>
      <c r="I370" s="80"/>
      <c r="J370" s="4"/>
      <c r="K370" s="79"/>
      <c r="L370" s="81"/>
      <c r="M370" s="138"/>
      <c r="N370" s="4"/>
      <c r="O370" s="139"/>
      <c r="P370" s="139"/>
      <c r="Q370" s="139"/>
      <c r="R370" s="139"/>
      <c r="S370" s="139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5.75" customHeight="1">
      <c r="A371" s="4"/>
      <c r="B371" s="4"/>
      <c r="C371" s="79"/>
      <c r="D371" s="4"/>
      <c r="E371" s="79"/>
      <c r="F371" s="81"/>
      <c r="G371" s="80"/>
      <c r="H371" s="80"/>
      <c r="I371" s="80"/>
      <c r="J371" s="4"/>
      <c r="K371" s="79"/>
      <c r="L371" s="81"/>
      <c r="M371" s="138"/>
      <c r="N371" s="4"/>
      <c r="O371" s="139"/>
      <c r="P371" s="139"/>
      <c r="Q371" s="139"/>
      <c r="R371" s="139"/>
      <c r="S371" s="139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5.75" customHeight="1">
      <c r="A372" s="4"/>
      <c r="B372" s="4"/>
      <c r="C372" s="79"/>
      <c r="D372" s="4"/>
      <c r="E372" s="79"/>
      <c r="F372" s="81"/>
      <c r="G372" s="80"/>
      <c r="H372" s="80"/>
      <c r="I372" s="80"/>
      <c r="J372" s="4"/>
      <c r="K372" s="79"/>
      <c r="L372" s="81"/>
      <c r="M372" s="138"/>
      <c r="N372" s="4"/>
      <c r="O372" s="139"/>
      <c r="P372" s="139"/>
      <c r="Q372" s="139"/>
      <c r="R372" s="139"/>
      <c r="S372" s="139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5.75" customHeight="1">
      <c r="A373" s="4"/>
      <c r="B373" s="4"/>
      <c r="C373" s="79"/>
      <c r="D373" s="4"/>
      <c r="E373" s="79"/>
      <c r="F373" s="81"/>
      <c r="G373" s="80"/>
      <c r="H373" s="80"/>
      <c r="I373" s="80"/>
      <c r="J373" s="4"/>
      <c r="K373" s="79"/>
      <c r="L373" s="81"/>
      <c r="M373" s="138"/>
      <c r="N373" s="4"/>
      <c r="O373" s="139"/>
      <c r="P373" s="139"/>
      <c r="Q373" s="139"/>
      <c r="R373" s="139"/>
      <c r="S373" s="139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5.75" customHeight="1">
      <c r="A374" s="4"/>
      <c r="B374" s="4"/>
      <c r="C374" s="79"/>
      <c r="D374" s="4"/>
      <c r="E374" s="79"/>
      <c r="F374" s="81"/>
      <c r="G374" s="80"/>
      <c r="H374" s="80"/>
      <c r="I374" s="80"/>
      <c r="J374" s="4"/>
      <c r="K374" s="79"/>
      <c r="L374" s="81"/>
      <c r="M374" s="138"/>
      <c r="N374" s="4"/>
      <c r="O374" s="139"/>
      <c r="P374" s="139"/>
      <c r="Q374" s="139"/>
      <c r="R374" s="139"/>
      <c r="S374" s="139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5.75" customHeight="1">
      <c r="A375" s="4"/>
      <c r="B375" s="4"/>
      <c r="C375" s="79"/>
      <c r="D375" s="4"/>
      <c r="E375" s="79"/>
      <c r="F375" s="81"/>
      <c r="G375" s="80"/>
      <c r="H375" s="80"/>
      <c r="I375" s="80"/>
      <c r="J375" s="4"/>
      <c r="K375" s="79"/>
      <c r="L375" s="81"/>
      <c r="M375" s="138"/>
      <c r="N375" s="4"/>
      <c r="O375" s="139"/>
      <c r="P375" s="139"/>
      <c r="Q375" s="139"/>
      <c r="R375" s="139"/>
      <c r="S375" s="139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5.75" customHeight="1">
      <c r="A376" s="4"/>
      <c r="B376" s="4"/>
      <c r="C376" s="79"/>
      <c r="D376" s="4"/>
      <c r="E376" s="79"/>
      <c r="F376" s="81"/>
      <c r="G376" s="80"/>
      <c r="H376" s="80"/>
      <c r="I376" s="80"/>
      <c r="J376" s="4"/>
      <c r="K376" s="79"/>
      <c r="L376" s="81"/>
      <c r="M376" s="138"/>
      <c r="N376" s="4"/>
      <c r="O376" s="139"/>
      <c r="P376" s="139"/>
      <c r="Q376" s="139"/>
      <c r="R376" s="139"/>
      <c r="S376" s="139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5.75" customHeight="1">
      <c r="A377" s="4"/>
      <c r="B377" s="4"/>
      <c r="C377" s="79"/>
      <c r="D377" s="4"/>
      <c r="E377" s="79"/>
      <c r="F377" s="81"/>
      <c r="G377" s="80"/>
      <c r="H377" s="80"/>
      <c r="I377" s="80"/>
      <c r="J377" s="4"/>
      <c r="K377" s="79"/>
      <c r="L377" s="81"/>
      <c r="M377" s="138"/>
      <c r="N377" s="4"/>
      <c r="O377" s="139"/>
      <c r="P377" s="139"/>
      <c r="Q377" s="139"/>
      <c r="R377" s="139"/>
      <c r="S377" s="139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5.75" customHeight="1">
      <c r="A378" s="4"/>
      <c r="B378" s="4"/>
      <c r="C378" s="79"/>
      <c r="D378" s="4"/>
      <c r="E378" s="79"/>
      <c r="F378" s="81"/>
      <c r="G378" s="80"/>
      <c r="H378" s="80"/>
      <c r="I378" s="80"/>
      <c r="J378" s="4"/>
      <c r="K378" s="79"/>
      <c r="L378" s="81"/>
      <c r="M378" s="138"/>
      <c r="N378" s="4"/>
      <c r="O378" s="139"/>
      <c r="P378" s="139"/>
      <c r="Q378" s="139"/>
      <c r="R378" s="139"/>
      <c r="S378" s="139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5.75" customHeight="1">
      <c r="A379" s="4"/>
      <c r="B379" s="4"/>
      <c r="C379" s="79"/>
      <c r="D379" s="4"/>
      <c r="E379" s="79"/>
      <c r="F379" s="81"/>
      <c r="G379" s="80"/>
      <c r="H379" s="80"/>
      <c r="I379" s="80"/>
      <c r="J379" s="4"/>
      <c r="K379" s="79"/>
      <c r="L379" s="81"/>
      <c r="M379" s="138"/>
      <c r="N379" s="4"/>
      <c r="O379" s="139"/>
      <c r="P379" s="139"/>
      <c r="Q379" s="139"/>
      <c r="R379" s="139"/>
      <c r="S379" s="139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5.75" customHeight="1">
      <c r="A380" s="4"/>
      <c r="B380" s="4"/>
      <c r="C380" s="79"/>
      <c r="D380" s="4"/>
      <c r="E380" s="79"/>
      <c r="F380" s="81"/>
      <c r="G380" s="80"/>
      <c r="H380" s="80"/>
      <c r="I380" s="80"/>
      <c r="J380" s="4"/>
      <c r="K380" s="79"/>
      <c r="L380" s="81"/>
      <c r="M380" s="138"/>
      <c r="N380" s="4"/>
      <c r="O380" s="139"/>
      <c r="P380" s="139"/>
      <c r="Q380" s="139"/>
      <c r="R380" s="139"/>
      <c r="S380" s="139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5.75" customHeight="1">
      <c r="A381" s="4"/>
      <c r="B381" s="4"/>
      <c r="C381" s="79"/>
      <c r="D381" s="4"/>
      <c r="E381" s="79"/>
      <c r="F381" s="81"/>
      <c r="G381" s="80"/>
      <c r="H381" s="80"/>
      <c r="I381" s="80"/>
      <c r="J381" s="4"/>
      <c r="K381" s="79"/>
      <c r="L381" s="81"/>
      <c r="M381" s="138"/>
      <c r="N381" s="4"/>
      <c r="O381" s="139"/>
      <c r="P381" s="139"/>
      <c r="Q381" s="139"/>
      <c r="R381" s="139"/>
      <c r="S381" s="139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5.75" customHeight="1">
      <c r="A382" s="4"/>
      <c r="B382" s="4"/>
      <c r="C382" s="79"/>
      <c r="D382" s="4"/>
      <c r="E382" s="79"/>
      <c r="F382" s="81"/>
      <c r="G382" s="80"/>
      <c r="H382" s="80"/>
      <c r="I382" s="80"/>
      <c r="J382" s="4"/>
      <c r="K382" s="79"/>
      <c r="L382" s="81"/>
      <c r="M382" s="138"/>
      <c r="N382" s="4"/>
      <c r="O382" s="139"/>
      <c r="P382" s="139"/>
      <c r="Q382" s="139"/>
      <c r="R382" s="139"/>
      <c r="S382" s="139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5.75" customHeight="1">
      <c r="A383" s="4"/>
      <c r="B383" s="4"/>
      <c r="C383" s="79"/>
      <c r="D383" s="4"/>
      <c r="E383" s="79"/>
      <c r="F383" s="81"/>
      <c r="G383" s="80"/>
      <c r="H383" s="80"/>
      <c r="I383" s="80"/>
      <c r="J383" s="4"/>
      <c r="K383" s="79"/>
      <c r="L383" s="81"/>
      <c r="M383" s="138"/>
      <c r="N383" s="4"/>
      <c r="O383" s="139"/>
      <c r="P383" s="139"/>
      <c r="Q383" s="139"/>
      <c r="R383" s="139"/>
      <c r="S383" s="139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5.75" customHeight="1">
      <c r="A384" s="4"/>
      <c r="B384" s="4"/>
      <c r="C384" s="79"/>
      <c r="D384" s="4"/>
      <c r="E384" s="79"/>
      <c r="F384" s="81"/>
      <c r="G384" s="80"/>
      <c r="H384" s="80"/>
      <c r="I384" s="80"/>
      <c r="J384" s="4"/>
      <c r="K384" s="79"/>
      <c r="L384" s="81"/>
      <c r="M384" s="138"/>
      <c r="N384" s="4"/>
      <c r="O384" s="139"/>
      <c r="P384" s="139"/>
      <c r="Q384" s="139"/>
      <c r="R384" s="139"/>
      <c r="S384" s="139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5.75" customHeight="1">
      <c r="A385" s="4"/>
      <c r="B385" s="4"/>
      <c r="C385" s="79"/>
      <c r="D385" s="4"/>
      <c r="E385" s="79"/>
      <c r="F385" s="81"/>
      <c r="G385" s="80"/>
      <c r="H385" s="80"/>
      <c r="I385" s="80"/>
      <c r="J385" s="4"/>
      <c r="K385" s="79"/>
      <c r="L385" s="81"/>
      <c r="M385" s="138"/>
      <c r="N385" s="4"/>
      <c r="O385" s="139"/>
      <c r="P385" s="139"/>
      <c r="Q385" s="139"/>
      <c r="R385" s="139"/>
      <c r="S385" s="139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5.75" customHeight="1">
      <c r="A386" s="4"/>
      <c r="B386" s="4"/>
      <c r="C386" s="79"/>
      <c r="D386" s="4"/>
      <c r="E386" s="79"/>
      <c r="F386" s="81"/>
      <c r="G386" s="80"/>
      <c r="H386" s="80"/>
      <c r="I386" s="80"/>
      <c r="J386" s="4"/>
      <c r="K386" s="79"/>
      <c r="L386" s="81"/>
      <c r="M386" s="138"/>
      <c r="N386" s="4"/>
      <c r="O386" s="139"/>
      <c r="P386" s="139"/>
      <c r="Q386" s="139"/>
      <c r="R386" s="139"/>
      <c r="S386" s="139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5.75" customHeight="1">
      <c r="A387" s="4"/>
      <c r="B387" s="4"/>
      <c r="C387" s="79"/>
      <c r="D387" s="4"/>
      <c r="E387" s="79"/>
      <c r="F387" s="81"/>
      <c r="G387" s="80"/>
      <c r="H387" s="80"/>
      <c r="I387" s="80"/>
      <c r="J387" s="4"/>
      <c r="K387" s="79"/>
      <c r="L387" s="81"/>
      <c r="M387" s="138"/>
      <c r="N387" s="4"/>
      <c r="O387" s="139"/>
      <c r="P387" s="139"/>
      <c r="Q387" s="139"/>
      <c r="R387" s="139"/>
      <c r="S387" s="139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5.75" customHeight="1">
      <c r="A388" s="4"/>
      <c r="B388" s="4"/>
      <c r="C388" s="79"/>
      <c r="D388" s="4"/>
      <c r="E388" s="79"/>
      <c r="F388" s="81"/>
      <c r="G388" s="80"/>
      <c r="H388" s="80"/>
      <c r="I388" s="80"/>
      <c r="J388" s="4"/>
      <c r="K388" s="79"/>
      <c r="L388" s="81"/>
      <c r="M388" s="138"/>
      <c r="N388" s="4"/>
      <c r="O388" s="139"/>
      <c r="P388" s="139"/>
      <c r="Q388" s="139"/>
      <c r="R388" s="139"/>
      <c r="S388" s="139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5.75" customHeight="1">
      <c r="A389" s="4"/>
      <c r="B389" s="4"/>
      <c r="C389" s="79"/>
      <c r="D389" s="4"/>
      <c r="E389" s="79"/>
      <c r="F389" s="81"/>
      <c r="G389" s="80"/>
      <c r="H389" s="80"/>
      <c r="I389" s="80"/>
      <c r="J389" s="4"/>
      <c r="K389" s="79"/>
      <c r="L389" s="81"/>
      <c r="M389" s="138"/>
      <c r="N389" s="4"/>
      <c r="O389" s="139"/>
      <c r="P389" s="139"/>
      <c r="Q389" s="139"/>
      <c r="R389" s="139"/>
      <c r="S389" s="139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5.75" customHeight="1">
      <c r="A390" s="4"/>
      <c r="B390" s="4"/>
      <c r="C390" s="79"/>
      <c r="D390" s="4"/>
      <c r="E390" s="79"/>
      <c r="F390" s="81"/>
      <c r="G390" s="80"/>
      <c r="H390" s="80"/>
      <c r="I390" s="80"/>
      <c r="J390" s="4"/>
      <c r="K390" s="79"/>
      <c r="L390" s="81"/>
      <c r="M390" s="138"/>
      <c r="N390" s="4"/>
      <c r="O390" s="139"/>
      <c r="P390" s="139"/>
      <c r="Q390" s="139"/>
      <c r="R390" s="139"/>
      <c r="S390" s="139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5.75" customHeight="1">
      <c r="A391" s="4"/>
      <c r="B391" s="4"/>
      <c r="C391" s="79"/>
      <c r="D391" s="4"/>
      <c r="E391" s="79"/>
      <c r="F391" s="81"/>
      <c r="G391" s="80"/>
      <c r="H391" s="80"/>
      <c r="I391" s="80"/>
      <c r="J391" s="4"/>
      <c r="K391" s="79"/>
      <c r="L391" s="81"/>
      <c r="M391" s="138"/>
      <c r="N391" s="4"/>
      <c r="O391" s="139"/>
      <c r="P391" s="139"/>
      <c r="Q391" s="139"/>
      <c r="R391" s="139"/>
      <c r="S391" s="139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5.75" customHeight="1">
      <c r="A392" s="4"/>
      <c r="B392" s="4"/>
      <c r="C392" s="79"/>
      <c r="D392" s="4"/>
      <c r="E392" s="79"/>
      <c r="F392" s="81"/>
      <c r="G392" s="80"/>
      <c r="H392" s="80"/>
      <c r="I392" s="80"/>
      <c r="J392" s="4"/>
      <c r="K392" s="79"/>
      <c r="L392" s="81"/>
      <c r="M392" s="138"/>
      <c r="N392" s="4"/>
      <c r="O392" s="139"/>
      <c r="P392" s="139"/>
      <c r="Q392" s="139"/>
      <c r="R392" s="139"/>
      <c r="S392" s="139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5.75" customHeight="1">
      <c r="A393" s="4"/>
      <c r="B393" s="4"/>
      <c r="C393" s="79"/>
      <c r="D393" s="4"/>
      <c r="E393" s="79"/>
      <c r="F393" s="81"/>
      <c r="G393" s="80"/>
      <c r="H393" s="80"/>
      <c r="I393" s="80"/>
      <c r="J393" s="4"/>
      <c r="K393" s="79"/>
      <c r="L393" s="81"/>
      <c r="M393" s="138"/>
      <c r="N393" s="4"/>
      <c r="O393" s="139"/>
      <c r="P393" s="139"/>
      <c r="Q393" s="139"/>
      <c r="R393" s="139"/>
      <c r="S393" s="139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5.75" customHeight="1">
      <c r="A394" s="4"/>
      <c r="B394" s="4"/>
      <c r="C394" s="79"/>
      <c r="D394" s="4"/>
      <c r="E394" s="79"/>
      <c r="F394" s="81"/>
      <c r="G394" s="80"/>
      <c r="H394" s="80"/>
      <c r="I394" s="80"/>
      <c r="J394" s="4"/>
      <c r="K394" s="79"/>
      <c r="L394" s="81"/>
      <c r="M394" s="138"/>
      <c r="N394" s="4"/>
      <c r="O394" s="139"/>
      <c r="P394" s="139"/>
      <c r="Q394" s="139"/>
      <c r="R394" s="139"/>
      <c r="S394" s="139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5.75" customHeight="1">
      <c r="A395" s="4"/>
      <c r="B395" s="4"/>
      <c r="C395" s="79"/>
      <c r="D395" s="4"/>
      <c r="E395" s="79"/>
      <c r="F395" s="81"/>
      <c r="G395" s="80"/>
      <c r="H395" s="80"/>
      <c r="I395" s="80"/>
      <c r="J395" s="4"/>
      <c r="K395" s="79"/>
      <c r="L395" s="81"/>
      <c r="M395" s="138"/>
      <c r="N395" s="4"/>
      <c r="O395" s="139"/>
      <c r="P395" s="139"/>
      <c r="Q395" s="139"/>
      <c r="R395" s="139"/>
      <c r="S395" s="139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5.75" customHeight="1">
      <c r="A396" s="4"/>
      <c r="B396" s="4"/>
      <c r="C396" s="79"/>
      <c r="D396" s="4"/>
      <c r="E396" s="79"/>
      <c r="F396" s="81"/>
      <c r="G396" s="80"/>
      <c r="H396" s="80"/>
      <c r="I396" s="80"/>
      <c r="J396" s="4"/>
      <c r="K396" s="79"/>
      <c r="L396" s="81"/>
      <c r="M396" s="138"/>
      <c r="N396" s="4"/>
      <c r="O396" s="139"/>
      <c r="P396" s="139"/>
      <c r="Q396" s="139"/>
      <c r="R396" s="139"/>
      <c r="S396" s="139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5.75" customHeight="1">
      <c r="A397" s="4"/>
      <c r="B397" s="4"/>
      <c r="C397" s="79"/>
      <c r="D397" s="4"/>
      <c r="E397" s="79"/>
      <c r="F397" s="81"/>
      <c r="G397" s="80"/>
      <c r="H397" s="80"/>
      <c r="I397" s="80"/>
      <c r="J397" s="4"/>
      <c r="K397" s="79"/>
      <c r="L397" s="81"/>
      <c r="M397" s="138"/>
      <c r="N397" s="4"/>
      <c r="O397" s="139"/>
      <c r="P397" s="139"/>
      <c r="Q397" s="139"/>
      <c r="R397" s="139"/>
      <c r="S397" s="139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5.75" customHeight="1">
      <c r="A398" s="4"/>
      <c r="B398" s="4"/>
      <c r="C398" s="79"/>
      <c r="D398" s="4"/>
      <c r="E398" s="79"/>
      <c r="F398" s="81"/>
      <c r="G398" s="80"/>
      <c r="H398" s="80"/>
      <c r="I398" s="80"/>
      <c r="J398" s="4"/>
      <c r="K398" s="79"/>
      <c r="L398" s="81"/>
      <c r="M398" s="138"/>
      <c r="N398" s="4"/>
      <c r="O398" s="139"/>
      <c r="P398" s="139"/>
      <c r="Q398" s="139"/>
      <c r="R398" s="139"/>
      <c r="S398" s="139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5.75" customHeight="1">
      <c r="A399" s="4"/>
      <c r="B399" s="4"/>
      <c r="C399" s="79"/>
      <c r="D399" s="4"/>
      <c r="E399" s="79"/>
      <c r="F399" s="81"/>
      <c r="G399" s="80"/>
      <c r="H399" s="80"/>
      <c r="I399" s="80"/>
      <c r="J399" s="4"/>
      <c r="K399" s="79"/>
      <c r="L399" s="81"/>
      <c r="M399" s="138"/>
      <c r="N399" s="4"/>
      <c r="O399" s="139"/>
      <c r="P399" s="139"/>
      <c r="Q399" s="139"/>
      <c r="R399" s="139"/>
      <c r="S399" s="139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5.75" customHeight="1">
      <c r="A400" s="4"/>
      <c r="B400" s="4"/>
      <c r="C400" s="79"/>
      <c r="D400" s="4"/>
      <c r="E400" s="79"/>
      <c r="F400" s="81"/>
      <c r="G400" s="80"/>
      <c r="H400" s="80"/>
      <c r="I400" s="80"/>
      <c r="J400" s="4"/>
      <c r="K400" s="79"/>
      <c r="L400" s="81"/>
      <c r="M400" s="138"/>
      <c r="N400" s="4"/>
      <c r="O400" s="139"/>
      <c r="P400" s="139"/>
      <c r="Q400" s="139"/>
      <c r="R400" s="139"/>
      <c r="S400" s="139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5.75" customHeight="1">
      <c r="A401" s="4"/>
      <c r="B401" s="4"/>
      <c r="C401" s="79"/>
      <c r="D401" s="4"/>
      <c r="E401" s="79"/>
      <c r="F401" s="81"/>
      <c r="G401" s="80"/>
      <c r="H401" s="80"/>
      <c r="I401" s="80"/>
      <c r="J401" s="4"/>
      <c r="K401" s="79"/>
      <c r="L401" s="81"/>
      <c r="M401" s="138"/>
      <c r="N401" s="4"/>
      <c r="O401" s="139"/>
      <c r="P401" s="139"/>
      <c r="Q401" s="139"/>
      <c r="R401" s="139"/>
      <c r="S401" s="139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5.75" customHeight="1">
      <c r="A402" s="4"/>
      <c r="B402" s="4"/>
      <c r="C402" s="79"/>
      <c r="D402" s="4"/>
      <c r="E402" s="79"/>
      <c r="F402" s="81"/>
      <c r="G402" s="80"/>
      <c r="H402" s="80"/>
      <c r="I402" s="80"/>
      <c r="J402" s="4"/>
      <c r="K402" s="79"/>
      <c r="L402" s="81"/>
      <c r="M402" s="138"/>
      <c r="N402" s="4"/>
      <c r="O402" s="139"/>
      <c r="P402" s="139"/>
      <c r="Q402" s="139"/>
      <c r="R402" s="139"/>
      <c r="S402" s="139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5.75" customHeight="1">
      <c r="A403" s="4"/>
      <c r="B403" s="4"/>
      <c r="C403" s="79"/>
      <c r="D403" s="4"/>
      <c r="E403" s="79"/>
      <c r="F403" s="81"/>
      <c r="G403" s="80"/>
      <c r="H403" s="80"/>
      <c r="I403" s="80"/>
      <c r="J403" s="4"/>
      <c r="K403" s="79"/>
      <c r="L403" s="81"/>
      <c r="M403" s="138"/>
      <c r="N403" s="4"/>
      <c r="O403" s="139"/>
      <c r="P403" s="139"/>
      <c r="Q403" s="139"/>
      <c r="R403" s="139"/>
      <c r="S403" s="139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5.75" customHeight="1">
      <c r="A404" s="4"/>
      <c r="B404" s="4"/>
      <c r="C404" s="79"/>
      <c r="D404" s="4"/>
      <c r="E404" s="79"/>
      <c r="F404" s="81"/>
      <c r="G404" s="80"/>
      <c r="H404" s="80"/>
      <c r="I404" s="80"/>
      <c r="J404" s="4"/>
      <c r="K404" s="79"/>
      <c r="L404" s="81"/>
      <c r="M404" s="138"/>
      <c r="N404" s="4"/>
      <c r="O404" s="139"/>
      <c r="P404" s="139"/>
      <c r="Q404" s="139"/>
      <c r="R404" s="139"/>
      <c r="S404" s="139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5.75" customHeight="1">
      <c r="A405" s="4"/>
      <c r="B405" s="4"/>
      <c r="C405" s="79"/>
      <c r="D405" s="4"/>
      <c r="E405" s="79"/>
      <c r="F405" s="81"/>
      <c r="G405" s="80"/>
      <c r="H405" s="80"/>
      <c r="I405" s="80"/>
      <c r="J405" s="4"/>
      <c r="K405" s="79"/>
      <c r="L405" s="81"/>
      <c r="M405" s="138"/>
      <c r="N405" s="4"/>
      <c r="O405" s="139"/>
      <c r="P405" s="139"/>
      <c r="Q405" s="139"/>
      <c r="R405" s="139"/>
      <c r="S405" s="139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5.75" customHeight="1">
      <c r="A406" s="4"/>
      <c r="B406" s="4"/>
      <c r="C406" s="79"/>
      <c r="D406" s="4"/>
      <c r="E406" s="79"/>
      <c r="F406" s="81"/>
      <c r="G406" s="80"/>
      <c r="H406" s="80"/>
      <c r="I406" s="80"/>
      <c r="J406" s="4"/>
      <c r="K406" s="79"/>
      <c r="L406" s="81"/>
      <c r="M406" s="138"/>
      <c r="N406" s="4"/>
      <c r="O406" s="139"/>
      <c r="P406" s="139"/>
      <c r="Q406" s="139"/>
      <c r="R406" s="139"/>
      <c r="S406" s="139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5.75" customHeight="1">
      <c r="A407" s="4"/>
      <c r="B407" s="4"/>
      <c r="C407" s="79"/>
      <c r="D407" s="4"/>
      <c r="E407" s="79"/>
      <c r="F407" s="81"/>
      <c r="G407" s="80"/>
      <c r="H407" s="80"/>
      <c r="I407" s="80"/>
      <c r="J407" s="4"/>
      <c r="K407" s="79"/>
      <c r="L407" s="81"/>
      <c r="M407" s="138"/>
      <c r="N407" s="4"/>
      <c r="O407" s="139"/>
      <c r="P407" s="139"/>
      <c r="Q407" s="139"/>
      <c r="R407" s="139"/>
      <c r="S407" s="139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5.75" customHeight="1">
      <c r="A408" s="4"/>
      <c r="B408" s="4"/>
      <c r="C408" s="79"/>
      <c r="D408" s="4"/>
      <c r="E408" s="79"/>
      <c r="F408" s="81"/>
      <c r="G408" s="80"/>
      <c r="H408" s="80"/>
      <c r="I408" s="80"/>
      <c r="J408" s="4"/>
      <c r="K408" s="79"/>
      <c r="L408" s="81"/>
      <c r="M408" s="138"/>
      <c r="N408" s="4"/>
      <c r="O408" s="139"/>
      <c r="P408" s="139"/>
      <c r="Q408" s="139"/>
      <c r="R408" s="139"/>
      <c r="S408" s="139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5.75" customHeight="1">
      <c r="A409" s="4"/>
      <c r="B409" s="4"/>
      <c r="C409" s="79"/>
      <c r="D409" s="4"/>
      <c r="E409" s="79"/>
      <c r="F409" s="81"/>
      <c r="G409" s="80"/>
      <c r="H409" s="80"/>
      <c r="I409" s="80"/>
      <c r="J409" s="4"/>
      <c r="K409" s="79"/>
      <c r="L409" s="81"/>
      <c r="M409" s="138"/>
      <c r="N409" s="4"/>
      <c r="O409" s="139"/>
      <c r="P409" s="139"/>
      <c r="Q409" s="139"/>
      <c r="R409" s="139"/>
      <c r="S409" s="139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5.75" customHeight="1">
      <c r="A410" s="4"/>
      <c r="B410" s="4"/>
      <c r="C410" s="79"/>
      <c r="D410" s="4"/>
      <c r="E410" s="79"/>
      <c r="F410" s="81"/>
      <c r="G410" s="80"/>
      <c r="H410" s="80"/>
      <c r="I410" s="80"/>
      <c r="J410" s="4"/>
      <c r="K410" s="79"/>
      <c r="L410" s="81"/>
      <c r="M410" s="138"/>
      <c r="N410" s="4"/>
      <c r="O410" s="139"/>
      <c r="P410" s="139"/>
      <c r="Q410" s="139"/>
      <c r="R410" s="139"/>
      <c r="S410" s="139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5.75" customHeight="1">
      <c r="A411" s="4"/>
      <c r="B411" s="4"/>
      <c r="C411" s="79"/>
      <c r="D411" s="4"/>
      <c r="E411" s="79"/>
      <c r="F411" s="81"/>
      <c r="G411" s="80"/>
      <c r="H411" s="80"/>
      <c r="I411" s="80"/>
      <c r="J411" s="4"/>
      <c r="K411" s="79"/>
      <c r="L411" s="81"/>
      <c r="M411" s="138"/>
      <c r="N411" s="4"/>
      <c r="O411" s="139"/>
      <c r="P411" s="139"/>
      <c r="Q411" s="139"/>
      <c r="R411" s="139"/>
      <c r="S411" s="139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5.75" customHeight="1">
      <c r="A412" s="4"/>
      <c r="B412" s="4"/>
      <c r="C412" s="79"/>
      <c r="D412" s="4"/>
      <c r="E412" s="79"/>
      <c r="F412" s="81"/>
      <c r="G412" s="80"/>
      <c r="H412" s="80"/>
      <c r="I412" s="80"/>
      <c r="J412" s="4"/>
      <c r="K412" s="79"/>
      <c r="L412" s="81"/>
      <c r="M412" s="138"/>
      <c r="N412" s="4"/>
      <c r="O412" s="139"/>
      <c r="P412" s="139"/>
      <c r="Q412" s="139"/>
      <c r="R412" s="139"/>
      <c r="S412" s="139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5.75" customHeight="1">
      <c r="A413" s="4"/>
      <c r="B413" s="4"/>
      <c r="C413" s="79"/>
      <c r="D413" s="4"/>
      <c r="E413" s="79"/>
      <c r="F413" s="81"/>
      <c r="G413" s="80"/>
      <c r="H413" s="80"/>
      <c r="I413" s="80"/>
      <c r="J413" s="4"/>
      <c r="K413" s="79"/>
      <c r="L413" s="81"/>
      <c r="M413" s="138"/>
      <c r="N413" s="4"/>
      <c r="O413" s="139"/>
      <c r="P413" s="139"/>
      <c r="Q413" s="139"/>
      <c r="R413" s="139"/>
      <c r="S413" s="139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5.75" customHeight="1">
      <c r="A414" s="4"/>
      <c r="B414" s="4"/>
      <c r="C414" s="79"/>
      <c r="D414" s="4"/>
      <c r="E414" s="79"/>
      <c r="F414" s="81"/>
      <c r="G414" s="80"/>
      <c r="H414" s="80"/>
      <c r="I414" s="80"/>
      <c r="J414" s="4"/>
      <c r="K414" s="79"/>
      <c r="L414" s="81"/>
      <c r="M414" s="138"/>
      <c r="N414" s="4"/>
      <c r="O414" s="139"/>
      <c r="P414" s="139"/>
      <c r="Q414" s="139"/>
      <c r="R414" s="139"/>
      <c r="S414" s="139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5.75" customHeight="1">
      <c r="A415" s="4"/>
      <c r="B415" s="4"/>
      <c r="C415" s="79"/>
      <c r="D415" s="4"/>
      <c r="E415" s="79"/>
      <c r="F415" s="81"/>
      <c r="G415" s="80"/>
      <c r="H415" s="80"/>
      <c r="I415" s="80"/>
      <c r="J415" s="4"/>
      <c r="K415" s="79"/>
      <c r="L415" s="81"/>
      <c r="M415" s="138"/>
      <c r="N415" s="4"/>
      <c r="O415" s="139"/>
      <c r="P415" s="139"/>
      <c r="Q415" s="139"/>
      <c r="R415" s="139"/>
      <c r="S415" s="139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5.75" customHeight="1">
      <c r="A416" s="4"/>
      <c r="B416" s="4"/>
      <c r="C416" s="79"/>
      <c r="D416" s="4"/>
      <c r="E416" s="79"/>
      <c r="F416" s="81"/>
      <c r="G416" s="80"/>
      <c r="H416" s="80"/>
      <c r="I416" s="80"/>
      <c r="J416" s="4"/>
      <c r="K416" s="79"/>
      <c r="L416" s="81"/>
      <c r="M416" s="138"/>
      <c r="N416" s="4"/>
      <c r="O416" s="139"/>
      <c r="P416" s="139"/>
      <c r="Q416" s="139"/>
      <c r="R416" s="139"/>
      <c r="S416" s="139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5.75" customHeight="1">
      <c r="A417" s="4"/>
      <c r="B417" s="4"/>
      <c r="C417" s="79"/>
      <c r="D417" s="4"/>
      <c r="E417" s="79"/>
      <c r="F417" s="81"/>
      <c r="G417" s="80"/>
      <c r="H417" s="80"/>
      <c r="I417" s="80"/>
      <c r="J417" s="4"/>
      <c r="K417" s="79"/>
      <c r="L417" s="81"/>
      <c r="M417" s="138"/>
      <c r="N417" s="4"/>
      <c r="O417" s="139"/>
      <c r="P417" s="139"/>
      <c r="Q417" s="139"/>
      <c r="R417" s="139"/>
      <c r="S417" s="139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5.75" customHeight="1">
      <c r="A418" s="4"/>
      <c r="B418" s="4"/>
      <c r="C418" s="79"/>
      <c r="D418" s="4"/>
      <c r="E418" s="79"/>
      <c r="F418" s="81"/>
      <c r="G418" s="80"/>
      <c r="H418" s="80"/>
      <c r="I418" s="80"/>
      <c r="J418" s="4"/>
      <c r="K418" s="79"/>
      <c r="L418" s="81"/>
      <c r="M418" s="138"/>
      <c r="N418" s="4"/>
      <c r="O418" s="139"/>
      <c r="P418" s="139"/>
      <c r="Q418" s="139"/>
      <c r="R418" s="139"/>
      <c r="S418" s="139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5.75" customHeight="1">
      <c r="A419" s="4"/>
      <c r="B419" s="4"/>
      <c r="C419" s="79"/>
      <c r="D419" s="4"/>
      <c r="E419" s="79"/>
      <c r="F419" s="81"/>
      <c r="G419" s="80"/>
      <c r="H419" s="80"/>
      <c r="I419" s="80"/>
      <c r="J419" s="4"/>
      <c r="K419" s="79"/>
      <c r="L419" s="81"/>
      <c r="M419" s="138"/>
      <c r="N419" s="4"/>
      <c r="O419" s="139"/>
      <c r="P419" s="139"/>
      <c r="Q419" s="139"/>
      <c r="R419" s="139"/>
      <c r="S419" s="139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5.75" customHeight="1">
      <c r="A420" s="4"/>
      <c r="B420" s="4"/>
      <c r="C420" s="79"/>
      <c r="D420" s="4"/>
      <c r="E420" s="79"/>
      <c r="F420" s="81"/>
      <c r="G420" s="80"/>
      <c r="H420" s="80"/>
      <c r="I420" s="80"/>
      <c r="J420" s="4"/>
      <c r="K420" s="79"/>
      <c r="L420" s="81"/>
      <c r="M420" s="138"/>
      <c r="N420" s="4"/>
      <c r="O420" s="139"/>
      <c r="P420" s="139"/>
      <c r="Q420" s="139"/>
      <c r="R420" s="139"/>
      <c r="S420" s="139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5.75" customHeight="1">
      <c r="A421" s="4"/>
      <c r="B421" s="4"/>
      <c r="C421" s="79"/>
      <c r="D421" s="4"/>
      <c r="E421" s="79"/>
      <c r="F421" s="81"/>
      <c r="G421" s="80"/>
      <c r="H421" s="80"/>
      <c r="I421" s="80"/>
      <c r="J421" s="4"/>
      <c r="K421" s="79"/>
      <c r="L421" s="81"/>
      <c r="M421" s="138"/>
      <c r="N421" s="4"/>
      <c r="O421" s="139"/>
      <c r="P421" s="139"/>
      <c r="Q421" s="139"/>
      <c r="R421" s="139"/>
      <c r="S421" s="139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5.75" customHeight="1">
      <c r="A422" s="4"/>
      <c r="B422" s="4"/>
      <c r="C422" s="79"/>
      <c r="D422" s="4"/>
      <c r="E422" s="79"/>
      <c r="F422" s="81"/>
      <c r="G422" s="80"/>
      <c r="H422" s="80"/>
      <c r="I422" s="80"/>
      <c r="J422" s="4"/>
      <c r="K422" s="79"/>
      <c r="L422" s="81"/>
      <c r="M422" s="138"/>
      <c r="N422" s="4"/>
      <c r="O422" s="139"/>
      <c r="P422" s="139"/>
      <c r="Q422" s="139"/>
      <c r="R422" s="139"/>
      <c r="S422" s="139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5.75" customHeight="1">
      <c r="A423" s="4"/>
      <c r="B423" s="4"/>
      <c r="C423" s="79"/>
      <c r="D423" s="4"/>
      <c r="E423" s="79"/>
      <c r="F423" s="81"/>
      <c r="G423" s="80"/>
      <c r="H423" s="80"/>
      <c r="I423" s="80"/>
      <c r="J423" s="4"/>
      <c r="K423" s="79"/>
      <c r="L423" s="81"/>
      <c r="M423" s="138"/>
      <c r="N423" s="4"/>
      <c r="O423" s="139"/>
      <c r="P423" s="139"/>
      <c r="Q423" s="139"/>
      <c r="R423" s="139"/>
      <c r="S423" s="139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5.75" customHeight="1">
      <c r="A424" s="4"/>
      <c r="B424" s="4"/>
      <c r="C424" s="79"/>
      <c r="D424" s="4"/>
      <c r="E424" s="79"/>
      <c r="F424" s="81"/>
      <c r="G424" s="80"/>
      <c r="H424" s="80"/>
      <c r="I424" s="80"/>
      <c r="J424" s="4"/>
      <c r="K424" s="79"/>
      <c r="L424" s="81"/>
      <c r="M424" s="138"/>
      <c r="N424" s="4"/>
      <c r="O424" s="139"/>
      <c r="P424" s="139"/>
      <c r="Q424" s="139"/>
      <c r="R424" s="139"/>
      <c r="S424" s="139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5.75" customHeight="1">
      <c r="A425" s="4"/>
      <c r="B425" s="4"/>
      <c r="C425" s="79"/>
      <c r="D425" s="4"/>
      <c r="E425" s="79"/>
      <c r="F425" s="81"/>
      <c r="G425" s="80"/>
      <c r="H425" s="80"/>
      <c r="I425" s="80"/>
      <c r="J425" s="4"/>
      <c r="K425" s="79"/>
      <c r="L425" s="81"/>
      <c r="M425" s="138"/>
      <c r="N425" s="4"/>
      <c r="O425" s="139"/>
      <c r="P425" s="139"/>
      <c r="Q425" s="139"/>
      <c r="R425" s="139"/>
      <c r="S425" s="139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5.75" customHeight="1">
      <c r="A426" s="4"/>
      <c r="B426" s="4"/>
      <c r="C426" s="79"/>
      <c r="D426" s="4"/>
      <c r="E426" s="79"/>
      <c r="F426" s="81"/>
      <c r="G426" s="80"/>
      <c r="H426" s="80"/>
      <c r="I426" s="80"/>
      <c r="J426" s="4"/>
      <c r="K426" s="79"/>
      <c r="L426" s="81"/>
      <c r="M426" s="138"/>
      <c r="N426" s="4"/>
      <c r="O426" s="139"/>
      <c r="P426" s="139"/>
      <c r="Q426" s="139"/>
      <c r="R426" s="139"/>
      <c r="S426" s="139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5.75" customHeight="1">
      <c r="A427" s="4"/>
      <c r="B427" s="4"/>
      <c r="C427" s="79"/>
      <c r="D427" s="4"/>
      <c r="E427" s="79"/>
      <c r="F427" s="81"/>
      <c r="G427" s="80"/>
      <c r="H427" s="80"/>
      <c r="I427" s="80"/>
      <c r="J427" s="4"/>
      <c r="K427" s="79"/>
      <c r="L427" s="81"/>
      <c r="M427" s="138"/>
      <c r="N427" s="4"/>
      <c r="O427" s="139"/>
      <c r="P427" s="139"/>
      <c r="Q427" s="139"/>
      <c r="R427" s="139"/>
      <c r="S427" s="139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5.75" customHeight="1">
      <c r="A428" s="4"/>
      <c r="B428" s="4"/>
      <c r="C428" s="79"/>
      <c r="D428" s="4"/>
      <c r="E428" s="79"/>
      <c r="F428" s="81"/>
      <c r="G428" s="80"/>
      <c r="H428" s="80"/>
      <c r="I428" s="80"/>
      <c r="J428" s="4"/>
      <c r="K428" s="79"/>
      <c r="L428" s="81"/>
      <c r="M428" s="138"/>
      <c r="N428" s="4"/>
      <c r="O428" s="139"/>
      <c r="P428" s="139"/>
      <c r="Q428" s="139"/>
      <c r="R428" s="139"/>
      <c r="S428" s="139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5.75" customHeight="1">
      <c r="A429" s="4"/>
      <c r="B429" s="4"/>
      <c r="C429" s="79"/>
      <c r="D429" s="4"/>
      <c r="E429" s="79"/>
      <c r="F429" s="81"/>
      <c r="G429" s="80"/>
      <c r="H429" s="80"/>
      <c r="I429" s="80"/>
      <c r="J429" s="4"/>
      <c r="K429" s="79"/>
      <c r="L429" s="81"/>
      <c r="M429" s="138"/>
      <c r="N429" s="4"/>
      <c r="O429" s="139"/>
      <c r="P429" s="139"/>
      <c r="Q429" s="139"/>
      <c r="R429" s="139"/>
      <c r="S429" s="139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5.75" customHeight="1">
      <c r="A430" s="4"/>
      <c r="B430" s="4"/>
      <c r="C430" s="79"/>
      <c r="D430" s="4"/>
      <c r="E430" s="79"/>
      <c r="F430" s="81"/>
      <c r="G430" s="80"/>
      <c r="H430" s="80"/>
      <c r="I430" s="80"/>
      <c r="J430" s="4"/>
      <c r="K430" s="79"/>
      <c r="L430" s="81"/>
      <c r="M430" s="138"/>
      <c r="N430" s="4"/>
      <c r="O430" s="139"/>
      <c r="P430" s="139"/>
      <c r="Q430" s="139"/>
      <c r="R430" s="139"/>
      <c r="S430" s="139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5.75" customHeight="1">
      <c r="A431" s="4"/>
      <c r="B431" s="4"/>
      <c r="C431" s="79"/>
      <c r="D431" s="4"/>
      <c r="E431" s="79"/>
      <c r="F431" s="81"/>
      <c r="G431" s="80"/>
      <c r="H431" s="80"/>
      <c r="I431" s="80"/>
      <c r="J431" s="4"/>
      <c r="K431" s="79"/>
      <c r="L431" s="81"/>
      <c r="M431" s="138"/>
      <c r="N431" s="4"/>
      <c r="O431" s="139"/>
      <c r="P431" s="139"/>
      <c r="Q431" s="139"/>
      <c r="R431" s="139"/>
      <c r="S431" s="139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5.75" customHeight="1">
      <c r="A432" s="4"/>
      <c r="B432" s="4"/>
      <c r="C432" s="79"/>
      <c r="D432" s="4"/>
      <c r="E432" s="79"/>
      <c r="F432" s="81"/>
      <c r="G432" s="80"/>
      <c r="H432" s="80"/>
      <c r="I432" s="80"/>
      <c r="J432" s="4"/>
      <c r="K432" s="79"/>
      <c r="L432" s="81"/>
      <c r="M432" s="138"/>
      <c r="N432" s="4"/>
      <c r="O432" s="139"/>
      <c r="P432" s="139"/>
      <c r="Q432" s="139"/>
      <c r="R432" s="139"/>
      <c r="S432" s="139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5.75" customHeight="1">
      <c r="A433" s="4"/>
      <c r="B433" s="4"/>
      <c r="C433" s="79"/>
      <c r="D433" s="4"/>
      <c r="E433" s="79"/>
      <c r="F433" s="81"/>
      <c r="G433" s="80"/>
      <c r="H433" s="80"/>
      <c r="I433" s="80"/>
      <c r="J433" s="4"/>
      <c r="K433" s="79"/>
      <c r="L433" s="81"/>
      <c r="M433" s="138"/>
      <c r="N433" s="4"/>
      <c r="O433" s="139"/>
      <c r="P433" s="139"/>
      <c r="Q433" s="139"/>
      <c r="R433" s="139"/>
      <c r="S433" s="139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5.75" customHeight="1">
      <c r="A434" s="4"/>
      <c r="B434" s="4"/>
      <c r="C434" s="79"/>
      <c r="D434" s="4"/>
      <c r="E434" s="79"/>
      <c r="F434" s="81"/>
      <c r="G434" s="80"/>
      <c r="H434" s="80"/>
      <c r="I434" s="80"/>
      <c r="J434" s="4"/>
      <c r="K434" s="79"/>
      <c r="L434" s="81"/>
      <c r="M434" s="138"/>
      <c r="N434" s="4"/>
      <c r="O434" s="139"/>
      <c r="P434" s="139"/>
      <c r="Q434" s="139"/>
      <c r="R434" s="139"/>
      <c r="S434" s="139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5.75" customHeight="1">
      <c r="A435" s="4"/>
      <c r="B435" s="4"/>
      <c r="C435" s="79"/>
      <c r="D435" s="4"/>
      <c r="E435" s="79"/>
      <c r="F435" s="81"/>
      <c r="G435" s="80"/>
      <c r="H435" s="80"/>
      <c r="I435" s="80"/>
      <c r="J435" s="4"/>
      <c r="K435" s="79"/>
      <c r="L435" s="81"/>
      <c r="M435" s="138"/>
      <c r="N435" s="4"/>
      <c r="O435" s="139"/>
      <c r="P435" s="139"/>
      <c r="Q435" s="139"/>
      <c r="R435" s="139"/>
      <c r="S435" s="139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5.75" customHeight="1">
      <c r="A436" s="4"/>
      <c r="B436" s="4"/>
      <c r="C436" s="79"/>
      <c r="D436" s="4"/>
      <c r="E436" s="79"/>
      <c r="F436" s="81"/>
      <c r="G436" s="80"/>
      <c r="H436" s="80"/>
      <c r="I436" s="80"/>
      <c r="J436" s="4"/>
      <c r="K436" s="79"/>
      <c r="L436" s="81"/>
      <c r="M436" s="138"/>
      <c r="N436" s="4"/>
      <c r="O436" s="139"/>
      <c r="P436" s="139"/>
      <c r="Q436" s="139"/>
      <c r="R436" s="139"/>
      <c r="S436" s="139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5.75" customHeight="1">
      <c r="A437" s="4"/>
      <c r="B437" s="4"/>
      <c r="C437" s="79"/>
      <c r="D437" s="4"/>
      <c r="E437" s="79"/>
      <c r="F437" s="81"/>
      <c r="G437" s="80"/>
      <c r="H437" s="80"/>
      <c r="I437" s="80"/>
      <c r="J437" s="4"/>
      <c r="K437" s="79"/>
      <c r="L437" s="81"/>
      <c r="M437" s="138"/>
      <c r="N437" s="4"/>
      <c r="O437" s="139"/>
      <c r="P437" s="139"/>
      <c r="Q437" s="139"/>
      <c r="R437" s="139"/>
      <c r="S437" s="139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5.75" customHeight="1">
      <c r="A438" s="4"/>
      <c r="B438" s="4"/>
      <c r="C438" s="79"/>
      <c r="D438" s="4"/>
      <c r="E438" s="79"/>
      <c r="F438" s="81"/>
      <c r="G438" s="80"/>
      <c r="H438" s="80"/>
      <c r="I438" s="80"/>
      <c r="J438" s="4"/>
      <c r="K438" s="79"/>
      <c r="L438" s="81"/>
      <c r="M438" s="138"/>
      <c r="N438" s="4"/>
      <c r="O438" s="139"/>
      <c r="P438" s="139"/>
      <c r="Q438" s="139"/>
      <c r="R438" s="139"/>
      <c r="S438" s="139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5.75" customHeight="1">
      <c r="A439" s="4"/>
      <c r="B439" s="4"/>
      <c r="C439" s="79"/>
      <c r="D439" s="4"/>
      <c r="E439" s="79"/>
      <c r="F439" s="81"/>
      <c r="G439" s="80"/>
      <c r="H439" s="80"/>
      <c r="I439" s="80"/>
      <c r="J439" s="4"/>
      <c r="K439" s="79"/>
      <c r="L439" s="81"/>
      <c r="M439" s="138"/>
      <c r="N439" s="4"/>
      <c r="O439" s="139"/>
      <c r="P439" s="139"/>
      <c r="Q439" s="139"/>
      <c r="R439" s="139"/>
      <c r="S439" s="139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5.75" customHeight="1">
      <c r="A440" s="4"/>
      <c r="B440" s="4"/>
      <c r="C440" s="79"/>
      <c r="D440" s="4"/>
      <c r="E440" s="79"/>
      <c r="F440" s="81"/>
      <c r="G440" s="80"/>
      <c r="H440" s="80"/>
      <c r="I440" s="80"/>
      <c r="J440" s="4"/>
      <c r="K440" s="79"/>
      <c r="L440" s="81"/>
      <c r="M440" s="138"/>
      <c r="N440" s="4"/>
      <c r="O440" s="139"/>
      <c r="P440" s="139"/>
      <c r="Q440" s="139"/>
      <c r="R440" s="139"/>
      <c r="S440" s="139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5.75" customHeight="1">
      <c r="A441" s="4"/>
      <c r="B441" s="4"/>
      <c r="C441" s="79"/>
      <c r="D441" s="4"/>
      <c r="E441" s="79"/>
      <c r="F441" s="81"/>
      <c r="G441" s="80"/>
      <c r="H441" s="80"/>
      <c r="I441" s="80"/>
      <c r="J441" s="4"/>
      <c r="K441" s="79"/>
      <c r="L441" s="81"/>
      <c r="M441" s="138"/>
      <c r="N441" s="4"/>
      <c r="O441" s="139"/>
      <c r="P441" s="139"/>
      <c r="Q441" s="139"/>
      <c r="R441" s="139"/>
      <c r="S441" s="139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5.75" customHeight="1">
      <c r="A442" s="4"/>
      <c r="B442" s="4"/>
      <c r="C442" s="79"/>
      <c r="D442" s="4"/>
      <c r="E442" s="79"/>
      <c r="F442" s="81"/>
      <c r="G442" s="80"/>
      <c r="H442" s="80"/>
      <c r="I442" s="80"/>
      <c r="J442" s="4"/>
      <c r="K442" s="79"/>
      <c r="L442" s="81"/>
      <c r="M442" s="138"/>
      <c r="N442" s="4"/>
      <c r="O442" s="139"/>
      <c r="P442" s="139"/>
      <c r="Q442" s="139"/>
      <c r="R442" s="139"/>
      <c r="S442" s="139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5.75" customHeight="1">
      <c r="A443" s="4"/>
      <c r="B443" s="4"/>
      <c r="C443" s="79"/>
      <c r="D443" s="4"/>
      <c r="E443" s="79"/>
      <c r="F443" s="81"/>
      <c r="G443" s="80"/>
      <c r="H443" s="80"/>
      <c r="I443" s="80"/>
      <c r="J443" s="4"/>
      <c r="K443" s="79"/>
      <c r="L443" s="81"/>
      <c r="M443" s="138"/>
      <c r="N443" s="4"/>
      <c r="O443" s="139"/>
      <c r="P443" s="139"/>
      <c r="Q443" s="139"/>
      <c r="R443" s="139"/>
      <c r="S443" s="139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5.75" customHeight="1">
      <c r="A444" s="4"/>
      <c r="B444" s="4"/>
      <c r="C444" s="79"/>
      <c r="D444" s="4"/>
      <c r="E444" s="79"/>
      <c r="F444" s="81"/>
      <c r="G444" s="80"/>
      <c r="H444" s="80"/>
      <c r="I444" s="80"/>
      <c r="J444" s="4"/>
      <c r="K444" s="79"/>
      <c r="L444" s="81"/>
      <c r="M444" s="138"/>
      <c r="N444" s="4"/>
      <c r="O444" s="139"/>
      <c r="P444" s="139"/>
      <c r="Q444" s="139"/>
      <c r="R444" s="139"/>
      <c r="S444" s="139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5.75" customHeight="1">
      <c r="A445" s="4"/>
      <c r="B445" s="4"/>
      <c r="C445" s="79"/>
      <c r="D445" s="4"/>
      <c r="E445" s="79"/>
      <c r="F445" s="81"/>
      <c r="G445" s="80"/>
      <c r="H445" s="80"/>
      <c r="I445" s="80"/>
      <c r="J445" s="4"/>
      <c r="K445" s="79"/>
      <c r="L445" s="81"/>
      <c r="M445" s="138"/>
      <c r="N445" s="4"/>
      <c r="O445" s="139"/>
      <c r="P445" s="139"/>
      <c r="Q445" s="139"/>
      <c r="R445" s="139"/>
      <c r="S445" s="139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5.75" customHeight="1">
      <c r="A446" s="4"/>
      <c r="B446" s="4"/>
      <c r="C446" s="79"/>
      <c r="D446" s="4"/>
      <c r="E446" s="79"/>
      <c r="F446" s="81"/>
      <c r="G446" s="80"/>
      <c r="H446" s="80"/>
      <c r="I446" s="80"/>
      <c r="J446" s="4"/>
      <c r="K446" s="79"/>
      <c r="L446" s="81"/>
      <c r="M446" s="138"/>
      <c r="N446" s="4"/>
      <c r="O446" s="139"/>
      <c r="P446" s="139"/>
      <c r="Q446" s="139"/>
      <c r="R446" s="139"/>
      <c r="S446" s="139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5.75" customHeight="1">
      <c r="A447" s="4"/>
      <c r="B447" s="4"/>
      <c r="C447" s="79"/>
      <c r="D447" s="4"/>
      <c r="E447" s="79"/>
      <c r="F447" s="81"/>
      <c r="G447" s="80"/>
      <c r="H447" s="80"/>
      <c r="I447" s="80"/>
      <c r="J447" s="4"/>
      <c r="K447" s="79"/>
      <c r="L447" s="81"/>
      <c r="M447" s="138"/>
      <c r="N447" s="4"/>
      <c r="O447" s="139"/>
      <c r="P447" s="139"/>
      <c r="Q447" s="139"/>
      <c r="R447" s="139"/>
      <c r="S447" s="139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5.75" customHeight="1">
      <c r="A448" s="4"/>
      <c r="B448" s="4"/>
      <c r="C448" s="79"/>
      <c r="D448" s="4"/>
      <c r="E448" s="79"/>
      <c r="F448" s="81"/>
      <c r="G448" s="80"/>
      <c r="H448" s="80"/>
      <c r="I448" s="80"/>
      <c r="J448" s="4"/>
      <c r="K448" s="79"/>
      <c r="L448" s="81"/>
      <c r="M448" s="138"/>
      <c r="N448" s="4"/>
      <c r="O448" s="139"/>
      <c r="P448" s="139"/>
      <c r="Q448" s="139"/>
      <c r="R448" s="139"/>
      <c r="S448" s="139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5.75" customHeight="1">
      <c r="A449" s="4"/>
      <c r="B449" s="4"/>
      <c r="C449" s="79"/>
      <c r="D449" s="4"/>
      <c r="E449" s="79"/>
      <c r="F449" s="81"/>
      <c r="G449" s="80"/>
      <c r="H449" s="80"/>
      <c r="I449" s="80"/>
      <c r="J449" s="4"/>
      <c r="K449" s="79"/>
      <c r="L449" s="81"/>
      <c r="M449" s="138"/>
      <c r="N449" s="4"/>
      <c r="O449" s="139"/>
      <c r="P449" s="139"/>
      <c r="Q449" s="139"/>
      <c r="R449" s="139"/>
      <c r="S449" s="139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5.75" customHeight="1">
      <c r="A450" s="4"/>
      <c r="B450" s="4"/>
      <c r="C450" s="79"/>
      <c r="D450" s="4"/>
      <c r="E450" s="79"/>
      <c r="F450" s="81"/>
      <c r="G450" s="80"/>
      <c r="H450" s="80"/>
      <c r="I450" s="80"/>
      <c r="J450" s="4"/>
      <c r="K450" s="79"/>
      <c r="L450" s="81"/>
      <c r="M450" s="138"/>
      <c r="N450" s="4"/>
      <c r="O450" s="139"/>
      <c r="P450" s="139"/>
      <c r="Q450" s="139"/>
      <c r="R450" s="139"/>
      <c r="S450" s="139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5.75" customHeight="1">
      <c r="A451" s="4"/>
      <c r="B451" s="4"/>
      <c r="C451" s="79"/>
      <c r="D451" s="4"/>
      <c r="E451" s="79"/>
      <c r="F451" s="81"/>
      <c r="G451" s="80"/>
      <c r="H451" s="80"/>
      <c r="I451" s="80"/>
      <c r="J451" s="4"/>
      <c r="K451" s="79"/>
      <c r="L451" s="81"/>
      <c r="M451" s="138"/>
      <c r="N451" s="4"/>
      <c r="O451" s="139"/>
      <c r="P451" s="139"/>
      <c r="Q451" s="139"/>
      <c r="R451" s="139"/>
      <c r="S451" s="139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5.75" customHeight="1">
      <c r="A452" s="4"/>
      <c r="B452" s="4"/>
      <c r="C452" s="79"/>
      <c r="D452" s="4"/>
      <c r="E452" s="79"/>
      <c r="F452" s="81"/>
      <c r="G452" s="80"/>
      <c r="H452" s="80"/>
      <c r="I452" s="80"/>
      <c r="J452" s="4"/>
      <c r="K452" s="79"/>
      <c r="L452" s="81"/>
      <c r="M452" s="138"/>
      <c r="N452" s="4"/>
      <c r="O452" s="139"/>
      <c r="P452" s="139"/>
      <c r="Q452" s="139"/>
      <c r="R452" s="139"/>
      <c r="S452" s="139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5.75" customHeight="1">
      <c r="A453" s="4"/>
      <c r="B453" s="4"/>
      <c r="C453" s="79"/>
      <c r="D453" s="4"/>
      <c r="E453" s="79"/>
      <c r="F453" s="81"/>
      <c r="G453" s="80"/>
      <c r="H453" s="80"/>
      <c r="I453" s="80"/>
      <c r="J453" s="4"/>
      <c r="K453" s="79"/>
      <c r="L453" s="81"/>
      <c r="M453" s="138"/>
      <c r="N453" s="4"/>
      <c r="O453" s="139"/>
      <c r="P453" s="139"/>
      <c r="Q453" s="139"/>
      <c r="R453" s="139"/>
      <c r="S453" s="139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5.75" customHeight="1">
      <c r="A454" s="4"/>
      <c r="B454" s="4"/>
      <c r="C454" s="79"/>
      <c r="D454" s="4"/>
      <c r="E454" s="79"/>
      <c r="F454" s="81"/>
      <c r="G454" s="80"/>
      <c r="H454" s="80"/>
      <c r="I454" s="80"/>
      <c r="J454" s="4"/>
      <c r="K454" s="79"/>
      <c r="L454" s="81"/>
      <c r="M454" s="138"/>
      <c r="N454" s="4"/>
      <c r="O454" s="139"/>
      <c r="P454" s="139"/>
      <c r="Q454" s="139"/>
      <c r="R454" s="139"/>
      <c r="S454" s="139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5.75" customHeight="1">
      <c r="A455" s="4"/>
      <c r="B455" s="4"/>
      <c r="C455" s="79"/>
      <c r="D455" s="4"/>
      <c r="E455" s="79"/>
      <c r="F455" s="81"/>
      <c r="G455" s="80"/>
      <c r="H455" s="80"/>
      <c r="I455" s="80"/>
      <c r="J455" s="4"/>
      <c r="K455" s="79"/>
      <c r="L455" s="81"/>
      <c r="M455" s="138"/>
      <c r="N455" s="4"/>
      <c r="O455" s="139"/>
      <c r="P455" s="139"/>
      <c r="Q455" s="139"/>
      <c r="R455" s="139"/>
      <c r="S455" s="139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5.75" customHeight="1">
      <c r="A456" s="4"/>
      <c r="B456" s="4"/>
      <c r="C456" s="79"/>
      <c r="D456" s="4"/>
      <c r="E456" s="79"/>
      <c r="F456" s="81"/>
      <c r="G456" s="80"/>
      <c r="H456" s="80"/>
      <c r="I456" s="80"/>
      <c r="J456" s="4"/>
      <c r="K456" s="79"/>
      <c r="L456" s="81"/>
      <c r="M456" s="138"/>
      <c r="N456" s="4"/>
      <c r="O456" s="139"/>
      <c r="P456" s="139"/>
      <c r="Q456" s="139"/>
      <c r="R456" s="139"/>
      <c r="S456" s="139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5.75" customHeight="1">
      <c r="A457" s="4"/>
      <c r="B457" s="4"/>
      <c r="C457" s="79"/>
      <c r="D457" s="4"/>
      <c r="E457" s="79"/>
      <c r="F457" s="81"/>
      <c r="G457" s="80"/>
      <c r="H457" s="80"/>
      <c r="I457" s="80"/>
      <c r="J457" s="4"/>
      <c r="K457" s="79"/>
      <c r="L457" s="81"/>
      <c r="M457" s="138"/>
      <c r="N457" s="4"/>
      <c r="O457" s="139"/>
      <c r="P457" s="139"/>
      <c r="Q457" s="139"/>
      <c r="R457" s="139"/>
      <c r="S457" s="139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5.75" customHeight="1">
      <c r="A458" s="4"/>
      <c r="B458" s="4"/>
      <c r="C458" s="79"/>
      <c r="D458" s="4"/>
      <c r="E458" s="79"/>
      <c r="F458" s="81"/>
      <c r="G458" s="80"/>
      <c r="H458" s="80"/>
      <c r="I458" s="80"/>
      <c r="J458" s="4"/>
      <c r="K458" s="79"/>
      <c r="L458" s="81"/>
      <c r="M458" s="138"/>
      <c r="N458" s="4"/>
      <c r="O458" s="139"/>
      <c r="P458" s="139"/>
      <c r="Q458" s="139"/>
      <c r="R458" s="139"/>
      <c r="S458" s="139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5.75" customHeight="1">
      <c r="A459" s="4"/>
      <c r="B459" s="4"/>
      <c r="C459" s="79"/>
      <c r="D459" s="4"/>
      <c r="E459" s="79"/>
      <c r="F459" s="81"/>
      <c r="G459" s="80"/>
      <c r="H459" s="80"/>
      <c r="I459" s="80"/>
      <c r="J459" s="4"/>
      <c r="K459" s="79"/>
      <c r="L459" s="81"/>
      <c r="M459" s="138"/>
      <c r="N459" s="4"/>
      <c r="O459" s="139"/>
      <c r="P459" s="139"/>
      <c r="Q459" s="139"/>
      <c r="R459" s="139"/>
      <c r="S459" s="139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5.75" customHeight="1">
      <c r="A460" s="4"/>
      <c r="B460" s="4"/>
      <c r="C460" s="79"/>
      <c r="D460" s="4"/>
      <c r="E460" s="79"/>
      <c r="F460" s="81"/>
      <c r="G460" s="80"/>
      <c r="H460" s="80"/>
      <c r="I460" s="80"/>
      <c r="J460" s="4"/>
      <c r="K460" s="79"/>
      <c r="L460" s="81"/>
      <c r="M460" s="138"/>
      <c r="N460" s="4"/>
      <c r="O460" s="139"/>
      <c r="P460" s="139"/>
      <c r="Q460" s="139"/>
      <c r="R460" s="139"/>
      <c r="S460" s="139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5.75" customHeight="1">
      <c r="A461" s="4"/>
      <c r="B461" s="4"/>
      <c r="C461" s="79"/>
      <c r="D461" s="4"/>
      <c r="E461" s="79"/>
      <c r="F461" s="81"/>
      <c r="G461" s="80"/>
      <c r="H461" s="80"/>
      <c r="I461" s="80"/>
      <c r="J461" s="4"/>
      <c r="K461" s="79"/>
      <c r="L461" s="81"/>
      <c r="M461" s="138"/>
      <c r="N461" s="4"/>
      <c r="O461" s="139"/>
      <c r="P461" s="139"/>
      <c r="Q461" s="139"/>
      <c r="R461" s="139"/>
      <c r="S461" s="139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5.75" customHeight="1">
      <c r="A462" s="4"/>
      <c r="B462" s="4"/>
      <c r="C462" s="79"/>
      <c r="D462" s="4"/>
      <c r="E462" s="79"/>
      <c r="F462" s="81"/>
      <c r="G462" s="80"/>
      <c r="H462" s="80"/>
      <c r="I462" s="80"/>
      <c r="J462" s="4"/>
      <c r="K462" s="79"/>
      <c r="L462" s="81"/>
      <c r="M462" s="138"/>
      <c r="N462" s="4"/>
      <c r="O462" s="139"/>
      <c r="P462" s="139"/>
      <c r="Q462" s="139"/>
      <c r="R462" s="139"/>
      <c r="S462" s="139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5.75" customHeight="1">
      <c r="A463" s="4"/>
      <c r="B463" s="4"/>
      <c r="C463" s="79"/>
      <c r="D463" s="4"/>
      <c r="E463" s="79"/>
      <c r="F463" s="81"/>
      <c r="G463" s="80"/>
      <c r="H463" s="80"/>
      <c r="I463" s="80"/>
      <c r="J463" s="4"/>
      <c r="K463" s="79"/>
      <c r="L463" s="81"/>
      <c r="M463" s="138"/>
      <c r="N463" s="4"/>
      <c r="O463" s="139"/>
      <c r="P463" s="139"/>
      <c r="Q463" s="139"/>
      <c r="R463" s="139"/>
      <c r="S463" s="139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5.75" customHeight="1">
      <c r="A464" s="4"/>
      <c r="B464" s="4"/>
      <c r="C464" s="79"/>
      <c r="D464" s="4"/>
      <c r="E464" s="79"/>
      <c r="F464" s="81"/>
      <c r="G464" s="80"/>
      <c r="H464" s="80"/>
      <c r="I464" s="80"/>
      <c r="J464" s="4"/>
      <c r="K464" s="79"/>
      <c r="L464" s="81"/>
      <c r="M464" s="138"/>
      <c r="N464" s="4"/>
      <c r="O464" s="139"/>
      <c r="P464" s="139"/>
      <c r="Q464" s="139"/>
      <c r="R464" s="139"/>
      <c r="S464" s="139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5.75" customHeight="1">
      <c r="A465" s="4"/>
      <c r="B465" s="4"/>
      <c r="C465" s="79"/>
      <c r="D465" s="4"/>
      <c r="E465" s="79"/>
      <c r="F465" s="81"/>
      <c r="G465" s="80"/>
      <c r="H465" s="80"/>
      <c r="I465" s="80"/>
      <c r="J465" s="4"/>
      <c r="K465" s="79"/>
      <c r="L465" s="81"/>
      <c r="M465" s="138"/>
      <c r="N465" s="4"/>
      <c r="O465" s="139"/>
      <c r="P465" s="139"/>
      <c r="Q465" s="139"/>
      <c r="R465" s="139"/>
      <c r="S465" s="139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5.75" customHeight="1">
      <c r="A466" s="4"/>
      <c r="B466" s="4"/>
      <c r="C466" s="79"/>
      <c r="D466" s="4"/>
      <c r="E466" s="79"/>
      <c r="F466" s="81"/>
      <c r="G466" s="80"/>
      <c r="H466" s="80"/>
      <c r="I466" s="80"/>
      <c r="J466" s="4"/>
      <c r="K466" s="79"/>
      <c r="L466" s="81"/>
      <c r="M466" s="138"/>
      <c r="N466" s="4"/>
      <c r="O466" s="139"/>
      <c r="P466" s="139"/>
      <c r="Q466" s="139"/>
      <c r="R466" s="139"/>
      <c r="S466" s="139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5.75" customHeight="1">
      <c r="A467" s="4"/>
      <c r="B467" s="4"/>
      <c r="C467" s="79"/>
      <c r="D467" s="4"/>
      <c r="E467" s="79"/>
      <c r="F467" s="81"/>
      <c r="G467" s="80"/>
      <c r="H467" s="80"/>
      <c r="I467" s="80"/>
      <c r="J467" s="4"/>
      <c r="K467" s="79"/>
      <c r="L467" s="81"/>
      <c r="M467" s="138"/>
      <c r="N467" s="4"/>
      <c r="O467" s="139"/>
      <c r="P467" s="139"/>
      <c r="Q467" s="139"/>
      <c r="R467" s="139"/>
      <c r="S467" s="139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5.75" customHeight="1">
      <c r="A468" s="4"/>
      <c r="B468" s="4"/>
      <c r="C468" s="79"/>
      <c r="D468" s="4"/>
      <c r="E468" s="79"/>
      <c r="F468" s="81"/>
      <c r="G468" s="80"/>
      <c r="H468" s="80"/>
      <c r="I468" s="80"/>
      <c r="J468" s="4"/>
      <c r="K468" s="79"/>
      <c r="L468" s="81"/>
      <c r="M468" s="138"/>
      <c r="N468" s="4"/>
      <c r="O468" s="139"/>
      <c r="P468" s="139"/>
      <c r="Q468" s="139"/>
      <c r="R468" s="139"/>
      <c r="S468" s="139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5.75" customHeight="1">
      <c r="A469" s="4"/>
      <c r="B469" s="4"/>
      <c r="C469" s="79"/>
      <c r="D469" s="4"/>
      <c r="E469" s="79"/>
      <c r="F469" s="81"/>
      <c r="G469" s="80"/>
      <c r="H469" s="80"/>
      <c r="I469" s="80"/>
      <c r="J469" s="4"/>
      <c r="K469" s="79"/>
      <c r="L469" s="81"/>
      <c r="M469" s="138"/>
      <c r="N469" s="4"/>
      <c r="O469" s="139"/>
      <c r="P469" s="139"/>
      <c r="Q469" s="139"/>
      <c r="R469" s="139"/>
      <c r="S469" s="139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5.75" customHeight="1">
      <c r="A470" s="4"/>
      <c r="B470" s="4"/>
      <c r="C470" s="79"/>
      <c r="D470" s="4"/>
      <c r="E470" s="79"/>
      <c r="F470" s="81"/>
      <c r="G470" s="80"/>
      <c r="H470" s="80"/>
      <c r="I470" s="80"/>
      <c r="J470" s="4"/>
      <c r="K470" s="79"/>
      <c r="L470" s="81"/>
      <c r="M470" s="138"/>
      <c r="N470" s="4"/>
      <c r="O470" s="139"/>
      <c r="P470" s="139"/>
      <c r="Q470" s="139"/>
      <c r="R470" s="139"/>
      <c r="S470" s="139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5.75" customHeight="1">
      <c r="A471" s="4"/>
      <c r="B471" s="4"/>
      <c r="C471" s="79"/>
      <c r="D471" s="4"/>
      <c r="E471" s="79"/>
      <c r="F471" s="81"/>
      <c r="G471" s="80"/>
      <c r="H471" s="80"/>
      <c r="I471" s="80"/>
      <c r="J471" s="4"/>
      <c r="K471" s="79"/>
      <c r="L471" s="81"/>
      <c r="M471" s="138"/>
      <c r="N471" s="4"/>
      <c r="O471" s="139"/>
      <c r="P471" s="139"/>
      <c r="Q471" s="139"/>
      <c r="R471" s="139"/>
      <c r="S471" s="139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5.75" customHeight="1">
      <c r="A472" s="4"/>
      <c r="B472" s="4"/>
      <c r="C472" s="79"/>
      <c r="D472" s="4"/>
      <c r="E472" s="79"/>
      <c r="F472" s="81"/>
      <c r="G472" s="80"/>
      <c r="H472" s="80"/>
      <c r="I472" s="80"/>
      <c r="J472" s="4"/>
      <c r="K472" s="79"/>
      <c r="L472" s="81"/>
      <c r="M472" s="138"/>
      <c r="N472" s="4"/>
      <c r="O472" s="139"/>
      <c r="P472" s="139"/>
      <c r="Q472" s="139"/>
      <c r="R472" s="139"/>
      <c r="S472" s="139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5.75" customHeight="1">
      <c r="A473" s="4"/>
      <c r="B473" s="4"/>
      <c r="C473" s="79"/>
      <c r="D473" s="4"/>
      <c r="E473" s="79"/>
      <c r="F473" s="81"/>
      <c r="G473" s="80"/>
      <c r="H473" s="80"/>
      <c r="I473" s="80"/>
      <c r="J473" s="4"/>
      <c r="K473" s="79"/>
      <c r="L473" s="81"/>
      <c r="M473" s="138"/>
      <c r="N473" s="4"/>
      <c r="O473" s="139"/>
      <c r="P473" s="139"/>
      <c r="Q473" s="139"/>
      <c r="R473" s="139"/>
      <c r="S473" s="139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5.75" customHeight="1">
      <c r="A474" s="4"/>
      <c r="B474" s="4"/>
      <c r="C474" s="79"/>
      <c r="D474" s="4"/>
      <c r="E474" s="79"/>
      <c r="F474" s="81"/>
      <c r="G474" s="80"/>
      <c r="H474" s="80"/>
      <c r="I474" s="80"/>
      <c r="J474" s="4"/>
      <c r="K474" s="79"/>
      <c r="L474" s="81"/>
      <c r="M474" s="138"/>
      <c r="N474" s="4"/>
      <c r="O474" s="139"/>
      <c r="P474" s="139"/>
      <c r="Q474" s="139"/>
      <c r="R474" s="139"/>
      <c r="S474" s="139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5.75" customHeight="1">
      <c r="A475" s="4"/>
      <c r="B475" s="4"/>
      <c r="C475" s="79"/>
      <c r="D475" s="4"/>
      <c r="E475" s="79"/>
      <c r="F475" s="81"/>
      <c r="G475" s="80"/>
      <c r="H475" s="80"/>
      <c r="I475" s="80"/>
      <c r="J475" s="4"/>
      <c r="K475" s="79"/>
      <c r="L475" s="81"/>
      <c r="M475" s="138"/>
      <c r="N475" s="4"/>
      <c r="O475" s="139"/>
      <c r="P475" s="139"/>
      <c r="Q475" s="139"/>
      <c r="R475" s="139"/>
      <c r="S475" s="139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5.75" customHeight="1">
      <c r="A476" s="4"/>
      <c r="B476" s="4"/>
      <c r="C476" s="79"/>
      <c r="D476" s="4"/>
      <c r="E476" s="79"/>
      <c r="F476" s="81"/>
      <c r="G476" s="80"/>
      <c r="H476" s="80"/>
      <c r="I476" s="80"/>
      <c r="J476" s="4"/>
      <c r="K476" s="79"/>
      <c r="L476" s="81"/>
      <c r="M476" s="138"/>
      <c r="N476" s="4"/>
      <c r="O476" s="139"/>
      <c r="P476" s="139"/>
      <c r="Q476" s="139"/>
      <c r="R476" s="139"/>
      <c r="S476" s="139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5.75" customHeight="1">
      <c r="A477" s="4"/>
      <c r="B477" s="4"/>
      <c r="C477" s="79"/>
      <c r="D477" s="4"/>
      <c r="E477" s="79"/>
      <c r="F477" s="81"/>
      <c r="G477" s="80"/>
      <c r="H477" s="80"/>
      <c r="I477" s="80"/>
      <c r="J477" s="4"/>
      <c r="K477" s="79"/>
      <c r="L477" s="81"/>
      <c r="M477" s="138"/>
      <c r="N477" s="4"/>
      <c r="O477" s="139"/>
      <c r="P477" s="139"/>
      <c r="Q477" s="139"/>
      <c r="R477" s="139"/>
      <c r="S477" s="139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5.75" customHeight="1">
      <c r="A478" s="4"/>
      <c r="B478" s="4"/>
      <c r="C478" s="79"/>
      <c r="D478" s="4"/>
      <c r="E478" s="79"/>
      <c r="F478" s="81"/>
      <c r="G478" s="80"/>
      <c r="H478" s="80"/>
      <c r="I478" s="80"/>
      <c r="J478" s="4"/>
      <c r="K478" s="79"/>
      <c r="L478" s="81"/>
      <c r="M478" s="138"/>
      <c r="N478" s="4"/>
      <c r="O478" s="139"/>
      <c r="P478" s="139"/>
      <c r="Q478" s="139"/>
      <c r="R478" s="139"/>
      <c r="S478" s="139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5.75" customHeight="1">
      <c r="A479" s="4"/>
      <c r="B479" s="4"/>
      <c r="C479" s="79"/>
      <c r="D479" s="4"/>
      <c r="E479" s="79"/>
      <c r="F479" s="81"/>
      <c r="G479" s="80"/>
      <c r="H479" s="80"/>
      <c r="I479" s="80"/>
      <c r="J479" s="4"/>
      <c r="K479" s="79"/>
      <c r="L479" s="81"/>
      <c r="M479" s="138"/>
      <c r="N479" s="4"/>
      <c r="O479" s="139"/>
      <c r="P479" s="139"/>
      <c r="Q479" s="139"/>
      <c r="R479" s="139"/>
      <c r="S479" s="139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5.75" customHeight="1">
      <c r="A480" s="4"/>
      <c r="B480" s="4"/>
      <c r="C480" s="79"/>
      <c r="D480" s="4"/>
      <c r="E480" s="79"/>
      <c r="F480" s="81"/>
      <c r="G480" s="80"/>
      <c r="H480" s="80"/>
      <c r="I480" s="80"/>
      <c r="J480" s="4"/>
      <c r="K480" s="79"/>
      <c r="L480" s="81"/>
      <c r="M480" s="138"/>
      <c r="N480" s="4"/>
      <c r="O480" s="139"/>
      <c r="P480" s="139"/>
      <c r="Q480" s="139"/>
      <c r="R480" s="139"/>
      <c r="S480" s="139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5.75" customHeight="1">
      <c r="A481" s="4"/>
      <c r="B481" s="4"/>
      <c r="C481" s="79"/>
      <c r="D481" s="4"/>
      <c r="E481" s="79"/>
      <c r="F481" s="81"/>
      <c r="G481" s="80"/>
      <c r="H481" s="80"/>
      <c r="I481" s="80"/>
      <c r="J481" s="4"/>
      <c r="K481" s="79"/>
      <c r="L481" s="81"/>
      <c r="M481" s="138"/>
      <c r="N481" s="4"/>
      <c r="O481" s="139"/>
      <c r="P481" s="139"/>
      <c r="Q481" s="139"/>
      <c r="R481" s="139"/>
      <c r="S481" s="139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5.75" customHeight="1">
      <c r="A482" s="4"/>
      <c r="B482" s="4"/>
      <c r="C482" s="79"/>
      <c r="D482" s="4"/>
      <c r="E482" s="79"/>
      <c r="F482" s="81"/>
      <c r="G482" s="80"/>
      <c r="H482" s="80"/>
      <c r="I482" s="80"/>
      <c r="J482" s="4"/>
      <c r="K482" s="79"/>
      <c r="L482" s="81"/>
      <c r="M482" s="138"/>
      <c r="N482" s="4"/>
      <c r="O482" s="139"/>
      <c r="P482" s="139"/>
      <c r="Q482" s="139"/>
      <c r="R482" s="139"/>
      <c r="S482" s="139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5.75" customHeight="1">
      <c r="A483" s="4"/>
      <c r="B483" s="4"/>
      <c r="C483" s="79"/>
      <c r="D483" s="4"/>
      <c r="E483" s="79"/>
      <c r="F483" s="81"/>
      <c r="G483" s="80"/>
      <c r="H483" s="80"/>
      <c r="I483" s="80"/>
      <c r="J483" s="4"/>
      <c r="K483" s="79"/>
      <c r="L483" s="81"/>
      <c r="M483" s="138"/>
      <c r="N483" s="4"/>
      <c r="O483" s="139"/>
      <c r="P483" s="139"/>
      <c r="Q483" s="139"/>
      <c r="R483" s="139"/>
      <c r="S483" s="139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5.75" customHeight="1">
      <c r="A484" s="4"/>
      <c r="B484" s="4"/>
      <c r="C484" s="79"/>
      <c r="D484" s="4"/>
      <c r="E484" s="79"/>
      <c r="F484" s="81"/>
      <c r="G484" s="80"/>
      <c r="H484" s="80"/>
      <c r="I484" s="80"/>
      <c r="J484" s="4"/>
      <c r="K484" s="79"/>
      <c r="L484" s="81"/>
      <c r="M484" s="138"/>
      <c r="N484" s="4"/>
      <c r="O484" s="139"/>
      <c r="P484" s="139"/>
      <c r="Q484" s="139"/>
      <c r="R484" s="139"/>
      <c r="S484" s="139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5.75" customHeight="1">
      <c r="A485" s="4"/>
      <c r="B485" s="4"/>
      <c r="C485" s="79"/>
      <c r="D485" s="4"/>
      <c r="E485" s="79"/>
      <c r="F485" s="81"/>
      <c r="G485" s="80"/>
      <c r="H485" s="80"/>
      <c r="I485" s="80"/>
      <c r="J485" s="4"/>
      <c r="K485" s="79"/>
      <c r="L485" s="81"/>
      <c r="M485" s="138"/>
      <c r="N485" s="4"/>
      <c r="O485" s="139"/>
      <c r="P485" s="139"/>
      <c r="Q485" s="139"/>
      <c r="R485" s="139"/>
      <c r="S485" s="139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5.75" customHeight="1">
      <c r="A486" s="4"/>
      <c r="B486" s="4"/>
      <c r="C486" s="79"/>
      <c r="D486" s="4"/>
      <c r="E486" s="79"/>
      <c r="F486" s="81"/>
      <c r="G486" s="80"/>
      <c r="H486" s="80"/>
      <c r="I486" s="80"/>
      <c r="J486" s="4"/>
      <c r="K486" s="79"/>
      <c r="L486" s="81"/>
      <c r="M486" s="138"/>
      <c r="N486" s="4"/>
      <c r="O486" s="139"/>
      <c r="P486" s="139"/>
      <c r="Q486" s="139"/>
      <c r="R486" s="139"/>
      <c r="S486" s="139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5.75" customHeight="1">
      <c r="A487" s="4"/>
      <c r="B487" s="4"/>
      <c r="C487" s="79"/>
      <c r="D487" s="4"/>
      <c r="E487" s="79"/>
      <c r="F487" s="81"/>
      <c r="G487" s="80"/>
      <c r="H487" s="80"/>
      <c r="I487" s="80"/>
      <c r="J487" s="4"/>
      <c r="K487" s="79"/>
      <c r="L487" s="81"/>
      <c r="M487" s="138"/>
      <c r="N487" s="4"/>
      <c r="O487" s="139"/>
      <c r="P487" s="139"/>
      <c r="Q487" s="139"/>
      <c r="R487" s="139"/>
      <c r="S487" s="139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5.75" customHeight="1">
      <c r="A488" s="4"/>
      <c r="B488" s="4"/>
      <c r="C488" s="79"/>
      <c r="D488" s="4"/>
      <c r="E488" s="79"/>
      <c r="F488" s="81"/>
      <c r="G488" s="80"/>
      <c r="H488" s="80"/>
      <c r="I488" s="80"/>
      <c r="J488" s="4"/>
      <c r="K488" s="79"/>
      <c r="L488" s="81"/>
      <c r="M488" s="138"/>
      <c r="N488" s="4"/>
      <c r="O488" s="139"/>
      <c r="P488" s="139"/>
      <c r="Q488" s="139"/>
      <c r="R488" s="139"/>
      <c r="S488" s="139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5.75" customHeight="1">
      <c r="A489" s="4"/>
      <c r="B489" s="4"/>
      <c r="C489" s="79"/>
      <c r="D489" s="4"/>
      <c r="E489" s="79"/>
      <c r="F489" s="81"/>
      <c r="G489" s="80"/>
      <c r="H489" s="80"/>
      <c r="I489" s="80"/>
      <c r="J489" s="4"/>
      <c r="K489" s="79"/>
      <c r="L489" s="81"/>
      <c r="M489" s="138"/>
      <c r="N489" s="4"/>
      <c r="O489" s="139"/>
      <c r="P489" s="139"/>
      <c r="Q489" s="139"/>
      <c r="R489" s="139"/>
      <c r="S489" s="139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5.75" customHeight="1">
      <c r="A490" s="4"/>
      <c r="B490" s="4"/>
      <c r="C490" s="79"/>
      <c r="D490" s="4"/>
      <c r="E490" s="79"/>
      <c r="F490" s="81"/>
      <c r="G490" s="80"/>
      <c r="H490" s="80"/>
      <c r="I490" s="80"/>
      <c r="J490" s="4"/>
      <c r="K490" s="79"/>
      <c r="L490" s="81"/>
      <c r="M490" s="138"/>
      <c r="N490" s="4"/>
      <c r="O490" s="139"/>
      <c r="P490" s="139"/>
      <c r="Q490" s="139"/>
      <c r="R490" s="139"/>
      <c r="S490" s="139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5.75" customHeight="1">
      <c r="A491" s="4"/>
      <c r="B491" s="4"/>
      <c r="C491" s="79"/>
      <c r="D491" s="4"/>
      <c r="E491" s="79"/>
      <c r="F491" s="81"/>
      <c r="G491" s="80"/>
      <c r="H491" s="80"/>
      <c r="I491" s="80"/>
      <c r="J491" s="4"/>
      <c r="K491" s="79"/>
      <c r="L491" s="81"/>
      <c r="M491" s="138"/>
      <c r="N491" s="4"/>
      <c r="O491" s="139"/>
      <c r="P491" s="139"/>
      <c r="Q491" s="139"/>
      <c r="R491" s="139"/>
      <c r="S491" s="139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5.75" customHeight="1">
      <c r="A492" s="4"/>
      <c r="B492" s="4"/>
      <c r="C492" s="79"/>
      <c r="D492" s="4"/>
      <c r="E492" s="79"/>
      <c r="F492" s="81"/>
      <c r="G492" s="80"/>
      <c r="H492" s="80"/>
      <c r="I492" s="80"/>
      <c r="J492" s="4"/>
      <c r="K492" s="79"/>
      <c r="L492" s="81"/>
      <c r="M492" s="138"/>
      <c r="N492" s="4"/>
      <c r="O492" s="139"/>
      <c r="P492" s="139"/>
      <c r="Q492" s="139"/>
      <c r="R492" s="139"/>
      <c r="S492" s="139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5.75" customHeight="1">
      <c r="A493" s="4"/>
      <c r="B493" s="4"/>
      <c r="C493" s="79"/>
      <c r="D493" s="4"/>
      <c r="E493" s="79"/>
      <c r="F493" s="81"/>
      <c r="G493" s="80"/>
      <c r="H493" s="80"/>
      <c r="I493" s="80"/>
      <c r="J493" s="4"/>
      <c r="K493" s="79"/>
      <c r="L493" s="81"/>
      <c r="M493" s="138"/>
      <c r="N493" s="4"/>
      <c r="O493" s="139"/>
      <c r="P493" s="139"/>
      <c r="Q493" s="139"/>
      <c r="R493" s="139"/>
      <c r="S493" s="139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5.75" customHeight="1">
      <c r="A494" s="4"/>
      <c r="B494" s="4"/>
      <c r="C494" s="79"/>
      <c r="D494" s="4"/>
      <c r="E494" s="79"/>
      <c r="F494" s="81"/>
      <c r="G494" s="80"/>
      <c r="H494" s="80"/>
      <c r="I494" s="80"/>
      <c r="J494" s="4"/>
      <c r="K494" s="79"/>
      <c r="L494" s="81"/>
      <c r="M494" s="138"/>
      <c r="N494" s="4"/>
      <c r="O494" s="139"/>
      <c r="P494" s="139"/>
      <c r="Q494" s="139"/>
      <c r="R494" s="139"/>
      <c r="S494" s="139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5.75" customHeight="1">
      <c r="A495" s="4"/>
      <c r="B495" s="4"/>
      <c r="C495" s="79"/>
      <c r="D495" s="4"/>
      <c r="E495" s="79"/>
      <c r="F495" s="81"/>
      <c r="G495" s="80"/>
      <c r="H495" s="80"/>
      <c r="I495" s="80"/>
      <c r="J495" s="4"/>
      <c r="K495" s="79"/>
      <c r="L495" s="81"/>
      <c r="M495" s="138"/>
      <c r="N495" s="4"/>
      <c r="O495" s="139"/>
      <c r="P495" s="139"/>
      <c r="Q495" s="139"/>
      <c r="R495" s="139"/>
      <c r="S495" s="139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5.75" customHeight="1">
      <c r="A496" s="4"/>
      <c r="B496" s="4"/>
      <c r="C496" s="79"/>
      <c r="D496" s="4"/>
      <c r="E496" s="79"/>
      <c r="F496" s="81"/>
      <c r="G496" s="80"/>
      <c r="H496" s="80"/>
      <c r="I496" s="80"/>
      <c r="J496" s="4"/>
      <c r="K496" s="79"/>
      <c r="L496" s="81"/>
      <c r="M496" s="138"/>
      <c r="N496" s="4"/>
      <c r="O496" s="139"/>
      <c r="P496" s="139"/>
      <c r="Q496" s="139"/>
      <c r="R496" s="139"/>
      <c r="S496" s="139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5.75" customHeight="1">
      <c r="A497" s="4"/>
      <c r="B497" s="4"/>
      <c r="C497" s="79"/>
      <c r="D497" s="4"/>
      <c r="E497" s="79"/>
      <c r="F497" s="81"/>
      <c r="G497" s="80"/>
      <c r="H497" s="80"/>
      <c r="I497" s="80"/>
      <c r="J497" s="4"/>
      <c r="K497" s="79"/>
      <c r="L497" s="81"/>
      <c r="M497" s="138"/>
      <c r="N497" s="4"/>
      <c r="O497" s="139"/>
      <c r="P497" s="139"/>
      <c r="Q497" s="139"/>
      <c r="R497" s="139"/>
      <c r="S497" s="139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5.75" customHeight="1">
      <c r="A498" s="4"/>
      <c r="B498" s="4"/>
      <c r="C498" s="79"/>
      <c r="D498" s="4"/>
      <c r="E498" s="79"/>
      <c r="F498" s="81"/>
      <c r="G498" s="80"/>
      <c r="H498" s="80"/>
      <c r="I498" s="80"/>
      <c r="J498" s="4"/>
      <c r="K498" s="79"/>
      <c r="L498" s="81"/>
      <c r="M498" s="138"/>
      <c r="N498" s="4"/>
      <c r="O498" s="139"/>
      <c r="P498" s="139"/>
      <c r="Q498" s="139"/>
      <c r="R498" s="139"/>
      <c r="S498" s="139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5.75" customHeight="1">
      <c r="A499" s="4"/>
      <c r="B499" s="4"/>
      <c r="C499" s="79"/>
      <c r="D499" s="4"/>
      <c r="E499" s="79"/>
      <c r="F499" s="81"/>
      <c r="G499" s="80"/>
      <c r="H499" s="80"/>
      <c r="I499" s="80"/>
      <c r="J499" s="4"/>
      <c r="K499" s="79"/>
      <c r="L499" s="81"/>
      <c r="M499" s="138"/>
      <c r="N499" s="4"/>
      <c r="O499" s="139"/>
      <c r="P499" s="139"/>
      <c r="Q499" s="139"/>
      <c r="R499" s="139"/>
      <c r="S499" s="139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5.75" customHeight="1">
      <c r="A500" s="4"/>
      <c r="B500" s="4"/>
      <c r="C500" s="79"/>
      <c r="D500" s="4"/>
      <c r="E500" s="79"/>
      <c r="F500" s="81"/>
      <c r="G500" s="80"/>
      <c r="H500" s="80"/>
      <c r="I500" s="80"/>
      <c r="J500" s="4"/>
      <c r="K500" s="79"/>
      <c r="L500" s="81"/>
      <c r="M500" s="138"/>
      <c r="N500" s="4"/>
      <c r="O500" s="139"/>
      <c r="P500" s="139"/>
      <c r="Q500" s="139"/>
      <c r="R500" s="139"/>
      <c r="S500" s="139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5.75" customHeight="1">
      <c r="A501" s="4"/>
      <c r="B501" s="4"/>
      <c r="C501" s="79"/>
      <c r="D501" s="4"/>
      <c r="E501" s="79"/>
      <c r="F501" s="81"/>
      <c r="G501" s="80"/>
      <c r="H501" s="80"/>
      <c r="I501" s="80"/>
      <c r="J501" s="4"/>
      <c r="K501" s="79"/>
      <c r="L501" s="81"/>
      <c r="M501" s="138"/>
      <c r="N501" s="4"/>
      <c r="O501" s="139"/>
      <c r="P501" s="139"/>
      <c r="Q501" s="139"/>
      <c r="R501" s="139"/>
      <c r="S501" s="139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5.75" customHeight="1">
      <c r="A502" s="4"/>
      <c r="B502" s="4"/>
      <c r="C502" s="79"/>
      <c r="D502" s="4"/>
      <c r="E502" s="79"/>
      <c r="F502" s="81"/>
      <c r="G502" s="80"/>
      <c r="H502" s="80"/>
      <c r="I502" s="80"/>
      <c r="J502" s="4"/>
      <c r="K502" s="79"/>
      <c r="L502" s="81"/>
      <c r="M502" s="138"/>
      <c r="N502" s="4"/>
      <c r="O502" s="139"/>
      <c r="P502" s="139"/>
      <c r="Q502" s="139"/>
      <c r="R502" s="139"/>
      <c r="S502" s="139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5.75" customHeight="1">
      <c r="A503" s="4"/>
      <c r="B503" s="4"/>
      <c r="C503" s="79"/>
      <c r="D503" s="4"/>
      <c r="E503" s="79"/>
      <c r="F503" s="81"/>
      <c r="G503" s="80"/>
      <c r="H503" s="80"/>
      <c r="I503" s="80"/>
      <c r="J503" s="4"/>
      <c r="K503" s="79"/>
      <c r="L503" s="81"/>
      <c r="M503" s="138"/>
      <c r="N503" s="4"/>
      <c r="O503" s="139"/>
      <c r="P503" s="139"/>
      <c r="Q503" s="139"/>
      <c r="R503" s="139"/>
      <c r="S503" s="139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5.75" customHeight="1">
      <c r="A504" s="4"/>
      <c r="B504" s="4"/>
      <c r="C504" s="79"/>
      <c r="D504" s="4"/>
      <c r="E504" s="79"/>
      <c r="F504" s="81"/>
      <c r="G504" s="80"/>
      <c r="H504" s="80"/>
      <c r="I504" s="80"/>
      <c r="J504" s="4"/>
      <c r="K504" s="79"/>
      <c r="L504" s="81"/>
      <c r="M504" s="138"/>
      <c r="N504" s="4"/>
      <c r="O504" s="139"/>
      <c r="P504" s="139"/>
      <c r="Q504" s="139"/>
      <c r="R504" s="139"/>
      <c r="S504" s="139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5.75" customHeight="1">
      <c r="A505" s="4"/>
      <c r="B505" s="4"/>
      <c r="C505" s="79"/>
      <c r="D505" s="4"/>
      <c r="E505" s="79"/>
      <c r="F505" s="81"/>
      <c r="G505" s="80"/>
      <c r="H505" s="80"/>
      <c r="I505" s="80"/>
      <c r="J505" s="4"/>
      <c r="K505" s="79"/>
      <c r="L505" s="81"/>
      <c r="M505" s="138"/>
      <c r="N505" s="4"/>
      <c r="O505" s="139"/>
      <c r="P505" s="139"/>
      <c r="Q505" s="139"/>
      <c r="R505" s="139"/>
      <c r="S505" s="139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5.75" customHeight="1">
      <c r="A506" s="4"/>
      <c r="B506" s="4"/>
      <c r="C506" s="79"/>
      <c r="D506" s="4"/>
      <c r="E506" s="79"/>
      <c r="F506" s="81"/>
      <c r="G506" s="80"/>
      <c r="H506" s="80"/>
      <c r="I506" s="80"/>
      <c r="J506" s="4"/>
      <c r="K506" s="79"/>
      <c r="L506" s="81"/>
      <c r="M506" s="138"/>
      <c r="N506" s="4"/>
      <c r="O506" s="139"/>
      <c r="P506" s="139"/>
      <c r="Q506" s="139"/>
      <c r="R506" s="139"/>
      <c r="S506" s="139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5.75" customHeight="1">
      <c r="A507" s="4"/>
      <c r="B507" s="4"/>
      <c r="C507" s="79"/>
      <c r="D507" s="4"/>
      <c r="E507" s="79"/>
      <c r="F507" s="81"/>
      <c r="G507" s="80"/>
      <c r="H507" s="80"/>
      <c r="I507" s="80"/>
      <c r="J507" s="4"/>
      <c r="K507" s="79"/>
      <c r="L507" s="81"/>
      <c r="M507" s="138"/>
      <c r="N507" s="4"/>
      <c r="O507" s="139"/>
      <c r="P507" s="139"/>
      <c r="Q507" s="139"/>
      <c r="R507" s="139"/>
      <c r="S507" s="139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5.75" customHeight="1">
      <c r="A508" s="4"/>
      <c r="B508" s="4"/>
      <c r="C508" s="79"/>
      <c r="D508" s="4"/>
      <c r="E508" s="79"/>
      <c r="F508" s="81"/>
      <c r="G508" s="80"/>
      <c r="H508" s="80"/>
      <c r="I508" s="80"/>
      <c r="J508" s="4"/>
      <c r="K508" s="79"/>
      <c r="L508" s="81"/>
      <c r="M508" s="138"/>
      <c r="N508" s="4"/>
      <c r="O508" s="139"/>
      <c r="P508" s="139"/>
      <c r="Q508" s="139"/>
      <c r="R508" s="139"/>
      <c r="S508" s="139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5.75" customHeight="1">
      <c r="A509" s="4"/>
      <c r="B509" s="4"/>
      <c r="C509" s="79"/>
      <c r="D509" s="4"/>
      <c r="E509" s="79"/>
      <c r="F509" s="81"/>
      <c r="G509" s="80"/>
      <c r="H509" s="80"/>
      <c r="I509" s="80"/>
      <c r="J509" s="4"/>
      <c r="K509" s="79"/>
      <c r="L509" s="81"/>
      <c r="M509" s="138"/>
      <c r="N509" s="4"/>
      <c r="O509" s="139"/>
      <c r="P509" s="139"/>
      <c r="Q509" s="139"/>
      <c r="R509" s="139"/>
      <c r="S509" s="139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5.75" customHeight="1">
      <c r="A510" s="4"/>
      <c r="B510" s="4"/>
      <c r="C510" s="79"/>
      <c r="D510" s="4"/>
      <c r="E510" s="79"/>
      <c r="F510" s="81"/>
      <c r="G510" s="80"/>
      <c r="H510" s="80"/>
      <c r="I510" s="80"/>
      <c r="J510" s="4"/>
      <c r="K510" s="79"/>
      <c r="L510" s="81"/>
      <c r="M510" s="138"/>
      <c r="N510" s="4"/>
      <c r="O510" s="139"/>
      <c r="P510" s="139"/>
      <c r="Q510" s="139"/>
      <c r="R510" s="139"/>
      <c r="S510" s="139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5.75" customHeight="1">
      <c r="A511" s="4"/>
      <c r="B511" s="4"/>
      <c r="C511" s="79"/>
      <c r="D511" s="4"/>
      <c r="E511" s="79"/>
      <c r="F511" s="81"/>
      <c r="G511" s="80"/>
      <c r="H511" s="80"/>
      <c r="I511" s="80"/>
      <c r="J511" s="4"/>
      <c r="K511" s="79"/>
      <c r="L511" s="81"/>
      <c r="M511" s="138"/>
      <c r="N511" s="4"/>
      <c r="O511" s="139"/>
      <c r="P511" s="139"/>
      <c r="Q511" s="139"/>
      <c r="R511" s="139"/>
      <c r="S511" s="139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5.75" customHeight="1">
      <c r="A512" s="4"/>
      <c r="B512" s="4"/>
      <c r="C512" s="79"/>
      <c r="D512" s="4"/>
      <c r="E512" s="79"/>
      <c r="F512" s="81"/>
      <c r="G512" s="80"/>
      <c r="H512" s="80"/>
      <c r="I512" s="80"/>
      <c r="J512" s="4"/>
      <c r="K512" s="79"/>
      <c r="L512" s="81"/>
      <c r="M512" s="138"/>
      <c r="N512" s="4"/>
      <c r="O512" s="139"/>
      <c r="P512" s="139"/>
      <c r="Q512" s="139"/>
      <c r="R512" s="139"/>
      <c r="S512" s="139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5.75" customHeight="1">
      <c r="A513" s="4"/>
      <c r="B513" s="4"/>
      <c r="C513" s="79"/>
      <c r="D513" s="4"/>
      <c r="E513" s="79"/>
      <c r="F513" s="81"/>
      <c r="G513" s="80"/>
      <c r="H513" s="80"/>
      <c r="I513" s="80"/>
      <c r="J513" s="4"/>
      <c r="K513" s="79"/>
      <c r="L513" s="81"/>
      <c r="M513" s="138"/>
      <c r="N513" s="4"/>
      <c r="O513" s="139"/>
      <c r="P513" s="139"/>
      <c r="Q513" s="139"/>
      <c r="R513" s="139"/>
      <c r="S513" s="139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5.75" customHeight="1">
      <c r="A514" s="4"/>
      <c r="B514" s="4"/>
      <c r="C514" s="79"/>
      <c r="D514" s="4"/>
      <c r="E514" s="79"/>
      <c r="F514" s="81"/>
      <c r="G514" s="80"/>
      <c r="H514" s="80"/>
      <c r="I514" s="80"/>
      <c r="J514" s="4"/>
      <c r="K514" s="79"/>
      <c r="L514" s="81"/>
      <c r="M514" s="138"/>
      <c r="N514" s="4"/>
      <c r="O514" s="139"/>
      <c r="P514" s="139"/>
      <c r="Q514" s="139"/>
      <c r="R514" s="139"/>
      <c r="S514" s="139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5.75" customHeight="1">
      <c r="A515" s="4"/>
      <c r="B515" s="4"/>
      <c r="C515" s="79"/>
      <c r="D515" s="4"/>
      <c r="E515" s="79"/>
      <c r="F515" s="81"/>
      <c r="G515" s="80"/>
      <c r="H515" s="80"/>
      <c r="I515" s="80"/>
      <c r="J515" s="4"/>
      <c r="K515" s="79"/>
      <c r="L515" s="81"/>
      <c r="M515" s="138"/>
      <c r="N515" s="4"/>
      <c r="O515" s="139"/>
      <c r="P515" s="139"/>
      <c r="Q515" s="139"/>
      <c r="R515" s="139"/>
      <c r="S515" s="139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5.75" customHeight="1">
      <c r="A516" s="4"/>
      <c r="B516" s="4"/>
      <c r="C516" s="79"/>
      <c r="D516" s="4"/>
      <c r="E516" s="79"/>
      <c r="F516" s="81"/>
      <c r="G516" s="80"/>
      <c r="H516" s="80"/>
      <c r="I516" s="80"/>
      <c r="J516" s="4"/>
      <c r="K516" s="79"/>
      <c r="L516" s="81"/>
      <c r="M516" s="138"/>
      <c r="N516" s="4"/>
      <c r="O516" s="139"/>
      <c r="P516" s="139"/>
      <c r="Q516" s="139"/>
      <c r="R516" s="139"/>
      <c r="S516" s="139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5.75" customHeight="1">
      <c r="A517" s="4"/>
      <c r="B517" s="4"/>
      <c r="C517" s="79"/>
      <c r="D517" s="4"/>
      <c r="E517" s="79"/>
      <c r="F517" s="81"/>
      <c r="G517" s="80"/>
      <c r="H517" s="80"/>
      <c r="I517" s="80"/>
      <c r="J517" s="4"/>
      <c r="K517" s="79"/>
      <c r="L517" s="81"/>
      <c r="M517" s="138"/>
      <c r="N517" s="4"/>
      <c r="O517" s="139"/>
      <c r="P517" s="139"/>
      <c r="Q517" s="139"/>
      <c r="R517" s="139"/>
      <c r="S517" s="139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5.75" customHeight="1">
      <c r="A518" s="4"/>
      <c r="B518" s="4"/>
      <c r="C518" s="79"/>
      <c r="D518" s="4"/>
      <c r="E518" s="79"/>
      <c r="F518" s="81"/>
      <c r="G518" s="80"/>
      <c r="H518" s="80"/>
      <c r="I518" s="80"/>
      <c r="J518" s="4"/>
      <c r="K518" s="79"/>
      <c r="L518" s="81"/>
      <c r="M518" s="138"/>
      <c r="N518" s="4"/>
      <c r="O518" s="139"/>
      <c r="P518" s="139"/>
      <c r="Q518" s="139"/>
      <c r="R518" s="139"/>
      <c r="S518" s="139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5.75" customHeight="1">
      <c r="A519" s="4"/>
      <c r="B519" s="4"/>
      <c r="C519" s="79"/>
      <c r="D519" s="4"/>
      <c r="E519" s="79"/>
      <c r="F519" s="81"/>
      <c r="G519" s="80"/>
      <c r="H519" s="80"/>
      <c r="I519" s="80"/>
      <c r="J519" s="4"/>
      <c r="K519" s="79"/>
      <c r="L519" s="81"/>
      <c r="M519" s="138"/>
      <c r="N519" s="4"/>
      <c r="O519" s="139"/>
      <c r="P519" s="139"/>
      <c r="Q519" s="139"/>
      <c r="R519" s="139"/>
      <c r="S519" s="139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5.75" customHeight="1">
      <c r="A520" s="4"/>
      <c r="B520" s="4"/>
      <c r="C520" s="79"/>
      <c r="D520" s="4"/>
      <c r="E520" s="79"/>
      <c r="F520" s="81"/>
      <c r="G520" s="80"/>
      <c r="H520" s="80"/>
      <c r="I520" s="80"/>
      <c r="J520" s="4"/>
      <c r="K520" s="79"/>
      <c r="L520" s="81"/>
      <c r="M520" s="138"/>
      <c r="N520" s="4"/>
      <c r="O520" s="139"/>
      <c r="P520" s="139"/>
      <c r="Q520" s="139"/>
      <c r="R520" s="139"/>
      <c r="S520" s="139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5.75" customHeight="1">
      <c r="A521" s="4"/>
      <c r="B521" s="4"/>
      <c r="C521" s="79"/>
      <c r="D521" s="4"/>
      <c r="E521" s="79"/>
      <c r="F521" s="81"/>
      <c r="G521" s="80"/>
      <c r="H521" s="80"/>
      <c r="I521" s="80"/>
      <c r="J521" s="4"/>
      <c r="K521" s="79"/>
      <c r="L521" s="81"/>
      <c r="M521" s="138"/>
      <c r="N521" s="4"/>
      <c r="O521" s="139"/>
      <c r="P521" s="139"/>
      <c r="Q521" s="139"/>
      <c r="R521" s="139"/>
      <c r="S521" s="139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5.75" customHeight="1">
      <c r="A522" s="4"/>
      <c r="B522" s="4"/>
      <c r="C522" s="79"/>
      <c r="D522" s="4"/>
      <c r="E522" s="79"/>
      <c r="F522" s="81"/>
      <c r="G522" s="80"/>
      <c r="H522" s="80"/>
      <c r="I522" s="80"/>
      <c r="J522" s="4"/>
      <c r="K522" s="79"/>
      <c r="L522" s="81"/>
      <c r="M522" s="138"/>
      <c r="N522" s="4"/>
      <c r="O522" s="139"/>
      <c r="P522" s="139"/>
      <c r="Q522" s="139"/>
      <c r="R522" s="139"/>
      <c r="S522" s="139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5.75" customHeight="1">
      <c r="A523" s="4"/>
      <c r="B523" s="4"/>
      <c r="C523" s="79"/>
      <c r="D523" s="4"/>
      <c r="E523" s="79"/>
      <c r="F523" s="81"/>
      <c r="G523" s="80"/>
      <c r="H523" s="80"/>
      <c r="I523" s="80"/>
      <c r="J523" s="4"/>
      <c r="K523" s="79"/>
      <c r="L523" s="81"/>
      <c r="M523" s="138"/>
      <c r="N523" s="4"/>
      <c r="O523" s="139"/>
      <c r="P523" s="139"/>
      <c r="Q523" s="139"/>
      <c r="R523" s="139"/>
      <c r="S523" s="139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5.75" customHeight="1">
      <c r="A524" s="4"/>
      <c r="B524" s="4"/>
      <c r="C524" s="79"/>
      <c r="D524" s="4"/>
      <c r="E524" s="79"/>
      <c r="F524" s="81"/>
      <c r="G524" s="80"/>
      <c r="H524" s="80"/>
      <c r="I524" s="80"/>
      <c r="J524" s="4"/>
      <c r="K524" s="79"/>
      <c r="L524" s="81"/>
      <c r="M524" s="138"/>
      <c r="N524" s="4"/>
      <c r="O524" s="139"/>
      <c r="P524" s="139"/>
      <c r="Q524" s="139"/>
      <c r="R524" s="139"/>
      <c r="S524" s="139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5.75" customHeight="1">
      <c r="A525" s="4"/>
      <c r="B525" s="4"/>
      <c r="C525" s="79"/>
      <c r="D525" s="4"/>
      <c r="E525" s="79"/>
      <c r="F525" s="81"/>
      <c r="G525" s="80"/>
      <c r="H525" s="80"/>
      <c r="I525" s="80"/>
      <c r="J525" s="4"/>
      <c r="K525" s="79"/>
      <c r="L525" s="81"/>
      <c r="M525" s="138"/>
      <c r="N525" s="4"/>
      <c r="O525" s="139"/>
      <c r="P525" s="139"/>
      <c r="Q525" s="139"/>
      <c r="R525" s="139"/>
      <c r="S525" s="139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5.75" customHeight="1">
      <c r="A526" s="4"/>
      <c r="B526" s="4"/>
      <c r="C526" s="79"/>
      <c r="D526" s="4"/>
      <c r="E526" s="79"/>
      <c r="F526" s="81"/>
      <c r="G526" s="80"/>
      <c r="H526" s="80"/>
      <c r="I526" s="80"/>
      <c r="J526" s="4"/>
      <c r="K526" s="79"/>
      <c r="L526" s="81"/>
      <c r="M526" s="138"/>
      <c r="N526" s="4"/>
      <c r="O526" s="139"/>
      <c r="P526" s="139"/>
      <c r="Q526" s="139"/>
      <c r="R526" s="139"/>
      <c r="S526" s="139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5.75" customHeight="1">
      <c r="A527" s="4"/>
      <c r="B527" s="4"/>
      <c r="C527" s="79"/>
      <c r="D527" s="4"/>
      <c r="E527" s="79"/>
      <c r="F527" s="81"/>
      <c r="G527" s="80"/>
      <c r="H527" s="80"/>
      <c r="I527" s="80"/>
      <c r="J527" s="4"/>
      <c r="K527" s="79"/>
      <c r="L527" s="81"/>
      <c r="M527" s="138"/>
      <c r="N527" s="4"/>
      <c r="O527" s="139"/>
      <c r="P527" s="139"/>
      <c r="Q527" s="139"/>
      <c r="R527" s="139"/>
      <c r="S527" s="139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5.75" customHeight="1">
      <c r="A528" s="4"/>
      <c r="B528" s="4"/>
      <c r="C528" s="79"/>
      <c r="D528" s="4"/>
      <c r="E528" s="79"/>
      <c r="F528" s="81"/>
      <c r="G528" s="80"/>
      <c r="H528" s="80"/>
      <c r="I528" s="80"/>
      <c r="J528" s="4"/>
      <c r="K528" s="79"/>
      <c r="L528" s="81"/>
      <c r="M528" s="138"/>
      <c r="N528" s="4"/>
      <c r="O528" s="139"/>
      <c r="P528" s="139"/>
      <c r="Q528" s="139"/>
      <c r="R528" s="139"/>
      <c r="S528" s="139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5.75" customHeight="1">
      <c r="A529" s="4"/>
      <c r="B529" s="4"/>
      <c r="C529" s="79"/>
      <c r="D529" s="4"/>
      <c r="E529" s="79"/>
      <c r="F529" s="81"/>
      <c r="G529" s="80"/>
      <c r="H529" s="80"/>
      <c r="I529" s="80"/>
      <c r="J529" s="4"/>
      <c r="K529" s="79"/>
      <c r="L529" s="81"/>
      <c r="M529" s="138"/>
      <c r="N529" s="4"/>
      <c r="O529" s="139"/>
      <c r="P529" s="139"/>
      <c r="Q529" s="139"/>
      <c r="R529" s="139"/>
      <c r="S529" s="139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5.75" customHeight="1">
      <c r="A530" s="4"/>
      <c r="B530" s="4"/>
      <c r="C530" s="79"/>
      <c r="D530" s="4"/>
      <c r="E530" s="79"/>
      <c r="F530" s="81"/>
      <c r="G530" s="80"/>
      <c r="H530" s="80"/>
      <c r="I530" s="80"/>
      <c r="J530" s="4"/>
      <c r="K530" s="79"/>
      <c r="L530" s="81"/>
      <c r="M530" s="138"/>
      <c r="N530" s="4"/>
      <c r="O530" s="139"/>
      <c r="P530" s="139"/>
      <c r="Q530" s="139"/>
      <c r="R530" s="139"/>
      <c r="S530" s="139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5.75" customHeight="1">
      <c r="A531" s="4"/>
      <c r="B531" s="4"/>
      <c r="C531" s="79"/>
      <c r="D531" s="4"/>
      <c r="E531" s="79"/>
      <c r="F531" s="81"/>
      <c r="G531" s="80"/>
      <c r="H531" s="80"/>
      <c r="I531" s="80"/>
      <c r="J531" s="4"/>
      <c r="K531" s="79"/>
      <c r="L531" s="81"/>
      <c r="M531" s="138"/>
      <c r="N531" s="4"/>
      <c r="O531" s="139"/>
      <c r="P531" s="139"/>
      <c r="Q531" s="139"/>
      <c r="R531" s="139"/>
      <c r="S531" s="139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5.75" customHeight="1">
      <c r="A532" s="4"/>
      <c r="B532" s="4"/>
      <c r="C532" s="79"/>
      <c r="D532" s="4"/>
      <c r="E532" s="79"/>
      <c r="F532" s="81"/>
      <c r="G532" s="80"/>
      <c r="H532" s="80"/>
      <c r="I532" s="80"/>
      <c r="J532" s="4"/>
      <c r="K532" s="79"/>
      <c r="L532" s="81"/>
      <c r="M532" s="138"/>
      <c r="N532" s="4"/>
      <c r="O532" s="139"/>
      <c r="P532" s="139"/>
      <c r="Q532" s="139"/>
      <c r="R532" s="139"/>
      <c r="S532" s="139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5.75" customHeight="1">
      <c r="A533" s="4"/>
      <c r="B533" s="4"/>
      <c r="C533" s="79"/>
      <c r="D533" s="4"/>
      <c r="E533" s="79"/>
      <c r="F533" s="81"/>
      <c r="G533" s="80"/>
      <c r="H533" s="80"/>
      <c r="I533" s="80"/>
      <c r="J533" s="4"/>
      <c r="K533" s="79"/>
      <c r="L533" s="81"/>
      <c r="M533" s="138"/>
      <c r="N533" s="4"/>
      <c r="O533" s="139"/>
      <c r="P533" s="139"/>
      <c r="Q533" s="139"/>
      <c r="R533" s="139"/>
      <c r="S533" s="139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5.75" customHeight="1">
      <c r="A534" s="4"/>
      <c r="B534" s="4"/>
      <c r="C534" s="79"/>
      <c r="D534" s="4"/>
      <c r="E534" s="79"/>
      <c r="F534" s="81"/>
      <c r="G534" s="80"/>
      <c r="H534" s="80"/>
      <c r="I534" s="80"/>
      <c r="J534" s="4"/>
      <c r="K534" s="79"/>
      <c r="L534" s="81"/>
      <c r="M534" s="138"/>
      <c r="N534" s="4"/>
      <c r="O534" s="139"/>
      <c r="P534" s="139"/>
      <c r="Q534" s="139"/>
      <c r="R534" s="139"/>
      <c r="S534" s="139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5.75" customHeight="1">
      <c r="A535" s="4"/>
      <c r="B535" s="4"/>
      <c r="C535" s="79"/>
      <c r="D535" s="4"/>
      <c r="E535" s="79"/>
      <c r="F535" s="81"/>
      <c r="G535" s="80"/>
      <c r="H535" s="80"/>
      <c r="I535" s="80"/>
      <c r="J535" s="4"/>
      <c r="K535" s="79"/>
      <c r="L535" s="81"/>
      <c r="M535" s="138"/>
      <c r="N535" s="4"/>
      <c r="O535" s="139"/>
      <c r="P535" s="139"/>
      <c r="Q535" s="139"/>
      <c r="R535" s="139"/>
      <c r="S535" s="139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5.75" customHeight="1">
      <c r="A536" s="4"/>
      <c r="B536" s="4"/>
      <c r="C536" s="79"/>
      <c r="D536" s="4"/>
      <c r="E536" s="79"/>
      <c r="F536" s="81"/>
      <c r="G536" s="80"/>
      <c r="H536" s="80"/>
      <c r="I536" s="80"/>
      <c r="J536" s="4"/>
      <c r="K536" s="79"/>
      <c r="L536" s="81"/>
      <c r="M536" s="138"/>
      <c r="N536" s="4"/>
      <c r="O536" s="139"/>
      <c r="P536" s="139"/>
      <c r="Q536" s="139"/>
      <c r="R536" s="139"/>
      <c r="S536" s="139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5.75" customHeight="1">
      <c r="A537" s="4"/>
      <c r="B537" s="4"/>
      <c r="C537" s="79"/>
      <c r="D537" s="4"/>
      <c r="E537" s="79"/>
      <c r="F537" s="81"/>
      <c r="G537" s="80"/>
      <c r="H537" s="80"/>
      <c r="I537" s="80"/>
      <c r="J537" s="4"/>
      <c r="K537" s="79"/>
      <c r="L537" s="81"/>
      <c r="M537" s="138"/>
      <c r="N537" s="4"/>
      <c r="O537" s="139"/>
      <c r="P537" s="139"/>
      <c r="Q537" s="139"/>
      <c r="R537" s="139"/>
      <c r="S537" s="139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5.75" customHeight="1">
      <c r="A538" s="4"/>
      <c r="B538" s="4"/>
      <c r="C538" s="79"/>
      <c r="D538" s="4"/>
      <c r="E538" s="79"/>
      <c r="F538" s="81"/>
      <c r="G538" s="80"/>
      <c r="H538" s="80"/>
      <c r="I538" s="80"/>
      <c r="J538" s="4"/>
      <c r="K538" s="79"/>
      <c r="L538" s="81"/>
      <c r="M538" s="138"/>
      <c r="N538" s="4"/>
      <c r="O538" s="139"/>
      <c r="P538" s="139"/>
      <c r="Q538" s="139"/>
      <c r="R538" s="139"/>
      <c r="S538" s="139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5.75" customHeight="1">
      <c r="A539" s="4"/>
      <c r="B539" s="4"/>
      <c r="C539" s="79"/>
      <c r="D539" s="4"/>
      <c r="E539" s="79"/>
      <c r="F539" s="81"/>
      <c r="G539" s="80"/>
      <c r="H539" s="80"/>
      <c r="I539" s="80"/>
      <c r="J539" s="4"/>
      <c r="K539" s="79"/>
      <c r="L539" s="81"/>
      <c r="M539" s="138"/>
      <c r="N539" s="4"/>
      <c r="O539" s="139"/>
      <c r="P539" s="139"/>
      <c r="Q539" s="139"/>
      <c r="R539" s="139"/>
      <c r="S539" s="139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5.75" customHeight="1">
      <c r="A540" s="4"/>
      <c r="B540" s="4"/>
      <c r="C540" s="79"/>
      <c r="D540" s="4"/>
      <c r="E540" s="79"/>
      <c r="F540" s="81"/>
      <c r="G540" s="80"/>
      <c r="H540" s="80"/>
      <c r="I540" s="80"/>
      <c r="J540" s="4"/>
      <c r="K540" s="79"/>
      <c r="L540" s="81"/>
      <c r="M540" s="138"/>
      <c r="N540" s="4"/>
      <c r="O540" s="139"/>
      <c r="P540" s="139"/>
      <c r="Q540" s="139"/>
      <c r="R540" s="139"/>
      <c r="S540" s="139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5.75" customHeight="1">
      <c r="A541" s="4"/>
      <c r="B541" s="4"/>
      <c r="C541" s="79"/>
      <c r="D541" s="4"/>
      <c r="E541" s="79"/>
      <c r="F541" s="81"/>
      <c r="G541" s="80"/>
      <c r="H541" s="80"/>
      <c r="I541" s="80"/>
      <c r="J541" s="4"/>
      <c r="K541" s="79"/>
      <c r="L541" s="81"/>
      <c r="M541" s="138"/>
      <c r="N541" s="4"/>
      <c r="O541" s="139"/>
      <c r="P541" s="139"/>
      <c r="Q541" s="139"/>
      <c r="R541" s="139"/>
      <c r="S541" s="139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5.75" customHeight="1">
      <c r="A542" s="4"/>
      <c r="B542" s="4"/>
      <c r="C542" s="79"/>
      <c r="D542" s="4"/>
      <c r="E542" s="79"/>
      <c r="F542" s="81"/>
      <c r="G542" s="80"/>
      <c r="H542" s="80"/>
      <c r="I542" s="80"/>
      <c r="J542" s="4"/>
      <c r="K542" s="79"/>
      <c r="L542" s="81"/>
      <c r="M542" s="138"/>
      <c r="N542" s="4"/>
      <c r="O542" s="139"/>
      <c r="P542" s="139"/>
      <c r="Q542" s="139"/>
      <c r="R542" s="139"/>
      <c r="S542" s="139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5.75" customHeight="1">
      <c r="A543" s="4"/>
      <c r="B543" s="4"/>
      <c r="C543" s="79"/>
      <c r="D543" s="4"/>
      <c r="E543" s="79"/>
      <c r="F543" s="81"/>
      <c r="G543" s="80"/>
      <c r="H543" s="80"/>
      <c r="I543" s="80"/>
      <c r="J543" s="4"/>
      <c r="K543" s="79"/>
      <c r="L543" s="81"/>
      <c r="M543" s="138"/>
      <c r="N543" s="4"/>
      <c r="O543" s="139"/>
      <c r="P543" s="139"/>
      <c r="Q543" s="139"/>
      <c r="R543" s="139"/>
      <c r="S543" s="139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5.75" customHeight="1">
      <c r="A544" s="4"/>
      <c r="B544" s="4"/>
      <c r="C544" s="79"/>
      <c r="D544" s="4"/>
      <c r="E544" s="79"/>
      <c r="F544" s="81"/>
      <c r="G544" s="80"/>
      <c r="H544" s="80"/>
      <c r="I544" s="80"/>
      <c r="J544" s="4"/>
      <c r="K544" s="79"/>
      <c r="L544" s="81"/>
      <c r="M544" s="138"/>
      <c r="N544" s="4"/>
      <c r="O544" s="139"/>
      <c r="P544" s="139"/>
      <c r="Q544" s="139"/>
      <c r="R544" s="139"/>
      <c r="S544" s="139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5.75" customHeight="1">
      <c r="A545" s="4"/>
      <c r="B545" s="4"/>
      <c r="C545" s="79"/>
      <c r="D545" s="4"/>
      <c r="E545" s="79"/>
      <c r="F545" s="81"/>
      <c r="G545" s="80"/>
      <c r="H545" s="80"/>
      <c r="I545" s="80"/>
      <c r="J545" s="4"/>
      <c r="K545" s="79"/>
      <c r="L545" s="81"/>
      <c r="M545" s="138"/>
      <c r="N545" s="4"/>
      <c r="O545" s="139"/>
      <c r="P545" s="139"/>
      <c r="Q545" s="139"/>
      <c r="R545" s="139"/>
      <c r="S545" s="139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5.75" customHeight="1">
      <c r="A546" s="4"/>
      <c r="B546" s="4"/>
      <c r="C546" s="79"/>
      <c r="D546" s="4"/>
      <c r="E546" s="79"/>
      <c r="F546" s="81"/>
      <c r="G546" s="80"/>
      <c r="H546" s="80"/>
      <c r="I546" s="80"/>
      <c r="J546" s="4"/>
      <c r="K546" s="79"/>
      <c r="L546" s="81"/>
      <c r="M546" s="138"/>
      <c r="N546" s="4"/>
      <c r="O546" s="139"/>
      <c r="P546" s="139"/>
      <c r="Q546" s="139"/>
      <c r="R546" s="139"/>
      <c r="S546" s="139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5.75" customHeight="1">
      <c r="A547" s="4"/>
      <c r="B547" s="4"/>
      <c r="C547" s="79"/>
      <c r="D547" s="4"/>
      <c r="E547" s="79"/>
      <c r="F547" s="81"/>
      <c r="G547" s="80"/>
      <c r="H547" s="80"/>
      <c r="I547" s="80"/>
      <c r="J547" s="4"/>
      <c r="K547" s="79"/>
      <c r="L547" s="81"/>
      <c r="M547" s="138"/>
      <c r="N547" s="4"/>
      <c r="O547" s="139"/>
      <c r="P547" s="139"/>
      <c r="Q547" s="139"/>
      <c r="R547" s="139"/>
      <c r="S547" s="139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5.75" customHeight="1">
      <c r="A548" s="4"/>
      <c r="B548" s="4"/>
      <c r="C548" s="79"/>
      <c r="D548" s="4"/>
      <c r="E548" s="79"/>
      <c r="F548" s="81"/>
      <c r="G548" s="80"/>
      <c r="H548" s="80"/>
      <c r="I548" s="80"/>
      <c r="J548" s="4"/>
      <c r="K548" s="79"/>
      <c r="L548" s="81"/>
      <c r="M548" s="138"/>
      <c r="N548" s="4"/>
      <c r="O548" s="139"/>
      <c r="P548" s="139"/>
      <c r="Q548" s="139"/>
      <c r="R548" s="139"/>
      <c r="S548" s="139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5.75" customHeight="1">
      <c r="A549" s="4"/>
      <c r="B549" s="4"/>
      <c r="C549" s="79"/>
      <c r="D549" s="4"/>
      <c r="E549" s="79"/>
      <c r="F549" s="81"/>
      <c r="G549" s="80"/>
      <c r="H549" s="80"/>
      <c r="I549" s="80"/>
      <c r="J549" s="4"/>
      <c r="K549" s="79"/>
      <c r="L549" s="81"/>
      <c r="M549" s="138"/>
      <c r="N549" s="4"/>
      <c r="O549" s="139"/>
      <c r="P549" s="139"/>
      <c r="Q549" s="139"/>
      <c r="R549" s="139"/>
      <c r="S549" s="139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5.75" customHeight="1">
      <c r="A550" s="4"/>
      <c r="B550" s="4"/>
      <c r="C550" s="79"/>
      <c r="D550" s="4"/>
      <c r="E550" s="79"/>
      <c r="F550" s="81"/>
      <c r="G550" s="80"/>
      <c r="H550" s="80"/>
      <c r="I550" s="80"/>
      <c r="J550" s="4"/>
      <c r="K550" s="79"/>
      <c r="L550" s="81"/>
      <c r="M550" s="138"/>
      <c r="N550" s="4"/>
      <c r="O550" s="139"/>
      <c r="P550" s="139"/>
      <c r="Q550" s="139"/>
      <c r="R550" s="139"/>
      <c r="S550" s="139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5.75" customHeight="1">
      <c r="A551" s="4"/>
      <c r="B551" s="4"/>
      <c r="C551" s="79"/>
      <c r="D551" s="4"/>
      <c r="E551" s="79"/>
      <c r="F551" s="81"/>
      <c r="G551" s="80"/>
      <c r="H551" s="80"/>
      <c r="I551" s="80"/>
      <c r="J551" s="4"/>
      <c r="K551" s="79"/>
      <c r="L551" s="81"/>
      <c r="M551" s="138"/>
      <c r="N551" s="4"/>
      <c r="O551" s="139"/>
      <c r="P551" s="139"/>
      <c r="Q551" s="139"/>
      <c r="R551" s="139"/>
      <c r="S551" s="139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5.75" customHeight="1">
      <c r="A552" s="4"/>
      <c r="B552" s="4"/>
      <c r="C552" s="79"/>
      <c r="D552" s="4"/>
      <c r="E552" s="79"/>
      <c r="F552" s="81"/>
      <c r="G552" s="80"/>
      <c r="H552" s="80"/>
      <c r="I552" s="80"/>
      <c r="J552" s="4"/>
      <c r="K552" s="79"/>
      <c r="L552" s="81"/>
      <c r="M552" s="138"/>
      <c r="N552" s="4"/>
      <c r="O552" s="139"/>
      <c r="P552" s="139"/>
      <c r="Q552" s="139"/>
      <c r="R552" s="139"/>
      <c r="S552" s="139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5.75" customHeight="1">
      <c r="A553" s="4"/>
      <c r="B553" s="4"/>
      <c r="C553" s="79"/>
      <c r="D553" s="4"/>
      <c r="E553" s="79"/>
      <c r="F553" s="81"/>
      <c r="G553" s="80"/>
      <c r="H553" s="80"/>
      <c r="I553" s="80"/>
      <c r="J553" s="4"/>
      <c r="K553" s="79"/>
      <c r="L553" s="81"/>
      <c r="M553" s="138"/>
      <c r="N553" s="4"/>
      <c r="O553" s="139"/>
      <c r="P553" s="139"/>
      <c r="Q553" s="139"/>
      <c r="R553" s="139"/>
      <c r="S553" s="139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5.75" customHeight="1">
      <c r="A554" s="4"/>
      <c r="B554" s="4"/>
      <c r="C554" s="79"/>
      <c r="D554" s="4"/>
      <c r="E554" s="79"/>
      <c r="F554" s="81"/>
      <c r="G554" s="80"/>
      <c r="H554" s="80"/>
      <c r="I554" s="80"/>
      <c r="J554" s="4"/>
      <c r="K554" s="79"/>
      <c r="L554" s="81"/>
      <c r="M554" s="138"/>
      <c r="N554" s="4"/>
      <c r="O554" s="139"/>
      <c r="P554" s="139"/>
      <c r="Q554" s="139"/>
      <c r="R554" s="139"/>
      <c r="S554" s="139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5.75" customHeight="1">
      <c r="A555" s="4"/>
      <c r="B555" s="4"/>
      <c r="C555" s="79"/>
      <c r="D555" s="4"/>
      <c r="E555" s="79"/>
      <c r="F555" s="81"/>
      <c r="G555" s="80"/>
      <c r="H555" s="80"/>
      <c r="I555" s="80"/>
      <c r="J555" s="4"/>
      <c r="K555" s="79"/>
      <c r="L555" s="81"/>
      <c r="M555" s="138"/>
      <c r="N555" s="4"/>
      <c r="O555" s="139"/>
      <c r="P555" s="139"/>
      <c r="Q555" s="139"/>
      <c r="R555" s="139"/>
      <c r="S555" s="139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5.75" customHeight="1">
      <c r="A556" s="4"/>
      <c r="B556" s="4"/>
      <c r="C556" s="79"/>
      <c r="D556" s="4"/>
      <c r="E556" s="79"/>
      <c r="F556" s="81"/>
      <c r="G556" s="80"/>
      <c r="H556" s="80"/>
      <c r="I556" s="80"/>
      <c r="J556" s="4"/>
      <c r="K556" s="79"/>
      <c r="L556" s="81"/>
      <c r="M556" s="138"/>
      <c r="N556" s="4"/>
      <c r="O556" s="139"/>
      <c r="P556" s="139"/>
      <c r="Q556" s="139"/>
      <c r="R556" s="139"/>
      <c r="S556" s="139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5.75" customHeight="1">
      <c r="A557" s="4"/>
      <c r="B557" s="4"/>
      <c r="C557" s="79"/>
      <c r="D557" s="4"/>
      <c r="E557" s="79"/>
      <c r="F557" s="81"/>
      <c r="G557" s="80"/>
      <c r="H557" s="80"/>
      <c r="I557" s="80"/>
      <c r="J557" s="4"/>
      <c r="K557" s="79"/>
      <c r="L557" s="81"/>
      <c r="M557" s="138"/>
      <c r="N557" s="4"/>
      <c r="O557" s="139"/>
      <c r="P557" s="139"/>
      <c r="Q557" s="139"/>
      <c r="R557" s="139"/>
      <c r="S557" s="139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5.75" customHeight="1">
      <c r="A558" s="4"/>
      <c r="B558" s="4"/>
      <c r="C558" s="79"/>
      <c r="D558" s="4"/>
      <c r="E558" s="79"/>
      <c r="F558" s="81"/>
      <c r="G558" s="80"/>
      <c r="H558" s="80"/>
      <c r="I558" s="80"/>
      <c r="J558" s="4"/>
      <c r="K558" s="79"/>
      <c r="L558" s="81"/>
      <c r="M558" s="138"/>
      <c r="N558" s="4"/>
      <c r="O558" s="139"/>
      <c r="P558" s="139"/>
      <c r="Q558" s="139"/>
      <c r="R558" s="139"/>
      <c r="S558" s="139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5.75" customHeight="1">
      <c r="A559" s="4"/>
      <c r="B559" s="4"/>
      <c r="C559" s="79"/>
      <c r="D559" s="4"/>
      <c r="E559" s="79"/>
      <c r="F559" s="81"/>
      <c r="G559" s="80"/>
      <c r="H559" s="80"/>
      <c r="I559" s="80"/>
      <c r="J559" s="4"/>
      <c r="K559" s="79"/>
      <c r="L559" s="81"/>
      <c r="M559" s="138"/>
      <c r="N559" s="4"/>
      <c r="O559" s="139"/>
      <c r="P559" s="139"/>
      <c r="Q559" s="139"/>
      <c r="R559" s="139"/>
      <c r="S559" s="139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5.75" customHeight="1">
      <c r="A560" s="4"/>
      <c r="B560" s="4"/>
      <c r="C560" s="79"/>
      <c r="D560" s="4"/>
      <c r="E560" s="79"/>
      <c r="F560" s="81"/>
      <c r="G560" s="80"/>
      <c r="H560" s="80"/>
      <c r="I560" s="80"/>
      <c r="J560" s="4"/>
      <c r="K560" s="79"/>
      <c r="L560" s="81"/>
      <c r="M560" s="138"/>
      <c r="N560" s="4"/>
      <c r="O560" s="139"/>
      <c r="P560" s="139"/>
      <c r="Q560" s="139"/>
      <c r="R560" s="139"/>
      <c r="S560" s="139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5.75" customHeight="1">
      <c r="A561" s="4"/>
      <c r="B561" s="4"/>
      <c r="C561" s="79"/>
      <c r="D561" s="4"/>
      <c r="E561" s="79"/>
      <c r="F561" s="81"/>
      <c r="G561" s="80"/>
      <c r="H561" s="80"/>
      <c r="I561" s="80"/>
      <c r="J561" s="4"/>
      <c r="K561" s="79"/>
      <c r="L561" s="81"/>
      <c r="M561" s="138"/>
      <c r="N561" s="4"/>
      <c r="O561" s="139"/>
      <c r="P561" s="139"/>
      <c r="Q561" s="139"/>
      <c r="R561" s="139"/>
      <c r="S561" s="139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5.75" customHeight="1">
      <c r="A562" s="4"/>
      <c r="B562" s="4"/>
      <c r="C562" s="79"/>
      <c r="D562" s="4"/>
      <c r="E562" s="79"/>
      <c r="F562" s="81"/>
      <c r="G562" s="80"/>
      <c r="H562" s="80"/>
      <c r="I562" s="80"/>
      <c r="J562" s="4"/>
      <c r="K562" s="79"/>
      <c r="L562" s="81"/>
      <c r="M562" s="138"/>
      <c r="N562" s="4"/>
      <c r="O562" s="139"/>
      <c r="P562" s="139"/>
      <c r="Q562" s="139"/>
      <c r="R562" s="139"/>
      <c r="S562" s="139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5.75" customHeight="1">
      <c r="A563" s="4"/>
      <c r="B563" s="4"/>
      <c r="C563" s="79"/>
      <c r="D563" s="4"/>
      <c r="E563" s="79"/>
      <c r="F563" s="81"/>
      <c r="G563" s="80"/>
      <c r="H563" s="80"/>
      <c r="I563" s="80"/>
      <c r="J563" s="4"/>
      <c r="K563" s="79"/>
      <c r="L563" s="81"/>
      <c r="M563" s="138"/>
      <c r="N563" s="4"/>
      <c r="O563" s="139"/>
      <c r="P563" s="139"/>
      <c r="Q563" s="139"/>
      <c r="R563" s="139"/>
      <c r="S563" s="139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5.75" customHeight="1">
      <c r="A564" s="4"/>
      <c r="B564" s="4"/>
      <c r="C564" s="79"/>
      <c r="D564" s="4"/>
      <c r="E564" s="79"/>
      <c r="F564" s="81"/>
      <c r="G564" s="80"/>
      <c r="H564" s="80"/>
      <c r="I564" s="80"/>
      <c r="J564" s="4"/>
      <c r="K564" s="79"/>
      <c r="L564" s="81"/>
      <c r="M564" s="138"/>
      <c r="N564" s="4"/>
      <c r="O564" s="139"/>
      <c r="P564" s="139"/>
      <c r="Q564" s="139"/>
      <c r="R564" s="139"/>
      <c r="S564" s="139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5.75" customHeight="1">
      <c r="A565" s="4"/>
      <c r="B565" s="4"/>
      <c r="C565" s="79"/>
      <c r="D565" s="4"/>
      <c r="E565" s="79"/>
      <c r="F565" s="81"/>
      <c r="G565" s="80"/>
      <c r="H565" s="80"/>
      <c r="I565" s="80"/>
      <c r="J565" s="4"/>
      <c r="K565" s="79"/>
      <c r="L565" s="81"/>
      <c r="M565" s="138"/>
      <c r="N565" s="4"/>
      <c r="O565" s="139"/>
      <c r="P565" s="139"/>
      <c r="Q565" s="139"/>
      <c r="R565" s="139"/>
      <c r="S565" s="139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5.75" customHeight="1">
      <c r="A566" s="4"/>
      <c r="B566" s="4"/>
      <c r="C566" s="79"/>
      <c r="D566" s="4"/>
      <c r="E566" s="79"/>
      <c r="F566" s="81"/>
      <c r="G566" s="80"/>
      <c r="H566" s="80"/>
      <c r="I566" s="80"/>
      <c r="J566" s="4"/>
      <c r="K566" s="79"/>
      <c r="L566" s="81"/>
      <c r="M566" s="138"/>
      <c r="N566" s="4"/>
      <c r="O566" s="139"/>
      <c r="P566" s="139"/>
      <c r="Q566" s="139"/>
      <c r="R566" s="139"/>
      <c r="S566" s="139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5.75" customHeight="1">
      <c r="A567" s="4"/>
      <c r="B567" s="4"/>
      <c r="C567" s="79"/>
      <c r="D567" s="4"/>
      <c r="E567" s="79"/>
      <c r="F567" s="81"/>
      <c r="G567" s="80"/>
      <c r="H567" s="80"/>
      <c r="I567" s="80"/>
      <c r="J567" s="4"/>
      <c r="K567" s="79"/>
      <c r="L567" s="81"/>
      <c r="M567" s="138"/>
      <c r="N567" s="4"/>
      <c r="O567" s="139"/>
      <c r="P567" s="139"/>
      <c r="Q567" s="139"/>
      <c r="R567" s="139"/>
      <c r="S567" s="139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5.75" customHeight="1">
      <c r="A568" s="4"/>
      <c r="B568" s="4"/>
      <c r="C568" s="79"/>
      <c r="D568" s="4"/>
      <c r="E568" s="79"/>
      <c r="F568" s="81"/>
      <c r="G568" s="80"/>
      <c r="H568" s="80"/>
      <c r="I568" s="80"/>
      <c r="J568" s="4"/>
      <c r="K568" s="79"/>
      <c r="L568" s="81"/>
      <c r="M568" s="138"/>
      <c r="N568" s="4"/>
      <c r="O568" s="139"/>
      <c r="P568" s="139"/>
      <c r="Q568" s="139"/>
      <c r="R568" s="139"/>
      <c r="S568" s="139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5.75" customHeight="1">
      <c r="A569" s="4"/>
      <c r="B569" s="4"/>
      <c r="C569" s="79"/>
      <c r="D569" s="4"/>
      <c r="E569" s="79"/>
      <c r="F569" s="81"/>
      <c r="G569" s="80"/>
      <c r="H569" s="80"/>
      <c r="I569" s="80"/>
      <c r="J569" s="4"/>
      <c r="K569" s="79"/>
      <c r="L569" s="81"/>
      <c r="M569" s="138"/>
      <c r="N569" s="4"/>
      <c r="O569" s="139"/>
      <c r="P569" s="139"/>
      <c r="Q569" s="139"/>
      <c r="R569" s="139"/>
      <c r="S569" s="139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5.75" customHeight="1">
      <c r="A570" s="4"/>
      <c r="B570" s="4"/>
      <c r="C570" s="79"/>
      <c r="D570" s="4"/>
      <c r="E570" s="79"/>
      <c r="F570" s="81"/>
      <c r="G570" s="80"/>
      <c r="H570" s="80"/>
      <c r="I570" s="80"/>
      <c r="J570" s="4"/>
      <c r="K570" s="79"/>
      <c r="L570" s="81"/>
      <c r="M570" s="138"/>
      <c r="N570" s="4"/>
      <c r="O570" s="139"/>
      <c r="P570" s="139"/>
      <c r="Q570" s="139"/>
      <c r="R570" s="139"/>
      <c r="S570" s="139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5.75" customHeight="1">
      <c r="A571" s="4"/>
      <c r="B571" s="4"/>
      <c r="C571" s="79"/>
      <c r="D571" s="4"/>
      <c r="E571" s="79"/>
      <c r="F571" s="81"/>
      <c r="G571" s="80"/>
      <c r="H571" s="80"/>
      <c r="I571" s="80"/>
      <c r="J571" s="4"/>
      <c r="K571" s="79"/>
      <c r="L571" s="81"/>
      <c r="M571" s="138"/>
      <c r="N571" s="4"/>
      <c r="O571" s="139"/>
      <c r="P571" s="139"/>
      <c r="Q571" s="139"/>
      <c r="R571" s="139"/>
      <c r="S571" s="139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5.75" customHeight="1">
      <c r="A572" s="4"/>
      <c r="B572" s="4"/>
      <c r="C572" s="79"/>
      <c r="D572" s="4"/>
      <c r="E572" s="79"/>
      <c r="F572" s="81"/>
      <c r="G572" s="80"/>
      <c r="H572" s="80"/>
      <c r="I572" s="80"/>
      <c r="J572" s="4"/>
      <c r="K572" s="79"/>
      <c r="L572" s="81"/>
      <c r="M572" s="138"/>
      <c r="N572" s="4"/>
      <c r="O572" s="139"/>
      <c r="P572" s="139"/>
      <c r="Q572" s="139"/>
      <c r="R572" s="139"/>
      <c r="S572" s="139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5.75" customHeight="1">
      <c r="A573" s="4"/>
      <c r="B573" s="4"/>
      <c r="C573" s="79"/>
      <c r="D573" s="4"/>
      <c r="E573" s="79"/>
      <c r="F573" s="81"/>
      <c r="G573" s="80"/>
      <c r="H573" s="80"/>
      <c r="I573" s="80"/>
      <c r="J573" s="4"/>
      <c r="K573" s="79"/>
      <c r="L573" s="81"/>
      <c r="M573" s="138"/>
      <c r="N573" s="4"/>
      <c r="O573" s="139"/>
      <c r="P573" s="139"/>
      <c r="Q573" s="139"/>
      <c r="R573" s="139"/>
      <c r="S573" s="139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5.75" customHeight="1">
      <c r="A574" s="4"/>
      <c r="B574" s="4"/>
      <c r="C574" s="79"/>
      <c r="D574" s="4"/>
      <c r="E574" s="79"/>
      <c r="F574" s="81"/>
      <c r="G574" s="80"/>
      <c r="H574" s="80"/>
      <c r="I574" s="80"/>
      <c r="J574" s="4"/>
      <c r="K574" s="79"/>
      <c r="L574" s="81"/>
      <c r="M574" s="138"/>
      <c r="N574" s="4"/>
      <c r="O574" s="139"/>
      <c r="P574" s="139"/>
      <c r="Q574" s="139"/>
      <c r="R574" s="139"/>
      <c r="S574" s="139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5.75" customHeight="1">
      <c r="A575" s="4"/>
      <c r="B575" s="4"/>
      <c r="C575" s="79"/>
      <c r="D575" s="4"/>
      <c r="E575" s="79"/>
      <c r="F575" s="81"/>
      <c r="G575" s="80"/>
      <c r="H575" s="80"/>
      <c r="I575" s="80"/>
      <c r="J575" s="4"/>
      <c r="K575" s="79"/>
      <c r="L575" s="81"/>
      <c r="M575" s="138"/>
      <c r="N575" s="4"/>
      <c r="O575" s="139"/>
      <c r="P575" s="139"/>
      <c r="Q575" s="139"/>
      <c r="R575" s="139"/>
      <c r="S575" s="139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5.75" customHeight="1">
      <c r="A576" s="4"/>
      <c r="B576" s="4"/>
      <c r="C576" s="79"/>
      <c r="D576" s="4"/>
      <c r="E576" s="79"/>
      <c r="F576" s="81"/>
      <c r="G576" s="80"/>
      <c r="H576" s="80"/>
      <c r="I576" s="80"/>
      <c r="J576" s="4"/>
      <c r="K576" s="79"/>
      <c r="L576" s="81"/>
      <c r="M576" s="138"/>
      <c r="N576" s="4"/>
      <c r="O576" s="139"/>
      <c r="P576" s="139"/>
      <c r="Q576" s="139"/>
      <c r="R576" s="139"/>
      <c r="S576" s="139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5.75" customHeight="1">
      <c r="A577" s="4"/>
      <c r="B577" s="4"/>
      <c r="C577" s="79"/>
      <c r="D577" s="4"/>
      <c r="E577" s="79"/>
      <c r="F577" s="81"/>
      <c r="G577" s="80"/>
      <c r="H577" s="80"/>
      <c r="I577" s="80"/>
      <c r="J577" s="4"/>
      <c r="K577" s="79"/>
      <c r="L577" s="81"/>
      <c r="M577" s="138"/>
      <c r="N577" s="4"/>
      <c r="O577" s="139"/>
      <c r="P577" s="139"/>
      <c r="Q577" s="139"/>
      <c r="R577" s="139"/>
      <c r="S577" s="139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5.75" customHeight="1">
      <c r="A578" s="4"/>
      <c r="B578" s="4"/>
      <c r="C578" s="79"/>
      <c r="D578" s="4"/>
      <c r="E578" s="79"/>
      <c r="F578" s="81"/>
      <c r="G578" s="80"/>
      <c r="H578" s="80"/>
      <c r="I578" s="80"/>
      <c r="J578" s="4"/>
      <c r="K578" s="79"/>
      <c r="L578" s="81"/>
      <c r="M578" s="138"/>
      <c r="N578" s="4"/>
      <c r="O578" s="139"/>
      <c r="P578" s="139"/>
      <c r="Q578" s="139"/>
      <c r="R578" s="139"/>
      <c r="S578" s="139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5.75" customHeight="1">
      <c r="A579" s="4"/>
      <c r="B579" s="4"/>
      <c r="C579" s="79"/>
      <c r="D579" s="4"/>
      <c r="E579" s="79"/>
      <c r="F579" s="81"/>
      <c r="G579" s="80"/>
      <c r="H579" s="80"/>
      <c r="I579" s="80"/>
      <c r="J579" s="4"/>
      <c r="K579" s="79"/>
      <c r="L579" s="81"/>
      <c r="M579" s="138"/>
      <c r="N579" s="4"/>
      <c r="O579" s="139"/>
      <c r="P579" s="139"/>
      <c r="Q579" s="139"/>
      <c r="R579" s="139"/>
      <c r="S579" s="139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5.75" customHeight="1">
      <c r="A580" s="4"/>
      <c r="B580" s="4"/>
      <c r="C580" s="79"/>
      <c r="D580" s="4"/>
      <c r="E580" s="79"/>
      <c r="F580" s="81"/>
      <c r="G580" s="80"/>
      <c r="H580" s="80"/>
      <c r="I580" s="80"/>
      <c r="J580" s="4"/>
      <c r="K580" s="79"/>
      <c r="L580" s="81"/>
      <c r="M580" s="138"/>
      <c r="N580" s="4"/>
      <c r="O580" s="139"/>
      <c r="P580" s="139"/>
      <c r="Q580" s="139"/>
      <c r="R580" s="139"/>
      <c r="S580" s="139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5.75" customHeight="1">
      <c r="A581" s="4"/>
      <c r="B581" s="4"/>
      <c r="C581" s="79"/>
      <c r="D581" s="4"/>
      <c r="E581" s="79"/>
      <c r="F581" s="81"/>
      <c r="G581" s="80"/>
      <c r="H581" s="80"/>
      <c r="I581" s="80"/>
      <c r="J581" s="4"/>
      <c r="K581" s="79"/>
      <c r="L581" s="81"/>
      <c r="M581" s="138"/>
      <c r="N581" s="4"/>
      <c r="O581" s="139"/>
      <c r="P581" s="139"/>
      <c r="Q581" s="139"/>
      <c r="R581" s="139"/>
      <c r="S581" s="139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5.75" customHeight="1">
      <c r="A582" s="4"/>
      <c r="B582" s="4"/>
      <c r="C582" s="79"/>
      <c r="D582" s="4"/>
      <c r="E582" s="79"/>
      <c r="F582" s="81"/>
      <c r="G582" s="80"/>
      <c r="H582" s="80"/>
      <c r="I582" s="80"/>
      <c r="J582" s="4"/>
      <c r="K582" s="79"/>
      <c r="L582" s="81"/>
      <c r="M582" s="138"/>
      <c r="N582" s="4"/>
      <c r="O582" s="139"/>
      <c r="P582" s="139"/>
      <c r="Q582" s="139"/>
      <c r="R582" s="139"/>
      <c r="S582" s="139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5.75" customHeight="1">
      <c r="A583" s="4"/>
      <c r="B583" s="4"/>
      <c r="C583" s="79"/>
      <c r="D583" s="4"/>
      <c r="E583" s="79"/>
      <c r="F583" s="81"/>
      <c r="G583" s="80"/>
      <c r="H583" s="80"/>
      <c r="I583" s="80"/>
      <c r="J583" s="4"/>
      <c r="K583" s="79"/>
      <c r="L583" s="81"/>
      <c r="M583" s="138"/>
      <c r="N583" s="4"/>
      <c r="O583" s="139"/>
      <c r="P583" s="139"/>
      <c r="Q583" s="139"/>
      <c r="R583" s="139"/>
      <c r="S583" s="139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5.75" customHeight="1">
      <c r="A584" s="4"/>
      <c r="B584" s="4"/>
      <c r="C584" s="79"/>
      <c r="D584" s="4"/>
      <c r="E584" s="79"/>
      <c r="F584" s="81"/>
      <c r="G584" s="80"/>
      <c r="H584" s="80"/>
      <c r="I584" s="80"/>
      <c r="J584" s="4"/>
      <c r="K584" s="79"/>
      <c r="L584" s="81"/>
      <c r="M584" s="138"/>
      <c r="N584" s="4"/>
      <c r="O584" s="139"/>
      <c r="P584" s="139"/>
      <c r="Q584" s="139"/>
      <c r="R584" s="139"/>
      <c r="S584" s="139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5.75" customHeight="1">
      <c r="A585" s="4"/>
      <c r="B585" s="4"/>
      <c r="C585" s="79"/>
      <c r="D585" s="4"/>
      <c r="E585" s="79"/>
      <c r="F585" s="81"/>
      <c r="G585" s="80"/>
      <c r="H585" s="80"/>
      <c r="I585" s="80"/>
      <c r="J585" s="4"/>
      <c r="K585" s="79"/>
      <c r="L585" s="81"/>
      <c r="M585" s="138"/>
      <c r="N585" s="4"/>
      <c r="O585" s="139"/>
      <c r="P585" s="139"/>
      <c r="Q585" s="139"/>
      <c r="R585" s="139"/>
      <c r="S585" s="139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5.75" customHeight="1">
      <c r="A586" s="4"/>
      <c r="B586" s="4"/>
      <c r="C586" s="79"/>
      <c r="D586" s="4"/>
      <c r="E586" s="79"/>
      <c r="F586" s="81"/>
      <c r="G586" s="80"/>
      <c r="H586" s="80"/>
      <c r="I586" s="80"/>
      <c r="J586" s="4"/>
      <c r="K586" s="79"/>
      <c r="L586" s="81"/>
      <c r="M586" s="138"/>
      <c r="N586" s="4"/>
      <c r="O586" s="139"/>
      <c r="P586" s="139"/>
      <c r="Q586" s="139"/>
      <c r="R586" s="139"/>
      <c r="S586" s="139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5.75" customHeight="1">
      <c r="A587" s="4"/>
      <c r="B587" s="4"/>
      <c r="C587" s="79"/>
      <c r="D587" s="4"/>
      <c r="E587" s="79"/>
      <c r="F587" s="81"/>
      <c r="G587" s="80"/>
      <c r="H587" s="80"/>
      <c r="I587" s="80"/>
      <c r="J587" s="4"/>
      <c r="K587" s="79"/>
      <c r="L587" s="81"/>
      <c r="M587" s="138"/>
      <c r="N587" s="4"/>
      <c r="O587" s="139"/>
      <c r="P587" s="139"/>
      <c r="Q587" s="139"/>
      <c r="R587" s="139"/>
      <c r="S587" s="139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5.75" customHeight="1">
      <c r="A588" s="4"/>
      <c r="B588" s="4"/>
      <c r="C588" s="79"/>
      <c r="D588" s="4"/>
      <c r="E588" s="79"/>
      <c r="F588" s="81"/>
      <c r="G588" s="80"/>
      <c r="H588" s="80"/>
      <c r="I588" s="80"/>
      <c r="J588" s="4"/>
      <c r="K588" s="79"/>
      <c r="L588" s="81"/>
      <c r="M588" s="138"/>
      <c r="N588" s="4"/>
      <c r="O588" s="139"/>
      <c r="P588" s="139"/>
      <c r="Q588" s="139"/>
      <c r="R588" s="139"/>
      <c r="S588" s="139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5.75" customHeight="1">
      <c r="A589" s="4"/>
      <c r="B589" s="4"/>
      <c r="C589" s="79"/>
      <c r="D589" s="4"/>
      <c r="E589" s="79"/>
      <c r="F589" s="81"/>
      <c r="G589" s="80"/>
      <c r="H589" s="80"/>
      <c r="I589" s="80"/>
      <c r="J589" s="4"/>
      <c r="K589" s="79"/>
      <c r="L589" s="81"/>
      <c r="M589" s="138"/>
      <c r="N589" s="4"/>
      <c r="O589" s="139"/>
      <c r="P589" s="139"/>
      <c r="Q589" s="139"/>
      <c r="R589" s="139"/>
      <c r="S589" s="139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5.75" customHeight="1">
      <c r="A590" s="4"/>
      <c r="B590" s="4"/>
      <c r="C590" s="79"/>
      <c r="D590" s="4"/>
      <c r="E590" s="79"/>
      <c r="F590" s="81"/>
      <c r="G590" s="80"/>
      <c r="H590" s="80"/>
      <c r="I590" s="80"/>
      <c r="J590" s="4"/>
      <c r="K590" s="79"/>
      <c r="L590" s="81"/>
      <c r="M590" s="138"/>
      <c r="N590" s="4"/>
      <c r="O590" s="139"/>
      <c r="P590" s="139"/>
      <c r="Q590" s="139"/>
      <c r="R590" s="139"/>
      <c r="S590" s="139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5.75" customHeight="1">
      <c r="A591" s="4"/>
      <c r="B591" s="4"/>
      <c r="C591" s="79"/>
      <c r="D591" s="4"/>
      <c r="E591" s="79"/>
      <c r="F591" s="81"/>
      <c r="G591" s="80"/>
      <c r="H591" s="80"/>
      <c r="I591" s="80"/>
      <c r="J591" s="4"/>
      <c r="K591" s="79"/>
      <c r="L591" s="81"/>
      <c r="M591" s="138"/>
      <c r="N591" s="4"/>
      <c r="O591" s="139"/>
      <c r="P591" s="139"/>
      <c r="Q591" s="139"/>
      <c r="R591" s="139"/>
      <c r="S591" s="139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5.75" customHeight="1">
      <c r="A592" s="4"/>
      <c r="B592" s="4"/>
      <c r="C592" s="79"/>
      <c r="D592" s="4"/>
      <c r="E592" s="79"/>
      <c r="F592" s="81"/>
      <c r="G592" s="80"/>
      <c r="H592" s="80"/>
      <c r="I592" s="80"/>
      <c r="J592" s="4"/>
      <c r="K592" s="79"/>
      <c r="L592" s="81"/>
      <c r="M592" s="138"/>
      <c r="N592" s="4"/>
      <c r="O592" s="139"/>
      <c r="P592" s="139"/>
      <c r="Q592" s="139"/>
      <c r="R592" s="139"/>
      <c r="S592" s="139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5.75" customHeight="1">
      <c r="A593" s="4"/>
      <c r="B593" s="4"/>
      <c r="C593" s="79"/>
      <c r="D593" s="4"/>
      <c r="E593" s="79"/>
      <c r="F593" s="81"/>
      <c r="G593" s="80"/>
      <c r="H593" s="80"/>
      <c r="I593" s="80"/>
      <c r="J593" s="4"/>
      <c r="K593" s="79"/>
      <c r="L593" s="81"/>
      <c r="M593" s="138"/>
      <c r="N593" s="4"/>
      <c r="O593" s="139"/>
      <c r="P593" s="139"/>
      <c r="Q593" s="139"/>
      <c r="R593" s="139"/>
      <c r="S593" s="139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5.75" customHeight="1">
      <c r="A594" s="4"/>
      <c r="B594" s="4"/>
      <c r="C594" s="79"/>
      <c r="D594" s="4"/>
      <c r="E594" s="79"/>
      <c r="F594" s="81"/>
      <c r="G594" s="80"/>
      <c r="H594" s="80"/>
      <c r="I594" s="80"/>
      <c r="J594" s="4"/>
      <c r="K594" s="79"/>
      <c r="L594" s="81"/>
      <c r="M594" s="138"/>
      <c r="N594" s="4"/>
      <c r="O594" s="139"/>
      <c r="P594" s="139"/>
      <c r="Q594" s="139"/>
      <c r="R594" s="139"/>
      <c r="S594" s="139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5.75" customHeight="1">
      <c r="A595" s="4"/>
      <c r="B595" s="4"/>
      <c r="C595" s="79"/>
      <c r="D595" s="4"/>
      <c r="E595" s="79"/>
      <c r="F595" s="81"/>
      <c r="G595" s="80"/>
      <c r="H595" s="80"/>
      <c r="I595" s="80"/>
      <c r="J595" s="4"/>
      <c r="K595" s="79"/>
      <c r="L595" s="81"/>
      <c r="M595" s="138"/>
      <c r="N595" s="4"/>
      <c r="O595" s="139"/>
      <c r="P595" s="139"/>
      <c r="Q595" s="139"/>
      <c r="R595" s="139"/>
      <c r="S595" s="139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5.75" customHeight="1">
      <c r="A596" s="4"/>
      <c r="B596" s="4"/>
      <c r="C596" s="79"/>
      <c r="D596" s="4"/>
      <c r="E596" s="79"/>
      <c r="F596" s="81"/>
      <c r="G596" s="80"/>
      <c r="H596" s="80"/>
      <c r="I596" s="80"/>
      <c r="J596" s="4"/>
      <c r="K596" s="79"/>
      <c r="L596" s="81"/>
      <c r="M596" s="138"/>
      <c r="N596" s="4"/>
      <c r="O596" s="139"/>
      <c r="P596" s="139"/>
      <c r="Q596" s="139"/>
      <c r="R596" s="139"/>
      <c r="S596" s="139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5.75" customHeight="1">
      <c r="A597" s="4"/>
      <c r="B597" s="4"/>
      <c r="C597" s="79"/>
      <c r="D597" s="4"/>
      <c r="E597" s="79"/>
      <c r="F597" s="81"/>
      <c r="G597" s="80"/>
      <c r="H597" s="80"/>
      <c r="I597" s="80"/>
      <c r="J597" s="4"/>
      <c r="K597" s="79"/>
      <c r="L597" s="81"/>
      <c r="M597" s="138"/>
      <c r="N597" s="4"/>
      <c r="O597" s="139"/>
      <c r="P597" s="139"/>
      <c r="Q597" s="139"/>
      <c r="R597" s="139"/>
      <c r="S597" s="139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5.75" customHeight="1">
      <c r="A598" s="4"/>
      <c r="B598" s="4"/>
      <c r="C598" s="79"/>
      <c r="D598" s="4"/>
      <c r="E598" s="79"/>
      <c r="F598" s="81"/>
      <c r="G598" s="80"/>
      <c r="H598" s="80"/>
      <c r="I598" s="80"/>
      <c r="J598" s="4"/>
      <c r="K598" s="79"/>
      <c r="L598" s="81"/>
      <c r="M598" s="138"/>
      <c r="N598" s="4"/>
      <c r="O598" s="139"/>
      <c r="P598" s="139"/>
      <c r="Q598" s="139"/>
      <c r="R598" s="139"/>
      <c r="S598" s="139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5.75" customHeight="1">
      <c r="A599" s="4"/>
      <c r="B599" s="4"/>
      <c r="C599" s="79"/>
      <c r="D599" s="4"/>
      <c r="E599" s="79"/>
      <c r="F599" s="81"/>
      <c r="G599" s="80"/>
      <c r="H599" s="80"/>
      <c r="I599" s="80"/>
      <c r="J599" s="4"/>
      <c r="K599" s="79"/>
      <c r="L599" s="81"/>
      <c r="M599" s="138"/>
      <c r="N599" s="4"/>
      <c r="O599" s="139"/>
      <c r="P599" s="139"/>
      <c r="Q599" s="139"/>
      <c r="R599" s="139"/>
      <c r="S599" s="139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5.75" customHeight="1">
      <c r="A600" s="4"/>
      <c r="B600" s="4"/>
      <c r="C600" s="79"/>
      <c r="D600" s="4"/>
      <c r="E600" s="79"/>
      <c r="F600" s="81"/>
      <c r="G600" s="80"/>
      <c r="H600" s="80"/>
      <c r="I600" s="80"/>
      <c r="J600" s="4"/>
      <c r="K600" s="79"/>
      <c r="L600" s="81"/>
      <c r="M600" s="138"/>
      <c r="N600" s="4"/>
      <c r="O600" s="139"/>
      <c r="P600" s="139"/>
      <c r="Q600" s="139"/>
      <c r="R600" s="139"/>
      <c r="S600" s="139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5.75" customHeight="1">
      <c r="A601" s="4"/>
      <c r="B601" s="4"/>
      <c r="C601" s="79"/>
      <c r="D601" s="4"/>
      <c r="E601" s="79"/>
      <c r="F601" s="81"/>
      <c r="G601" s="80"/>
      <c r="H601" s="80"/>
      <c r="I601" s="80"/>
      <c r="J601" s="4"/>
      <c r="K601" s="79"/>
      <c r="L601" s="81"/>
      <c r="M601" s="138"/>
      <c r="N601" s="4"/>
      <c r="O601" s="139"/>
      <c r="P601" s="139"/>
      <c r="Q601" s="139"/>
      <c r="R601" s="139"/>
      <c r="S601" s="139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5.75" customHeight="1">
      <c r="A602" s="4"/>
      <c r="B602" s="4"/>
      <c r="C602" s="79"/>
      <c r="D602" s="4"/>
      <c r="E602" s="79"/>
      <c r="F602" s="81"/>
      <c r="G602" s="80"/>
      <c r="H602" s="80"/>
      <c r="I602" s="80"/>
      <c r="J602" s="4"/>
      <c r="K602" s="79"/>
      <c r="L602" s="81"/>
      <c r="M602" s="138"/>
      <c r="N602" s="4"/>
      <c r="O602" s="139"/>
      <c r="P602" s="139"/>
      <c r="Q602" s="139"/>
      <c r="R602" s="139"/>
      <c r="S602" s="139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5.75" customHeight="1">
      <c r="A603" s="4"/>
      <c r="B603" s="4"/>
      <c r="C603" s="79"/>
      <c r="D603" s="4"/>
      <c r="E603" s="79"/>
      <c r="F603" s="81"/>
      <c r="G603" s="80"/>
      <c r="H603" s="80"/>
      <c r="I603" s="80"/>
      <c r="J603" s="4"/>
      <c r="K603" s="79"/>
      <c r="L603" s="81"/>
      <c r="M603" s="138"/>
      <c r="N603" s="4"/>
      <c r="O603" s="139"/>
      <c r="P603" s="139"/>
      <c r="Q603" s="139"/>
      <c r="R603" s="139"/>
      <c r="S603" s="139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5.75" customHeight="1">
      <c r="A604" s="4"/>
      <c r="B604" s="4"/>
      <c r="C604" s="79"/>
      <c r="D604" s="4"/>
      <c r="E604" s="79"/>
      <c r="F604" s="81"/>
      <c r="G604" s="80"/>
      <c r="H604" s="80"/>
      <c r="I604" s="80"/>
      <c r="J604" s="4"/>
      <c r="K604" s="79"/>
      <c r="L604" s="81"/>
      <c r="M604" s="138"/>
      <c r="N604" s="4"/>
      <c r="O604" s="139"/>
      <c r="P604" s="139"/>
      <c r="Q604" s="139"/>
      <c r="R604" s="139"/>
      <c r="S604" s="139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5.75" customHeight="1">
      <c r="A605" s="4"/>
      <c r="B605" s="4"/>
      <c r="C605" s="79"/>
      <c r="D605" s="4"/>
      <c r="E605" s="79"/>
      <c r="F605" s="81"/>
      <c r="G605" s="80"/>
      <c r="H605" s="80"/>
      <c r="I605" s="80"/>
      <c r="J605" s="4"/>
      <c r="K605" s="79"/>
      <c r="L605" s="81"/>
      <c r="M605" s="138"/>
      <c r="N605" s="4"/>
      <c r="O605" s="139"/>
      <c r="P605" s="139"/>
      <c r="Q605" s="139"/>
      <c r="R605" s="139"/>
      <c r="S605" s="139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5.75" customHeight="1">
      <c r="A606" s="4"/>
      <c r="B606" s="4"/>
      <c r="C606" s="79"/>
      <c r="D606" s="4"/>
      <c r="E606" s="79"/>
      <c r="F606" s="81"/>
      <c r="G606" s="80"/>
      <c r="H606" s="80"/>
      <c r="I606" s="80"/>
      <c r="J606" s="4"/>
      <c r="K606" s="79"/>
      <c r="L606" s="81"/>
      <c r="M606" s="138"/>
      <c r="N606" s="4"/>
      <c r="O606" s="139"/>
      <c r="P606" s="139"/>
      <c r="Q606" s="139"/>
      <c r="R606" s="139"/>
      <c r="S606" s="139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5.75" customHeight="1">
      <c r="A607" s="4"/>
      <c r="B607" s="4"/>
      <c r="C607" s="79"/>
      <c r="D607" s="4"/>
      <c r="E607" s="79"/>
      <c r="F607" s="81"/>
      <c r="G607" s="80"/>
      <c r="H607" s="80"/>
      <c r="I607" s="80"/>
      <c r="J607" s="4"/>
      <c r="K607" s="79"/>
      <c r="L607" s="81"/>
      <c r="M607" s="138"/>
      <c r="N607" s="4"/>
      <c r="O607" s="139"/>
      <c r="P607" s="139"/>
      <c r="Q607" s="139"/>
      <c r="R607" s="139"/>
      <c r="S607" s="139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5.75" customHeight="1">
      <c r="A608" s="4"/>
      <c r="B608" s="4"/>
      <c r="C608" s="79"/>
      <c r="D608" s="4"/>
      <c r="E608" s="79"/>
      <c r="F608" s="81"/>
      <c r="G608" s="80"/>
      <c r="H608" s="80"/>
      <c r="I608" s="80"/>
      <c r="J608" s="4"/>
      <c r="K608" s="79"/>
      <c r="L608" s="81"/>
      <c r="M608" s="138"/>
      <c r="N608" s="4"/>
      <c r="O608" s="139"/>
      <c r="P608" s="139"/>
      <c r="Q608" s="139"/>
      <c r="R608" s="139"/>
      <c r="S608" s="139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5.75" customHeight="1">
      <c r="A609" s="4"/>
      <c r="B609" s="4"/>
      <c r="C609" s="79"/>
      <c r="D609" s="4"/>
      <c r="E609" s="79"/>
      <c r="F609" s="81"/>
      <c r="G609" s="80"/>
      <c r="H609" s="80"/>
      <c r="I609" s="80"/>
      <c r="J609" s="4"/>
      <c r="K609" s="79"/>
      <c r="L609" s="81"/>
      <c r="M609" s="138"/>
      <c r="N609" s="4"/>
      <c r="O609" s="139"/>
      <c r="P609" s="139"/>
      <c r="Q609" s="139"/>
      <c r="R609" s="139"/>
      <c r="S609" s="139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5.75" customHeight="1">
      <c r="A610" s="4"/>
      <c r="B610" s="4"/>
      <c r="C610" s="79"/>
      <c r="D610" s="4"/>
      <c r="E610" s="79"/>
      <c r="F610" s="81"/>
      <c r="G610" s="80"/>
      <c r="H610" s="80"/>
      <c r="I610" s="80"/>
      <c r="J610" s="4"/>
      <c r="K610" s="79"/>
      <c r="L610" s="81"/>
      <c r="M610" s="138"/>
      <c r="N610" s="4"/>
      <c r="O610" s="139"/>
      <c r="P610" s="139"/>
      <c r="Q610" s="139"/>
      <c r="R610" s="139"/>
      <c r="S610" s="139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5.75" customHeight="1">
      <c r="A611" s="4"/>
      <c r="B611" s="4"/>
      <c r="C611" s="79"/>
      <c r="D611" s="4"/>
      <c r="E611" s="79"/>
      <c r="F611" s="81"/>
      <c r="G611" s="80"/>
      <c r="H611" s="80"/>
      <c r="I611" s="80"/>
      <c r="J611" s="4"/>
      <c r="K611" s="79"/>
      <c r="L611" s="81"/>
      <c r="M611" s="138"/>
      <c r="N611" s="4"/>
      <c r="O611" s="139"/>
      <c r="P611" s="139"/>
      <c r="Q611" s="139"/>
      <c r="R611" s="139"/>
      <c r="S611" s="139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5.75" customHeight="1">
      <c r="A612" s="4"/>
      <c r="B612" s="4"/>
      <c r="C612" s="79"/>
      <c r="D612" s="4"/>
      <c r="E612" s="79"/>
      <c r="F612" s="81"/>
      <c r="G612" s="80"/>
      <c r="H612" s="80"/>
      <c r="I612" s="80"/>
      <c r="J612" s="4"/>
      <c r="K612" s="79"/>
      <c r="L612" s="81"/>
      <c r="M612" s="138"/>
      <c r="N612" s="4"/>
      <c r="O612" s="139"/>
      <c r="P612" s="139"/>
      <c r="Q612" s="139"/>
      <c r="R612" s="139"/>
      <c r="S612" s="139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5.75" customHeight="1">
      <c r="A613" s="4"/>
      <c r="B613" s="4"/>
      <c r="C613" s="79"/>
      <c r="D613" s="4"/>
      <c r="E613" s="79"/>
      <c r="F613" s="81"/>
      <c r="G613" s="80"/>
      <c r="H613" s="80"/>
      <c r="I613" s="80"/>
      <c r="J613" s="4"/>
      <c r="K613" s="79"/>
      <c r="L613" s="81"/>
      <c r="M613" s="138"/>
      <c r="N613" s="4"/>
      <c r="O613" s="139"/>
      <c r="P613" s="139"/>
      <c r="Q613" s="139"/>
      <c r="R613" s="139"/>
      <c r="S613" s="139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5.75" customHeight="1">
      <c r="A614" s="4"/>
      <c r="B614" s="4"/>
      <c r="C614" s="79"/>
      <c r="D614" s="4"/>
      <c r="E614" s="79"/>
      <c r="F614" s="81"/>
      <c r="G614" s="80"/>
      <c r="H614" s="80"/>
      <c r="I614" s="80"/>
      <c r="J614" s="4"/>
      <c r="K614" s="79"/>
      <c r="L614" s="81"/>
      <c r="M614" s="138"/>
      <c r="N614" s="4"/>
      <c r="O614" s="139"/>
      <c r="P614" s="139"/>
      <c r="Q614" s="139"/>
      <c r="R614" s="139"/>
      <c r="S614" s="139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5.75" customHeight="1">
      <c r="A615" s="4"/>
      <c r="B615" s="4"/>
      <c r="C615" s="79"/>
      <c r="D615" s="4"/>
      <c r="E615" s="79"/>
      <c r="F615" s="81"/>
      <c r="G615" s="80"/>
      <c r="H615" s="80"/>
      <c r="I615" s="80"/>
      <c r="J615" s="4"/>
      <c r="K615" s="79"/>
      <c r="L615" s="81"/>
      <c r="M615" s="138"/>
      <c r="N615" s="4"/>
      <c r="O615" s="139"/>
      <c r="P615" s="139"/>
      <c r="Q615" s="139"/>
      <c r="R615" s="139"/>
      <c r="S615" s="139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5.75" customHeight="1">
      <c r="A616" s="4"/>
      <c r="B616" s="4"/>
      <c r="C616" s="79"/>
      <c r="D616" s="4"/>
      <c r="E616" s="79"/>
      <c r="F616" s="81"/>
      <c r="G616" s="80"/>
      <c r="H616" s="80"/>
      <c r="I616" s="80"/>
      <c r="J616" s="4"/>
      <c r="K616" s="79"/>
      <c r="L616" s="81"/>
      <c r="M616" s="138"/>
      <c r="N616" s="4"/>
      <c r="O616" s="139"/>
      <c r="P616" s="139"/>
      <c r="Q616" s="139"/>
      <c r="R616" s="139"/>
      <c r="S616" s="139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5.75" customHeight="1">
      <c r="A617" s="4"/>
      <c r="B617" s="4"/>
      <c r="C617" s="79"/>
      <c r="D617" s="4"/>
      <c r="E617" s="79"/>
      <c r="F617" s="81"/>
      <c r="G617" s="80"/>
      <c r="H617" s="80"/>
      <c r="I617" s="80"/>
      <c r="J617" s="4"/>
      <c r="K617" s="79"/>
      <c r="L617" s="81"/>
      <c r="M617" s="138"/>
      <c r="N617" s="4"/>
      <c r="O617" s="139"/>
      <c r="P617" s="139"/>
      <c r="Q617" s="139"/>
      <c r="R617" s="139"/>
      <c r="S617" s="139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5.75" customHeight="1">
      <c r="A618" s="4"/>
      <c r="B618" s="4"/>
      <c r="C618" s="79"/>
      <c r="D618" s="4"/>
      <c r="E618" s="79"/>
      <c r="F618" s="81"/>
      <c r="G618" s="80"/>
      <c r="H618" s="80"/>
      <c r="I618" s="80"/>
      <c r="J618" s="4"/>
      <c r="K618" s="79"/>
      <c r="L618" s="81"/>
      <c r="M618" s="138"/>
      <c r="N618" s="4"/>
      <c r="O618" s="139"/>
      <c r="P618" s="139"/>
      <c r="Q618" s="139"/>
      <c r="R618" s="139"/>
      <c r="S618" s="139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5.75" customHeight="1">
      <c r="A619" s="4"/>
      <c r="B619" s="4"/>
      <c r="C619" s="79"/>
      <c r="D619" s="4"/>
      <c r="E619" s="79"/>
      <c r="F619" s="81"/>
      <c r="G619" s="80"/>
      <c r="H619" s="80"/>
      <c r="I619" s="80"/>
      <c r="J619" s="4"/>
      <c r="K619" s="79"/>
      <c r="L619" s="81"/>
      <c r="M619" s="138"/>
      <c r="N619" s="4"/>
      <c r="O619" s="139"/>
      <c r="P619" s="139"/>
      <c r="Q619" s="139"/>
      <c r="R619" s="139"/>
      <c r="S619" s="139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5.75" customHeight="1">
      <c r="A620" s="4"/>
      <c r="B620" s="4"/>
      <c r="C620" s="79"/>
      <c r="D620" s="4"/>
      <c r="E620" s="79"/>
      <c r="F620" s="81"/>
      <c r="G620" s="80"/>
      <c r="H620" s="80"/>
      <c r="I620" s="80"/>
      <c r="J620" s="4"/>
      <c r="K620" s="79"/>
      <c r="L620" s="81"/>
      <c r="M620" s="138"/>
      <c r="N620" s="4"/>
      <c r="O620" s="139"/>
      <c r="P620" s="139"/>
      <c r="Q620" s="139"/>
      <c r="R620" s="139"/>
      <c r="S620" s="139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5.75" customHeight="1">
      <c r="A621" s="4"/>
      <c r="B621" s="4"/>
      <c r="C621" s="79"/>
      <c r="D621" s="4"/>
      <c r="E621" s="79"/>
      <c r="F621" s="81"/>
      <c r="G621" s="80"/>
      <c r="H621" s="80"/>
      <c r="I621" s="80"/>
      <c r="J621" s="4"/>
      <c r="K621" s="79"/>
      <c r="L621" s="81"/>
      <c r="M621" s="138"/>
      <c r="N621" s="4"/>
      <c r="O621" s="139"/>
      <c r="P621" s="139"/>
      <c r="Q621" s="139"/>
      <c r="R621" s="139"/>
      <c r="S621" s="139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5.75" customHeight="1">
      <c r="A622" s="4"/>
      <c r="B622" s="4"/>
      <c r="C622" s="79"/>
      <c r="D622" s="4"/>
      <c r="E622" s="79"/>
      <c r="F622" s="81"/>
      <c r="G622" s="80"/>
      <c r="H622" s="80"/>
      <c r="I622" s="80"/>
      <c r="J622" s="4"/>
      <c r="K622" s="79"/>
      <c r="L622" s="81"/>
      <c r="M622" s="138"/>
      <c r="N622" s="4"/>
      <c r="O622" s="139"/>
      <c r="P622" s="139"/>
      <c r="Q622" s="139"/>
      <c r="R622" s="139"/>
      <c r="S622" s="139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5.75" customHeight="1">
      <c r="A623" s="4"/>
      <c r="B623" s="4"/>
      <c r="C623" s="79"/>
      <c r="D623" s="4"/>
      <c r="E623" s="79"/>
      <c r="F623" s="81"/>
      <c r="G623" s="80"/>
      <c r="H623" s="80"/>
      <c r="I623" s="80"/>
      <c r="J623" s="4"/>
      <c r="K623" s="79"/>
      <c r="L623" s="81"/>
      <c r="M623" s="138"/>
      <c r="N623" s="4"/>
      <c r="O623" s="139"/>
      <c r="P623" s="139"/>
      <c r="Q623" s="139"/>
      <c r="R623" s="139"/>
      <c r="S623" s="139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5.75" customHeight="1">
      <c r="A624" s="4"/>
      <c r="B624" s="4"/>
      <c r="C624" s="79"/>
      <c r="D624" s="4"/>
      <c r="E624" s="79"/>
      <c r="F624" s="81"/>
      <c r="G624" s="80"/>
      <c r="H624" s="80"/>
      <c r="I624" s="80"/>
      <c r="J624" s="4"/>
      <c r="K624" s="79"/>
      <c r="L624" s="81"/>
      <c r="M624" s="138"/>
      <c r="N624" s="4"/>
      <c r="O624" s="139"/>
      <c r="P624" s="139"/>
      <c r="Q624" s="139"/>
      <c r="R624" s="139"/>
      <c r="S624" s="139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5.75" customHeight="1">
      <c r="A625" s="4"/>
      <c r="B625" s="4"/>
      <c r="C625" s="79"/>
      <c r="D625" s="4"/>
      <c r="E625" s="79"/>
      <c r="F625" s="81"/>
      <c r="G625" s="80"/>
      <c r="H625" s="80"/>
      <c r="I625" s="80"/>
      <c r="J625" s="4"/>
      <c r="K625" s="79"/>
      <c r="L625" s="81"/>
      <c r="M625" s="138"/>
      <c r="N625" s="4"/>
      <c r="O625" s="139"/>
      <c r="P625" s="139"/>
      <c r="Q625" s="139"/>
      <c r="R625" s="139"/>
      <c r="S625" s="139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5.75" customHeight="1">
      <c r="A626" s="4"/>
      <c r="B626" s="4"/>
      <c r="C626" s="79"/>
      <c r="D626" s="4"/>
      <c r="E626" s="79"/>
      <c r="F626" s="81"/>
      <c r="G626" s="80"/>
      <c r="H626" s="80"/>
      <c r="I626" s="80"/>
      <c r="J626" s="4"/>
      <c r="K626" s="79"/>
      <c r="L626" s="81"/>
      <c r="M626" s="138"/>
      <c r="N626" s="4"/>
      <c r="O626" s="139"/>
      <c r="P626" s="139"/>
      <c r="Q626" s="139"/>
      <c r="R626" s="139"/>
      <c r="S626" s="139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5.75" customHeight="1">
      <c r="A627" s="4"/>
      <c r="B627" s="4"/>
      <c r="C627" s="79"/>
      <c r="D627" s="4"/>
      <c r="E627" s="79"/>
      <c r="F627" s="81"/>
      <c r="G627" s="80"/>
      <c r="H627" s="80"/>
      <c r="I627" s="80"/>
      <c r="J627" s="4"/>
      <c r="K627" s="79"/>
      <c r="L627" s="81"/>
      <c r="M627" s="138"/>
      <c r="N627" s="4"/>
      <c r="O627" s="139"/>
      <c r="P627" s="139"/>
      <c r="Q627" s="139"/>
      <c r="R627" s="139"/>
      <c r="S627" s="139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5.75" customHeight="1">
      <c r="A628" s="4"/>
      <c r="B628" s="4"/>
      <c r="C628" s="79"/>
      <c r="D628" s="4"/>
      <c r="E628" s="79"/>
      <c r="F628" s="81"/>
      <c r="G628" s="80"/>
      <c r="H628" s="80"/>
      <c r="I628" s="80"/>
      <c r="J628" s="4"/>
      <c r="K628" s="79"/>
      <c r="L628" s="81"/>
      <c r="M628" s="138"/>
      <c r="N628" s="4"/>
      <c r="O628" s="139"/>
      <c r="P628" s="139"/>
      <c r="Q628" s="139"/>
      <c r="R628" s="139"/>
      <c r="S628" s="139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5.75" customHeight="1">
      <c r="A629" s="4"/>
      <c r="B629" s="4"/>
      <c r="C629" s="79"/>
      <c r="D629" s="4"/>
      <c r="E629" s="79"/>
      <c r="F629" s="81"/>
      <c r="G629" s="80"/>
      <c r="H629" s="80"/>
      <c r="I629" s="80"/>
      <c r="J629" s="4"/>
      <c r="K629" s="79"/>
      <c r="L629" s="81"/>
      <c r="M629" s="138"/>
      <c r="N629" s="4"/>
      <c r="O629" s="139"/>
      <c r="P629" s="139"/>
      <c r="Q629" s="139"/>
      <c r="R629" s="139"/>
      <c r="S629" s="139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5.75" customHeight="1">
      <c r="A630" s="4"/>
      <c r="B630" s="4"/>
      <c r="C630" s="79"/>
      <c r="D630" s="4"/>
      <c r="E630" s="79"/>
      <c r="F630" s="81"/>
      <c r="G630" s="80"/>
      <c r="H630" s="80"/>
      <c r="I630" s="80"/>
      <c r="J630" s="4"/>
      <c r="K630" s="79"/>
      <c r="L630" s="81"/>
      <c r="M630" s="138"/>
      <c r="N630" s="4"/>
      <c r="O630" s="139"/>
      <c r="P630" s="139"/>
      <c r="Q630" s="139"/>
      <c r="R630" s="139"/>
      <c r="S630" s="139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5.75" customHeight="1">
      <c r="A631" s="4"/>
      <c r="B631" s="4"/>
      <c r="C631" s="79"/>
      <c r="D631" s="4"/>
      <c r="E631" s="79"/>
      <c r="F631" s="81"/>
      <c r="G631" s="80"/>
      <c r="H631" s="80"/>
      <c r="I631" s="80"/>
      <c r="J631" s="4"/>
      <c r="K631" s="79"/>
      <c r="L631" s="81"/>
      <c r="M631" s="138"/>
      <c r="N631" s="4"/>
      <c r="O631" s="139"/>
      <c r="P631" s="139"/>
      <c r="Q631" s="139"/>
      <c r="R631" s="139"/>
      <c r="S631" s="139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5.75" customHeight="1">
      <c r="A632" s="4"/>
      <c r="B632" s="4"/>
      <c r="C632" s="79"/>
      <c r="D632" s="4"/>
      <c r="E632" s="79"/>
      <c r="F632" s="81"/>
      <c r="G632" s="80"/>
      <c r="H632" s="80"/>
      <c r="I632" s="80"/>
      <c r="J632" s="4"/>
      <c r="K632" s="79"/>
      <c r="L632" s="81"/>
      <c r="M632" s="138"/>
      <c r="N632" s="4"/>
      <c r="O632" s="139"/>
      <c r="P632" s="139"/>
      <c r="Q632" s="139"/>
      <c r="R632" s="139"/>
      <c r="S632" s="139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5.75" customHeight="1">
      <c r="A633" s="4"/>
      <c r="B633" s="4"/>
      <c r="C633" s="79"/>
      <c r="D633" s="4"/>
      <c r="E633" s="79"/>
      <c r="F633" s="81"/>
      <c r="G633" s="80"/>
      <c r="H633" s="80"/>
      <c r="I633" s="80"/>
      <c r="J633" s="4"/>
      <c r="K633" s="79"/>
      <c r="L633" s="81"/>
      <c r="M633" s="138"/>
      <c r="N633" s="4"/>
      <c r="O633" s="139"/>
      <c r="P633" s="139"/>
      <c r="Q633" s="139"/>
      <c r="R633" s="139"/>
      <c r="S633" s="139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5.75" customHeight="1">
      <c r="A634" s="4"/>
      <c r="B634" s="4"/>
      <c r="C634" s="79"/>
      <c r="D634" s="4"/>
      <c r="E634" s="79"/>
      <c r="F634" s="81"/>
      <c r="G634" s="80"/>
      <c r="H634" s="80"/>
      <c r="I634" s="80"/>
      <c r="J634" s="4"/>
      <c r="K634" s="79"/>
      <c r="L634" s="81"/>
      <c r="M634" s="138"/>
      <c r="N634" s="4"/>
      <c r="O634" s="139"/>
      <c r="P634" s="139"/>
      <c r="Q634" s="139"/>
      <c r="R634" s="139"/>
      <c r="S634" s="139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5.75" customHeight="1">
      <c r="A635" s="4"/>
      <c r="B635" s="4"/>
      <c r="C635" s="79"/>
      <c r="D635" s="4"/>
      <c r="E635" s="79"/>
      <c r="F635" s="81"/>
      <c r="G635" s="80"/>
      <c r="H635" s="80"/>
      <c r="I635" s="80"/>
      <c r="J635" s="4"/>
      <c r="K635" s="79"/>
      <c r="L635" s="81"/>
      <c r="M635" s="138"/>
      <c r="N635" s="4"/>
      <c r="O635" s="139"/>
      <c r="P635" s="139"/>
      <c r="Q635" s="139"/>
      <c r="R635" s="139"/>
      <c r="S635" s="139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5.75" customHeight="1">
      <c r="A636" s="4"/>
      <c r="B636" s="4"/>
      <c r="C636" s="79"/>
      <c r="D636" s="4"/>
      <c r="E636" s="79"/>
      <c r="F636" s="81"/>
      <c r="G636" s="80"/>
      <c r="H636" s="80"/>
      <c r="I636" s="80"/>
      <c r="J636" s="4"/>
      <c r="K636" s="79"/>
      <c r="L636" s="81"/>
      <c r="M636" s="138"/>
      <c r="N636" s="4"/>
      <c r="O636" s="139"/>
      <c r="P636" s="139"/>
      <c r="Q636" s="139"/>
      <c r="R636" s="139"/>
      <c r="S636" s="139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5.75" customHeight="1">
      <c r="A637" s="4"/>
      <c r="B637" s="4"/>
      <c r="C637" s="79"/>
      <c r="D637" s="4"/>
      <c r="E637" s="79"/>
      <c r="F637" s="81"/>
      <c r="G637" s="80"/>
      <c r="H637" s="80"/>
      <c r="I637" s="80"/>
      <c r="J637" s="4"/>
      <c r="K637" s="79"/>
      <c r="L637" s="81"/>
      <c r="M637" s="138"/>
      <c r="N637" s="4"/>
      <c r="O637" s="139"/>
      <c r="P637" s="139"/>
      <c r="Q637" s="139"/>
      <c r="R637" s="139"/>
      <c r="S637" s="139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5.75" customHeight="1">
      <c r="A638" s="4"/>
      <c r="B638" s="4"/>
      <c r="C638" s="79"/>
      <c r="D638" s="4"/>
      <c r="E638" s="79"/>
      <c r="F638" s="81"/>
      <c r="G638" s="80"/>
      <c r="H638" s="80"/>
      <c r="I638" s="80"/>
      <c r="J638" s="4"/>
      <c r="K638" s="79"/>
      <c r="L638" s="81"/>
      <c r="M638" s="138"/>
      <c r="N638" s="4"/>
      <c r="O638" s="139"/>
      <c r="P638" s="139"/>
      <c r="Q638" s="139"/>
      <c r="R638" s="139"/>
      <c r="S638" s="139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5.75" customHeight="1">
      <c r="A639" s="4"/>
      <c r="B639" s="4"/>
      <c r="C639" s="79"/>
      <c r="D639" s="4"/>
      <c r="E639" s="79"/>
      <c r="F639" s="81"/>
      <c r="G639" s="80"/>
      <c r="H639" s="80"/>
      <c r="I639" s="80"/>
      <c r="J639" s="4"/>
      <c r="K639" s="79"/>
      <c r="L639" s="81"/>
      <c r="M639" s="138"/>
      <c r="N639" s="4"/>
      <c r="O639" s="139"/>
      <c r="P639" s="139"/>
      <c r="Q639" s="139"/>
      <c r="R639" s="139"/>
      <c r="S639" s="139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5.75" customHeight="1">
      <c r="A640" s="4"/>
      <c r="B640" s="4"/>
      <c r="C640" s="79"/>
      <c r="D640" s="4"/>
      <c r="E640" s="79"/>
      <c r="F640" s="81"/>
      <c r="G640" s="80"/>
      <c r="H640" s="80"/>
      <c r="I640" s="80"/>
      <c r="J640" s="4"/>
      <c r="K640" s="79"/>
      <c r="L640" s="81"/>
      <c r="M640" s="138"/>
      <c r="N640" s="4"/>
      <c r="O640" s="139"/>
      <c r="P640" s="139"/>
      <c r="Q640" s="139"/>
      <c r="R640" s="139"/>
      <c r="S640" s="139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5.75" customHeight="1">
      <c r="A641" s="4"/>
      <c r="B641" s="4"/>
      <c r="C641" s="79"/>
      <c r="D641" s="4"/>
      <c r="E641" s="79"/>
      <c r="F641" s="81"/>
      <c r="G641" s="80"/>
      <c r="H641" s="80"/>
      <c r="I641" s="80"/>
      <c r="J641" s="4"/>
      <c r="K641" s="79"/>
      <c r="L641" s="81"/>
      <c r="M641" s="138"/>
      <c r="N641" s="4"/>
      <c r="O641" s="139"/>
      <c r="P641" s="139"/>
      <c r="Q641" s="139"/>
      <c r="R641" s="139"/>
      <c r="S641" s="139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5.75" customHeight="1">
      <c r="A642" s="4"/>
      <c r="B642" s="4"/>
      <c r="C642" s="79"/>
      <c r="D642" s="4"/>
      <c r="E642" s="79"/>
      <c r="F642" s="81"/>
      <c r="G642" s="80"/>
      <c r="H642" s="80"/>
      <c r="I642" s="80"/>
      <c r="J642" s="4"/>
      <c r="K642" s="79"/>
      <c r="L642" s="81"/>
      <c r="M642" s="138"/>
      <c r="N642" s="4"/>
      <c r="O642" s="139"/>
      <c r="P642" s="139"/>
      <c r="Q642" s="139"/>
      <c r="R642" s="139"/>
      <c r="S642" s="139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5.75" customHeight="1">
      <c r="A643" s="4"/>
      <c r="B643" s="4"/>
      <c r="C643" s="79"/>
      <c r="D643" s="4"/>
      <c r="E643" s="79"/>
      <c r="F643" s="81"/>
      <c r="G643" s="80"/>
      <c r="H643" s="80"/>
      <c r="I643" s="80"/>
      <c r="J643" s="4"/>
      <c r="K643" s="79"/>
      <c r="L643" s="81"/>
      <c r="M643" s="138"/>
      <c r="N643" s="4"/>
      <c r="O643" s="139"/>
      <c r="P643" s="139"/>
      <c r="Q643" s="139"/>
      <c r="R643" s="139"/>
      <c r="S643" s="139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5.75" customHeight="1">
      <c r="A644" s="4"/>
      <c r="B644" s="4"/>
      <c r="C644" s="79"/>
      <c r="D644" s="4"/>
      <c r="E644" s="79"/>
      <c r="F644" s="81"/>
      <c r="G644" s="80"/>
      <c r="H644" s="80"/>
      <c r="I644" s="80"/>
      <c r="J644" s="4"/>
      <c r="K644" s="79"/>
      <c r="L644" s="81"/>
      <c r="M644" s="138"/>
      <c r="N644" s="4"/>
      <c r="O644" s="139"/>
      <c r="P644" s="139"/>
      <c r="Q644" s="139"/>
      <c r="R644" s="139"/>
      <c r="S644" s="139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5.75" customHeight="1">
      <c r="A645" s="4"/>
      <c r="B645" s="4"/>
      <c r="C645" s="79"/>
      <c r="D645" s="4"/>
      <c r="E645" s="79"/>
      <c r="F645" s="81"/>
      <c r="G645" s="80"/>
      <c r="H645" s="80"/>
      <c r="I645" s="80"/>
      <c r="J645" s="4"/>
      <c r="K645" s="79"/>
      <c r="L645" s="81"/>
      <c r="M645" s="138"/>
      <c r="N645" s="4"/>
      <c r="O645" s="139"/>
      <c r="P645" s="139"/>
      <c r="Q645" s="139"/>
      <c r="R645" s="139"/>
      <c r="S645" s="139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5.75" customHeight="1">
      <c r="A646" s="4"/>
      <c r="B646" s="4"/>
      <c r="C646" s="79"/>
      <c r="D646" s="4"/>
      <c r="E646" s="79"/>
      <c r="F646" s="81"/>
      <c r="G646" s="80"/>
      <c r="H646" s="80"/>
      <c r="I646" s="80"/>
      <c r="J646" s="4"/>
      <c r="K646" s="79"/>
      <c r="L646" s="81"/>
      <c r="M646" s="138"/>
      <c r="N646" s="4"/>
      <c r="O646" s="139"/>
      <c r="P646" s="139"/>
      <c r="Q646" s="139"/>
      <c r="R646" s="139"/>
      <c r="S646" s="139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5.75" customHeight="1">
      <c r="A647" s="4"/>
      <c r="B647" s="4"/>
      <c r="C647" s="79"/>
      <c r="D647" s="4"/>
      <c r="E647" s="79"/>
      <c r="F647" s="81"/>
      <c r="G647" s="80"/>
      <c r="H647" s="80"/>
      <c r="I647" s="80"/>
      <c r="J647" s="4"/>
      <c r="K647" s="79"/>
      <c r="L647" s="81"/>
      <c r="M647" s="138"/>
      <c r="N647" s="4"/>
      <c r="O647" s="139"/>
      <c r="P647" s="139"/>
      <c r="Q647" s="139"/>
      <c r="R647" s="139"/>
      <c r="S647" s="139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5.75" customHeight="1">
      <c r="A648" s="4"/>
      <c r="B648" s="4"/>
      <c r="C648" s="79"/>
      <c r="D648" s="4"/>
      <c r="E648" s="79"/>
      <c r="F648" s="81"/>
      <c r="G648" s="80"/>
      <c r="H648" s="80"/>
      <c r="I648" s="80"/>
      <c r="J648" s="4"/>
      <c r="K648" s="79"/>
      <c r="L648" s="81"/>
      <c r="M648" s="138"/>
      <c r="N648" s="4"/>
      <c r="O648" s="139"/>
      <c r="P648" s="139"/>
      <c r="Q648" s="139"/>
      <c r="R648" s="139"/>
      <c r="S648" s="139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5.75" customHeight="1">
      <c r="A649" s="4"/>
      <c r="B649" s="4"/>
      <c r="C649" s="79"/>
      <c r="D649" s="4"/>
      <c r="E649" s="79"/>
      <c r="F649" s="81"/>
      <c r="G649" s="80"/>
      <c r="H649" s="80"/>
      <c r="I649" s="80"/>
      <c r="J649" s="4"/>
      <c r="K649" s="79"/>
      <c r="L649" s="81"/>
      <c r="M649" s="138"/>
      <c r="N649" s="4"/>
      <c r="O649" s="139"/>
      <c r="P649" s="139"/>
      <c r="Q649" s="139"/>
      <c r="R649" s="139"/>
      <c r="S649" s="139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5.75" customHeight="1">
      <c r="A650" s="4"/>
      <c r="B650" s="4"/>
      <c r="C650" s="79"/>
      <c r="D650" s="4"/>
      <c r="E650" s="79"/>
      <c r="F650" s="81"/>
      <c r="G650" s="80"/>
      <c r="H650" s="80"/>
      <c r="I650" s="80"/>
      <c r="J650" s="4"/>
      <c r="K650" s="79"/>
      <c r="L650" s="81"/>
      <c r="M650" s="138"/>
      <c r="N650" s="4"/>
      <c r="O650" s="139"/>
      <c r="P650" s="139"/>
      <c r="Q650" s="139"/>
      <c r="R650" s="139"/>
      <c r="S650" s="139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5.75" customHeight="1">
      <c r="A651" s="4"/>
      <c r="B651" s="4"/>
      <c r="C651" s="79"/>
      <c r="D651" s="4"/>
      <c r="E651" s="79"/>
      <c r="F651" s="81"/>
      <c r="G651" s="80"/>
      <c r="H651" s="80"/>
      <c r="I651" s="80"/>
      <c r="J651" s="4"/>
      <c r="K651" s="79"/>
      <c r="L651" s="81"/>
      <c r="M651" s="138"/>
      <c r="N651" s="4"/>
      <c r="O651" s="139"/>
      <c r="P651" s="139"/>
      <c r="Q651" s="139"/>
      <c r="R651" s="139"/>
      <c r="S651" s="139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5.75" customHeight="1">
      <c r="A652" s="4"/>
      <c r="B652" s="4"/>
      <c r="C652" s="79"/>
      <c r="D652" s="4"/>
      <c r="E652" s="79"/>
      <c r="F652" s="81"/>
      <c r="G652" s="80"/>
      <c r="H652" s="80"/>
      <c r="I652" s="80"/>
      <c r="J652" s="4"/>
      <c r="K652" s="79"/>
      <c r="L652" s="81"/>
      <c r="M652" s="138"/>
      <c r="N652" s="4"/>
      <c r="O652" s="139"/>
      <c r="P652" s="139"/>
      <c r="Q652" s="139"/>
      <c r="R652" s="139"/>
      <c r="S652" s="139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5.75" customHeight="1">
      <c r="A653" s="4"/>
      <c r="B653" s="4"/>
      <c r="C653" s="79"/>
      <c r="D653" s="4"/>
      <c r="E653" s="79"/>
      <c r="F653" s="81"/>
      <c r="G653" s="80"/>
      <c r="H653" s="80"/>
      <c r="I653" s="80"/>
      <c r="J653" s="4"/>
      <c r="K653" s="79"/>
      <c r="L653" s="81"/>
      <c r="M653" s="138"/>
      <c r="N653" s="4"/>
      <c r="O653" s="139"/>
      <c r="P653" s="139"/>
      <c r="Q653" s="139"/>
      <c r="R653" s="139"/>
      <c r="S653" s="139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5.75" customHeight="1">
      <c r="A654" s="4"/>
      <c r="B654" s="4"/>
      <c r="C654" s="79"/>
      <c r="D654" s="4"/>
      <c r="E654" s="79"/>
      <c r="F654" s="81"/>
      <c r="G654" s="80"/>
      <c r="H654" s="80"/>
      <c r="I654" s="80"/>
      <c r="J654" s="4"/>
      <c r="K654" s="79"/>
      <c r="L654" s="81"/>
      <c r="M654" s="138"/>
      <c r="N654" s="4"/>
      <c r="O654" s="139"/>
      <c r="P654" s="139"/>
      <c r="Q654" s="139"/>
      <c r="R654" s="139"/>
      <c r="S654" s="139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5.75" customHeight="1">
      <c r="A655" s="4"/>
      <c r="B655" s="4"/>
      <c r="C655" s="79"/>
      <c r="D655" s="4"/>
      <c r="E655" s="79"/>
      <c r="F655" s="81"/>
      <c r="G655" s="80"/>
      <c r="H655" s="80"/>
      <c r="I655" s="80"/>
      <c r="J655" s="4"/>
      <c r="K655" s="79"/>
      <c r="L655" s="81"/>
      <c r="M655" s="138"/>
      <c r="N655" s="4"/>
      <c r="O655" s="139"/>
      <c r="P655" s="139"/>
      <c r="Q655" s="139"/>
      <c r="R655" s="139"/>
      <c r="S655" s="139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5.75" customHeight="1">
      <c r="A656" s="4"/>
      <c r="B656" s="4"/>
      <c r="C656" s="79"/>
      <c r="D656" s="4"/>
      <c r="E656" s="79"/>
      <c r="F656" s="81"/>
      <c r="G656" s="80"/>
      <c r="H656" s="80"/>
      <c r="I656" s="80"/>
      <c r="J656" s="4"/>
      <c r="K656" s="79"/>
      <c r="L656" s="81"/>
      <c r="M656" s="138"/>
      <c r="N656" s="4"/>
      <c r="O656" s="139"/>
      <c r="P656" s="139"/>
      <c r="Q656" s="139"/>
      <c r="R656" s="139"/>
      <c r="S656" s="139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5.75" customHeight="1">
      <c r="A657" s="4"/>
      <c r="B657" s="4"/>
      <c r="C657" s="79"/>
      <c r="D657" s="4"/>
      <c r="E657" s="79"/>
      <c r="F657" s="81"/>
      <c r="G657" s="80"/>
      <c r="H657" s="80"/>
      <c r="I657" s="80"/>
      <c r="J657" s="4"/>
      <c r="K657" s="79"/>
      <c r="L657" s="81"/>
      <c r="M657" s="138"/>
      <c r="N657" s="4"/>
      <c r="O657" s="139"/>
      <c r="P657" s="139"/>
      <c r="Q657" s="139"/>
      <c r="R657" s="139"/>
      <c r="S657" s="139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5.75" customHeight="1">
      <c r="A658" s="4"/>
      <c r="B658" s="4"/>
      <c r="C658" s="79"/>
      <c r="D658" s="4"/>
      <c r="E658" s="79"/>
      <c r="F658" s="81"/>
      <c r="G658" s="80"/>
      <c r="H658" s="80"/>
      <c r="I658" s="80"/>
      <c r="J658" s="4"/>
      <c r="K658" s="79"/>
      <c r="L658" s="81"/>
      <c r="M658" s="138"/>
      <c r="N658" s="4"/>
      <c r="O658" s="139"/>
      <c r="P658" s="139"/>
      <c r="Q658" s="139"/>
      <c r="R658" s="139"/>
      <c r="S658" s="139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5.75" customHeight="1">
      <c r="A659" s="4"/>
      <c r="B659" s="4"/>
      <c r="C659" s="79"/>
      <c r="D659" s="4"/>
      <c r="E659" s="79"/>
      <c r="F659" s="81"/>
      <c r="G659" s="80"/>
      <c r="H659" s="80"/>
      <c r="I659" s="80"/>
      <c r="J659" s="4"/>
      <c r="K659" s="79"/>
      <c r="L659" s="81"/>
      <c r="M659" s="138"/>
      <c r="N659" s="4"/>
      <c r="O659" s="139"/>
      <c r="P659" s="139"/>
      <c r="Q659" s="139"/>
      <c r="R659" s="139"/>
      <c r="S659" s="139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5.75" customHeight="1">
      <c r="A660" s="4"/>
      <c r="B660" s="4"/>
      <c r="C660" s="79"/>
      <c r="D660" s="4"/>
      <c r="E660" s="79"/>
      <c r="F660" s="81"/>
      <c r="G660" s="80"/>
      <c r="H660" s="80"/>
      <c r="I660" s="80"/>
      <c r="J660" s="4"/>
      <c r="K660" s="79"/>
      <c r="L660" s="81"/>
      <c r="M660" s="138"/>
      <c r="N660" s="4"/>
      <c r="O660" s="139"/>
      <c r="P660" s="139"/>
      <c r="Q660" s="139"/>
      <c r="R660" s="139"/>
      <c r="S660" s="139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5.75" customHeight="1">
      <c r="A661" s="4"/>
      <c r="B661" s="4"/>
      <c r="C661" s="79"/>
      <c r="D661" s="4"/>
      <c r="E661" s="79"/>
      <c r="F661" s="81"/>
      <c r="G661" s="80"/>
      <c r="H661" s="80"/>
      <c r="I661" s="80"/>
      <c r="J661" s="4"/>
      <c r="K661" s="79"/>
      <c r="L661" s="81"/>
      <c r="M661" s="138"/>
      <c r="N661" s="4"/>
      <c r="O661" s="139"/>
      <c r="P661" s="139"/>
      <c r="Q661" s="139"/>
      <c r="R661" s="139"/>
      <c r="S661" s="139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5.75" customHeight="1">
      <c r="A662" s="4"/>
      <c r="B662" s="4"/>
      <c r="C662" s="79"/>
      <c r="D662" s="4"/>
      <c r="E662" s="79"/>
      <c r="F662" s="81"/>
      <c r="G662" s="80"/>
      <c r="H662" s="80"/>
      <c r="I662" s="80"/>
      <c r="J662" s="4"/>
      <c r="K662" s="79"/>
      <c r="L662" s="81"/>
      <c r="M662" s="138"/>
      <c r="N662" s="4"/>
      <c r="O662" s="139"/>
      <c r="P662" s="139"/>
      <c r="Q662" s="139"/>
      <c r="R662" s="139"/>
      <c r="S662" s="139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5.75" customHeight="1">
      <c r="A663" s="4"/>
      <c r="B663" s="4"/>
      <c r="C663" s="79"/>
      <c r="D663" s="4"/>
      <c r="E663" s="79"/>
      <c r="F663" s="81"/>
      <c r="G663" s="80"/>
      <c r="H663" s="80"/>
      <c r="I663" s="80"/>
      <c r="J663" s="4"/>
      <c r="K663" s="79"/>
      <c r="L663" s="81"/>
      <c r="M663" s="138"/>
      <c r="N663" s="4"/>
      <c r="O663" s="139"/>
      <c r="P663" s="139"/>
      <c r="Q663" s="139"/>
      <c r="R663" s="139"/>
      <c r="S663" s="139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5.75" customHeight="1">
      <c r="A664" s="4"/>
      <c r="B664" s="4"/>
      <c r="C664" s="79"/>
      <c r="D664" s="4"/>
      <c r="E664" s="79"/>
      <c r="F664" s="81"/>
      <c r="G664" s="80"/>
      <c r="H664" s="80"/>
      <c r="I664" s="80"/>
      <c r="J664" s="4"/>
      <c r="K664" s="79"/>
      <c r="L664" s="81"/>
      <c r="M664" s="138"/>
      <c r="N664" s="4"/>
      <c r="O664" s="139"/>
      <c r="P664" s="139"/>
      <c r="Q664" s="139"/>
      <c r="R664" s="139"/>
      <c r="S664" s="139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5.75" customHeight="1">
      <c r="A665" s="4"/>
      <c r="B665" s="4"/>
      <c r="C665" s="79"/>
      <c r="D665" s="4"/>
      <c r="E665" s="79"/>
      <c r="F665" s="81"/>
      <c r="G665" s="80"/>
      <c r="H665" s="80"/>
      <c r="I665" s="80"/>
      <c r="J665" s="4"/>
      <c r="K665" s="79"/>
      <c r="L665" s="81"/>
      <c r="M665" s="138"/>
      <c r="N665" s="4"/>
      <c r="O665" s="139"/>
      <c r="P665" s="139"/>
      <c r="Q665" s="139"/>
      <c r="R665" s="139"/>
      <c r="S665" s="139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5.75" customHeight="1">
      <c r="A666" s="4"/>
      <c r="B666" s="4"/>
      <c r="C666" s="79"/>
      <c r="D666" s="4"/>
      <c r="E666" s="79"/>
      <c r="F666" s="81"/>
      <c r="G666" s="80"/>
      <c r="H666" s="80"/>
      <c r="I666" s="80"/>
      <c r="J666" s="4"/>
      <c r="K666" s="79"/>
      <c r="L666" s="81"/>
      <c r="M666" s="138"/>
      <c r="N666" s="4"/>
      <c r="O666" s="139"/>
      <c r="P666" s="139"/>
      <c r="Q666" s="139"/>
      <c r="R666" s="139"/>
      <c r="S666" s="139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5.75" customHeight="1">
      <c r="A667" s="4"/>
      <c r="B667" s="4"/>
      <c r="C667" s="79"/>
      <c r="D667" s="4"/>
      <c r="E667" s="79"/>
      <c r="F667" s="81"/>
      <c r="G667" s="80"/>
      <c r="H667" s="80"/>
      <c r="I667" s="80"/>
      <c r="J667" s="4"/>
      <c r="K667" s="79"/>
      <c r="L667" s="81"/>
      <c r="M667" s="138"/>
      <c r="N667" s="4"/>
      <c r="O667" s="139"/>
      <c r="P667" s="139"/>
      <c r="Q667" s="139"/>
      <c r="R667" s="139"/>
      <c r="S667" s="139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5.75" customHeight="1">
      <c r="A668" s="4"/>
      <c r="B668" s="4"/>
      <c r="C668" s="79"/>
      <c r="D668" s="4"/>
      <c r="E668" s="79"/>
      <c r="F668" s="81"/>
      <c r="G668" s="80"/>
      <c r="H668" s="80"/>
      <c r="I668" s="80"/>
      <c r="J668" s="4"/>
      <c r="K668" s="79"/>
      <c r="L668" s="81"/>
      <c r="M668" s="138"/>
      <c r="N668" s="4"/>
      <c r="O668" s="139"/>
      <c r="P668" s="139"/>
      <c r="Q668" s="139"/>
      <c r="R668" s="139"/>
      <c r="S668" s="139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5.75" customHeight="1">
      <c r="A669" s="4"/>
      <c r="B669" s="4"/>
      <c r="C669" s="79"/>
      <c r="D669" s="4"/>
      <c r="E669" s="79"/>
      <c r="F669" s="81"/>
      <c r="G669" s="80"/>
      <c r="H669" s="80"/>
      <c r="I669" s="80"/>
      <c r="J669" s="4"/>
      <c r="K669" s="79"/>
      <c r="L669" s="81"/>
      <c r="M669" s="138"/>
      <c r="N669" s="4"/>
      <c r="O669" s="139"/>
      <c r="P669" s="139"/>
      <c r="Q669" s="139"/>
      <c r="R669" s="139"/>
      <c r="S669" s="139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5.75" customHeight="1">
      <c r="A670" s="4"/>
      <c r="B670" s="4"/>
      <c r="C670" s="79"/>
      <c r="D670" s="4"/>
      <c r="E670" s="79"/>
      <c r="F670" s="81"/>
      <c r="G670" s="80"/>
      <c r="H670" s="80"/>
      <c r="I670" s="80"/>
      <c r="J670" s="4"/>
      <c r="K670" s="79"/>
      <c r="L670" s="81"/>
      <c r="M670" s="138"/>
      <c r="N670" s="4"/>
      <c r="O670" s="139"/>
      <c r="P670" s="139"/>
      <c r="Q670" s="139"/>
      <c r="R670" s="139"/>
      <c r="S670" s="139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5.75" customHeight="1">
      <c r="A671" s="4"/>
      <c r="B671" s="4"/>
      <c r="C671" s="79"/>
      <c r="D671" s="4"/>
      <c r="E671" s="79"/>
      <c r="F671" s="81"/>
      <c r="G671" s="80"/>
      <c r="H671" s="80"/>
      <c r="I671" s="80"/>
      <c r="J671" s="4"/>
      <c r="K671" s="79"/>
      <c r="L671" s="81"/>
      <c r="M671" s="138"/>
      <c r="N671" s="4"/>
      <c r="O671" s="139"/>
      <c r="P671" s="139"/>
      <c r="Q671" s="139"/>
      <c r="R671" s="139"/>
      <c r="S671" s="139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5.75" customHeight="1">
      <c r="A672" s="4"/>
      <c r="B672" s="4"/>
      <c r="C672" s="79"/>
      <c r="D672" s="4"/>
      <c r="E672" s="79"/>
      <c r="F672" s="81"/>
      <c r="G672" s="80"/>
      <c r="H672" s="80"/>
      <c r="I672" s="80"/>
      <c r="J672" s="4"/>
      <c r="K672" s="79"/>
      <c r="L672" s="81"/>
      <c r="M672" s="138"/>
      <c r="N672" s="4"/>
      <c r="O672" s="139"/>
      <c r="P672" s="139"/>
      <c r="Q672" s="139"/>
      <c r="R672" s="139"/>
      <c r="S672" s="139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5.75" customHeight="1">
      <c r="A673" s="4"/>
      <c r="B673" s="4"/>
      <c r="C673" s="79"/>
      <c r="D673" s="4"/>
      <c r="E673" s="79"/>
      <c r="F673" s="81"/>
      <c r="G673" s="80"/>
      <c r="H673" s="80"/>
      <c r="I673" s="80"/>
      <c r="J673" s="4"/>
      <c r="K673" s="79"/>
      <c r="L673" s="81"/>
      <c r="M673" s="138"/>
      <c r="N673" s="4"/>
      <c r="O673" s="139"/>
      <c r="P673" s="139"/>
      <c r="Q673" s="139"/>
      <c r="R673" s="139"/>
      <c r="S673" s="139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5.75" customHeight="1">
      <c r="A674" s="4"/>
      <c r="B674" s="4"/>
      <c r="C674" s="79"/>
      <c r="D674" s="4"/>
      <c r="E674" s="79"/>
      <c r="F674" s="81"/>
      <c r="G674" s="80"/>
      <c r="H674" s="80"/>
      <c r="I674" s="80"/>
      <c r="J674" s="4"/>
      <c r="K674" s="79"/>
      <c r="L674" s="81"/>
      <c r="M674" s="138"/>
      <c r="N674" s="4"/>
      <c r="O674" s="139"/>
      <c r="P674" s="139"/>
      <c r="Q674" s="139"/>
      <c r="R674" s="139"/>
      <c r="S674" s="139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5.75" customHeight="1">
      <c r="A675" s="4"/>
      <c r="B675" s="4"/>
      <c r="C675" s="79"/>
      <c r="D675" s="4"/>
      <c r="E675" s="79"/>
      <c r="F675" s="81"/>
      <c r="G675" s="80"/>
      <c r="H675" s="80"/>
      <c r="I675" s="80"/>
      <c r="J675" s="4"/>
      <c r="K675" s="79"/>
      <c r="L675" s="81"/>
      <c r="M675" s="138"/>
      <c r="N675" s="4"/>
      <c r="O675" s="139"/>
      <c r="P675" s="139"/>
      <c r="Q675" s="139"/>
      <c r="R675" s="139"/>
      <c r="S675" s="139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5.75" customHeight="1">
      <c r="A676" s="4"/>
      <c r="B676" s="4"/>
      <c r="C676" s="79"/>
      <c r="D676" s="4"/>
      <c r="E676" s="79"/>
      <c r="F676" s="81"/>
      <c r="G676" s="80"/>
      <c r="H676" s="80"/>
      <c r="I676" s="80"/>
      <c r="J676" s="4"/>
      <c r="K676" s="79"/>
      <c r="L676" s="81"/>
      <c r="M676" s="138"/>
      <c r="N676" s="4"/>
      <c r="O676" s="139"/>
      <c r="P676" s="139"/>
      <c r="Q676" s="139"/>
      <c r="R676" s="139"/>
      <c r="S676" s="139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5.75" customHeight="1">
      <c r="A677" s="4"/>
      <c r="B677" s="4"/>
      <c r="C677" s="79"/>
      <c r="D677" s="4"/>
      <c r="E677" s="79"/>
      <c r="F677" s="81"/>
      <c r="G677" s="80"/>
      <c r="H677" s="80"/>
      <c r="I677" s="80"/>
      <c r="J677" s="4"/>
      <c r="K677" s="79"/>
      <c r="L677" s="81"/>
      <c r="M677" s="138"/>
      <c r="N677" s="4"/>
      <c r="O677" s="139"/>
      <c r="P677" s="139"/>
      <c r="Q677" s="139"/>
      <c r="R677" s="139"/>
      <c r="S677" s="139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5.75" customHeight="1">
      <c r="A678" s="4"/>
      <c r="B678" s="4"/>
      <c r="C678" s="79"/>
      <c r="D678" s="4"/>
      <c r="E678" s="79"/>
      <c r="F678" s="81"/>
      <c r="G678" s="80"/>
      <c r="H678" s="80"/>
      <c r="I678" s="80"/>
      <c r="J678" s="4"/>
      <c r="K678" s="79"/>
      <c r="L678" s="81"/>
      <c r="M678" s="138"/>
      <c r="N678" s="4"/>
      <c r="O678" s="139"/>
      <c r="P678" s="139"/>
      <c r="Q678" s="139"/>
      <c r="R678" s="139"/>
      <c r="S678" s="139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5.75" customHeight="1">
      <c r="A679" s="4"/>
      <c r="B679" s="4"/>
      <c r="C679" s="79"/>
      <c r="D679" s="4"/>
      <c r="E679" s="79"/>
      <c r="F679" s="81"/>
      <c r="G679" s="80"/>
      <c r="H679" s="80"/>
      <c r="I679" s="80"/>
      <c r="J679" s="4"/>
      <c r="K679" s="79"/>
      <c r="L679" s="81"/>
      <c r="M679" s="138"/>
      <c r="N679" s="4"/>
      <c r="O679" s="139"/>
      <c r="P679" s="139"/>
      <c r="Q679" s="139"/>
      <c r="R679" s="139"/>
      <c r="S679" s="139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5.75" customHeight="1">
      <c r="A680" s="4"/>
      <c r="B680" s="4"/>
      <c r="C680" s="79"/>
      <c r="D680" s="4"/>
      <c r="E680" s="79"/>
      <c r="F680" s="81"/>
      <c r="G680" s="80"/>
      <c r="H680" s="80"/>
      <c r="I680" s="80"/>
      <c r="J680" s="4"/>
      <c r="K680" s="79"/>
      <c r="L680" s="81"/>
      <c r="M680" s="138"/>
      <c r="N680" s="4"/>
      <c r="O680" s="139"/>
      <c r="P680" s="139"/>
      <c r="Q680" s="139"/>
      <c r="R680" s="139"/>
      <c r="S680" s="139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5.75" customHeight="1">
      <c r="A681" s="4"/>
      <c r="B681" s="4"/>
      <c r="C681" s="79"/>
      <c r="D681" s="4"/>
      <c r="E681" s="79"/>
      <c r="F681" s="81"/>
      <c r="G681" s="80"/>
      <c r="H681" s="80"/>
      <c r="I681" s="80"/>
      <c r="J681" s="4"/>
      <c r="K681" s="79"/>
      <c r="L681" s="81"/>
      <c r="M681" s="138"/>
      <c r="N681" s="4"/>
      <c r="O681" s="139"/>
      <c r="P681" s="139"/>
      <c r="Q681" s="139"/>
      <c r="R681" s="139"/>
      <c r="S681" s="139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5.75" customHeight="1">
      <c r="A682" s="4"/>
      <c r="B682" s="4"/>
      <c r="C682" s="79"/>
      <c r="D682" s="4"/>
      <c r="E682" s="79"/>
      <c r="F682" s="81"/>
      <c r="G682" s="80"/>
      <c r="H682" s="80"/>
      <c r="I682" s="80"/>
      <c r="J682" s="4"/>
      <c r="K682" s="79"/>
      <c r="L682" s="81"/>
      <c r="M682" s="138"/>
      <c r="N682" s="4"/>
      <c r="O682" s="139"/>
      <c r="P682" s="139"/>
      <c r="Q682" s="139"/>
      <c r="R682" s="139"/>
      <c r="S682" s="139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5.75" customHeight="1">
      <c r="A683" s="4"/>
      <c r="B683" s="4"/>
      <c r="C683" s="79"/>
      <c r="D683" s="4"/>
      <c r="E683" s="79"/>
      <c r="F683" s="81"/>
      <c r="G683" s="80"/>
      <c r="H683" s="80"/>
      <c r="I683" s="80"/>
      <c r="J683" s="4"/>
      <c r="K683" s="79"/>
      <c r="L683" s="81"/>
      <c r="M683" s="138"/>
      <c r="N683" s="4"/>
      <c r="O683" s="139"/>
      <c r="P683" s="139"/>
      <c r="Q683" s="139"/>
      <c r="R683" s="139"/>
      <c r="S683" s="139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5.75" customHeight="1">
      <c r="A684" s="4"/>
      <c r="B684" s="4"/>
      <c r="C684" s="79"/>
      <c r="D684" s="4"/>
      <c r="E684" s="79"/>
      <c r="F684" s="81"/>
      <c r="G684" s="80"/>
      <c r="H684" s="80"/>
      <c r="I684" s="80"/>
      <c r="J684" s="4"/>
      <c r="K684" s="79"/>
      <c r="L684" s="81"/>
      <c r="M684" s="138"/>
      <c r="N684" s="4"/>
      <c r="O684" s="139"/>
      <c r="P684" s="139"/>
      <c r="Q684" s="139"/>
      <c r="R684" s="139"/>
      <c r="S684" s="139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5.75" customHeight="1">
      <c r="A685" s="4"/>
      <c r="B685" s="4"/>
      <c r="C685" s="79"/>
      <c r="D685" s="4"/>
      <c r="E685" s="79"/>
      <c r="F685" s="81"/>
      <c r="G685" s="80"/>
      <c r="H685" s="80"/>
      <c r="I685" s="80"/>
      <c r="J685" s="4"/>
      <c r="K685" s="79"/>
      <c r="L685" s="81"/>
      <c r="M685" s="138"/>
      <c r="N685" s="4"/>
      <c r="O685" s="139"/>
      <c r="P685" s="139"/>
      <c r="Q685" s="139"/>
      <c r="R685" s="139"/>
      <c r="S685" s="139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5.75" customHeight="1">
      <c r="A686" s="4"/>
      <c r="B686" s="4"/>
      <c r="C686" s="79"/>
      <c r="D686" s="4"/>
      <c r="E686" s="79"/>
      <c r="F686" s="81"/>
      <c r="G686" s="80"/>
      <c r="H686" s="80"/>
      <c r="I686" s="80"/>
      <c r="J686" s="4"/>
      <c r="K686" s="79"/>
      <c r="L686" s="81"/>
      <c r="M686" s="138"/>
      <c r="N686" s="4"/>
      <c r="O686" s="139"/>
      <c r="P686" s="139"/>
      <c r="Q686" s="139"/>
      <c r="R686" s="139"/>
      <c r="S686" s="139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5.75" customHeight="1">
      <c r="A687" s="4"/>
      <c r="B687" s="4"/>
      <c r="C687" s="79"/>
      <c r="D687" s="4"/>
      <c r="E687" s="79"/>
      <c r="F687" s="81"/>
      <c r="G687" s="80"/>
      <c r="H687" s="80"/>
      <c r="I687" s="80"/>
      <c r="J687" s="4"/>
      <c r="K687" s="79"/>
      <c r="L687" s="81"/>
      <c r="M687" s="138"/>
      <c r="N687" s="4"/>
      <c r="O687" s="139"/>
      <c r="P687" s="139"/>
      <c r="Q687" s="139"/>
      <c r="R687" s="139"/>
      <c r="S687" s="139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5.75" customHeight="1">
      <c r="A688" s="4"/>
      <c r="B688" s="4"/>
      <c r="C688" s="79"/>
      <c r="D688" s="4"/>
      <c r="E688" s="79"/>
      <c r="F688" s="81"/>
      <c r="G688" s="80"/>
      <c r="H688" s="80"/>
      <c r="I688" s="80"/>
      <c r="J688" s="4"/>
      <c r="K688" s="79"/>
      <c r="L688" s="81"/>
      <c r="M688" s="138"/>
      <c r="N688" s="4"/>
      <c r="O688" s="139"/>
      <c r="P688" s="139"/>
      <c r="Q688" s="139"/>
      <c r="R688" s="139"/>
      <c r="S688" s="139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5.75" customHeight="1">
      <c r="A689" s="4"/>
      <c r="B689" s="4"/>
      <c r="C689" s="79"/>
      <c r="D689" s="4"/>
      <c r="E689" s="79"/>
      <c r="F689" s="81"/>
      <c r="G689" s="80"/>
      <c r="H689" s="80"/>
      <c r="I689" s="80"/>
      <c r="J689" s="4"/>
      <c r="K689" s="79"/>
      <c r="L689" s="81"/>
      <c r="M689" s="138"/>
      <c r="N689" s="4"/>
      <c r="O689" s="139"/>
      <c r="P689" s="139"/>
      <c r="Q689" s="139"/>
      <c r="R689" s="139"/>
      <c r="S689" s="139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5.75" customHeight="1">
      <c r="A690" s="4"/>
      <c r="B690" s="4"/>
      <c r="C690" s="79"/>
      <c r="D690" s="4"/>
      <c r="E690" s="79"/>
      <c r="F690" s="81"/>
      <c r="G690" s="80"/>
      <c r="H690" s="80"/>
      <c r="I690" s="80"/>
      <c r="J690" s="4"/>
      <c r="K690" s="79"/>
      <c r="L690" s="81"/>
      <c r="M690" s="138"/>
      <c r="N690" s="4"/>
      <c r="O690" s="139"/>
      <c r="P690" s="139"/>
      <c r="Q690" s="139"/>
      <c r="R690" s="139"/>
      <c r="S690" s="139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5.75" customHeight="1">
      <c r="A691" s="4"/>
      <c r="B691" s="4"/>
      <c r="C691" s="79"/>
      <c r="D691" s="4"/>
      <c r="E691" s="79"/>
      <c r="F691" s="81"/>
      <c r="G691" s="80"/>
      <c r="H691" s="80"/>
      <c r="I691" s="80"/>
      <c r="J691" s="4"/>
      <c r="K691" s="79"/>
      <c r="L691" s="81"/>
      <c r="M691" s="138"/>
      <c r="N691" s="4"/>
      <c r="O691" s="139"/>
      <c r="P691" s="139"/>
      <c r="Q691" s="139"/>
      <c r="R691" s="139"/>
      <c r="S691" s="139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5.75" customHeight="1">
      <c r="A692" s="4"/>
      <c r="B692" s="4"/>
      <c r="C692" s="79"/>
      <c r="D692" s="4"/>
      <c r="E692" s="79"/>
      <c r="F692" s="81"/>
      <c r="G692" s="80"/>
      <c r="H692" s="80"/>
      <c r="I692" s="80"/>
      <c r="J692" s="4"/>
      <c r="K692" s="79"/>
      <c r="L692" s="81"/>
      <c r="M692" s="138"/>
      <c r="N692" s="4"/>
      <c r="O692" s="139"/>
      <c r="P692" s="139"/>
      <c r="Q692" s="139"/>
      <c r="R692" s="139"/>
      <c r="S692" s="139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5.75" customHeight="1">
      <c r="A693" s="4"/>
      <c r="B693" s="4"/>
      <c r="C693" s="79"/>
      <c r="D693" s="4"/>
      <c r="E693" s="79"/>
      <c r="F693" s="81"/>
      <c r="G693" s="80"/>
      <c r="H693" s="80"/>
      <c r="I693" s="80"/>
      <c r="J693" s="4"/>
      <c r="K693" s="79"/>
      <c r="L693" s="81"/>
      <c r="M693" s="138"/>
      <c r="N693" s="4"/>
      <c r="O693" s="139"/>
      <c r="P693" s="139"/>
      <c r="Q693" s="139"/>
      <c r="R693" s="139"/>
      <c r="S693" s="139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5.75" customHeight="1">
      <c r="A694" s="4"/>
      <c r="B694" s="4"/>
      <c r="C694" s="79"/>
      <c r="D694" s="4"/>
      <c r="E694" s="79"/>
      <c r="F694" s="81"/>
      <c r="G694" s="80"/>
      <c r="H694" s="80"/>
      <c r="I694" s="80"/>
      <c r="J694" s="4"/>
      <c r="K694" s="79"/>
      <c r="L694" s="81"/>
      <c r="M694" s="138"/>
      <c r="N694" s="4"/>
      <c r="O694" s="139"/>
      <c r="P694" s="139"/>
      <c r="Q694" s="139"/>
      <c r="R694" s="139"/>
      <c r="S694" s="139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5.75" customHeight="1">
      <c r="A695" s="4"/>
      <c r="B695" s="4"/>
      <c r="C695" s="79"/>
      <c r="D695" s="4"/>
      <c r="E695" s="79"/>
      <c r="F695" s="81"/>
      <c r="G695" s="80"/>
      <c r="H695" s="80"/>
      <c r="I695" s="80"/>
      <c r="J695" s="4"/>
      <c r="K695" s="79"/>
      <c r="L695" s="81"/>
      <c r="M695" s="138"/>
      <c r="N695" s="4"/>
      <c r="O695" s="139"/>
      <c r="P695" s="139"/>
      <c r="Q695" s="139"/>
      <c r="R695" s="139"/>
      <c r="S695" s="139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5.75" customHeight="1">
      <c r="A696" s="4"/>
      <c r="B696" s="4"/>
      <c r="C696" s="79"/>
      <c r="D696" s="4"/>
      <c r="E696" s="79"/>
      <c r="F696" s="81"/>
      <c r="G696" s="80"/>
      <c r="H696" s="80"/>
      <c r="I696" s="80"/>
      <c r="J696" s="4"/>
      <c r="K696" s="79"/>
      <c r="L696" s="81"/>
      <c r="M696" s="138"/>
      <c r="N696" s="4"/>
      <c r="O696" s="139"/>
      <c r="P696" s="139"/>
      <c r="Q696" s="139"/>
      <c r="R696" s="139"/>
      <c r="S696" s="139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5.75" customHeight="1">
      <c r="A697" s="4"/>
      <c r="B697" s="4"/>
      <c r="C697" s="79"/>
      <c r="D697" s="4"/>
      <c r="E697" s="79"/>
      <c r="F697" s="81"/>
      <c r="G697" s="80"/>
      <c r="H697" s="80"/>
      <c r="I697" s="80"/>
      <c r="J697" s="4"/>
      <c r="K697" s="79"/>
      <c r="L697" s="81"/>
      <c r="M697" s="138"/>
      <c r="N697" s="4"/>
      <c r="O697" s="139"/>
      <c r="P697" s="139"/>
      <c r="Q697" s="139"/>
      <c r="R697" s="139"/>
      <c r="S697" s="139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5.75" customHeight="1">
      <c r="A698" s="4"/>
      <c r="B698" s="4"/>
      <c r="C698" s="79"/>
      <c r="D698" s="4"/>
      <c r="E698" s="79"/>
      <c r="F698" s="81"/>
      <c r="G698" s="80"/>
      <c r="H698" s="80"/>
      <c r="I698" s="80"/>
      <c r="J698" s="4"/>
      <c r="K698" s="79"/>
      <c r="L698" s="81"/>
      <c r="M698" s="138"/>
      <c r="N698" s="4"/>
      <c r="O698" s="139"/>
      <c r="P698" s="139"/>
      <c r="Q698" s="139"/>
      <c r="R698" s="139"/>
      <c r="S698" s="139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5.75" customHeight="1">
      <c r="A699" s="4"/>
      <c r="B699" s="4"/>
      <c r="C699" s="79"/>
      <c r="D699" s="4"/>
      <c r="E699" s="79"/>
      <c r="F699" s="81"/>
      <c r="G699" s="80"/>
      <c r="H699" s="80"/>
      <c r="I699" s="80"/>
      <c r="J699" s="4"/>
      <c r="K699" s="79"/>
      <c r="L699" s="81"/>
      <c r="M699" s="138"/>
      <c r="N699" s="4"/>
      <c r="O699" s="139"/>
      <c r="P699" s="139"/>
      <c r="Q699" s="139"/>
      <c r="R699" s="139"/>
      <c r="S699" s="139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5.75" customHeight="1">
      <c r="A700" s="4"/>
      <c r="B700" s="4"/>
      <c r="C700" s="79"/>
      <c r="D700" s="4"/>
      <c r="E700" s="79"/>
      <c r="F700" s="81"/>
      <c r="G700" s="80"/>
      <c r="H700" s="80"/>
      <c r="I700" s="80"/>
      <c r="J700" s="4"/>
      <c r="K700" s="79"/>
      <c r="L700" s="81"/>
      <c r="M700" s="138"/>
      <c r="N700" s="4"/>
      <c r="O700" s="139"/>
      <c r="P700" s="139"/>
      <c r="Q700" s="139"/>
      <c r="R700" s="139"/>
      <c r="S700" s="139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5.75" customHeight="1">
      <c r="A701" s="4"/>
      <c r="B701" s="4"/>
      <c r="C701" s="79"/>
      <c r="D701" s="4"/>
      <c r="E701" s="79"/>
      <c r="F701" s="81"/>
      <c r="G701" s="80"/>
      <c r="H701" s="80"/>
      <c r="I701" s="80"/>
      <c r="J701" s="4"/>
      <c r="K701" s="79"/>
      <c r="L701" s="81"/>
      <c r="M701" s="138"/>
      <c r="N701" s="4"/>
      <c r="O701" s="139"/>
      <c r="P701" s="139"/>
      <c r="Q701" s="139"/>
      <c r="R701" s="139"/>
      <c r="S701" s="139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5.75" customHeight="1">
      <c r="A702" s="4"/>
      <c r="B702" s="4"/>
      <c r="C702" s="79"/>
      <c r="D702" s="4"/>
      <c r="E702" s="79"/>
      <c r="F702" s="81"/>
      <c r="G702" s="80"/>
      <c r="H702" s="80"/>
      <c r="I702" s="80"/>
      <c r="J702" s="4"/>
      <c r="K702" s="79"/>
      <c r="L702" s="81"/>
      <c r="M702" s="138"/>
      <c r="N702" s="4"/>
      <c r="O702" s="139"/>
      <c r="P702" s="139"/>
      <c r="Q702" s="139"/>
      <c r="R702" s="139"/>
      <c r="S702" s="139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5.75" customHeight="1">
      <c r="A703" s="4"/>
      <c r="B703" s="4"/>
      <c r="C703" s="79"/>
      <c r="D703" s="4"/>
      <c r="E703" s="79"/>
      <c r="F703" s="81"/>
      <c r="G703" s="80"/>
      <c r="H703" s="80"/>
      <c r="I703" s="80"/>
      <c r="J703" s="4"/>
      <c r="K703" s="79"/>
      <c r="L703" s="81"/>
      <c r="M703" s="138"/>
      <c r="N703" s="4"/>
      <c r="O703" s="139"/>
      <c r="P703" s="139"/>
      <c r="Q703" s="139"/>
      <c r="R703" s="139"/>
      <c r="S703" s="139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5.75" customHeight="1">
      <c r="A704" s="4"/>
      <c r="B704" s="4"/>
      <c r="C704" s="79"/>
      <c r="D704" s="4"/>
      <c r="E704" s="79"/>
      <c r="F704" s="81"/>
      <c r="G704" s="80"/>
      <c r="H704" s="80"/>
      <c r="I704" s="80"/>
      <c r="J704" s="4"/>
      <c r="K704" s="79"/>
      <c r="L704" s="81"/>
      <c r="M704" s="138"/>
      <c r="N704" s="4"/>
      <c r="O704" s="139"/>
      <c r="P704" s="139"/>
      <c r="Q704" s="139"/>
      <c r="R704" s="139"/>
      <c r="S704" s="139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5.75" customHeight="1">
      <c r="A705" s="4"/>
      <c r="B705" s="4"/>
      <c r="C705" s="79"/>
      <c r="D705" s="4"/>
      <c r="E705" s="79"/>
      <c r="F705" s="81"/>
      <c r="G705" s="80"/>
      <c r="H705" s="80"/>
      <c r="I705" s="80"/>
      <c r="J705" s="4"/>
      <c r="K705" s="79"/>
      <c r="L705" s="81"/>
      <c r="M705" s="138"/>
      <c r="N705" s="4"/>
      <c r="O705" s="139"/>
      <c r="P705" s="139"/>
      <c r="Q705" s="139"/>
      <c r="R705" s="139"/>
      <c r="S705" s="139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5.75" customHeight="1">
      <c r="A706" s="4"/>
      <c r="B706" s="4"/>
      <c r="C706" s="79"/>
      <c r="D706" s="4"/>
      <c r="E706" s="79"/>
      <c r="F706" s="81"/>
      <c r="G706" s="80"/>
      <c r="H706" s="80"/>
      <c r="I706" s="80"/>
      <c r="J706" s="4"/>
      <c r="K706" s="79"/>
      <c r="L706" s="81"/>
      <c r="M706" s="138"/>
      <c r="N706" s="4"/>
      <c r="O706" s="139"/>
      <c r="P706" s="139"/>
      <c r="Q706" s="139"/>
      <c r="R706" s="139"/>
      <c r="S706" s="139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5.75" customHeight="1">
      <c r="A707" s="4"/>
      <c r="B707" s="4"/>
      <c r="C707" s="79"/>
      <c r="D707" s="4"/>
      <c r="E707" s="79"/>
      <c r="F707" s="81"/>
      <c r="G707" s="80"/>
      <c r="H707" s="80"/>
      <c r="I707" s="80"/>
      <c r="J707" s="4"/>
      <c r="K707" s="79"/>
      <c r="L707" s="81"/>
      <c r="M707" s="138"/>
      <c r="N707" s="4"/>
      <c r="O707" s="139"/>
      <c r="P707" s="139"/>
      <c r="Q707" s="139"/>
      <c r="R707" s="139"/>
      <c r="S707" s="139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5.75" customHeight="1">
      <c r="A708" s="4"/>
      <c r="B708" s="4"/>
      <c r="C708" s="79"/>
      <c r="D708" s="4"/>
      <c r="E708" s="79"/>
      <c r="F708" s="81"/>
      <c r="G708" s="80"/>
      <c r="H708" s="80"/>
      <c r="I708" s="80"/>
      <c r="J708" s="4"/>
      <c r="K708" s="79"/>
      <c r="L708" s="81"/>
      <c r="M708" s="138"/>
      <c r="N708" s="4"/>
      <c r="O708" s="139"/>
      <c r="P708" s="139"/>
      <c r="Q708" s="139"/>
      <c r="R708" s="139"/>
      <c r="S708" s="139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5.75" customHeight="1">
      <c r="A709" s="4"/>
      <c r="B709" s="4"/>
      <c r="C709" s="79"/>
      <c r="D709" s="4"/>
      <c r="E709" s="79"/>
      <c r="F709" s="81"/>
      <c r="G709" s="80"/>
      <c r="H709" s="80"/>
      <c r="I709" s="80"/>
      <c r="J709" s="4"/>
      <c r="K709" s="79"/>
      <c r="L709" s="81"/>
      <c r="M709" s="138"/>
      <c r="N709" s="4"/>
      <c r="O709" s="139"/>
      <c r="P709" s="139"/>
      <c r="Q709" s="139"/>
      <c r="R709" s="139"/>
      <c r="S709" s="139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5.75" customHeight="1">
      <c r="A710" s="4"/>
      <c r="B710" s="4"/>
      <c r="C710" s="79"/>
      <c r="D710" s="4"/>
      <c r="E710" s="79"/>
      <c r="F710" s="81"/>
      <c r="G710" s="80"/>
      <c r="H710" s="80"/>
      <c r="I710" s="80"/>
      <c r="J710" s="4"/>
      <c r="K710" s="79"/>
      <c r="L710" s="81"/>
      <c r="M710" s="138"/>
      <c r="N710" s="4"/>
      <c r="O710" s="139"/>
      <c r="P710" s="139"/>
      <c r="Q710" s="139"/>
      <c r="R710" s="139"/>
      <c r="S710" s="139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5.75" customHeight="1">
      <c r="A711" s="4"/>
      <c r="B711" s="4"/>
      <c r="C711" s="79"/>
      <c r="D711" s="4"/>
      <c r="E711" s="79"/>
      <c r="F711" s="81"/>
      <c r="G711" s="80"/>
      <c r="H711" s="80"/>
      <c r="I711" s="80"/>
      <c r="J711" s="4"/>
      <c r="K711" s="79"/>
      <c r="L711" s="81"/>
      <c r="M711" s="138"/>
      <c r="N711" s="4"/>
      <c r="O711" s="139"/>
      <c r="P711" s="139"/>
      <c r="Q711" s="139"/>
      <c r="R711" s="139"/>
      <c r="S711" s="139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5.75" customHeight="1">
      <c r="A712" s="4"/>
      <c r="B712" s="4"/>
      <c r="C712" s="79"/>
      <c r="D712" s="4"/>
      <c r="E712" s="79"/>
      <c r="F712" s="81"/>
      <c r="G712" s="80"/>
      <c r="H712" s="80"/>
      <c r="I712" s="80"/>
      <c r="J712" s="4"/>
      <c r="K712" s="79"/>
      <c r="L712" s="81"/>
      <c r="M712" s="138"/>
      <c r="N712" s="4"/>
      <c r="O712" s="139"/>
      <c r="P712" s="139"/>
      <c r="Q712" s="139"/>
      <c r="R712" s="139"/>
      <c r="S712" s="139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5.75" customHeight="1">
      <c r="A713" s="4"/>
      <c r="B713" s="4"/>
      <c r="C713" s="79"/>
      <c r="D713" s="4"/>
      <c r="E713" s="79"/>
      <c r="F713" s="81"/>
      <c r="G713" s="80"/>
      <c r="H713" s="80"/>
      <c r="I713" s="80"/>
      <c r="J713" s="4"/>
      <c r="K713" s="79"/>
      <c r="L713" s="81"/>
      <c r="M713" s="138"/>
      <c r="N713" s="4"/>
      <c r="O713" s="139"/>
      <c r="P713" s="139"/>
      <c r="Q713" s="139"/>
      <c r="R713" s="139"/>
      <c r="S713" s="139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5.75" customHeight="1">
      <c r="A714" s="4"/>
      <c r="B714" s="4"/>
      <c r="C714" s="79"/>
      <c r="D714" s="4"/>
      <c r="E714" s="79"/>
      <c r="F714" s="81"/>
      <c r="G714" s="80"/>
      <c r="H714" s="80"/>
      <c r="I714" s="80"/>
      <c r="J714" s="4"/>
      <c r="K714" s="79"/>
      <c r="L714" s="81"/>
      <c r="M714" s="138"/>
      <c r="N714" s="4"/>
      <c r="O714" s="139"/>
      <c r="P714" s="139"/>
      <c r="Q714" s="139"/>
      <c r="R714" s="139"/>
      <c r="S714" s="139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5.75" customHeight="1">
      <c r="A715" s="4"/>
      <c r="B715" s="4"/>
      <c r="C715" s="79"/>
      <c r="D715" s="4"/>
      <c r="E715" s="79"/>
      <c r="F715" s="81"/>
      <c r="G715" s="80"/>
      <c r="H715" s="80"/>
      <c r="I715" s="80"/>
      <c r="J715" s="4"/>
      <c r="K715" s="79"/>
      <c r="L715" s="81"/>
      <c r="M715" s="138"/>
      <c r="N715" s="4"/>
      <c r="O715" s="139"/>
      <c r="P715" s="139"/>
      <c r="Q715" s="139"/>
      <c r="R715" s="139"/>
      <c r="S715" s="139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5.75" customHeight="1">
      <c r="A716" s="4"/>
      <c r="B716" s="4"/>
      <c r="C716" s="79"/>
      <c r="D716" s="4"/>
      <c r="E716" s="79"/>
      <c r="F716" s="81"/>
      <c r="G716" s="80"/>
      <c r="H716" s="80"/>
      <c r="I716" s="80"/>
      <c r="J716" s="4"/>
      <c r="K716" s="79"/>
      <c r="L716" s="81"/>
      <c r="M716" s="138"/>
      <c r="N716" s="4"/>
      <c r="O716" s="139"/>
      <c r="P716" s="139"/>
      <c r="Q716" s="139"/>
      <c r="R716" s="139"/>
      <c r="S716" s="139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5.75" customHeight="1">
      <c r="A717" s="4"/>
      <c r="B717" s="4"/>
      <c r="C717" s="79"/>
      <c r="D717" s="4"/>
      <c r="E717" s="79"/>
      <c r="F717" s="81"/>
      <c r="G717" s="80"/>
      <c r="H717" s="80"/>
      <c r="I717" s="80"/>
      <c r="J717" s="4"/>
      <c r="K717" s="79"/>
      <c r="L717" s="81"/>
      <c r="M717" s="138"/>
      <c r="N717" s="4"/>
      <c r="O717" s="139"/>
      <c r="P717" s="139"/>
      <c r="Q717" s="139"/>
      <c r="R717" s="139"/>
      <c r="S717" s="139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5.75" customHeight="1">
      <c r="A718" s="4"/>
      <c r="B718" s="4"/>
      <c r="C718" s="79"/>
      <c r="D718" s="4"/>
      <c r="E718" s="79"/>
      <c r="F718" s="81"/>
      <c r="G718" s="80"/>
      <c r="H718" s="80"/>
      <c r="I718" s="80"/>
      <c r="J718" s="4"/>
      <c r="K718" s="79"/>
      <c r="L718" s="81"/>
      <c r="M718" s="138"/>
      <c r="N718" s="4"/>
      <c r="O718" s="139"/>
      <c r="P718" s="139"/>
      <c r="Q718" s="139"/>
      <c r="R718" s="139"/>
      <c r="S718" s="139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5.75" customHeight="1">
      <c r="A719" s="4"/>
      <c r="B719" s="4"/>
      <c r="C719" s="79"/>
      <c r="D719" s="4"/>
      <c r="E719" s="79"/>
      <c r="F719" s="81"/>
      <c r="G719" s="80"/>
      <c r="H719" s="80"/>
      <c r="I719" s="80"/>
      <c r="J719" s="4"/>
      <c r="K719" s="79"/>
      <c r="L719" s="81"/>
      <c r="M719" s="138"/>
      <c r="N719" s="4"/>
      <c r="O719" s="139"/>
      <c r="P719" s="139"/>
      <c r="Q719" s="139"/>
      <c r="R719" s="139"/>
      <c r="S719" s="139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5.75" customHeight="1">
      <c r="A720" s="4"/>
      <c r="B720" s="4"/>
      <c r="C720" s="79"/>
      <c r="D720" s="4"/>
      <c r="E720" s="79"/>
      <c r="F720" s="81"/>
      <c r="G720" s="80"/>
      <c r="H720" s="80"/>
      <c r="I720" s="80"/>
      <c r="J720" s="4"/>
      <c r="K720" s="79"/>
      <c r="L720" s="81"/>
      <c r="M720" s="138"/>
      <c r="N720" s="4"/>
      <c r="O720" s="139"/>
      <c r="P720" s="139"/>
      <c r="Q720" s="139"/>
      <c r="R720" s="139"/>
      <c r="S720" s="139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5.75" customHeight="1">
      <c r="A721" s="4"/>
      <c r="B721" s="4"/>
      <c r="C721" s="79"/>
      <c r="D721" s="4"/>
      <c r="E721" s="79"/>
      <c r="F721" s="81"/>
      <c r="G721" s="80"/>
      <c r="H721" s="80"/>
      <c r="I721" s="80"/>
      <c r="J721" s="4"/>
      <c r="K721" s="79"/>
      <c r="L721" s="81"/>
      <c r="M721" s="138"/>
      <c r="N721" s="4"/>
      <c r="O721" s="139"/>
      <c r="P721" s="139"/>
      <c r="Q721" s="139"/>
      <c r="R721" s="139"/>
      <c r="S721" s="139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5.75" customHeight="1">
      <c r="A722" s="4"/>
      <c r="B722" s="4"/>
      <c r="C722" s="79"/>
      <c r="D722" s="4"/>
      <c r="E722" s="79"/>
      <c r="F722" s="81"/>
      <c r="G722" s="80"/>
      <c r="H722" s="80"/>
      <c r="I722" s="80"/>
      <c r="J722" s="4"/>
      <c r="K722" s="79"/>
      <c r="L722" s="81"/>
      <c r="M722" s="138"/>
      <c r="N722" s="4"/>
      <c r="O722" s="139"/>
      <c r="P722" s="139"/>
      <c r="Q722" s="139"/>
      <c r="R722" s="139"/>
      <c r="S722" s="139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5.75" customHeight="1">
      <c r="A723" s="4"/>
      <c r="B723" s="4"/>
      <c r="C723" s="79"/>
      <c r="D723" s="4"/>
      <c r="E723" s="79"/>
      <c r="F723" s="81"/>
      <c r="G723" s="80"/>
      <c r="H723" s="80"/>
      <c r="I723" s="80"/>
      <c r="J723" s="4"/>
      <c r="K723" s="79"/>
      <c r="L723" s="81"/>
      <c r="M723" s="138"/>
      <c r="N723" s="4"/>
      <c r="O723" s="139"/>
      <c r="P723" s="139"/>
      <c r="Q723" s="139"/>
      <c r="R723" s="139"/>
      <c r="S723" s="139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5.75" customHeight="1">
      <c r="A724" s="4"/>
      <c r="B724" s="4"/>
      <c r="C724" s="79"/>
      <c r="D724" s="4"/>
      <c r="E724" s="79"/>
      <c r="F724" s="81"/>
      <c r="G724" s="80"/>
      <c r="H724" s="80"/>
      <c r="I724" s="80"/>
      <c r="J724" s="4"/>
      <c r="K724" s="79"/>
      <c r="L724" s="81"/>
      <c r="M724" s="138"/>
      <c r="N724" s="4"/>
      <c r="O724" s="139"/>
      <c r="P724" s="139"/>
      <c r="Q724" s="139"/>
      <c r="R724" s="139"/>
      <c r="S724" s="139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5.75" customHeight="1">
      <c r="A725" s="4"/>
      <c r="B725" s="4"/>
      <c r="C725" s="79"/>
      <c r="D725" s="4"/>
      <c r="E725" s="79"/>
      <c r="F725" s="81"/>
      <c r="G725" s="80"/>
      <c r="H725" s="80"/>
      <c r="I725" s="80"/>
      <c r="J725" s="4"/>
      <c r="K725" s="79"/>
      <c r="L725" s="81"/>
      <c r="M725" s="138"/>
      <c r="N725" s="4"/>
      <c r="O725" s="139"/>
      <c r="P725" s="139"/>
      <c r="Q725" s="139"/>
      <c r="R725" s="139"/>
      <c r="S725" s="139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5.75" customHeight="1">
      <c r="A726" s="4"/>
      <c r="B726" s="4"/>
      <c r="C726" s="79"/>
      <c r="D726" s="4"/>
      <c r="E726" s="79"/>
      <c r="F726" s="81"/>
      <c r="G726" s="80"/>
      <c r="H726" s="80"/>
      <c r="I726" s="80"/>
      <c r="J726" s="4"/>
      <c r="K726" s="79"/>
      <c r="L726" s="81"/>
      <c r="M726" s="138"/>
      <c r="N726" s="4"/>
      <c r="O726" s="139"/>
      <c r="P726" s="139"/>
      <c r="Q726" s="139"/>
      <c r="R726" s="139"/>
      <c r="S726" s="139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5.75" customHeight="1">
      <c r="A727" s="4"/>
      <c r="B727" s="4"/>
      <c r="C727" s="79"/>
      <c r="D727" s="4"/>
      <c r="E727" s="79"/>
      <c r="F727" s="81"/>
      <c r="G727" s="80"/>
      <c r="H727" s="80"/>
      <c r="I727" s="80"/>
      <c r="J727" s="4"/>
      <c r="K727" s="79"/>
      <c r="L727" s="81"/>
      <c r="M727" s="138"/>
      <c r="N727" s="4"/>
      <c r="O727" s="139"/>
      <c r="P727" s="139"/>
      <c r="Q727" s="139"/>
      <c r="R727" s="139"/>
      <c r="S727" s="139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5.75" customHeight="1">
      <c r="A728" s="4"/>
      <c r="B728" s="4"/>
      <c r="C728" s="79"/>
      <c r="D728" s="4"/>
      <c r="E728" s="79"/>
      <c r="F728" s="81"/>
      <c r="G728" s="80"/>
      <c r="H728" s="80"/>
      <c r="I728" s="80"/>
      <c r="J728" s="4"/>
      <c r="K728" s="79"/>
      <c r="L728" s="81"/>
      <c r="M728" s="138"/>
      <c r="N728" s="4"/>
      <c r="O728" s="139"/>
      <c r="P728" s="139"/>
      <c r="Q728" s="139"/>
      <c r="R728" s="139"/>
      <c r="S728" s="139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5.75" customHeight="1">
      <c r="A729" s="4"/>
      <c r="B729" s="4"/>
      <c r="C729" s="79"/>
      <c r="D729" s="4"/>
      <c r="E729" s="79"/>
      <c r="F729" s="81"/>
      <c r="G729" s="80"/>
      <c r="H729" s="80"/>
      <c r="I729" s="80"/>
      <c r="J729" s="4"/>
      <c r="K729" s="79"/>
      <c r="L729" s="81"/>
      <c r="M729" s="138"/>
      <c r="N729" s="4"/>
      <c r="O729" s="139"/>
      <c r="P729" s="139"/>
      <c r="Q729" s="139"/>
      <c r="R729" s="139"/>
      <c r="S729" s="139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5.75" customHeight="1">
      <c r="A730" s="4"/>
      <c r="B730" s="4"/>
      <c r="C730" s="79"/>
      <c r="D730" s="4"/>
      <c r="E730" s="79"/>
      <c r="F730" s="81"/>
      <c r="G730" s="80"/>
      <c r="H730" s="80"/>
      <c r="I730" s="80"/>
      <c r="J730" s="4"/>
      <c r="K730" s="79"/>
      <c r="L730" s="81"/>
      <c r="M730" s="138"/>
      <c r="N730" s="4"/>
      <c r="O730" s="139"/>
      <c r="P730" s="139"/>
      <c r="Q730" s="139"/>
      <c r="R730" s="139"/>
      <c r="S730" s="139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5.75" customHeight="1">
      <c r="A731" s="4"/>
      <c r="B731" s="4"/>
      <c r="C731" s="79"/>
      <c r="D731" s="4"/>
      <c r="E731" s="79"/>
      <c r="F731" s="81"/>
      <c r="G731" s="80"/>
      <c r="H731" s="80"/>
      <c r="I731" s="80"/>
      <c r="J731" s="4"/>
      <c r="K731" s="79"/>
      <c r="L731" s="81"/>
      <c r="M731" s="138"/>
      <c r="N731" s="4"/>
      <c r="O731" s="139"/>
      <c r="P731" s="139"/>
      <c r="Q731" s="139"/>
      <c r="R731" s="139"/>
      <c r="S731" s="139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5.75" customHeight="1">
      <c r="A732" s="4"/>
      <c r="B732" s="4"/>
      <c r="C732" s="79"/>
      <c r="D732" s="4"/>
      <c r="E732" s="79"/>
      <c r="F732" s="81"/>
      <c r="G732" s="80"/>
      <c r="H732" s="80"/>
      <c r="I732" s="80"/>
      <c r="J732" s="4"/>
      <c r="K732" s="79"/>
      <c r="L732" s="81"/>
      <c r="M732" s="138"/>
      <c r="N732" s="4"/>
      <c r="O732" s="139"/>
      <c r="P732" s="139"/>
      <c r="Q732" s="139"/>
      <c r="R732" s="139"/>
      <c r="S732" s="139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5.75" customHeight="1">
      <c r="A733" s="4"/>
      <c r="B733" s="4"/>
      <c r="C733" s="79"/>
      <c r="D733" s="4"/>
      <c r="E733" s="79"/>
      <c r="F733" s="81"/>
      <c r="G733" s="80"/>
      <c r="H733" s="80"/>
      <c r="I733" s="80"/>
      <c r="J733" s="4"/>
      <c r="K733" s="79"/>
      <c r="L733" s="81"/>
      <c r="M733" s="138"/>
      <c r="N733" s="4"/>
      <c r="O733" s="139"/>
      <c r="P733" s="139"/>
      <c r="Q733" s="139"/>
      <c r="R733" s="139"/>
      <c r="S733" s="139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5.75" customHeight="1">
      <c r="A734" s="4"/>
      <c r="B734" s="4"/>
      <c r="C734" s="79"/>
      <c r="D734" s="4"/>
      <c r="E734" s="79"/>
      <c r="F734" s="81"/>
      <c r="G734" s="80"/>
      <c r="H734" s="80"/>
      <c r="I734" s="80"/>
      <c r="J734" s="4"/>
      <c r="K734" s="79"/>
      <c r="L734" s="81"/>
      <c r="M734" s="138"/>
      <c r="N734" s="4"/>
      <c r="O734" s="139"/>
      <c r="P734" s="139"/>
      <c r="Q734" s="139"/>
      <c r="R734" s="139"/>
      <c r="S734" s="139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5.75" customHeight="1">
      <c r="A735" s="4"/>
      <c r="B735" s="4"/>
      <c r="C735" s="79"/>
      <c r="D735" s="4"/>
      <c r="E735" s="79"/>
      <c r="F735" s="81"/>
      <c r="G735" s="80"/>
      <c r="H735" s="80"/>
      <c r="I735" s="80"/>
      <c r="J735" s="4"/>
      <c r="K735" s="79"/>
      <c r="L735" s="81"/>
      <c r="M735" s="138"/>
      <c r="N735" s="4"/>
      <c r="O735" s="139"/>
      <c r="P735" s="139"/>
      <c r="Q735" s="139"/>
      <c r="R735" s="139"/>
      <c r="S735" s="139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5.75" customHeight="1">
      <c r="A736" s="4"/>
      <c r="B736" s="4"/>
      <c r="C736" s="79"/>
      <c r="D736" s="4"/>
      <c r="E736" s="79"/>
      <c r="F736" s="81"/>
      <c r="G736" s="80"/>
      <c r="H736" s="80"/>
      <c r="I736" s="80"/>
      <c r="J736" s="4"/>
      <c r="K736" s="79"/>
      <c r="L736" s="81"/>
      <c r="M736" s="138"/>
      <c r="N736" s="4"/>
      <c r="O736" s="139"/>
      <c r="P736" s="139"/>
      <c r="Q736" s="139"/>
      <c r="R736" s="139"/>
      <c r="S736" s="139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5.75" customHeight="1">
      <c r="A737" s="4"/>
      <c r="B737" s="4"/>
      <c r="C737" s="79"/>
      <c r="D737" s="4"/>
      <c r="E737" s="79"/>
      <c r="F737" s="81"/>
      <c r="G737" s="80"/>
      <c r="H737" s="80"/>
      <c r="I737" s="80"/>
      <c r="J737" s="4"/>
      <c r="K737" s="79"/>
      <c r="L737" s="81"/>
      <c r="M737" s="138"/>
      <c r="N737" s="4"/>
      <c r="O737" s="139"/>
      <c r="P737" s="139"/>
      <c r="Q737" s="139"/>
      <c r="R737" s="139"/>
      <c r="S737" s="139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5.75" customHeight="1">
      <c r="A738" s="4"/>
      <c r="B738" s="4"/>
      <c r="C738" s="79"/>
      <c r="D738" s="4"/>
      <c r="E738" s="79"/>
      <c r="F738" s="81"/>
      <c r="G738" s="80"/>
      <c r="H738" s="80"/>
      <c r="I738" s="80"/>
      <c r="J738" s="4"/>
      <c r="K738" s="79"/>
      <c r="L738" s="81"/>
      <c r="M738" s="138"/>
      <c r="N738" s="4"/>
      <c r="O738" s="139"/>
      <c r="P738" s="139"/>
      <c r="Q738" s="139"/>
      <c r="R738" s="139"/>
      <c r="S738" s="139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5.75" customHeight="1">
      <c r="A739" s="4"/>
      <c r="B739" s="4"/>
      <c r="C739" s="79"/>
      <c r="D739" s="4"/>
      <c r="E739" s="79"/>
      <c r="F739" s="81"/>
      <c r="G739" s="80"/>
      <c r="H739" s="80"/>
      <c r="I739" s="80"/>
      <c r="J739" s="4"/>
      <c r="K739" s="79"/>
      <c r="L739" s="81"/>
      <c r="M739" s="138"/>
      <c r="N739" s="4"/>
      <c r="O739" s="139"/>
      <c r="P739" s="139"/>
      <c r="Q739" s="139"/>
      <c r="R739" s="139"/>
      <c r="S739" s="139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5.75" customHeight="1">
      <c r="A740" s="4"/>
      <c r="B740" s="4"/>
      <c r="C740" s="79"/>
      <c r="D740" s="4"/>
      <c r="E740" s="79"/>
      <c r="F740" s="81"/>
      <c r="G740" s="80"/>
      <c r="H740" s="80"/>
      <c r="I740" s="80"/>
      <c r="J740" s="4"/>
      <c r="K740" s="79"/>
      <c r="L740" s="81"/>
      <c r="M740" s="138"/>
      <c r="N740" s="4"/>
      <c r="O740" s="139"/>
      <c r="P740" s="139"/>
      <c r="Q740" s="139"/>
      <c r="R740" s="139"/>
      <c r="S740" s="139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5.75" customHeight="1">
      <c r="A741" s="4"/>
      <c r="B741" s="4"/>
      <c r="C741" s="79"/>
      <c r="D741" s="4"/>
      <c r="E741" s="79"/>
      <c r="F741" s="81"/>
      <c r="G741" s="80"/>
      <c r="H741" s="80"/>
      <c r="I741" s="80"/>
      <c r="J741" s="4"/>
      <c r="K741" s="79"/>
      <c r="L741" s="81"/>
      <c r="M741" s="138"/>
      <c r="N741" s="4"/>
      <c r="O741" s="139"/>
      <c r="P741" s="139"/>
      <c r="Q741" s="139"/>
      <c r="R741" s="139"/>
      <c r="S741" s="139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5.75" customHeight="1">
      <c r="A742" s="4"/>
      <c r="B742" s="4"/>
      <c r="C742" s="79"/>
      <c r="D742" s="4"/>
      <c r="E742" s="79"/>
      <c r="F742" s="81"/>
      <c r="G742" s="80"/>
      <c r="H742" s="80"/>
      <c r="I742" s="80"/>
      <c r="J742" s="4"/>
      <c r="K742" s="79"/>
      <c r="L742" s="81"/>
      <c r="M742" s="138"/>
      <c r="N742" s="4"/>
      <c r="O742" s="139"/>
      <c r="P742" s="139"/>
      <c r="Q742" s="139"/>
      <c r="R742" s="139"/>
      <c r="S742" s="139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5.75" customHeight="1">
      <c r="A743" s="4"/>
      <c r="B743" s="4"/>
      <c r="C743" s="79"/>
      <c r="D743" s="4"/>
      <c r="E743" s="79"/>
      <c r="F743" s="81"/>
      <c r="G743" s="80"/>
      <c r="H743" s="80"/>
      <c r="I743" s="80"/>
      <c r="J743" s="4"/>
      <c r="K743" s="79"/>
      <c r="L743" s="81"/>
      <c r="M743" s="138"/>
      <c r="N743" s="4"/>
      <c r="O743" s="139"/>
      <c r="P743" s="139"/>
      <c r="Q743" s="139"/>
      <c r="R743" s="139"/>
      <c r="S743" s="139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5.75" customHeight="1">
      <c r="A744" s="4"/>
      <c r="B744" s="4"/>
      <c r="C744" s="79"/>
      <c r="D744" s="4"/>
      <c r="E744" s="79"/>
      <c r="F744" s="81"/>
      <c r="G744" s="80"/>
      <c r="H744" s="80"/>
      <c r="I744" s="80"/>
      <c r="J744" s="4"/>
      <c r="K744" s="79"/>
      <c r="L744" s="81"/>
      <c r="M744" s="138"/>
      <c r="N744" s="4"/>
      <c r="O744" s="139"/>
      <c r="P744" s="139"/>
      <c r="Q744" s="139"/>
      <c r="R744" s="139"/>
      <c r="S744" s="139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5.75" customHeight="1">
      <c r="A745" s="4"/>
      <c r="B745" s="4"/>
      <c r="C745" s="79"/>
      <c r="D745" s="4"/>
      <c r="E745" s="79"/>
      <c r="F745" s="81"/>
      <c r="G745" s="80"/>
      <c r="H745" s="80"/>
      <c r="I745" s="80"/>
      <c r="J745" s="4"/>
      <c r="K745" s="79"/>
      <c r="L745" s="81"/>
      <c r="M745" s="138"/>
      <c r="N745" s="4"/>
      <c r="O745" s="139"/>
      <c r="P745" s="139"/>
      <c r="Q745" s="139"/>
      <c r="R745" s="139"/>
      <c r="S745" s="139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5.75" customHeight="1">
      <c r="A746" s="4"/>
      <c r="B746" s="4"/>
      <c r="C746" s="79"/>
      <c r="D746" s="4"/>
      <c r="E746" s="79"/>
      <c r="F746" s="81"/>
      <c r="G746" s="80"/>
      <c r="H746" s="80"/>
      <c r="I746" s="80"/>
      <c r="J746" s="4"/>
      <c r="K746" s="79"/>
      <c r="L746" s="81"/>
      <c r="M746" s="138"/>
      <c r="N746" s="4"/>
      <c r="O746" s="139"/>
      <c r="P746" s="139"/>
      <c r="Q746" s="139"/>
      <c r="R746" s="139"/>
      <c r="S746" s="139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5.75" customHeight="1">
      <c r="A747" s="4"/>
      <c r="B747" s="4"/>
      <c r="C747" s="79"/>
      <c r="D747" s="4"/>
      <c r="E747" s="79"/>
      <c r="F747" s="81"/>
      <c r="G747" s="80"/>
      <c r="H747" s="80"/>
      <c r="I747" s="80"/>
      <c r="J747" s="4"/>
      <c r="K747" s="79"/>
      <c r="L747" s="81"/>
      <c r="M747" s="138"/>
      <c r="N747" s="4"/>
      <c r="O747" s="139"/>
      <c r="P747" s="139"/>
      <c r="Q747" s="139"/>
      <c r="R747" s="139"/>
      <c r="S747" s="139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5.75" customHeight="1">
      <c r="A748" s="4"/>
      <c r="B748" s="4"/>
      <c r="C748" s="79"/>
      <c r="D748" s="4"/>
      <c r="E748" s="79"/>
      <c r="F748" s="81"/>
      <c r="G748" s="80"/>
      <c r="H748" s="80"/>
      <c r="I748" s="80"/>
      <c r="J748" s="4"/>
      <c r="K748" s="79"/>
      <c r="L748" s="81"/>
      <c r="M748" s="138"/>
      <c r="N748" s="4"/>
      <c r="O748" s="139"/>
      <c r="P748" s="139"/>
      <c r="Q748" s="139"/>
      <c r="R748" s="139"/>
      <c r="S748" s="139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5.75" customHeight="1">
      <c r="A749" s="4"/>
      <c r="B749" s="4"/>
      <c r="C749" s="79"/>
      <c r="D749" s="4"/>
      <c r="E749" s="79"/>
      <c r="F749" s="81"/>
      <c r="G749" s="80"/>
      <c r="H749" s="80"/>
      <c r="I749" s="80"/>
      <c r="J749" s="4"/>
      <c r="K749" s="79"/>
      <c r="L749" s="81"/>
      <c r="M749" s="138"/>
      <c r="N749" s="4"/>
      <c r="O749" s="139"/>
      <c r="P749" s="139"/>
      <c r="Q749" s="139"/>
      <c r="R749" s="139"/>
      <c r="S749" s="139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5.75" customHeight="1">
      <c r="A750" s="4"/>
      <c r="B750" s="4"/>
      <c r="C750" s="79"/>
      <c r="D750" s="4"/>
      <c r="E750" s="79"/>
      <c r="F750" s="81"/>
      <c r="G750" s="80"/>
      <c r="H750" s="80"/>
      <c r="I750" s="80"/>
      <c r="J750" s="4"/>
      <c r="K750" s="79"/>
      <c r="L750" s="81"/>
      <c r="M750" s="138"/>
      <c r="N750" s="4"/>
      <c r="O750" s="139"/>
      <c r="P750" s="139"/>
      <c r="Q750" s="139"/>
      <c r="R750" s="139"/>
      <c r="S750" s="139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5.75" customHeight="1">
      <c r="A751" s="4"/>
      <c r="B751" s="4"/>
      <c r="C751" s="79"/>
      <c r="D751" s="4"/>
      <c r="E751" s="79"/>
      <c r="F751" s="81"/>
      <c r="G751" s="80"/>
      <c r="H751" s="80"/>
      <c r="I751" s="80"/>
      <c r="J751" s="4"/>
      <c r="K751" s="79"/>
      <c r="L751" s="81"/>
      <c r="M751" s="138"/>
      <c r="N751" s="4"/>
      <c r="O751" s="139"/>
      <c r="P751" s="139"/>
      <c r="Q751" s="139"/>
      <c r="R751" s="139"/>
      <c r="S751" s="139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5.75" customHeight="1">
      <c r="A752" s="4"/>
      <c r="B752" s="4"/>
      <c r="C752" s="79"/>
      <c r="D752" s="4"/>
      <c r="E752" s="79"/>
      <c r="F752" s="81"/>
      <c r="G752" s="80"/>
      <c r="H752" s="80"/>
      <c r="I752" s="80"/>
      <c r="J752" s="4"/>
      <c r="K752" s="79"/>
      <c r="L752" s="81"/>
      <c r="M752" s="138"/>
      <c r="N752" s="4"/>
      <c r="O752" s="139"/>
      <c r="P752" s="139"/>
      <c r="Q752" s="139"/>
      <c r="R752" s="139"/>
      <c r="S752" s="139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5.75" customHeight="1">
      <c r="A753" s="4"/>
      <c r="B753" s="4"/>
      <c r="C753" s="79"/>
      <c r="D753" s="4"/>
      <c r="E753" s="79"/>
      <c r="F753" s="81"/>
      <c r="G753" s="80"/>
      <c r="H753" s="80"/>
      <c r="I753" s="80"/>
      <c r="J753" s="4"/>
      <c r="K753" s="79"/>
      <c r="L753" s="81"/>
      <c r="M753" s="138"/>
      <c r="N753" s="4"/>
      <c r="O753" s="139"/>
      <c r="P753" s="139"/>
      <c r="Q753" s="139"/>
      <c r="R753" s="139"/>
      <c r="S753" s="139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5.75" customHeight="1">
      <c r="A754" s="4"/>
      <c r="B754" s="4"/>
      <c r="C754" s="79"/>
      <c r="D754" s="4"/>
      <c r="E754" s="79"/>
      <c r="F754" s="81"/>
      <c r="G754" s="80"/>
      <c r="H754" s="80"/>
      <c r="I754" s="80"/>
      <c r="J754" s="4"/>
      <c r="K754" s="79"/>
      <c r="L754" s="81"/>
      <c r="M754" s="138"/>
      <c r="N754" s="4"/>
      <c r="O754" s="139"/>
      <c r="P754" s="139"/>
      <c r="Q754" s="139"/>
      <c r="R754" s="139"/>
      <c r="S754" s="139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5.75" customHeight="1">
      <c r="A755" s="4"/>
      <c r="B755" s="4"/>
      <c r="C755" s="79"/>
      <c r="D755" s="4"/>
      <c r="E755" s="79"/>
      <c r="F755" s="81"/>
      <c r="G755" s="80"/>
      <c r="H755" s="80"/>
      <c r="I755" s="80"/>
      <c r="J755" s="4"/>
      <c r="K755" s="79"/>
      <c r="L755" s="81"/>
      <c r="M755" s="138"/>
      <c r="N755" s="4"/>
      <c r="O755" s="139"/>
      <c r="P755" s="139"/>
      <c r="Q755" s="139"/>
      <c r="R755" s="139"/>
      <c r="S755" s="139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5.75" customHeight="1">
      <c r="A756" s="4"/>
      <c r="B756" s="4"/>
      <c r="C756" s="79"/>
      <c r="D756" s="4"/>
      <c r="E756" s="79"/>
      <c r="F756" s="81"/>
      <c r="G756" s="80"/>
      <c r="H756" s="80"/>
      <c r="I756" s="80"/>
      <c r="J756" s="4"/>
      <c r="K756" s="79"/>
      <c r="L756" s="81"/>
      <c r="M756" s="138"/>
      <c r="N756" s="4"/>
      <c r="O756" s="139"/>
      <c r="P756" s="139"/>
      <c r="Q756" s="139"/>
      <c r="R756" s="139"/>
      <c r="S756" s="139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5.75" customHeight="1">
      <c r="A757" s="4"/>
      <c r="B757" s="4"/>
      <c r="C757" s="79"/>
      <c r="D757" s="4"/>
      <c r="E757" s="79"/>
      <c r="F757" s="81"/>
      <c r="G757" s="80"/>
      <c r="H757" s="80"/>
      <c r="I757" s="80"/>
      <c r="J757" s="4"/>
      <c r="K757" s="79"/>
      <c r="L757" s="81"/>
      <c r="M757" s="138"/>
      <c r="N757" s="4"/>
      <c r="O757" s="139"/>
      <c r="P757" s="139"/>
      <c r="Q757" s="139"/>
      <c r="R757" s="139"/>
      <c r="S757" s="139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5.75" customHeight="1">
      <c r="A758" s="4"/>
      <c r="B758" s="4"/>
      <c r="C758" s="79"/>
      <c r="D758" s="4"/>
      <c r="E758" s="79"/>
      <c r="F758" s="81"/>
      <c r="G758" s="80"/>
      <c r="H758" s="80"/>
      <c r="I758" s="80"/>
      <c r="J758" s="4"/>
      <c r="K758" s="79"/>
      <c r="L758" s="81"/>
      <c r="M758" s="138"/>
      <c r="N758" s="4"/>
      <c r="O758" s="139"/>
      <c r="P758" s="139"/>
      <c r="Q758" s="139"/>
      <c r="R758" s="139"/>
      <c r="S758" s="139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5.75" customHeight="1">
      <c r="A759" s="4"/>
      <c r="B759" s="4"/>
      <c r="C759" s="79"/>
      <c r="D759" s="4"/>
      <c r="E759" s="79"/>
      <c r="F759" s="81"/>
      <c r="G759" s="80"/>
      <c r="H759" s="80"/>
      <c r="I759" s="80"/>
      <c r="J759" s="4"/>
      <c r="K759" s="79"/>
      <c r="L759" s="81"/>
      <c r="M759" s="138"/>
      <c r="N759" s="4"/>
      <c r="O759" s="139"/>
      <c r="P759" s="139"/>
      <c r="Q759" s="139"/>
      <c r="R759" s="139"/>
      <c r="S759" s="139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5.75" customHeight="1">
      <c r="A760" s="4"/>
      <c r="B760" s="4"/>
      <c r="C760" s="79"/>
      <c r="D760" s="4"/>
      <c r="E760" s="79"/>
      <c r="F760" s="81"/>
      <c r="G760" s="80"/>
      <c r="H760" s="80"/>
      <c r="I760" s="80"/>
      <c r="J760" s="4"/>
      <c r="K760" s="79"/>
      <c r="L760" s="81"/>
      <c r="M760" s="138"/>
      <c r="N760" s="4"/>
      <c r="O760" s="139"/>
      <c r="P760" s="139"/>
      <c r="Q760" s="139"/>
      <c r="R760" s="139"/>
      <c r="S760" s="139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5.75" customHeight="1">
      <c r="A761" s="4"/>
      <c r="B761" s="4"/>
      <c r="C761" s="79"/>
      <c r="D761" s="4"/>
      <c r="E761" s="79"/>
      <c r="F761" s="81"/>
      <c r="G761" s="80"/>
      <c r="H761" s="80"/>
      <c r="I761" s="80"/>
      <c r="J761" s="4"/>
      <c r="K761" s="79"/>
      <c r="L761" s="81"/>
      <c r="M761" s="138"/>
      <c r="N761" s="4"/>
      <c r="O761" s="139"/>
      <c r="P761" s="139"/>
      <c r="Q761" s="139"/>
      <c r="R761" s="139"/>
      <c r="S761" s="139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5.75" customHeight="1">
      <c r="A762" s="4"/>
      <c r="B762" s="4"/>
      <c r="C762" s="79"/>
      <c r="D762" s="4"/>
      <c r="E762" s="79"/>
      <c r="F762" s="81"/>
      <c r="G762" s="80"/>
      <c r="H762" s="80"/>
      <c r="I762" s="80"/>
      <c r="J762" s="4"/>
      <c r="K762" s="79"/>
      <c r="L762" s="81"/>
      <c r="M762" s="138"/>
      <c r="N762" s="4"/>
      <c r="O762" s="139"/>
      <c r="P762" s="139"/>
      <c r="Q762" s="139"/>
      <c r="R762" s="139"/>
      <c r="S762" s="139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5.75" customHeight="1">
      <c r="A763" s="4"/>
      <c r="B763" s="4"/>
      <c r="C763" s="79"/>
      <c r="D763" s="4"/>
      <c r="E763" s="79"/>
      <c r="F763" s="81"/>
      <c r="G763" s="80"/>
      <c r="H763" s="80"/>
      <c r="I763" s="80"/>
      <c r="J763" s="4"/>
      <c r="K763" s="79"/>
      <c r="L763" s="81"/>
      <c r="M763" s="138"/>
      <c r="N763" s="4"/>
      <c r="O763" s="139"/>
      <c r="P763" s="139"/>
      <c r="Q763" s="139"/>
      <c r="R763" s="139"/>
      <c r="S763" s="139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5.75" customHeight="1">
      <c r="A764" s="4"/>
      <c r="B764" s="4"/>
      <c r="C764" s="79"/>
      <c r="D764" s="4"/>
      <c r="E764" s="79"/>
      <c r="F764" s="81"/>
      <c r="G764" s="80"/>
      <c r="H764" s="80"/>
      <c r="I764" s="80"/>
      <c r="J764" s="4"/>
      <c r="K764" s="79"/>
      <c r="L764" s="81"/>
      <c r="M764" s="138"/>
      <c r="N764" s="4"/>
      <c r="O764" s="139"/>
      <c r="P764" s="139"/>
      <c r="Q764" s="139"/>
      <c r="R764" s="139"/>
      <c r="S764" s="139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5.75" customHeight="1">
      <c r="A765" s="4"/>
      <c r="B765" s="4"/>
      <c r="C765" s="79"/>
      <c r="D765" s="4"/>
      <c r="E765" s="79"/>
      <c r="F765" s="81"/>
      <c r="G765" s="80"/>
      <c r="H765" s="80"/>
      <c r="I765" s="80"/>
      <c r="J765" s="4"/>
      <c r="K765" s="79"/>
      <c r="L765" s="81"/>
      <c r="M765" s="138"/>
      <c r="N765" s="4"/>
      <c r="O765" s="139"/>
      <c r="P765" s="139"/>
      <c r="Q765" s="139"/>
      <c r="R765" s="139"/>
      <c r="S765" s="139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5.75" customHeight="1">
      <c r="A766" s="4"/>
      <c r="B766" s="4"/>
      <c r="C766" s="79"/>
      <c r="D766" s="4"/>
      <c r="E766" s="79"/>
      <c r="F766" s="81"/>
      <c r="G766" s="80"/>
      <c r="H766" s="80"/>
      <c r="I766" s="80"/>
      <c r="J766" s="4"/>
      <c r="K766" s="79"/>
      <c r="L766" s="81"/>
      <c r="M766" s="138"/>
      <c r="N766" s="4"/>
      <c r="O766" s="139"/>
      <c r="P766" s="139"/>
      <c r="Q766" s="139"/>
      <c r="R766" s="139"/>
      <c r="S766" s="139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5.75" customHeight="1">
      <c r="A767" s="4"/>
      <c r="B767" s="4"/>
      <c r="C767" s="79"/>
      <c r="D767" s="4"/>
      <c r="E767" s="79"/>
      <c r="F767" s="81"/>
      <c r="G767" s="80"/>
      <c r="H767" s="80"/>
      <c r="I767" s="80"/>
      <c r="J767" s="4"/>
      <c r="K767" s="79"/>
      <c r="L767" s="81"/>
      <c r="M767" s="138"/>
      <c r="N767" s="4"/>
      <c r="O767" s="139"/>
      <c r="P767" s="139"/>
      <c r="Q767" s="139"/>
      <c r="R767" s="139"/>
      <c r="S767" s="139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5.75" customHeight="1">
      <c r="A768" s="4"/>
      <c r="B768" s="4"/>
      <c r="C768" s="79"/>
      <c r="D768" s="4"/>
      <c r="E768" s="79"/>
      <c r="F768" s="81"/>
      <c r="G768" s="80"/>
      <c r="H768" s="80"/>
      <c r="I768" s="80"/>
      <c r="J768" s="4"/>
      <c r="K768" s="79"/>
      <c r="L768" s="81"/>
      <c r="M768" s="138"/>
      <c r="N768" s="4"/>
      <c r="O768" s="139"/>
      <c r="P768" s="139"/>
      <c r="Q768" s="139"/>
      <c r="R768" s="139"/>
      <c r="S768" s="139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5.75" customHeight="1">
      <c r="A769" s="4"/>
      <c r="B769" s="4"/>
      <c r="C769" s="79"/>
      <c r="D769" s="4"/>
      <c r="E769" s="79"/>
      <c r="F769" s="81"/>
      <c r="G769" s="80"/>
      <c r="H769" s="80"/>
      <c r="I769" s="80"/>
      <c r="J769" s="4"/>
      <c r="K769" s="79"/>
      <c r="L769" s="81"/>
      <c r="M769" s="138"/>
      <c r="N769" s="4"/>
      <c r="O769" s="139"/>
      <c r="P769" s="139"/>
      <c r="Q769" s="139"/>
      <c r="R769" s="139"/>
      <c r="S769" s="139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5.75" customHeight="1">
      <c r="A770" s="4"/>
      <c r="B770" s="4"/>
      <c r="C770" s="79"/>
      <c r="D770" s="4"/>
      <c r="E770" s="79"/>
      <c r="F770" s="81"/>
      <c r="G770" s="80"/>
      <c r="H770" s="80"/>
      <c r="I770" s="80"/>
      <c r="J770" s="4"/>
      <c r="K770" s="79"/>
      <c r="L770" s="81"/>
      <c r="M770" s="138"/>
      <c r="N770" s="4"/>
      <c r="O770" s="139"/>
      <c r="P770" s="139"/>
      <c r="Q770" s="139"/>
      <c r="R770" s="139"/>
      <c r="S770" s="139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5.75" customHeight="1">
      <c r="A771" s="4"/>
      <c r="B771" s="4"/>
      <c r="C771" s="79"/>
      <c r="D771" s="4"/>
      <c r="E771" s="79"/>
      <c r="F771" s="81"/>
      <c r="G771" s="80"/>
      <c r="H771" s="80"/>
      <c r="I771" s="80"/>
      <c r="J771" s="4"/>
      <c r="K771" s="79"/>
      <c r="L771" s="81"/>
      <c r="M771" s="138"/>
      <c r="N771" s="4"/>
      <c r="O771" s="139"/>
      <c r="P771" s="139"/>
      <c r="Q771" s="139"/>
      <c r="R771" s="139"/>
      <c r="S771" s="139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5.75" customHeight="1">
      <c r="A772" s="4"/>
      <c r="B772" s="4"/>
      <c r="C772" s="79"/>
      <c r="D772" s="4"/>
      <c r="E772" s="79"/>
      <c r="F772" s="81"/>
      <c r="G772" s="80"/>
      <c r="H772" s="80"/>
      <c r="I772" s="80"/>
      <c r="J772" s="4"/>
      <c r="K772" s="79"/>
      <c r="L772" s="81"/>
      <c r="M772" s="138"/>
      <c r="N772" s="4"/>
      <c r="O772" s="139"/>
      <c r="P772" s="139"/>
      <c r="Q772" s="139"/>
      <c r="R772" s="139"/>
      <c r="S772" s="139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5.75" customHeight="1">
      <c r="A773" s="4"/>
      <c r="B773" s="4"/>
      <c r="C773" s="79"/>
      <c r="D773" s="4"/>
      <c r="E773" s="79"/>
      <c r="F773" s="81"/>
      <c r="G773" s="80"/>
      <c r="H773" s="80"/>
      <c r="I773" s="80"/>
      <c r="J773" s="4"/>
      <c r="K773" s="79"/>
      <c r="L773" s="81"/>
      <c r="M773" s="138"/>
      <c r="N773" s="4"/>
      <c r="O773" s="139"/>
      <c r="P773" s="139"/>
      <c r="Q773" s="139"/>
      <c r="R773" s="139"/>
      <c r="S773" s="139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5.75" customHeight="1">
      <c r="A774" s="4"/>
      <c r="B774" s="4"/>
      <c r="C774" s="79"/>
      <c r="D774" s="4"/>
      <c r="E774" s="79"/>
      <c r="F774" s="81"/>
      <c r="G774" s="80"/>
      <c r="H774" s="80"/>
      <c r="I774" s="80"/>
      <c r="J774" s="4"/>
      <c r="K774" s="79"/>
      <c r="L774" s="81"/>
      <c r="M774" s="138"/>
      <c r="N774" s="4"/>
      <c r="O774" s="139"/>
      <c r="P774" s="139"/>
      <c r="Q774" s="139"/>
      <c r="R774" s="139"/>
      <c r="S774" s="139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15.75" customHeight="1">
      <c r="A775" s="4"/>
      <c r="B775" s="4"/>
      <c r="C775" s="79"/>
      <c r="D775" s="4"/>
      <c r="E775" s="79"/>
      <c r="F775" s="81"/>
      <c r="G775" s="80"/>
      <c r="H775" s="80"/>
      <c r="I775" s="80"/>
      <c r="J775" s="4"/>
      <c r="K775" s="79"/>
      <c r="L775" s="81"/>
      <c r="M775" s="138"/>
      <c r="N775" s="4"/>
      <c r="O775" s="139"/>
      <c r="P775" s="139"/>
      <c r="Q775" s="139"/>
      <c r="R775" s="139"/>
      <c r="S775" s="139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15.75" customHeight="1">
      <c r="A776" s="4"/>
      <c r="B776" s="4"/>
      <c r="C776" s="79"/>
      <c r="D776" s="4"/>
      <c r="E776" s="79"/>
      <c r="F776" s="81"/>
      <c r="G776" s="80"/>
      <c r="H776" s="80"/>
      <c r="I776" s="80"/>
      <c r="J776" s="4"/>
      <c r="K776" s="79"/>
      <c r="L776" s="81"/>
      <c r="M776" s="138"/>
      <c r="N776" s="4"/>
      <c r="O776" s="139"/>
      <c r="P776" s="139"/>
      <c r="Q776" s="139"/>
      <c r="R776" s="139"/>
      <c r="S776" s="139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15.75" customHeight="1">
      <c r="A777" s="4"/>
      <c r="B777" s="4"/>
      <c r="C777" s="79"/>
      <c r="D777" s="4"/>
      <c r="E777" s="79"/>
      <c r="F777" s="81"/>
      <c r="G777" s="80"/>
      <c r="H777" s="80"/>
      <c r="I777" s="80"/>
      <c r="J777" s="4"/>
      <c r="K777" s="79"/>
      <c r="L777" s="81"/>
      <c r="M777" s="138"/>
      <c r="N777" s="4"/>
      <c r="O777" s="139"/>
      <c r="P777" s="139"/>
      <c r="Q777" s="139"/>
      <c r="R777" s="139"/>
      <c r="S777" s="139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15.75" customHeight="1">
      <c r="A778" s="4"/>
      <c r="B778" s="4"/>
      <c r="C778" s="79"/>
      <c r="D778" s="4"/>
      <c r="E778" s="79"/>
      <c r="F778" s="81"/>
      <c r="G778" s="80"/>
      <c r="H778" s="80"/>
      <c r="I778" s="80"/>
      <c r="J778" s="4"/>
      <c r="K778" s="79"/>
      <c r="L778" s="81"/>
      <c r="M778" s="138"/>
      <c r="N778" s="4"/>
      <c r="O778" s="139"/>
      <c r="P778" s="139"/>
      <c r="Q778" s="139"/>
      <c r="R778" s="139"/>
      <c r="S778" s="139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15.75" customHeight="1">
      <c r="A779" s="4"/>
      <c r="B779" s="4"/>
      <c r="C779" s="79"/>
      <c r="D779" s="4"/>
      <c r="E779" s="79"/>
      <c r="F779" s="81"/>
      <c r="G779" s="80"/>
      <c r="H779" s="80"/>
      <c r="I779" s="80"/>
      <c r="J779" s="4"/>
      <c r="K779" s="79"/>
      <c r="L779" s="81"/>
      <c r="M779" s="138"/>
      <c r="N779" s="4"/>
      <c r="O779" s="139"/>
      <c r="P779" s="139"/>
      <c r="Q779" s="139"/>
      <c r="R779" s="139"/>
      <c r="S779" s="139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15.75" customHeight="1">
      <c r="A780" s="4"/>
      <c r="B780" s="4"/>
      <c r="C780" s="79"/>
      <c r="D780" s="4"/>
      <c r="E780" s="79"/>
      <c r="F780" s="81"/>
      <c r="G780" s="80"/>
      <c r="H780" s="80"/>
      <c r="I780" s="80"/>
      <c r="J780" s="4"/>
      <c r="K780" s="79"/>
      <c r="L780" s="81"/>
      <c r="M780" s="138"/>
      <c r="N780" s="4"/>
      <c r="O780" s="139"/>
      <c r="P780" s="139"/>
      <c r="Q780" s="139"/>
      <c r="R780" s="139"/>
      <c r="S780" s="139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15.75" customHeight="1">
      <c r="A781" s="4"/>
      <c r="B781" s="4"/>
      <c r="C781" s="79"/>
      <c r="D781" s="4"/>
      <c r="E781" s="79"/>
      <c r="F781" s="81"/>
      <c r="G781" s="80"/>
      <c r="H781" s="80"/>
      <c r="I781" s="80"/>
      <c r="J781" s="4"/>
      <c r="K781" s="79"/>
      <c r="L781" s="81"/>
      <c r="M781" s="138"/>
      <c r="N781" s="4"/>
      <c r="O781" s="139"/>
      <c r="P781" s="139"/>
      <c r="Q781" s="139"/>
      <c r="R781" s="139"/>
      <c r="S781" s="139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15.75" customHeight="1">
      <c r="A782" s="4"/>
      <c r="B782" s="4"/>
      <c r="C782" s="79"/>
      <c r="D782" s="4"/>
      <c r="E782" s="79"/>
      <c r="F782" s="81"/>
      <c r="G782" s="80"/>
      <c r="H782" s="80"/>
      <c r="I782" s="80"/>
      <c r="J782" s="4"/>
      <c r="K782" s="79"/>
      <c r="L782" s="81"/>
      <c r="M782" s="138"/>
      <c r="N782" s="4"/>
      <c r="O782" s="139"/>
      <c r="P782" s="139"/>
      <c r="Q782" s="139"/>
      <c r="R782" s="139"/>
      <c r="S782" s="139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15.75" customHeight="1">
      <c r="A783" s="4"/>
      <c r="B783" s="4"/>
      <c r="C783" s="79"/>
      <c r="D783" s="4"/>
      <c r="E783" s="79"/>
      <c r="F783" s="81"/>
      <c r="G783" s="80"/>
      <c r="H783" s="80"/>
      <c r="I783" s="80"/>
      <c r="J783" s="4"/>
      <c r="K783" s="79"/>
      <c r="L783" s="81"/>
      <c r="M783" s="138"/>
      <c r="N783" s="4"/>
      <c r="O783" s="139"/>
      <c r="P783" s="139"/>
      <c r="Q783" s="139"/>
      <c r="R783" s="139"/>
      <c r="S783" s="139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15.75" customHeight="1">
      <c r="A784" s="4"/>
      <c r="B784" s="4"/>
      <c r="C784" s="79"/>
      <c r="D784" s="4"/>
      <c r="E784" s="79"/>
      <c r="F784" s="81"/>
      <c r="G784" s="80"/>
      <c r="H784" s="80"/>
      <c r="I784" s="80"/>
      <c r="J784" s="4"/>
      <c r="K784" s="79"/>
      <c r="L784" s="81"/>
      <c r="M784" s="138"/>
      <c r="N784" s="4"/>
      <c r="O784" s="139"/>
      <c r="P784" s="139"/>
      <c r="Q784" s="139"/>
      <c r="R784" s="139"/>
      <c r="S784" s="139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15.75" customHeight="1">
      <c r="A785" s="4"/>
      <c r="B785" s="4"/>
      <c r="C785" s="79"/>
      <c r="D785" s="4"/>
      <c r="E785" s="79"/>
      <c r="F785" s="81"/>
      <c r="G785" s="80"/>
      <c r="H785" s="80"/>
      <c r="I785" s="80"/>
      <c r="J785" s="4"/>
      <c r="K785" s="79"/>
      <c r="L785" s="81"/>
      <c r="M785" s="138"/>
      <c r="N785" s="4"/>
      <c r="O785" s="139"/>
      <c r="P785" s="139"/>
      <c r="Q785" s="139"/>
      <c r="R785" s="139"/>
      <c r="S785" s="139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15.75" customHeight="1">
      <c r="A786" s="4"/>
      <c r="B786" s="4"/>
      <c r="C786" s="79"/>
      <c r="D786" s="4"/>
      <c r="E786" s="79"/>
      <c r="F786" s="81"/>
      <c r="G786" s="80"/>
      <c r="H786" s="80"/>
      <c r="I786" s="80"/>
      <c r="J786" s="4"/>
      <c r="K786" s="79"/>
      <c r="L786" s="81"/>
      <c r="M786" s="138"/>
      <c r="N786" s="4"/>
      <c r="O786" s="139"/>
      <c r="P786" s="139"/>
      <c r="Q786" s="139"/>
      <c r="R786" s="139"/>
      <c r="S786" s="139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15.75" customHeight="1">
      <c r="A787" s="4"/>
      <c r="B787" s="4"/>
      <c r="C787" s="79"/>
      <c r="D787" s="4"/>
      <c r="E787" s="79"/>
      <c r="F787" s="81"/>
      <c r="G787" s="80"/>
      <c r="H787" s="80"/>
      <c r="I787" s="80"/>
      <c r="J787" s="4"/>
      <c r="K787" s="79"/>
      <c r="L787" s="81"/>
      <c r="M787" s="138"/>
      <c r="N787" s="4"/>
      <c r="O787" s="139"/>
      <c r="P787" s="139"/>
      <c r="Q787" s="139"/>
      <c r="R787" s="139"/>
      <c r="S787" s="139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15.75" customHeight="1">
      <c r="A788" s="4"/>
      <c r="B788" s="4"/>
      <c r="C788" s="79"/>
      <c r="D788" s="4"/>
      <c r="E788" s="79"/>
      <c r="F788" s="81"/>
      <c r="G788" s="80"/>
      <c r="H788" s="80"/>
      <c r="I788" s="80"/>
      <c r="J788" s="4"/>
      <c r="K788" s="79"/>
      <c r="L788" s="81"/>
      <c r="M788" s="138"/>
      <c r="N788" s="4"/>
      <c r="O788" s="139"/>
      <c r="P788" s="139"/>
      <c r="Q788" s="139"/>
      <c r="R788" s="139"/>
      <c r="S788" s="139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15.75" customHeight="1">
      <c r="A789" s="4"/>
      <c r="B789" s="4"/>
      <c r="C789" s="79"/>
      <c r="D789" s="4"/>
      <c r="E789" s="79"/>
      <c r="F789" s="81"/>
      <c r="G789" s="80"/>
      <c r="H789" s="80"/>
      <c r="I789" s="80"/>
      <c r="J789" s="4"/>
      <c r="K789" s="79"/>
      <c r="L789" s="81"/>
      <c r="M789" s="138"/>
      <c r="N789" s="4"/>
      <c r="O789" s="139"/>
      <c r="P789" s="139"/>
      <c r="Q789" s="139"/>
      <c r="R789" s="139"/>
      <c r="S789" s="139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15.75" customHeight="1">
      <c r="A790" s="4"/>
      <c r="B790" s="4"/>
      <c r="C790" s="79"/>
      <c r="D790" s="4"/>
      <c r="E790" s="79"/>
      <c r="F790" s="81"/>
      <c r="G790" s="80"/>
      <c r="H790" s="80"/>
      <c r="I790" s="80"/>
      <c r="J790" s="4"/>
      <c r="K790" s="79"/>
      <c r="L790" s="81"/>
      <c r="M790" s="138"/>
      <c r="N790" s="4"/>
      <c r="O790" s="139"/>
      <c r="P790" s="139"/>
      <c r="Q790" s="139"/>
      <c r="R790" s="139"/>
      <c r="S790" s="139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15.75" customHeight="1">
      <c r="A791" s="4"/>
      <c r="B791" s="4"/>
      <c r="C791" s="79"/>
      <c r="D791" s="4"/>
      <c r="E791" s="79"/>
      <c r="F791" s="81"/>
      <c r="G791" s="80"/>
      <c r="H791" s="80"/>
      <c r="I791" s="80"/>
      <c r="J791" s="4"/>
      <c r="K791" s="79"/>
      <c r="L791" s="81"/>
      <c r="M791" s="138"/>
      <c r="N791" s="4"/>
      <c r="O791" s="139"/>
      <c r="P791" s="139"/>
      <c r="Q791" s="139"/>
      <c r="R791" s="139"/>
      <c r="S791" s="139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15.75" customHeight="1">
      <c r="A792" s="4"/>
      <c r="B792" s="4"/>
      <c r="C792" s="79"/>
      <c r="D792" s="4"/>
      <c r="E792" s="79"/>
      <c r="F792" s="81"/>
      <c r="G792" s="80"/>
      <c r="H792" s="80"/>
      <c r="I792" s="80"/>
      <c r="J792" s="4"/>
      <c r="K792" s="79"/>
      <c r="L792" s="81"/>
      <c r="M792" s="138"/>
      <c r="N792" s="4"/>
      <c r="O792" s="139"/>
      <c r="P792" s="139"/>
      <c r="Q792" s="139"/>
      <c r="R792" s="139"/>
      <c r="S792" s="139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15.75" customHeight="1">
      <c r="A793" s="4"/>
      <c r="B793" s="4"/>
      <c r="C793" s="79"/>
      <c r="D793" s="4"/>
      <c r="E793" s="79"/>
      <c r="F793" s="81"/>
      <c r="G793" s="80"/>
      <c r="H793" s="80"/>
      <c r="I793" s="80"/>
      <c r="J793" s="4"/>
      <c r="K793" s="79"/>
      <c r="L793" s="81"/>
      <c r="M793" s="138"/>
      <c r="N793" s="4"/>
      <c r="O793" s="139"/>
      <c r="P793" s="139"/>
      <c r="Q793" s="139"/>
      <c r="R793" s="139"/>
      <c r="S793" s="139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15.75" customHeight="1">
      <c r="A794" s="4"/>
      <c r="B794" s="4"/>
      <c r="C794" s="79"/>
      <c r="D794" s="4"/>
      <c r="E794" s="79"/>
      <c r="F794" s="81"/>
      <c r="G794" s="80"/>
      <c r="H794" s="80"/>
      <c r="I794" s="80"/>
      <c r="J794" s="4"/>
      <c r="K794" s="79"/>
      <c r="L794" s="81"/>
      <c r="M794" s="138"/>
      <c r="N794" s="4"/>
      <c r="O794" s="139"/>
      <c r="P794" s="139"/>
      <c r="Q794" s="139"/>
      <c r="R794" s="139"/>
      <c r="S794" s="139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15.75" customHeight="1">
      <c r="A795" s="4"/>
      <c r="B795" s="4"/>
      <c r="C795" s="79"/>
      <c r="D795" s="4"/>
      <c r="E795" s="79"/>
      <c r="F795" s="81"/>
      <c r="G795" s="80"/>
      <c r="H795" s="80"/>
      <c r="I795" s="80"/>
      <c r="J795" s="4"/>
      <c r="K795" s="79"/>
      <c r="L795" s="81"/>
      <c r="M795" s="138"/>
      <c r="N795" s="4"/>
      <c r="O795" s="139"/>
      <c r="P795" s="139"/>
      <c r="Q795" s="139"/>
      <c r="R795" s="139"/>
      <c r="S795" s="139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15.75" customHeight="1">
      <c r="A796" s="4"/>
      <c r="B796" s="4"/>
      <c r="C796" s="79"/>
      <c r="D796" s="4"/>
      <c r="E796" s="79"/>
      <c r="F796" s="81"/>
      <c r="G796" s="80"/>
      <c r="H796" s="80"/>
      <c r="I796" s="80"/>
      <c r="J796" s="4"/>
      <c r="K796" s="79"/>
      <c r="L796" s="81"/>
      <c r="M796" s="138"/>
      <c r="N796" s="4"/>
      <c r="O796" s="139"/>
      <c r="P796" s="139"/>
      <c r="Q796" s="139"/>
      <c r="R796" s="139"/>
      <c r="S796" s="139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15.75" customHeight="1">
      <c r="A797" s="4"/>
      <c r="B797" s="4"/>
      <c r="C797" s="79"/>
      <c r="D797" s="4"/>
      <c r="E797" s="79"/>
      <c r="F797" s="81"/>
      <c r="G797" s="80"/>
      <c r="H797" s="80"/>
      <c r="I797" s="80"/>
      <c r="J797" s="4"/>
      <c r="K797" s="79"/>
      <c r="L797" s="81"/>
      <c r="M797" s="138"/>
      <c r="N797" s="4"/>
      <c r="O797" s="139"/>
      <c r="P797" s="139"/>
      <c r="Q797" s="139"/>
      <c r="R797" s="139"/>
      <c r="S797" s="139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15.75" customHeight="1">
      <c r="A798" s="4"/>
      <c r="B798" s="4"/>
      <c r="C798" s="79"/>
      <c r="D798" s="4"/>
      <c r="E798" s="79"/>
      <c r="F798" s="81"/>
      <c r="G798" s="80"/>
      <c r="H798" s="80"/>
      <c r="I798" s="80"/>
      <c r="J798" s="4"/>
      <c r="K798" s="79"/>
      <c r="L798" s="81"/>
      <c r="M798" s="138"/>
      <c r="N798" s="4"/>
      <c r="O798" s="139"/>
      <c r="P798" s="139"/>
      <c r="Q798" s="139"/>
      <c r="R798" s="139"/>
      <c r="S798" s="139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15.75" customHeight="1">
      <c r="A799" s="4"/>
      <c r="B799" s="4"/>
      <c r="C799" s="79"/>
      <c r="D799" s="4"/>
      <c r="E799" s="79"/>
      <c r="F799" s="81"/>
      <c r="G799" s="80"/>
      <c r="H799" s="80"/>
      <c r="I799" s="80"/>
      <c r="J799" s="4"/>
      <c r="K799" s="79"/>
      <c r="L799" s="81"/>
      <c r="M799" s="138"/>
      <c r="N799" s="4"/>
      <c r="O799" s="139"/>
      <c r="P799" s="139"/>
      <c r="Q799" s="139"/>
      <c r="R799" s="139"/>
      <c r="S799" s="139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15.75" customHeight="1">
      <c r="A800" s="4"/>
      <c r="B800" s="4"/>
      <c r="C800" s="79"/>
      <c r="D800" s="4"/>
      <c r="E800" s="79"/>
      <c r="F800" s="81"/>
      <c r="G800" s="80"/>
      <c r="H800" s="80"/>
      <c r="I800" s="80"/>
      <c r="J800" s="4"/>
      <c r="K800" s="79"/>
      <c r="L800" s="81"/>
      <c r="M800" s="138"/>
      <c r="N800" s="4"/>
      <c r="O800" s="139"/>
      <c r="P800" s="139"/>
      <c r="Q800" s="139"/>
      <c r="R800" s="139"/>
      <c r="S800" s="139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15.75" customHeight="1">
      <c r="A801" s="4"/>
      <c r="B801" s="4"/>
      <c r="C801" s="79"/>
      <c r="D801" s="4"/>
      <c r="E801" s="79"/>
      <c r="F801" s="81"/>
      <c r="G801" s="80"/>
      <c r="H801" s="80"/>
      <c r="I801" s="80"/>
      <c r="J801" s="4"/>
      <c r="K801" s="79"/>
      <c r="L801" s="81"/>
      <c r="M801" s="138"/>
      <c r="N801" s="4"/>
      <c r="O801" s="139"/>
      <c r="P801" s="139"/>
      <c r="Q801" s="139"/>
      <c r="R801" s="139"/>
      <c r="S801" s="139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15.75" customHeight="1">
      <c r="A802" s="4"/>
      <c r="B802" s="4"/>
      <c r="C802" s="79"/>
      <c r="D802" s="4"/>
      <c r="E802" s="79"/>
      <c r="F802" s="81"/>
      <c r="G802" s="80"/>
      <c r="H802" s="80"/>
      <c r="I802" s="80"/>
      <c r="J802" s="4"/>
      <c r="K802" s="79"/>
      <c r="L802" s="81"/>
      <c r="M802" s="138"/>
      <c r="N802" s="4"/>
      <c r="O802" s="139"/>
      <c r="P802" s="139"/>
      <c r="Q802" s="139"/>
      <c r="R802" s="139"/>
      <c r="S802" s="139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15.75" customHeight="1">
      <c r="A803" s="4"/>
      <c r="B803" s="4"/>
      <c r="C803" s="79"/>
      <c r="D803" s="4"/>
      <c r="E803" s="79"/>
      <c r="F803" s="81"/>
      <c r="G803" s="80"/>
      <c r="H803" s="80"/>
      <c r="I803" s="80"/>
      <c r="J803" s="4"/>
      <c r="K803" s="79"/>
      <c r="L803" s="81"/>
      <c r="M803" s="138"/>
      <c r="N803" s="4"/>
      <c r="O803" s="139"/>
      <c r="P803" s="139"/>
      <c r="Q803" s="139"/>
      <c r="R803" s="139"/>
      <c r="S803" s="139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15.75" customHeight="1">
      <c r="A804" s="4"/>
      <c r="B804" s="4"/>
      <c r="C804" s="79"/>
      <c r="D804" s="4"/>
      <c r="E804" s="79"/>
      <c r="F804" s="81"/>
      <c r="G804" s="80"/>
      <c r="H804" s="80"/>
      <c r="I804" s="80"/>
      <c r="J804" s="4"/>
      <c r="K804" s="79"/>
      <c r="L804" s="81"/>
      <c r="M804" s="138"/>
      <c r="N804" s="4"/>
      <c r="O804" s="139"/>
      <c r="P804" s="139"/>
      <c r="Q804" s="139"/>
      <c r="R804" s="139"/>
      <c r="S804" s="139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15.75" customHeight="1">
      <c r="A805" s="4"/>
      <c r="B805" s="4"/>
      <c r="C805" s="79"/>
      <c r="D805" s="4"/>
      <c r="E805" s="79"/>
      <c r="F805" s="81"/>
      <c r="G805" s="80"/>
      <c r="H805" s="80"/>
      <c r="I805" s="80"/>
      <c r="J805" s="4"/>
      <c r="K805" s="79"/>
      <c r="L805" s="81"/>
      <c r="M805" s="138"/>
      <c r="N805" s="4"/>
      <c r="O805" s="139"/>
      <c r="P805" s="139"/>
      <c r="Q805" s="139"/>
      <c r="R805" s="139"/>
      <c r="S805" s="139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15.75" customHeight="1">
      <c r="A806" s="4"/>
      <c r="B806" s="4"/>
      <c r="C806" s="79"/>
      <c r="D806" s="4"/>
      <c r="E806" s="79"/>
      <c r="F806" s="81"/>
      <c r="G806" s="80"/>
      <c r="H806" s="80"/>
      <c r="I806" s="80"/>
      <c r="J806" s="4"/>
      <c r="K806" s="79"/>
      <c r="L806" s="81"/>
      <c r="M806" s="138"/>
      <c r="N806" s="4"/>
      <c r="O806" s="139"/>
      <c r="P806" s="139"/>
      <c r="Q806" s="139"/>
      <c r="R806" s="139"/>
      <c r="S806" s="139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15.75" customHeight="1">
      <c r="A807" s="4"/>
      <c r="B807" s="4"/>
      <c r="C807" s="79"/>
      <c r="D807" s="4"/>
      <c r="E807" s="79"/>
      <c r="F807" s="81"/>
      <c r="G807" s="80"/>
      <c r="H807" s="80"/>
      <c r="I807" s="80"/>
      <c r="J807" s="4"/>
      <c r="K807" s="79"/>
      <c r="L807" s="81"/>
      <c r="M807" s="138"/>
      <c r="N807" s="4"/>
      <c r="O807" s="139"/>
      <c r="P807" s="139"/>
      <c r="Q807" s="139"/>
      <c r="R807" s="139"/>
      <c r="S807" s="139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15.75" customHeight="1">
      <c r="A808" s="4"/>
      <c r="B808" s="4"/>
      <c r="C808" s="79"/>
      <c r="D808" s="4"/>
      <c r="E808" s="79"/>
      <c r="F808" s="81"/>
      <c r="G808" s="80"/>
      <c r="H808" s="80"/>
      <c r="I808" s="80"/>
      <c r="J808" s="4"/>
      <c r="K808" s="79"/>
      <c r="L808" s="81"/>
      <c r="M808" s="138"/>
      <c r="N808" s="4"/>
      <c r="O808" s="139"/>
      <c r="P808" s="139"/>
      <c r="Q808" s="139"/>
      <c r="R808" s="139"/>
      <c r="S808" s="139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15.75" customHeight="1">
      <c r="A809" s="4"/>
      <c r="B809" s="4"/>
      <c r="C809" s="79"/>
      <c r="D809" s="4"/>
      <c r="E809" s="79"/>
      <c r="F809" s="81"/>
      <c r="G809" s="80"/>
      <c r="H809" s="80"/>
      <c r="I809" s="80"/>
      <c r="J809" s="4"/>
      <c r="K809" s="79"/>
      <c r="L809" s="81"/>
      <c r="M809" s="138"/>
      <c r="N809" s="4"/>
      <c r="O809" s="139"/>
      <c r="P809" s="139"/>
      <c r="Q809" s="139"/>
      <c r="R809" s="139"/>
      <c r="S809" s="139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15.75" customHeight="1">
      <c r="A810" s="4"/>
      <c r="B810" s="4"/>
      <c r="C810" s="79"/>
      <c r="D810" s="4"/>
      <c r="E810" s="79"/>
      <c r="F810" s="81"/>
      <c r="G810" s="80"/>
      <c r="H810" s="80"/>
      <c r="I810" s="80"/>
      <c r="J810" s="4"/>
      <c r="K810" s="79"/>
      <c r="L810" s="81"/>
      <c r="M810" s="138"/>
      <c r="N810" s="4"/>
      <c r="O810" s="139"/>
      <c r="P810" s="139"/>
      <c r="Q810" s="139"/>
      <c r="R810" s="139"/>
      <c r="S810" s="139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15.75" customHeight="1">
      <c r="A811" s="4"/>
      <c r="B811" s="4"/>
      <c r="C811" s="79"/>
      <c r="D811" s="4"/>
      <c r="E811" s="79"/>
      <c r="F811" s="81"/>
      <c r="G811" s="80"/>
      <c r="H811" s="80"/>
      <c r="I811" s="80"/>
      <c r="J811" s="4"/>
      <c r="K811" s="79"/>
      <c r="L811" s="81"/>
      <c r="M811" s="138"/>
      <c r="N811" s="4"/>
      <c r="O811" s="139"/>
      <c r="P811" s="139"/>
      <c r="Q811" s="139"/>
      <c r="R811" s="139"/>
      <c r="S811" s="139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15.75" customHeight="1">
      <c r="A812" s="4"/>
      <c r="B812" s="4"/>
      <c r="C812" s="79"/>
      <c r="D812" s="4"/>
      <c r="E812" s="79"/>
      <c r="F812" s="81"/>
      <c r="G812" s="80"/>
      <c r="H812" s="80"/>
      <c r="I812" s="80"/>
      <c r="J812" s="4"/>
      <c r="K812" s="79"/>
      <c r="L812" s="81"/>
      <c r="M812" s="138"/>
      <c r="N812" s="4"/>
      <c r="O812" s="139"/>
      <c r="P812" s="139"/>
      <c r="Q812" s="139"/>
      <c r="R812" s="139"/>
      <c r="S812" s="139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15.75" customHeight="1">
      <c r="A813" s="4"/>
      <c r="B813" s="4"/>
      <c r="C813" s="79"/>
      <c r="D813" s="4"/>
      <c r="E813" s="79"/>
      <c r="F813" s="81"/>
      <c r="G813" s="80"/>
      <c r="H813" s="80"/>
      <c r="I813" s="80"/>
      <c r="J813" s="4"/>
      <c r="K813" s="79"/>
      <c r="L813" s="81"/>
      <c r="M813" s="138"/>
      <c r="N813" s="4"/>
      <c r="O813" s="139"/>
      <c r="P813" s="139"/>
      <c r="Q813" s="139"/>
      <c r="R813" s="139"/>
      <c r="S813" s="139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15.75" customHeight="1">
      <c r="A814" s="4"/>
      <c r="B814" s="4"/>
      <c r="C814" s="79"/>
      <c r="D814" s="4"/>
      <c r="E814" s="79"/>
      <c r="F814" s="81"/>
      <c r="G814" s="80"/>
      <c r="H814" s="80"/>
      <c r="I814" s="80"/>
      <c r="J814" s="4"/>
      <c r="K814" s="79"/>
      <c r="L814" s="81"/>
      <c r="M814" s="138"/>
      <c r="N814" s="4"/>
      <c r="O814" s="139"/>
      <c r="P814" s="139"/>
      <c r="Q814" s="139"/>
      <c r="R814" s="139"/>
      <c r="S814" s="139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15.75" customHeight="1">
      <c r="A815" s="4"/>
      <c r="B815" s="4"/>
      <c r="C815" s="79"/>
      <c r="D815" s="4"/>
      <c r="E815" s="79"/>
      <c r="F815" s="81"/>
      <c r="G815" s="80"/>
      <c r="H815" s="80"/>
      <c r="I815" s="80"/>
      <c r="J815" s="4"/>
      <c r="K815" s="79"/>
      <c r="L815" s="81"/>
      <c r="M815" s="138"/>
      <c r="N815" s="4"/>
      <c r="O815" s="139"/>
      <c r="P815" s="139"/>
      <c r="Q815" s="139"/>
      <c r="R815" s="139"/>
      <c r="S815" s="139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15.75" customHeight="1">
      <c r="A816" s="4"/>
      <c r="B816" s="4"/>
      <c r="C816" s="79"/>
      <c r="D816" s="4"/>
      <c r="E816" s="79"/>
      <c r="F816" s="81"/>
      <c r="G816" s="80"/>
      <c r="H816" s="80"/>
      <c r="I816" s="80"/>
      <c r="J816" s="4"/>
      <c r="K816" s="79"/>
      <c r="L816" s="81"/>
      <c r="M816" s="138"/>
      <c r="N816" s="4"/>
      <c r="O816" s="139"/>
      <c r="P816" s="139"/>
      <c r="Q816" s="139"/>
      <c r="R816" s="139"/>
      <c r="S816" s="139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15.75" customHeight="1">
      <c r="A817" s="4"/>
      <c r="B817" s="4"/>
      <c r="C817" s="79"/>
      <c r="D817" s="4"/>
      <c r="E817" s="79"/>
      <c r="F817" s="81"/>
      <c r="G817" s="80"/>
      <c r="H817" s="80"/>
      <c r="I817" s="80"/>
      <c r="J817" s="4"/>
      <c r="K817" s="79"/>
      <c r="L817" s="81"/>
      <c r="M817" s="138"/>
      <c r="N817" s="4"/>
      <c r="O817" s="139"/>
      <c r="P817" s="139"/>
      <c r="Q817" s="139"/>
      <c r="R817" s="139"/>
      <c r="S817" s="139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15.75" customHeight="1">
      <c r="A818" s="4"/>
      <c r="B818" s="4"/>
      <c r="C818" s="79"/>
      <c r="D818" s="4"/>
      <c r="E818" s="79"/>
      <c r="F818" s="81"/>
      <c r="G818" s="80"/>
      <c r="H818" s="80"/>
      <c r="I818" s="80"/>
      <c r="J818" s="4"/>
      <c r="K818" s="79"/>
      <c r="L818" s="81"/>
      <c r="M818" s="138"/>
      <c r="N818" s="4"/>
      <c r="O818" s="139"/>
      <c r="P818" s="139"/>
      <c r="Q818" s="139"/>
      <c r="R818" s="139"/>
      <c r="S818" s="139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15.75" customHeight="1">
      <c r="A819" s="4"/>
      <c r="B819" s="4"/>
      <c r="C819" s="79"/>
      <c r="D819" s="4"/>
      <c r="E819" s="79"/>
      <c r="F819" s="81"/>
      <c r="G819" s="80"/>
      <c r="H819" s="80"/>
      <c r="I819" s="80"/>
      <c r="J819" s="4"/>
      <c r="K819" s="79"/>
      <c r="L819" s="81"/>
      <c r="M819" s="138"/>
      <c r="N819" s="4"/>
      <c r="O819" s="139"/>
      <c r="P819" s="139"/>
      <c r="Q819" s="139"/>
      <c r="R819" s="139"/>
      <c r="S819" s="139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15.75" customHeight="1">
      <c r="A820" s="4"/>
      <c r="B820" s="4"/>
      <c r="C820" s="79"/>
      <c r="D820" s="4"/>
      <c r="E820" s="79"/>
      <c r="F820" s="81"/>
      <c r="G820" s="80"/>
      <c r="H820" s="80"/>
      <c r="I820" s="80"/>
      <c r="J820" s="4"/>
      <c r="K820" s="79"/>
      <c r="L820" s="81"/>
      <c r="M820" s="138"/>
      <c r="N820" s="4"/>
      <c r="O820" s="139"/>
      <c r="P820" s="139"/>
      <c r="Q820" s="139"/>
      <c r="R820" s="139"/>
      <c r="S820" s="139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15.75" customHeight="1">
      <c r="A821" s="4"/>
      <c r="B821" s="4"/>
      <c r="C821" s="79"/>
      <c r="D821" s="4"/>
      <c r="E821" s="79"/>
      <c r="F821" s="81"/>
      <c r="G821" s="80"/>
      <c r="H821" s="80"/>
      <c r="I821" s="80"/>
      <c r="J821" s="4"/>
      <c r="K821" s="79"/>
      <c r="L821" s="81"/>
      <c r="M821" s="138"/>
      <c r="N821" s="4"/>
      <c r="O821" s="139"/>
      <c r="P821" s="139"/>
      <c r="Q821" s="139"/>
      <c r="R821" s="139"/>
      <c r="S821" s="139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15.75" customHeight="1">
      <c r="A822" s="4"/>
      <c r="B822" s="4"/>
      <c r="C822" s="79"/>
      <c r="D822" s="4"/>
      <c r="E822" s="79"/>
      <c r="F822" s="81"/>
      <c r="G822" s="80"/>
      <c r="H822" s="80"/>
      <c r="I822" s="80"/>
      <c r="J822" s="4"/>
      <c r="K822" s="79"/>
      <c r="L822" s="81"/>
      <c r="M822" s="138"/>
      <c r="N822" s="4"/>
      <c r="O822" s="139"/>
      <c r="P822" s="139"/>
      <c r="Q822" s="139"/>
      <c r="R822" s="139"/>
      <c r="S822" s="139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15.75" customHeight="1">
      <c r="A823" s="4"/>
      <c r="B823" s="4"/>
      <c r="C823" s="79"/>
      <c r="D823" s="4"/>
      <c r="E823" s="79"/>
      <c r="F823" s="81"/>
      <c r="G823" s="80"/>
      <c r="H823" s="80"/>
      <c r="I823" s="80"/>
      <c r="J823" s="4"/>
      <c r="K823" s="79"/>
      <c r="L823" s="81"/>
      <c r="M823" s="138"/>
      <c r="N823" s="4"/>
      <c r="O823" s="139"/>
      <c r="P823" s="139"/>
      <c r="Q823" s="139"/>
      <c r="R823" s="139"/>
      <c r="S823" s="139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15.75" customHeight="1">
      <c r="A824" s="4"/>
      <c r="B824" s="4"/>
      <c r="C824" s="79"/>
      <c r="D824" s="4"/>
      <c r="E824" s="79"/>
      <c r="F824" s="81"/>
      <c r="G824" s="80"/>
      <c r="H824" s="80"/>
      <c r="I824" s="80"/>
      <c r="J824" s="4"/>
      <c r="K824" s="79"/>
      <c r="L824" s="81"/>
      <c r="M824" s="138"/>
      <c r="N824" s="4"/>
      <c r="O824" s="139"/>
      <c r="P824" s="139"/>
      <c r="Q824" s="139"/>
      <c r="R824" s="139"/>
      <c r="S824" s="139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15.75" customHeight="1">
      <c r="A825" s="4"/>
      <c r="B825" s="4"/>
      <c r="C825" s="79"/>
      <c r="D825" s="4"/>
      <c r="E825" s="79"/>
      <c r="F825" s="81"/>
      <c r="G825" s="80"/>
      <c r="H825" s="80"/>
      <c r="I825" s="80"/>
      <c r="J825" s="4"/>
      <c r="K825" s="79"/>
      <c r="L825" s="81"/>
      <c r="M825" s="138"/>
      <c r="N825" s="4"/>
      <c r="O825" s="139"/>
      <c r="P825" s="139"/>
      <c r="Q825" s="139"/>
      <c r="R825" s="139"/>
      <c r="S825" s="139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15.75" customHeight="1">
      <c r="A826" s="4"/>
      <c r="B826" s="4"/>
      <c r="C826" s="79"/>
      <c r="D826" s="4"/>
      <c r="E826" s="79"/>
      <c r="F826" s="81"/>
      <c r="G826" s="80"/>
      <c r="H826" s="80"/>
      <c r="I826" s="80"/>
      <c r="J826" s="4"/>
      <c r="K826" s="79"/>
      <c r="L826" s="81"/>
      <c r="M826" s="138"/>
      <c r="N826" s="4"/>
      <c r="O826" s="139"/>
      <c r="P826" s="139"/>
      <c r="Q826" s="139"/>
      <c r="R826" s="139"/>
      <c r="S826" s="139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15.75" customHeight="1">
      <c r="A827" s="4"/>
      <c r="B827" s="4"/>
      <c r="C827" s="79"/>
      <c r="D827" s="4"/>
      <c r="E827" s="79"/>
      <c r="F827" s="81"/>
      <c r="G827" s="80"/>
      <c r="H827" s="80"/>
      <c r="I827" s="80"/>
      <c r="J827" s="4"/>
      <c r="K827" s="79"/>
      <c r="L827" s="81"/>
      <c r="M827" s="138"/>
      <c r="N827" s="4"/>
      <c r="O827" s="139"/>
      <c r="P827" s="139"/>
      <c r="Q827" s="139"/>
      <c r="R827" s="139"/>
      <c r="S827" s="139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15.75" customHeight="1">
      <c r="A828" s="4"/>
      <c r="B828" s="4"/>
      <c r="C828" s="79"/>
      <c r="D828" s="4"/>
      <c r="E828" s="79"/>
      <c r="F828" s="81"/>
      <c r="G828" s="80"/>
      <c r="H828" s="80"/>
      <c r="I828" s="80"/>
      <c r="J828" s="4"/>
      <c r="K828" s="79"/>
      <c r="L828" s="81"/>
      <c r="M828" s="138"/>
      <c r="N828" s="4"/>
      <c r="O828" s="139"/>
      <c r="P828" s="139"/>
      <c r="Q828" s="139"/>
      <c r="R828" s="139"/>
      <c r="S828" s="139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15.75" customHeight="1">
      <c r="A829" s="4"/>
      <c r="B829" s="4"/>
      <c r="C829" s="79"/>
      <c r="D829" s="4"/>
      <c r="E829" s="79"/>
      <c r="F829" s="81"/>
      <c r="G829" s="80"/>
      <c r="H829" s="80"/>
      <c r="I829" s="80"/>
      <c r="J829" s="4"/>
      <c r="K829" s="79"/>
      <c r="L829" s="81"/>
      <c r="M829" s="138"/>
      <c r="N829" s="4"/>
      <c r="O829" s="139"/>
      <c r="P829" s="139"/>
      <c r="Q829" s="139"/>
      <c r="R829" s="139"/>
      <c r="S829" s="139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15.75" customHeight="1">
      <c r="A830" s="4"/>
      <c r="B830" s="4"/>
      <c r="C830" s="79"/>
      <c r="D830" s="4"/>
      <c r="E830" s="79"/>
      <c r="F830" s="81"/>
      <c r="G830" s="80"/>
      <c r="H830" s="80"/>
      <c r="I830" s="80"/>
      <c r="J830" s="4"/>
      <c r="K830" s="79"/>
      <c r="L830" s="81"/>
      <c r="M830" s="138"/>
      <c r="N830" s="4"/>
      <c r="O830" s="139"/>
      <c r="P830" s="139"/>
      <c r="Q830" s="139"/>
      <c r="R830" s="139"/>
      <c r="S830" s="139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15.75" customHeight="1">
      <c r="A831" s="4"/>
      <c r="B831" s="4"/>
      <c r="C831" s="79"/>
      <c r="D831" s="4"/>
      <c r="E831" s="79"/>
      <c r="F831" s="81"/>
      <c r="G831" s="80"/>
      <c r="H831" s="80"/>
      <c r="I831" s="80"/>
      <c r="J831" s="4"/>
      <c r="K831" s="79"/>
      <c r="L831" s="81"/>
      <c r="M831" s="138"/>
      <c r="N831" s="4"/>
      <c r="O831" s="139"/>
      <c r="P831" s="139"/>
      <c r="Q831" s="139"/>
      <c r="R831" s="139"/>
      <c r="S831" s="139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15.75" customHeight="1">
      <c r="A832" s="4"/>
      <c r="B832" s="4"/>
      <c r="C832" s="79"/>
      <c r="D832" s="4"/>
      <c r="E832" s="79"/>
      <c r="F832" s="81"/>
      <c r="G832" s="80"/>
      <c r="H832" s="80"/>
      <c r="I832" s="80"/>
      <c r="J832" s="4"/>
      <c r="K832" s="79"/>
      <c r="L832" s="81"/>
      <c r="M832" s="138"/>
      <c r="N832" s="4"/>
      <c r="O832" s="139"/>
      <c r="P832" s="139"/>
      <c r="Q832" s="139"/>
      <c r="R832" s="139"/>
      <c r="S832" s="139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15.75" customHeight="1">
      <c r="A833" s="4"/>
      <c r="B833" s="4"/>
      <c r="C833" s="79"/>
      <c r="D833" s="4"/>
      <c r="E833" s="79"/>
      <c r="F833" s="81"/>
      <c r="G833" s="80"/>
      <c r="H833" s="80"/>
      <c r="I833" s="80"/>
      <c r="J833" s="4"/>
      <c r="K833" s="79"/>
      <c r="L833" s="81"/>
      <c r="M833" s="138"/>
      <c r="N833" s="4"/>
      <c r="O833" s="139"/>
      <c r="P833" s="139"/>
      <c r="Q833" s="139"/>
      <c r="R833" s="139"/>
      <c r="S833" s="139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15.75" customHeight="1">
      <c r="A834" s="4"/>
      <c r="B834" s="4"/>
      <c r="C834" s="79"/>
      <c r="D834" s="4"/>
      <c r="E834" s="79"/>
      <c r="F834" s="81"/>
      <c r="G834" s="80"/>
      <c r="H834" s="80"/>
      <c r="I834" s="80"/>
      <c r="J834" s="4"/>
      <c r="K834" s="79"/>
      <c r="L834" s="81"/>
      <c r="M834" s="138"/>
      <c r="N834" s="4"/>
      <c r="O834" s="139"/>
      <c r="P834" s="139"/>
      <c r="Q834" s="139"/>
      <c r="R834" s="139"/>
      <c r="S834" s="139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15.75" customHeight="1">
      <c r="A835" s="4"/>
      <c r="B835" s="4"/>
      <c r="C835" s="79"/>
      <c r="D835" s="4"/>
      <c r="E835" s="79"/>
      <c r="F835" s="81"/>
      <c r="G835" s="80"/>
      <c r="H835" s="80"/>
      <c r="I835" s="80"/>
      <c r="J835" s="4"/>
      <c r="K835" s="79"/>
      <c r="L835" s="81"/>
      <c r="M835" s="138"/>
      <c r="N835" s="4"/>
      <c r="O835" s="139"/>
      <c r="P835" s="139"/>
      <c r="Q835" s="139"/>
      <c r="R835" s="139"/>
      <c r="S835" s="139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15.75" customHeight="1">
      <c r="A836" s="4"/>
      <c r="B836" s="4"/>
      <c r="C836" s="79"/>
      <c r="D836" s="4"/>
      <c r="E836" s="79"/>
      <c r="F836" s="81"/>
      <c r="G836" s="80"/>
      <c r="H836" s="80"/>
      <c r="I836" s="80"/>
      <c r="J836" s="4"/>
      <c r="K836" s="79"/>
      <c r="L836" s="81"/>
      <c r="M836" s="138"/>
      <c r="N836" s="4"/>
      <c r="O836" s="139"/>
      <c r="P836" s="139"/>
      <c r="Q836" s="139"/>
      <c r="R836" s="139"/>
      <c r="S836" s="139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15.75" customHeight="1">
      <c r="A837" s="4"/>
      <c r="B837" s="4"/>
      <c r="C837" s="79"/>
      <c r="D837" s="4"/>
      <c r="E837" s="79"/>
      <c r="F837" s="81"/>
      <c r="G837" s="80"/>
      <c r="H837" s="80"/>
      <c r="I837" s="80"/>
      <c r="J837" s="4"/>
      <c r="K837" s="79"/>
      <c r="L837" s="81"/>
      <c r="M837" s="138"/>
      <c r="N837" s="4"/>
      <c r="O837" s="139"/>
      <c r="P837" s="139"/>
      <c r="Q837" s="139"/>
      <c r="R837" s="139"/>
      <c r="S837" s="139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15.75" customHeight="1">
      <c r="A838" s="4"/>
      <c r="B838" s="4"/>
      <c r="C838" s="79"/>
      <c r="D838" s="4"/>
      <c r="E838" s="79"/>
      <c r="F838" s="81"/>
      <c r="G838" s="80"/>
      <c r="H838" s="80"/>
      <c r="I838" s="80"/>
      <c r="J838" s="4"/>
      <c r="K838" s="79"/>
      <c r="L838" s="81"/>
      <c r="M838" s="138"/>
      <c r="N838" s="4"/>
      <c r="O838" s="139"/>
      <c r="P838" s="139"/>
      <c r="Q838" s="139"/>
      <c r="R838" s="139"/>
      <c r="S838" s="139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15.75" customHeight="1">
      <c r="A839" s="4"/>
      <c r="B839" s="4"/>
      <c r="C839" s="79"/>
      <c r="D839" s="4"/>
      <c r="E839" s="79"/>
      <c r="F839" s="81"/>
      <c r="G839" s="80"/>
      <c r="H839" s="80"/>
      <c r="I839" s="80"/>
      <c r="J839" s="4"/>
      <c r="K839" s="79"/>
      <c r="L839" s="81"/>
      <c r="M839" s="138"/>
      <c r="N839" s="4"/>
      <c r="O839" s="139"/>
      <c r="P839" s="139"/>
      <c r="Q839" s="139"/>
      <c r="R839" s="139"/>
      <c r="S839" s="139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15.75" customHeight="1">
      <c r="A840" s="4"/>
      <c r="B840" s="4"/>
      <c r="C840" s="79"/>
      <c r="D840" s="4"/>
      <c r="E840" s="79"/>
      <c r="F840" s="81"/>
      <c r="G840" s="80"/>
      <c r="H840" s="80"/>
      <c r="I840" s="80"/>
      <c r="J840" s="4"/>
      <c r="K840" s="79"/>
      <c r="L840" s="81"/>
      <c r="M840" s="138"/>
      <c r="N840" s="4"/>
      <c r="O840" s="139"/>
      <c r="P840" s="139"/>
      <c r="Q840" s="139"/>
      <c r="R840" s="139"/>
      <c r="S840" s="139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15.75" customHeight="1">
      <c r="A841" s="4"/>
      <c r="B841" s="4"/>
      <c r="C841" s="79"/>
      <c r="D841" s="4"/>
      <c r="E841" s="79"/>
      <c r="F841" s="81"/>
      <c r="G841" s="80"/>
      <c r="H841" s="80"/>
      <c r="I841" s="80"/>
      <c r="J841" s="4"/>
      <c r="K841" s="79"/>
      <c r="L841" s="81"/>
      <c r="M841" s="138"/>
      <c r="N841" s="4"/>
      <c r="O841" s="139"/>
      <c r="P841" s="139"/>
      <c r="Q841" s="139"/>
      <c r="R841" s="139"/>
      <c r="S841" s="139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15.75" customHeight="1">
      <c r="A842" s="4"/>
      <c r="B842" s="4"/>
      <c r="C842" s="79"/>
      <c r="D842" s="4"/>
      <c r="E842" s="79"/>
      <c r="F842" s="81"/>
      <c r="G842" s="80"/>
      <c r="H842" s="80"/>
      <c r="I842" s="80"/>
      <c r="J842" s="4"/>
      <c r="K842" s="79"/>
      <c r="L842" s="81"/>
      <c r="M842" s="138"/>
      <c r="N842" s="4"/>
      <c r="O842" s="139"/>
      <c r="P842" s="139"/>
      <c r="Q842" s="139"/>
      <c r="R842" s="139"/>
      <c r="S842" s="139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15.75" customHeight="1">
      <c r="A843" s="4"/>
      <c r="B843" s="4"/>
      <c r="C843" s="79"/>
      <c r="D843" s="4"/>
      <c r="E843" s="79"/>
      <c r="F843" s="81"/>
      <c r="G843" s="80"/>
      <c r="H843" s="80"/>
      <c r="I843" s="80"/>
      <c r="J843" s="4"/>
      <c r="K843" s="79"/>
      <c r="L843" s="81"/>
      <c r="M843" s="138"/>
      <c r="N843" s="4"/>
      <c r="O843" s="139"/>
      <c r="P843" s="139"/>
      <c r="Q843" s="139"/>
      <c r="R843" s="139"/>
      <c r="S843" s="139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15.75" customHeight="1">
      <c r="A844" s="4"/>
      <c r="B844" s="4"/>
      <c r="C844" s="79"/>
      <c r="D844" s="4"/>
      <c r="E844" s="79"/>
      <c r="F844" s="81"/>
      <c r="G844" s="80"/>
      <c r="H844" s="80"/>
      <c r="I844" s="80"/>
      <c r="J844" s="4"/>
      <c r="K844" s="79"/>
      <c r="L844" s="81"/>
      <c r="M844" s="138"/>
      <c r="N844" s="4"/>
      <c r="O844" s="139"/>
      <c r="P844" s="139"/>
      <c r="Q844" s="139"/>
      <c r="R844" s="139"/>
      <c r="S844" s="139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15.75" customHeight="1">
      <c r="A845" s="4"/>
      <c r="B845" s="4"/>
      <c r="C845" s="79"/>
      <c r="D845" s="4"/>
      <c r="E845" s="79"/>
      <c r="F845" s="81"/>
      <c r="G845" s="80"/>
      <c r="H845" s="80"/>
      <c r="I845" s="80"/>
      <c r="J845" s="4"/>
      <c r="K845" s="79"/>
      <c r="L845" s="81"/>
      <c r="M845" s="138"/>
      <c r="N845" s="4"/>
      <c r="O845" s="139"/>
      <c r="P845" s="139"/>
      <c r="Q845" s="139"/>
      <c r="R845" s="139"/>
      <c r="S845" s="139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15.75" customHeight="1">
      <c r="A846" s="4"/>
      <c r="B846" s="4"/>
      <c r="C846" s="79"/>
      <c r="D846" s="4"/>
      <c r="E846" s="79"/>
      <c r="F846" s="81"/>
      <c r="G846" s="80"/>
      <c r="H846" s="80"/>
      <c r="I846" s="80"/>
      <c r="J846" s="4"/>
      <c r="K846" s="79"/>
      <c r="L846" s="81"/>
      <c r="M846" s="138"/>
      <c r="N846" s="4"/>
      <c r="O846" s="139"/>
      <c r="P846" s="139"/>
      <c r="Q846" s="139"/>
      <c r="R846" s="139"/>
      <c r="S846" s="139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15.75" customHeight="1">
      <c r="A847" s="4"/>
      <c r="B847" s="4"/>
      <c r="C847" s="79"/>
      <c r="D847" s="4"/>
      <c r="E847" s="79"/>
      <c r="F847" s="81"/>
      <c r="G847" s="80"/>
      <c r="H847" s="80"/>
      <c r="I847" s="80"/>
      <c r="J847" s="4"/>
      <c r="K847" s="79"/>
      <c r="L847" s="81"/>
      <c r="M847" s="138"/>
      <c r="N847" s="4"/>
      <c r="O847" s="139"/>
      <c r="P847" s="139"/>
      <c r="Q847" s="139"/>
      <c r="R847" s="139"/>
      <c r="S847" s="139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15.75" customHeight="1">
      <c r="A848" s="4"/>
      <c r="B848" s="4"/>
      <c r="C848" s="79"/>
      <c r="D848" s="4"/>
      <c r="E848" s="79"/>
      <c r="F848" s="81"/>
      <c r="G848" s="80"/>
      <c r="H848" s="80"/>
      <c r="I848" s="80"/>
      <c r="J848" s="4"/>
      <c r="K848" s="79"/>
      <c r="L848" s="81"/>
      <c r="M848" s="138"/>
      <c r="N848" s="4"/>
      <c r="O848" s="139"/>
      <c r="P848" s="139"/>
      <c r="Q848" s="139"/>
      <c r="R848" s="139"/>
      <c r="S848" s="139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15.75" customHeight="1">
      <c r="A849" s="4"/>
      <c r="B849" s="4"/>
      <c r="C849" s="79"/>
      <c r="D849" s="4"/>
      <c r="E849" s="79"/>
      <c r="F849" s="81"/>
      <c r="G849" s="80"/>
      <c r="H849" s="80"/>
      <c r="I849" s="80"/>
      <c r="J849" s="4"/>
      <c r="K849" s="79"/>
      <c r="L849" s="81"/>
      <c r="M849" s="138"/>
      <c r="N849" s="4"/>
      <c r="O849" s="139"/>
      <c r="P849" s="139"/>
      <c r="Q849" s="139"/>
      <c r="R849" s="139"/>
      <c r="S849" s="139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15.75" customHeight="1">
      <c r="A850" s="4"/>
      <c r="B850" s="4"/>
      <c r="C850" s="79"/>
      <c r="D850" s="4"/>
      <c r="E850" s="79"/>
      <c r="F850" s="81"/>
      <c r="G850" s="80"/>
      <c r="H850" s="80"/>
      <c r="I850" s="80"/>
      <c r="J850" s="4"/>
      <c r="K850" s="79"/>
      <c r="L850" s="81"/>
      <c r="M850" s="138"/>
      <c r="N850" s="4"/>
      <c r="O850" s="139"/>
      <c r="P850" s="139"/>
      <c r="Q850" s="139"/>
      <c r="R850" s="139"/>
      <c r="S850" s="139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15.75" customHeight="1">
      <c r="A851" s="4"/>
      <c r="B851" s="4"/>
      <c r="C851" s="79"/>
      <c r="D851" s="4"/>
      <c r="E851" s="79"/>
      <c r="F851" s="81"/>
      <c r="G851" s="80"/>
      <c r="H851" s="80"/>
      <c r="I851" s="80"/>
      <c r="J851" s="4"/>
      <c r="K851" s="79"/>
      <c r="L851" s="81"/>
      <c r="M851" s="138"/>
      <c r="N851" s="4"/>
      <c r="O851" s="139"/>
      <c r="P851" s="139"/>
      <c r="Q851" s="139"/>
      <c r="R851" s="139"/>
      <c r="S851" s="139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15.75" customHeight="1">
      <c r="A852" s="4"/>
      <c r="B852" s="4"/>
      <c r="C852" s="79"/>
      <c r="D852" s="4"/>
      <c r="E852" s="79"/>
      <c r="F852" s="81"/>
      <c r="G852" s="80"/>
      <c r="H852" s="80"/>
      <c r="I852" s="80"/>
      <c r="J852" s="4"/>
      <c r="K852" s="79"/>
      <c r="L852" s="81"/>
      <c r="M852" s="138"/>
      <c r="N852" s="4"/>
      <c r="O852" s="139"/>
      <c r="P852" s="139"/>
      <c r="Q852" s="139"/>
      <c r="R852" s="139"/>
      <c r="S852" s="139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15.75" customHeight="1">
      <c r="A853" s="4"/>
      <c r="B853" s="4"/>
      <c r="C853" s="79"/>
      <c r="D853" s="4"/>
      <c r="E853" s="79"/>
      <c r="F853" s="81"/>
      <c r="G853" s="80"/>
      <c r="H853" s="80"/>
      <c r="I853" s="80"/>
      <c r="J853" s="4"/>
      <c r="K853" s="79"/>
      <c r="L853" s="81"/>
      <c r="M853" s="138"/>
      <c r="N853" s="4"/>
      <c r="O853" s="139"/>
      <c r="P853" s="139"/>
      <c r="Q853" s="139"/>
      <c r="R853" s="139"/>
      <c r="S853" s="139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15.75" customHeight="1">
      <c r="A854" s="4"/>
      <c r="B854" s="4"/>
      <c r="C854" s="79"/>
      <c r="D854" s="4"/>
      <c r="E854" s="79"/>
      <c r="F854" s="81"/>
      <c r="G854" s="80"/>
      <c r="H854" s="80"/>
      <c r="I854" s="80"/>
      <c r="J854" s="4"/>
      <c r="K854" s="79"/>
      <c r="L854" s="81"/>
      <c r="M854" s="138"/>
      <c r="N854" s="4"/>
      <c r="O854" s="139"/>
      <c r="P854" s="139"/>
      <c r="Q854" s="139"/>
      <c r="R854" s="139"/>
      <c r="S854" s="139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15.75" customHeight="1">
      <c r="A855" s="4"/>
      <c r="B855" s="4"/>
      <c r="C855" s="79"/>
      <c r="D855" s="4"/>
      <c r="E855" s="79"/>
      <c r="F855" s="81"/>
      <c r="G855" s="80"/>
      <c r="H855" s="80"/>
      <c r="I855" s="80"/>
      <c r="J855" s="4"/>
      <c r="K855" s="79"/>
      <c r="L855" s="81"/>
      <c r="M855" s="138"/>
      <c r="N855" s="4"/>
      <c r="O855" s="139"/>
      <c r="P855" s="139"/>
      <c r="Q855" s="139"/>
      <c r="R855" s="139"/>
      <c r="S855" s="139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15.75" customHeight="1">
      <c r="A856" s="4"/>
      <c r="B856" s="4"/>
      <c r="C856" s="79"/>
      <c r="D856" s="4"/>
      <c r="E856" s="79"/>
      <c r="F856" s="81"/>
      <c r="G856" s="80"/>
      <c r="H856" s="80"/>
      <c r="I856" s="80"/>
      <c r="J856" s="4"/>
      <c r="K856" s="79"/>
      <c r="L856" s="81"/>
      <c r="M856" s="138"/>
      <c r="N856" s="4"/>
      <c r="O856" s="139"/>
      <c r="P856" s="139"/>
      <c r="Q856" s="139"/>
      <c r="R856" s="139"/>
      <c r="S856" s="139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15.75" customHeight="1">
      <c r="A857" s="4"/>
      <c r="B857" s="4"/>
      <c r="C857" s="79"/>
      <c r="D857" s="4"/>
      <c r="E857" s="79"/>
      <c r="F857" s="81"/>
      <c r="G857" s="80"/>
      <c r="H857" s="80"/>
      <c r="I857" s="80"/>
      <c r="J857" s="4"/>
      <c r="K857" s="79"/>
      <c r="L857" s="81"/>
      <c r="M857" s="138"/>
      <c r="N857" s="4"/>
      <c r="O857" s="139"/>
      <c r="P857" s="139"/>
      <c r="Q857" s="139"/>
      <c r="R857" s="139"/>
      <c r="S857" s="139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15.75" customHeight="1">
      <c r="A858" s="4"/>
      <c r="B858" s="4"/>
      <c r="C858" s="79"/>
      <c r="D858" s="4"/>
      <c r="E858" s="79"/>
      <c r="F858" s="81"/>
      <c r="G858" s="80"/>
      <c r="H858" s="80"/>
      <c r="I858" s="80"/>
      <c r="J858" s="4"/>
      <c r="K858" s="79"/>
      <c r="L858" s="81"/>
      <c r="M858" s="138"/>
      <c r="N858" s="4"/>
      <c r="O858" s="139"/>
      <c r="P858" s="139"/>
      <c r="Q858" s="139"/>
      <c r="R858" s="139"/>
      <c r="S858" s="139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15.75" customHeight="1">
      <c r="A859" s="4"/>
      <c r="B859" s="4"/>
      <c r="C859" s="79"/>
      <c r="D859" s="4"/>
      <c r="E859" s="79"/>
      <c r="F859" s="81"/>
      <c r="G859" s="80"/>
      <c r="H859" s="80"/>
      <c r="I859" s="80"/>
      <c r="J859" s="4"/>
      <c r="K859" s="79"/>
      <c r="L859" s="81"/>
      <c r="M859" s="138"/>
      <c r="N859" s="4"/>
      <c r="O859" s="139"/>
      <c r="P859" s="139"/>
      <c r="Q859" s="139"/>
      <c r="R859" s="139"/>
      <c r="S859" s="139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15.75" customHeight="1">
      <c r="A860" s="4"/>
      <c r="B860" s="4"/>
      <c r="C860" s="79"/>
      <c r="D860" s="4"/>
      <c r="E860" s="79"/>
      <c r="F860" s="81"/>
      <c r="G860" s="80"/>
      <c r="H860" s="80"/>
      <c r="I860" s="80"/>
      <c r="J860" s="4"/>
      <c r="K860" s="79"/>
      <c r="L860" s="81"/>
      <c r="M860" s="138"/>
      <c r="N860" s="4"/>
      <c r="O860" s="139"/>
      <c r="P860" s="139"/>
      <c r="Q860" s="139"/>
      <c r="R860" s="139"/>
      <c r="S860" s="139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15.75" customHeight="1">
      <c r="A861" s="4"/>
      <c r="B861" s="4"/>
      <c r="C861" s="79"/>
      <c r="D861" s="4"/>
      <c r="E861" s="79"/>
      <c r="F861" s="81"/>
      <c r="G861" s="80"/>
      <c r="H861" s="80"/>
      <c r="I861" s="80"/>
      <c r="J861" s="4"/>
      <c r="K861" s="79"/>
      <c r="L861" s="81"/>
      <c r="M861" s="138"/>
      <c r="N861" s="4"/>
      <c r="O861" s="139"/>
      <c r="P861" s="139"/>
      <c r="Q861" s="139"/>
      <c r="R861" s="139"/>
      <c r="S861" s="139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15.75" customHeight="1">
      <c r="A862" s="4"/>
      <c r="B862" s="4"/>
      <c r="C862" s="79"/>
      <c r="D862" s="4"/>
      <c r="E862" s="79"/>
      <c r="F862" s="81"/>
      <c r="G862" s="80"/>
      <c r="H862" s="80"/>
      <c r="I862" s="80"/>
      <c r="J862" s="4"/>
      <c r="K862" s="79"/>
      <c r="L862" s="81"/>
      <c r="M862" s="138"/>
      <c r="N862" s="4"/>
      <c r="O862" s="139"/>
      <c r="P862" s="139"/>
      <c r="Q862" s="139"/>
      <c r="R862" s="139"/>
      <c r="S862" s="139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15.75" customHeight="1">
      <c r="A863" s="4"/>
      <c r="B863" s="4"/>
      <c r="C863" s="79"/>
      <c r="D863" s="4"/>
      <c r="E863" s="79"/>
      <c r="F863" s="81"/>
      <c r="G863" s="80"/>
      <c r="H863" s="80"/>
      <c r="I863" s="80"/>
      <c r="J863" s="4"/>
      <c r="K863" s="79"/>
      <c r="L863" s="81"/>
      <c r="M863" s="138"/>
      <c r="N863" s="4"/>
      <c r="O863" s="139"/>
      <c r="P863" s="139"/>
      <c r="Q863" s="139"/>
      <c r="R863" s="139"/>
      <c r="S863" s="139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15.75" customHeight="1">
      <c r="A864" s="4"/>
      <c r="B864" s="4"/>
      <c r="C864" s="79"/>
      <c r="D864" s="4"/>
      <c r="E864" s="79"/>
      <c r="F864" s="81"/>
      <c r="G864" s="80"/>
      <c r="H864" s="80"/>
      <c r="I864" s="80"/>
      <c r="J864" s="4"/>
      <c r="K864" s="79"/>
      <c r="L864" s="81"/>
      <c r="M864" s="138"/>
      <c r="N864" s="4"/>
      <c r="O864" s="139"/>
      <c r="P864" s="139"/>
      <c r="Q864" s="139"/>
      <c r="R864" s="139"/>
      <c r="S864" s="139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15.75" customHeight="1">
      <c r="A865" s="4"/>
      <c r="B865" s="4"/>
      <c r="C865" s="79"/>
      <c r="D865" s="4"/>
      <c r="E865" s="79"/>
      <c r="F865" s="81"/>
      <c r="G865" s="80"/>
      <c r="H865" s="80"/>
      <c r="I865" s="80"/>
      <c r="J865" s="4"/>
      <c r="K865" s="79"/>
      <c r="L865" s="81"/>
      <c r="M865" s="138"/>
      <c r="N865" s="4"/>
      <c r="O865" s="139"/>
      <c r="P865" s="139"/>
      <c r="Q865" s="139"/>
      <c r="R865" s="139"/>
      <c r="S865" s="139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15.75" customHeight="1">
      <c r="A866" s="4"/>
      <c r="B866" s="4"/>
      <c r="C866" s="79"/>
      <c r="D866" s="4"/>
      <c r="E866" s="79"/>
      <c r="F866" s="81"/>
      <c r="G866" s="80"/>
      <c r="H866" s="80"/>
      <c r="I866" s="80"/>
      <c r="J866" s="4"/>
      <c r="K866" s="79"/>
      <c r="L866" s="81"/>
      <c r="M866" s="138"/>
      <c r="N866" s="4"/>
      <c r="O866" s="139"/>
      <c r="P866" s="139"/>
      <c r="Q866" s="139"/>
      <c r="R866" s="139"/>
      <c r="S866" s="139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15.75" customHeight="1">
      <c r="A867" s="4"/>
      <c r="B867" s="4"/>
      <c r="C867" s="79"/>
      <c r="D867" s="4"/>
      <c r="E867" s="79"/>
      <c r="F867" s="81"/>
      <c r="G867" s="80"/>
      <c r="H867" s="80"/>
      <c r="I867" s="80"/>
      <c r="J867" s="4"/>
      <c r="K867" s="79"/>
      <c r="L867" s="81"/>
      <c r="M867" s="138"/>
      <c r="N867" s="4"/>
      <c r="O867" s="139"/>
      <c r="P867" s="139"/>
      <c r="Q867" s="139"/>
      <c r="R867" s="139"/>
      <c r="S867" s="139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15.75" customHeight="1">
      <c r="A868" s="4"/>
      <c r="B868" s="4"/>
      <c r="C868" s="79"/>
      <c r="D868" s="4"/>
      <c r="E868" s="79"/>
      <c r="F868" s="81"/>
      <c r="G868" s="80"/>
      <c r="H868" s="80"/>
      <c r="I868" s="80"/>
      <c r="J868" s="4"/>
      <c r="K868" s="79"/>
      <c r="L868" s="81"/>
      <c r="M868" s="138"/>
      <c r="N868" s="4"/>
      <c r="O868" s="139"/>
      <c r="P868" s="139"/>
      <c r="Q868" s="139"/>
      <c r="R868" s="139"/>
      <c r="S868" s="139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15.75" customHeight="1">
      <c r="A869" s="4"/>
      <c r="B869" s="4"/>
      <c r="C869" s="79"/>
      <c r="D869" s="4"/>
      <c r="E869" s="79"/>
      <c r="F869" s="81"/>
      <c r="G869" s="80"/>
      <c r="H869" s="80"/>
      <c r="I869" s="80"/>
      <c r="J869" s="4"/>
      <c r="K869" s="79"/>
      <c r="L869" s="81"/>
      <c r="M869" s="138"/>
      <c r="N869" s="4"/>
      <c r="O869" s="139"/>
      <c r="P869" s="139"/>
      <c r="Q869" s="139"/>
      <c r="R869" s="139"/>
      <c r="S869" s="139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15.75" customHeight="1">
      <c r="A870" s="4"/>
      <c r="B870" s="4"/>
      <c r="C870" s="79"/>
      <c r="D870" s="4"/>
      <c r="E870" s="79"/>
      <c r="F870" s="81"/>
      <c r="G870" s="80"/>
      <c r="H870" s="80"/>
      <c r="I870" s="80"/>
      <c r="J870" s="4"/>
      <c r="K870" s="79"/>
      <c r="L870" s="81"/>
      <c r="M870" s="138"/>
      <c r="N870" s="4"/>
      <c r="O870" s="139"/>
      <c r="P870" s="139"/>
      <c r="Q870" s="139"/>
      <c r="R870" s="139"/>
      <c r="S870" s="139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15.75" customHeight="1">
      <c r="A871" s="4"/>
      <c r="B871" s="4"/>
      <c r="C871" s="79"/>
      <c r="D871" s="4"/>
      <c r="E871" s="79"/>
      <c r="F871" s="81"/>
      <c r="G871" s="80"/>
      <c r="H871" s="80"/>
      <c r="I871" s="80"/>
      <c r="J871" s="4"/>
      <c r="K871" s="79"/>
      <c r="L871" s="81"/>
      <c r="M871" s="138"/>
      <c r="N871" s="4"/>
      <c r="O871" s="139"/>
      <c r="P871" s="139"/>
      <c r="Q871" s="139"/>
      <c r="R871" s="139"/>
      <c r="S871" s="139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15.75" customHeight="1">
      <c r="A872" s="4"/>
      <c r="B872" s="4"/>
      <c r="C872" s="79"/>
      <c r="D872" s="4"/>
      <c r="E872" s="79"/>
      <c r="F872" s="81"/>
      <c r="G872" s="80"/>
      <c r="H872" s="80"/>
      <c r="I872" s="80"/>
      <c r="J872" s="4"/>
      <c r="K872" s="79"/>
      <c r="L872" s="81"/>
      <c r="M872" s="138"/>
      <c r="N872" s="4"/>
      <c r="O872" s="139"/>
      <c r="P872" s="139"/>
      <c r="Q872" s="139"/>
      <c r="R872" s="139"/>
      <c r="S872" s="139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15.75" customHeight="1">
      <c r="A873" s="4"/>
      <c r="B873" s="4"/>
      <c r="C873" s="79"/>
      <c r="D873" s="4"/>
      <c r="E873" s="79"/>
      <c r="F873" s="81"/>
      <c r="G873" s="80"/>
      <c r="H873" s="80"/>
      <c r="I873" s="80"/>
      <c r="J873" s="4"/>
      <c r="K873" s="79"/>
      <c r="L873" s="81"/>
      <c r="M873" s="138"/>
      <c r="N873" s="4"/>
      <c r="O873" s="139"/>
      <c r="P873" s="139"/>
      <c r="Q873" s="139"/>
      <c r="R873" s="139"/>
      <c r="S873" s="139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15.75" customHeight="1">
      <c r="A874" s="4"/>
      <c r="B874" s="4"/>
      <c r="C874" s="79"/>
      <c r="D874" s="4"/>
      <c r="E874" s="79"/>
      <c r="F874" s="81"/>
      <c r="G874" s="80"/>
      <c r="H874" s="80"/>
      <c r="I874" s="80"/>
      <c r="J874" s="4"/>
      <c r="K874" s="79"/>
      <c r="L874" s="81"/>
      <c r="M874" s="138"/>
      <c r="N874" s="4"/>
      <c r="O874" s="139"/>
      <c r="P874" s="139"/>
      <c r="Q874" s="139"/>
      <c r="R874" s="139"/>
      <c r="S874" s="139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15.75" customHeight="1">
      <c r="A875" s="4"/>
      <c r="B875" s="4"/>
      <c r="C875" s="79"/>
      <c r="D875" s="4"/>
      <c r="E875" s="79"/>
      <c r="F875" s="81"/>
      <c r="G875" s="80"/>
      <c r="H875" s="80"/>
      <c r="I875" s="80"/>
      <c r="J875" s="4"/>
      <c r="K875" s="79"/>
      <c r="L875" s="81"/>
      <c r="M875" s="138"/>
      <c r="N875" s="4"/>
      <c r="O875" s="139"/>
      <c r="P875" s="139"/>
      <c r="Q875" s="139"/>
      <c r="R875" s="139"/>
      <c r="S875" s="139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15.75" customHeight="1">
      <c r="A876" s="4"/>
      <c r="B876" s="4"/>
      <c r="C876" s="79"/>
      <c r="D876" s="4"/>
      <c r="E876" s="79"/>
      <c r="F876" s="81"/>
      <c r="G876" s="80"/>
      <c r="H876" s="80"/>
      <c r="I876" s="80"/>
      <c r="J876" s="4"/>
      <c r="K876" s="79"/>
      <c r="L876" s="81"/>
      <c r="M876" s="138"/>
      <c r="N876" s="4"/>
      <c r="O876" s="139"/>
      <c r="P876" s="139"/>
      <c r="Q876" s="139"/>
      <c r="R876" s="139"/>
      <c r="S876" s="139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15.75" customHeight="1">
      <c r="A877" s="4"/>
      <c r="B877" s="4"/>
      <c r="C877" s="79"/>
      <c r="D877" s="4"/>
      <c r="E877" s="79"/>
      <c r="F877" s="81"/>
      <c r="G877" s="80"/>
      <c r="H877" s="80"/>
      <c r="I877" s="80"/>
      <c r="J877" s="4"/>
      <c r="K877" s="79"/>
      <c r="L877" s="81"/>
      <c r="M877" s="138"/>
      <c r="N877" s="4"/>
      <c r="O877" s="139"/>
      <c r="P877" s="139"/>
      <c r="Q877" s="139"/>
      <c r="R877" s="139"/>
      <c r="S877" s="139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15.75" customHeight="1">
      <c r="A878" s="4"/>
      <c r="B878" s="4"/>
      <c r="C878" s="79"/>
      <c r="D878" s="4"/>
      <c r="E878" s="79"/>
      <c r="F878" s="81"/>
      <c r="G878" s="80"/>
      <c r="H878" s="80"/>
      <c r="I878" s="80"/>
      <c r="J878" s="4"/>
      <c r="K878" s="79"/>
      <c r="L878" s="81"/>
      <c r="M878" s="138"/>
      <c r="N878" s="4"/>
      <c r="O878" s="139"/>
      <c r="P878" s="139"/>
      <c r="Q878" s="139"/>
      <c r="R878" s="139"/>
      <c r="S878" s="139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15.75" customHeight="1">
      <c r="A879" s="4"/>
      <c r="B879" s="4"/>
      <c r="C879" s="79"/>
      <c r="D879" s="4"/>
      <c r="E879" s="79"/>
      <c r="F879" s="81"/>
      <c r="G879" s="80"/>
      <c r="H879" s="80"/>
      <c r="I879" s="80"/>
      <c r="J879" s="4"/>
      <c r="K879" s="79"/>
      <c r="L879" s="81"/>
      <c r="M879" s="138"/>
      <c r="N879" s="4"/>
      <c r="O879" s="139"/>
      <c r="P879" s="139"/>
      <c r="Q879" s="139"/>
      <c r="R879" s="139"/>
      <c r="S879" s="139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15.75" customHeight="1">
      <c r="A880" s="4"/>
      <c r="B880" s="4"/>
      <c r="C880" s="79"/>
      <c r="D880" s="4"/>
      <c r="E880" s="79"/>
      <c r="F880" s="81"/>
      <c r="G880" s="80"/>
      <c r="H880" s="80"/>
      <c r="I880" s="80"/>
      <c r="J880" s="4"/>
      <c r="K880" s="79"/>
      <c r="L880" s="81"/>
      <c r="M880" s="138"/>
      <c r="N880" s="4"/>
      <c r="O880" s="139"/>
      <c r="P880" s="139"/>
      <c r="Q880" s="139"/>
      <c r="R880" s="139"/>
      <c r="S880" s="139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ht="15.75" customHeight="1">
      <c r="A881" s="4"/>
      <c r="B881" s="4"/>
      <c r="C881" s="79"/>
      <c r="D881" s="4"/>
      <c r="E881" s="79"/>
      <c r="F881" s="81"/>
      <c r="G881" s="80"/>
      <c r="H881" s="80"/>
      <c r="I881" s="80"/>
      <c r="J881" s="4"/>
      <c r="K881" s="79"/>
      <c r="L881" s="81"/>
      <c r="M881" s="138"/>
      <c r="N881" s="4"/>
      <c r="O881" s="139"/>
      <c r="P881" s="139"/>
      <c r="Q881" s="139"/>
      <c r="R881" s="139"/>
      <c r="S881" s="139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ht="15.75" customHeight="1">
      <c r="A882" s="4"/>
      <c r="B882" s="4"/>
      <c r="C882" s="79"/>
      <c r="D882" s="4"/>
      <c r="E882" s="79"/>
      <c r="F882" s="81"/>
      <c r="G882" s="80"/>
      <c r="H882" s="80"/>
      <c r="I882" s="80"/>
      <c r="J882" s="4"/>
      <c r="K882" s="79"/>
      <c r="L882" s="81"/>
      <c r="M882" s="138"/>
      <c r="N882" s="4"/>
      <c r="O882" s="139"/>
      <c r="P882" s="139"/>
      <c r="Q882" s="139"/>
      <c r="R882" s="139"/>
      <c r="S882" s="139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ht="15.75" customHeight="1">
      <c r="A883" s="4"/>
      <c r="B883" s="4"/>
      <c r="C883" s="79"/>
      <c r="D883" s="4"/>
      <c r="E883" s="79"/>
      <c r="F883" s="81"/>
      <c r="G883" s="80"/>
      <c r="H883" s="80"/>
      <c r="I883" s="80"/>
      <c r="J883" s="4"/>
      <c r="K883" s="79"/>
      <c r="L883" s="81"/>
      <c r="M883" s="138"/>
      <c r="N883" s="4"/>
      <c r="O883" s="139"/>
      <c r="P883" s="139"/>
      <c r="Q883" s="139"/>
      <c r="R883" s="139"/>
      <c r="S883" s="139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ht="15.75" customHeight="1">
      <c r="A884" s="4"/>
      <c r="B884" s="4"/>
      <c r="C884" s="79"/>
      <c r="D884" s="4"/>
      <c r="E884" s="79"/>
      <c r="F884" s="81"/>
      <c r="G884" s="80"/>
      <c r="H884" s="80"/>
      <c r="I884" s="80"/>
      <c r="J884" s="4"/>
      <c r="K884" s="79"/>
      <c r="L884" s="81"/>
      <c r="M884" s="138"/>
      <c r="N884" s="4"/>
      <c r="O884" s="139"/>
      <c r="P884" s="139"/>
      <c r="Q884" s="139"/>
      <c r="R884" s="139"/>
      <c r="S884" s="139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ht="15.75" customHeight="1">
      <c r="A885" s="4"/>
      <c r="B885" s="4"/>
      <c r="C885" s="79"/>
      <c r="D885" s="4"/>
      <c r="E885" s="79"/>
      <c r="F885" s="81"/>
      <c r="G885" s="80"/>
      <c r="H885" s="80"/>
      <c r="I885" s="80"/>
      <c r="J885" s="4"/>
      <c r="K885" s="79"/>
      <c r="L885" s="81"/>
      <c r="M885" s="138"/>
      <c r="N885" s="4"/>
      <c r="O885" s="139"/>
      <c r="P885" s="139"/>
      <c r="Q885" s="139"/>
      <c r="R885" s="139"/>
      <c r="S885" s="139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ht="15.75" customHeight="1">
      <c r="A886" s="4"/>
      <c r="B886" s="4"/>
      <c r="C886" s="79"/>
      <c r="D886" s="4"/>
      <c r="E886" s="79"/>
      <c r="F886" s="81"/>
      <c r="G886" s="80"/>
      <c r="H886" s="80"/>
      <c r="I886" s="80"/>
      <c r="J886" s="4"/>
      <c r="K886" s="79"/>
      <c r="L886" s="81"/>
      <c r="M886" s="138"/>
      <c r="N886" s="4"/>
      <c r="O886" s="139"/>
      <c r="P886" s="139"/>
      <c r="Q886" s="139"/>
      <c r="R886" s="139"/>
      <c r="S886" s="139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ht="15.75" customHeight="1">
      <c r="A887" s="4"/>
      <c r="B887" s="4"/>
      <c r="C887" s="79"/>
      <c r="D887" s="4"/>
      <c r="E887" s="79"/>
      <c r="F887" s="81"/>
      <c r="G887" s="80"/>
      <c r="H887" s="80"/>
      <c r="I887" s="80"/>
      <c r="J887" s="4"/>
      <c r="K887" s="79"/>
      <c r="L887" s="81"/>
      <c r="M887" s="138"/>
      <c r="N887" s="4"/>
      <c r="O887" s="139"/>
      <c r="P887" s="139"/>
      <c r="Q887" s="139"/>
      <c r="R887" s="139"/>
      <c r="S887" s="139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ht="15.75" customHeight="1">
      <c r="A888" s="4"/>
      <c r="B888" s="4"/>
      <c r="C888" s="79"/>
      <c r="D888" s="4"/>
      <c r="E888" s="79"/>
      <c r="F888" s="81"/>
      <c r="G888" s="80"/>
      <c r="H888" s="80"/>
      <c r="I888" s="80"/>
      <c r="J888" s="4"/>
      <c r="K888" s="79"/>
      <c r="L888" s="81"/>
      <c r="M888" s="138"/>
      <c r="N888" s="4"/>
      <c r="O888" s="139"/>
      <c r="P888" s="139"/>
      <c r="Q888" s="139"/>
      <c r="R888" s="139"/>
      <c r="S888" s="139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ht="15.75" customHeight="1">
      <c r="A889" s="4"/>
      <c r="B889" s="4"/>
      <c r="C889" s="79"/>
      <c r="D889" s="4"/>
      <c r="E889" s="79"/>
      <c r="F889" s="81"/>
      <c r="G889" s="80"/>
      <c r="H889" s="80"/>
      <c r="I889" s="80"/>
      <c r="J889" s="4"/>
      <c r="K889" s="79"/>
      <c r="L889" s="81"/>
      <c r="M889" s="138"/>
      <c r="N889" s="4"/>
      <c r="O889" s="139"/>
      <c r="P889" s="139"/>
      <c r="Q889" s="139"/>
      <c r="R889" s="139"/>
      <c r="S889" s="139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ht="15.75" customHeight="1">
      <c r="A890" s="4"/>
      <c r="B890" s="4"/>
      <c r="C890" s="79"/>
      <c r="D890" s="4"/>
      <c r="E890" s="79"/>
      <c r="F890" s="81"/>
      <c r="G890" s="80"/>
      <c r="H890" s="80"/>
      <c r="I890" s="80"/>
      <c r="J890" s="4"/>
      <c r="K890" s="79"/>
      <c r="L890" s="81"/>
      <c r="M890" s="138"/>
      <c r="N890" s="4"/>
      <c r="O890" s="139"/>
      <c r="P890" s="139"/>
      <c r="Q890" s="139"/>
      <c r="R890" s="139"/>
      <c r="S890" s="139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ht="15.75" customHeight="1">
      <c r="A891" s="4"/>
      <c r="B891" s="4"/>
      <c r="C891" s="79"/>
      <c r="D891" s="4"/>
      <c r="E891" s="79"/>
      <c r="F891" s="81"/>
      <c r="G891" s="80"/>
      <c r="H891" s="80"/>
      <c r="I891" s="80"/>
      <c r="J891" s="4"/>
      <c r="K891" s="79"/>
      <c r="L891" s="81"/>
      <c r="M891" s="138"/>
      <c r="N891" s="4"/>
      <c r="O891" s="139"/>
      <c r="P891" s="139"/>
      <c r="Q891" s="139"/>
      <c r="R891" s="139"/>
      <c r="S891" s="139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ht="15.75" customHeight="1">
      <c r="A892" s="4"/>
      <c r="B892" s="4"/>
      <c r="C892" s="79"/>
      <c r="D892" s="4"/>
      <c r="E892" s="79"/>
      <c r="F892" s="81"/>
      <c r="G892" s="80"/>
      <c r="H892" s="80"/>
      <c r="I892" s="80"/>
      <c r="J892" s="4"/>
      <c r="K892" s="79"/>
      <c r="L892" s="81"/>
      <c r="M892" s="138"/>
      <c r="N892" s="4"/>
      <c r="O892" s="139"/>
      <c r="P892" s="139"/>
      <c r="Q892" s="139"/>
      <c r="R892" s="139"/>
      <c r="S892" s="139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ht="15.75" customHeight="1">
      <c r="A893" s="4"/>
      <c r="B893" s="4"/>
      <c r="C893" s="79"/>
      <c r="D893" s="4"/>
      <c r="E893" s="79"/>
      <c r="F893" s="81"/>
      <c r="G893" s="80"/>
      <c r="H893" s="80"/>
      <c r="I893" s="80"/>
      <c r="J893" s="4"/>
      <c r="K893" s="79"/>
      <c r="L893" s="81"/>
      <c r="M893" s="138"/>
      <c r="N893" s="4"/>
      <c r="O893" s="139"/>
      <c r="P893" s="139"/>
      <c r="Q893" s="139"/>
      <c r="R893" s="139"/>
      <c r="S893" s="139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ht="15.75" customHeight="1">
      <c r="A894" s="4"/>
      <c r="B894" s="4"/>
      <c r="C894" s="79"/>
      <c r="D894" s="4"/>
      <c r="E894" s="79"/>
      <c r="F894" s="81"/>
      <c r="G894" s="80"/>
      <c r="H894" s="80"/>
      <c r="I894" s="80"/>
      <c r="J894" s="4"/>
      <c r="K894" s="79"/>
      <c r="L894" s="81"/>
      <c r="M894" s="138"/>
      <c r="N894" s="4"/>
      <c r="O894" s="139"/>
      <c r="P894" s="139"/>
      <c r="Q894" s="139"/>
      <c r="R894" s="139"/>
      <c r="S894" s="139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ht="15.75" customHeight="1">
      <c r="A895" s="4"/>
      <c r="B895" s="4"/>
      <c r="C895" s="79"/>
      <c r="D895" s="4"/>
      <c r="E895" s="79"/>
      <c r="F895" s="81"/>
      <c r="G895" s="80"/>
      <c r="H895" s="80"/>
      <c r="I895" s="80"/>
      <c r="J895" s="4"/>
      <c r="K895" s="79"/>
      <c r="L895" s="81"/>
      <c r="M895" s="138"/>
      <c r="N895" s="4"/>
      <c r="O895" s="139"/>
      <c r="P895" s="139"/>
      <c r="Q895" s="139"/>
      <c r="R895" s="139"/>
      <c r="S895" s="139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ht="15.75" customHeight="1">
      <c r="A896" s="4"/>
      <c r="B896" s="4"/>
      <c r="C896" s="79"/>
      <c r="D896" s="4"/>
      <c r="E896" s="79"/>
      <c r="F896" s="81"/>
      <c r="G896" s="80"/>
      <c r="H896" s="80"/>
      <c r="I896" s="80"/>
      <c r="J896" s="4"/>
      <c r="K896" s="79"/>
      <c r="L896" s="81"/>
      <c r="M896" s="138"/>
      <c r="N896" s="4"/>
      <c r="O896" s="139"/>
      <c r="P896" s="139"/>
      <c r="Q896" s="139"/>
      <c r="R896" s="139"/>
      <c r="S896" s="139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ht="15.75" customHeight="1">
      <c r="A897" s="4"/>
      <c r="B897" s="4"/>
      <c r="C897" s="79"/>
      <c r="D897" s="4"/>
      <c r="E897" s="79"/>
      <c r="F897" s="81"/>
      <c r="G897" s="80"/>
      <c r="H897" s="80"/>
      <c r="I897" s="80"/>
      <c r="J897" s="4"/>
      <c r="K897" s="79"/>
      <c r="L897" s="81"/>
      <c r="M897" s="138"/>
      <c r="N897" s="4"/>
      <c r="O897" s="139"/>
      <c r="P897" s="139"/>
      <c r="Q897" s="139"/>
      <c r="R897" s="139"/>
      <c r="S897" s="139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ht="15.75" customHeight="1">
      <c r="A898" s="4"/>
      <c r="B898" s="4"/>
      <c r="C898" s="79"/>
      <c r="D898" s="4"/>
      <c r="E898" s="79"/>
      <c r="F898" s="81"/>
      <c r="G898" s="80"/>
      <c r="H898" s="80"/>
      <c r="I898" s="80"/>
      <c r="J898" s="4"/>
      <c r="K898" s="79"/>
      <c r="L898" s="81"/>
      <c r="M898" s="138"/>
      <c r="N898" s="4"/>
      <c r="O898" s="139"/>
      <c r="P898" s="139"/>
      <c r="Q898" s="139"/>
      <c r="R898" s="139"/>
      <c r="S898" s="139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ht="15.75" customHeight="1">
      <c r="A899" s="4"/>
      <c r="B899" s="4"/>
      <c r="C899" s="79"/>
      <c r="D899" s="4"/>
      <c r="E899" s="79"/>
      <c r="F899" s="81"/>
      <c r="G899" s="80"/>
      <c r="H899" s="80"/>
      <c r="I899" s="80"/>
      <c r="J899" s="4"/>
      <c r="K899" s="79"/>
      <c r="L899" s="81"/>
      <c r="M899" s="138"/>
      <c r="N899" s="4"/>
      <c r="O899" s="139"/>
      <c r="P899" s="139"/>
      <c r="Q899" s="139"/>
      <c r="R899" s="139"/>
      <c r="S899" s="139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ht="15.75" customHeight="1">
      <c r="A900" s="4"/>
      <c r="B900" s="4"/>
      <c r="C900" s="79"/>
      <c r="D900" s="4"/>
      <c r="E900" s="79"/>
      <c r="F900" s="81"/>
      <c r="G900" s="80"/>
      <c r="H900" s="80"/>
      <c r="I900" s="80"/>
      <c r="J900" s="4"/>
      <c r="K900" s="79"/>
      <c r="L900" s="81"/>
      <c r="M900" s="138"/>
      <c r="N900" s="4"/>
      <c r="O900" s="139"/>
      <c r="P900" s="139"/>
      <c r="Q900" s="139"/>
      <c r="R900" s="139"/>
      <c r="S900" s="139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ht="15.75" customHeight="1">
      <c r="A901" s="4"/>
      <c r="B901" s="4"/>
      <c r="C901" s="79"/>
      <c r="D901" s="4"/>
      <c r="E901" s="79"/>
      <c r="F901" s="81"/>
      <c r="G901" s="80"/>
      <c r="H901" s="80"/>
      <c r="I901" s="80"/>
      <c r="J901" s="4"/>
      <c r="K901" s="79"/>
      <c r="L901" s="81"/>
      <c r="M901" s="138"/>
      <c r="N901" s="4"/>
      <c r="O901" s="139"/>
      <c r="P901" s="139"/>
      <c r="Q901" s="139"/>
      <c r="R901" s="139"/>
      <c r="S901" s="139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ht="15.75" customHeight="1">
      <c r="A902" s="4"/>
      <c r="B902" s="4"/>
      <c r="C902" s="79"/>
      <c r="D902" s="4"/>
      <c r="E902" s="79"/>
      <c r="F902" s="81"/>
      <c r="G902" s="80"/>
      <c r="H902" s="80"/>
      <c r="I902" s="80"/>
      <c r="J902" s="4"/>
      <c r="K902" s="79"/>
      <c r="L902" s="81"/>
      <c r="M902" s="138"/>
      <c r="N902" s="4"/>
      <c r="O902" s="139"/>
      <c r="P902" s="139"/>
      <c r="Q902" s="139"/>
      <c r="R902" s="139"/>
      <c r="S902" s="139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ht="15.75" customHeight="1">
      <c r="A903" s="4"/>
      <c r="B903" s="4"/>
      <c r="C903" s="79"/>
      <c r="D903" s="4"/>
      <c r="E903" s="79"/>
      <c r="F903" s="81"/>
      <c r="G903" s="80"/>
      <c r="H903" s="80"/>
      <c r="I903" s="80"/>
      <c r="J903" s="4"/>
      <c r="K903" s="79"/>
      <c r="L903" s="81"/>
      <c r="M903" s="138"/>
      <c r="N903" s="4"/>
      <c r="O903" s="139"/>
      <c r="P903" s="139"/>
      <c r="Q903" s="139"/>
      <c r="R903" s="139"/>
      <c r="S903" s="139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ht="15.75" customHeight="1">
      <c r="A904" s="4"/>
      <c r="B904" s="4"/>
      <c r="C904" s="79"/>
      <c r="D904" s="4"/>
      <c r="E904" s="79"/>
      <c r="F904" s="81"/>
      <c r="G904" s="80"/>
      <c r="H904" s="80"/>
      <c r="I904" s="80"/>
      <c r="J904" s="4"/>
      <c r="K904" s="79"/>
      <c r="L904" s="81"/>
      <c r="M904" s="138"/>
      <c r="N904" s="4"/>
      <c r="O904" s="139"/>
      <c r="P904" s="139"/>
      <c r="Q904" s="139"/>
      <c r="R904" s="139"/>
      <c r="S904" s="139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ht="15.75" customHeight="1">
      <c r="A905" s="4"/>
      <c r="B905" s="4"/>
      <c r="C905" s="79"/>
      <c r="D905" s="4"/>
      <c r="E905" s="79"/>
      <c r="F905" s="81"/>
      <c r="G905" s="80"/>
      <c r="H905" s="80"/>
      <c r="I905" s="80"/>
      <c r="J905" s="4"/>
      <c r="K905" s="79"/>
      <c r="L905" s="81"/>
      <c r="M905" s="138"/>
      <c r="N905" s="4"/>
      <c r="O905" s="139"/>
      <c r="P905" s="139"/>
      <c r="Q905" s="139"/>
      <c r="R905" s="139"/>
      <c r="S905" s="139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ht="15.75" customHeight="1">
      <c r="A906" s="4"/>
      <c r="B906" s="4"/>
      <c r="C906" s="79"/>
      <c r="D906" s="4"/>
      <c r="E906" s="79"/>
      <c r="F906" s="81"/>
      <c r="G906" s="80"/>
      <c r="H906" s="80"/>
      <c r="I906" s="80"/>
      <c r="J906" s="4"/>
      <c r="K906" s="79"/>
      <c r="L906" s="81"/>
      <c r="M906" s="138"/>
      <c r="N906" s="4"/>
      <c r="O906" s="139"/>
      <c r="P906" s="139"/>
      <c r="Q906" s="139"/>
      <c r="R906" s="139"/>
      <c r="S906" s="139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ht="15.75" customHeight="1">
      <c r="A907" s="4"/>
      <c r="B907" s="4"/>
      <c r="C907" s="79"/>
      <c r="D907" s="4"/>
      <c r="E907" s="79"/>
      <c r="F907" s="81"/>
      <c r="G907" s="80"/>
      <c r="H907" s="80"/>
      <c r="I907" s="80"/>
      <c r="J907" s="4"/>
      <c r="K907" s="79"/>
      <c r="L907" s="81"/>
      <c r="M907" s="138"/>
      <c r="N907" s="4"/>
      <c r="O907" s="139"/>
      <c r="P907" s="139"/>
      <c r="Q907" s="139"/>
      <c r="R907" s="139"/>
      <c r="S907" s="139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ht="15.75" customHeight="1">
      <c r="A908" s="4"/>
      <c r="B908" s="4"/>
      <c r="C908" s="79"/>
      <c r="D908" s="4"/>
      <c r="E908" s="79"/>
      <c r="F908" s="81"/>
      <c r="G908" s="80"/>
      <c r="H908" s="80"/>
      <c r="I908" s="80"/>
      <c r="J908" s="4"/>
      <c r="K908" s="79"/>
      <c r="L908" s="81"/>
      <c r="M908" s="138"/>
      <c r="N908" s="4"/>
      <c r="O908" s="139"/>
      <c r="P908" s="139"/>
      <c r="Q908" s="139"/>
      <c r="R908" s="139"/>
      <c r="S908" s="139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ht="15.75" customHeight="1">
      <c r="A909" s="4"/>
      <c r="B909" s="4"/>
      <c r="C909" s="79"/>
      <c r="D909" s="4"/>
      <c r="E909" s="79"/>
      <c r="F909" s="81"/>
      <c r="G909" s="80"/>
      <c r="H909" s="80"/>
      <c r="I909" s="80"/>
      <c r="J909" s="4"/>
      <c r="K909" s="79"/>
      <c r="L909" s="81"/>
      <c r="M909" s="138"/>
      <c r="N909" s="4"/>
      <c r="O909" s="139"/>
      <c r="P909" s="139"/>
      <c r="Q909" s="139"/>
      <c r="R909" s="139"/>
      <c r="S909" s="139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ht="15.75" customHeight="1">
      <c r="A910" s="4"/>
      <c r="B910" s="4"/>
      <c r="C910" s="79"/>
      <c r="D910" s="4"/>
      <c r="E910" s="79"/>
      <c r="F910" s="81"/>
      <c r="G910" s="80"/>
      <c r="H910" s="80"/>
      <c r="I910" s="80"/>
      <c r="J910" s="4"/>
      <c r="K910" s="79"/>
      <c r="L910" s="81"/>
      <c r="M910" s="138"/>
      <c r="N910" s="4"/>
      <c r="O910" s="139"/>
      <c r="P910" s="139"/>
      <c r="Q910" s="139"/>
      <c r="R910" s="139"/>
      <c r="S910" s="139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ht="15.75" customHeight="1">
      <c r="A911" s="4"/>
      <c r="B911" s="4"/>
      <c r="C911" s="79"/>
      <c r="D911" s="4"/>
      <c r="E911" s="79"/>
      <c r="F911" s="81"/>
      <c r="G911" s="80"/>
      <c r="H911" s="80"/>
      <c r="I911" s="80"/>
      <c r="J911" s="4"/>
      <c r="K911" s="79"/>
      <c r="L911" s="81"/>
      <c r="M911" s="138"/>
      <c r="N911" s="4"/>
      <c r="O911" s="139"/>
      <c r="P911" s="139"/>
      <c r="Q911" s="139"/>
      <c r="R911" s="139"/>
      <c r="S911" s="139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ht="15.75" customHeight="1">
      <c r="A912" s="4"/>
      <c r="B912" s="4"/>
      <c r="C912" s="79"/>
      <c r="D912" s="4"/>
      <c r="E912" s="79"/>
      <c r="F912" s="81"/>
      <c r="G912" s="80"/>
      <c r="H912" s="80"/>
      <c r="I912" s="80"/>
      <c r="J912" s="4"/>
      <c r="K912" s="79"/>
      <c r="L912" s="81"/>
      <c r="M912" s="138"/>
      <c r="N912" s="4"/>
      <c r="O912" s="139"/>
      <c r="P912" s="139"/>
      <c r="Q912" s="139"/>
      <c r="R912" s="139"/>
      <c r="S912" s="139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ht="15.75" customHeight="1">
      <c r="A913" s="4"/>
      <c r="B913" s="4"/>
      <c r="C913" s="79"/>
      <c r="D913" s="4"/>
      <c r="E913" s="79"/>
      <c r="F913" s="81"/>
      <c r="G913" s="80"/>
      <c r="H913" s="80"/>
      <c r="I913" s="80"/>
      <c r="J913" s="4"/>
      <c r="K913" s="79"/>
      <c r="L913" s="81"/>
      <c r="M913" s="138"/>
      <c r="N913" s="4"/>
      <c r="O913" s="139"/>
      <c r="P913" s="139"/>
      <c r="Q913" s="139"/>
      <c r="R913" s="139"/>
      <c r="S913" s="139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ht="15.75" customHeight="1">
      <c r="A914" s="4"/>
      <c r="B914" s="4"/>
      <c r="C914" s="79"/>
      <c r="D914" s="4"/>
      <c r="E914" s="79"/>
      <c r="F914" s="81"/>
      <c r="G914" s="80"/>
      <c r="H914" s="80"/>
      <c r="I914" s="80"/>
      <c r="J914" s="4"/>
      <c r="K914" s="79"/>
      <c r="L914" s="81"/>
      <c r="M914" s="138"/>
      <c r="N914" s="4"/>
      <c r="O914" s="139"/>
      <c r="P914" s="139"/>
      <c r="Q914" s="139"/>
      <c r="R914" s="139"/>
      <c r="S914" s="139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ht="15.75" customHeight="1">
      <c r="A915" s="4"/>
      <c r="B915" s="4"/>
      <c r="C915" s="79"/>
      <c r="D915" s="4"/>
      <c r="E915" s="79"/>
      <c r="F915" s="81"/>
      <c r="G915" s="80"/>
      <c r="H915" s="80"/>
      <c r="I915" s="80"/>
      <c r="J915" s="4"/>
      <c r="K915" s="79"/>
      <c r="L915" s="81"/>
      <c r="M915" s="138"/>
      <c r="N915" s="4"/>
      <c r="O915" s="139"/>
      <c r="P915" s="139"/>
      <c r="Q915" s="139"/>
      <c r="R915" s="139"/>
      <c r="S915" s="139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ht="15.75" customHeight="1">
      <c r="A916" s="4"/>
      <c r="B916" s="4"/>
      <c r="C916" s="79"/>
      <c r="D916" s="4"/>
      <c r="E916" s="79"/>
      <c r="F916" s="81"/>
      <c r="G916" s="80"/>
      <c r="H916" s="80"/>
      <c r="I916" s="80"/>
      <c r="J916" s="4"/>
      <c r="K916" s="79"/>
      <c r="L916" s="81"/>
      <c r="M916" s="138"/>
      <c r="N916" s="4"/>
      <c r="O916" s="139"/>
      <c r="P916" s="139"/>
      <c r="Q916" s="139"/>
      <c r="R916" s="139"/>
      <c r="S916" s="139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ht="15.75" customHeight="1">
      <c r="A917" s="4"/>
      <c r="B917" s="4"/>
      <c r="C917" s="79"/>
      <c r="D917" s="4"/>
      <c r="E917" s="79"/>
      <c r="F917" s="81"/>
      <c r="G917" s="80"/>
      <c r="H917" s="80"/>
      <c r="I917" s="80"/>
      <c r="J917" s="4"/>
      <c r="K917" s="79"/>
      <c r="L917" s="81"/>
      <c r="M917" s="138"/>
      <c r="N917" s="4"/>
      <c r="O917" s="139"/>
      <c r="P917" s="139"/>
      <c r="Q917" s="139"/>
      <c r="R917" s="139"/>
      <c r="S917" s="139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ht="15.75" customHeight="1">
      <c r="A918" s="4"/>
      <c r="B918" s="4"/>
      <c r="C918" s="79"/>
      <c r="D918" s="4"/>
      <c r="E918" s="79"/>
      <c r="F918" s="81"/>
      <c r="G918" s="80"/>
      <c r="H918" s="80"/>
      <c r="I918" s="80"/>
      <c r="J918" s="4"/>
      <c r="K918" s="79"/>
      <c r="L918" s="81"/>
      <c r="M918" s="138"/>
      <c r="N918" s="4"/>
      <c r="O918" s="139"/>
      <c r="P918" s="139"/>
      <c r="Q918" s="139"/>
      <c r="R918" s="139"/>
      <c r="S918" s="139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ht="15.75" customHeight="1">
      <c r="A919" s="4"/>
      <c r="B919" s="4"/>
      <c r="C919" s="79"/>
      <c r="D919" s="4"/>
      <c r="E919" s="79"/>
      <c r="F919" s="81"/>
      <c r="G919" s="80"/>
      <c r="H919" s="80"/>
      <c r="I919" s="80"/>
      <c r="J919" s="4"/>
      <c r="K919" s="79"/>
      <c r="L919" s="81"/>
      <c r="M919" s="138"/>
      <c r="N919" s="4"/>
      <c r="O919" s="139"/>
      <c r="P919" s="139"/>
      <c r="Q919" s="139"/>
      <c r="R919" s="139"/>
      <c r="S919" s="139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ht="15.75" customHeight="1">
      <c r="A920" s="4"/>
      <c r="B920" s="4"/>
      <c r="C920" s="79"/>
      <c r="D920" s="4"/>
      <c r="E920" s="79"/>
      <c r="F920" s="81"/>
      <c r="G920" s="80"/>
      <c r="H920" s="80"/>
      <c r="I920" s="80"/>
      <c r="J920" s="4"/>
      <c r="K920" s="79"/>
      <c r="L920" s="81"/>
      <c r="M920" s="138"/>
      <c r="N920" s="4"/>
      <c r="O920" s="139"/>
      <c r="P920" s="139"/>
      <c r="Q920" s="139"/>
      <c r="R920" s="139"/>
      <c r="S920" s="139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ht="15.75" customHeight="1">
      <c r="A921" s="4"/>
      <c r="B921" s="4"/>
      <c r="C921" s="79"/>
      <c r="D921" s="4"/>
      <c r="E921" s="79"/>
      <c r="F921" s="81"/>
      <c r="G921" s="80"/>
      <c r="H921" s="80"/>
      <c r="I921" s="80"/>
      <c r="J921" s="4"/>
      <c r="K921" s="79"/>
      <c r="L921" s="81"/>
      <c r="M921" s="138"/>
      <c r="N921" s="4"/>
      <c r="O921" s="139"/>
      <c r="P921" s="139"/>
      <c r="Q921" s="139"/>
      <c r="R921" s="139"/>
      <c r="S921" s="139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ht="15.75" customHeight="1">
      <c r="A922" s="4"/>
      <c r="B922" s="4"/>
      <c r="C922" s="79"/>
      <c r="D922" s="4"/>
      <c r="E922" s="79"/>
      <c r="F922" s="81"/>
      <c r="G922" s="80"/>
      <c r="H922" s="80"/>
      <c r="I922" s="80"/>
      <c r="J922" s="4"/>
      <c r="K922" s="79"/>
      <c r="L922" s="81"/>
      <c r="M922" s="138"/>
      <c r="N922" s="4"/>
      <c r="O922" s="139"/>
      <c r="P922" s="139"/>
      <c r="Q922" s="139"/>
      <c r="R922" s="139"/>
      <c r="S922" s="139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ht="15.75" customHeight="1">
      <c r="A923" s="4"/>
      <c r="B923" s="4"/>
      <c r="C923" s="79"/>
      <c r="D923" s="4"/>
      <c r="E923" s="79"/>
      <c r="F923" s="81"/>
      <c r="G923" s="80"/>
      <c r="H923" s="80"/>
      <c r="I923" s="80"/>
      <c r="J923" s="4"/>
      <c r="K923" s="79"/>
      <c r="L923" s="81"/>
      <c r="M923" s="138"/>
      <c r="N923" s="4"/>
      <c r="O923" s="139"/>
      <c r="P923" s="139"/>
      <c r="Q923" s="139"/>
      <c r="R923" s="139"/>
      <c r="S923" s="139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ht="15.75" customHeight="1">
      <c r="A924" s="4"/>
      <c r="B924" s="4"/>
      <c r="C924" s="79"/>
      <c r="D924" s="4"/>
      <c r="E924" s="79"/>
      <c r="F924" s="81"/>
      <c r="G924" s="80"/>
      <c r="H924" s="80"/>
      <c r="I924" s="80"/>
      <c r="J924" s="4"/>
      <c r="K924" s="79"/>
      <c r="L924" s="81"/>
      <c r="M924" s="138"/>
      <c r="N924" s="4"/>
      <c r="O924" s="139"/>
      <c r="P924" s="139"/>
      <c r="Q924" s="139"/>
      <c r="R924" s="139"/>
      <c r="S924" s="139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ht="15.75" customHeight="1">
      <c r="A925" s="4"/>
      <c r="B925" s="4"/>
      <c r="C925" s="79"/>
      <c r="D925" s="4"/>
      <c r="E925" s="79"/>
      <c r="F925" s="81"/>
      <c r="G925" s="80"/>
      <c r="H925" s="80"/>
      <c r="I925" s="80"/>
      <c r="J925" s="4"/>
      <c r="K925" s="79"/>
      <c r="L925" s="81"/>
      <c r="M925" s="138"/>
      <c r="N925" s="4"/>
      <c r="O925" s="139"/>
      <c r="P925" s="139"/>
      <c r="Q925" s="139"/>
      <c r="R925" s="139"/>
      <c r="S925" s="139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ht="15.75" customHeight="1">
      <c r="A926" s="4"/>
      <c r="B926" s="4"/>
      <c r="C926" s="79"/>
      <c r="D926" s="4"/>
      <c r="E926" s="79"/>
      <c r="F926" s="81"/>
      <c r="G926" s="80"/>
      <c r="H926" s="80"/>
      <c r="I926" s="80"/>
      <c r="J926" s="4"/>
      <c r="K926" s="79"/>
      <c r="L926" s="81"/>
      <c r="M926" s="138"/>
      <c r="N926" s="4"/>
      <c r="O926" s="139"/>
      <c r="P926" s="139"/>
      <c r="Q926" s="139"/>
      <c r="R926" s="139"/>
      <c r="S926" s="139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ht="15.75" customHeight="1">
      <c r="A927" s="4"/>
      <c r="B927" s="4"/>
      <c r="C927" s="79"/>
      <c r="D927" s="4"/>
      <c r="E927" s="79"/>
      <c r="F927" s="81"/>
      <c r="G927" s="80"/>
      <c r="H927" s="80"/>
      <c r="I927" s="80"/>
      <c r="J927" s="4"/>
      <c r="K927" s="79"/>
      <c r="L927" s="81"/>
      <c r="M927" s="138"/>
      <c r="N927" s="4"/>
      <c r="O927" s="139"/>
      <c r="P927" s="139"/>
      <c r="Q927" s="139"/>
      <c r="R927" s="139"/>
      <c r="S927" s="139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ht="15.75" customHeight="1">
      <c r="A928" s="4"/>
      <c r="B928" s="4"/>
      <c r="C928" s="79"/>
      <c r="D928" s="4"/>
      <c r="E928" s="79"/>
      <c r="F928" s="81"/>
      <c r="G928" s="80"/>
      <c r="H928" s="80"/>
      <c r="I928" s="80"/>
      <c r="J928" s="4"/>
      <c r="K928" s="79"/>
      <c r="L928" s="81"/>
      <c r="M928" s="138"/>
      <c r="N928" s="4"/>
      <c r="O928" s="139"/>
      <c r="P928" s="139"/>
      <c r="Q928" s="139"/>
      <c r="R928" s="139"/>
      <c r="S928" s="139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ht="15.75" customHeight="1">
      <c r="A929" s="4"/>
      <c r="B929" s="4"/>
      <c r="C929" s="79"/>
      <c r="D929" s="4"/>
      <c r="E929" s="79"/>
      <c r="F929" s="81"/>
      <c r="G929" s="80"/>
      <c r="H929" s="80"/>
      <c r="I929" s="80"/>
      <c r="J929" s="4"/>
      <c r="K929" s="79"/>
      <c r="L929" s="81"/>
      <c r="M929" s="138"/>
      <c r="N929" s="4"/>
      <c r="O929" s="139"/>
      <c r="P929" s="139"/>
      <c r="Q929" s="139"/>
      <c r="R929" s="139"/>
      <c r="S929" s="139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ht="15.75" customHeight="1">
      <c r="A930" s="4"/>
      <c r="B930" s="4"/>
      <c r="C930" s="79"/>
      <c r="D930" s="4"/>
      <c r="E930" s="79"/>
      <c r="F930" s="81"/>
      <c r="G930" s="80"/>
      <c r="H930" s="80"/>
      <c r="I930" s="80"/>
      <c r="J930" s="4"/>
      <c r="K930" s="79"/>
      <c r="L930" s="81"/>
      <c r="M930" s="138"/>
      <c r="N930" s="4"/>
      <c r="O930" s="139"/>
      <c r="P930" s="139"/>
      <c r="Q930" s="139"/>
      <c r="R930" s="139"/>
      <c r="S930" s="139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ht="15.75" customHeight="1">
      <c r="A931" s="4"/>
      <c r="B931" s="4"/>
      <c r="C931" s="79"/>
      <c r="D931" s="4"/>
      <c r="E931" s="79"/>
      <c r="F931" s="81"/>
      <c r="G931" s="80"/>
      <c r="H931" s="80"/>
      <c r="I931" s="80"/>
      <c r="J931" s="4"/>
      <c r="K931" s="79"/>
      <c r="L931" s="81"/>
      <c r="M931" s="138"/>
      <c r="N931" s="4"/>
      <c r="O931" s="139"/>
      <c r="P931" s="139"/>
      <c r="Q931" s="139"/>
      <c r="R931" s="139"/>
      <c r="S931" s="139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ht="15.75" customHeight="1">
      <c r="A932" s="4"/>
      <c r="B932" s="4"/>
      <c r="C932" s="79"/>
      <c r="D932" s="4"/>
      <c r="E932" s="79"/>
      <c r="F932" s="81"/>
      <c r="G932" s="80"/>
      <c r="H932" s="80"/>
      <c r="I932" s="80"/>
      <c r="J932" s="4"/>
      <c r="K932" s="79"/>
      <c r="L932" s="81"/>
      <c r="M932" s="138"/>
      <c r="N932" s="4"/>
      <c r="O932" s="139"/>
      <c r="P932" s="139"/>
      <c r="Q932" s="139"/>
      <c r="R932" s="139"/>
      <c r="S932" s="139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ht="15.75" customHeight="1">
      <c r="A933" s="4"/>
      <c r="B933" s="4"/>
      <c r="C933" s="79"/>
      <c r="D933" s="4"/>
      <c r="E933" s="79"/>
      <c r="F933" s="81"/>
      <c r="G933" s="80"/>
      <c r="H933" s="80"/>
      <c r="I933" s="80"/>
      <c r="J933" s="4"/>
      <c r="K933" s="79"/>
      <c r="L933" s="81"/>
      <c r="M933" s="138"/>
      <c r="N933" s="4"/>
      <c r="O933" s="139"/>
      <c r="P933" s="139"/>
      <c r="Q933" s="139"/>
      <c r="R933" s="139"/>
      <c r="S933" s="139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ht="15.75" customHeight="1">
      <c r="A934" s="4"/>
      <c r="B934" s="4"/>
      <c r="C934" s="79"/>
      <c r="D934" s="4"/>
      <c r="E934" s="79"/>
      <c r="F934" s="81"/>
      <c r="G934" s="80"/>
      <c r="H934" s="80"/>
      <c r="I934" s="80"/>
      <c r="J934" s="4"/>
      <c r="K934" s="79"/>
      <c r="L934" s="81"/>
      <c r="M934" s="138"/>
      <c r="N934" s="4"/>
      <c r="O934" s="139"/>
      <c r="P934" s="139"/>
      <c r="Q934" s="139"/>
      <c r="R934" s="139"/>
      <c r="S934" s="139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ht="15.75" customHeight="1">
      <c r="A935" s="4"/>
      <c r="B935" s="4"/>
      <c r="C935" s="79"/>
      <c r="D935" s="4"/>
      <c r="E935" s="79"/>
      <c r="F935" s="81"/>
      <c r="G935" s="80"/>
      <c r="H935" s="80"/>
      <c r="I935" s="80"/>
      <c r="J935" s="4"/>
      <c r="K935" s="79"/>
      <c r="L935" s="81"/>
      <c r="M935" s="138"/>
      <c r="N935" s="4"/>
      <c r="O935" s="139"/>
      <c r="P935" s="139"/>
      <c r="Q935" s="139"/>
      <c r="R935" s="139"/>
      <c r="S935" s="139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ht="15.75" customHeight="1">
      <c r="A936" s="4"/>
      <c r="B936" s="4"/>
      <c r="C936" s="79"/>
      <c r="D936" s="4"/>
      <c r="E936" s="79"/>
      <c r="F936" s="81"/>
      <c r="G936" s="80"/>
      <c r="H936" s="80"/>
      <c r="I936" s="80"/>
      <c r="J936" s="4"/>
      <c r="K936" s="79"/>
      <c r="L936" s="81"/>
      <c r="M936" s="138"/>
      <c r="N936" s="4"/>
      <c r="O936" s="139"/>
      <c r="P936" s="139"/>
      <c r="Q936" s="139"/>
      <c r="R936" s="139"/>
      <c r="S936" s="139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ht="15.75" customHeight="1">
      <c r="A937" s="4"/>
      <c r="B937" s="4"/>
      <c r="C937" s="79"/>
      <c r="D937" s="4"/>
      <c r="E937" s="79"/>
      <c r="F937" s="81"/>
      <c r="G937" s="80"/>
      <c r="H937" s="80"/>
      <c r="I937" s="80"/>
      <c r="J937" s="4"/>
      <c r="K937" s="79"/>
      <c r="L937" s="81"/>
      <c r="M937" s="138"/>
      <c r="N937" s="4"/>
      <c r="O937" s="139"/>
      <c r="P937" s="139"/>
      <c r="Q937" s="139"/>
      <c r="R937" s="139"/>
      <c r="S937" s="139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ht="15.75" customHeight="1">
      <c r="A938" s="4"/>
      <c r="B938" s="4"/>
      <c r="C938" s="79"/>
      <c r="D938" s="4"/>
      <c r="E938" s="79"/>
      <c r="F938" s="81"/>
      <c r="G938" s="80"/>
      <c r="H938" s="80"/>
      <c r="I938" s="80"/>
      <c r="J938" s="4"/>
      <c r="K938" s="79"/>
      <c r="L938" s="81"/>
      <c r="M938" s="138"/>
      <c r="N938" s="4"/>
      <c r="O938" s="139"/>
      <c r="P938" s="139"/>
      <c r="Q938" s="139"/>
      <c r="R938" s="139"/>
      <c r="S938" s="139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ht="15.75" customHeight="1">
      <c r="A939" s="4"/>
      <c r="B939" s="4"/>
      <c r="C939" s="79"/>
      <c r="D939" s="4"/>
      <c r="E939" s="79"/>
      <c r="F939" s="81"/>
      <c r="G939" s="80"/>
      <c r="H939" s="80"/>
      <c r="I939" s="80"/>
      <c r="J939" s="4"/>
      <c r="K939" s="79"/>
      <c r="L939" s="81"/>
      <c r="M939" s="138"/>
      <c r="N939" s="4"/>
      <c r="O939" s="139"/>
      <c r="P939" s="139"/>
      <c r="Q939" s="139"/>
      <c r="R939" s="139"/>
      <c r="S939" s="139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ht="15.75" customHeight="1">
      <c r="A940" s="4"/>
      <c r="B940" s="4"/>
      <c r="C940" s="79"/>
      <c r="D940" s="4"/>
      <c r="E940" s="79"/>
      <c r="F940" s="81"/>
      <c r="G940" s="80"/>
      <c r="H940" s="80"/>
      <c r="I940" s="80"/>
      <c r="J940" s="4"/>
      <c r="K940" s="79"/>
      <c r="L940" s="81"/>
      <c r="M940" s="138"/>
      <c r="N940" s="4"/>
      <c r="O940" s="139"/>
      <c r="P940" s="139"/>
      <c r="Q940" s="139"/>
      <c r="R940" s="139"/>
      <c r="S940" s="139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ht="15.75" customHeight="1">
      <c r="A941" s="4"/>
      <c r="B941" s="4"/>
      <c r="C941" s="79"/>
      <c r="D941" s="4"/>
      <c r="E941" s="79"/>
      <c r="F941" s="81"/>
      <c r="G941" s="80"/>
      <c r="H941" s="80"/>
      <c r="I941" s="80"/>
      <c r="J941" s="4"/>
      <c r="K941" s="79"/>
      <c r="L941" s="81"/>
      <c r="M941" s="138"/>
      <c r="N941" s="4"/>
      <c r="O941" s="139"/>
      <c r="P941" s="139"/>
      <c r="Q941" s="139"/>
      <c r="R941" s="139"/>
      <c r="S941" s="139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ht="15.75" customHeight="1">
      <c r="A942" s="4"/>
      <c r="B942" s="4"/>
      <c r="C942" s="79"/>
      <c r="D942" s="4"/>
      <c r="E942" s="79"/>
      <c r="F942" s="81"/>
      <c r="G942" s="80"/>
      <c r="H942" s="80"/>
      <c r="I942" s="80"/>
      <c r="J942" s="4"/>
      <c r="K942" s="79"/>
      <c r="L942" s="81"/>
      <c r="M942" s="138"/>
      <c r="N942" s="4"/>
      <c r="O942" s="139"/>
      <c r="P942" s="139"/>
      <c r="Q942" s="139"/>
      <c r="R942" s="139"/>
      <c r="S942" s="139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ht="15.75" customHeight="1">
      <c r="A943" s="4"/>
      <c r="B943" s="4"/>
      <c r="C943" s="79"/>
      <c r="D943" s="4"/>
      <c r="E943" s="79"/>
      <c r="F943" s="81"/>
      <c r="G943" s="80"/>
      <c r="H943" s="80"/>
      <c r="I943" s="80"/>
      <c r="J943" s="4"/>
      <c r="K943" s="79"/>
      <c r="L943" s="81"/>
      <c r="M943" s="138"/>
      <c r="N943" s="4"/>
      <c r="O943" s="139"/>
      <c r="P943" s="139"/>
      <c r="Q943" s="139"/>
      <c r="R943" s="139"/>
      <c r="S943" s="139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ht="15.75" customHeight="1">
      <c r="A944" s="4"/>
      <c r="B944" s="4"/>
      <c r="C944" s="79"/>
      <c r="D944" s="4"/>
      <c r="E944" s="79"/>
      <c r="F944" s="81"/>
      <c r="G944" s="80"/>
      <c r="H944" s="80"/>
      <c r="I944" s="80"/>
      <c r="J944" s="4"/>
      <c r="K944" s="79"/>
      <c r="L944" s="81"/>
      <c r="M944" s="138"/>
      <c r="N944" s="4"/>
      <c r="O944" s="139"/>
      <c r="P944" s="139"/>
      <c r="Q944" s="139"/>
      <c r="R944" s="139"/>
      <c r="S944" s="139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ht="15.75" customHeight="1">
      <c r="A945" s="4"/>
      <c r="B945" s="4"/>
      <c r="C945" s="79"/>
      <c r="D945" s="4"/>
      <c r="E945" s="79"/>
      <c r="F945" s="81"/>
      <c r="G945" s="80"/>
      <c r="H945" s="80"/>
      <c r="I945" s="80"/>
      <c r="J945" s="4"/>
      <c r="K945" s="79"/>
      <c r="L945" s="81"/>
      <c r="M945" s="138"/>
      <c r="N945" s="4"/>
      <c r="O945" s="139"/>
      <c r="P945" s="139"/>
      <c r="Q945" s="139"/>
      <c r="R945" s="139"/>
      <c r="S945" s="139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ht="15.75" customHeight="1">
      <c r="A946" s="4"/>
      <c r="B946" s="4"/>
      <c r="C946" s="79"/>
      <c r="D946" s="4"/>
      <c r="E946" s="79"/>
      <c r="F946" s="81"/>
      <c r="G946" s="80"/>
      <c r="H946" s="80"/>
      <c r="I946" s="80"/>
      <c r="J946" s="4"/>
      <c r="K946" s="79"/>
      <c r="L946" s="81"/>
      <c r="M946" s="138"/>
      <c r="N946" s="4"/>
      <c r="O946" s="139"/>
      <c r="P946" s="139"/>
      <c r="Q946" s="139"/>
      <c r="R946" s="139"/>
      <c r="S946" s="139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ht="15.75" customHeight="1">
      <c r="A947" s="4"/>
      <c r="B947" s="4"/>
      <c r="C947" s="79"/>
      <c r="D947" s="4"/>
      <c r="E947" s="79"/>
      <c r="F947" s="81"/>
      <c r="G947" s="80"/>
      <c r="H947" s="80"/>
      <c r="I947" s="80"/>
      <c r="J947" s="4"/>
      <c r="K947" s="79"/>
      <c r="L947" s="81"/>
      <c r="M947" s="138"/>
      <c r="N947" s="4"/>
      <c r="O947" s="139"/>
      <c r="P947" s="139"/>
      <c r="Q947" s="139"/>
      <c r="R947" s="139"/>
      <c r="S947" s="139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ht="15.75" customHeight="1">
      <c r="A948" s="4"/>
      <c r="B948" s="4"/>
      <c r="C948" s="79"/>
      <c r="D948" s="4"/>
      <c r="E948" s="79"/>
      <c r="F948" s="81"/>
      <c r="G948" s="80"/>
      <c r="H948" s="80"/>
      <c r="I948" s="80"/>
      <c r="J948" s="4"/>
      <c r="K948" s="79"/>
      <c r="L948" s="81"/>
      <c r="M948" s="138"/>
      <c r="N948" s="4"/>
      <c r="O948" s="139"/>
      <c r="P948" s="139"/>
      <c r="Q948" s="139"/>
      <c r="R948" s="139"/>
      <c r="S948" s="139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ht="15.75" customHeight="1">
      <c r="A949" s="4"/>
      <c r="B949" s="4"/>
      <c r="C949" s="79"/>
      <c r="D949" s="4"/>
      <c r="E949" s="79"/>
      <c r="F949" s="81"/>
      <c r="G949" s="80"/>
      <c r="H949" s="80"/>
      <c r="I949" s="80"/>
      <c r="J949" s="4"/>
      <c r="K949" s="79"/>
      <c r="L949" s="81"/>
      <c r="M949" s="138"/>
      <c r="N949" s="4"/>
      <c r="O949" s="139"/>
      <c r="P949" s="139"/>
      <c r="Q949" s="139"/>
      <c r="R949" s="139"/>
      <c r="S949" s="139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ht="15.75" customHeight="1">
      <c r="A950" s="4"/>
      <c r="B950" s="4"/>
      <c r="C950" s="79"/>
      <c r="D950" s="4"/>
      <c r="E950" s="79"/>
      <c r="F950" s="81"/>
      <c r="G950" s="80"/>
      <c r="H950" s="80"/>
      <c r="I950" s="80"/>
      <c r="J950" s="4"/>
      <c r="K950" s="79"/>
      <c r="L950" s="81"/>
      <c r="M950" s="138"/>
      <c r="N950" s="4"/>
      <c r="O950" s="139"/>
      <c r="P950" s="139"/>
      <c r="Q950" s="139"/>
      <c r="R950" s="139"/>
      <c r="S950" s="139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ht="15.75" customHeight="1">
      <c r="A951" s="4"/>
      <c r="B951" s="4"/>
      <c r="C951" s="79"/>
      <c r="D951" s="4"/>
      <c r="E951" s="79"/>
      <c r="F951" s="81"/>
      <c r="G951" s="80"/>
      <c r="H951" s="80"/>
      <c r="I951" s="80"/>
      <c r="J951" s="4"/>
      <c r="K951" s="79"/>
      <c r="L951" s="81"/>
      <c r="M951" s="138"/>
      <c r="N951" s="4"/>
      <c r="O951" s="139"/>
      <c r="P951" s="139"/>
      <c r="Q951" s="139"/>
      <c r="R951" s="139"/>
      <c r="S951" s="139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ht="15.75" customHeight="1">
      <c r="A952" s="4"/>
      <c r="B952" s="4"/>
      <c r="C952" s="79"/>
      <c r="D952" s="4"/>
      <c r="E952" s="79"/>
      <c r="F952" s="81"/>
      <c r="G952" s="80"/>
      <c r="H952" s="80"/>
      <c r="I952" s="80"/>
      <c r="J952" s="4"/>
      <c r="K952" s="79"/>
      <c r="L952" s="81"/>
      <c r="M952" s="138"/>
      <c r="N952" s="4"/>
      <c r="O952" s="139"/>
      <c r="P952" s="139"/>
      <c r="Q952" s="139"/>
      <c r="R952" s="139"/>
      <c r="S952" s="139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ht="15.75" customHeight="1">
      <c r="A953" s="4"/>
      <c r="B953" s="4"/>
      <c r="C953" s="79"/>
      <c r="D953" s="4"/>
      <c r="E953" s="79"/>
      <c r="F953" s="81"/>
      <c r="G953" s="80"/>
      <c r="H953" s="80"/>
      <c r="I953" s="80"/>
      <c r="J953" s="4"/>
      <c r="K953" s="79"/>
      <c r="L953" s="81"/>
      <c r="M953" s="138"/>
      <c r="N953" s="4"/>
      <c r="O953" s="139"/>
      <c r="P953" s="139"/>
      <c r="Q953" s="139"/>
      <c r="R953" s="139"/>
      <c r="S953" s="139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ht="15.75" customHeight="1">
      <c r="A954" s="4"/>
      <c r="B954" s="4"/>
      <c r="C954" s="79"/>
      <c r="D954" s="4"/>
      <c r="E954" s="79"/>
      <c r="F954" s="81"/>
      <c r="G954" s="80"/>
      <c r="H954" s="80"/>
      <c r="I954" s="80"/>
      <c r="J954" s="4"/>
      <c r="K954" s="79"/>
      <c r="L954" s="81"/>
      <c r="M954" s="138"/>
      <c r="N954" s="4"/>
      <c r="O954" s="139"/>
      <c r="P954" s="139"/>
      <c r="Q954" s="139"/>
      <c r="R954" s="139"/>
      <c r="S954" s="139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ht="15.75" customHeight="1">
      <c r="A955" s="4"/>
      <c r="B955" s="4"/>
      <c r="C955" s="79"/>
      <c r="D955" s="4"/>
      <c r="E955" s="79"/>
      <c r="F955" s="81"/>
      <c r="G955" s="80"/>
      <c r="H955" s="80"/>
      <c r="I955" s="80"/>
      <c r="J955" s="4"/>
      <c r="K955" s="79"/>
      <c r="L955" s="81"/>
      <c r="M955" s="138"/>
      <c r="N955" s="4"/>
      <c r="O955" s="139"/>
      <c r="P955" s="139"/>
      <c r="Q955" s="139"/>
      <c r="R955" s="139"/>
      <c r="S955" s="139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ht="15.75" customHeight="1">
      <c r="A956" s="4"/>
      <c r="B956" s="4"/>
      <c r="C956" s="79"/>
      <c r="D956" s="4"/>
      <c r="E956" s="79"/>
      <c r="F956" s="81"/>
      <c r="G956" s="80"/>
      <c r="H956" s="80"/>
      <c r="I956" s="80"/>
      <c r="J956" s="4"/>
      <c r="K956" s="79"/>
      <c r="L956" s="81"/>
      <c r="M956" s="138"/>
      <c r="N956" s="4"/>
      <c r="O956" s="139"/>
      <c r="P956" s="139"/>
      <c r="Q956" s="139"/>
      <c r="R956" s="139"/>
      <c r="S956" s="139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ht="15.75" customHeight="1">
      <c r="A957" s="4"/>
      <c r="B957" s="4"/>
      <c r="C957" s="79"/>
      <c r="D957" s="4"/>
      <c r="E957" s="79"/>
      <c r="F957" s="81"/>
      <c r="G957" s="80"/>
      <c r="H957" s="80"/>
      <c r="I957" s="80"/>
      <c r="J957" s="4"/>
      <c r="K957" s="79"/>
      <c r="L957" s="81"/>
      <c r="M957" s="138"/>
      <c r="N957" s="4"/>
      <c r="O957" s="139"/>
      <c r="P957" s="139"/>
      <c r="Q957" s="139"/>
      <c r="R957" s="139"/>
      <c r="S957" s="139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ht="15.75" customHeight="1">
      <c r="A958" s="4"/>
      <c r="B958" s="4"/>
      <c r="C958" s="79"/>
      <c r="D958" s="4"/>
      <c r="E958" s="79"/>
      <c r="F958" s="81"/>
      <c r="G958" s="80"/>
      <c r="H958" s="80"/>
      <c r="I958" s="80"/>
      <c r="J958" s="4"/>
      <c r="K958" s="79"/>
      <c r="L958" s="81"/>
      <c r="M958" s="138"/>
      <c r="N958" s="4"/>
      <c r="O958" s="139"/>
      <c r="P958" s="139"/>
      <c r="Q958" s="139"/>
      <c r="R958" s="139"/>
      <c r="S958" s="139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ht="15.75" customHeight="1">
      <c r="A959" s="4"/>
      <c r="B959" s="4"/>
      <c r="C959" s="79"/>
      <c r="D959" s="4"/>
      <c r="E959" s="79"/>
      <c r="F959" s="81"/>
      <c r="G959" s="80"/>
      <c r="H959" s="80"/>
      <c r="I959" s="80"/>
      <c r="J959" s="4"/>
      <c r="K959" s="79"/>
      <c r="L959" s="81"/>
      <c r="M959" s="138"/>
      <c r="N959" s="4"/>
      <c r="O959" s="139"/>
      <c r="P959" s="139"/>
      <c r="Q959" s="139"/>
      <c r="R959" s="139"/>
      <c r="S959" s="139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ht="15.75" customHeight="1">
      <c r="A960" s="4"/>
      <c r="B960" s="4"/>
      <c r="C960" s="79"/>
      <c r="D960" s="4"/>
      <c r="E960" s="79"/>
      <c r="F960" s="81"/>
      <c r="G960" s="80"/>
      <c r="H960" s="80"/>
      <c r="I960" s="80"/>
      <c r="J960" s="4"/>
      <c r="K960" s="79"/>
      <c r="L960" s="81"/>
      <c r="M960" s="138"/>
      <c r="N960" s="4"/>
      <c r="O960" s="139"/>
      <c r="P960" s="139"/>
      <c r="Q960" s="139"/>
      <c r="R960" s="139"/>
      <c r="S960" s="139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ht="15.75" customHeight="1">
      <c r="A961" s="4"/>
      <c r="B961" s="4"/>
      <c r="C961" s="79"/>
      <c r="D961" s="4"/>
      <c r="E961" s="79"/>
      <c r="F961" s="81"/>
      <c r="G961" s="80"/>
      <c r="H961" s="80"/>
      <c r="I961" s="80"/>
      <c r="J961" s="4"/>
      <c r="K961" s="79"/>
      <c r="L961" s="81"/>
      <c r="M961" s="138"/>
      <c r="N961" s="4"/>
      <c r="O961" s="139"/>
      <c r="P961" s="139"/>
      <c r="Q961" s="139"/>
      <c r="R961" s="139"/>
      <c r="S961" s="139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ht="15.75" customHeight="1">
      <c r="A962" s="4"/>
      <c r="B962" s="4"/>
      <c r="C962" s="79"/>
      <c r="D962" s="4"/>
      <c r="E962" s="79"/>
      <c r="F962" s="81"/>
      <c r="G962" s="80"/>
      <c r="H962" s="80"/>
      <c r="I962" s="80"/>
      <c r="J962" s="4"/>
      <c r="K962" s="79"/>
      <c r="L962" s="81"/>
      <c r="M962" s="138"/>
      <c r="N962" s="4"/>
      <c r="O962" s="139"/>
      <c r="P962" s="139"/>
      <c r="Q962" s="139"/>
      <c r="R962" s="139"/>
      <c r="S962" s="139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ht="15.75" customHeight="1">
      <c r="A963" s="4"/>
      <c r="B963" s="4"/>
      <c r="C963" s="79"/>
      <c r="D963" s="4"/>
      <c r="E963" s="79"/>
      <c r="F963" s="81"/>
      <c r="G963" s="80"/>
      <c r="H963" s="80"/>
      <c r="I963" s="80"/>
      <c r="J963" s="4"/>
      <c r="K963" s="79"/>
      <c r="L963" s="81"/>
      <c r="M963" s="138"/>
      <c r="N963" s="4"/>
      <c r="O963" s="139"/>
      <c r="P963" s="139"/>
      <c r="Q963" s="139"/>
      <c r="R963" s="139"/>
      <c r="S963" s="139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ht="15.75" customHeight="1">
      <c r="A964" s="4"/>
      <c r="B964" s="4"/>
      <c r="C964" s="79"/>
      <c r="D964" s="4"/>
      <c r="E964" s="79"/>
      <c r="F964" s="81"/>
      <c r="G964" s="80"/>
      <c r="H964" s="80"/>
      <c r="I964" s="80"/>
      <c r="J964" s="4"/>
      <c r="K964" s="79"/>
      <c r="L964" s="81"/>
      <c r="M964" s="138"/>
      <c r="N964" s="4"/>
      <c r="O964" s="139"/>
      <c r="P964" s="139"/>
      <c r="Q964" s="139"/>
      <c r="R964" s="139"/>
      <c r="S964" s="139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ht="15.75" customHeight="1">
      <c r="A965" s="4"/>
      <c r="B965" s="4"/>
      <c r="C965" s="79"/>
      <c r="D965" s="4"/>
      <c r="E965" s="79"/>
      <c r="F965" s="81"/>
      <c r="G965" s="80"/>
      <c r="H965" s="80"/>
      <c r="I965" s="80"/>
      <c r="J965" s="4"/>
      <c r="K965" s="79"/>
      <c r="L965" s="81"/>
      <c r="M965" s="138"/>
      <c r="N965" s="4"/>
      <c r="O965" s="139"/>
      <c r="P965" s="139"/>
      <c r="Q965" s="139"/>
      <c r="R965" s="139"/>
      <c r="S965" s="139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ht="15.75" customHeight="1">
      <c r="A966" s="4"/>
      <c r="B966" s="4"/>
      <c r="C966" s="79"/>
      <c r="D966" s="4"/>
      <c r="E966" s="79"/>
      <c r="F966" s="81"/>
      <c r="G966" s="80"/>
      <c r="H966" s="80"/>
      <c r="I966" s="80"/>
      <c r="J966" s="4"/>
      <c r="K966" s="79"/>
      <c r="L966" s="81"/>
      <c r="M966" s="138"/>
      <c r="N966" s="4"/>
      <c r="O966" s="139"/>
      <c r="P966" s="139"/>
      <c r="Q966" s="139"/>
      <c r="R966" s="139"/>
      <c r="S966" s="139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 ht="15.75" customHeight="1">
      <c r="A967" s="4"/>
      <c r="B967" s="4"/>
      <c r="C967" s="79"/>
      <c r="D967" s="4"/>
      <c r="E967" s="79"/>
      <c r="F967" s="81"/>
      <c r="G967" s="80"/>
      <c r="H967" s="80"/>
      <c r="I967" s="80"/>
      <c r="J967" s="4"/>
      <c r="K967" s="79"/>
      <c r="L967" s="81"/>
      <c r="M967" s="138"/>
      <c r="N967" s="4"/>
      <c r="O967" s="139"/>
      <c r="P967" s="139"/>
      <c r="Q967" s="139"/>
      <c r="R967" s="139"/>
      <c r="S967" s="139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 ht="15.75" customHeight="1">
      <c r="A968" s="4"/>
      <c r="B968" s="4"/>
      <c r="C968" s="79"/>
      <c r="D968" s="4"/>
      <c r="E968" s="79"/>
      <c r="F968" s="81"/>
      <c r="G968" s="80"/>
      <c r="H968" s="80"/>
      <c r="I968" s="80"/>
      <c r="J968" s="4"/>
      <c r="K968" s="79"/>
      <c r="L968" s="81"/>
      <c r="M968" s="138"/>
      <c r="N968" s="4"/>
      <c r="O968" s="139"/>
      <c r="P968" s="139"/>
      <c r="Q968" s="139"/>
      <c r="R968" s="139"/>
      <c r="S968" s="139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 ht="15.75" customHeight="1">
      <c r="A969" s="4"/>
      <c r="B969" s="4"/>
      <c r="C969" s="79"/>
      <c r="D969" s="4"/>
      <c r="E969" s="79"/>
      <c r="F969" s="81"/>
      <c r="G969" s="80"/>
      <c r="H969" s="80"/>
      <c r="I969" s="80"/>
      <c r="J969" s="4"/>
      <c r="K969" s="79"/>
      <c r="L969" s="81"/>
      <c r="M969" s="138"/>
      <c r="N969" s="4"/>
      <c r="O969" s="139"/>
      <c r="P969" s="139"/>
      <c r="Q969" s="139"/>
      <c r="R969" s="139"/>
      <c r="S969" s="139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 ht="15.75" customHeight="1">
      <c r="A970" s="4"/>
      <c r="B970" s="4"/>
      <c r="C970" s="79"/>
      <c r="D970" s="4"/>
      <c r="E970" s="79"/>
      <c r="F970" s="81"/>
      <c r="G970" s="80"/>
      <c r="H970" s="80"/>
      <c r="I970" s="80"/>
      <c r="J970" s="4"/>
      <c r="K970" s="79"/>
      <c r="L970" s="81"/>
      <c r="M970" s="138"/>
      <c r="N970" s="4"/>
      <c r="O970" s="139"/>
      <c r="P970" s="139"/>
      <c r="Q970" s="139"/>
      <c r="R970" s="139"/>
      <c r="S970" s="139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 ht="15.75" customHeight="1">
      <c r="A971" s="4"/>
      <c r="B971" s="4"/>
      <c r="C971" s="79"/>
      <c r="D971" s="4"/>
      <c r="E971" s="79"/>
      <c r="F971" s="81"/>
      <c r="G971" s="80"/>
      <c r="H971" s="80"/>
      <c r="I971" s="80"/>
      <c r="J971" s="4"/>
      <c r="K971" s="79"/>
      <c r="L971" s="81"/>
      <c r="M971" s="138"/>
      <c r="N971" s="4"/>
      <c r="O971" s="139"/>
      <c r="P971" s="139"/>
      <c r="Q971" s="139"/>
      <c r="R971" s="139"/>
      <c r="S971" s="139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 ht="15.75" customHeight="1">
      <c r="A972" s="4"/>
      <c r="B972" s="4"/>
      <c r="C972" s="79"/>
      <c r="D972" s="4"/>
      <c r="E972" s="79"/>
      <c r="F972" s="81"/>
      <c r="G972" s="80"/>
      <c r="H972" s="80"/>
      <c r="I972" s="80"/>
      <c r="J972" s="4"/>
      <c r="K972" s="79"/>
      <c r="L972" s="81"/>
      <c r="M972" s="138"/>
      <c r="N972" s="4"/>
      <c r="O972" s="139"/>
      <c r="P972" s="139"/>
      <c r="Q972" s="139"/>
      <c r="R972" s="139"/>
      <c r="S972" s="139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 ht="15.75" customHeight="1">
      <c r="A973" s="4"/>
      <c r="B973" s="4"/>
      <c r="C973" s="79"/>
      <c r="D973" s="4"/>
      <c r="E973" s="79"/>
      <c r="F973" s="81"/>
      <c r="G973" s="80"/>
      <c r="H973" s="80"/>
      <c r="I973" s="80"/>
      <c r="J973" s="4"/>
      <c r="K973" s="79"/>
      <c r="L973" s="81"/>
      <c r="M973" s="138"/>
      <c r="N973" s="4"/>
      <c r="O973" s="139"/>
      <c r="P973" s="139"/>
      <c r="Q973" s="139"/>
      <c r="R973" s="139"/>
      <c r="S973" s="139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 ht="15.75" customHeight="1">
      <c r="A974" s="4"/>
      <c r="B974" s="4"/>
      <c r="C974" s="79"/>
      <c r="D974" s="4"/>
      <c r="E974" s="79"/>
      <c r="F974" s="81"/>
      <c r="G974" s="80"/>
      <c r="H974" s="80"/>
      <c r="I974" s="80"/>
      <c r="J974" s="4"/>
      <c r="K974" s="79"/>
      <c r="L974" s="81"/>
      <c r="M974" s="138"/>
      <c r="N974" s="4"/>
      <c r="O974" s="139"/>
      <c r="P974" s="139"/>
      <c r="Q974" s="139"/>
      <c r="R974" s="139"/>
      <c r="S974" s="139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 ht="15.75" customHeight="1">
      <c r="A975" s="4"/>
      <c r="B975" s="4"/>
      <c r="C975" s="79"/>
      <c r="D975" s="4"/>
      <c r="E975" s="79"/>
      <c r="F975" s="81"/>
      <c r="G975" s="80"/>
      <c r="H975" s="80"/>
      <c r="I975" s="80"/>
      <c r="J975" s="4"/>
      <c r="K975" s="79"/>
      <c r="L975" s="81"/>
      <c r="M975" s="138"/>
      <c r="N975" s="4"/>
      <c r="O975" s="139"/>
      <c r="P975" s="139"/>
      <c r="Q975" s="139"/>
      <c r="R975" s="139"/>
      <c r="S975" s="139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 ht="15.75" customHeight="1">
      <c r="A976" s="4"/>
      <c r="B976" s="4"/>
      <c r="C976" s="79"/>
      <c r="D976" s="4"/>
      <c r="E976" s="79"/>
      <c r="F976" s="81"/>
      <c r="G976" s="80"/>
      <c r="H976" s="80"/>
      <c r="I976" s="80"/>
      <c r="J976" s="4"/>
      <c r="K976" s="79"/>
      <c r="L976" s="81"/>
      <c r="M976" s="138"/>
      <c r="N976" s="4"/>
      <c r="O976" s="139"/>
      <c r="P976" s="139"/>
      <c r="Q976" s="139"/>
      <c r="R976" s="139"/>
      <c r="S976" s="139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 ht="15.75" customHeight="1">
      <c r="A977" s="4"/>
      <c r="B977" s="4"/>
      <c r="C977" s="79"/>
      <c r="D977" s="4"/>
      <c r="E977" s="79"/>
      <c r="F977" s="81"/>
      <c r="G977" s="80"/>
      <c r="H977" s="80"/>
      <c r="I977" s="80"/>
      <c r="J977" s="4"/>
      <c r="K977" s="79"/>
      <c r="L977" s="81"/>
      <c r="M977" s="138"/>
      <c r="N977" s="4"/>
      <c r="O977" s="139"/>
      <c r="P977" s="139"/>
      <c r="Q977" s="139"/>
      <c r="R977" s="139"/>
      <c r="S977" s="139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 ht="15.75" customHeight="1">
      <c r="A978" s="4"/>
      <c r="B978" s="4"/>
      <c r="C978" s="79"/>
      <c r="D978" s="4"/>
      <c r="E978" s="79"/>
      <c r="F978" s="81"/>
      <c r="G978" s="80"/>
      <c r="H978" s="80"/>
      <c r="I978" s="80"/>
      <c r="J978" s="4"/>
      <c r="K978" s="79"/>
      <c r="L978" s="81"/>
      <c r="M978" s="138"/>
      <c r="N978" s="4"/>
      <c r="O978" s="139"/>
      <c r="P978" s="139"/>
      <c r="Q978" s="139"/>
      <c r="R978" s="139"/>
      <c r="S978" s="139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 ht="15.75" customHeight="1">
      <c r="A979" s="4"/>
      <c r="B979" s="4"/>
      <c r="C979" s="79"/>
      <c r="D979" s="4"/>
      <c r="E979" s="79"/>
      <c r="F979" s="81"/>
      <c r="G979" s="80"/>
      <c r="H979" s="80"/>
      <c r="I979" s="80"/>
      <c r="J979" s="4"/>
      <c r="K979" s="79"/>
      <c r="L979" s="81"/>
      <c r="M979" s="138"/>
      <c r="N979" s="4"/>
      <c r="O979" s="139"/>
      <c r="P979" s="139"/>
      <c r="Q979" s="139"/>
      <c r="R979" s="139"/>
      <c r="S979" s="139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 ht="15.75" customHeight="1">
      <c r="A980" s="4"/>
      <c r="B980" s="4"/>
      <c r="C980" s="79"/>
      <c r="D980" s="4"/>
      <c r="E980" s="79"/>
      <c r="F980" s="81"/>
      <c r="G980" s="80"/>
      <c r="H980" s="80"/>
      <c r="I980" s="80"/>
      <c r="J980" s="4"/>
      <c r="K980" s="79"/>
      <c r="L980" s="81"/>
      <c r="M980" s="138"/>
      <c r="N980" s="4"/>
      <c r="O980" s="139"/>
      <c r="P980" s="139"/>
      <c r="Q980" s="139"/>
      <c r="R980" s="139"/>
      <c r="S980" s="139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 ht="15.75" customHeight="1">
      <c r="A981" s="4"/>
      <c r="B981" s="4"/>
      <c r="C981" s="79"/>
      <c r="D981" s="4"/>
      <c r="E981" s="79"/>
      <c r="F981" s="81"/>
      <c r="G981" s="80"/>
      <c r="H981" s="80"/>
      <c r="I981" s="80"/>
      <c r="J981" s="4"/>
      <c r="K981" s="79"/>
      <c r="L981" s="81"/>
      <c r="M981" s="138"/>
      <c r="N981" s="4"/>
      <c r="O981" s="139"/>
      <c r="P981" s="139"/>
      <c r="Q981" s="139"/>
      <c r="R981" s="139"/>
      <c r="S981" s="139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 ht="15.75" customHeight="1">
      <c r="A982" s="4"/>
      <c r="B982" s="4"/>
      <c r="C982" s="79"/>
      <c r="D982" s="4"/>
      <c r="E982" s="79"/>
      <c r="F982" s="81"/>
      <c r="G982" s="80"/>
      <c r="H982" s="80"/>
      <c r="I982" s="80"/>
      <c r="J982" s="4"/>
      <c r="K982" s="79"/>
      <c r="L982" s="81"/>
      <c r="M982" s="138"/>
      <c r="N982" s="4"/>
      <c r="O982" s="139"/>
      <c r="P982" s="139"/>
      <c r="Q982" s="139"/>
      <c r="R982" s="139"/>
      <c r="S982" s="139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 ht="15.75" customHeight="1">
      <c r="A983" s="4"/>
      <c r="B983" s="4"/>
      <c r="C983" s="79"/>
      <c r="D983" s="4"/>
      <c r="E983" s="79"/>
      <c r="F983" s="81"/>
      <c r="G983" s="80"/>
      <c r="H983" s="80"/>
      <c r="I983" s="80"/>
      <c r="J983" s="4"/>
      <c r="K983" s="79"/>
      <c r="L983" s="81"/>
      <c r="M983" s="138"/>
      <c r="N983" s="4"/>
      <c r="O983" s="139"/>
      <c r="P983" s="139"/>
      <c r="Q983" s="139"/>
      <c r="R983" s="139"/>
      <c r="S983" s="139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 ht="15.75" customHeight="1">
      <c r="A984" s="4"/>
      <c r="B984" s="4"/>
      <c r="C984" s="79"/>
      <c r="D984" s="4"/>
      <c r="E984" s="79"/>
      <c r="F984" s="81"/>
      <c r="G984" s="80"/>
      <c r="H984" s="80"/>
      <c r="I984" s="80"/>
      <c r="J984" s="4"/>
      <c r="K984" s="79"/>
      <c r="L984" s="81"/>
      <c r="M984" s="138"/>
      <c r="N984" s="4"/>
      <c r="O984" s="139"/>
      <c r="P984" s="139"/>
      <c r="Q984" s="139"/>
      <c r="R984" s="139"/>
      <c r="S984" s="139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 ht="15.75" customHeight="1">
      <c r="A985" s="4"/>
      <c r="B985" s="4"/>
      <c r="C985" s="79"/>
      <c r="D985" s="4"/>
      <c r="E985" s="79"/>
      <c r="F985" s="81"/>
      <c r="G985" s="80"/>
      <c r="H985" s="80"/>
      <c r="I985" s="80"/>
      <c r="J985" s="4"/>
      <c r="K985" s="79"/>
      <c r="L985" s="81"/>
      <c r="M985" s="138"/>
      <c r="N985" s="4"/>
      <c r="O985" s="139"/>
      <c r="P985" s="139"/>
      <c r="Q985" s="139"/>
      <c r="R985" s="139"/>
      <c r="S985" s="139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 ht="15.75" customHeight="1">
      <c r="A986" s="4"/>
      <c r="B986" s="4"/>
      <c r="C986" s="79"/>
      <c r="D986" s="4"/>
      <c r="E986" s="79"/>
      <c r="F986" s="81"/>
      <c r="G986" s="80"/>
      <c r="H986" s="80"/>
      <c r="I986" s="80"/>
      <c r="J986" s="4"/>
      <c r="K986" s="79"/>
      <c r="L986" s="81"/>
      <c r="M986" s="138"/>
      <c r="N986" s="4"/>
      <c r="O986" s="139"/>
      <c r="P986" s="139"/>
      <c r="Q986" s="139"/>
      <c r="R986" s="139"/>
      <c r="S986" s="139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 ht="15.75" customHeight="1">
      <c r="A987" s="4"/>
      <c r="B987" s="4"/>
      <c r="C987" s="79"/>
      <c r="D987" s="4"/>
      <c r="E987" s="79"/>
      <c r="F987" s="81"/>
      <c r="G987" s="80"/>
      <c r="H987" s="80"/>
      <c r="I987" s="80"/>
      <c r="J987" s="4"/>
      <c r="K987" s="79"/>
      <c r="L987" s="81"/>
      <c r="M987" s="138"/>
      <c r="N987" s="4"/>
      <c r="O987" s="139"/>
      <c r="P987" s="139"/>
      <c r="Q987" s="139"/>
      <c r="R987" s="139"/>
      <c r="S987" s="139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 ht="15.75" customHeight="1">
      <c r="A988" s="4"/>
      <c r="B988" s="4"/>
      <c r="C988" s="79"/>
      <c r="D988" s="4"/>
      <c r="E988" s="79"/>
      <c r="F988" s="81"/>
      <c r="G988" s="80"/>
      <c r="H988" s="80"/>
      <c r="I988" s="80"/>
      <c r="J988" s="4"/>
      <c r="K988" s="79"/>
      <c r="L988" s="81"/>
      <c r="M988" s="138"/>
      <c r="N988" s="4"/>
      <c r="O988" s="139"/>
      <c r="P988" s="139"/>
      <c r="Q988" s="139"/>
      <c r="R988" s="139"/>
      <c r="S988" s="139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</sheetData>
  <autoFilter ref="B3:S43" xr:uid="{00000000-0009-0000-0000-000014000000}">
    <filterColumn colId="12">
      <filters>
        <filter val="2"/>
      </filters>
    </filterColumn>
  </autoFilter>
  <mergeCells count="3">
    <mergeCell ref="B1:S1"/>
    <mergeCell ref="P3:Q3"/>
    <mergeCell ref="R3:S3"/>
  </mergeCells>
  <conditionalFormatting sqref="D3 G3:L3">
    <cfRule type="cellIs" dxfId="62" priority="1" operator="equal">
      <formula>"Tidak Lanjut"</formula>
    </cfRule>
  </conditionalFormatting>
  <conditionalFormatting sqref="D3 G3:L3">
    <cfRule type="cellIs" dxfId="61" priority="2" operator="equal">
      <formula>"Tidak Lanjut"</formula>
    </cfRule>
  </conditionalFormatting>
  <conditionalFormatting sqref="P3:S4">
    <cfRule type="cellIs" dxfId="60" priority="3" operator="equal">
      <formula>"FALSE"</formula>
    </cfRule>
  </conditionalFormatting>
  <pageMargins left="0.7" right="0.7" top="0.75" bottom="0.75" header="0" footer="0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V641"/>
  <sheetViews>
    <sheetView workbookViewId="0"/>
  </sheetViews>
  <sheetFormatPr defaultColWidth="14.42578125" defaultRowHeight="15" customHeight="1"/>
  <cols>
    <col min="1" max="1" width="4.85546875" customWidth="1"/>
    <col min="2" max="2" width="5" customWidth="1"/>
    <col min="3" max="3" width="19.5703125" customWidth="1"/>
    <col min="4" max="4" width="19.28515625" customWidth="1"/>
    <col min="5" max="5" width="33.85546875" customWidth="1"/>
    <col min="6" max="6" width="6.85546875" customWidth="1"/>
    <col min="7" max="7" width="33.28515625" customWidth="1"/>
    <col min="8" max="8" width="26.28515625" customWidth="1"/>
    <col min="9" max="11" width="27.42578125" customWidth="1"/>
    <col min="12" max="12" width="13.7109375" customWidth="1"/>
    <col min="13" max="13" width="12.7109375" customWidth="1"/>
    <col min="14" max="14" width="11" customWidth="1"/>
    <col min="15" max="15" width="8.7109375" customWidth="1"/>
    <col min="16" max="16" width="35.85546875" customWidth="1"/>
    <col min="17" max="17" width="100.7109375" customWidth="1"/>
    <col min="18" max="18" width="20.85546875" customWidth="1"/>
    <col min="19" max="19" width="10.5703125" customWidth="1"/>
    <col min="20" max="20" width="8.5703125" customWidth="1"/>
    <col min="21" max="21" width="17" customWidth="1"/>
    <col min="22" max="22" width="28.5703125" customWidth="1"/>
    <col min="23" max="23" width="39.140625" customWidth="1"/>
    <col min="24" max="24" width="51.85546875" customWidth="1"/>
    <col min="25" max="25" width="71.42578125" customWidth="1"/>
    <col min="26" max="26" width="30.42578125" customWidth="1"/>
    <col min="27" max="27" width="28.85546875" customWidth="1"/>
    <col min="28" max="48" width="8.7109375" customWidth="1"/>
  </cols>
  <sheetData>
    <row r="1" spans="1:48" ht="12.75" customHeight="1">
      <c r="A1" s="595" t="s">
        <v>4751</v>
      </c>
      <c r="B1" s="595"/>
      <c r="C1" s="595"/>
      <c r="D1" s="595"/>
      <c r="E1" s="595"/>
      <c r="F1" s="596"/>
      <c r="G1" s="595"/>
      <c r="H1" s="595"/>
      <c r="I1" s="595"/>
      <c r="J1" s="595"/>
      <c r="K1" s="595"/>
      <c r="L1" s="595"/>
      <c r="M1" s="596"/>
      <c r="N1" s="595"/>
      <c r="O1" s="597"/>
      <c r="P1" s="595"/>
      <c r="Q1" s="595"/>
      <c r="R1" s="595"/>
      <c r="S1" s="596"/>
      <c r="T1" s="596"/>
      <c r="U1" s="598"/>
      <c r="V1" s="595"/>
      <c r="W1" s="597"/>
      <c r="X1" s="597"/>
      <c r="Y1" s="597"/>
      <c r="Z1" s="597"/>
      <c r="AA1" s="597"/>
      <c r="AB1" s="597"/>
      <c r="AC1" s="597"/>
      <c r="AD1" s="597"/>
      <c r="AE1" s="597"/>
      <c r="AF1" s="597"/>
      <c r="AG1" s="597"/>
      <c r="AH1" s="597"/>
      <c r="AI1" s="597"/>
      <c r="AJ1" s="597"/>
      <c r="AK1" s="597"/>
      <c r="AL1" s="597"/>
      <c r="AM1" s="597"/>
      <c r="AN1" s="597"/>
      <c r="AO1" s="597"/>
      <c r="AP1" s="597"/>
      <c r="AQ1" s="597"/>
      <c r="AR1" s="597"/>
      <c r="AS1" s="597"/>
      <c r="AT1" s="597"/>
      <c r="AU1" s="597"/>
      <c r="AV1" s="597"/>
    </row>
    <row r="2" spans="1:48" ht="12.75" customHeight="1">
      <c r="A2" s="595" t="s">
        <v>4752</v>
      </c>
      <c r="B2" s="595"/>
      <c r="C2" s="595"/>
      <c r="D2" s="595"/>
      <c r="E2" s="595"/>
      <c r="F2" s="596"/>
      <c r="G2" s="595"/>
      <c r="H2" s="595"/>
      <c r="I2" s="595"/>
      <c r="J2" s="595"/>
      <c r="K2" s="595"/>
      <c r="L2" s="595"/>
      <c r="M2" s="596"/>
      <c r="N2" s="595"/>
      <c r="O2" s="597"/>
      <c r="P2" s="595"/>
      <c r="Q2" s="595"/>
      <c r="R2" s="595"/>
      <c r="S2" s="596"/>
      <c r="T2" s="596"/>
      <c r="U2" s="598"/>
      <c r="V2" s="595"/>
      <c r="W2" s="597"/>
      <c r="X2" s="597"/>
      <c r="Y2" s="597"/>
      <c r="Z2" s="597"/>
      <c r="AA2" s="597"/>
      <c r="AB2" s="597"/>
      <c r="AC2" s="597"/>
      <c r="AD2" s="597"/>
      <c r="AE2" s="597"/>
      <c r="AF2" s="597"/>
      <c r="AG2" s="597"/>
      <c r="AH2" s="597"/>
      <c r="AI2" s="597"/>
      <c r="AJ2" s="597"/>
      <c r="AK2" s="597"/>
      <c r="AL2" s="597"/>
      <c r="AM2" s="597"/>
      <c r="AN2" s="597"/>
      <c r="AO2" s="597"/>
      <c r="AP2" s="597"/>
      <c r="AQ2" s="597"/>
      <c r="AR2" s="597"/>
      <c r="AS2" s="597"/>
      <c r="AT2" s="597"/>
      <c r="AU2" s="597"/>
      <c r="AV2" s="597"/>
    </row>
    <row r="3" spans="1:48" ht="12.75" customHeight="1">
      <c r="A3" s="595"/>
      <c r="B3" s="595"/>
      <c r="C3" s="595"/>
      <c r="D3" s="595"/>
      <c r="E3" s="595"/>
      <c r="F3" s="596"/>
      <c r="G3" s="595"/>
      <c r="H3" s="595"/>
      <c r="I3" s="595"/>
      <c r="J3" s="595"/>
      <c r="K3" s="595"/>
      <c r="L3" s="595"/>
      <c r="M3" s="596"/>
      <c r="N3" s="595"/>
      <c r="O3" s="597"/>
      <c r="P3" s="595"/>
      <c r="Q3" s="595"/>
      <c r="R3" s="595"/>
      <c r="S3" s="596"/>
      <c r="T3" s="596"/>
      <c r="U3" s="598"/>
      <c r="V3" s="595"/>
      <c r="W3" s="597"/>
      <c r="X3" s="597"/>
      <c r="Y3" s="597"/>
      <c r="Z3" s="597"/>
      <c r="AA3" s="597"/>
      <c r="AB3" s="597"/>
      <c r="AC3" s="597"/>
      <c r="AD3" s="597"/>
      <c r="AE3" s="597"/>
      <c r="AF3" s="597"/>
      <c r="AG3" s="597"/>
      <c r="AH3" s="597"/>
      <c r="AI3" s="597"/>
      <c r="AJ3" s="597"/>
      <c r="AK3" s="597"/>
      <c r="AL3" s="597"/>
      <c r="AM3" s="597"/>
      <c r="AN3" s="597"/>
      <c r="AO3" s="597"/>
      <c r="AP3" s="597"/>
      <c r="AQ3" s="597"/>
      <c r="AR3" s="597"/>
      <c r="AS3" s="597"/>
      <c r="AT3" s="597"/>
      <c r="AU3" s="597"/>
      <c r="AV3" s="597"/>
    </row>
    <row r="4" spans="1:48" ht="12.75" customHeight="1">
      <c r="A4" s="595"/>
      <c r="B4" s="595"/>
      <c r="C4" s="595"/>
      <c r="D4" s="595"/>
      <c r="E4" s="595"/>
      <c r="F4" s="596"/>
      <c r="G4" s="595"/>
      <c r="H4" s="595"/>
      <c r="I4" s="595"/>
      <c r="J4" s="595"/>
      <c r="K4" s="595"/>
      <c r="L4" s="595"/>
      <c r="M4" s="596"/>
      <c r="N4" s="595"/>
      <c r="O4" s="597"/>
      <c r="P4" s="595"/>
      <c r="Q4" s="595"/>
      <c r="R4" s="595"/>
      <c r="S4" s="596"/>
      <c r="T4" s="596"/>
      <c r="U4" s="598"/>
      <c r="V4" s="595"/>
      <c r="W4" s="597"/>
      <c r="X4" s="597"/>
      <c r="Y4" s="597"/>
      <c r="Z4" s="597"/>
      <c r="AA4" s="597"/>
      <c r="AB4" s="597"/>
      <c r="AC4" s="597"/>
      <c r="AD4" s="597"/>
      <c r="AE4" s="597"/>
      <c r="AF4" s="597"/>
      <c r="AG4" s="597"/>
      <c r="AH4" s="597"/>
      <c r="AI4" s="597"/>
      <c r="AJ4" s="597"/>
      <c r="AK4" s="597"/>
      <c r="AL4" s="597"/>
      <c r="AM4" s="597"/>
      <c r="AN4" s="597"/>
      <c r="AO4" s="597"/>
      <c r="AP4" s="597"/>
      <c r="AQ4" s="597"/>
      <c r="AR4" s="597"/>
      <c r="AS4" s="597"/>
      <c r="AT4" s="597"/>
      <c r="AU4" s="597"/>
      <c r="AV4" s="597"/>
    </row>
    <row r="5" spans="1:48" ht="12.75" customHeight="1">
      <c r="A5" s="595"/>
      <c r="B5" s="599" t="s">
        <v>4753</v>
      </c>
      <c r="C5" s="599" t="s">
        <v>1773</v>
      </c>
      <c r="D5" s="599" t="s">
        <v>135</v>
      </c>
      <c r="E5" s="599" t="s">
        <v>137</v>
      </c>
      <c r="F5" s="599" t="s">
        <v>144</v>
      </c>
      <c r="G5" s="599" t="s">
        <v>148</v>
      </c>
      <c r="H5" s="599" t="s">
        <v>1493</v>
      </c>
      <c r="I5" s="599" t="s">
        <v>1241</v>
      </c>
      <c r="J5" s="599" t="s">
        <v>1365</v>
      </c>
      <c r="K5" s="599" t="s">
        <v>1164</v>
      </c>
      <c r="L5" s="599" t="s">
        <v>4754</v>
      </c>
      <c r="M5" s="599" t="s">
        <v>4755</v>
      </c>
      <c r="N5" s="599" t="s">
        <v>4756</v>
      </c>
      <c r="O5" s="597"/>
      <c r="P5" s="599" t="s">
        <v>4757</v>
      </c>
      <c r="Q5" s="599" t="s">
        <v>161</v>
      </c>
      <c r="R5" s="599" t="s">
        <v>4758</v>
      </c>
      <c r="S5" s="599" t="s">
        <v>4759</v>
      </c>
      <c r="T5" s="599" t="s">
        <v>154</v>
      </c>
      <c r="U5" s="599" t="s">
        <v>4760</v>
      </c>
      <c r="V5" s="599" t="s">
        <v>4761</v>
      </c>
      <c r="W5" s="600" t="s">
        <v>4762</v>
      </c>
      <c r="X5" s="599" t="s">
        <v>1059</v>
      </c>
      <c r="Y5" s="597"/>
      <c r="Z5" s="597"/>
      <c r="AA5" s="597"/>
      <c r="AB5" s="597"/>
      <c r="AC5" s="597"/>
      <c r="AD5" s="597"/>
      <c r="AE5" s="597"/>
      <c r="AF5" s="597"/>
      <c r="AG5" s="597"/>
      <c r="AH5" s="597"/>
      <c r="AI5" s="597"/>
      <c r="AJ5" s="597"/>
      <c r="AK5" s="597"/>
      <c r="AL5" s="597"/>
      <c r="AM5" s="597"/>
      <c r="AN5" s="597"/>
      <c r="AO5" s="597"/>
      <c r="AP5" s="597"/>
      <c r="AQ5" s="597"/>
      <c r="AR5" s="597"/>
      <c r="AS5" s="597"/>
      <c r="AT5" s="597"/>
      <c r="AU5" s="597"/>
      <c r="AV5" s="597"/>
    </row>
    <row r="6" spans="1:48" ht="12.75" customHeight="1">
      <c r="A6" s="595"/>
      <c r="B6" s="601"/>
      <c r="C6" s="601"/>
      <c r="D6" s="602">
        <v>2009</v>
      </c>
      <c r="E6" s="601"/>
      <c r="F6" s="601"/>
      <c r="G6" s="603"/>
      <c r="H6" s="601"/>
      <c r="I6" s="601"/>
      <c r="J6" s="601"/>
      <c r="K6" s="601"/>
      <c r="L6" s="601"/>
      <c r="M6" s="601"/>
      <c r="N6" s="603"/>
      <c r="O6" s="597"/>
      <c r="P6" s="601"/>
      <c r="Q6" s="601"/>
      <c r="R6" s="601"/>
      <c r="S6" s="603"/>
      <c r="T6" s="603"/>
      <c r="U6" s="603"/>
      <c r="V6" s="601"/>
      <c r="W6" s="604"/>
      <c r="X6" s="601"/>
      <c r="Y6" s="597"/>
      <c r="Z6" s="597"/>
      <c r="AA6" s="597"/>
      <c r="AB6" s="597"/>
      <c r="AC6" s="597"/>
      <c r="AD6" s="597"/>
      <c r="AE6" s="597"/>
      <c r="AF6" s="597"/>
      <c r="AG6" s="597"/>
      <c r="AH6" s="597"/>
      <c r="AI6" s="597"/>
      <c r="AJ6" s="597"/>
      <c r="AK6" s="597"/>
      <c r="AL6" s="597"/>
      <c r="AM6" s="597"/>
      <c r="AN6" s="597"/>
      <c r="AO6" s="597"/>
      <c r="AP6" s="597"/>
      <c r="AQ6" s="597"/>
      <c r="AR6" s="597"/>
      <c r="AS6" s="597"/>
      <c r="AT6" s="597"/>
      <c r="AU6" s="597"/>
      <c r="AV6" s="597"/>
    </row>
    <row r="7" spans="1:48" ht="12.75" customHeight="1">
      <c r="A7" s="605"/>
      <c r="B7" s="606"/>
      <c r="C7" s="606"/>
      <c r="D7" s="606" t="s">
        <v>4763</v>
      </c>
      <c r="E7" s="606" t="s">
        <v>4764</v>
      </c>
      <c r="F7" s="607"/>
      <c r="G7" s="607"/>
      <c r="H7" s="607"/>
      <c r="I7" s="607"/>
      <c r="J7" s="607"/>
      <c r="K7" s="608">
        <v>39935</v>
      </c>
      <c r="L7" s="607" t="s">
        <v>1581</v>
      </c>
      <c r="M7" s="609" t="s">
        <v>4765</v>
      </c>
      <c r="N7" s="609" t="s">
        <v>4766</v>
      </c>
      <c r="O7" s="607" t="s">
        <v>114</v>
      </c>
      <c r="P7" s="607" t="s">
        <v>116</v>
      </c>
      <c r="Q7" s="607" t="s">
        <v>172</v>
      </c>
      <c r="R7" s="597"/>
      <c r="S7" s="597"/>
      <c r="T7" s="597"/>
      <c r="U7" s="597"/>
      <c r="V7" s="597"/>
      <c r="W7" s="605">
        <v>39972</v>
      </c>
      <c r="X7" s="597"/>
      <c r="Y7" s="597"/>
      <c r="Z7" s="597"/>
      <c r="AA7" s="597"/>
      <c r="AB7" s="597"/>
      <c r="AC7" s="597"/>
      <c r="AD7" s="597"/>
      <c r="AE7" s="597"/>
      <c r="AF7" s="597"/>
      <c r="AG7" s="597"/>
      <c r="AH7" s="597"/>
      <c r="AI7" s="597"/>
      <c r="AJ7" s="597"/>
      <c r="AK7" s="597"/>
      <c r="AL7" s="597"/>
      <c r="AM7" s="597"/>
      <c r="AN7" s="597"/>
      <c r="AO7" s="597"/>
      <c r="AP7" s="597"/>
      <c r="AQ7" s="597"/>
      <c r="AR7" s="597"/>
      <c r="AS7" s="597"/>
      <c r="AT7" s="597"/>
      <c r="AU7" s="597"/>
      <c r="AV7" s="597"/>
    </row>
    <row r="8" spans="1:48" ht="12.75" customHeight="1">
      <c r="A8" s="605"/>
      <c r="B8" s="610"/>
      <c r="C8" s="610"/>
      <c r="D8" s="610" t="s">
        <v>4767</v>
      </c>
      <c r="E8" s="610" t="s">
        <v>376</v>
      </c>
      <c r="F8" s="611"/>
      <c r="G8" s="611"/>
      <c r="H8" s="611"/>
      <c r="I8" s="611"/>
      <c r="J8" s="611"/>
      <c r="K8" s="612"/>
      <c r="L8" s="611"/>
      <c r="M8" s="610" t="s">
        <v>4768</v>
      </c>
      <c r="N8" s="610"/>
      <c r="O8" s="611" t="s">
        <v>219</v>
      </c>
      <c r="P8" s="611"/>
      <c r="Q8" s="611"/>
      <c r="R8" s="597"/>
      <c r="S8" s="597"/>
      <c r="T8" s="597"/>
      <c r="U8" s="597"/>
      <c r="V8" s="597"/>
      <c r="W8" s="605">
        <v>40025</v>
      </c>
      <c r="X8" s="597"/>
      <c r="Y8" s="597"/>
      <c r="Z8" s="597"/>
      <c r="AA8" s="597"/>
      <c r="AB8" s="597"/>
      <c r="AC8" s="597"/>
      <c r="AD8" s="597"/>
      <c r="AE8" s="597"/>
      <c r="AF8" s="597"/>
      <c r="AG8" s="597"/>
      <c r="AH8" s="597"/>
      <c r="AI8" s="597"/>
      <c r="AJ8" s="597"/>
      <c r="AK8" s="597"/>
      <c r="AL8" s="597"/>
      <c r="AM8" s="597"/>
      <c r="AN8" s="597"/>
      <c r="AO8" s="597"/>
      <c r="AP8" s="597"/>
      <c r="AQ8" s="597"/>
      <c r="AR8" s="597"/>
      <c r="AS8" s="597"/>
      <c r="AT8" s="597"/>
      <c r="AU8" s="597"/>
      <c r="AV8" s="597"/>
    </row>
    <row r="9" spans="1:48" ht="12.75" customHeight="1">
      <c r="A9" s="605"/>
      <c r="B9" s="613"/>
      <c r="C9" s="610"/>
      <c r="D9" s="613" t="s">
        <v>1826</v>
      </c>
      <c r="E9" s="610" t="s">
        <v>4769</v>
      </c>
      <c r="F9" s="611"/>
      <c r="G9" s="611"/>
      <c r="H9" s="611"/>
      <c r="I9" s="611" t="s">
        <v>4770</v>
      </c>
      <c r="J9" s="611"/>
      <c r="K9" s="612"/>
      <c r="L9" s="611" t="s">
        <v>1241</v>
      </c>
      <c r="M9" s="610" t="s">
        <v>4771</v>
      </c>
      <c r="N9" s="610" t="s">
        <v>4772</v>
      </c>
      <c r="O9" s="611" t="s">
        <v>114</v>
      </c>
      <c r="P9" s="611"/>
      <c r="Q9" s="611" t="s">
        <v>172</v>
      </c>
      <c r="R9" s="597" t="s">
        <v>4773</v>
      </c>
      <c r="S9" s="597"/>
      <c r="T9" s="597"/>
      <c r="U9" s="597"/>
      <c r="V9" s="597"/>
      <c r="W9" s="605">
        <v>40115</v>
      </c>
      <c r="X9" s="597"/>
      <c r="Y9" s="597"/>
      <c r="Z9" s="597"/>
      <c r="AA9" s="597"/>
      <c r="AB9" s="597"/>
      <c r="AC9" s="597"/>
      <c r="AD9" s="597"/>
      <c r="AE9" s="597"/>
      <c r="AF9" s="597"/>
      <c r="AG9" s="597"/>
      <c r="AH9" s="597"/>
      <c r="AI9" s="597"/>
      <c r="AJ9" s="597"/>
      <c r="AK9" s="597"/>
      <c r="AL9" s="597"/>
      <c r="AM9" s="597"/>
      <c r="AN9" s="597"/>
      <c r="AO9" s="597"/>
      <c r="AP9" s="597"/>
      <c r="AQ9" s="597"/>
      <c r="AR9" s="597"/>
      <c r="AS9" s="597"/>
      <c r="AT9" s="597"/>
      <c r="AU9" s="597"/>
      <c r="AV9" s="597"/>
    </row>
    <row r="10" spans="1:48" ht="12.75" customHeight="1">
      <c r="A10" s="605"/>
      <c r="B10" s="614"/>
      <c r="C10" s="615"/>
      <c r="D10" s="614" t="s">
        <v>4774</v>
      </c>
      <c r="E10" s="615" t="s">
        <v>376</v>
      </c>
      <c r="F10" s="611"/>
      <c r="G10" s="611"/>
      <c r="H10" s="611" t="s">
        <v>4775</v>
      </c>
      <c r="I10" s="611" t="s">
        <v>4776</v>
      </c>
      <c r="J10" s="611"/>
      <c r="K10" s="612"/>
      <c r="L10" s="611" t="s">
        <v>1241</v>
      </c>
      <c r="M10" s="610" t="s">
        <v>4777</v>
      </c>
      <c r="N10" s="610" t="s">
        <v>4778</v>
      </c>
      <c r="O10" s="611" t="s">
        <v>114</v>
      </c>
      <c r="P10" s="611" t="s">
        <v>4779</v>
      </c>
      <c r="Q10" s="611" t="s">
        <v>172</v>
      </c>
      <c r="R10" s="597"/>
      <c r="S10" s="597"/>
      <c r="T10" s="597"/>
      <c r="U10" s="597"/>
      <c r="V10" s="597"/>
      <c r="W10" s="605">
        <v>40148</v>
      </c>
      <c r="X10" s="597"/>
      <c r="Y10" s="597"/>
      <c r="Z10" s="597"/>
      <c r="AA10" s="597"/>
      <c r="AB10" s="597"/>
      <c r="AC10" s="597"/>
      <c r="AD10" s="597"/>
      <c r="AE10" s="597"/>
      <c r="AF10" s="597"/>
      <c r="AG10" s="597"/>
      <c r="AH10" s="597"/>
      <c r="AI10" s="597"/>
      <c r="AJ10" s="597"/>
      <c r="AK10" s="597"/>
      <c r="AL10" s="597"/>
      <c r="AM10" s="597"/>
      <c r="AN10" s="597"/>
      <c r="AO10" s="597"/>
      <c r="AP10" s="597"/>
      <c r="AQ10" s="597"/>
      <c r="AR10" s="597"/>
      <c r="AS10" s="597"/>
      <c r="AT10" s="597"/>
      <c r="AU10" s="597"/>
      <c r="AV10" s="597"/>
    </row>
    <row r="11" spans="1:48" ht="12.75" customHeight="1">
      <c r="A11" s="605"/>
      <c r="B11" s="614"/>
      <c r="C11" s="615"/>
      <c r="D11" s="614" t="s">
        <v>4780</v>
      </c>
      <c r="E11" s="615" t="s">
        <v>376</v>
      </c>
      <c r="F11" s="611"/>
      <c r="G11" s="611"/>
      <c r="H11" s="611" t="s">
        <v>4781</v>
      </c>
      <c r="I11" s="611" t="s">
        <v>4782</v>
      </c>
      <c r="J11" s="611" t="s">
        <v>4783</v>
      </c>
      <c r="K11" s="612"/>
      <c r="L11" s="611" t="s">
        <v>1365</v>
      </c>
      <c r="M11" s="610" t="s">
        <v>4784</v>
      </c>
      <c r="N11" s="610" t="s">
        <v>4785</v>
      </c>
      <c r="O11" s="611" t="s">
        <v>219</v>
      </c>
      <c r="P11" s="611"/>
      <c r="Q11" s="611" t="s">
        <v>172</v>
      </c>
      <c r="R11" s="597"/>
      <c r="S11" s="597"/>
      <c r="T11" s="597"/>
      <c r="U11" s="597"/>
      <c r="V11" s="597"/>
      <c r="W11" s="605"/>
      <c r="X11" s="597"/>
      <c r="Y11" s="597"/>
      <c r="Z11" s="597"/>
      <c r="AA11" s="597"/>
      <c r="AB11" s="597"/>
      <c r="AC11" s="597"/>
      <c r="AD11" s="597"/>
      <c r="AE11" s="597"/>
      <c r="AF11" s="597"/>
      <c r="AG11" s="597"/>
      <c r="AH11" s="597"/>
      <c r="AI11" s="597"/>
      <c r="AJ11" s="597"/>
      <c r="AK11" s="597"/>
      <c r="AL11" s="597"/>
      <c r="AM11" s="597"/>
      <c r="AN11" s="597"/>
      <c r="AO11" s="597"/>
      <c r="AP11" s="597"/>
      <c r="AQ11" s="597"/>
      <c r="AR11" s="597"/>
      <c r="AS11" s="597"/>
      <c r="AT11" s="597"/>
      <c r="AU11" s="597"/>
      <c r="AV11" s="597"/>
    </row>
    <row r="12" spans="1:48" ht="12.75" customHeight="1">
      <c r="A12" s="605"/>
      <c r="B12" s="614"/>
      <c r="C12" s="615"/>
      <c r="D12" s="614"/>
      <c r="E12" s="615"/>
      <c r="F12" s="611"/>
      <c r="G12" s="611"/>
      <c r="H12" s="611"/>
      <c r="I12" s="612"/>
      <c r="J12" s="611"/>
      <c r="K12" s="610"/>
      <c r="L12" s="610"/>
      <c r="M12" s="611"/>
      <c r="N12" s="611"/>
      <c r="O12" s="616"/>
      <c r="P12" s="597"/>
      <c r="Q12" s="597"/>
      <c r="R12" s="597"/>
      <c r="S12" s="597"/>
      <c r="T12" s="597"/>
      <c r="U12" s="597"/>
      <c r="V12" s="597"/>
      <c r="W12" s="605"/>
      <c r="X12" s="597"/>
      <c r="Y12" s="597"/>
      <c r="Z12" s="597"/>
      <c r="AA12" s="597"/>
      <c r="AB12" s="597"/>
      <c r="AC12" s="597"/>
      <c r="AD12" s="597"/>
      <c r="AE12" s="597"/>
      <c r="AF12" s="597"/>
      <c r="AG12" s="597"/>
      <c r="AH12" s="597"/>
      <c r="AI12" s="597"/>
      <c r="AJ12" s="597"/>
      <c r="AK12" s="597"/>
      <c r="AL12" s="597"/>
      <c r="AM12" s="597"/>
      <c r="AN12" s="597"/>
      <c r="AO12" s="597"/>
      <c r="AP12" s="597"/>
      <c r="AQ12" s="597"/>
      <c r="AR12" s="597"/>
      <c r="AS12" s="597"/>
      <c r="AT12" s="597"/>
      <c r="AU12" s="597"/>
      <c r="AV12" s="597"/>
    </row>
    <row r="13" spans="1:48" ht="12.75" customHeight="1">
      <c r="A13" s="595"/>
      <c r="B13" s="601"/>
      <c r="C13" s="601"/>
      <c r="D13" s="602">
        <v>2010</v>
      </c>
      <c r="E13" s="601"/>
      <c r="F13" s="601"/>
      <c r="G13" s="603"/>
      <c r="H13" s="601"/>
      <c r="I13" s="601"/>
      <c r="J13" s="601"/>
      <c r="K13" s="601"/>
      <c r="L13" s="601"/>
      <c r="M13" s="601"/>
      <c r="N13" s="603"/>
      <c r="O13" s="597"/>
      <c r="P13" s="601"/>
      <c r="Q13" s="601"/>
      <c r="R13" s="601"/>
      <c r="S13" s="603"/>
      <c r="T13" s="603"/>
      <c r="U13" s="603"/>
      <c r="V13" s="601"/>
      <c r="W13" s="604"/>
      <c r="X13" s="601"/>
      <c r="Y13" s="597"/>
      <c r="Z13" s="597"/>
      <c r="AA13" s="597"/>
      <c r="AB13" s="597"/>
      <c r="AC13" s="597"/>
      <c r="AD13" s="597"/>
      <c r="AE13" s="597"/>
      <c r="AF13" s="597"/>
      <c r="AG13" s="597"/>
      <c r="AH13" s="597"/>
      <c r="AI13" s="597"/>
      <c r="AJ13" s="597"/>
      <c r="AK13" s="597"/>
      <c r="AL13" s="597"/>
      <c r="AM13" s="597"/>
      <c r="AN13" s="597"/>
      <c r="AO13" s="597"/>
      <c r="AP13" s="597"/>
      <c r="AQ13" s="597"/>
      <c r="AR13" s="597"/>
      <c r="AS13" s="597"/>
      <c r="AT13" s="597"/>
      <c r="AU13" s="597"/>
      <c r="AV13" s="597"/>
    </row>
    <row r="14" spans="1:48" ht="12.75" customHeight="1">
      <c r="A14" s="605"/>
      <c r="B14" s="615"/>
      <c r="C14" s="617"/>
      <c r="D14" s="615" t="s">
        <v>4786</v>
      </c>
      <c r="E14" s="618" t="s">
        <v>246</v>
      </c>
      <c r="F14" s="611"/>
      <c r="G14" s="611"/>
      <c r="H14" s="611"/>
      <c r="I14" s="611"/>
      <c r="J14" s="611"/>
      <c r="K14" s="612">
        <v>39783</v>
      </c>
      <c r="L14" s="611" t="s">
        <v>1581</v>
      </c>
      <c r="M14" s="610" t="s">
        <v>4787</v>
      </c>
      <c r="N14" s="610" t="s">
        <v>4788</v>
      </c>
      <c r="O14" s="611" t="s">
        <v>114</v>
      </c>
      <c r="P14" s="611" t="s">
        <v>176</v>
      </c>
      <c r="Q14" s="611" t="s">
        <v>172</v>
      </c>
      <c r="R14" s="597"/>
      <c r="S14" s="597"/>
      <c r="T14" s="597"/>
      <c r="U14" s="597"/>
      <c r="V14" s="597"/>
      <c r="W14" s="605">
        <v>40217</v>
      </c>
      <c r="X14" s="597"/>
      <c r="Y14" s="597"/>
      <c r="Z14" s="597"/>
      <c r="AA14" s="597"/>
      <c r="AB14" s="597"/>
      <c r="AC14" s="597"/>
      <c r="AD14" s="597"/>
      <c r="AE14" s="597"/>
      <c r="AF14" s="597"/>
      <c r="AG14" s="597"/>
      <c r="AH14" s="597"/>
      <c r="AI14" s="597"/>
      <c r="AJ14" s="597"/>
      <c r="AK14" s="597"/>
      <c r="AL14" s="597"/>
      <c r="AM14" s="597"/>
      <c r="AN14" s="597"/>
      <c r="AO14" s="597"/>
      <c r="AP14" s="597"/>
      <c r="AQ14" s="597"/>
      <c r="AR14" s="597"/>
      <c r="AS14" s="597"/>
      <c r="AT14" s="597"/>
      <c r="AU14" s="597"/>
      <c r="AV14" s="597"/>
    </row>
    <row r="15" spans="1:48" ht="12.75" customHeight="1">
      <c r="A15" s="605"/>
      <c r="B15" s="606"/>
      <c r="C15" s="606"/>
      <c r="D15" s="606" t="s">
        <v>4789</v>
      </c>
      <c r="E15" s="606" t="s">
        <v>376</v>
      </c>
      <c r="F15" s="607"/>
      <c r="G15" s="607"/>
      <c r="H15" s="607" t="s">
        <v>4790</v>
      </c>
      <c r="I15" s="607" t="s">
        <v>4791</v>
      </c>
      <c r="J15" s="607" t="s">
        <v>4792</v>
      </c>
      <c r="K15" s="608"/>
      <c r="L15" s="607" t="s">
        <v>1365</v>
      </c>
      <c r="M15" s="609" t="s">
        <v>4793</v>
      </c>
      <c r="N15" s="609" t="s">
        <v>4794</v>
      </c>
      <c r="O15" s="607" t="s">
        <v>114</v>
      </c>
      <c r="P15" s="607" t="s">
        <v>116</v>
      </c>
      <c r="Q15" s="607" t="s">
        <v>172</v>
      </c>
      <c r="R15" s="597"/>
      <c r="S15" s="597"/>
      <c r="T15" s="597"/>
      <c r="U15" s="597"/>
      <c r="V15" s="597"/>
      <c r="W15" s="605">
        <v>40220</v>
      </c>
      <c r="X15" s="597"/>
      <c r="Y15" s="597"/>
      <c r="Z15" s="597"/>
      <c r="AA15" s="597"/>
      <c r="AB15" s="597"/>
      <c r="AC15" s="597"/>
      <c r="AD15" s="597"/>
      <c r="AE15" s="597"/>
      <c r="AF15" s="597"/>
      <c r="AG15" s="597"/>
      <c r="AH15" s="597"/>
      <c r="AI15" s="597"/>
      <c r="AJ15" s="597"/>
      <c r="AK15" s="597"/>
      <c r="AL15" s="597"/>
      <c r="AM15" s="597"/>
      <c r="AN15" s="597"/>
      <c r="AO15" s="597"/>
      <c r="AP15" s="597"/>
      <c r="AQ15" s="597"/>
      <c r="AR15" s="597"/>
      <c r="AS15" s="597"/>
      <c r="AT15" s="597"/>
      <c r="AU15" s="597"/>
      <c r="AV15" s="597"/>
    </row>
    <row r="16" spans="1:48" ht="12.75" customHeight="1">
      <c r="A16" s="605"/>
      <c r="B16" s="610"/>
      <c r="C16" s="610"/>
      <c r="D16" s="610" t="s">
        <v>4795</v>
      </c>
      <c r="E16" s="610" t="s">
        <v>1777</v>
      </c>
      <c r="F16" s="611"/>
      <c r="G16" s="611"/>
      <c r="H16" s="611"/>
      <c r="I16" s="611"/>
      <c r="J16" s="611"/>
      <c r="K16" s="612">
        <v>39167</v>
      </c>
      <c r="L16" s="611" t="s">
        <v>1581</v>
      </c>
      <c r="M16" s="610" t="s">
        <v>4796</v>
      </c>
      <c r="N16" s="610" t="s">
        <v>4797</v>
      </c>
      <c r="O16" s="611" t="s">
        <v>114</v>
      </c>
      <c r="P16" s="611" t="s">
        <v>116</v>
      </c>
      <c r="Q16" s="611" t="s">
        <v>302</v>
      </c>
      <c r="R16" s="597"/>
      <c r="S16" s="597"/>
      <c r="T16" s="597"/>
      <c r="U16" s="597"/>
      <c r="V16" s="597"/>
      <c r="W16" s="605">
        <v>40285</v>
      </c>
      <c r="X16" s="597"/>
      <c r="Y16" s="597"/>
      <c r="Z16" s="597"/>
      <c r="AA16" s="597"/>
      <c r="AB16" s="597"/>
      <c r="AC16" s="597"/>
      <c r="AD16" s="597"/>
      <c r="AE16" s="597"/>
      <c r="AF16" s="597"/>
      <c r="AG16" s="597"/>
      <c r="AH16" s="597"/>
      <c r="AI16" s="597"/>
      <c r="AJ16" s="597"/>
      <c r="AK16" s="597"/>
      <c r="AL16" s="597"/>
      <c r="AM16" s="597"/>
      <c r="AN16" s="597"/>
      <c r="AO16" s="597"/>
      <c r="AP16" s="597"/>
      <c r="AQ16" s="597"/>
      <c r="AR16" s="597"/>
      <c r="AS16" s="597"/>
      <c r="AT16" s="597"/>
      <c r="AU16" s="597"/>
      <c r="AV16" s="597"/>
    </row>
    <row r="17" spans="1:48" ht="12.75" customHeight="1">
      <c r="A17" s="605"/>
      <c r="B17" s="610"/>
      <c r="C17" s="610"/>
      <c r="D17" s="611"/>
      <c r="E17" s="611"/>
      <c r="F17" s="611"/>
      <c r="G17" s="612"/>
      <c r="H17" s="611"/>
      <c r="I17" s="610"/>
      <c r="J17" s="610"/>
      <c r="K17" s="611"/>
      <c r="L17" s="611"/>
      <c r="M17" s="611"/>
      <c r="N17" s="611"/>
      <c r="O17" s="597"/>
      <c r="P17" s="597"/>
      <c r="Q17" s="597"/>
      <c r="R17" s="597"/>
      <c r="S17" s="597"/>
      <c r="T17" s="597"/>
      <c r="U17" s="597"/>
      <c r="V17" s="597"/>
      <c r="W17" s="597"/>
      <c r="X17" s="597"/>
      <c r="Y17" s="597"/>
      <c r="Z17" s="597"/>
      <c r="AA17" s="597"/>
      <c r="AB17" s="597"/>
      <c r="AC17" s="597"/>
      <c r="AD17" s="597"/>
      <c r="AE17" s="597"/>
      <c r="AF17" s="597"/>
      <c r="AG17" s="597"/>
      <c r="AH17" s="597"/>
      <c r="AI17" s="597"/>
      <c r="AJ17" s="597"/>
      <c r="AK17" s="597"/>
      <c r="AL17" s="597"/>
      <c r="AM17" s="597"/>
      <c r="AN17" s="597"/>
      <c r="AO17" s="597"/>
      <c r="AP17" s="597"/>
      <c r="AQ17" s="597"/>
      <c r="AR17" s="597"/>
      <c r="AS17" s="597"/>
      <c r="AT17" s="597"/>
      <c r="AU17" s="597"/>
      <c r="AV17" s="597"/>
    </row>
    <row r="18" spans="1:48" ht="12.75" customHeight="1">
      <c r="A18" s="605"/>
      <c r="B18" s="610"/>
      <c r="C18" s="610"/>
      <c r="D18" s="611"/>
      <c r="E18" s="611"/>
      <c r="F18" s="611"/>
      <c r="G18" s="612"/>
      <c r="H18" s="611"/>
      <c r="I18" s="610"/>
      <c r="J18" s="610"/>
      <c r="K18" s="611"/>
      <c r="L18" s="611"/>
      <c r="M18" s="611"/>
      <c r="N18" s="611"/>
      <c r="O18" s="597"/>
      <c r="P18" s="597"/>
      <c r="Q18" s="597"/>
      <c r="R18" s="597"/>
      <c r="S18" s="597"/>
      <c r="T18" s="597"/>
      <c r="U18" s="597"/>
      <c r="V18" s="597"/>
      <c r="W18" s="597"/>
      <c r="X18" s="597"/>
      <c r="Y18" s="597"/>
      <c r="Z18" s="597"/>
      <c r="AA18" s="597"/>
      <c r="AB18" s="597"/>
      <c r="AC18" s="597"/>
      <c r="AD18" s="597"/>
      <c r="AE18" s="597"/>
      <c r="AF18" s="597"/>
      <c r="AG18" s="597"/>
      <c r="AH18" s="597"/>
      <c r="AI18" s="597"/>
      <c r="AJ18" s="597"/>
      <c r="AK18" s="597"/>
      <c r="AL18" s="597"/>
      <c r="AM18" s="597"/>
      <c r="AN18" s="597"/>
      <c r="AO18" s="597"/>
      <c r="AP18" s="597"/>
      <c r="AQ18" s="597"/>
      <c r="AR18" s="597"/>
      <c r="AS18" s="597"/>
      <c r="AT18" s="597"/>
      <c r="AU18" s="597"/>
      <c r="AV18" s="597"/>
    </row>
    <row r="19" spans="1:48" ht="12.75" customHeight="1">
      <c r="A19" s="595"/>
      <c r="B19" s="601"/>
      <c r="C19" s="601"/>
      <c r="D19" s="602">
        <v>2011</v>
      </c>
      <c r="E19" s="601"/>
      <c r="F19" s="601"/>
      <c r="G19" s="603"/>
      <c r="H19" s="601"/>
      <c r="I19" s="601"/>
      <c r="J19" s="601"/>
      <c r="K19" s="601"/>
      <c r="L19" s="601"/>
      <c r="M19" s="601"/>
      <c r="N19" s="603"/>
      <c r="O19" s="597"/>
      <c r="P19" s="601"/>
      <c r="Q19" s="601"/>
      <c r="R19" s="601"/>
      <c r="S19" s="603"/>
      <c r="T19" s="603"/>
      <c r="U19" s="603"/>
      <c r="V19" s="601"/>
      <c r="W19" s="604"/>
      <c r="X19" s="601"/>
      <c r="Y19" s="597"/>
      <c r="Z19" s="597"/>
      <c r="AA19" s="597"/>
      <c r="AB19" s="597"/>
      <c r="AC19" s="597"/>
      <c r="AD19" s="597"/>
      <c r="AE19" s="597"/>
      <c r="AF19" s="597"/>
      <c r="AG19" s="597"/>
      <c r="AH19" s="597"/>
      <c r="AI19" s="597"/>
      <c r="AJ19" s="597"/>
      <c r="AK19" s="597"/>
      <c r="AL19" s="597"/>
      <c r="AM19" s="597"/>
      <c r="AN19" s="597"/>
      <c r="AO19" s="597"/>
      <c r="AP19" s="597"/>
      <c r="AQ19" s="597"/>
      <c r="AR19" s="597"/>
      <c r="AS19" s="597"/>
      <c r="AT19" s="597"/>
      <c r="AU19" s="597"/>
      <c r="AV19" s="597"/>
    </row>
    <row r="20" spans="1:48" ht="12.75" customHeight="1">
      <c r="A20" s="605"/>
      <c r="B20" s="615"/>
      <c r="C20" s="617"/>
      <c r="D20" s="619" t="s">
        <v>4042</v>
      </c>
      <c r="E20" s="619" t="s">
        <v>4798</v>
      </c>
      <c r="F20" s="619"/>
      <c r="G20" s="620"/>
      <c r="H20" s="620"/>
      <c r="I20" s="620"/>
      <c r="J20" s="621">
        <v>38362</v>
      </c>
      <c r="K20" s="620" t="s">
        <v>1581</v>
      </c>
      <c r="L20" s="622" t="s">
        <v>4799</v>
      </c>
      <c r="M20" s="622" t="s">
        <v>4800</v>
      </c>
      <c r="N20" s="620" t="s">
        <v>114</v>
      </c>
      <c r="O20" s="620" t="s">
        <v>176</v>
      </c>
      <c r="P20" s="620" t="s">
        <v>172</v>
      </c>
      <c r="Q20" s="620"/>
      <c r="R20" s="595" t="s">
        <v>4802</v>
      </c>
      <c r="S20" s="597"/>
      <c r="T20" s="597"/>
      <c r="U20" s="597"/>
      <c r="V20" s="597"/>
      <c r="W20" s="597"/>
      <c r="X20" s="605"/>
      <c r="Y20" s="597"/>
      <c r="Z20" s="597"/>
      <c r="AA20" s="597"/>
      <c r="AB20" s="597"/>
      <c r="AC20" s="597"/>
      <c r="AD20" s="597"/>
      <c r="AE20" s="597"/>
      <c r="AF20" s="597"/>
      <c r="AG20" s="597"/>
      <c r="AH20" s="597"/>
      <c r="AI20" s="597"/>
      <c r="AJ20" s="597"/>
      <c r="AK20" s="597"/>
      <c r="AL20" s="597"/>
      <c r="AM20" s="597"/>
      <c r="AN20" s="597"/>
      <c r="AO20" s="597"/>
      <c r="AP20" s="597"/>
      <c r="AQ20" s="597"/>
      <c r="AR20" s="597"/>
      <c r="AS20" s="597"/>
      <c r="AT20" s="597"/>
      <c r="AU20" s="597"/>
      <c r="AV20" s="597"/>
    </row>
    <row r="21" spans="1:48" ht="12.75" customHeight="1">
      <c r="A21" s="605"/>
      <c r="B21" s="606"/>
      <c r="C21" s="606"/>
      <c r="D21" s="606" t="s">
        <v>4803</v>
      </c>
      <c r="E21" s="606" t="s">
        <v>4804</v>
      </c>
      <c r="F21" s="606"/>
      <c r="G21" s="607" t="s">
        <v>4805</v>
      </c>
      <c r="H21" s="607" t="s">
        <v>4806</v>
      </c>
      <c r="I21" s="607"/>
      <c r="J21" s="608"/>
      <c r="K21" s="607" t="s">
        <v>1241</v>
      </c>
      <c r="L21" s="609" t="s">
        <v>4807</v>
      </c>
      <c r="M21" s="609" t="s">
        <v>4808</v>
      </c>
      <c r="N21" s="607" t="s">
        <v>114</v>
      </c>
      <c r="O21" s="607" t="s">
        <v>349</v>
      </c>
      <c r="P21" s="607" t="s">
        <v>103</v>
      </c>
      <c r="Q21" s="607" t="s">
        <v>30</v>
      </c>
      <c r="R21" s="623" t="s">
        <v>4809</v>
      </c>
      <c r="S21" s="597"/>
      <c r="T21" s="597"/>
      <c r="U21" s="597"/>
      <c r="V21" s="597"/>
      <c r="W21" s="597"/>
      <c r="X21" s="605"/>
      <c r="Y21" s="597"/>
      <c r="Z21" s="597"/>
      <c r="AA21" s="597"/>
      <c r="AB21" s="597"/>
      <c r="AC21" s="597"/>
      <c r="AD21" s="597"/>
      <c r="AE21" s="597"/>
      <c r="AF21" s="597"/>
      <c r="AG21" s="597"/>
      <c r="AH21" s="597"/>
      <c r="AI21" s="597"/>
      <c r="AJ21" s="597"/>
      <c r="AK21" s="597"/>
      <c r="AL21" s="597"/>
      <c r="AM21" s="597"/>
      <c r="AN21" s="597"/>
      <c r="AO21" s="597"/>
      <c r="AP21" s="597"/>
      <c r="AQ21" s="597"/>
      <c r="AR21" s="597"/>
      <c r="AS21" s="597"/>
      <c r="AT21" s="597"/>
      <c r="AU21" s="597"/>
      <c r="AV21" s="597"/>
    </row>
    <row r="22" spans="1:48" ht="12.75" customHeight="1">
      <c r="A22" s="605"/>
      <c r="B22" s="610"/>
      <c r="C22" s="610"/>
      <c r="D22" s="619" t="s">
        <v>4810</v>
      </c>
      <c r="E22" s="622" t="s">
        <v>1777</v>
      </c>
      <c r="F22" s="622"/>
      <c r="G22" s="620"/>
      <c r="H22" s="620"/>
      <c r="I22" s="620"/>
      <c r="J22" s="621">
        <v>39034</v>
      </c>
      <c r="K22" s="620" t="s">
        <v>1581</v>
      </c>
      <c r="L22" s="622" t="s">
        <v>4811</v>
      </c>
      <c r="M22" s="622" t="s">
        <v>4812</v>
      </c>
      <c r="N22" s="620" t="s">
        <v>114</v>
      </c>
      <c r="O22" s="620" t="s">
        <v>116</v>
      </c>
      <c r="P22" s="620" t="s">
        <v>302</v>
      </c>
      <c r="Q22" s="620">
        <v>10001456861</v>
      </c>
      <c r="R22" s="624" t="s">
        <v>4813</v>
      </c>
      <c r="S22" s="597"/>
      <c r="T22" s="597"/>
      <c r="U22" s="597"/>
      <c r="V22" s="597"/>
      <c r="W22" s="597"/>
      <c r="X22" s="605"/>
      <c r="Y22" s="597"/>
      <c r="Z22" s="597"/>
      <c r="AA22" s="597"/>
      <c r="AB22" s="597"/>
      <c r="AC22" s="597"/>
      <c r="AD22" s="597"/>
      <c r="AE22" s="597"/>
      <c r="AF22" s="597"/>
      <c r="AG22" s="597"/>
      <c r="AH22" s="597"/>
      <c r="AI22" s="597"/>
      <c r="AJ22" s="597"/>
      <c r="AK22" s="597"/>
      <c r="AL22" s="597"/>
      <c r="AM22" s="597"/>
      <c r="AN22" s="597"/>
      <c r="AO22" s="597"/>
      <c r="AP22" s="597"/>
      <c r="AQ22" s="597"/>
      <c r="AR22" s="597"/>
      <c r="AS22" s="597"/>
      <c r="AT22" s="597"/>
      <c r="AU22" s="597"/>
      <c r="AV22" s="597"/>
    </row>
    <row r="23" spans="1:48" ht="12.75" customHeight="1">
      <c r="A23" s="605"/>
      <c r="B23" s="610"/>
      <c r="C23" s="610"/>
      <c r="D23" s="611"/>
      <c r="E23" s="611"/>
      <c r="F23" s="611"/>
      <c r="G23" s="612"/>
      <c r="H23" s="611"/>
      <c r="I23" s="610"/>
      <c r="J23" s="610"/>
      <c r="K23" s="611"/>
      <c r="L23" s="611"/>
      <c r="M23" s="611"/>
      <c r="N23" s="611"/>
      <c r="O23" s="597"/>
      <c r="P23" s="597"/>
      <c r="Q23" s="597"/>
      <c r="R23" s="597"/>
      <c r="S23" s="597"/>
      <c r="T23" s="597"/>
      <c r="U23" s="597"/>
      <c r="V23" s="597"/>
      <c r="W23" s="597"/>
      <c r="X23" s="597"/>
      <c r="Y23" s="597"/>
      <c r="Z23" s="597"/>
      <c r="AA23" s="597"/>
      <c r="AB23" s="597"/>
      <c r="AC23" s="597"/>
      <c r="AD23" s="597"/>
      <c r="AE23" s="597"/>
      <c r="AF23" s="597"/>
      <c r="AG23" s="597"/>
      <c r="AH23" s="597"/>
      <c r="AI23" s="597"/>
      <c r="AJ23" s="597"/>
      <c r="AK23" s="597"/>
      <c r="AL23" s="597"/>
      <c r="AM23" s="597"/>
      <c r="AN23" s="597"/>
      <c r="AO23" s="597"/>
      <c r="AP23" s="597"/>
      <c r="AQ23" s="597"/>
      <c r="AR23" s="597"/>
      <c r="AS23" s="597"/>
      <c r="AT23" s="597"/>
      <c r="AU23" s="597"/>
      <c r="AV23" s="597"/>
    </row>
    <row r="24" spans="1:48" ht="12.75" customHeight="1">
      <c r="A24" s="605"/>
      <c r="B24" s="610"/>
      <c r="C24" s="610"/>
      <c r="D24" s="611"/>
      <c r="E24" s="611"/>
      <c r="F24" s="611"/>
      <c r="G24" s="612"/>
      <c r="H24" s="611"/>
      <c r="I24" s="610"/>
      <c r="J24" s="610"/>
      <c r="K24" s="611"/>
      <c r="L24" s="611"/>
      <c r="M24" s="611"/>
      <c r="N24" s="611"/>
      <c r="O24" s="597"/>
      <c r="P24" s="597"/>
      <c r="Q24" s="597"/>
      <c r="R24" s="597"/>
      <c r="S24" s="597"/>
      <c r="T24" s="597"/>
      <c r="U24" s="597"/>
      <c r="V24" s="597"/>
      <c r="W24" s="597"/>
      <c r="X24" s="597"/>
      <c r="Y24" s="597"/>
      <c r="Z24" s="597"/>
      <c r="AA24" s="597"/>
      <c r="AB24" s="597"/>
      <c r="AC24" s="597"/>
      <c r="AD24" s="597"/>
      <c r="AE24" s="597"/>
      <c r="AF24" s="597"/>
      <c r="AG24" s="597"/>
      <c r="AH24" s="597"/>
      <c r="AI24" s="597"/>
      <c r="AJ24" s="597"/>
      <c r="AK24" s="597"/>
      <c r="AL24" s="597"/>
      <c r="AM24" s="597"/>
      <c r="AN24" s="597"/>
      <c r="AO24" s="597"/>
      <c r="AP24" s="597"/>
      <c r="AQ24" s="597"/>
      <c r="AR24" s="597"/>
      <c r="AS24" s="597"/>
      <c r="AT24" s="597"/>
      <c r="AU24" s="597"/>
      <c r="AV24" s="597"/>
    </row>
    <row r="25" spans="1:48" ht="12.75" customHeight="1">
      <c r="A25" s="595"/>
      <c r="B25" s="601"/>
      <c r="C25" s="601"/>
      <c r="D25" s="602">
        <v>2012</v>
      </c>
      <c r="E25" s="601"/>
      <c r="F25" s="601"/>
      <c r="G25" s="603"/>
      <c r="H25" s="601"/>
      <c r="I25" s="601"/>
      <c r="J25" s="601"/>
      <c r="K25" s="601"/>
      <c r="L25" s="601"/>
      <c r="M25" s="601"/>
      <c r="N25" s="603"/>
      <c r="O25" s="597"/>
      <c r="P25" s="601"/>
      <c r="Q25" s="601"/>
      <c r="R25" s="601"/>
      <c r="S25" s="603"/>
      <c r="T25" s="603"/>
      <c r="U25" s="603"/>
      <c r="V25" s="601"/>
      <c r="W25" s="604"/>
      <c r="X25" s="601"/>
      <c r="Y25" s="597"/>
      <c r="Z25" s="597"/>
      <c r="AA25" s="597"/>
      <c r="AB25" s="597"/>
      <c r="AC25" s="597"/>
      <c r="AD25" s="597"/>
      <c r="AE25" s="597"/>
      <c r="AF25" s="597"/>
      <c r="AG25" s="597"/>
      <c r="AH25" s="597"/>
      <c r="AI25" s="597"/>
      <c r="AJ25" s="597"/>
      <c r="AK25" s="597"/>
      <c r="AL25" s="597"/>
      <c r="AM25" s="597"/>
      <c r="AN25" s="597"/>
      <c r="AO25" s="597"/>
      <c r="AP25" s="597"/>
      <c r="AQ25" s="597"/>
      <c r="AR25" s="597"/>
      <c r="AS25" s="597"/>
      <c r="AT25" s="597"/>
      <c r="AU25" s="597"/>
      <c r="AV25" s="597"/>
    </row>
    <row r="26" spans="1:48" ht="12.75" customHeight="1">
      <c r="A26" s="605"/>
      <c r="B26" s="615"/>
      <c r="C26" s="617"/>
      <c r="D26" s="625" t="s">
        <v>4814</v>
      </c>
      <c r="E26" s="625" t="s">
        <v>4769</v>
      </c>
      <c r="F26" s="626"/>
      <c r="G26" s="626"/>
      <c r="H26" s="626"/>
      <c r="I26" s="627">
        <v>38600</v>
      </c>
      <c r="J26" s="626" t="s">
        <v>1581</v>
      </c>
      <c r="K26" s="628" t="s">
        <v>4815</v>
      </c>
      <c r="L26" s="628" t="s">
        <v>4817</v>
      </c>
      <c r="M26" s="626" t="s">
        <v>114</v>
      </c>
      <c r="N26" s="626" t="s">
        <v>349</v>
      </c>
      <c r="O26" s="626" t="s">
        <v>103</v>
      </c>
      <c r="P26" s="626">
        <v>10001456853</v>
      </c>
      <c r="Q26" s="629" t="s">
        <v>4818</v>
      </c>
      <c r="R26" s="595"/>
      <c r="S26" s="597"/>
      <c r="T26" s="597"/>
      <c r="U26" s="597"/>
      <c r="V26" s="597"/>
      <c r="W26" s="597"/>
      <c r="X26" s="605"/>
      <c r="Y26" s="597"/>
      <c r="Z26" s="597"/>
      <c r="AA26" s="597"/>
      <c r="AB26" s="597"/>
      <c r="AC26" s="597"/>
      <c r="AD26" s="597"/>
      <c r="AE26" s="597"/>
      <c r="AF26" s="597"/>
      <c r="AG26" s="597"/>
      <c r="AH26" s="597"/>
      <c r="AI26" s="597"/>
      <c r="AJ26" s="597"/>
      <c r="AK26" s="597"/>
      <c r="AL26" s="597"/>
      <c r="AM26" s="597"/>
      <c r="AN26" s="597"/>
      <c r="AO26" s="597"/>
      <c r="AP26" s="597"/>
      <c r="AQ26" s="597"/>
      <c r="AR26" s="597"/>
      <c r="AS26" s="597"/>
      <c r="AT26" s="597"/>
      <c r="AU26" s="597"/>
      <c r="AV26" s="597"/>
    </row>
    <row r="27" spans="1:48" ht="12.75" customHeight="1">
      <c r="A27" s="605"/>
      <c r="B27" s="606"/>
      <c r="C27" s="606"/>
      <c r="D27" s="625" t="s">
        <v>4819</v>
      </c>
      <c r="E27" s="625" t="s">
        <v>376</v>
      </c>
      <c r="F27" s="626"/>
      <c r="G27" s="626"/>
      <c r="H27" s="626"/>
      <c r="I27" s="627">
        <v>38504</v>
      </c>
      <c r="J27" s="626" t="s">
        <v>1581</v>
      </c>
      <c r="K27" s="628" t="s">
        <v>4820</v>
      </c>
      <c r="L27" s="628" t="s">
        <v>4821</v>
      </c>
      <c r="M27" s="626" t="s">
        <v>114</v>
      </c>
      <c r="N27" s="626" t="s">
        <v>116</v>
      </c>
      <c r="O27" s="626" t="s">
        <v>172</v>
      </c>
      <c r="P27" s="626"/>
      <c r="Q27" s="630" t="s">
        <v>4822</v>
      </c>
      <c r="R27" s="623"/>
      <c r="S27" s="597"/>
      <c r="T27" s="597"/>
      <c r="U27" s="597"/>
      <c r="V27" s="597"/>
      <c r="W27" s="597"/>
      <c r="X27" s="605"/>
      <c r="Y27" s="597"/>
      <c r="Z27" s="597"/>
      <c r="AA27" s="597"/>
      <c r="AB27" s="597"/>
      <c r="AC27" s="597"/>
      <c r="AD27" s="597"/>
      <c r="AE27" s="597"/>
      <c r="AF27" s="597"/>
      <c r="AG27" s="597"/>
      <c r="AH27" s="597"/>
      <c r="AI27" s="597"/>
      <c r="AJ27" s="597"/>
      <c r="AK27" s="597"/>
      <c r="AL27" s="597"/>
      <c r="AM27" s="597"/>
      <c r="AN27" s="597"/>
      <c r="AO27" s="597"/>
      <c r="AP27" s="597"/>
      <c r="AQ27" s="597"/>
      <c r="AR27" s="597"/>
      <c r="AS27" s="597"/>
      <c r="AT27" s="597"/>
      <c r="AU27" s="597"/>
      <c r="AV27" s="597"/>
    </row>
    <row r="28" spans="1:48" ht="12.75" customHeight="1">
      <c r="A28" s="605"/>
      <c r="B28" s="610"/>
      <c r="C28" s="610"/>
      <c r="D28" s="625" t="s">
        <v>4823</v>
      </c>
      <c r="E28" s="625" t="s">
        <v>376</v>
      </c>
      <c r="F28" s="626"/>
      <c r="G28" s="626"/>
      <c r="H28" s="626"/>
      <c r="I28" s="627">
        <v>39601</v>
      </c>
      <c r="J28" s="626" t="s">
        <v>1581</v>
      </c>
      <c r="K28" s="628" t="s">
        <v>4824</v>
      </c>
      <c r="L28" s="628" t="s">
        <v>4825</v>
      </c>
      <c r="M28" s="626" t="s">
        <v>219</v>
      </c>
      <c r="N28" s="626"/>
      <c r="O28" s="626" t="s">
        <v>172</v>
      </c>
      <c r="P28" s="626"/>
      <c r="Q28" s="630" t="s">
        <v>4822</v>
      </c>
      <c r="R28" s="624"/>
      <c r="S28" s="597"/>
      <c r="T28" s="597"/>
      <c r="U28" s="597"/>
      <c r="V28" s="597"/>
      <c r="W28" s="597"/>
      <c r="X28" s="605"/>
      <c r="Y28" s="597"/>
      <c r="Z28" s="597"/>
      <c r="AA28" s="597"/>
      <c r="AB28" s="597"/>
      <c r="AC28" s="597"/>
      <c r="AD28" s="597"/>
      <c r="AE28" s="597"/>
      <c r="AF28" s="597"/>
      <c r="AG28" s="597"/>
      <c r="AH28" s="597"/>
      <c r="AI28" s="597"/>
      <c r="AJ28" s="597"/>
      <c r="AK28" s="597"/>
      <c r="AL28" s="597"/>
      <c r="AM28" s="597"/>
      <c r="AN28" s="597"/>
      <c r="AO28" s="597"/>
      <c r="AP28" s="597"/>
      <c r="AQ28" s="597"/>
      <c r="AR28" s="597"/>
      <c r="AS28" s="597"/>
      <c r="AT28" s="597"/>
      <c r="AU28" s="597"/>
      <c r="AV28" s="597"/>
    </row>
    <row r="29" spans="1:48" ht="12.75" customHeight="1">
      <c r="A29" s="605"/>
      <c r="B29" s="610"/>
      <c r="C29" s="610"/>
      <c r="D29" s="625" t="s">
        <v>4826</v>
      </c>
      <c r="E29" s="631" t="s">
        <v>246</v>
      </c>
      <c r="F29" s="626"/>
      <c r="G29" s="626"/>
      <c r="H29" s="626"/>
      <c r="I29" s="627">
        <v>36192</v>
      </c>
      <c r="J29" s="626" t="s">
        <v>1581</v>
      </c>
      <c r="K29" s="628" t="s">
        <v>4827</v>
      </c>
      <c r="L29" s="628" t="s">
        <v>4828</v>
      </c>
      <c r="M29" s="626" t="s">
        <v>114</v>
      </c>
      <c r="N29" s="626" t="s">
        <v>176</v>
      </c>
      <c r="O29" s="626" t="s">
        <v>172</v>
      </c>
      <c r="P29" s="626"/>
      <c r="Q29" s="630" t="s">
        <v>4829</v>
      </c>
      <c r="R29" s="597"/>
      <c r="S29" s="597"/>
      <c r="T29" s="597"/>
      <c r="U29" s="597"/>
      <c r="V29" s="597"/>
      <c r="W29" s="597"/>
      <c r="X29" s="597"/>
      <c r="Y29" s="597"/>
      <c r="Z29" s="597"/>
      <c r="AA29" s="597"/>
      <c r="AB29" s="597"/>
      <c r="AC29" s="597"/>
      <c r="AD29" s="597"/>
      <c r="AE29" s="597"/>
      <c r="AF29" s="597"/>
      <c r="AG29" s="597"/>
      <c r="AH29" s="597"/>
      <c r="AI29" s="597"/>
      <c r="AJ29" s="597"/>
      <c r="AK29" s="597"/>
      <c r="AL29" s="597"/>
      <c r="AM29" s="597"/>
      <c r="AN29" s="597"/>
      <c r="AO29" s="597"/>
      <c r="AP29" s="597"/>
      <c r="AQ29" s="597"/>
      <c r="AR29" s="597"/>
      <c r="AS29" s="597"/>
      <c r="AT29" s="597"/>
      <c r="AU29" s="597"/>
      <c r="AV29" s="597"/>
    </row>
    <row r="30" spans="1:48" ht="12.75" customHeight="1">
      <c r="A30" s="605"/>
      <c r="B30" s="610"/>
      <c r="C30" s="610"/>
      <c r="D30" s="625" t="s">
        <v>4830</v>
      </c>
      <c r="E30" s="625" t="s">
        <v>1777</v>
      </c>
      <c r="F30" s="626"/>
      <c r="G30" s="626"/>
      <c r="H30" s="626"/>
      <c r="I30" s="627">
        <v>39639</v>
      </c>
      <c r="J30" s="626" t="s">
        <v>1581</v>
      </c>
      <c r="K30" s="628" t="s">
        <v>4831</v>
      </c>
      <c r="L30" s="628" t="s">
        <v>4832</v>
      </c>
      <c r="M30" s="626" t="s">
        <v>219</v>
      </c>
      <c r="N30" s="626"/>
      <c r="O30" s="626" t="s">
        <v>172</v>
      </c>
      <c r="P30" s="626"/>
      <c r="Q30" s="630" t="s">
        <v>4829</v>
      </c>
      <c r="R30" s="597"/>
      <c r="S30" s="597"/>
      <c r="T30" s="597"/>
      <c r="U30" s="597"/>
      <c r="V30" s="597"/>
      <c r="W30" s="597"/>
      <c r="X30" s="597"/>
      <c r="Y30" s="597"/>
      <c r="Z30" s="597"/>
      <c r="AA30" s="597"/>
      <c r="AB30" s="597"/>
      <c r="AC30" s="597"/>
      <c r="AD30" s="597"/>
      <c r="AE30" s="597"/>
      <c r="AF30" s="597"/>
      <c r="AG30" s="597"/>
      <c r="AH30" s="597"/>
      <c r="AI30" s="597"/>
      <c r="AJ30" s="597"/>
      <c r="AK30" s="597"/>
      <c r="AL30" s="597"/>
      <c r="AM30" s="597"/>
      <c r="AN30" s="597"/>
      <c r="AO30" s="597"/>
      <c r="AP30" s="597"/>
      <c r="AQ30" s="597"/>
      <c r="AR30" s="597"/>
      <c r="AS30" s="597"/>
      <c r="AT30" s="597"/>
      <c r="AU30" s="597"/>
      <c r="AV30" s="597"/>
    </row>
    <row r="31" spans="1:48" ht="12.75" customHeight="1">
      <c r="A31" s="605"/>
      <c r="B31" s="615"/>
      <c r="C31" s="617"/>
      <c r="D31" s="619" t="s">
        <v>4833</v>
      </c>
      <c r="E31" s="632" t="s">
        <v>246</v>
      </c>
      <c r="F31" s="633" t="s">
        <v>4834</v>
      </c>
      <c r="G31" s="633" t="s">
        <v>4835</v>
      </c>
      <c r="H31" s="633" t="s">
        <v>4836</v>
      </c>
      <c r="I31" s="634"/>
      <c r="J31" s="633" t="s">
        <v>1365</v>
      </c>
      <c r="K31" s="635" t="s">
        <v>4837</v>
      </c>
      <c r="L31" s="635" t="s">
        <v>4838</v>
      </c>
      <c r="M31" s="636" t="s">
        <v>114</v>
      </c>
      <c r="N31" s="635"/>
      <c r="O31" s="636" t="s">
        <v>172</v>
      </c>
      <c r="P31" s="636"/>
      <c r="Q31" s="637" t="s">
        <v>4839</v>
      </c>
      <c r="R31" s="595"/>
      <c r="S31" s="597"/>
      <c r="T31" s="597"/>
      <c r="U31" s="597"/>
      <c r="V31" s="597"/>
      <c r="W31" s="597"/>
      <c r="X31" s="605"/>
      <c r="Y31" s="597"/>
      <c r="Z31" s="597"/>
      <c r="AA31" s="597"/>
      <c r="AB31" s="597"/>
      <c r="AC31" s="597"/>
      <c r="AD31" s="597"/>
      <c r="AE31" s="597"/>
      <c r="AF31" s="597"/>
      <c r="AG31" s="597"/>
      <c r="AH31" s="597"/>
      <c r="AI31" s="597"/>
      <c r="AJ31" s="597"/>
      <c r="AK31" s="597"/>
      <c r="AL31" s="597"/>
      <c r="AM31" s="597"/>
      <c r="AN31" s="597"/>
      <c r="AO31" s="597"/>
      <c r="AP31" s="597"/>
      <c r="AQ31" s="597"/>
      <c r="AR31" s="597"/>
      <c r="AS31" s="597"/>
      <c r="AT31" s="597"/>
      <c r="AU31" s="597"/>
      <c r="AV31" s="597"/>
    </row>
    <row r="32" spans="1:48" ht="12.75" customHeight="1">
      <c r="A32" s="605"/>
      <c r="B32" s="606"/>
      <c r="C32" s="606"/>
      <c r="D32" s="606" t="s">
        <v>4840</v>
      </c>
      <c r="E32" s="606" t="s">
        <v>4769</v>
      </c>
      <c r="F32" s="607" t="s">
        <v>4841</v>
      </c>
      <c r="G32" s="607" t="s">
        <v>4842</v>
      </c>
      <c r="H32" s="607" t="s">
        <v>4843</v>
      </c>
      <c r="I32" s="608">
        <v>39342</v>
      </c>
      <c r="J32" s="607" t="s">
        <v>1581</v>
      </c>
      <c r="K32" s="609" t="s">
        <v>4844</v>
      </c>
      <c r="L32" s="609" t="s">
        <v>4845</v>
      </c>
      <c r="M32" s="607" t="s">
        <v>219</v>
      </c>
      <c r="N32" s="607"/>
      <c r="O32" s="607" t="s">
        <v>172</v>
      </c>
      <c r="P32" s="611" t="s">
        <v>30</v>
      </c>
      <c r="Q32" s="623" t="s">
        <v>4846</v>
      </c>
      <c r="R32" s="623"/>
      <c r="S32" s="597"/>
      <c r="T32" s="597"/>
      <c r="U32" s="597"/>
      <c r="V32" s="597"/>
      <c r="W32" s="597"/>
      <c r="X32" s="605"/>
      <c r="Y32" s="597"/>
      <c r="Z32" s="597"/>
      <c r="AA32" s="597"/>
      <c r="AB32" s="597"/>
      <c r="AC32" s="597"/>
      <c r="AD32" s="597"/>
      <c r="AE32" s="597"/>
      <c r="AF32" s="597"/>
      <c r="AG32" s="597"/>
      <c r="AH32" s="597"/>
      <c r="AI32" s="597"/>
      <c r="AJ32" s="597"/>
      <c r="AK32" s="597"/>
      <c r="AL32" s="597"/>
      <c r="AM32" s="597"/>
      <c r="AN32" s="597"/>
      <c r="AO32" s="597"/>
      <c r="AP32" s="597"/>
      <c r="AQ32" s="597"/>
      <c r="AR32" s="597"/>
      <c r="AS32" s="597"/>
      <c r="AT32" s="597"/>
      <c r="AU32" s="597"/>
      <c r="AV32" s="597"/>
    </row>
    <row r="33" spans="1:48" ht="12.75" customHeight="1">
      <c r="A33" s="605"/>
      <c r="B33" s="610"/>
      <c r="C33" s="610"/>
      <c r="D33" s="638" t="s">
        <v>4847</v>
      </c>
      <c r="E33" s="638" t="s">
        <v>376</v>
      </c>
      <c r="F33" s="639" t="s">
        <v>4773</v>
      </c>
      <c r="G33" s="639"/>
      <c r="H33" s="639"/>
      <c r="I33" s="640">
        <v>38509</v>
      </c>
      <c r="J33" s="639" t="s">
        <v>1581</v>
      </c>
      <c r="K33" s="638" t="s">
        <v>4848</v>
      </c>
      <c r="L33" s="638" t="s">
        <v>4849</v>
      </c>
      <c r="M33" s="639" t="s">
        <v>114</v>
      </c>
      <c r="N33" s="639" t="s">
        <v>426</v>
      </c>
      <c r="O33" s="639" t="s">
        <v>172</v>
      </c>
      <c r="P33" s="641" t="s">
        <v>4822</v>
      </c>
      <c r="Q33" s="642"/>
      <c r="R33" s="624"/>
      <c r="S33" s="597"/>
      <c r="T33" s="597"/>
      <c r="U33" s="597"/>
      <c r="V33" s="597"/>
      <c r="W33" s="597"/>
      <c r="X33" s="605"/>
      <c r="Y33" s="597"/>
      <c r="Z33" s="597"/>
      <c r="AA33" s="597"/>
      <c r="AB33" s="597"/>
      <c r="AC33" s="597"/>
      <c r="AD33" s="597"/>
      <c r="AE33" s="597"/>
      <c r="AF33" s="597"/>
      <c r="AG33" s="597"/>
      <c r="AH33" s="597"/>
      <c r="AI33" s="597"/>
      <c r="AJ33" s="597"/>
      <c r="AK33" s="597"/>
      <c r="AL33" s="597"/>
      <c r="AM33" s="597"/>
      <c r="AN33" s="597"/>
      <c r="AO33" s="597"/>
      <c r="AP33" s="597"/>
      <c r="AQ33" s="597"/>
      <c r="AR33" s="597"/>
      <c r="AS33" s="597"/>
      <c r="AT33" s="597"/>
      <c r="AU33" s="597"/>
      <c r="AV33" s="597"/>
    </row>
    <row r="34" spans="1:48" ht="12.75" customHeight="1">
      <c r="A34" s="605"/>
      <c r="B34" s="610"/>
      <c r="C34" s="610"/>
      <c r="D34" s="643" t="s">
        <v>4850</v>
      </c>
      <c r="E34" s="643" t="s">
        <v>1777</v>
      </c>
      <c r="F34" s="633" t="s">
        <v>4851</v>
      </c>
      <c r="G34" s="636" t="s">
        <v>4852</v>
      </c>
      <c r="H34" s="636" t="s">
        <v>4853</v>
      </c>
      <c r="I34" s="635"/>
      <c r="J34" s="636" t="s">
        <v>1365</v>
      </c>
      <c r="K34" s="635" t="s">
        <v>4854</v>
      </c>
      <c r="L34" s="635" t="s">
        <v>4855</v>
      </c>
      <c r="M34" s="636" t="s">
        <v>219</v>
      </c>
      <c r="N34" s="635"/>
      <c r="O34" s="636" t="s">
        <v>172</v>
      </c>
      <c r="P34" s="636"/>
      <c r="Q34" s="637" t="s">
        <v>4856</v>
      </c>
      <c r="R34" s="597"/>
      <c r="S34" s="597"/>
      <c r="T34" s="597"/>
      <c r="U34" s="597"/>
      <c r="V34" s="597"/>
      <c r="W34" s="597"/>
      <c r="X34" s="597"/>
      <c r="Y34" s="597"/>
      <c r="Z34" s="597"/>
      <c r="AA34" s="597"/>
      <c r="AB34" s="597"/>
      <c r="AC34" s="597"/>
      <c r="AD34" s="597"/>
      <c r="AE34" s="597"/>
      <c r="AF34" s="597"/>
      <c r="AG34" s="597"/>
      <c r="AH34" s="597"/>
      <c r="AI34" s="597"/>
      <c r="AJ34" s="597"/>
      <c r="AK34" s="597"/>
      <c r="AL34" s="597"/>
      <c r="AM34" s="597"/>
      <c r="AN34" s="597"/>
      <c r="AO34" s="597"/>
      <c r="AP34" s="597"/>
      <c r="AQ34" s="597"/>
      <c r="AR34" s="597"/>
      <c r="AS34" s="597"/>
      <c r="AT34" s="597"/>
      <c r="AU34" s="597"/>
      <c r="AV34" s="597"/>
    </row>
    <row r="35" spans="1:48" ht="12.75" customHeight="1">
      <c r="A35" s="605"/>
      <c r="B35" s="610"/>
      <c r="C35" s="610"/>
      <c r="D35" s="606" t="s">
        <v>4857</v>
      </c>
      <c r="E35" s="606" t="s">
        <v>4798</v>
      </c>
      <c r="F35" s="607" t="s">
        <v>4858</v>
      </c>
      <c r="G35" s="607" t="s">
        <v>4859</v>
      </c>
      <c r="H35" s="607" t="s">
        <v>4860</v>
      </c>
      <c r="I35" s="608"/>
      <c r="J35" s="607" t="s">
        <v>1365</v>
      </c>
      <c r="K35" s="609" t="s">
        <v>4861</v>
      </c>
      <c r="L35" s="609" t="s">
        <v>4862</v>
      </c>
      <c r="M35" s="607" t="s">
        <v>219</v>
      </c>
      <c r="N35" s="607"/>
      <c r="O35" s="607" t="s">
        <v>302</v>
      </c>
      <c r="P35" s="607"/>
      <c r="Q35" s="595" t="s">
        <v>4863</v>
      </c>
      <c r="R35" s="597"/>
      <c r="S35" s="597"/>
      <c r="T35" s="597"/>
      <c r="U35" s="597"/>
      <c r="V35" s="597"/>
      <c r="W35" s="597"/>
      <c r="X35" s="597"/>
      <c r="Y35" s="597"/>
      <c r="Z35" s="597"/>
      <c r="AA35" s="597"/>
      <c r="AB35" s="597"/>
      <c r="AC35" s="597"/>
      <c r="AD35" s="597"/>
      <c r="AE35" s="597"/>
      <c r="AF35" s="597"/>
      <c r="AG35" s="597"/>
      <c r="AH35" s="597"/>
      <c r="AI35" s="597"/>
      <c r="AJ35" s="597"/>
      <c r="AK35" s="597"/>
      <c r="AL35" s="597"/>
      <c r="AM35" s="597"/>
      <c r="AN35" s="597"/>
      <c r="AO35" s="597"/>
      <c r="AP35" s="597"/>
      <c r="AQ35" s="597"/>
      <c r="AR35" s="597"/>
      <c r="AS35" s="597"/>
      <c r="AT35" s="597"/>
      <c r="AU35" s="597"/>
      <c r="AV35" s="597"/>
    </row>
    <row r="36" spans="1:48" ht="12.75" customHeight="1">
      <c r="A36" s="605"/>
      <c r="B36" s="610"/>
      <c r="C36" s="610"/>
      <c r="D36" s="644" t="s">
        <v>4864</v>
      </c>
      <c r="E36" s="645" t="s">
        <v>4769</v>
      </c>
      <c r="F36" s="646"/>
      <c r="G36" s="646"/>
      <c r="H36" s="646"/>
      <c r="I36" s="647">
        <v>39601</v>
      </c>
      <c r="J36" s="646" t="s">
        <v>1581</v>
      </c>
      <c r="K36" s="645" t="s">
        <v>4865</v>
      </c>
      <c r="L36" s="645" t="s">
        <v>4866</v>
      </c>
      <c r="M36" s="646" t="s">
        <v>114</v>
      </c>
      <c r="N36" s="646" t="s">
        <v>426</v>
      </c>
      <c r="O36" s="646" t="s">
        <v>103</v>
      </c>
      <c r="P36" s="646">
        <v>10001456887</v>
      </c>
      <c r="Q36" s="595" t="s">
        <v>4867</v>
      </c>
      <c r="R36" s="597"/>
      <c r="S36" s="597"/>
      <c r="T36" s="597"/>
      <c r="U36" s="597"/>
      <c r="V36" s="597"/>
      <c r="W36" s="597"/>
      <c r="X36" s="597"/>
      <c r="Y36" s="597"/>
      <c r="Z36" s="597"/>
      <c r="AA36" s="597"/>
      <c r="AB36" s="597"/>
      <c r="AC36" s="597"/>
      <c r="AD36" s="597"/>
      <c r="AE36" s="597"/>
      <c r="AF36" s="597"/>
      <c r="AG36" s="597"/>
      <c r="AH36" s="597"/>
      <c r="AI36" s="597"/>
      <c r="AJ36" s="597"/>
      <c r="AK36" s="597"/>
      <c r="AL36" s="597"/>
      <c r="AM36" s="597"/>
      <c r="AN36" s="597"/>
      <c r="AO36" s="597"/>
      <c r="AP36" s="597"/>
      <c r="AQ36" s="597"/>
      <c r="AR36" s="597"/>
      <c r="AS36" s="597"/>
      <c r="AT36" s="597"/>
      <c r="AU36" s="597"/>
      <c r="AV36" s="597"/>
    </row>
    <row r="37" spans="1:48" ht="12.75" customHeight="1">
      <c r="A37" s="605"/>
      <c r="B37" s="610"/>
      <c r="C37" s="610"/>
      <c r="D37" s="643" t="s">
        <v>4868</v>
      </c>
      <c r="E37" s="648" t="s">
        <v>246</v>
      </c>
      <c r="F37" s="633" t="s">
        <v>4869</v>
      </c>
      <c r="G37" s="649" t="s">
        <v>2220</v>
      </c>
      <c r="H37" s="649" t="s">
        <v>2221</v>
      </c>
      <c r="I37" s="635"/>
      <c r="J37" s="633" t="s">
        <v>1365</v>
      </c>
      <c r="K37" s="635" t="s">
        <v>4870</v>
      </c>
      <c r="L37" s="635" t="s">
        <v>4871</v>
      </c>
      <c r="M37" s="636" t="s">
        <v>114</v>
      </c>
      <c r="N37" s="636" t="s">
        <v>426</v>
      </c>
      <c r="O37" s="636" t="s">
        <v>172</v>
      </c>
      <c r="P37" s="636"/>
      <c r="Q37" s="637" t="s">
        <v>4872</v>
      </c>
      <c r="R37" s="597"/>
      <c r="S37" s="597"/>
      <c r="T37" s="597"/>
      <c r="U37" s="597"/>
      <c r="V37" s="597"/>
      <c r="W37" s="597"/>
      <c r="X37" s="597"/>
      <c r="Y37" s="597"/>
      <c r="Z37" s="597"/>
      <c r="AA37" s="597"/>
      <c r="AB37" s="597"/>
      <c r="AC37" s="597"/>
      <c r="AD37" s="597"/>
      <c r="AE37" s="597"/>
      <c r="AF37" s="597"/>
      <c r="AG37" s="597"/>
      <c r="AH37" s="597"/>
      <c r="AI37" s="597"/>
      <c r="AJ37" s="597"/>
      <c r="AK37" s="597"/>
      <c r="AL37" s="597"/>
      <c r="AM37" s="597"/>
      <c r="AN37" s="597"/>
      <c r="AO37" s="597"/>
      <c r="AP37" s="597"/>
      <c r="AQ37" s="597"/>
      <c r="AR37" s="597"/>
      <c r="AS37" s="597"/>
      <c r="AT37" s="597"/>
      <c r="AU37" s="597"/>
      <c r="AV37" s="597"/>
    </row>
    <row r="38" spans="1:48" ht="12.75" customHeight="1">
      <c r="A38" s="605"/>
      <c r="B38" s="610"/>
      <c r="C38" s="610"/>
      <c r="D38" s="650" t="s">
        <v>4873</v>
      </c>
      <c r="E38" s="650"/>
      <c r="F38" s="651"/>
      <c r="G38" s="651"/>
      <c r="H38" s="651"/>
      <c r="I38" s="637"/>
      <c r="J38" s="651"/>
      <c r="K38" s="637"/>
      <c r="L38" s="637"/>
      <c r="M38" s="651"/>
      <c r="N38" s="651"/>
      <c r="O38" s="651"/>
      <c r="P38" s="651"/>
      <c r="Q38" s="637" t="s">
        <v>4874</v>
      </c>
      <c r="R38" s="597"/>
      <c r="S38" s="597"/>
      <c r="T38" s="597"/>
      <c r="U38" s="597"/>
      <c r="V38" s="597"/>
      <c r="W38" s="597"/>
      <c r="X38" s="597"/>
      <c r="Y38" s="597"/>
      <c r="Z38" s="597"/>
      <c r="AA38" s="597"/>
      <c r="AB38" s="597"/>
      <c r="AC38" s="597"/>
      <c r="AD38" s="597"/>
      <c r="AE38" s="597"/>
      <c r="AF38" s="597"/>
      <c r="AG38" s="597"/>
      <c r="AH38" s="597"/>
      <c r="AI38" s="597"/>
      <c r="AJ38" s="597"/>
      <c r="AK38" s="597"/>
      <c r="AL38" s="597"/>
      <c r="AM38" s="597"/>
      <c r="AN38" s="597"/>
      <c r="AO38" s="597"/>
      <c r="AP38" s="597"/>
      <c r="AQ38" s="597"/>
      <c r="AR38" s="597"/>
      <c r="AS38" s="597"/>
      <c r="AT38" s="597"/>
      <c r="AU38" s="597"/>
      <c r="AV38" s="597"/>
    </row>
    <row r="39" spans="1:48" ht="12.75" customHeight="1">
      <c r="A39" s="605"/>
      <c r="B39" s="610"/>
      <c r="C39" s="610"/>
      <c r="D39" s="650"/>
      <c r="E39" s="650"/>
      <c r="F39" s="651"/>
      <c r="G39" s="651"/>
      <c r="H39" s="651"/>
      <c r="I39" s="637"/>
      <c r="J39" s="651"/>
      <c r="K39" s="637"/>
      <c r="L39" s="637"/>
      <c r="M39" s="651"/>
      <c r="N39" s="651"/>
      <c r="O39" s="651"/>
      <c r="P39" s="651"/>
      <c r="Q39" s="637"/>
      <c r="R39" s="597"/>
      <c r="S39" s="597"/>
      <c r="T39" s="597"/>
      <c r="U39" s="597"/>
      <c r="V39" s="597"/>
      <c r="W39" s="597"/>
      <c r="X39" s="597"/>
      <c r="Y39" s="597"/>
      <c r="Z39" s="597"/>
      <c r="AA39" s="597"/>
      <c r="AB39" s="597"/>
      <c r="AC39" s="597"/>
      <c r="AD39" s="597"/>
      <c r="AE39" s="597"/>
      <c r="AF39" s="597"/>
      <c r="AG39" s="597"/>
      <c r="AH39" s="597"/>
      <c r="AI39" s="597"/>
      <c r="AJ39" s="597"/>
      <c r="AK39" s="597"/>
      <c r="AL39" s="597"/>
      <c r="AM39" s="597"/>
      <c r="AN39" s="597"/>
      <c r="AO39" s="597"/>
      <c r="AP39" s="597"/>
      <c r="AQ39" s="597"/>
      <c r="AR39" s="597"/>
      <c r="AS39" s="597"/>
      <c r="AT39" s="597"/>
      <c r="AU39" s="597"/>
      <c r="AV39" s="597"/>
    </row>
    <row r="40" spans="1:48" ht="12.75" customHeight="1">
      <c r="A40" s="605"/>
      <c r="B40" s="610"/>
      <c r="C40" s="610"/>
      <c r="D40" s="611"/>
      <c r="E40" s="611"/>
      <c r="F40" s="611"/>
      <c r="G40" s="612"/>
      <c r="H40" s="611"/>
      <c r="I40" s="610"/>
      <c r="J40" s="610"/>
      <c r="K40" s="611"/>
      <c r="L40" s="611"/>
      <c r="M40" s="611"/>
      <c r="N40" s="611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Y40" s="597"/>
      <c r="Z40" s="597"/>
      <c r="AA40" s="597"/>
      <c r="AB40" s="597"/>
      <c r="AC40" s="597"/>
      <c r="AD40" s="597"/>
      <c r="AE40" s="597"/>
      <c r="AF40" s="597"/>
      <c r="AG40" s="597"/>
      <c r="AH40" s="597"/>
      <c r="AI40" s="597"/>
      <c r="AJ40" s="597"/>
      <c r="AK40" s="597"/>
      <c r="AL40" s="597"/>
      <c r="AM40" s="597"/>
      <c r="AN40" s="597"/>
      <c r="AO40" s="597"/>
      <c r="AP40" s="597"/>
      <c r="AQ40" s="597"/>
      <c r="AR40" s="597"/>
      <c r="AS40" s="597"/>
      <c r="AT40" s="597"/>
      <c r="AU40" s="597"/>
      <c r="AV40" s="597"/>
    </row>
    <row r="41" spans="1:48" ht="12.75" customHeight="1">
      <c r="A41" s="595"/>
      <c r="B41" s="601"/>
      <c r="C41" s="601"/>
      <c r="D41" s="602">
        <v>2013</v>
      </c>
      <c r="E41" s="601"/>
      <c r="F41" s="601"/>
      <c r="G41" s="603"/>
      <c r="H41" s="601"/>
      <c r="I41" s="601"/>
      <c r="J41" s="601"/>
      <c r="K41" s="601"/>
      <c r="L41" s="601"/>
      <c r="M41" s="601"/>
      <c r="N41" s="603"/>
      <c r="O41" s="597"/>
      <c r="P41" s="601"/>
      <c r="Q41" s="601"/>
      <c r="R41" s="601"/>
      <c r="S41" s="603"/>
      <c r="T41" s="603"/>
      <c r="U41" s="603"/>
      <c r="V41" s="601"/>
      <c r="W41" s="604"/>
      <c r="X41" s="601"/>
      <c r="Y41" s="597"/>
      <c r="Z41" s="597"/>
      <c r="AA41" s="597"/>
      <c r="AB41" s="597"/>
      <c r="AC41" s="597"/>
      <c r="AD41" s="597"/>
      <c r="AE41" s="597"/>
      <c r="AF41" s="597"/>
      <c r="AG41" s="597"/>
      <c r="AH41" s="597"/>
      <c r="AI41" s="597"/>
      <c r="AJ41" s="597"/>
      <c r="AK41" s="597"/>
      <c r="AL41" s="597"/>
      <c r="AM41" s="597"/>
      <c r="AN41" s="597"/>
      <c r="AO41" s="597"/>
      <c r="AP41" s="597"/>
      <c r="AQ41" s="597"/>
      <c r="AR41" s="597"/>
      <c r="AS41" s="597"/>
      <c r="AT41" s="597"/>
      <c r="AU41" s="597"/>
      <c r="AV41" s="597"/>
    </row>
    <row r="42" spans="1:48" ht="12.75" customHeight="1">
      <c r="A42" s="595"/>
      <c r="B42" s="607">
        <v>1</v>
      </c>
      <c r="C42" s="607"/>
      <c r="D42" s="609" t="s">
        <v>4875</v>
      </c>
      <c r="E42" s="652" t="s">
        <v>246</v>
      </c>
      <c r="F42" s="609"/>
      <c r="G42" s="607"/>
      <c r="H42" s="607"/>
      <c r="I42" s="607" t="s">
        <v>4876</v>
      </c>
      <c r="J42" s="607"/>
      <c r="K42" s="607"/>
      <c r="L42" s="607"/>
      <c r="M42" s="608"/>
      <c r="N42" s="607" t="s">
        <v>1241</v>
      </c>
      <c r="O42" s="597"/>
      <c r="P42" s="609"/>
      <c r="Q42" s="609"/>
      <c r="R42" s="607"/>
      <c r="S42" s="607"/>
      <c r="T42" s="607"/>
      <c r="U42" s="607" t="s">
        <v>30</v>
      </c>
      <c r="V42" s="653" t="s">
        <v>30</v>
      </c>
      <c r="W42" s="654">
        <v>41322</v>
      </c>
      <c r="X42" s="653" t="s">
        <v>1705</v>
      </c>
      <c r="Y42" s="597"/>
      <c r="Z42" s="597"/>
      <c r="AA42" s="597"/>
      <c r="AB42" s="597"/>
      <c r="AC42" s="597"/>
      <c r="AD42" s="597"/>
      <c r="AE42" s="597"/>
      <c r="AF42" s="597"/>
      <c r="AG42" s="597"/>
      <c r="AH42" s="597"/>
      <c r="AI42" s="597"/>
      <c r="AJ42" s="597"/>
      <c r="AK42" s="597"/>
      <c r="AL42" s="597"/>
      <c r="AM42" s="597"/>
      <c r="AN42" s="597"/>
      <c r="AO42" s="597"/>
      <c r="AP42" s="597"/>
      <c r="AQ42" s="597"/>
      <c r="AR42" s="597"/>
      <c r="AS42" s="597"/>
      <c r="AT42" s="597"/>
      <c r="AU42" s="597"/>
      <c r="AV42" s="597"/>
    </row>
    <row r="43" spans="1:48" ht="12.75" customHeight="1">
      <c r="A43" s="595"/>
      <c r="B43" s="607">
        <f t="shared" ref="B43:B66" si="0">B42+1</f>
        <v>2</v>
      </c>
      <c r="C43" s="607"/>
      <c r="D43" s="609" t="s">
        <v>4877</v>
      </c>
      <c r="E43" s="609" t="s">
        <v>4798</v>
      </c>
      <c r="F43" s="609"/>
      <c r="G43" s="607"/>
      <c r="H43" s="607"/>
      <c r="I43" s="607"/>
      <c r="J43" s="607"/>
      <c r="K43" s="607"/>
      <c r="L43" s="607"/>
      <c r="M43" s="608">
        <v>38600</v>
      </c>
      <c r="N43" s="607" t="s">
        <v>1581</v>
      </c>
      <c r="O43" s="597"/>
      <c r="P43" s="609" t="s">
        <v>4878</v>
      </c>
      <c r="Q43" s="609" t="s">
        <v>4879</v>
      </c>
      <c r="R43" s="607" t="s">
        <v>114</v>
      </c>
      <c r="S43" s="607" t="s">
        <v>116</v>
      </c>
      <c r="T43" s="607" t="s">
        <v>172</v>
      </c>
      <c r="U43" s="607"/>
      <c r="V43" s="607" t="s">
        <v>30</v>
      </c>
      <c r="W43" s="654">
        <v>41306</v>
      </c>
      <c r="X43" s="653" t="s">
        <v>1705</v>
      </c>
      <c r="Y43" s="597"/>
      <c r="Z43" s="597"/>
      <c r="AA43" s="597"/>
      <c r="AB43" s="597"/>
      <c r="AC43" s="597"/>
      <c r="AD43" s="597"/>
      <c r="AE43" s="597"/>
      <c r="AF43" s="597"/>
      <c r="AG43" s="597"/>
      <c r="AH43" s="597"/>
      <c r="AI43" s="597"/>
      <c r="AJ43" s="597"/>
      <c r="AK43" s="597"/>
      <c r="AL43" s="597"/>
      <c r="AM43" s="597"/>
      <c r="AN43" s="597"/>
      <c r="AO43" s="597"/>
      <c r="AP43" s="597"/>
      <c r="AQ43" s="597"/>
      <c r="AR43" s="597"/>
      <c r="AS43" s="597"/>
      <c r="AT43" s="597"/>
      <c r="AU43" s="597"/>
      <c r="AV43" s="597"/>
    </row>
    <row r="44" spans="1:48" ht="12.75" customHeight="1">
      <c r="A44" s="637"/>
      <c r="B44" s="607">
        <f t="shared" si="0"/>
        <v>3</v>
      </c>
      <c r="C44" s="607"/>
      <c r="D44" s="609" t="s">
        <v>4880</v>
      </c>
      <c r="E44" s="609" t="s">
        <v>1777</v>
      </c>
      <c r="F44" s="609"/>
      <c r="G44" s="607"/>
      <c r="H44" s="655" t="s">
        <v>4881</v>
      </c>
      <c r="I44" s="655" t="s">
        <v>2220</v>
      </c>
      <c r="J44" s="655" t="s">
        <v>2221</v>
      </c>
      <c r="K44" s="655"/>
      <c r="L44" s="655"/>
      <c r="M44" s="653"/>
      <c r="N44" s="655" t="s">
        <v>1365</v>
      </c>
      <c r="O44" s="597"/>
      <c r="P44" s="653" t="s">
        <v>4882</v>
      </c>
      <c r="Q44" s="653" t="s">
        <v>4883</v>
      </c>
      <c r="R44" s="655" t="s">
        <v>114</v>
      </c>
      <c r="S44" s="655" t="s">
        <v>116</v>
      </c>
      <c r="T44" s="655" t="s">
        <v>172</v>
      </c>
      <c r="U44" s="655"/>
      <c r="V44" s="653" t="s">
        <v>30</v>
      </c>
      <c r="W44" s="654">
        <v>41309</v>
      </c>
      <c r="X44" s="653" t="s">
        <v>1705</v>
      </c>
      <c r="Y44" s="597"/>
      <c r="Z44" s="597"/>
      <c r="AA44" s="597"/>
      <c r="AB44" s="597"/>
      <c r="AC44" s="597"/>
      <c r="AD44" s="597"/>
      <c r="AE44" s="597"/>
      <c r="AF44" s="597"/>
      <c r="AG44" s="597"/>
      <c r="AH44" s="597"/>
      <c r="AI44" s="597"/>
      <c r="AJ44" s="597"/>
      <c r="AK44" s="597"/>
      <c r="AL44" s="597"/>
      <c r="AM44" s="597"/>
      <c r="AN44" s="597"/>
      <c r="AO44" s="597"/>
      <c r="AP44" s="597"/>
      <c r="AQ44" s="597"/>
      <c r="AR44" s="597"/>
      <c r="AS44" s="597"/>
      <c r="AT44" s="597"/>
      <c r="AU44" s="597"/>
      <c r="AV44" s="597"/>
    </row>
    <row r="45" spans="1:48" ht="12.75" customHeight="1">
      <c r="A45" s="637"/>
      <c r="B45" s="607">
        <f t="shared" si="0"/>
        <v>4</v>
      </c>
      <c r="C45" s="607"/>
      <c r="D45" s="609" t="s">
        <v>4884</v>
      </c>
      <c r="E45" s="652" t="s">
        <v>246</v>
      </c>
      <c r="F45" s="609"/>
      <c r="G45" s="607"/>
      <c r="H45" s="655" t="s">
        <v>4885</v>
      </c>
      <c r="I45" s="655" t="s">
        <v>2220</v>
      </c>
      <c r="J45" s="655" t="s">
        <v>2221</v>
      </c>
      <c r="K45" s="655"/>
      <c r="L45" s="655"/>
      <c r="M45" s="653"/>
      <c r="N45" s="655" t="s">
        <v>1365</v>
      </c>
      <c r="O45" s="597"/>
      <c r="P45" s="653" t="s">
        <v>4886</v>
      </c>
      <c r="Q45" s="653" t="s">
        <v>4887</v>
      </c>
      <c r="R45" s="655" t="s">
        <v>114</v>
      </c>
      <c r="S45" s="655" t="s">
        <v>116</v>
      </c>
      <c r="T45" s="655" t="s">
        <v>172</v>
      </c>
      <c r="U45" s="655"/>
      <c r="V45" s="653" t="s">
        <v>30</v>
      </c>
      <c r="W45" s="654">
        <v>41337</v>
      </c>
      <c r="X45" s="653" t="s">
        <v>1705</v>
      </c>
      <c r="Y45" s="597"/>
      <c r="Z45" s="597"/>
      <c r="AA45" s="597"/>
      <c r="AB45" s="597"/>
      <c r="AC45" s="597"/>
      <c r="AD45" s="597"/>
      <c r="AE45" s="597"/>
      <c r="AF45" s="597"/>
      <c r="AG45" s="597"/>
      <c r="AH45" s="597"/>
      <c r="AI45" s="597"/>
      <c r="AJ45" s="597"/>
      <c r="AK45" s="597"/>
      <c r="AL45" s="597"/>
      <c r="AM45" s="597"/>
      <c r="AN45" s="597"/>
      <c r="AO45" s="597"/>
      <c r="AP45" s="597"/>
      <c r="AQ45" s="597"/>
      <c r="AR45" s="597"/>
      <c r="AS45" s="597"/>
      <c r="AT45" s="597"/>
      <c r="AU45" s="597"/>
      <c r="AV45" s="597"/>
    </row>
    <row r="46" spans="1:48" ht="12.75" customHeight="1">
      <c r="A46" s="656"/>
      <c r="B46" s="607">
        <f t="shared" si="0"/>
        <v>5</v>
      </c>
      <c r="C46" s="607"/>
      <c r="D46" s="609" t="s">
        <v>4888</v>
      </c>
      <c r="E46" s="652" t="s">
        <v>246</v>
      </c>
      <c r="F46" s="609"/>
      <c r="G46" s="607"/>
      <c r="H46" s="607" t="s">
        <v>4889</v>
      </c>
      <c r="I46" s="607" t="s">
        <v>4890</v>
      </c>
      <c r="J46" s="607" t="s">
        <v>4891</v>
      </c>
      <c r="K46" s="607"/>
      <c r="L46" s="607"/>
      <c r="M46" s="608"/>
      <c r="N46" s="607" t="s">
        <v>1365</v>
      </c>
      <c r="O46" s="597"/>
      <c r="P46" s="609" t="s">
        <v>4892</v>
      </c>
      <c r="Q46" s="609" t="s">
        <v>4893</v>
      </c>
      <c r="R46" s="607"/>
      <c r="S46" s="607"/>
      <c r="T46" s="607"/>
      <c r="U46" s="607"/>
      <c r="V46" s="657" t="s">
        <v>30</v>
      </c>
      <c r="W46" s="654">
        <v>41365</v>
      </c>
      <c r="X46" s="653" t="s">
        <v>1705</v>
      </c>
      <c r="Y46" s="597"/>
      <c r="Z46" s="597"/>
      <c r="AA46" s="597"/>
      <c r="AB46" s="597"/>
      <c r="AC46" s="597"/>
      <c r="AD46" s="597"/>
      <c r="AE46" s="597"/>
      <c r="AF46" s="597"/>
      <c r="AG46" s="597"/>
      <c r="AH46" s="597"/>
      <c r="AI46" s="597"/>
      <c r="AJ46" s="597"/>
      <c r="AK46" s="597"/>
      <c r="AL46" s="597"/>
      <c r="AM46" s="597"/>
      <c r="AN46" s="597"/>
      <c r="AO46" s="597"/>
      <c r="AP46" s="597"/>
      <c r="AQ46" s="597"/>
      <c r="AR46" s="597"/>
      <c r="AS46" s="597"/>
      <c r="AT46" s="597"/>
      <c r="AU46" s="597"/>
      <c r="AV46" s="597"/>
    </row>
    <row r="47" spans="1:48" ht="12.75" customHeight="1">
      <c r="A47" s="658"/>
      <c r="B47" s="607">
        <f t="shared" si="0"/>
        <v>6</v>
      </c>
      <c r="C47" s="607"/>
      <c r="D47" s="609" t="s">
        <v>4894</v>
      </c>
      <c r="E47" s="609" t="s">
        <v>4798</v>
      </c>
      <c r="F47" s="609"/>
      <c r="G47" s="607" t="s">
        <v>100</v>
      </c>
      <c r="H47" s="607" t="s">
        <v>4895</v>
      </c>
      <c r="I47" s="607" t="s">
        <v>4896</v>
      </c>
      <c r="J47" s="607" t="s">
        <v>4897</v>
      </c>
      <c r="K47" s="607"/>
      <c r="L47" s="607"/>
      <c r="M47" s="608">
        <v>40092</v>
      </c>
      <c r="N47" s="607" t="s">
        <v>1581</v>
      </c>
      <c r="O47" s="597"/>
      <c r="P47" s="609" t="s">
        <v>4898</v>
      </c>
      <c r="Q47" s="609" t="s">
        <v>4899</v>
      </c>
      <c r="R47" s="607" t="s">
        <v>114</v>
      </c>
      <c r="S47" s="607" t="s">
        <v>176</v>
      </c>
      <c r="T47" s="607" t="s">
        <v>172</v>
      </c>
      <c r="U47" s="607">
        <v>12004492323</v>
      </c>
      <c r="V47" s="607" t="s">
        <v>30</v>
      </c>
      <c r="W47" s="654">
        <v>41378</v>
      </c>
      <c r="X47" s="653" t="s">
        <v>4900</v>
      </c>
      <c r="Y47" s="597"/>
      <c r="Z47" s="597"/>
      <c r="AA47" s="597"/>
      <c r="AB47" s="597"/>
      <c r="AC47" s="597"/>
      <c r="AD47" s="597"/>
      <c r="AE47" s="597"/>
      <c r="AF47" s="597"/>
      <c r="AG47" s="597"/>
      <c r="AH47" s="597"/>
      <c r="AI47" s="597"/>
      <c r="AJ47" s="597"/>
      <c r="AK47" s="597"/>
      <c r="AL47" s="597"/>
      <c r="AM47" s="597"/>
      <c r="AN47" s="597"/>
      <c r="AO47" s="597"/>
      <c r="AP47" s="597"/>
      <c r="AQ47" s="597"/>
      <c r="AR47" s="597"/>
      <c r="AS47" s="597"/>
      <c r="AT47" s="597"/>
      <c r="AU47" s="597"/>
      <c r="AV47" s="597"/>
    </row>
    <row r="48" spans="1:48" ht="12.75" customHeight="1">
      <c r="A48" s="595"/>
      <c r="B48" s="607">
        <f t="shared" si="0"/>
        <v>7</v>
      </c>
      <c r="C48" s="607"/>
      <c r="D48" s="609" t="s">
        <v>4901</v>
      </c>
      <c r="E48" s="609" t="s">
        <v>1777</v>
      </c>
      <c r="F48" s="609"/>
      <c r="G48" s="607"/>
      <c r="H48" s="607" t="s">
        <v>4902</v>
      </c>
      <c r="I48" s="607" t="s">
        <v>4903</v>
      </c>
      <c r="J48" s="607" t="s">
        <v>4904</v>
      </c>
      <c r="K48" s="607"/>
      <c r="L48" s="607"/>
      <c r="M48" s="608"/>
      <c r="N48" s="607" t="s">
        <v>1365</v>
      </c>
      <c r="O48" s="597"/>
      <c r="P48" s="609"/>
      <c r="Q48" s="609"/>
      <c r="R48" s="607"/>
      <c r="S48" s="607"/>
      <c r="T48" s="607"/>
      <c r="U48" s="607"/>
      <c r="V48" s="659" t="s">
        <v>30</v>
      </c>
      <c r="W48" s="654">
        <v>41407</v>
      </c>
      <c r="X48" s="653" t="s">
        <v>1129</v>
      </c>
      <c r="Y48" s="597"/>
      <c r="Z48" s="597"/>
      <c r="AA48" s="597"/>
      <c r="AB48" s="597"/>
      <c r="AC48" s="597"/>
      <c r="AD48" s="597"/>
      <c r="AE48" s="597"/>
      <c r="AF48" s="597"/>
      <c r="AG48" s="597"/>
      <c r="AH48" s="597"/>
      <c r="AI48" s="597"/>
      <c r="AJ48" s="597"/>
      <c r="AK48" s="597"/>
      <c r="AL48" s="597"/>
      <c r="AM48" s="597"/>
      <c r="AN48" s="597"/>
      <c r="AO48" s="597"/>
      <c r="AP48" s="597"/>
      <c r="AQ48" s="597"/>
      <c r="AR48" s="597"/>
      <c r="AS48" s="597"/>
      <c r="AT48" s="597"/>
      <c r="AU48" s="597"/>
      <c r="AV48" s="597"/>
    </row>
    <row r="49" spans="1:48" ht="12.75" customHeight="1">
      <c r="A49" s="595"/>
      <c r="B49" s="607">
        <f t="shared" si="0"/>
        <v>8</v>
      </c>
      <c r="C49" s="607"/>
      <c r="D49" s="609" t="s">
        <v>4905</v>
      </c>
      <c r="E49" s="609" t="s">
        <v>1777</v>
      </c>
      <c r="F49" s="609"/>
      <c r="G49" s="607"/>
      <c r="H49" s="607" t="s">
        <v>4906</v>
      </c>
      <c r="I49" s="607" t="s">
        <v>4907</v>
      </c>
      <c r="J49" s="607" t="s">
        <v>4908</v>
      </c>
      <c r="K49" s="607"/>
      <c r="L49" s="607"/>
      <c r="M49" s="608"/>
      <c r="N49" s="607" t="s">
        <v>1365</v>
      </c>
      <c r="O49" s="597"/>
      <c r="P49" s="609" t="s">
        <v>4909</v>
      </c>
      <c r="Q49" s="609" t="s">
        <v>4910</v>
      </c>
      <c r="R49" s="607" t="s">
        <v>114</v>
      </c>
      <c r="S49" s="607" t="s">
        <v>176</v>
      </c>
      <c r="T49" s="607" t="s">
        <v>103</v>
      </c>
      <c r="U49" s="607" t="s">
        <v>30</v>
      </c>
      <c r="V49" s="653"/>
      <c r="W49" s="654">
        <v>41395</v>
      </c>
      <c r="X49" s="653" t="s">
        <v>4911</v>
      </c>
      <c r="Y49" s="597"/>
      <c r="Z49" s="597"/>
      <c r="AA49" s="597"/>
      <c r="AB49" s="597"/>
      <c r="AC49" s="597"/>
      <c r="AD49" s="597"/>
      <c r="AE49" s="597"/>
      <c r="AF49" s="597"/>
      <c r="AG49" s="597"/>
      <c r="AH49" s="597"/>
      <c r="AI49" s="597"/>
      <c r="AJ49" s="597"/>
      <c r="AK49" s="597"/>
      <c r="AL49" s="597"/>
      <c r="AM49" s="597"/>
      <c r="AN49" s="597"/>
      <c r="AO49" s="597"/>
      <c r="AP49" s="597"/>
      <c r="AQ49" s="597"/>
      <c r="AR49" s="597"/>
      <c r="AS49" s="597"/>
      <c r="AT49" s="597"/>
      <c r="AU49" s="597"/>
      <c r="AV49" s="597"/>
    </row>
    <row r="50" spans="1:48" ht="12.75" customHeight="1">
      <c r="A50" s="595"/>
      <c r="B50" s="607">
        <f t="shared" si="0"/>
        <v>9</v>
      </c>
      <c r="C50" s="607"/>
      <c r="D50" s="609" t="s">
        <v>4912</v>
      </c>
      <c r="E50" s="652" t="s">
        <v>246</v>
      </c>
      <c r="F50" s="609"/>
      <c r="G50" s="607"/>
      <c r="H50" s="607" t="s">
        <v>4906</v>
      </c>
      <c r="I50" s="607" t="s">
        <v>4907</v>
      </c>
      <c r="J50" s="607" t="s">
        <v>4908</v>
      </c>
      <c r="K50" s="607"/>
      <c r="L50" s="607"/>
      <c r="M50" s="608"/>
      <c r="N50" s="607" t="s">
        <v>1365</v>
      </c>
      <c r="O50" s="597"/>
      <c r="P50" s="609" t="s">
        <v>4913</v>
      </c>
      <c r="Q50" s="609" t="s">
        <v>4914</v>
      </c>
      <c r="R50" s="607" t="s">
        <v>114</v>
      </c>
      <c r="S50" s="607" t="s">
        <v>176</v>
      </c>
      <c r="T50" s="607" t="s">
        <v>103</v>
      </c>
      <c r="U50" s="607" t="s">
        <v>30</v>
      </c>
      <c r="V50" s="653"/>
      <c r="W50" s="654">
        <v>41395</v>
      </c>
      <c r="X50" s="653" t="s">
        <v>4911</v>
      </c>
      <c r="Y50" s="597"/>
      <c r="Z50" s="597"/>
      <c r="AA50" s="597"/>
      <c r="AB50" s="597"/>
      <c r="AC50" s="597"/>
      <c r="AD50" s="597"/>
      <c r="AE50" s="597"/>
      <c r="AF50" s="597"/>
      <c r="AG50" s="597"/>
      <c r="AH50" s="597"/>
      <c r="AI50" s="597"/>
      <c r="AJ50" s="597"/>
      <c r="AK50" s="597"/>
      <c r="AL50" s="597"/>
      <c r="AM50" s="597"/>
      <c r="AN50" s="597"/>
      <c r="AO50" s="597"/>
      <c r="AP50" s="597"/>
      <c r="AQ50" s="597"/>
      <c r="AR50" s="597"/>
      <c r="AS50" s="597"/>
      <c r="AT50" s="597"/>
      <c r="AU50" s="597"/>
      <c r="AV50" s="597"/>
    </row>
    <row r="51" spans="1:48" ht="12.75" customHeight="1">
      <c r="A51" s="595"/>
      <c r="B51" s="607">
        <f t="shared" si="0"/>
        <v>10</v>
      </c>
      <c r="C51" s="607"/>
      <c r="D51" s="609" t="s">
        <v>4915</v>
      </c>
      <c r="E51" s="652" t="s">
        <v>246</v>
      </c>
      <c r="F51" s="609"/>
      <c r="G51" s="607"/>
      <c r="H51" s="607" t="s">
        <v>4906</v>
      </c>
      <c r="I51" s="607" t="s">
        <v>4907</v>
      </c>
      <c r="J51" s="607" t="s">
        <v>4908</v>
      </c>
      <c r="K51" s="607"/>
      <c r="L51" s="607"/>
      <c r="M51" s="608"/>
      <c r="N51" s="607" t="s">
        <v>1365</v>
      </c>
      <c r="O51" s="597"/>
      <c r="P51" s="609" t="s">
        <v>4916</v>
      </c>
      <c r="Q51" s="609" t="s">
        <v>4917</v>
      </c>
      <c r="R51" s="607" t="s">
        <v>114</v>
      </c>
      <c r="S51" s="607" t="s">
        <v>391</v>
      </c>
      <c r="T51" s="607" t="s">
        <v>103</v>
      </c>
      <c r="U51" s="607" t="s">
        <v>30</v>
      </c>
      <c r="V51" s="653"/>
      <c r="W51" s="654">
        <v>41395</v>
      </c>
      <c r="X51" s="653" t="s">
        <v>4911</v>
      </c>
      <c r="Y51" s="597"/>
      <c r="Z51" s="597"/>
      <c r="AA51" s="597"/>
      <c r="AB51" s="597"/>
      <c r="AC51" s="597"/>
      <c r="AD51" s="597"/>
      <c r="AE51" s="597"/>
      <c r="AF51" s="597"/>
      <c r="AG51" s="597"/>
      <c r="AH51" s="597"/>
      <c r="AI51" s="597"/>
      <c r="AJ51" s="597"/>
      <c r="AK51" s="597"/>
      <c r="AL51" s="597"/>
      <c r="AM51" s="597"/>
      <c r="AN51" s="597"/>
      <c r="AO51" s="597"/>
      <c r="AP51" s="597"/>
      <c r="AQ51" s="597"/>
      <c r="AR51" s="597"/>
      <c r="AS51" s="597"/>
      <c r="AT51" s="597"/>
      <c r="AU51" s="597"/>
      <c r="AV51" s="597"/>
    </row>
    <row r="52" spans="1:48" ht="12.75" customHeight="1">
      <c r="A52" s="595"/>
      <c r="B52" s="607">
        <f t="shared" si="0"/>
        <v>11</v>
      </c>
      <c r="C52" s="607"/>
      <c r="D52" s="609" t="s">
        <v>4918</v>
      </c>
      <c r="E52" s="609" t="s">
        <v>1777</v>
      </c>
      <c r="F52" s="609"/>
      <c r="G52" s="607"/>
      <c r="H52" s="607" t="s">
        <v>4919</v>
      </c>
      <c r="I52" s="607" t="s">
        <v>2242</v>
      </c>
      <c r="J52" s="607" t="s">
        <v>2219</v>
      </c>
      <c r="K52" s="607"/>
      <c r="L52" s="607"/>
      <c r="M52" s="608"/>
      <c r="N52" s="607" t="s">
        <v>1365</v>
      </c>
      <c r="O52" s="597"/>
      <c r="P52" s="609" t="s">
        <v>4922</v>
      </c>
      <c r="Q52" s="609" t="s">
        <v>4923</v>
      </c>
      <c r="R52" s="607" t="s">
        <v>114</v>
      </c>
      <c r="S52" s="607" t="s">
        <v>116</v>
      </c>
      <c r="T52" s="607" t="s">
        <v>172</v>
      </c>
      <c r="U52" s="607" t="s">
        <v>30</v>
      </c>
      <c r="V52" s="653"/>
      <c r="W52" s="654">
        <v>41395</v>
      </c>
      <c r="X52" s="653" t="s">
        <v>4911</v>
      </c>
      <c r="Y52" s="597"/>
      <c r="Z52" s="597"/>
      <c r="AA52" s="597"/>
      <c r="AB52" s="597"/>
      <c r="AC52" s="597"/>
      <c r="AD52" s="597"/>
      <c r="AE52" s="597"/>
      <c r="AF52" s="597"/>
      <c r="AG52" s="597"/>
      <c r="AH52" s="597"/>
      <c r="AI52" s="597"/>
      <c r="AJ52" s="597"/>
      <c r="AK52" s="597"/>
      <c r="AL52" s="597"/>
      <c r="AM52" s="597"/>
      <c r="AN52" s="597"/>
      <c r="AO52" s="597"/>
      <c r="AP52" s="597"/>
      <c r="AQ52" s="597"/>
      <c r="AR52" s="597"/>
      <c r="AS52" s="597"/>
      <c r="AT52" s="597"/>
      <c r="AU52" s="597"/>
      <c r="AV52" s="597"/>
    </row>
    <row r="53" spans="1:48" ht="12.75" customHeight="1">
      <c r="A53" s="595"/>
      <c r="B53" s="607">
        <f t="shared" si="0"/>
        <v>12</v>
      </c>
      <c r="C53" s="607"/>
      <c r="D53" s="609" t="s">
        <v>4924</v>
      </c>
      <c r="E53" s="609" t="s">
        <v>1777</v>
      </c>
      <c r="F53" s="609"/>
      <c r="G53" s="607"/>
      <c r="H53" s="607" t="s">
        <v>4919</v>
      </c>
      <c r="I53" s="607" t="s">
        <v>4925</v>
      </c>
      <c r="J53" s="607" t="s">
        <v>4926</v>
      </c>
      <c r="K53" s="607"/>
      <c r="L53" s="607"/>
      <c r="M53" s="608"/>
      <c r="N53" s="607" t="s">
        <v>1365</v>
      </c>
      <c r="O53" s="597"/>
      <c r="P53" s="609" t="s">
        <v>4927</v>
      </c>
      <c r="Q53" s="609" t="s">
        <v>4928</v>
      </c>
      <c r="R53" s="607" t="s">
        <v>219</v>
      </c>
      <c r="S53" s="607"/>
      <c r="T53" s="607" t="s">
        <v>172</v>
      </c>
      <c r="U53" s="607" t="s">
        <v>30</v>
      </c>
      <c r="V53" s="653"/>
      <c r="W53" s="654">
        <v>41395</v>
      </c>
      <c r="X53" s="653" t="s">
        <v>4911</v>
      </c>
      <c r="Y53" s="597"/>
      <c r="Z53" s="597"/>
      <c r="AA53" s="597"/>
      <c r="AB53" s="597"/>
      <c r="AC53" s="597"/>
      <c r="AD53" s="597"/>
      <c r="AE53" s="597"/>
      <c r="AF53" s="597"/>
      <c r="AG53" s="597"/>
      <c r="AH53" s="597"/>
      <c r="AI53" s="597"/>
      <c r="AJ53" s="597"/>
      <c r="AK53" s="597"/>
      <c r="AL53" s="597"/>
      <c r="AM53" s="597"/>
      <c r="AN53" s="597"/>
      <c r="AO53" s="597"/>
      <c r="AP53" s="597"/>
      <c r="AQ53" s="597"/>
      <c r="AR53" s="597"/>
      <c r="AS53" s="597"/>
      <c r="AT53" s="597"/>
      <c r="AU53" s="597"/>
      <c r="AV53" s="597"/>
    </row>
    <row r="54" spans="1:48" ht="12.75" customHeight="1">
      <c r="A54" s="595"/>
      <c r="B54" s="607">
        <f t="shared" si="0"/>
        <v>13</v>
      </c>
      <c r="C54" s="607"/>
      <c r="D54" s="609" t="s">
        <v>4929</v>
      </c>
      <c r="E54" s="609" t="s">
        <v>1777</v>
      </c>
      <c r="F54" s="609"/>
      <c r="G54" s="607" t="s">
        <v>100</v>
      </c>
      <c r="H54" s="607" t="s">
        <v>4930</v>
      </c>
      <c r="I54" s="607" t="s">
        <v>4931</v>
      </c>
      <c r="J54" s="607"/>
      <c r="K54" s="607"/>
      <c r="L54" s="607"/>
      <c r="M54" s="608"/>
      <c r="N54" s="607" t="s">
        <v>1241</v>
      </c>
      <c r="O54" s="597"/>
      <c r="P54" s="609" t="s">
        <v>4932</v>
      </c>
      <c r="Q54" s="609" t="s">
        <v>4933</v>
      </c>
      <c r="R54" s="607" t="s">
        <v>114</v>
      </c>
      <c r="S54" s="607" t="s">
        <v>116</v>
      </c>
      <c r="T54" s="607" t="s">
        <v>172</v>
      </c>
      <c r="U54" s="607" t="s">
        <v>30</v>
      </c>
      <c r="V54" s="653"/>
      <c r="W54" s="654">
        <v>41395</v>
      </c>
      <c r="X54" s="653" t="s">
        <v>4911</v>
      </c>
      <c r="Y54" s="597"/>
      <c r="Z54" s="597"/>
      <c r="AA54" s="597"/>
      <c r="AB54" s="597"/>
      <c r="AC54" s="597"/>
      <c r="AD54" s="597"/>
      <c r="AE54" s="597"/>
      <c r="AF54" s="597"/>
      <c r="AG54" s="597"/>
      <c r="AH54" s="597"/>
      <c r="AI54" s="597"/>
      <c r="AJ54" s="597"/>
      <c r="AK54" s="597"/>
      <c r="AL54" s="597"/>
      <c r="AM54" s="597"/>
      <c r="AN54" s="597"/>
      <c r="AO54" s="597"/>
      <c r="AP54" s="597"/>
      <c r="AQ54" s="597"/>
      <c r="AR54" s="597"/>
      <c r="AS54" s="597"/>
      <c r="AT54" s="597"/>
      <c r="AU54" s="597"/>
      <c r="AV54" s="597"/>
    </row>
    <row r="55" spans="1:48" ht="12.75" customHeight="1">
      <c r="A55" s="595"/>
      <c r="B55" s="607">
        <f t="shared" si="0"/>
        <v>14</v>
      </c>
      <c r="C55" s="607"/>
      <c r="D55" s="609" t="s">
        <v>4934</v>
      </c>
      <c r="E55" s="609" t="s">
        <v>4935</v>
      </c>
      <c r="F55" s="609"/>
      <c r="G55" s="607" t="s">
        <v>100</v>
      </c>
      <c r="H55" s="607" t="s">
        <v>4936</v>
      </c>
      <c r="I55" s="607" t="s">
        <v>2239</v>
      </c>
      <c r="J55" s="607" t="s">
        <v>2240</v>
      </c>
      <c r="K55" s="607"/>
      <c r="L55" s="607"/>
      <c r="M55" s="608"/>
      <c r="N55" s="607" t="s">
        <v>1365</v>
      </c>
      <c r="O55" s="597"/>
      <c r="P55" s="609" t="s">
        <v>4937</v>
      </c>
      <c r="Q55" s="609" t="s">
        <v>4938</v>
      </c>
      <c r="R55" s="607" t="s">
        <v>114</v>
      </c>
      <c r="S55" s="607" t="s">
        <v>349</v>
      </c>
      <c r="T55" s="607" t="s">
        <v>302</v>
      </c>
      <c r="U55" s="607" t="s">
        <v>30</v>
      </c>
      <c r="V55" s="653"/>
      <c r="W55" s="654">
        <v>41395</v>
      </c>
      <c r="X55" s="653" t="s">
        <v>4911</v>
      </c>
      <c r="Y55" s="597"/>
      <c r="Z55" s="597"/>
      <c r="AA55" s="597"/>
      <c r="AB55" s="597"/>
      <c r="AC55" s="597"/>
      <c r="AD55" s="597"/>
      <c r="AE55" s="597"/>
      <c r="AF55" s="597"/>
      <c r="AG55" s="597"/>
      <c r="AH55" s="597"/>
      <c r="AI55" s="597"/>
      <c r="AJ55" s="597"/>
      <c r="AK55" s="597"/>
      <c r="AL55" s="597"/>
      <c r="AM55" s="597"/>
      <c r="AN55" s="597"/>
      <c r="AO55" s="597"/>
      <c r="AP55" s="597"/>
      <c r="AQ55" s="597"/>
      <c r="AR55" s="597"/>
      <c r="AS55" s="597"/>
      <c r="AT55" s="597"/>
      <c r="AU55" s="597"/>
      <c r="AV55" s="597"/>
    </row>
    <row r="56" spans="1:48" ht="12.75" customHeight="1">
      <c r="A56" s="595"/>
      <c r="B56" s="607">
        <f t="shared" si="0"/>
        <v>15</v>
      </c>
      <c r="C56" s="607"/>
      <c r="D56" s="609" t="s">
        <v>4939</v>
      </c>
      <c r="E56" s="609" t="s">
        <v>1777</v>
      </c>
      <c r="F56" s="609"/>
      <c r="G56" s="607"/>
      <c r="H56" s="607" t="s">
        <v>4940</v>
      </c>
      <c r="I56" s="607" t="s">
        <v>4941</v>
      </c>
      <c r="J56" s="607" t="s">
        <v>4942</v>
      </c>
      <c r="K56" s="607"/>
      <c r="L56" s="607"/>
      <c r="M56" s="608"/>
      <c r="N56" s="607" t="s">
        <v>1365</v>
      </c>
      <c r="O56" s="597"/>
      <c r="P56" s="609" t="s">
        <v>4943</v>
      </c>
      <c r="Q56" s="609" t="s">
        <v>4944</v>
      </c>
      <c r="R56" s="607" t="s">
        <v>114</v>
      </c>
      <c r="S56" s="607" t="s">
        <v>176</v>
      </c>
      <c r="T56" s="607" t="s">
        <v>302</v>
      </c>
      <c r="U56" s="607" t="s">
        <v>30</v>
      </c>
      <c r="V56" s="653"/>
      <c r="W56" s="654">
        <v>41395</v>
      </c>
      <c r="X56" s="653" t="s">
        <v>4911</v>
      </c>
      <c r="Y56" s="597"/>
      <c r="Z56" s="597"/>
      <c r="AA56" s="597"/>
      <c r="AB56" s="597"/>
      <c r="AC56" s="597"/>
      <c r="AD56" s="597"/>
      <c r="AE56" s="597"/>
      <c r="AF56" s="597"/>
      <c r="AG56" s="597"/>
      <c r="AH56" s="597"/>
      <c r="AI56" s="597"/>
      <c r="AJ56" s="597"/>
      <c r="AK56" s="597"/>
      <c r="AL56" s="597"/>
      <c r="AM56" s="597"/>
      <c r="AN56" s="597"/>
      <c r="AO56" s="597"/>
      <c r="AP56" s="597"/>
      <c r="AQ56" s="597"/>
      <c r="AR56" s="597"/>
      <c r="AS56" s="597"/>
      <c r="AT56" s="597"/>
      <c r="AU56" s="597"/>
      <c r="AV56" s="597"/>
    </row>
    <row r="57" spans="1:48" ht="12.75" customHeight="1">
      <c r="A57" s="595"/>
      <c r="B57" s="607">
        <f t="shared" si="0"/>
        <v>16</v>
      </c>
      <c r="C57" s="607"/>
      <c r="D57" s="609" t="s">
        <v>4945</v>
      </c>
      <c r="E57" s="609" t="s">
        <v>1777</v>
      </c>
      <c r="F57" s="609"/>
      <c r="G57" s="607"/>
      <c r="H57" s="607" t="s">
        <v>4946</v>
      </c>
      <c r="I57" s="607" t="s">
        <v>4947</v>
      </c>
      <c r="J57" s="607"/>
      <c r="K57" s="607"/>
      <c r="L57" s="607"/>
      <c r="M57" s="608"/>
      <c r="N57" s="607" t="s">
        <v>1241</v>
      </c>
      <c r="O57" s="597"/>
      <c r="P57" s="609" t="s">
        <v>4948</v>
      </c>
      <c r="Q57" s="609" t="s">
        <v>4949</v>
      </c>
      <c r="R57" s="607" t="s">
        <v>114</v>
      </c>
      <c r="S57" s="607" t="s">
        <v>4950</v>
      </c>
      <c r="T57" s="607" t="s">
        <v>302</v>
      </c>
      <c r="U57" s="607" t="s">
        <v>30</v>
      </c>
      <c r="V57" s="653"/>
      <c r="W57" s="654">
        <v>41395</v>
      </c>
      <c r="X57" s="653" t="s">
        <v>4911</v>
      </c>
      <c r="Y57" s="597"/>
      <c r="Z57" s="597"/>
      <c r="AA57" s="597"/>
      <c r="AB57" s="597"/>
      <c r="AC57" s="597"/>
      <c r="AD57" s="597"/>
      <c r="AE57" s="597"/>
      <c r="AF57" s="597"/>
      <c r="AG57" s="597"/>
      <c r="AH57" s="597"/>
      <c r="AI57" s="597"/>
      <c r="AJ57" s="597"/>
      <c r="AK57" s="597"/>
      <c r="AL57" s="597"/>
      <c r="AM57" s="597"/>
      <c r="AN57" s="597"/>
      <c r="AO57" s="597"/>
      <c r="AP57" s="597"/>
      <c r="AQ57" s="597"/>
      <c r="AR57" s="597"/>
      <c r="AS57" s="597"/>
      <c r="AT57" s="597"/>
      <c r="AU57" s="597"/>
      <c r="AV57" s="597"/>
    </row>
    <row r="58" spans="1:48" ht="12.75" customHeight="1">
      <c r="A58" s="595"/>
      <c r="B58" s="607">
        <f t="shared" si="0"/>
        <v>17</v>
      </c>
      <c r="C58" s="607"/>
      <c r="D58" s="609" t="s">
        <v>4951</v>
      </c>
      <c r="E58" s="652" t="s">
        <v>246</v>
      </c>
      <c r="F58" s="609"/>
      <c r="G58" s="607"/>
      <c r="H58" s="607" t="s">
        <v>4952</v>
      </c>
      <c r="I58" s="607" t="s">
        <v>4953</v>
      </c>
      <c r="J58" s="607"/>
      <c r="K58" s="607"/>
      <c r="L58" s="607"/>
      <c r="M58" s="608"/>
      <c r="N58" s="607" t="s">
        <v>1241</v>
      </c>
      <c r="O58" s="597"/>
      <c r="P58" s="609"/>
      <c r="Q58" s="609"/>
      <c r="R58" s="607"/>
      <c r="S58" s="607"/>
      <c r="T58" s="607"/>
      <c r="U58" s="607"/>
      <c r="V58" s="653"/>
      <c r="W58" s="654">
        <v>41395</v>
      </c>
      <c r="X58" s="653" t="s">
        <v>4911</v>
      </c>
      <c r="Y58" s="597"/>
      <c r="Z58" s="597"/>
      <c r="AA58" s="597"/>
      <c r="AB58" s="597"/>
      <c r="AC58" s="597"/>
      <c r="AD58" s="597"/>
      <c r="AE58" s="597"/>
      <c r="AF58" s="597"/>
      <c r="AG58" s="597"/>
      <c r="AH58" s="597"/>
      <c r="AI58" s="597"/>
      <c r="AJ58" s="597"/>
      <c r="AK58" s="597"/>
      <c r="AL58" s="597"/>
      <c r="AM58" s="597"/>
      <c r="AN58" s="597"/>
      <c r="AO58" s="597"/>
      <c r="AP58" s="597"/>
      <c r="AQ58" s="597"/>
      <c r="AR58" s="597"/>
      <c r="AS58" s="597"/>
      <c r="AT58" s="597"/>
      <c r="AU58" s="597"/>
      <c r="AV58" s="597"/>
    </row>
    <row r="59" spans="1:48" ht="12.75" customHeight="1">
      <c r="A59" s="595"/>
      <c r="B59" s="607">
        <f t="shared" si="0"/>
        <v>18</v>
      </c>
      <c r="C59" s="607"/>
      <c r="D59" s="609" t="s">
        <v>4954</v>
      </c>
      <c r="E59" s="609" t="s">
        <v>1777</v>
      </c>
      <c r="F59" s="609"/>
      <c r="G59" s="607"/>
      <c r="H59" s="607" t="s">
        <v>4955</v>
      </c>
      <c r="I59" s="607" t="s">
        <v>4903</v>
      </c>
      <c r="J59" s="607" t="s">
        <v>4904</v>
      </c>
      <c r="K59" s="607"/>
      <c r="L59" s="607"/>
      <c r="M59" s="608"/>
      <c r="N59" s="607" t="s">
        <v>1365</v>
      </c>
      <c r="O59" s="597"/>
      <c r="P59" s="609" t="s">
        <v>4956</v>
      </c>
      <c r="Q59" s="609" t="s">
        <v>4957</v>
      </c>
      <c r="R59" s="607" t="s">
        <v>114</v>
      </c>
      <c r="S59" s="607" t="s">
        <v>116</v>
      </c>
      <c r="T59" s="607" t="s">
        <v>302</v>
      </c>
      <c r="U59" s="607" t="s">
        <v>30</v>
      </c>
      <c r="V59" s="653"/>
      <c r="W59" s="654">
        <v>41482</v>
      </c>
      <c r="X59" s="653" t="s">
        <v>1129</v>
      </c>
      <c r="Y59" s="597"/>
      <c r="Z59" s="597"/>
      <c r="AA59" s="597"/>
      <c r="AB59" s="597"/>
      <c r="AC59" s="597"/>
      <c r="AD59" s="597"/>
      <c r="AE59" s="597"/>
      <c r="AF59" s="597"/>
      <c r="AG59" s="597"/>
      <c r="AH59" s="597"/>
      <c r="AI59" s="597"/>
      <c r="AJ59" s="597"/>
      <c r="AK59" s="597"/>
      <c r="AL59" s="597"/>
      <c r="AM59" s="597"/>
      <c r="AN59" s="597"/>
      <c r="AO59" s="597"/>
      <c r="AP59" s="597"/>
      <c r="AQ59" s="597"/>
      <c r="AR59" s="597"/>
      <c r="AS59" s="597"/>
      <c r="AT59" s="597"/>
      <c r="AU59" s="597"/>
      <c r="AV59" s="597"/>
    </row>
    <row r="60" spans="1:48" ht="12.75" customHeight="1">
      <c r="A60" s="595"/>
      <c r="B60" s="607">
        <f t="shared" si="0"/>
        <v>19</v>
      </c>
      <c r="C60" s="607"/>
      <c r="D60" s="609" t="s">
        <v>4958</v>
      </c>
      <c r="E60" s="652" t="s">
        <v>246</v>
      </c>
      <c r="F60" s="609"/>
      <c r="G60" s="607"/>
      <c r="H60" s="607" t="s">
        <v>4889</v>
      </c>
      <c r="I60" s="607" t="s">
        <v>4890</v>
      </c>
      <c r="J60" s="607" t="s">
        <v>4891</v>
      </c>
      <c r="K60" s="607"/>
      <c r="L60" s="607"/>
      <c r="M60" s="608"/>
      <c r="N60" s="607" t="s">
        <v>1365</v>
      </c>
      <c r="O60" s="597"/>
      <c r="P60" s="609" t="s">
        <v>4959</v>
      </c>
      <c r="Q60" s="609" t="s">
        <v>4960</v>
      </c>
      <c r="R60" s="607"/>
      <c r="S60" s="607"/>
      <c r="T60" s="607"/>
      <c r="U60" s="607"/>
      <c r="V60" s="653"/>
      <c r="W60" s="654">
        <v>41482</v>
      </c>
      <c r="X60" s="653" t="s">
        <v>1129</v>
      </c>
      <c r="Y60" s="597"/>
      <c r="Z60" s="597"/>
      <c r="AA60" s="597"/>
      <c r="AB60" s="597"/>
      <c r="AC60" s="597"/>
      <c r="AD60" s="597"/>
      <c r="AE60" s="597"/>
      <c r="AF60" s="597"/>
      <c r="AG60" s="597"/>
      <c r="AH60" s="597"/>
      <c r="AI60" s="597"/>
      <c r="AJ60" s="597"/>
      <c r="AK60" s="597"/>
      <c r="AL60" s="597"/>
      <c r="AM60" s="597"/>
      <c r="AN60" s="597"/>
      <c r="AO60" s="597"/>
      <c r="AP60" s="597"/>
      <c r="AQ60" s="597"/>
      <c r="AR60" s="597"/>
      <c r="AS60" s="597"/>
      <c r="AT60" s="597"/>
      <c r="AU60" s="597"/>
      <c r="AV60" s="597"/>
    </row>
    <row r="61" spans="1:48" ht="12.75" customHeight="1">
      <c r="A61" s="637"/>
      <c r="B61" s="607">
        <f t="shared" si="0"/>
        <v>20</v>
      </c>
      <c r="C61" s="607"/>
      <c r="D61" s="609" t="s">
        <v>4961</v>
      </c>
      <c r="E61" s="652" t="s">
        <v>246</v>
      </c>
      <c r="F61" s="609"/>
      <c r="G61" s="607"/>
      <c r="H61" s="655" t="s">
        <v>4962</v>
      </c>
      <c r="I61" s="655" t="s">
        <v>2242</v>
      </c>
      <c r="J61" s="655" t="s">
        <v>2219</v>
      </c>
      <c r="K61" s="655"/>
      <c r="L61" s="655"/>
      <c r="M61" s="608">
        <v>41030</v>
      </c>
      <c r="N61" s="655" t="s">
        <v>1581</v>
      </c>
      <c r="O61" s="597"/>
      <c r="P61" s="653" t="s">
        <v>4963</v>
      </c>
      <c r="Q61" s="653" t="s">
        <v>4964</v>
      </c>
      <c r="R61" s="655" t="s">
        <v>114</v>
      </c>
      <c r="S61" s="655" t="s">
        <v>116</v>
      </c>
      <c r="T61" s="655" t="s">
        <v>172</v>
      </c>
      <c r="U61" s="655"/>
      <c r="V61" s="653"/>
      <c r="W61" s="654">
        <v>41488</v>
      </c>
      <c r="X61" s="653" t="s">
        <v>4965</v>
      </c>
      <c r="Y61" s="597"/>
      <c r="Z61" s="597"/>
      <c r="AA61" s="597"/>
      <c r="AB61" s="597"/>
      <c r="AC61" s="597"/>
      <c r="AD61" s="597"/>
      <c r="AE61" s="597"/>
      <c r="AF61" s="597"/>
      <c r="AG61" s="597"/>
      <c r="AH61" s="597"/>
      <c r="AI61" s="597"/>
      <c r="AJ61" s="597"/>
      <c r="AK61" s="597"/>
      <c r="AL61" s="597"/>
      <c r="AM61" s="597"/>
      <c r="AN61" s="597"/>
      <c r="AO61" s="597"/>
      <c r="AP61" s="597"/>
      <c r="AQ61" s="597"/>
      <c r="AR61" s="597"/>
      <c r="AS61" s="597"/>
      <c r="AT61" s="597"/>
      <c r="AU61" s="597"/>
      <c r="AV61" s="597"/>
    </row>
    <row r="62" spans="1:48" ht="12.75" customHeight="1">
      <c r="A62" s="637"/>
      <c r="B62" s="607">
        <f t="shared" si="0"/>
        <v>21</v>
      </c>
      <c r="C62" s="607"/>
      <c r="D62" s="609" t="s">
        <v>4967</v>
      </c>
      <c r="E62" s="652" t="s">
        <v>246</v>
      </c>
      <c r="F62" s="609"/>
      <c r="G62" s="607"/>
      <c r="H62" s="655" t="s">
        <v>2284</v>
      </c>
      <c r="I62" s="655" t="s">
        <v>2285</v>
      </c>
      <c r="J62" s="655" t="s">
        <v>606</v>
      </c>
      <c r="K62" s="655"/>
      <c r="L62" s="655"/>
      <c r="M62" s="608">
        <v>40665</v>
      </c>
      <c r="N62" s="655" t="s">
        <v>1581</v>
      </c>
      <c r="O62" s="597"/>
      <c r="P62" s="653" t="s">
        <v>4968</v>
      </c>
      <c r="Q62" s="653" t="s">
        <v>4969</v>
      </c>
      <c r="R62" s="655" t="s">
        <v>219</v>
      </c>
      <c r="S62" s="655"/>
      <c r="T62" s="655" t="s">
        <v>172</v>
      </c>
      <c r="U62" s="655"/>
      <c r="V62" s="653"/>
      <c r="W62" s="654">
        <v>41522</v>
      </c>
      <c r="X62" s="653" t="s">
        <v>1129</v>
      </c>
      <c r="Y62" s="597"/>
      <c r="Z62" s="597"/>
      <c r="AA62" s="597"/>
      <c r="AB62" s="597"/>
      <c r="AC62" s="597"/>
      <c r="AD62" s="597"/>
      <c r="AE62" s="597"/>
      <c r="AF62" s="597"/>
      <c r="AG62" s="597"/>
      <c r="AH62" s="597"/>
      <c r="AI62" s="597"/>
      <c r="AJ62" s="597"/>
      <c r="AK62" s="597"/>
      <c r="AL62" s="597"/>
      <c r="AM62" s="597"/>
      <c r="AN62" s="597"/>
      <c r="AO62" s="597"/>
      <c r="AP62" s="597"/>
      <c r="AQ62" s="597"/>
      <c r="AR62" s="597"/>
      <c r="AS62" s="597"/>
      <c r="AT62" s="597"/>
      <c r="AU62" s="597"/>
      <c r="AV62" s="597"/>
    </row>
    <row r="63" spans="1:48" ht="12.75" customHeight="1">
      <c r="A63" s="637"/>
      <c r="B63" s="607">
        <f t="shared" si="0"/>
        <v>22</v>
      </c>
      <c r="C63" s="607"/>
      <c r="D63" s="609" t="s">
        <v>4970</v>
      </c>
      <c r="E63" s="609" t="s">
        <v>1777</v>
      </c>
      <c r="F63" s="609"/>
      <c r="G63" s="607"/>
      <c r="H63" s="655" t="s">
        <v>400</v>
      </c>
      <c r="I63" s="655" t="s">
        <v>2220</v>
      </c>
      <c r="J63" s="655" t="s">
        <v>2221</v>
      </c>
      <c r="K63" s="655"/>
      <c r="L63" s="655"/>
      <c r="M63" s="608">
        <v>40940</v>
      </c>
      <c r="N63" s="655" t="s">
        <v>1581</v>
      </c>
      <c r="O63" s="597"/>
      <c r="P63" s="653" t="s">
        <v>4971</v>
      </c>
      <c r="Q63" s="653" t="s">
        <v>4972</v>
      </c>
      <c r="R63" s="655" t="s">
        <v>219</v>
      </c>
      <c r="S63" s="655"/>
      <c r="T63" s="655" t="s">
        <v>172</v>
      </c>
      <c r="U63" s="655"/>
      <c r="V63" s="653"/>
      <c r="W63" s="654">
        <v>41519</v>
      </c>
      <c r="X63" s="653" t="s">
        <v>1129</v>
      </c>
      <c r="Y63" s="597"/>
      <c r="Z63" s="597"/>
      <c r="AA63" s="597"/>
      <c r="AB63" s="597"/>
      <c r="AC63" s="597"/>
      <c r="AD63" s="597"/>
      <c r="AE63" s="597"/>
      <c r="AF63" s="597"/>
      <c r="AG63" s="597"/>
      <c r="AH63" s="597"/>
      <c r="AI63" s="597"/>
      <c r="AJ63" s="597"/>
      <c r="AK63" s="597"/>
      <c r="AL63" s="597"/>
      <c r="AM63" s="597"/>
      <c r="AN63" s="597"/>
      <c r="AO63" s="597"/>
      <c r="AP63" s="597"/>
      <c r="AQ63" s="597"/>
      <c r="AR63" s="597"/>
      <c r="AS63" s="597"/>
      <c r="AT63" s="597"/>
      <c r="AU63" s="597"/>
      <c r="AV63" s="597"/>
    </row>
    <row r="64" spans="1:48" ht="12.75" customHeight="1">
      <c r="A64" s="595"/>
      <c r="B64" s="607">
        <f t="shared" si="0"/>
        <v>23</v>
      </c>
      <c r="C64" s="607"/>
      <c r="D64" s="609" t="s">
        <v>4973</v>
      </c>
      <c r="E64" s="609" t="s">
        <v>4935</v>
      </c>
      <c r="F64" s="609"/>
      <c r="G64" s="607" t="s">
        <v>100</v>
      </c>
      <c r="H64" s="607" t="s">
        <v>4974</v>
      </c>
      <c r="I64" s="607" t="s">
        <v>4975</v>
      </c>
      <c r="J64" s="607" t="s">
        <v>4976</v>
      </c>
      <c r="K64" s="607"/>
      <c r="L64" s="607"/>
      <c r="M64" s="608">
        <v>40427</v>
      </c>
      <c r="N64" s="607" t="s">
        <v>1581</v>
      </c>
      <c r="O64" s="597"/>
      <c r="P64" s="609" t="s">
        <v>4977</v>
      </c>
      <c r="Q64" s="609" t="s">
        <v>4978</v>
      </c>
      <c r="R64" s="607" t="s">
        <v>219</v>
      </c>
      <c r="S64" s="607"/>
      <c r="T64" s="607" t="s">
        <v>103</v>
      </c>
      <c r="U64" s="607">
        <v>11038669542</v>
      </c>
      <c r="V64" s="653"/>
      <c r="W64" s="654">
        <v>41577</v>
      </c>
      <c r="X64" s="653" t="s">
        <v>1129</v>
      </c>
      <c r="Y64" s="597"/>
      <c r="Z64" s="597"/>
      <c r="AA64" s="597"/>
      <c r="AB64" s="597"/>
      <c r="AC64" s="597"/>
      <c r="AD64" s="597"/>
      <c r="AE64" s="597"/>
      <c r="AF64" s="597"/>
      <c r="AG64" s="597"/>
      <c r="AH64" s="597"/>
      <c r="AI64" s="597"/>
      <c r="AJ64" s="597"/>
      <c r="AK64" s="597"/>
      <c r="AL64" s="597"/>
      <c r="AM64" s="597"/>
      <c r="AN64" s="597"/>
      <c r="AO64" s="597"/>
      <c r="AP64" s="597"/>
      <c r="AQ64" s="597"/>
      <c r="AR64" s="597"/>
      <c r="AS64" s="597"/>
      <c r="AT64" s="597"/>
      <c r="AU64" s="597"/>
      <c r="AV64" s="597"/>
    </row>
    <row r="65" spans="1:48" ht="12.75" customHeight="1">
      <c r="A65" s="595"/>
      <c r="B65" s="607">
        <f t="shared" si="0"/>
        <v>24</v>
      </c>
      <c r="C65" s="607"/>
      <c r="D65" s="609" t="s">
        <v>4979</v>
      </c>
      <c r="E65" s="652" t="s">
        <v>246</v>
      </c>
      <c r="F65" s="609"/>
      <c r="G65" s="607"/>
      <c r="H65" s="607" t="s">
        <v>4980</v>
      </c>
      <c r="I65" s="607" t="s">
        <v>4981</v>
      </c>
      <c r="J65" s="607" t="s">
        <v>4982</v>
      </c>
      <c r="K65" s="607"/>
      <c r="L65" s="607"/>
      <c r="M65" s="608"/>
      <c r="N65" s="607" t="s">
        <v>1365</v>
      </c>
      <c r="O65" s="597"/>
      <c r="P65" s="609" t="s">
        <v>4983</v>
      </c>
      <c r="Q65" s="609" t="s">
        <v>4984</v>
      </c>
      <c r="R65" s="607" t="s">
        <v>219</v>
      </c>
      <c r="S65" s="607"/>
      <c r="T65" s="607" t="s">
        <v>172</v>
      </c>
      <c r="U65" s="607">
        <v>13030857968</v>
      </c>
      <c r="V65" s="661"/>
      <c r="W65" s="654">
        <v>41579</v>
      </c>
      <c r="X65" s="653" t="s">
        <v>4985</v>
      </c>
      <c r="Y65" s="597"/>
      <c r="Z65" s="597"/>
      <c r="AA65" s="597"/>
      <c r="AB65" s="597"/>
      <c r="AC65" s="597"/>
      <c r="AD65" s="597"/>
      <c r="AE65" s="597"/>
      <c r="AF65" s="597"/>
      <c r="AG65" s="597"/>
      <c r="AH65" s="597"/>
      <c r="AI65" s="597"/>
      <c r="AJ65" s="597"/>
      <c r="AK65" s="597"/>
      <c r="AL65" s="597"/>
      <c r="AM65" s="597"/>
      <c r="AN65" s="597"/>
      <c r="AO65" s="597"/>
      <c r="AP65" s="597"/>
      <c r="AQ65" s="597"/>
      <c r="AR65" s="597"/>
      <c r="AS65" s="597"/>
      <c r="AT65" s="597"/>
      <c r="AU65" s="597"/>
      <c r="AV65" s="597"/>
    </row>
    <row r="66" spans="1:48" ht="12.75" customHeight="1">
      <c r="A66" s="595"/>
      <c r="B66" s="607">
        <f t="shared" si="0"/>
        <v>25</v>
      </c>
      <c r="C66" s="607"/>
      <c r="D66" s="609" t="s">
        <v>4986</v>
      </c>
      <c r="E66" s="652" t="s">
        <v>246</v>
      </c>
      <c r="F66" s="609"/>
      <c r="G66" s="607"/>
      <c r="H66" s="607" t="s">
        <v>4987</v>
      </c>
      <c r="I66" s="607" t="s">
        <v>4988</v>
      </c>
      <c r="J66" s="607"/>
      <c r="K66" s="607"/>
      <c r="L66" s="607"/>
      <c r="M66" s="608"/>
      <c r="N66" s="607" t="s">
        <v>1241</v>
      </c>
      <c r="O66" s="597"/>
      <c r="P66" s="609" t="s">
        <v>4989</v>
      </c>
      <c r="Q66" s="609" t="s">
        <v>4990</v>
      </c>
      <c r="R66" s="607" t="s">
        <v>114</v>
      </c>
      <c r="S66" s="607" t="s">
        <v>176</v>
      </c>
      <c r="T66" s="607" t="s">
        <v>302</v>
      </c>
      <c r="U66" s="607" t="s">
        <v>30</v>
      </c>
      <c r="V66" s="653"/>
      <c r="W66" s="654">
        <v>41617</v>
      </c>
      <c r="X66" s="653" t="s">
        <v>1129</v>
      </c>
      <c r="Y66" s="597"/>
      <c r="Z66" s="597"/>
      <c r="AA66" s="597"/>
      <c r="AB66" s="597"/>
      <c r="AC66" s="597"/>
      <c r="AD66" s="597"/>
      <c r="AE66" s="597"/>
      <c r="AF66" s="597"/>
      <c r="AG66" s="597"/>
      <c r="AH66" s="597"/>
      <c r="AI66" s="597"/>
      <c r="AJ66" s="597"/>
      <c r="AK66" s="597"/>
      <c r="AL66" s="597"/>
      <c r="AM66" s="597"/>
      <c r="AN66" s="597"/>
      <c r="AO66" s="597"/>
      <c r="AP66" s="597"/>
      <c r="AQ66" s="597"/>
      <c r="AR66" s="597"/>
      <c r="AS66" s="597"/>
      <c r="AT66" s="597"/>
      <c r="AU66" s="597"/>
      <c r="AV66" s="597"/>
    </row>
    <row r="67" spans="1:48" ht="12.75" customHeight="1">
      <c r="A67" s="595"/>
      <c r="B67" s="607"/>
      <c r="C67" s="607"/>
      <c r="D67" s="609"/>
      <c r="E67" s="609"/>
      <c r="F67" s="609"/>
      <c r="G67" s="607"/>
      <c r="H67" s="607"/>
      <c r="I67" s="607"/>
      <c r="J67" s="607"/>
      <c r="K67" s="607"/>
      <c r="L67" s="607"/>
      <c r="M67" s="608"/>
      <c r="N67" s="607"/>
      <c r="O67" s="597"/>
      <c r="P67" s="609"/>
      <c r="Q67" s="609"/>
      <c r="R67" s="607"/>
      <c r="S67" s="607"/>
      <c r="T67" s="607"/>
      <c r="U67" s="607"/>
      <c r="V67" s="653"/>
      <c r="W67" s="654"/>
      <c r="X67" s="653"/>
      <c r="Y67" s="597"/>
      <c r="Z67" s="597"/>
      <c r="AA67" s="597"/>
      <c r="AB67" s="597"/>
      <c r="AC67" s="597"/>
      <c r="AD67" s="597"/>
      <c r="AE67" s="597"/>
      <c r="AF67" s="597"/>
      <c r="AG67" s="597"/>
      <c r="AH67" s="597"/>
      <c r="AI67" s="597"/>
      <c r="AJ67" s="597"/>
      <c r="AK67" s="597"/>
      <c r="AL67" s="597"/>
      <c r="AM67" s="597"/>
      <c r="AN67" s="597"/>
      <c r="AO67" s="597"/>
      <c r="AP67" s="597"/>
      <c r="AQ67" s="597"/>
      <c r="AR67" s="597"/>
      <c r="AS67" s="597"/>
      <c r="AT67" s="597"/>
      <c r="AU67" s="597"/>
      <c r="AV67" s="597"/>
    </row>
    <row r="68" spans="1:48" ht="12.75" customHeight="1">
      <c r="A68" s="595"/>
      <c r="B68" s="607"/>
      <c r="C68" s="607"/>
      <c r="D68" s="609"/>
      <c r="E68" s="609"/>
      <c r="F68" s="609"/>
      <c r="G68" s="607"/>
      <c r="H68" s="607"/>
      <c r="I68" s="607"/>
      <c r="J68" s="607"/>
      <c r="K68" s="607"/>
      <c r="L68" s="607"/>
      <c r="M68" s="608"/>
      <c r="N68" s="607"/>
      <c r="O68" s="597"/>
      <c r="P68" s="609"/>
      <c r="Q68" s="609"/>
      <c r="R68" s="607"/>
      <c r="S68" s="607"/>
      <c r="T68" s="607"/>
      <c r="U68" s="607"/>
      <c r="V68" s="653"/>
      <c r="W68" s="654"/>
      <c r="X68" s="653"/>
      <c r="Y68" s="597"/>
      <c r="Z68" s="597"/>
      <c r="AA68" s="597"/>
      <c r="AB68" s="597"/>
      <c r="AC68" s="597"/>
      <c r="AD68" s="597"/>
      <c r="AE68" s="597"/>
      <c r="AF68" s="597"/>
      <c r="AG68" s="597"/>
      <c r="AH68" s="597"/>
      <c r="AI68" s="597"/>
      <c r="AJ68" s="597"/>
      <c r="AK68" s="597"/>
      <c r="AL68" s="597"/>
      <c r="AM68" s="597"/>
      <c r="AN68" s="597"/>
      <c r="AO68" s="597"/>
      <c r="AP68" s="597"/>
      <c r="AQ68" s="597"/>
      <c r="AR68" s="597"/>
      <c r="AS68" s="597"/>
      <c r="AT68" s="597"/>
      <c r="AU68" s="597"/>
      <c r="AV68" s="597"/>
    </row>
    <row r="69" spans="1:48" ht="12.75" customHeight="1">
      <c r="A69" s="595"/>
      <c r="B69" s="601"/>
      <c r="C69" s="601"/>
      <c r="D69" s="602">
        <v>2014</v>
      </c>
      <c r="E69" s="601"/>
      <c r="F69" s="601"/>
      <c r="G69" s="603"/>
      <c r="H69" s="601"/>
      <c r="I69" s="601"/>
      <c r="J69" s="601"/>
      <c r="K69" s="601"/>
      <c r="L69" s="601"/>
      <c r="M69" s="601"/>
      <c r="N69" s="603"/>
      <c r="O69" s="597"/>
      <c r="P69" s="601"/>
      <c r="Q69" s="601"/>
      <c r="R69" s="601"/>
      <c r="S69" s="603"/>
      <c r="T69" s="603"/>
      <c r="U69" s="603"/>
      <c r="V69" s="601"/>
      <c r="W69" s="604"/>
      <c r="X69" s="601"/>
      <c r="Y69" s="597"/>
      <c r="Z69" s="597"/>
      <c r="AA69" s="597"/>
      <c r="AB69" s="597"/>
      <c r="AC69" s="597"/>
      <c r="AD69" s="597"/>
      <c r="AE69" s="597"/>
      <c r="AF69" s="597"/>
      <c r="AG69" s="597"/>
      <c r="AH69" s="597"/>
      <c r="AI69" s="597"/>
      <c r="AJ69" s="597"/>
      <c r="AK69" s="597"/>
      <c r="AL69" s="597"/>
      <c r="AM69" s="597"/>
      <c r="AN69" s="597"/>
      <c r="AO69" s="597"/>
      <c r="AP69" s="597"/>
      <c r="AQ69" s="597"/>
      <c r="AR69" s="597"/>
      <c r="AS69" s="597"/>
      <c r="AT69" s="597"/>
      <c r="AU69" s="597"/>
      <c r="AV69" s="597"/>
    </row>
    <row r="70" spans="1:48" ht="12.75" customHeight="1">
      <c r="A70" s="637"/>
      <c r="B70" s="607">
        <f>B66+1</f>
        <v>26</v>
      </c>
      <c r="C70" s="607"/>
      <c r="D70" s="609" t="s">
        <v>4991</v>
      </c>
      <c r="E70" s="652" t="s">
        <v>246</v>
      </c>
      <c r="F70" s="609"/>
      <c r="G70" s="607"/>
      <c r="H70" s="655"/>
      <c r="I70" s="655" t="s">
        <v>4992</v>
      </c>
      <c r="J70" s="655" t="s">
        <v>4993</v>
      </c>
      <c r="K70" s="655"/>
      <c r="L70" s="655"/>
      <c r="M70" s="608">
        <v>40756</v>
      </c>
      <c r="N70" s="655" t="s">
        <v>1581</v>
      </c>
      <c r="O70" s="597"/>
      <c r="P70" s="653" t="s">
        <v>4994</v>
      </c>
      <c r="Q70" s="653" t="s">
        <v>4995</v>
      </c>
      <c r="R70" s="655"/>
      <c r="S70" s="655"/>
      <c r="T70" s="655"/>
      <c r="U70" s="655">
        <v>13009168850</v>
      </c>
      <c r="V70" s="653"/>
      <c r="W70" s="654">
        <v>41659</v>
      </c>
      <c r="X70" s="653" t="s">
        <v>1129</v>
      </c>
      <c r="Y70" s="597"/>
      <c r="Z70" s="597"/>
      <c r="AA70" s="597"/>
      <c r="AB70" s="597"/>
      <c r="AC70" s="597"/>
      <c r="AD70" s="597"/>
      <c r="AE70" s="597"/>
      <c r="AF70" s="597"/>
      <c r="AG70" s="597"/>
      <c r="AH70" s="597"/>
      <c r="AI70" s="597"/>
      <c r="AJ70" s="597"/>
      <c r="AK70" s="597"/>
      <c r="AL70" s="597"/>
      <c r="AM70" s="597"/>
      <c r="AN70" s="597"/>
      <c r="AO70" s="597"/>
      <c r="AP70" s="597"/>
      <c r="AQ70" s="597"/>
      <c r="AR70" s="597"/>
      <c r="AS70" s="597"/>
      <c r="AT70" s="597"/>
      <c r="AU70" s="597"/>
      <c r="AV70" s="597"/>
    </row>
    <row r="71" spans="1:48" ht="12.75" customHeight="1">
      <c r="A71" s="595"/>
      <c r="B71" s="607">
        <f t="shared" ref="B71:B89" si="1">B70+1</f>
        <v>27</v>
      </c>
      <c r="C71" s="607"/>
      <c r="D71" s="609" t="s">
        <v>4996</v>
      </c>
      <c r="E71" s="609" t="s">
        <v>4769</v>
      </c>
      <c r="F71" s="609"/>
      <c r="G71" s="607" t="s">
        <v>1004</v>
      </c>
      <c r="H71" s="607"/>
      <c r="I71" s="607"/>
      <c r="J71" s="607"/>
      <c r="K71" s="607"/>
      <c r="L71" s="607"/>
      <c r="M71" s="608">
        <v>38143</v>
      </c>
      <c r="N71" s="607" t="s">
        <v>1581</v>
      </c>
      <c r="O71" s="597"/>
      <c r="P71" s="609" t="s">
        <v>4997</v>
      </c>
      <c r="Q71" s="609" t="s">
        <v>4998</v>
      </c>
      <c r="R71" s="607" t="s">
        <v>114</v>
      </c>
      <c r="S71" s="607" t="s">
        <v>176</v>
      </c>
      <c r="T71" s="607" t="s">
        <v>172</v>
      </c>
      <c r="U71" s="607">
        <v>12016632023</v>
      </c>
      <c r="V71" s="653"/>
      <c r="W71" s="654">
        <v>41649</v>
      </c>
      <c r="X71" s="653" t="s">
        <v>1129</v>
      </c>
      <c r="Y71" s="597"/>
      <c r="Z71" s="597"/>
      <c r="AA71" s="597"/>
      <c r="AB71" s="597"/>
      <c r="AC71" s="597"/>
      <c r="AD71" s="597"/>
      <c r="AE71" s="597"/>
      <c r="AF71" s="597"/>
      <c r="AG71" s="597"/>
      <c r="AH71" s="597"/>
      <c r="AI71" s="597"/>
      <c r="AJ71" s="597"/>
      <c r="AK71" s="597"/>
      <c r="AL71" s="597"/>
      <c r="AM71" s="597"/>
      <c r="AN71" s="597"/>
      <c r="AO71" s="597"/>
      <c r="AP71" s="597"/>
      <c r="AQ71" s="597"/>
      <c r="AR71" s="597"/>
      <c r="AS71" s="597"/>
      <c r="AT71" s="597"/>
      <c r="AU71" s="597"/>
      <c r="AV71" s="597"/>
    </row>
    <row r="72" spans="1:48" ht="12.75" customHeight="1">
      <c r="A72" s="595"/>
      <c r="B72" s="607">
        <f t="shared" si="1"/>
        <v>28</v>
      </c>
      <c r="C72" s="607"/>
      <c r="D72" s="609" t="s">
        <v>4999</v>
      </c>
      <c r="E72" s="609" t="s">
        <v>5000</v>
      </c>
      <c r="F72" s="609"/>
      <c r="G72" s="607" t="s">
        <v>100</v>
      </c>
      <c r="H72" s="607"/>
      <c r="I72" s="607" t="s">
        <v>5001</v>
      </c>
      <c r="J72" s="607"/>
      <c r="K72" s="607"/>
      <c r="L72" s="607"/>
      <c r="M72" s="608"/>
      <c r="N72" s="607" t="s">
        <v>1241</v>
      </c>
      <c r="O72" s="597"/>
      <c r="P72" s="609"/>
      <c r="Q72" s="609"/>
      <c r="R72" s="607"/>
      <c r="S72" s="607"/>
      <c r="T72" s="607"/>
      <c r="U72" s="607">
        <v>14005300133</v>
      </c>
      <c r="V72" s="653"/>
      <c r="W72" s="654">
        <v>41730</v>
      </c>
      <c r="X72" s="653" t="s">
        <v>1129</v>
      </c>
      <c r="Y72" s="597"/>
      <c r="Z72" s="597"/>
      <c r="AA72" s="597"/>
      <c r="AB72" s="597"/>
      <c r="AC72" s="597"/>
      <c r="AD72" s="597"/>
      <c r="AE72" s="597"/>
      <c r="AF72" s="597"/>
      <c r="AG72" s="597"/>
      <c r="AH72" s="597"/>
      <c r="AI72" s="597"/>
      <c r="AJ72" s="597"/>
      <c r="AK72" s="597"/>
      <c r="AL72" s="597"/>
      <c r="AM72" s="597"/>
      <c r="AN72" s="597"/>
      <c r="AO72" s="597"/>
      <c r="AP72" s="597"/>
      <c r="AQ72" s="597"/>
      <c r="AR72" s="597"/>
      <c r="AS72" s="597"/>
      <c r="AT72" s="597"/>
      <c r="AU72" s="597"/>
      <c r="AV72" s="597"/>
    </row>
    <row r="73" spans="1:48" ht="12.75" customHeight="1">
      <c r="A73" s="595"/>
      <c r="B73" s="607">
        <f t="shared" si="1"/>
        <v>29</v>
      </c>
      <c r="C73" s="607"/>
      <c r="D73" s="609" t="s">
        <v>4958</v>
      </c>
      <c r="E73" s="652" t="s">
        <v>246</v>
      </c>
      <c r="F73" s="609"/>
      <c r="G73" s="607"/>
      <c r="H73" s="607"/>
      <c r="I73" s="607" t="s">
        <v>5002</v>
      </c>
      <c r="J73" s="607"/>
      <c r="K73" s="607"/>
      <c r="L73" s="607"/>
      <c r="M73" s="608"/>
      <c r="N73" s="607" t="s">
        <v>1241</v>
      </c>
      <c r="O73" s="597"/>
      <c r="P73" s="609" t="s">
        <v>4959</v>
      </c>
      <c r="Q73" s="609" t="s">
        <v>4960</v>
      </c>
      <c r="R73" s="607"/>
      <c r="S73" s="607"/>
      <c r="T73" s="607"/>
      <c r="U73" s="607"/>
      <c r="V73" s="653"/>
      <c r="W73" s="654">
        <v>41730</v>
      </c>
      <c r="X73" s="653" t="s">
        <v>1129</v>
      </c>
      <c r="Y73" s="597"/>
      <c r="Z73" s="597"/>
      <c r="AA73" s="597"/>
      <c r="AB73" s="597"/>
      <c r="AC73" s="597"/>
      <c r="AD73" s="597"/>
      <c r="AE73" s="597"/>
      <c r="AF73" s="597"/>
      <c r="AG73" s="597"/>
      <c r="AH73" s="597"/>
      <c r="AI73" s="597"/>
      <c r="AJ73" s="597"/>
      <c r="AK73" s="597"/>
      <c r="AL73" s="597"/>
      <c r="AM73" s="597"/>
      <c r="AN73" s="597"/>
      <c r="AO73" s="597"/>
      <c r="AP73" s="597"/>
      <c r="AQ73" s="597"/>
      <c r="AR73" s="597"/>
      <c r="AS73" s="597"/>
      <c r="AT73" s="597"/>
      <c r="AU73" s="597"/>
      <c r="AV73" s="597"/>
    </row>
    <row r="74" spans="1:48" ht="12.75" customHeight="1">
      <c r="A74" s="595"/>
      <c r="B74" s="607">
        <f t="shared" si="1"/>
        <v>30</v>
      </c>
      <c r="C74" s="607"/>
      <c r="D74" s="609" t="s">
        <v>5003</v>
      </c>
      <c r="E74" s="609" t="s">
        <v>1777</v>
      </c>
      <c r="F74" s="609"/>
      <c r="G74" s="607"/>
      <c r="H74" s="607" t="s">
        <v>5004</v>
      </c>
      <c r="I74" s="607" t="s">
        <v>4903</v>
      </c>
      <c r="J74" s="607" t="s">
        <v>4904</v>
      </c>
      <c r="K74" s="607"/>
      <c r="L74" s="607"/>
      <c r="M74" s="608">
        <v>40894</v>
      </c>
      <c r="N74" s="607" t="s">
        <v>1581</v>
      </c>
      <c r="O74" s="597"/>
      <c r="P74" s="609" t="s">
        <v>5005</v>
      </c>
      <c r="Q74" s="609" t="s">
        <v>5006</v>
      </c>
      <c r="R74" s="607" t="s">
        <v>114</v>
      </c>
      <c r="S74" s="607" t="s">
        <v>426</v>
      </c>
      <c r="T74" s="607" t="s">
        <v>302</v>
      </c>
      <c r="U74" s="607" t="s">
        <v>30</v>
      </c>
      <c r="V74" s="653"/>
      <c r="W74" s="654">
        <v>41879</v>
      </c>
      <c r="X74" s="653" t="s">
        <v>5007</v>
      </c>
      <c r="Y74" s="597"/>
      <c r="Z74" s="597"/>
      <c r="AA74" s="597"/>
      <c r="AB74" s="597"/>
      <c r="AC74" s="597"/>
      <c r="AD74" s="597"/>
      <c r="AE74" s="597"/>
      <c r="AF74" s="597"/>
      <c r="AG74" s="597"/>
      <c r="AH74" s="597"/>
      <c r="AI74" s="597"/>
      <c r="AJ74" s="597"/>
      <c r="AK74" s="597"/>
      <c r="AL74" s="597"/>
      <c r="AM74" s="597"/>
      <c r="AN74" s="597"/>
      <c r="AO74" s="597"/>
      <c r="AP74" s="597"/>
      <c r="AQ74" s="597"/>
      <c r="AR74" s="597"/>
      <c r="AS74" s="597"/>
      <c r="AT74" s="597"/>
      <c r="AU74" s="597"/>
      <c r="AV74" s="597"/>
    </row>
    <row r="75" spans="1:48" ht="12.75" customHeight="1">
      <c r="A75" s="595"/>
      <c r="B75" s="607">
        <f t="shared" si="1"/>
        <v>31</v>
      </c>
      <c r="C75" s="607"/>
      <c r="D75" s="609" t="s">
        <v>5008</v>
      </c>
      <c r="E75" s="609" t="s">
        <v>1777</v>
      </c>
      <c r="F75" s="609"/>
      <c r="G75" s="607"/>
      <c r="H75" s="607" t="s">
        <v>5009</v>
      </c>
      <c r="I75" s="607" t="s">
        <v>5010</v>
      </c>
      <c r="J75" s="607"/>
      <c r="K75" s="607"/>
      <c r="L75" s="607"/>
      <c r="M75" s="608"/>
      <c r="N75" s="607" t="s">
        <v>1241</v>
      </c>
      <c r="O75" s="597"/>
      <c r="P75" s="609" t="s">
        <v>5011</v>
      </c>
      <c r="Q75" s="609" t="s">
        <v>5012</v>
      </c>
      <c r="R75" s="607" t="s">
        <v>219</v>
      </c>
      <c r="S75" s="607"/>
      <c r="T75" s="607" t="s">
        <v>302</v>
      </c>
      <c r="U75" s="607" t="s">
        <v>30</v>
      </c>
      <c r="V75" s="653"/>
      <c r="W75" s="654">
        <v>41879</v>
      </c>
      <c r="X75" s="653" t="s">
        <v>5007</v>
      </c>
      <c r="Y75" s="597"/>
      <c r="Z75" s="597"/>
      <c r="AA75" s="597"/>
      <c r="AB75" s="597"/>
      <c r="AC75" s="597"/>
      <c r="AD75" s="597"/>
      <c r="AE75" s="597"/>
      <c r="AF75" s="597"/>
      <c r="AG75" s="597"/>
      <c r="AH75" s="597"/>
      <c r="AI75" s="597"/>
      <c r="AJ75" s="597"/>
      <c r="AK75" s="597"/>
      <c r="AL75" s="597"/>
      <c r="AM75" s="597"/>
      <c r="AN75" s="597"/>
      <c r="AO75" s="597"/>
      <c r="AP75" s="597"/>
      <c r="AQ75" s="597"/>
      <c r="AR75" s="597"/>
      <c r="AS75" s="597"/>
      <c r="AT75" s="597"/>
      <c r="AU75" s="597"/>
      <c r="AV75" s="597"/>
    </row>
    <row r="76" spans="1:48" ht="12.75" customHeight="1">
      <c r="A76" s="595"/>
      <c r="B76" s="607">
        <f t="shared" si="1"/>
        <v>32</v>
      </c>
      <c r="C76" s="607"/>
      <c r="D76" s="609" t="s">
        <v>5013</v>
      </c>
      <c r="E76" s="652" t="s">
        <v>246</v>
      </c>
      <c r="F76" s="609"/>
      <c r="G76" s="607"/>
      <c r="H76" s="607" t="s">
        <v>5014</v>
      </c>
      <c r="I76" s="607" t="s">
        <v>5015</v>
      </c>
      <c r="J76" s="607"/>
      <c r="K76" s="607"/>
      <c r="L76" s="607"/>
      <c r="M76" s="608"/>
      <c r="N76" s="607" t="s">
        <v>1241</v>
      </c>
      <c r="O76" s="597"/>
      <c r="P76" s="609" t="s">
        <v>5016</v>
      </c>
      <c r="Q76" s="609" t="s">
        <v>5017</v>
      </c>
      <c r="R76" s="607" t="s">
        <v>114</v>
      </c>
      <c r="S76" s="607" t="s">
        <v>176</v>
      </c>
      <c r="T76" s="607" t="s">
        <v>302</v>
      </c>
      <c r="U76" s="607" t="s">
        <v>30</v>
      </c>
      <c r="V76" s="653"/>
      <c r="W76" s="654">
        <v>41879</v>
      </c>
      <c r="X76" s="653" t="s">
        <v>5007</v>
      </c>
      <c r="Y76" s="597"/>
      <c r="Z76" s="597"/>
      <c r="AA76" s="597"/>
      <c r="AB76" s="597"/>
      <c r="AC76" s="597"/>
      <c r="AD76" s="597"/>
      <c r="AE76" s="597"/>
      <c r="AF76" s="597"/>
      <c r="AG76" s="597"/>
      <c r="AH76" s="597"/>
      <c r="AI76" s="597"/>
      <c r="AJ76" s="597"/>
      <c r="AK76" s="597"/>
      <c r="AL76" s="597"/>
      <c r="AM76" s="597"/>
      <c r="AN76" s="597"/>
      <c r="AO76" s="597"/>
      <c r="AP76" s="597"/>
      <c r="AQ76" s="597"/>
      <c r="AR76" s="597"/>
      <c r="AS76" s="597"/>
      <c r="AT76" s="597"/>
      <c r="AU76" s="597"/>
      <c r="AV76" s="597"/>
    </row>
    <row r="77" spans="1:48" ht="12.75" customHeight="1">
      <c r="A77" s="595"/>
      <c r="B77" s="607">
        <f t="shared" si="1"/>
        <v>33</v>
      </c>
      <c r="C77" s="607"/>
      <c r="D77" s="609" t="s">
        <v>5018</v>
      </c>
      <c r="E77" s="609" t="s">
        <v>1777</v>
      </c>
      <c r="F77" s="609"/>
      <c r="G77" s="607"/>
      <c r="H77" s="607"/>
      <c r="I77" s="607"/>
      <c r="J77" s="607"/>
      <c r="K77" s="607"/>
      <c r="L77" s="607"/>
      <c r="M77" s="608">
        <v>39801</v>
      </c>
      <c r="N77" s="607" t="s">
        <v>1581</v>
      </c>
      <c r="O77" s="597"/>
      <c r="P77" s="609" t="s">
        <v>5019</v>
      </c>
      <c r="Q77" s="609" t="s">
        <v>5020</v>
      </c>
      <c r="R77" s="607" t="s">
        <v>219</v>
      </c>
      <c r="S77" s="607"/>
      <c r="T77" s="607" t="s">
        <v>172</v>
      </c>
      <c r="U77" s="662">
        <v>13009168744</v>
      </c>
      <c r="V77" s="653"/>
      <c r="W77" s="654">
        <v>41876</v>
      </c>
      <c r="X77" s="653" t="s">
        <v>1129</v>
      </c>
      <c r="Y77" s="597"/>
      <c r="Z77" s="597"/>
      <c r="AA77" s="597"/>
      <c r="AB77" s="597"/>
      <c r="AC77" s="597"/>
      <c r="AD77" s="597"/>
      <c r="AE77" s="597"/>
      <c r="AF77" s="597"/>
      <c r="AG77" s="597"/>
      <c r="AH77" s="597"/>
      <c r="AI77" s="597"/>
      <c r="AJ77" s="597"/>
      <c r="AK77" s="597"/>
      <c r="AL77" s="597"/>
      <c r="AM77" s="597"/>
      <c r="AN77" s="597"/>
      <c r="AO77" s="597"/>
      <c r="AP77" s="597"/>
      <c r="AQ77" s="597"/>
      <c r="AR77" s="597"/>
      <c r="AS77" s="597"/>
      <c r="AT77" s="597"/>
      <c r="AU77" s="597"/>
      <c r="AV77" s="597"/>
    </row>
    <row r="78" spans="1:48" ht="12.75" customHeight="1">
      <c r="A78" s="595"/>
      <c r="B78" s="607">
        <f t="shared" si="1"/>
        <v>34</v>
      </c>
      <c r="C78" s="607"/>
      <c r="D78" s="609" t="s">
        <v>5021</v>
      </c>
      <c r="E78" s="609" t="s">
        <v>5022</v>
      </c>
      <c r="F78" s="609"/>
      <c r="G78" s="607" t="s">
        <v>100</v>
      </c>
      <c r="H78" s="607" t="s">
        <v>5023</v>
      </c>
      <c r="I78" s="607" t="s">
        <v>5024</v>
      </c>
      <c r="J78" s="607" t="s">
        <v>5025</v>
      </c>
      <c r="K78" s="607"/>
      <c r="L78" s="607"/>
      <c r="M78" s="608">
        <v>39566</v>
      </c>
      <c r="N78" s="607" t="s">
        <v>1581</v>
      </c>
      <c r="O78" s="597"/>
      <c r="P78" s="609" t="s">
        <v>5026</v>
      </c>
      <c r="Q78" s="609" t="s">
        <v>5027</v>
      </c>
      <c r="R78" s="607" t="s">
        <v>219</v>
      </c>
      <c r="S78" s="607"/>
      <c r="T78" s="607" t="s">
        <v>302</v>
      </c>
      <c r="U78" s="662">
        <v>10001456820</v>
      </c>
      <c r="V78" s="653"/>
      <c r="W78" s="654">
        <v>41882</v>
      </c>
      <c r="X78" s="653" t="s">
        <v>1129</v>
      </c>
      <c r="Y78" s="597"/>
      <c r="Z78" s="597"/>
      <c r="AA78" s="597"/>
      <c r="AB78" s="597"/>
      <c r="AC78" s="597"/>
      <c r="AD78" s="597"/>
      <c r="AE78" s="597"/>
      <c r="AF78" s="597"/>
      <c r="AG78" s="597"/>
      <c r="AH78" s="597"/>
      <c r="AI78" s="597"/>
      <c r="AJ78" s="597"/>
      <c r="AK78" s="597"/>
      <c r="AL78" s="597"/>
      <c r="AM78" s="597"/>
      <c r="AN78" s="597"/>
      <c r="AO78" s="597"/>
      <c r="AP78" s="597"/>
      <c r="AQ78" s="597"/>
      <c r="AR78" s="597"/>
      <c r="AS78" s="597"/>
      <c r="AT78" s="597"/>
      <c r="AU78" s="597"/>
      <c r="AV78" s="597"/>
    </row>
    <row r="79" spans="1:48" ht="12.75" customHeight="1">
      <c r="A79" s="595"/>
      <c r="B79" s="607">
        <f t="shared" si="1"/>
        <v>35</v>
      </c>
      <c r="C79" s="607"/>
      <c r="D79" s="609" t="s">
        <v>5028</v>
      </c>
      <c r="E79" s="609" t="s">
        <v>1777</v>
      </c>
      <c r="F79" s="609"/>
      <c r="G79" s="607"/>
      <c r="H79" s="607" t="s">
        <v>5029</v>
      </c>
      <c r="I79" s="607" t="s">
        <v>5030</v>
      </c>
      <c r="J79" s="607" t="s">
        <v>5031</v>
      </c>
      <c r="K79" s="607"/>
      <c r="L79" s="607"/>
      <c r="M79" s="608">
        <v>40571</v>
      </c>
      <c r="N79" s="607" t="s">
        <v>1581</v>
      </c>
      <c r="O79" s="597"/>
      <c r="P79" s="609" t="s">
        <v>5032</v>
      </c>
      <c r="Q79" s="609" t="s">
        <v>5033</v>
      </c>
      <c r="R79" s="607" t="s">
        <v>114</v>
      </c>
      <c r="S79" s="607" t="s">
        <v>176</v>
      </c>
      <c r="T79" s="607" t="s">
        <v>103</v>
      </c>
      <c r="U79" s="662">
        <v>12004492315</v>
      </c>
      <c r="V79" s="653"/>
      <c r="W79" s="654">
        <v>41883</v>
      </c>
      <c r="X79" s="653" t="s">
        <v>5034</v>
      </c>
      <c r="Y79" s="597"/>
      <c r="Z79" s="597"/>
      <c r="AA79" s="597"/>
      <c r="AB79" s="597"/>
      <c r="AC79" s="597"/>
      <c r="AD79" s="597"/>
      <c r="AE79" s="597"/>
      <c r="AF79" s="597"/>
      <c r="AG79" s="597"/>
      <c r="AH79" s="597"/>
      <c r="AI79" s="597"/>
      <c r="AJ79" s="597"/>
      <c r="AK79" s="597"/>
      <c r="AL79" s="597"/>
      <c r="AM79" s="597"/>
      <c r="AN79" s="597"/>
      <c r="AO79" s="597"/>
      <c r="AP79" s="597"/>
      <c r="AQ79" s="597"/>
      <c r="AR79" s="597"/>
      <c r="AS79" s="597"/>
      <c r="AT79" s="597"/>
      <c r="AU79" s="597"/>
      <c r="AV79" s="597"/>
    </row>
    <row r="80" spans="1:48" ht="12.75" customHeight="1">
      <c r="A80" s="595"/>
      <c r="B80" s="607">
        <f t="shared" si="1"/>
        <v>36</v>
      </c>
      <c r="C80" s="607"/>
      <c r="D80" s="609" t="s">
        <v>5035</v>
      </c>
      <c r="E80" s="652" t="s">
        <v>246</v>
      </c>
      <c r="F80" s="609"/>
      <c r="G80" s="607"/>
      <c r="H80" s="607"/>
      <c r="I80" s="607"/>
      <c r="J80" s="607"/>
      <c r="K80" s="607"/>
      <c r="L80" s="607"/>
      <c r="M80" s="608">
        <v>38936</v>
      </c>
      <c r="N80" s="607" t="s">
        <v>1581</v>
      </c>
      <c r="O80" s="597"/>
      <c r="P80" s="609" t="s">
        <v>5036</v>
      </c>
      <c r="Q80" s="609" t="s">
        <v>5037</v>
      </c>
      <c r="R80" s="607" t="s">
        <v>114</v>
      </c>
      <c r="S80" s="607" t="s">
        <v>176</v>
      </c>
      <c r="T80" s="607" t="s">
        <v>302</v>
      </c>
      <c r="U80" s="662">
        <v>10001456929</v>
      </c>
      <c r="V80" s="653"/>
      <c r="W80" s="654">
        <v>41883</v>
      </c>
      <c r="X80" s="653" t="s">
        <v>5034</v>
      </c>
      <c r="Y80" s="597"/>
      <c r="Z80" s="597"/>
      <c r="AA80" s="597"/>
      <c r="AB80" s="597"/>
      <c r="AC80" s="597"/>
      <c r="AD80" s="597"/>
      <c r="AE80" s="597"/>
      <c r="AF80" s="597"/>
      <c r="AG80" s="597"/>
      <c r="AH80" s="597"/>
      <c r="AI80" s="597"/>
      <c r="AJ80" s="597"/>
      <c r="AK80" s="597"/>
      <c r="AL80" s="597"/>
      <c r="AM80" s="597"/>
      <c r="AN80" s="597"/>
      <c r="AO80" s="597"/>
      <c r="AP80" s="597"/>
      <c r="AQ80" s="597"/>
      <c r="AR80" s="597"/>
      <c r="AS80" s="597"/>
      <c r="AT80" s="597"/>
      <c r="AU80" s="597"/>
      <c r="AV80" s="597"/>
    </row>
    <row r="81" spans="1:48" ht="12.75" customHeight="1">
      <c r="A81" s="595"/>
      <c r="B81" s="607">
        <f t="shared" si="1"/>
        <v>37</v>
      </c>
      <c r="C81" s="607"/>
      <c r="D81" s="609" t="s">
        <v>5038</v>
      </c>
      <c r="E81" s="609" t="s">
        <v>1777</v>
      </c>
      <c r="F81" s="609"/>
      <c r="G81" s="607"/>
      <c r="H81" s="607" t="s">
        <v>5039</v>
      </c>
      <c r="I81" s="607" t="s">
        <v>5040</v>
      </c>
      <c r="J81" s="607" t="s">
        <v>5041</v>
      </c>
      <c r="K81" s="607"/>
      <c r="L81" s="607"/>
      <c r="M81" s="608">
        <v>40087</v>
      </c>
      <c r="N81" s="607" t="s">
        <v>1581</v>
      </c>
      <c r="O81" s="597"/>
      <c r="P81" s="609" t="s">
        <v>5042</v>
      </c>
      <c r="Q81" s="609" t="s">
        <v>5043</v>
      </c>
      <c r="R81" s="607" t="s">
        <v>219</v>
      </c>
      <c r="S81" s="607"/>
      <c r="T81" s="607" t="s">
        <v>103</v>
      </c>
      <c r="U81" s="662">
        <v>12004492299</v>
      </c>
      <c r="V81" s="653"/>
      <c r="W81" s="654">
        <v>41883</v>
      </c>
      <c r="X81" s="653" t="s">
        <v>5034</v>
      </c>
      <c r="Y81" s="597"/>
      <c r="Z81" s="597"/>
      <c r="AA81" s="597"/>
      <c r="AB81" s="597"/>
      <c r="AC81" s="597"/>
      <c r="AD81" s="597"/>
      <c r="AE81" s="597"/>
      <c r="AF81" s="597"/>
      <c r="AG81" s="597"/>
      <c r="AH81" s="597"/>
      <c r="AI81" s="597"/>
      <c r="AJ81" s="597"/>
      <c r="AK81" s="597"/>
      <c r="AL81" s="597"/>
      <c r="AM81" s="597"/>
      <c r="AN81" s="597"/>
      <c r="AO81" s="597"/>
      <c r="AP81" s="597"/>
      <c r="AQ81" s="597"/>
      <c r="AR81" s="597"/>
      <c r="AS81" s="597"/>
      <c r="AT81" s="597"/>
      <c r="AU81" s="597"/>
      <c r="AV81" s="597"/>
    </row>
    <row r="82" spans="1:48" ht="12.75" customHeight="1">
      <c r="A82" s="595"/>
      <c r="B82" s="607">
        <f t="shared" si="1"/>
        <v>38</v>
      </c>
      <c r="C82" s="607"/>
      <c r="D82" s="609" t="s">
        <v>5044</v>
      </c>
      <c r="E82" s="652" t="s">
        <v>246</v>
      </c>
      <c r="F82" s="609"/>
      <c r="G82" s="607"/>
      <c r="H82" s="607"/>
      <c r="I82" s="607"/>
      <c r="J82" s="607"/>
      <c r="K82" s="607"/>
      <c r="L82" s="607"/>
      <c r="M82" s="608">
        <v>39630</v>
      </c>
      <c r="N82" s="607" t="s">
        <v>1581</v>
      </c>
      <c r="O82" s="597"/>
      <c r="P82" s="609" t="s">
        <v>5045</v>
      </c>
      <c r="Q82" s="609" t="s">
        <v>5046</v>
      </c>
      <c r="R82" s="607" t="s">
        <v>114</v>
      </c>
      <c r="S82" s="607" t="s">
        <v>391</v>
      </c>
      <c r="T82" s="607" t="s">
        <v>103</v>
      </c>
      <c r="U82" s="662">
        <v>10001456937</v>
      </c>
      <c r="V82" s="653"/>
      <c r="W82" s="654">
        <v>41883</v>
      </c>
      <c r="X82" s="653" t="s">
        <v>5034</v>
      </c>
      <c r="Y82" s="597"/>
      <c r="Z82" s="597"/>
      <c r="AA82" s="597"/>
      <c r="AB82" s="597"/>
      <c r="AC82" s="597"/>
      <c r="AD82" s="597"/>
      <c r="AE82" s="597"/>
      <c r="AF82" s="597"/>
      <c r="AG82" s="597"/>
      <c r="AH82" s="597"/>
      <c r="AI82" s="597"/>
      <c r="AJ82" s="597"/>
      <c r="AK82" s="597"/>
      <c r="AL82" s="597"/>
      <c r="AM82" s="597"/>
      <c r="AN82" s="597"/>
      <c r="AO82" s="597"/>
      <c r="AP82" s="597"/>
      <c r="AQ82" s="597"/>
      <c r="AR82" s="597"/>
      <c r="AS82" s="597"/>
      <c r="AT82" s="597"/>
      <c r="AU82" s="597"/>
      <c r="AV82" s="597"/>
    </row>
    <row r="83" spans="1:48" ht="12.75" customHeight="1">
      <c r="A83" s="595"/>
      <c r="B83" s="607">
        <f t="shared" si="1"/>
        <v>39</v>
      </c>
      <c r="C83" s="607"/>
      <c r="D83" s="609" t="s">
        <v>5047</v>
      </c>
      <c r="E83" s="652" t="s">
        <v>246</v>
      </c>
      <c r="F83" s="609"/>
      <c r="G83" s="607"/>
      <c r="H83" s="607"/>
      <c r="I83" s="607" t="s">
        <v>5048</v>
      </c>
      <c r="J83" s="607"/>
      <c r="K83" s="607"/>
      <c r="L83" s="607"/>
      <c r="M83" s="608"/>
      <c r="N83" s="607" t="s">
        <v>1241</v>
      </c>
      <c r="O83" s="597"/>
      <c r="P83" s="609"/>
      <c r="Q83" s="609" t="s">
        <v>5049</v>
      </c>
      <c r="R83" s="607"/>
      <c r="S83" s="607"/>
      <c r="T83" s="607"/>
      <c r="U83" s="662"/>
      <c r="V83" s="653"/>
      <c r="W83" s="654">
        <v>41883</v>
      </c>
      <c r="X83" s="653" t="s">
        <v>5034</v>
      </c>
      <c r="Y83" s="597"/>
      <c r="Z83" s="597"/>
      <c r="AA83" s="597"/>
      <c r="AB83" s="597"/>
      <c r="AC83" s="597"/>
      <c r="AD83" s="597"/>
      <c r="AE83" s="597"/>
      <c r="AF83" s="597"/>
      <c r="AG83" s="597"/>
      <c r="AH83" s="597"/>
      <c r="AI83" s="597"/>
      <c r="AJ83" s="597"/>
      <c r="AK83" s="597"/>
      <c r="AL83" s="597"/>
      <c r="AM83" s="597"/>
      <c r="AN83" s="597"/>
      <c r="AO83" s="597"/>
      <c r="AP83" s="597"/>
      <c r="AQ83" s="597"/>
      <c r="AR83" s="597"/>
      <c r="AS83" s="597"/>
      <c r="AT83" s="597"/>
      <c r="AU83" s="597"/>
      <c r="AV83" s="597"/>
    </row>
    <row r="84" spans="1:48" ht="12.75" customHeight="1">
      <c r="A84" s="595"/>
      <c r="B84" s="607">
        <f t="shared" si="1"/>
        <v>40</v>
      </c>
      <c r="C84" s="607"/>
      <c r="D84" s="609" t="s">
        <v>5050</v>
      </c>
      <c r="E84" s="609" t="s">
        <v>1777</v>
      </c>
      <c r="F84" s="609"/>
      <c r="G84" s="607"/>
      <c r="H84" s="607"/>
      <c r="I84" s="607"/>
      <c r="J84" s="607"/>
      <c r="K84" s="607"/>
      <c r="L84" s="607"/>
      <c r="M84" s="608">
        <v>39639</v>
      </c>
      <c r="N84" s="607" t="s">
        <v>1581</v>
      </c>
      <c r="O84" s="597"/>
      <c r="P84" s="609" t="s">
        <v>5051</v>
      </c>
      <c r="Q84" s="609" t="s">
        <v>342</v>
      </c>
      <c r="R84" s="607" t="s">
        <v>114</v>
      </c>
      <c r="S84" s="607" t="s">
        <v>116</v>
      </c>
      <c r="T84" s="607" t="s">
        <v>172</v>
      </c>
      <c r="U84" s="662">
        <v>13009168777</v>
      </c>
      <c r="V84" s="653"/>
      <c r="W84" s="654">
        <v>41883</v>
      </c>
      <c r="X84" s="653" t="s">
        <v>5034</v>
      </c>
      <c r="Y84" s="597"/>
      <c r="Z84" s="597"/>
      <c r="AA84" s="597"/>
      <c r="AB84" s="597"/>
      <c r="AC84" s="597"/>
      <c r="AD84" s="597"/>
      <c r="AE84" s="597"/>
      <c r="AF84" s="597"/>
      <c r="AG84" s="597"/>
      <c r="AH84" s="597"/>
      <c r="AI84" s="597"/>
      <c r="AJ84" s="597"/>
      <c r="AK84" s="597"/>
      <c r="AL84" s="597"/>
      <c r="AM84" s="597"/>
      <c r="AN84" s="597"/>
      <c r="AO84" s="597"/>
      <c r="AP84" s="597"/>
      <c r="AQ84" s="597"/>
      <c r="AR84" s="597"/>
      <c r="AS84" s="597"/>
      <c r="AT84" s="597"/>
      <c r="AU84" s="597"/>
      <c r="AV84" s="597"/>
    </row>
    <row r="85" spans="1:48" ht="12.75" customHeight="1">
      <c r="A85" s="595"/>
      <c r="B85" s="607">
        <f t="shared" si="1"/>
        <v>41</v>
      </c>
      <c r="C85" s="607"/>
      <c r="D85" s="609" t="s">
        <v>5052</v>
      </c>
      <c r="E85" s="609" t="s">
        <v>1777</v>
      </c>
      <c r="F85" s="609"/>
      <c r="G85" s="607"/>
      <c r="H85" s="655" t="s">
        <v>5053</v>
      </c>
      <c r="I85" s="655" t="s">
        <v>2220</v>
      </c>
      <c r="J85" s="655" t="s">
        <v>2221</v>
      </c>
      <c r="K85" s="655"/>
      <c r="L85" s="655"/>
      <c r="M85" s="608">
        <v>40940</v>
      </c>
      <c r="N85" s="655" t="s">
        <v>1581</v>
      </c>
      <c r="O85" s="597"/>
      <c r="P85" s="653" t="s">
        <v>5054</v>
      </c>
      <c r="Q85" s="653" t="s">
        <v>5055</v>
      </c>
      <c r="R85" s="655" t="s">
        <v>114</v>
      </c>
      <c r="S85" s="655" t="s">
        <v>349</v>
      </c>
      <c r="T85" s="655" t="s">
        <v>172</v>
      </c>
      <c r="U85" s="663">
        <v>13009168801</v>
      </c>
      <c r="V85" s="653"/>
      <c r="W85" s="654">
        <v>41883</v>
      </c>
      <c r="X85" s="653" t="s">
        <v>5034</v>
      </c>
      <c r="Y85" s="597"/>
      <c r="Z85" s="597"/>
      <c r="AA85" s="597"/>
      <c r="AB85" s="597"/>
      <c r="AC85" s="597"/>
      <c r="AD85" s="597"/>
      <c r="AE85" s="597"/>
      <c r="AF85" s="597"/>
      <c r="AG85" s="597"/>
      <c r="AH85" s="597"/>
      <c r="AI85" s="597"/>
      <c r="AJ85" s="597"/>
      <c r="AK85" s="597"/>
      <c r="AL85" s="597"/>
      <c r="AM85" s="597"/>
      <c r="AN85" s="597"/>
      <c r="AO85" s="597"/>
      <c r="AP85" s="597"/>
      <c r="AQ85" s="597"/>
      <c r="AR85" s="597"/>
      <c r="AS85" s="597"/>
      <c r="AT85" s="597"/>
      <c r="AU85" s="597"/>
      <c r="AV85" s="597"/>
    </row>
    <row r="86" spans="1:48" ht="12.75" customHeight="1">
      <c r="A86" s="595"/>
      <c r="B86" s="607">
        <f t="shared" si="1"/>
        <v>42</v>
      </c>
      <c r="C86" s="607"/>
      <c r="D86" s="609" t="s">
        <v>5056</v>
      </c>
      <c r="E86" s="652" t="s">
        <v>246</v>
      </c>
      <c r="F86" s="609"/>
      <c r="G86" s="607"/>
      <c r="H86" s="607"/>
      <c r="I86" s="607"/>
      <c r="J86" s="607"/>
      <c r="K86" s="607"/>
      <c r="L86" s="607"/>
      <c r="M86" s="608">
        <v>39609</v>
      </c>
      <c r="N86" s="607" t="s">
        <v>1581</v>
      </c>
      <c r="O86" s="597"/>
      <c r="P86" s="609" t="s">
        <v>5057</v>
      </c>
      <c r="Q86" s="609" t="s">
        <v>342</v>
      </c>
      <c r="R86" s="607" t="s">
        <v>114</v>
      </c>
      <c r="S86" s="607" t="s">
        <v>176</v>
      </c>
      <c r="T86" s="607" t="s">
        <v>172</v>
      </c>
      <c r="U86" s="662">
        <v>13009168769</v>
      </c>
      <c r="V86" s="653"/>
      <c r="W86" s="654">
        <v>41883</v>
      </c>
      <c r="X86" s="653" t="s">
        <v>5034</v>
      </c>
      <c r="Y86" s="597"/>
      <c r="Z86" s="597"/>
      <c r="AA86" s="597"/>
      <c r="AB86" s="597"/>
      <c r="AC86" s="597"/>
      <c r="AD86" s="597"/>
      <c r="AE86" s="597"/>
      <c r="AF86" s="597"/>
      <c r="AG86" s="597"/>
      <c r="AH86" s="597"/>
      <c r="AI86" s="597"/>
      <c r="AJ86" s="597"/>
      <c r="AK86" s="597"/>
      <c r="AL86" s="597"/>
      <c r="AM86" s="597"/>
      <c r="AN86" s="597"/>
      <c r="AO86" s="597"/>
      <c r="AP86" s="597"/>
      <c r="AQ86" s="597"/>
      <c r="AR86" s="597"/>
      <c r="AS86" s="597"/>
      <c r="AT86" s="597"/>
      <c r="AU86" s="597"/>
      <c r="AV86" s="597"/>
    </row>
    <row r="87" spans="1:48" ht="12.75" customHeight="1">
      <c r="A87" s="595"/>
      <c r="B87" s="607">
        <f t="shared" si="1"/>
        <v>43</v>
      </c>
      <c r="C87" s="607"/>
      <c r="D87" s="609" t="s">
        <v>5058</v>
      </c>
      <c r="E87" s="652" t="s">
        <v>246</v>
      </c>
      <c r="F87" s="609"/>
      <c r="G87" s="607"/>
      <c r="H87" s="607" t="s">
        <v>5059</v>
      </c>
      <c r="I87" s="607" t="s">
        <v>5060</v>
      </c>
      <c r="J87" s="607"/>
      <c r="K87" s="607"/>
      <c r="L87" s="607"/>
      <c r="M87" s="608"/>
      <c r="N87" s="607" t="s">
        <v>1241</v>
      </c>
      <c r="O87" s="597"/>
      <c r="P87" s="609" t="s">
        <v>5061</v>
      </c>
      <c r="Q87" s="609" t="s">
        <v>5062</v>
      </c>
      <c r="R87" s="607" t="s">
        <v>114</v>
      </c>
      <c r="S87" s="607"/>
      <c r="T87" s="607" t="s">
        <v>172</v>
      </c>
      <c r="U87" s="662">
        <v>14012697976</v>
      </c>
      <c r="V87" s="653"/>
      <c r="W87" s="654">
        <v>41883</v>
      </c>
      <c r="X87" s="653" t="s">
        <v>5034</v>
      </c>
      <c r="Y87" s="597"/>
      <c r="Z87" s="597"/>
      <c r="AA87" s="597"/>
      <c r="AB87" s="597"/>
      <c r="AC87" s="597"/>
      <c r="AD87" s="597"/>
      <c r="AE87" s="597"/>
      <c r="AF87" s="597"/>
      <c r="AG87" s="597"/>
      <c r="AH87" s="597"/>
      <c r="AI87" s="597"/>
      <c r="AJ87" s="597"/>
      <c r="AK87" s="597"/>
      <c r="AL87" s="597"/>
      <c r="AM87" s="597"/>
      <c r="AN87" s="597"/>
      <c r="AO87" s="597"/>
      <c r="AP87" s="597"/>
      <c r="AQ87" s="597"/>
      <c r="AR87" s="597"/>
      <c r="AS87" s="597"/>
      <c r="AT87" s="597"/>
      <c r="AU87" s="597"/>
      <c r="AV87" s="597"/>
    </row>
    <row r="88" spans="1:48" ht="12.75" customHeight="1">
      <c r="A88" s="595"/>
      <c r="B88" s="607">
        <f t="shared" si="1"/>
        <v>44</v>
      </c>
      <c r="C88" s="607"/>
      <c r="D88" s="609" t="s">
        <v>4986</v>
      </c>
      <c r="E88" s="652" t="s">
        <v>246</v>
      </c>
      <c r="F88" s="609"/>
      <c r="G88" s="607"/>
      <c r="H88" s="607" t="s">
        <v>5063</v>
      </c>
      <c r="I88" s="607" t="s">
        <v>5064</v>
      </c>
      <c r="J88" s="607"/>
      <c r="K88" s="607"/>
      <c r="L88" s="607"/>
      <c r="M88" s="608"/>
      <c r="N88" s="607" t="s">
        <v>1241</v>
      </c>
      <c r="O88" s="597"/>
      <c r="P88" s="609" t="s">
        <v>4989</v>
      </c>
      <c r="Q88" s="609" t="s">
        <v>4990</v>
      </c>
      <c r="R88" s="607" t="s">
        <v>114</v>
      </c>
      <c r="S88" s="607" t="s">
        <v>176</v>
      </c>
      <c r="T88" s="607" t="s">
        <v>302</v>
      </c>
      <c r="U88" s="607" t="s">
        <v>30</v>
      </c>
      <c r="V88" s="653"/>
      <c r="W88" s="654">
        <v>41757</v>
      </c>
      <c r="X88" s="653" t="s">
        <v>1129</v>
      </c>
      <c r="Y88" s="597"/>
      <c r="Z88" s="597"/>
      <c r="AA88" s="597"/>
      <c r="AB88" s="597"/>
      <c r="AC88" s="597"/>
      <c r="AD88" s="597"/>
      <c r="AE88" s="597"/>
      <c r="AF88" s="597"/>
      <c r="AG88" s="597"/>
      <c r="AH88" s="597"/>
      <c r="AI88" s="597"/>
      <c r="AJ88" s="597"/>
      <c r="AK88" s="597"/>
      <c r="AL88" s="597"/>
      <c r="AM88" s="597"/>
      <c r="AN88" s="597"/>
      <c r="AO88" s="597"/>
      <c r="AP88" s="597"/>
      <c r="AQ88" s="597"/>
      <c r="AR88" s="597"/>
      <c r="AS88" s="597"/>
      <c r="AT88" s="597"/>
      <c r="AU88" s="597"/>
      <c r="AV88" s="597"/>
    </row>
    <row r="89" spans="1:48" ht="12.75" customHeight="1">
      <c r="A89" s="664"/>
      <c r="B89" s="607">
        <f t="shared" si="1"/>
        <v>45</v>
      </c>
      <c r="C89" s="607"/>
      <c r="D89" s="609" t="s">
        <v>5065</v>
      </c>
      <c r="E89" s="652" t="s">
        <v>246</v>
      </c>
      <c r="F89" s="609"/>
      <c r="G89" s="607"/>
      <c r="H89" s="607" t="s">
        <v>4980</v>
      </c>
      <c r="I89" s="607" t="s">
        <v>4981</v>
      </c>
      <c r="J89" s="607" t="s">
        <v>4982</v>
      </c>
      <c r="K89" s="607"/>
      <c r="L89" s="607"/>
      <c r="M89" s="608">
        <v>41122</v>
      </c>
      <c r="N89" s="607" t="s">
        <v>1581</v>
      </c>
      <c r="O89" s="597"/>
      <c r="P89" s="609" t="s">
        <v>5066</v>
      </c>
      <c r="Q89" s="609" t="s">
        <v>5067</v>
      </c>
      <c r="R89" s="607" t="s">
        <v>114</v>
      </c>
      <c r="S89" s="607" t="s">
        <v>116</v>
      </c>
      <c r="T89" s="607" t="s">
        <v>172</v>
      </c>
      <c r="U89" s="662">
        <v>13030857950</v>
      </c>
      <c r="V89" s="661"/>
      <c r="W89" s="654">
        <v>41913</v>
      </c>
      <c r="X89" s="653" t="s">
        <v>5068</v>
      </c>
      <c r="Y89" s="597"/>
      <c r="Z89" s="597"/>
      <c r="AA89" s="597"/>
      <c r="AB89" s="597"/>
      <c r="AC89" s="597"/>
      <c r="AD89" s="597"/>
      <c r="AE89" s="597"/>
      <c r="AF89" s="597"/>
      <c r="AG89" s="597"/>
      <c r="AH89" s="597"/>
      <c r="AI89" s="597"/>
      <c r="AJ89" s="597"/>
      <c r="AK89" s="597"/>
      <c r="AL89" s="597"/>
      <c r="AM89" s="597"/>
      <c r="AN89" s="597"/>
      <c r="AO89" s="597"/>
      <c r="AP89" s="597"/>
      <c r="AQ89" s="597"/>
      <c r="AR89" s="597"/>
      <c r="AS89" s="597"/>
      <c r="AT89" s="597"/>
      <c r="AU89" s="597"/>
      <c r="AV89" s="597"/>
    </row>
    <row r="90" spans="1:48" ht="12.75" customHeight="1">
      <c r="A90" s="664"/>
      <c r="B90" s="607"/>
      <c r="C90" s="607"/>
      <c r="D90" s="609"/>
      <c r="E90" s="609"/>
      <c r="F90" s="609"/>
      <c r="G90" s="607"/>
      <c r="H90" s="607"/>
      <c r="I90" s="607"/>
      <c r="J90" s="607"/>
      <c r="K90" s="607"/>
      <c r="L90" s="607"/>
      <c r="M90" s="608"/>
      <c r="N90" s="607"/>
      <c r="O90" s="597"/>
      <c r="P90" s="609"/>
      <c r="Q90" s="609"/>
      <c r="R90" s="607"/>
      <c r="S90" s="607"/>
      <c r="T90" s="607"/>
      <c r="U90" s="662"/>
      <c r="V90" s="661"/>
      <c r="W90" s="654"/>
      <c r="X90" s="653"/>
      <c r="Y90" s="597"/>
      <c r="Z90" s="597"/>
      <c r="AA90" s="597"/>
      <c r="AB90" s="597"/>
      <c r="AC90" s="597"/>
      <c r="AD90" s="597"/>
      <c r="AE90" s="597"/>
      <c r="AF90" s="597"/>
      <c r="AG90" s="597"/>
      <c r="AH90" s="597"/>
      <c r="AI90" s="597"/>
      <c r="AJ90" s="597"/>
      <c r="AK90" s="597"/>
      <c r="AL90" s="597"/>
      <c r="AM90" s="597"/>
      <c r="AN90" s="597"/>
      <c r="AO90" s="597"/>
      <c r="AP90" s="597"/>
      <c r="AQ90" s="597"/>
      <c r="AR90" s="597"/>
      <c r="AS90" s="597"/>
      <c r="AT90" s="597"/>
      <c r="AU90" s="597"/>
      <c r="AV90" s="597"/>
    </row>
    <row r="91" spans="1:48" ht="12.75" customHeight="1">
      <c r="A91" s="664"/>
      <c r="B91" s="607"/>
      <c r="C91" s="607"/>
      <c r="D91" s="609"/>
      <c r="E91" s="609"/>
      <c r="F91" s="609"/>
      <c r="G91" s="607"/>
      <c r="H91" s="607"/>
      <c r="I91" s="607"/>
      <c r="J91" s="607"/>
      <c r="K91" s="607"/>
      <c r="L91" s="607"/>
      <c r="M91" s="608"/>
      <c r="N91" s="607"/>
      <c r="O91" s="597"/>
      <c r="P91" s="609"/>
      <c r="Q91" s="609"/>
      <c r="R91" s="607"/>
      <c r="S91" s="607"/>
      <c r="T91" s="607"/>
      <c r="U91" s="662"/>
      <c r="V91" s="661"/>
      <c r="W91" s="654"/>
      <c r="X91" s="653"/>
      <c r="Y91" s="597"/>
      <c r="Z91" s="597"/>
      <c r="AA91" s="597"/>
      <c r="AB91" s="597"/>
      <c r="AC91" s="597"/>
      <c r="AD91" s="597"/>
      <c r="AE91" s="597"/>
      <c r="AF91" s="597"/>
      <c r="AG91" s="597"/>
      <c r="AH91" s="597"/>
      <c r="AI91" s="597"/>
      <c r="AJ91" s="597"/>
      <c r="AK91" s="597"/>
      <c r="AL91" s="597"/>
      <c r="AM91" s="597"/>
      <c r="AN91" s="597"/>
      <c r="AO91" s="597"/>
      <c r="AP91" s="597"/>
      <c r="AQ91" s="597"/>
      <c r="AR91" s="597"/>
      <c r="AS91" s="597"/>
      <c r="AT91" s="597"/>
      <c r="AU91" s="597"/>
      <c r="AV91" s="597"/>
    </row>
    <row r="92" spans="1:48" ht="12.75" customHeight="1">
      <c r="A92" s="595"/>
      <c r="B92" s="601"/>
      <c r="C92" s="601"/>
      <c r="D92" s="602">
        <v>2015</v>
      </c>
      <c r="E92" s="601"/>
      <c r="F92" s="601"/>
      <c r="G92" s="603"/>
      <c r="H92" s="601"/>
      <c r="I92" s="601"/>
      <c r="J92" s="601"/>
      <c r="K92" s="601"/>
      <c r="L92" s="601"/>
      <c r="M92" s="601"/>
      <c r="N92" s="603"/>
      <c r="O92" s="597"/>
      <c r="P92" s="601"/>
      <c r="Q92" s="601"/>
      <c r="R92" s="601"/>
      <c r="S92" s="603"/>
      <c r="T92" s="603"/>
      <c r="U92" s="603"/>
      <c r="V92" s="601"/>
      <c r="W92" s="604"/>
      <c r="X92" s="601"/>
      <c r="Y92" s="597"/>
      <c r="Z92" s="597"/>
      <c r="AA92" s="597"/>
      <c r="AB92" s="597"/>
      <c r="AC92" s="597"/>
      <c r="AD92" s="597"/>
      <c r="AE92" s="597"/>
      <c r="AF92" s="597"/>
      <c r="AG92" s="597"/>
      <c r="AH92" s="597"/>
      <c r="AI92" s="597"/>
      <c r="AJ92" s="597"/>
      <c r="AK92" s="597"/>
      <c r="AL92" s="597"/>
      <c r="AM92" s="597"/>
      <c r="AN92" s="597"/>
      <c r="AO92" s="597"/>
      <c r="AP92" s="597"/>
      <c r="AQ92" s="597"/>
      <c r="AR92" s="597"/>
      <c r="AS92" s="597"/>
      <c r="AT92" s="597"/>
      <c r="AU92" s="597"/>
      <c r="AV92" s="597"/>
    </row>
    <row r="93" spans="1:48" ht="12.75" customHeight="1">
      <c r="A93" s="595"/>
      <c r="B93" s="607">
        <f>B89+1</f>
        <v>46</v>
      </c>
      <c r="C93" s="607"/>
      <c r="D93" s="609" t="s">
        <v>5070</v>
      </c>
      <c r="E93" s="609" t="s">
        <v>5071</v>
      </c>
      <c r="F93" s="609"/>
      <c r="G93" s="607"/>
      <c r="H93" s="607" t="s">
        <v>5072</v>
      </c>
      <c r="I93" s="607" t="s">
        <v>5064</v>
      </c>
      <c r="J93" s="607"/>
      <c r="K93" s="607"/>
      <c r="L93" s="607"/>
      <c r="M93" s="608"/>
      <c r="N93" s="607" t="s">
        <v>1241</v>
      </c>
      <c r="O93" s="597"/>
      <c r="P93" s="609" t="s">
        <v>5073</v>
      </c>
      <c r="Q93" s="609" t="s">
        <v>5074</v>
      </c>
      <c r="R93" s="607" t="s">
        <v>219</v>
      </c>
      <c r="S93" s="607"/>
      <c r="T93" s="607" t="s">
        <v>302</v>
      </c>
      <c r="U93" s="662" t="s">
        <v>30</v>
      </c>
      <c r="V93" s="653"/>
      <c r="W93" s="654">
        <v>42006</v>
      </c>
      <c r="X93" s="653" t="s">
        <v>1129</v>
      </c>
      <c r="Y93" s="597"/>
      <c r="Z93" s="597"/>
      <c r="AA93" s="597"/>
      <c r="AB93" s="597"/>
      <c r="AC93" s="597"/>
      <c r="AD93" s="597"/>
      <c r="AE93" s="597"/>
      <c r="AF93" s="597"/>
      <c r="AG93" s="597"/>
      <c r="AH93" s="597"/>
      <c r="AI93" s="597"/>
      <c r="AJ93" s="597"/>
      <c r="AK93" s="597"/>
      <c r="AL93" s="597"/>
      <c r="AM93" s="597"/>
      <c r="AN93" s="597"/>
      <c r="AO93" s="597"/>
      <c r="AP93" s="597"/>
      <c r="AQ93" s="597"/>
      <c r="AR93" s="597"/>
      <c r="AS93" s="597"/>
      <c r="AT93" s="597"/>
      <c r="AU93" s="597"/>
      <c r="AV93" s="597"/>
    </row>
    <row r="94" spans="1:48" ht="12.75" customHeight="1">
      <c r="A94" s="637"/>
      <c r="B94" s="607">
        <f t="shared" ref="B94:B101" si="2">B93+1</f>
        <v>47</v>
      </c>
      <c r="C94" s="607"/>
      <c r="D94" s="609" t="s">
        <v>5075</v>
      </c>
      <c r="E94" s="609" t="s">
        <v>5000</v>
      </c>
      <c r="F94" s="609"/>
      <c r="G94" s="607" t="s">
        <v>100</v>
      </c>
      <c r="H94" s="655" t="s">
        <v>5076</v>
      </c>
      <c r="I94" s="655" t="s">
        <v>5077</v>
      </c>
      <c r="J94" s="655"/>
      <c r="K94" s="655"/>
      <c r="L94" s="655"/>
      <c r="M94" s="653"/>
      <c r="N94" s="655" t="s">
        <v>1241</v>
      </c>
      <c r="O94" s="597"/>
      <c r="P94" s="653" t="s">
        <v>5078</v>
      </c>
      <c r="Q94" s="653" t="s">
        <v>5079</v>
      </c>
      <c r="R94" s="655" t="s">
        <v>114</v>
      </c>
      <c r="S94" s="655" t="s">
        <v>176</v>
      </c>
      <c r="T94" s="655" t="s">
        <v>172</v>
      </c>
      <c r="U94" s="655">
        <v>10030905623</v>
      </c>
      <c r="V94" s="655"/>
      <c r="W94" s="654">
        <v>42202</v>
      </c>
      <c r="X94" s="653" t="s">
        <v>5034</v>
      </c>
      <c r="Y94" s="597"/>
      <c r="Z94" s="597"/>
      <c r="AA94" s="597"/>
      <c r="AB94" s="597"/>
      <c r="AC94" s="597"/>
      <c r="AD94" s="597"/>
      <c r="AE94" s="597"/>
      <c r="AF94" s="597"/>
      <c r="AG94" s="597"/>
      <c r="AH94" s="597"/>
      <c r="AI94" s="597"/>
      <c r="AJ94" s="597"/>
      <c r="AK94" s="597"/>
      <c r="AL94" s="597"/>
      <c r="AM94" s="597"/>
      <c r="AN94" s="597"/>
      <c r="AO94" s="597"/>
      <c r="AP94" s="597"/>
      <c r="AQ94" s="597"/>
      <c r="AR94" s="597"/>
      <c r="AS94" s="597"/>
      <c r="AT94" s="597"/>
      <c r="AU94" s="597"/>
      <c r="AV94" s="597"/>
    </row>
    <row r="95" spans="1:48" ht="12.75" customHeight="1">
      <c r="A95" s="595"/>
      <c r="B95" s="607">
        <f t="shared" si="2"/>
        <v>48</v>
      </c>
      <c r="C95" s="607"/>
      <c r="D95" s="609" t="s">
        <v>5080</v>
      </c>
      <c r="E95" s="609" t="s">
        <v>5081</v>
      </c>
      <c r="F95" s="609"/>
      <c r="G95" s="607"/>
      <c r="H95" s="607" t="s">
        <v>5082</v>
      </c>
      <c r="I95" s="607" t="s">
        <v>5083</v>
      </c>
      <c r="J95" s="607" t="s">
        <v>5084</v>
      </c>
      <c r="K95" s="607"/>
      <c r="L95" s="607"/>
      <c r="M95" s="608">
        <v>41170</v>
      </c>
      <c r="N95" s="607" t="s">
        <v>1581</v>
      </c>
      <c r="O95" s="597"/>
      <c r="P95" s="609" t="s">
        <v>5085</v>
      </c>
      <c r="Q95" s="609" t="s">
        <v>5086</v>
      </c>
      <c r="R95" s="607" t="s">
        <v>219</v>
      </c>
      <c r="S95" s="607"/>
      <c r="T95" s="607" t="s">
        <v>103</v>
      </c>
      <c r="U95" s="662">
        <v>13030851927</v>
      </c>
      <c r="V95" s="662"/>
      <c r="W95" s="654">
        <v>42212</v>
      </c>
      <c r="X95" s="653" t="s">
        <v>1129</v>
      </c>
      <c r="Y95" s="597"/>
      <c r="Z95" s="597"/>
      <c r="AA95" s="597"/>
      <c r="AB95" s="597"/>
      <c r="AC95" s="597"/>
      <c r="AD95" s="597"/>
      <c r="AE95" s="597"/>
      <c r="AF95" s="597"/>
      <c r="AG95" s="597"/>
      <c r="AH95" s="597"/>
      <c r="AI95" s="597"/>
      <c r="AJ95" s="597"/>
      <c r="AK95" s="597"/>
      <c r="AL95" s="597"/>
      <c r="AM95" s="597"/>
      <c r="AN95" s="597"/>
      <c r="AO95" s="597"/>
      <c r="AP95" s="597"/>
      <c r="AQ95" s="597"/>
      <c r="AR95" s="597"/>
      <c r="AS95" s="597"/>
      <c r="AT95" s="597"/>
      <c r="AU95" s="597"/>
      <c r="AV95" s="597"/>
    </row>
    <row r="96" spans="1:48" ht="12.75" customHeight="1">
      <c r="A96" s="637"/>
      <c r="B96" s="607">
        <f t="shared" si="2"/>
        <v>49</v>
      </c>
      <c r="C96" s="607"/>
      <c r="D96" s="609" t="s">
        <v>5087</v>
      </c>
      <c r="E96" s="609" t="s">
        <v>1777</v>
      </c>
      <c r="F96" s="609"/>
      <c r="G96" s="607"/>
      <c r="H96" s="655" t="s">
        <v>5088</v>
      </c>
      <c r="I96" s="655" t="s">
        <v>5089</v>
      </c>
      <c r="J96" s="655" t="s">
        <v>5090</v>
      </c>
      <c r="K96" s="655"/>
      <c r="L96" s="655"/>
      <c r="M96" s="653"/>
      <c r="N96" s="655" t="s">
        <v>1164</v>
      </c>
      <c r="O96" s="597"/>
      <c r="P96" s="653" t="s">
        <v>5091</v>
      </c>
      <c r="Q96" s="653" t="s">
        <v>5092</v>
      </c>
      <c r="R96" s="655" t="s">
        <v>114</v>
      </c>
      <c r="S96" s="655" t="s">
        <v>176</v>
      </c>
      <c r="T96" s="655"/>
      <c r="U96" s="655" t="s">
        <v>30</v>
      </c>
      <c r="V96" s="655"/>
      <c r="W96" s="654">
        <v>42226</v>
      </c>
      <c r="X96" s="653" t="s">
        <v>1129</v>
      </c>
      <c r="Y96" s="597"/>
      <c r="Z96" s="597"/>
      <c r="AA96" s="597"/>
      <c r="AB96" s="597"/>
      <c r="AC96" s="597"/>
      <c r="AD96" s="597"/>
      <c r="AE96" s="597"/>
      <c r="AF96" s="597"/>
      <c r="AG96" s="597"/>
      <c r="AH96" s="597"/>
      <c r="AI96" s="597"/>
      <c r="AJ96" s="597"/>
      <c r="AK96" s="597"/>
      <c r="AL96" s="597"/>
      <c r="AM96" s="597"/>
      <c r="AN96" s="597"/>
      <c r="AO96" s="597"/>
      <c r="AP96" s="597"/>
      <c r="AQ96" s="597"/>
      <c r="AR96" s="597"/>
      <c r="AS96" s="597"/>
      <c r="AT96" s="597"/>
      <c r="AU96" s="597"/>
      <c r="AV96" s="597"/>
    </row>
    <row r="97" spans="1:48" ht="12.75" customHeight="1">
      <c r="A97" s="595"/>
      <c r="B97" s="607">
        <f t="shared" si="2"/>
        <v>50</v>
      </c>
      <c r="C97" s="607"/>
      <c r="D97" s="653" t="s">
        <v>5093</v>
      </c>
      <c r="E97" s="666" t="s">
        <v>5094</v>
      </c>
      <c r="F97" s="666"/>
      <c r="G97" s="667" t="s">
        <v>100</v>
      </c>
      <c r="H97" s="667" t="s">
        <v>5095</v>
      </c>
      <c r="I97" s="667" t="s">
        <v>5096</v>
      </c>
      <c r="J97" s="667"/>
      <c r="K97" s="667"/>
      <c r="L97" s="667"/>
      <c r="M97" s="667"/>
      <c r="N97" s="668" t="s">
        <v>1241</v>
      </c>
      <c r="O97" s="597"/>
      <c r="P97" s="666" t="s">
        <v>5097</v>
      </c>
      <c r="Q97" s="666" t="s">
        <v>5098</v>
      </c>
      <c r="R97" s="655" t="s">
        <v>114</v>
      </c>
      <c r="S97" s="655" t="s">
        <v>176</v>
      </c>
      <c r="T97" s="655" t="s">
        <v>172</v>
      </c>
      <c r="U97" s="655" t="s">
        <v>30</v>
      </c>
      <c r="V97" s="655"/>
      <c r="W97" s="669">
        <v>42255</v>
      </c>
      <c r="X97" s="653" t="s">
        <v>1129</v>
      </c>
      <c r="Y97" s="597"/>
      <c r="Z97" s="597"/>
      <c r="AA97" s="597"/>
      <c r="AB97" s="597"/>
      <c r="AC97" s="597"/>
      <c r="AD97" s="597"/>
      <c r="AE97" s="597"/>
      <c r="AF97" s="597"/>
      <c r="AG97" s="597"/>
      <c r="AH97" s="597"/>
      <c r="AI97" s="597"/>
      <c r="AJ97" s="597"/>
      <c r="AK97" s="597"/>
      <c r="AL97" s="597"/>
      <c r="AM97" s="597"/>
      <c r="AN97" s="597"/>
      <c r="AO97" s="597"/>
      <c r="AP97" s="597"/>
      <c r="AQ97" s="597"/>
      <c r="AR97" s="597"/>
      <c r="AS97" s="597"/>
      <c r="AT97" s="597"/>
      <c r="AU97" s="597"/>
      <c r="AV97" s="597"/>
    </row>
    <row r="98" spans="1:48" ht="12.75" customHeight="1">
      <c r="A98" s="637"/>
      <c r="B98" s="607">
        <f t="shared" si="2"/>
        <v>51</v>
      </c>
      <c r="C98" s="607"/>
      <c r="D98" s="609" t="s">
        <v>109</v>
      </c>
      <c r="E98" s="609" t="s">
        <v>5000</v>
      </c>
      <c r="F98" s="609"/>
      <c r="G98" s="607" t="s">
        <v>100</v>
      </c>
      <c r="H98" s="655" t="s">
        <v>5100</v>
      </c>
      <c r="I98" s="655" t="s">
        <v>5101</v>
      </c>
      <c r="J98" s="655"/>
      <c r="K98" s="655"/>
      <c r="L98" s="655"/>
      <c r="M98" s="653"/>
      <c r="N98" s="655" t="s">
        <v>1241</v>
      </c>
      <c r="O98" s="597"/>
      <c r="P98" s="653" t="s">
        <v>5102</v>
      </c>
      <c r="Q98" s="653" t="s">
        <v>5103</v>
      </c>
      <c r="R98" s="655" t="s">
        <v>114</v>
      </c>
      <c r="S98" s="655" t="s">
        <v>176</v>
      </c>
      <c r="T98" s="655" t="s">
        <v>302</v>
      </c>
      <c r="U98" s="655">
        <v>15001768686</v>
      </c>
      <c r="V98" s="655"/>
      <c r="W98" s="654">
        <v>42279</v>
      </c>
      <c r="X98" s="653" t="s">
        <v>5034</v>
      </c>
      <c r="Y98" s="597"/>
      <c r="Z98" s="597"/>
      <c r="AA98" s="597"/>
      <c r="AB98" s="597"/>
      <c r="AC98" s="597"/>
      <c r="AD98" s="597"/>
      <c r="AE98" s="597"/>
      <c r="AF98" s="597"/>
      <c r="AG98" s="597"/>
      <c r="AH98" s="597"/>
      <c r="AI98" s="597"/>
      <c r="AJ98" s="597"/>
      <c r="AK98" s="597"/>
      <c r="AL98" s="597"/>
      <c r="AM98" s="597"/>
      <c r="AN98" s="597"/>
      <c r="AO98" s="597"/>
      <c r="AP98" s="597"/>
      <c r="AQ98" s="597"/>
      <c r="AR98" s="597"/>
      <c r="AS98" s="597"/>
      <c r="AT98" s="597"/>
      <c r="AU98" s="597"/>
      <c r="AV98" s="597"/>
    </row>
    <row r="99" spans="1:48" ht="12.75" customHeight="1">
      <c r="A99" s="595"/>
      <c r="B99" s="607">
        <f t="shared" si="2"/>
        <v>52</v>
      </c>
      <c r="C99" s="607"/>
      <c r="D99" s="609" t="s">
        <v>5104</v>
      </c>
      <c r="E99" s="609" t="s">
        <v>1777</v>
      </c>
      <c r="F99" s="609"/>
      <c r="G99" s="607"/>
      <c r="H99" s="607"/>
      <c r="I99" s="607"/>
      <c r="J99" s="607"/>
      <c r="K99" s="607"/>
      <c r="L99" s="607"/>
      <c r="M99" s="608">
        <v>38733</v>
      </c>
      <c r="N99" s="607" t="s">
        <v>1581</v>
      </c>
      <c r="O99" s="597"/>
      <c r="P99" s="609" t="s">
        <v>5105</v>
      </c>
      <c r="Q99" s="609" t="s">
        <v>5037</v>
      </c>
      <c r="R99" s="607" t="s">
        <v>114</v>
      </c>
      <c r="S99" s="607" t="s">
        <v>116</v>
      </c>
      <c r="T99" s="607" t="s">
        <v>302</v>
      </c>
      <c r="U99" s="662">
        <v>10001456903</v>
      </c>
      <c r="V99" s="662"/>
      <c r="W99" s="671">
        <v>42305</v>
      </c>
      <c r="X99" s="653" t="s">
        <v>1129</v>
      </c>
      <c r="Y99" s="597"/>
      <c r="Z99" s="597"/>
      <c r="AA99" s="597"/>
      <c r="AB99" s="597"/>
      <c r="AC99" s="597"/>
      <c r="AD99" s="597"/>
      <c r="AE99" s="597"/>
      <c r="AF99" s="597"/>
      <c r="AG99" s="597"/>
      <c r="AH99" s="597"/>
      <c r="AI99" s="597"/>
      <c r="AJ99" s="597"/>
      <c r="AK99" s="597"/>
      <c r="AL99" s="597"/>
      <c r="AM99" s="597"/>
      <c r="AN99" s="597"/>
      <c r="AO99" s="597"/>
      <c r="AP99" s="597"/>
      <c r="AQ99" s="597"/>
      <c r="AR99" s="597"/>
      <c r="AS99" s="597"/>
      <c r="AT99" s="597"/>
      <c r="AU99" s="597"/>
      <c r="AV99" s="597"/>
    </row>
    <row r="100" spans="1:48" ht="12.75" customHeight="1">
      <c r="A100" s="595"/>
      <c r="B100" s="607">
        <f t="shared" si="2"/>
        <v>53</v>
      </c>
      <c r="C100" s="607"/>
      <c r="D100" s="609" t="s">
        <v>5107</v>
      </c>
      <c r="E100" s="609" t="s">
        <v>376</v>
      </c>
      <c r="F100" s="609"/>
      <c r="G100" s="607"/>
      <c r="H100" s="607" t="s">
        <v>5108</v>
      </c>
      <c r="I100" s="607" t="s">
        <v>5109</v>
      </c>
      <c r="J100" s="607" t="s">
        <v>5110</v>
      </c>
      <c r="K100" s="607"/>
      <c r="L100" s="607"/>
      <c r="M100" s="608"/>
      <c r="N100" s="607" t="s">
        <v>1365</v>
      </c>
      <c r="O100" s="597"/>
      <c r="P100" s="609" t="s">
        <v>5111</v>
      </c>
      <c r="Q100" s="609" t="s">
        <v>5112</v>
      </c>
      <c r="R100" s="607" t="s">
        <v>233</v>
      </c>
      <c r="S100" s="607"/>
      <c r="T100" s="607" t="s">
        <v>172</v>
      </c>
      <c r="U100" s="607"/>
      <c r="V100" s="607" t="s">
        <v>5113</v>
      </c>
      <c r="W100" s="654">
        <v>42278</v>
      </c>
      <c r="X100" s="653" t="s">
        <v>1129</v>
      </c>
      <c r="Y100" s="597"/>
      <c r="Z100" s="597"/>
      <c r="AA100" s="597"/>
      <c r="AB100" s="597"/>
      <c r="AC100" s="597"/>
      <c r="AD100" s="597"/>
      <c r="AE100" s="597"/>
      <c r="AF100" s="597"/>
      <c r="AG100" s="597"/>
      <c r="AH100" s="597"/>
      <c r="AI100" s="597"/>
      <c r="AJ100" s="597"/>
      <c r="AK100" s="597"/>
      <c r="AL100" s="597"/>
      <c r="AM100" s="597"/>
      <c r="AN100" s="597"/>
      <c r="AO100" s="597"/>
      <c r="AP100" s="597"/>
      <c r="AQ100" s="597"/>
      <c r="AR100" s="597"/>
      <c r="AS100" s="597"/>
      <c r="AT100" s="597"/>
      <c r="AU100" s="597"/>
      <c r="AV100" s="597"/>
    </row>
    <row r="101" spans="1:48" ht="12.75" customHeight="1">
      <c r="A101" s="595"/>
      <c r="B101" s="607">
        <f t="shared" si="2"/>
        <v>54</v>
      </c>
      <c r="C101" s="607"/>
      <c r="D101" s="609" t="s">
        <v>5114</v>
      </c>
      <c r="E101" s="609" t="s">
        <v>5115</v>
      </c>
      <c r="F101" s="609"/>
      <c r="G101" s="607"/>
      <c r="H101" s="607" t="s">
        <v>5116</v>
      </c>
      <c r="I101" s="607" t="s">
        <v>5117</v>
      </c>
      <c r="J101" s="607"/>
      <c r="K101" s="607"/>
      <c r="L101" s="607"/>
      <c r="M101" s="608"/>
      <c r="N101" s="607" t="s">
        <v>1241</v>
      </c>
      <c r="O101" s="597"/>
      <c r="P101" s="609" t="s">
        <v>5118</v>
      </c>
      <c r="Q101" s="609" t="s">
        <v>5119</v>
      </c>
      <c r="R101" s="607" t="s">
        <v>114</v>
      </c>
      <c r="S101" s="607" t="s">
        <v>176</v>
      </c>
      <c r="T101" s="607" t="s">
        <v>302</v>
      </c>
      <c r="U101" s="607"/>
      <c r="V101" s="607"/>
      <c r="W101" s="654">
        <v>42309</v>
      </c>
      <c r="X101" s="653" t="s">
        <v>1129</v>
      </c>
      <c r="Y101" s="597"/>
      <c r="Z101" s="597"/>
      <c r="AA101" s="597"/>
      <c r="AB101" s="597"/>
      <c r="AC101" s="597"/>
      <c r="AD101" s="597"/>
      <c r="AE101" s="597"/>
      <c r="AF101" s="597"/>
      <c r="AG101" s="597"/>
      <c r="AH101" s="597"/>
      <c r="AI101" s="597"/>
      <c r="AJ101" s="597"/>
      <c r="AK101" s="597"/>
      <c r="AL101" s="597"/>
      <c r="AM101" s="597"/>
      <c r="AN101" s="597"/>
      <c r="AO101" s="597"/>
      <c r="AP101" s="597"/>
      <c r="AQ101" s="597"/>
      <c r="AR101" s="597"/>
      <c r="AS101" s="597"/>
      <c r="AT101" s="597"/>
      <c r="AU101" s="597"/>
      <c r="AV101" s="597"/>
    </row>
    <row r="102" spans="1:48" ht="12.75" customHeight="1">
      <c r="A102" s="595"/>
      <c r="B102" s="607"/>
      <c r="C102" s="607"/>
      <c r="D102" s="609"/>
      <c r="E102" s="609"/>
      <c r="F102" s="609"/>
      <c r="G102" s="607"/>
      <c r="H102" s="607"/>
      <c r="I102" s="607"/>
      <c r="J102" s="607"/>
      <c r="K102" s="607"/>
      <c r="L102" s="607"/>
      <c r="M102" s="608"/>
      <c r="N102" s="607"/>
      <c r="O102" s="597"/>
      <c r="P102" s="609"/>
      <c r="Q102" s="609"/>
      <c r="R102" s="607"/>
      <c r="S102" s="607"/>
      <c r="T102" s="607"/>
      <c r="U102" s="607"/>
      <c r="V102" s="607"/>
      <c r="W102" s="654"/>
      <c r="X102" s="653"/>
      <c r="Y102" s="597"/>
      <c r="Z102" s="597"/>
      <c r="AA102" s="597"/>
      <c r="AB102" s="597"/>
      <c r="AC102" s="597"/>
      <c r="AD102" s="597"/>
      <c r="AE102" s="597"/>
      <c r="AF102" s="597"/>
      <c r="AG102" s="597"/>
      <c r="AH102" s="597"/>
      <c r="AI102" s="597"/>
      <c r="AJ102" s="597"/>
      <c r="AK102" s="597"/>
      <c r="AL102" s="597"/>
      <c r="AM102" s="597"/>
      <c r="AN102" s="597"/>
      <c r="AO102" s="597"/>
      <c r="AP102" s="597"/>
      <c r="AQ102" s="597"/>
      <c r="AR102" s="597"/>
      <c r="AS102" s="597"/>
      <c r="AT102" s="597"/>
      <c r="AU102" s="597"/>
      <c r="AV102" s="597"/>
    </row>
    <row r="103" spans="1:48" ht="12.75" customHeight="1">
      <c r="A103" s="595"/>
      <c r="B103" s="607"/>
      <c r="C103" s="607"/>
      <c r="D103" s="609"/>
      <c r="E103" s="609"/>
      <c r="F103" s="609"/>
      <c r="G103" s="607"/>
      <c r="H103" s="607"/>
      <c r="I103" s="607"/>
      <c r="J103" s="607"/>
      <c r="K103" s="607"/>
      <c r="L103" s="607"/>
      <c r="M103" s="608"/>
      <c r="N103" s="607"/>
      <c r="O103" s="597"/>
      <c r="P103" s="609"/>
      <c r="Q103" s="609"/>
      <c r="R103" s="607"/>
      <c r="S103" s="607"/>
      <c r="T103" s="607"/>
      <c r="U103" s="607"/>
      <c r="V103" s="607"/>
      <c r="W103" s="654"/>
      <c r="X103" s="653"/>
      <c r="Y103" s="597"/>
      <c r="Z103" s="597"/>
      <c r="AA103" s="597"/>
      <c r="AB103" s="597"/>
      <c r="AC103" s="597"/>
      <c r="AD103" s="597"/>
      <c r="AE103" s="597"/>
      <c r="AF103" s="597"/>
      <c r="AG103" s="597"/>
      <c r="AH103" s="597"/>
      <c r="AI103" s="597"/>
      <c r="AJ103" s="597"/>
      <c r="AK103" s="597"/>
      <c r="AL103" s="597"/>
      <c r="AM103" s="597"/>
      <c r="AN103" s="597"/>
      <c r="AO103" s="597"/>
      <c r="AP103" s="597"/>
      <c r="AQ103" s="597"/>
      <c r="AR103" s="597"/>
      <c r="AS103" s="597"/>
      <c r="AT103" s="597"/>
      <c r="AU103" s="597"/>
      <c r="AV103" s="597"/>
    </row>
    <row r="104" spans="1:48" ht="12.75" customHeight="1">
      <c r="A104" s="595"/>
      <c r="B104" s="601"/>
      <c r="C104" s="601"/>
      <c r="D104" s="602">
        <v>2016</v>
      </c>
      <c r="E104" s="601"/>
      <c r="F104" s="601"/>
      <c r="G104" s="603"/>
      <c r="H104" s="601"/>
      <c r="I104" s="601"/>
      <c r="J104" s="601"/>
      <c r="K104" s="601"/>
      <c r="L104" s="601"/>
      <c r="M104" s="601"/>
      <c r="N104" s="603"/>
      <c r="O104" s="597"/>
      <c r="P104" s="601"/>
      <c r="Q104" s="601"/>
      <c r="R104" s="601"/>
      <c r="S104" s="603"/>
      <c r="T104" s="603"/>
      <c r="U104" s="603"/>
      <c r="V104" s="601"/>
      <c r="W104" s="604"/>
      <c r="X104" s="601"/>
      <c r="Y104" s="597"/>
      <c r="Z104" s="597"/>
      <c r="AA104" s="597"/>
      <c r="AB104" s="597"/>
      <c r="AC104" s="597"/>
      <c r="AD104" s="597"/>
      <c r="AE104" s="597"/>
      <c r="AF104" s="597"/>
      <c r="AG104" s="597"/>
      <c r="AH104" s="597"/>
      <c r="AI104" s="597"/>
      <c r="AJ104" s="597"/>
      <c r="AK104" s="597"/>
      <c r="AL104" s="597"/>
      <c r="AM104" s="597"/>
      <c r="AN104" s="597"/>
      <c r="AO104" s="597"/>
      <c r="AP104" s="597"/>
      <c r="AQ104" s="597"/>
      <c r="AR104" s="597"/>
      <c r="AS104" s="597"/>
      <c r="AT104" s="597"/>
      <c r="AU104" s="597"/>
      <c r="AV104" s="597"/>
    </row>
    <row r="105" spans="1:48" ht="12.75" customHeight="1">
      <c r="A105" s="595"/>
      <c r="B105" s="607">
        <f>B101+1</f>
        <v>55</v>
      </c>
      <c r="C105" s="607"/>
      <c r="D105" s="609" t="s">
        <v>5120</v>
      </c>
      <c r="E105" s="609" t="s">
        <v>5121</v>
      </c>
      <c r="F105" s="609"/>
      <c r="G105" s="607" t="s">
        <v>100</v>
      </c>
      <c r="H105" s="607" t="s">
        <v>5122</v>
      </c>
      <c r="I105" s="672" t="s">
        <v>5123</v>
      </c>
      <c r="J105" s="607" t="s">
        <v>5124</v>
      </c>
      <c r="K105" s="607"/>
      <c r="L105" s="607"/>
      <c r="M105" s="608"/>
      <c r="N105" s="607" t="s">
        <v>1365</v>
      </c>
      <c r="O105" s="597"/>
      <c r="P105" s="609" t="s">
        <v>5125</v>
      </c>
      <c r="Q105" s="609" t="s">
        <v>5126</v>
      </c>
      <c r="R105" s="607" t="s">
        <v>114</v>
      </c>
      <c r="S105" s="607" t="s">
        <v>349</v>
      </c>
      <c r="T105" s="607" t="s">
        <v>172</v>
      </c>
      <c r="U105" s="607">
        <v>10007708901</v>
      </c>
      <c r="V105" s="674" t="s">
        <v>5127</v>
      </c>
      <c r="W105" s="654">
        <v>42482</v>
      </c>
      <c r="X105" s="653" t="s">
        <v>5068</v>
      </c>
      <c r="Y105" s="597"/>
      <c r="Z105" s="597"/>
      <c r="AA105" s="597"/>
      <c r="AB105" s="597"/>
      <c r="AC105" s="597"/>
      <c r="AD105" s="597"/>
      <c r="AE105" s="597"/>
      <c r="AF105" s="597"/>
      <c r="AG105" s="597"/>
      <c r="AH105" s="597"/>
      <c r="AI105" s="597"/>
      <c r="AJ105" s="597"/>
      <c r="AK105" s="597"/>
      <c r="AL105" s="597"/>
      <c r="AM105" s="597"/>
      <c r="AN105" s="597"/>
      <c r="AO105" s="597"/>
      <c r="AP105" s="597"/>
      <c r="AQ105" s="597"/>
      <c r="AR105" s="597"/>
      <c r="AS105" s="597"/>
      <c r="AT105" s="597"/>
      <c r="AU105" s="597"/>
      <c r="AV105" s="597"/>
    </row>
    <row r="106" spans="1:48" ht="12.75" customHeight="1">
      <c r="A106" s="637"/>
      <c r="B106" s="607">
        <f t="shared" ref="B106:B120" si="3">B105+1</f>
        <v>56</v>
      </c>
      <c r="C106" s="607"/>
      <c r="D106" s="609" t="s">
        <v>5128</v>
      </c>
      <c r="E106" s="609" t="s">
        <v>4769</v>
      </c>
      <c r="F106" s="609"/>
      <c r="G106" s="662" t="s">
        <v>5129</v>
      </c>
      <c r="H106" s="607" t="s">
        <v>5130</v>
      </c>
      <c r="I106" s="607" t="s">
        <v>5131</v>
      </c>
      <c r="J106" s="607" t="s">
        <v>5132</v>
      </c>
      <c r="K106" s="607"/>
      <c r="L106" s="607"/>
      <c r="M106" s="608">
        <v>40313</v>
      </c>
      <c r="N106" s="607" t="s">
        <v>1581</v>
      </c>
      <c r="O106" s="597"/>
      <c r="P106" s="609" t="s">
        <v>5133</v>
      </c>
      <c r="Q106" s="609" t="s">
        <v>5134</v>
      </c>
      <c r="R106" s="607" t="s">
        <v>219</v>
      </c>
      <c r="S106" s="607"/>
      <c r="T106" s="607" t="s">
        <v>172</v>
      </c>
      <c r="U106" s="674" t="s">
        <v>5135</v>
      </c>
      <c r="V106" s="674" t="s">
        <v>5136</v>
      </c>
      <c r="W106" s="654">
        <v>42491</v>
      </c>
      <c r="X106" s="653" t="s">
        <v>1129</v>
      </c>
      <c r="Y106" s="597"/>
      <c r="Z106" s="597"/>
      <c r="AA106" s="597"/>
      <c r="AB106" s="597"/>
      <c r="AC106" s="597"/>
      <c r="AD106" s="597"/>
      <c r="AE106" s="597"/>
      <c r="AF106" s="597"/>
      <c r="AG106" s="597"/>
      <c r="AH106" s="597"/>
      <c r="AI106" s="597"/>
      <c r="AJ106" s="597"/>
      <c r="AK106" s="597"/>
      <c r="AL106" s="597"/>
      <c r="AM106" s="597"/>
      <c r="AN106" s="597"/>
      <c r="AO106" s="597"/>
      <c r="AP106" s="597"/>
      <c r="AQ106" s="597"/>
      <c r="AR106" s="597"/>
      <c r="AS106" s="597"/>
      <c r="AT106" s="597"/>
      <c r="AU106" s="597"/>
      <c r="AV106" s="597"/>
    </row>
    <row r="107" spans="1:48" ht="12.75" customHeight="1">
      <c r="A107" s="595"/>
      <c r="B107" s="607">
        <f t="shared" si="3"/>
        <v>57</v>
      </c>
      <c r="C107" s="607"/>
      <c r="D107" s="609" t="s">
        <v>5137</v>
      </c>
      <c r="E107" s="609" t="s">
        <v>5138</v>
      </c>
      <c r="F107" s="609"/>
      <c r="G107" s="607"/>
      <c r="H107" s="607" t="s">
        <v>5139</v>
      </c>
      <c r="I107" s="607" t="s">
        <v>5140</v>
      </c>
      <c r="J107" s="607" t="s">
        <v>5141</v>
      </c>
      <c r="K107" s="607"/>
      <c r="L107" s="607"/>
      <c r="M107" s="608"/>
      <c r="N107" s="607" t="s">
        <v>1365</v>
      </c>
      <c r="O107" s="597"/>
      <c r="P107" s="609" t="s">
        <v>5142</v>
      </c>
      <c r="Q107" s="609" t="s">
        <v>5143</v>
      </c>
      <c r="R107" s="607"/>
      <c r="S107" s="607"/>
      <c r="T107" s="607" t="s">
        <v>302</v>
      </c>
      <c r="U107" s="607">
        <v>15047612252</v>
      </c>
      <c r="V107" s="607" t="s">
        <v>5144</v>
      </c>
      <c r="W107" s="654">
        <v>42498</v>
      </c>
      <c r="X107" s="653" t="s">
        <v>5068</v>
      </c>
      <c r="Y107" s="597"/>
      <c r="Z107" s="597"/>
      <c r="AA107" s="597"/>
      <c r="AB107" s="597"/>
      <c r="AC107" s="597"/>
      <c r="AD107" s="597"/>
      <c r="AE107" s="597"/>
      <c r="AF107" s="597"/>
      <c r="AG107" s="597"/>
      <c r="AH107" s="597"/>
      <c r="AI107" s="597"/>
      <c r="AJ107" s="597"/>
      <c r="AK107" s="597"/>
      <c r="AL107" s="597"/>
      <c r="AM107" s="597"/>
      <c r="AN107" s="597"/>
      <c r="AO107" s="597"/>
      <c r="AP107" s="597"/>
      <c r="AQ107" s="597"/>
      <c r="AR107" s="597"/>
      <c r="AS107" s="597"/>
      <c r="AT107" s="597"/>
      <c r="AU107" s="597"/>
      <c r="AV107" s="597"/>
    </row>
    <row r="108" spans="1:48" ht="12.75" customHeight="1">
      <c r="A108" s="664"/>
      <c r="B108" s="607">
        <f t="shared" si="3"/>
        <v>58</v>
      </c>
      <c r="C108" s="607"/>
      <c r="D108" s="609" t="s">
        <v>5145</v>
      </c>
      <c r="E108" s="609" t="s">
        <v>5146</v>
      </c>
      <c r="F108" s="609"/>
      <c r="G108" s="607"/>
      <c r="H108" s="607" t="s">
        <v>4980</v>
      </c>
      <c r="I108" s="607" t="s">
        <v>4981</v>
      </c>
      <c r="J108" s="607" t="s">
        <v>4982</v>
      </c>
      <c r="K108" s="607"/>
      <c r="L108" s="607"/>
      <c r="M108" s="608">
        <v>41122</v>
      </c>
      <c r="N108" s="607" t="s">
        <v>1581</v>
      </c>
      <c r="O108" s="597"/>
      <c r="P108" s="609" t="s">
        <v>5147</v>
      </c>
      <c r="Q108" s="609" t="s">
        <v>5148</v>
      </c>
      <c r="R108" s="607" t="s">
        <v>219</v>
      </c>
      <c r="S108" s="607"/>
      <c r="T108" s="607" t="s">
        <v>172</v>
      </c>
      <c r="U108" s="607">
        <v>13030857943</v>
      </c>
      <c r="V108" s="674" t="s">
        <v>5149</v>
      </c>
      <c r="W108" s="675">
        <v>42491</v>
      </c>
      <c r="X108" s="653" t="s">
        <v>5034</v>
      </c>
      <c r="Y108" s="597"/>
      <c r="Z108" s="597"/>
      <c r="AA108" s="597"/>
      <c r="AB108" s="597"/>
      <c r="AC108" s="597"/>
      <c r="AD108" s="597"/>
      <c r="AE108" s="597"/>
      <c r="AF108" s="597"/>
      <c r="AG108" s="597"/>
      <c r="AH108" s="597"/>
      <c r="AI108" s="597"/>
      <c r="AJ108" s="597"/>
      <c r="AK108" s="597"/>
      <c r="AL108" s="597"/>
      <c r="AM108" s="597"/>
      <c r="AN108" s="597"/>
      <c r="AO108" s="597"/>
      <c r="AP108" s="597"/>
      <c r="AQ108" s="597"/>
      <c r="AR108" s="597"/>
      <c r="AS108" s="597"/>
      <c r="AT108" s="597"/>
      <c r="AU108" s="597"/>
      <c r="AV108" s="597"/>
    </row>
    <row r="109" spans="1:48" ht="12.75" customHeight="1">
      <c r="A109" s="595"/>
      <c r="B109" s="607">
        <f t="shared" si="3"/>
        <v>59</v>
      </c>
      <c r="C109" s="607"/>
      <c r="D109" s="609" t="s">
        <v>5150</v>
      </c>
      <c r="E109" s="609" t="s">
        <v>5151</v>
      </c>
      <c r="F109" s="609"/>
      <c r="G109" s="607" t="s">
        <v>100</v>
      </c>
      <c r="H109" s="607" t="s">
        <v>5152</v>
      </c>
      <c r="I109" s="607" t="s">
        <v>5153</v>
      </c>
      <c r="J109" s="607" t="s">
        <v>5154</v>
      </c>
      <c r="K109" s="607"/>
      <c r="L109" s="607"/>
      <c r="M109" s="608"/>
      <c r="N109" s="607" t="s">
        <v>5155</v>
      </c>
      <c r="O109" s="597"/>
      <c r="P109" s="609" t="s">
        <v>5156</v>
      </c>
      <c r="Q109" s="609" t="s">
        <v>5157</v>
      </c>
      <c r="R109" s="607" t="s">
        <v>114</v>
      </c>
      <c r="S109" s="607" t="s">
        <v>426</v>
      </c>
      <c r="T109" s="607" t="s">
        <v>302</v>
      </c>
      <c r="U109" s="655">
        <v>15047612245</v>
      </c>
      <c r="V109" s="674" t="s">
        <v>5158</v>
      </c>
      <c r="W109" s="654">
        <v>42531</v>
      </c>
      <c r="X109" s="653" t="s">
        <v>5068</v>
      </c>
      <c r="Y109" s="597"/>
      <c r="Z109" s="597"/>
      <c r="AA109" s="597"/>
      <c r="AB109" s="597"/>
      <c r="AC109" s="597"/>
      <c r="AD109" s="597"/>
      <c r="AE109" s="597"/>
      <c r="AF109" s="597"/>
      <c r="AG109" s="597"/>
      <c r="AH109" s="597"/>
      <c r="AI109" s="597"/>
      <c r="AJ109" s="597"/>
      <c r="AK109" s="597"/>
      <c r="AL109" s="597"/>
      <c r="AM109" s="597"/>
      <c r="AN109" s="597"/>
      <c r="AO109" s="597"/>
      <c r="AP109" s="597"/>
      <c r="AQ109" s="597"/>
      <c r="AR109" s="597"/>
      <c r="AS109" s="597"/>
      <c r="AT109" s="597"/>
      <c r="AU109" s="597"/>
      <c r="AV109" s="597"/>
    </row>
    <row r="110" spans="1:48" ht="12.75" customHeight="1">
      <c r="A110" s="595"/>
      <c r="B110" s="607">
        <f t="shared" si="3"/>
        <v>60</v>
      </c>
      <c r="C110" s="607"/>
      <c r="D110" s="609" t="s">
        <v>5159</v>
      </c>
      <c r="E110" s="609" t="s">
        <v>376</v>
      </c>
      <c r="F110" s="609"/>
      <c r="G110" s="607" t="s">
        <v>100</v>
      </c>
      <c r="H110" s="607" t="s">
        <v>5160</v>
      </c>
      <c r="I110" s="607" t="s">
        <v>5161</v>
      </c>
      <c r="J110" s="607" t="s">
        <v>5162</v>
      </c>
      <c r="K110" s="607"/>
      <c r="L110" s="607"/>
      <c r="M110" s="608"/>
      <c r="N110" s="607" t="s">
        <v>1365</v>
      </c>
      <c r="O110" s="597"/>
      <c r="P110" s="609" t="s">
        <v>5163</v>
      </c>
      <c r="Q110" s="609" t="s">
        <v>5164</v>
      </c>
      <c r="R110" s="607" t="s">
        <v>114</v>
      </c>
      <c r="S110" s="607" t="s">
        <v>176</v>
      </c>
      <c r="T110" s="607" t="s">
        <v>103</v>
      </c>
      <c r="U110" s="607" t="s">
        <v>5144</v>
      </c>
      <c r="V110" s="607" t="s">
        <v>5144</v>
      </c>
      <c r="W110" s="654">
        <v>42541</v>
      </c>
      <c r="X110" s="653" t="s">
        <v>5068</v>
      </c>
      <c r="Y110" s="597"/>
      <c r="Z110" s="597"/>
      <c r="AA110" s="597"/>
      <c r="AB110" s="597"/>
      <c r="AC110" s="597"/>
      <c r="AD110" s="597"/>
      <c r="AE110" s="597"/>
      <c r="AF110" s="597"/>
      <c r="AG110" s="597"/>
      <c r="AH110" s="597"/>
      <c r="AI110" s="597"/>
      <c r="AJ110" s="597"/>
      <c r="AK110" s="597"/>
      <c r="AL110" s="597"/>
      <c r="AM110" s="597"/>
      <c r="AN110" s="597"/>
      <c r="AO110" s="597"/>
      <c r="AP110" s="597"/>
      <c r="AQ110" s="597"/>
      <c r="AR110" s="597"/>
      <c r="AS110" s="597"/>
      <c r="AT110" s="597"/>
      <c r="AU110" s="597"/>
      <c r="AV110" s="597"/>
    </row>
    <row r="111" spans="1:48" ht="12.75" customHeight="1">
      <c r="A111" s="637"/>
      <c r="B111" s="607">
        <f t="shared" si="3"/>
        <v>61</v>
      </c>
      <c r="C111" s="607"/>
      <c r="D111" s="609" t="s">
        <v>5165</v>
      </c>
      <c r="E111" s="609" t="s">
        <v>1777</v>
      </c>
      <c r="F111" s="609"/>
      <c r="G111" s="607" t="s">
        <v>872</v>
      </c>
      <c r="H111" s="655" t="s">
        <v>5166</v>
      </c>
      <c r="I111" s="655" t="s">
        <v>2242</v>
      </c>
      <c r="J111" s="655" t="s">
        <v>2219</v>
      </c>
      <c r="K111" s="655"/>
      <c r="L111" s="655"/>
      <c r="M111" s="608">
        <v>41030</v>
      </c>
      <c r="N111" s="655" t="s">
        <v>1581</v>
      </c>
      <c r="O111" s="597"/>
      <c r="P111" s="653" t="s">
        <v>5167</v>
      </c>
      <c r="Q111" s="653" t="s">
        <v>5168</v>
      </c>
      <c r="R111" s="655" t="s">
        <v>114</v>
      </c>
      <c r="S111" s="655" t="s">
        <v>116</v>
      </c>
      <c r="T111" s="655" t="s">
        <v>302</v>
      </c>
      <c r="U111" s="655">
        <v>13030857984</v>
      </c>
      <c r="V111" s="655" t="s">
        <v>5169</v>
      </c>
      <c r="W111" s="654">
        <v>42583</v>
      </c>
      <c r="X111" s="653" t="s">
        <v>5034</v>
      </c>
      <c r="Y111" s="597"/>
      <c r="Z111" s="597"/>
      <c r="AA111" s="597"/>
      <c r="AB111" s="597"/>
      <c r="AC111" s="597"/>
      <c r="AD111" s="597"/>
      <c r="AE111" s="597"/>
      <c r="AF111" s="597"/>
      <c r="AG111" s="597"/>
      <c r="AH111" s="597"/>
      <c r="AI111" s="597"/>
      <c r="AJ111" s="597"/>
      <c r="AK111" s="597"/>
      <c r="AL111" s="597"/>
      <c r="AM111" s="597"/>
      <c r="AN111" s="597"/>
      <c r="AO111" s="597"/>
      <c r="AP111" s="597"/>
      <c r="AQ111" s="597"/>
      <c r="AR111" s="597"/>
      <c r="AS111" s="597"/>
      <c r="AT111" s="597"/>
      <c r="AU111" s="597"/>
      <c r="AV111" s="597"/>
    </row>
    <row r="112" spans="1:48" ht="12.75" customHeight="1">
      <c r="A112" s="637"/>
      <c r="B112" s="607">
        <f t="shared" si="3"/>
        <v>62</v>
      </c>
      <c r="C112" s="607"/>
      <c r="D112" s="609" t="s">
        <v>5170</v>
      </c>
      <c r="E112" s="609" t="s">
        <v>1777</v>
      </c>
      <c r="F112" s="609"/>
      <c r="G112" s="607"/>
      <c r="H112" s="655" t="s">
        <v>4881</v>
      </c>
      <c r="I112" s="655" t="s">
        <v>2220</v>
      </c>
      <c r="J112" s="655" t="s">
        <v>2221</v>
      </c>
      <c r="K112" s="655"/>
      <c r="L112" s="655"/>
      <c r="M112" s="608">
        <v>40940</v>
      </c>
      <c r="N112" s="655" t="s">
        <v>1581</v>
      </c>
      <c r="O112" s="597"/>
      <c r="P112" s="653" t="s">
        <v>5171</v>
      </c>
      <c r="Q112" s="653"/>
      <c r="R112" s="655" t="s">
        <v>114</v>
      </c>
      <c r="S112" s="655" t="s">
        <v>116</v>
      </c>
      <c r="T112" s="655" t="s">
        <v>172</v>
      </c>
      <c r="U112" s="655">
        <v>13009168793</v>
      </c>
      <c r="V112" s="674" t="s">
        <v>5172</v>
      </c>
      <c r="W112" s="654">
        <v>42659</v>
      </c>
      <c r="X112" s="653" t="s">
        <v>1129</v>
      </c>
      <c r="Y112" s="597"/>
      <c r="Z112" s="597"/>
      <c r="AA112" s="597"/>
      <c r="AB112" s="597"/>
      <c r="AC112" s="597"/>
      <c r="AD112" s="597"/>
      <c r="AE112" s="597"/>
      <c r="AF112" s="597"/>
      <c r="AG112" s="597"/>
      <c r="AH112" s="597"/>
      <c r="AI112" s="597"/>
      <c r="AJ112" s="597"/>
      <c r="AK112" s="597"/>
      <c r="AL112" s="597"/>
      <c r="AM112" s="597"/>
      <c r="AN112" s="597"/>
      <c r="AO112" s="597"/>
      <c r="AP112" s="597"/>
      <c r="AQ112" s="597"/>
      <c r="AR112" s="597"/>
      <c r="AS112" s="597"/>
      <c r="AT112" s="597"/>
      <c r="AU112" s="597"/>
      <c r="AV112" s="597"/>
    </row>
    <row r="113" spans="1:48" ht="12.75" customHeight="1">
      <c r="A113" s="595"/>
      <c r="B113" s="607">
        <f t="shared" si="3"/>
        <v>63</v>
      </c>
      <c r="C113" s="607"/>
      <c r="D113" s="609" t="s">
        <v>5173</v>
      </c>
      <c r="E113" s="652" t="s">
        <v>246</v>
      </c>
      <c r="F113" s="609"/>
      <c r="G113" s="607"/>
      <c r="H113" s="607" t="s">
        <v>5174</v>
      </c>
      <c r="I113" s="672" t="s">
        <v>5175</v>
      </c>
      <c r="J113" s="607"/>
      <c r="K113" s="607"/>
      <c r="L113" s="607"/>
      <c r="M113" s="608"/>
      <c r="N113" s="607" t="s">
        <v>1241</v>
      </c>
      <c r="O113" s="597"/>
      <c r="P113" s="609"/>
      <c r="Q113" s="609" t="s">
        <v>5176</v>
      </c>
      <c r="R113" s="607"/>
      <c r="S113" s="607"/>
      <c r="T113" s="607"/>
      <c r="U113" s="607" t="s">
        <v>5144</v>
      </c>
      <c r="V113" s="671" t="s">
        <v>5144</v>
      </c>
      <c r="W113" s="671">
        <v>42645</v>
      </c>
      <c r="X113" s="653" t="s">
        <v>5068</v>
      </c>
      <c r="Y113" s="597"/>
      <c r="Z113" s="597"/>
      <c r="AA113" s="597"/>
      <c r="AB113" s="597"/>
      <c r="AC113" s="597"/>
      <c r="AD113" s="597"/>
      <c r="AE113" s="597"/>
      <c r="AF113" s="597"/>
      <c r="AG113" s="597"/>
      <c r="AH113" s="597"/>
      <c r="AI113" s="597"/>
      <c r="AJ113" s="597"/>
      <c r="AK113" s="597"/>
      <c r="AL113" s="597"/>
      <c r="AM113" s="597"/>
      <c r="AN113" s="597"/>
      <c r="AO113" s="597"/>
      <c r="AP113" s="597"/>
      <c r="AQ113" s="597"/>
      <c r="AR113" s="597"/>
      <c r="AS113" s="597"/>
      <c r="AT113" s="597"/>
      <c r="AU113" s="597"/>
      <c r="AV113" s="597"/>
    </row>
    <row r="114" spans="1:48" ht="12.75" customHeight="1">
      <c r="A114" s="595"/>
      <c r="B114" s="607">
        <f t="shared" si="3"/>
        <v>64</v>
      </c>
      <c r="C114" s="607"/>
      <c r="D114" s="609" t="s">
        <v>5177</v>
      </c>
      <c r="E114" s="609" t="s">
        <v>801</v>
      </c>
      <c r="F114" s="609"/>
      <c r="G114" s="607"/>
      <c r="H114" s="607" t="s">
        <v>5178</v>
      </c>
      <c r="I114" s="672" t="s">
        <v>5179</v>
      </c>
      <c r="J114" s="607" t="s">
        <v>5180</v>
      </c>
      <c r="K114" s="607"/>
      <c r="L114" s="607"/>
      <c r="M114" s="608"/>
      <c r="N114" s="607" t="s">
        <v>1365</v>
      </c>
      <c r="O114" s="597"/>
      <c r="P114" s="609" t="s">
        <v>5181</v>
      </c>
      <c r="Q114" s="609" t="s">
        <v>5182</v>
      </c>
      <c r="R114" s="607" t="s">
        <v>233</v>
      </c>
      <c r="S114" s="607"/>
      <c r="T114" s="607" t="s">
        <v>302</v>
      </c>
      <c r="U114" s="607" t="s">
        <v>5144</v>
      </c>
      <c r="V114" s="671" t="s">
        <v>5144</v>
      </c>
      <c r="W114" s="671">
        <v>42624</v>
      </c>
      <c r="X114" s="653" t="s">
        <v>1129</v>
      </c>
      <c r="Y114" s="597"/>
      <c r="Z114" s="597"/>
      <c r="AA114" s="597"/>
      <c r="AB114" s="597"/>
      <c r="AC114" s="597"/>
      <c r="AD114" s="597"/>
      <c r="AE114" s="597"/>
      <c r="AF114" s="597"/>
      <c r="AG114" s="597"/>
      <c r="AH114" s="597"/>
      <c r="AI114" s="597"/>
      <c r="AJ114" s="597"/>
      <c r="AK114" s="597"/>
      <c r="AL114" s="597"/>
      <c r="AM114" s="597"/>
      <c r="AN114" s="597"/>
      <c r="AO114" s="597"/>
      <c r="AP114" s="597"/>
      <c r="AQ114" s="597"/>
      <c r="AR114" s="597"/>
      <c r="AS114" s="597"/>
      <c r="AT114" s="597"/>
      <c r="AU114" s="597"/>
      <c r="AV114" s="597"/>
    </row>
    <row r="115" spans="1:48" ht="12.75" customHeight="1">
      <c r="A115" s="595"/>
      <c r="B115" s="607">
        <f t="shared" si="3"/>
        <v>65</v>
      </c>
      <c r="C115" s="607"/>
      <c r="D115" s="609" t="s">
        <v>5183</v>
      </c>
      <c r="E115" s="609" t="s">
        <v>5184</v>
      </c>
      <c r="F115" s="609"/>
      <c r="G115" s="607" t="s">
        <v>1089</v>
      </c>
      <c r="H115" s="607" t="s">
        <v>5185</v>
      </c>
      <c r="I115" s="607" t="s">
        <v>5186</v>
      </c>
      <c r="J115" s="607"/>
      <c r="K115" s="607"/>
      <c r="L115" s="607"/>
      <c r="M115" s="608"/>
      <c r="N115" s="607" t="s">
        <v>1241</v>
      </c>
      <c r="O115" s="597"/>
      <c r="P115" s="609"/>
      <c r="Q115" s="609" t="s">
        <v>5187</v>
      </c>
      <c r="R115" s="607"/>
      <c r="S115" s="607"/>
      <c r="T115" s="607"/>
      <c r="U115" s="607" t="s">
        <v>5144</v>
      </c>
      <c r="V115" s="671" t="s">
        <v>5144</v>
      </c>
      <c r="W115" s="671">
        <v>42677</v>
      </c>
      <c r="X115" s="653" t="s">
        <v>5068</v>
      </c>
      <c r="Y115" s="597"/>
      <c r="Z115" s="597"/>
      <c r="AA115" s="597"/>
      <c r="AB115" s="597"/>
      <c r="AC115" s="597"/>
      <c r="AD115" s="597"/>
      <c r="AE115" s="597"/>
      <c r="AF115" s="597"/>
      <c r="AG115" s="597"/>
      <c r="AH115" s="597"/>
      <c r="AI115" s="597"/>
      <c r="AJ115" s="597"/>
      <c r="AK115" s="597"/>
      <c r="AL115" s="597"/>
      <c r="AM115" s="597"/>
      <c r="AN115" s="597"/>
      <c r="AO115" s="597"/>
      <c r="AP115" s="597"/>
      <c r="AQ115" s="597"/>
      <c r="AR115" s="597"/>
      <c r="AS115" s="597"/>
      <c r="AT115" s="597"/>
      <c r="AU115" s="597"/>
      <c r="AV115" s="597"/>
    </row>
    <row r="116" spans="1:48" ht="12.75" customHeight="1">
      <c r="A116" s="664"/>
      <c r="B116" s="607">
        <f t="shared" si="3"/>
        <v>66</v>
      </c>
      <c r="C116" s="607"/>
      <c r="D116" s="609" t="s">
        <v>4951</v>
      </c>
      <c r="E116" s="609" t="s">
        <v>376</v>
      </c>
      <c r="F116" s="609"/>
      <c r="G116" s="607"/>
      <c r="H116" s="607" t="s">
        <v>4952</v>
      </c>
      <c r="I116" s="672" t="s">
        <v>5188</v>
      </c>
      <c r="J116" s="607" t="s">
        <v>5189</v>
      </c>
      <c r="K116" s="607"/>
      <c r="L116" s="607"/>
      <c r="M116" s="608">
        <v>41276</v>
      </c>
      <c r="N116" s="607" t="s">
        <v>1581</v>
      </c>
      <c r="O116" s="597"/>
      <c r="P116" s="609" t="s">
        <v>5190</v>
      </c>
      <c r="Q116" s="609" t="s">
        <v>5191</v>
      </c>
      <c r="R116" s="607" t="s">
        <v>114</v>
      </c>
      <c r="S116" s="607" t="s">
        <v>426</v>
      </c>
      <c r="T116" s="607" t="s">
        <v>302</v>
      </c>
      <c r="U116" s="607">
        <v>15047612260</v>
      </c>
      <c r="V116" s="677" t="s">
        <v>5192</v>
      </c>
      <c r="W116" s="671">
        <v>42705</v>
      </c>
      <c r="X116" s="661" t="s">
        <v>5193</v>
      </c>
      <c r="Y116" s="597"/>
      <c r="Z116" s="597"/>
      <c r="AA116" s="597"/>
      <c r="AB116" s="597"/>
      <c r="AC116" s="597"/>
      <c r="AD116" s="597"/>
      <c r="AE116" s="597"/>
      <c r="AF116" s="597"/>
      <c r="AG116" s="597"/>
      <c r="AH116" s="597"/>
      <c r="AI116" s="597"/>
      <c r="AJ116" s="597"/>
      <c r="AK116" s="597"/>
      <c r="AL116" s="597"/>
      <c r="AM116" s="597"/>
      <c r="AN116" s="597"/>
      <c r="AO116" s="597"/>
      <c r="AP116" s="597"/>
      <c r="AQ116" s="597"/>
      <c r="AR116" s="597"/>
      <c r="AS116" s="597"/>
      <c r="AT116" s="597"/>
      <c r="AU116" s="597"/>
      <c r="AV116" s="597"/>
    </row>
    <row r="117" spans="1:48" ht="12.75" customHeight="1">
      <c r="A117" s="595"/>
      <c r="B117" s="607">
        <f t="shared" si="3"/>
        <v>67</v>
      </c>
      <c r="C117" s="607"/>
      <c r="D117" s="609" t="s">
        <v>5194</v>
      </c>
      <c r="E117" s="609" t="s">
        <v>376</v>
      </c>
      <c r="F117" s="609"/>
      <c r="G117" s="607"/>
      <c r="H117" s="607" t="s">
        <v>5195</v>
      </c>
      <c r="I117" s="672" t="s">
        <v>5196</v>
      </c>
      <c r="J117" s="607" t="s">
        <v>5197</v>
      </c>
      <c r="K117" s="607"/>
      <c r="L117" s="607"/>
      <c r="M117" s="608">
        <v>41519</v>
      </c>
      <c r="N117" s="607" t="s">
        <v>1581</v>
      </c>
      <c r="O117" s="597"/>
      <c r="P117" s="609"/>
      <c r="Q117" s="609" t="s">
        <v>5198</v>
      </c>
      <c r="R117" s="607"/>
      <c r="S117" s="607"/>
      <c r="T117" s="607"/>
      <c r="U117" s="607">
        <v>15047612278</v>
      </c>
      <c r="V117" s="677" t="s">
        <v>5199</v>
      </c>
      <c r="W117" s="671">
        <v>42705</v>
      </c>
      <c r="X117" s="653" t="s">
        <v>4965</v>
      </c>
      <c r="Y117" s="597"/>
      <c r="Z117" s="597"/>
      <c r="AA117" s="597"/>
      <c r="AB117" s="597"/>
      <c r="AC117" s="597"/>
      <c r="AD117" s="597"/>
      <c r="AE117" s="597"/>
      <c r="AF117" s="597"/>
      <c r="AG117" s="597"/>
      <c r="AH117" s="597"/>
      <c r="AI117" s="597"/>
      <c r="AJ117" s="597"/>
      <c r="AK117" s="597"/>
      <c r="AL117" s="597"/>
      <c r="AM117" s="597"/>
      <c r="AN117" s="597"/>
      <c r="AO117" s="597"/>
      <c r="AP117" s="597"/>
      <c r="AQ117" s="597"/>
      <c r="AR117" s="597"/>
      <c r="AS117" s="597"/>
      <c r="AT117" s="597"/>
      <c r="AU117" s="597"/>
      <c r="AV117" s="597"/>
    </row>
    <row r="118" spans="1:48" ht="12.75" customHeight="1">
      <c r="A118" s="595"/>
      <c r="B118" s="607">
        <f t="shared" si="3"/>
        <v>68</v>
      </c>
      <c r="C118" s="607"/>
      <c r="D118" s="609" t="s">
        <v>5200</v>
      </c>
      <c r="E118" s="652" t="s">
        <v>246</v>
      </c>
      <c r="F118" s="609"/>
      <c r="G118" s="607"/>
      <c r="H118" s="607" t="s">
        <v>5195</v>
      </c>
      <c r="I118" s="607" t="s">
        <v>5196</v>
      </c>
      <c r="J118" s="607" t="s">
        <v>5201</v>
      </c>
      <c r="K118" s="607"/>
      <c r="L118" s="607"/>
      <c r="M118" s="608">
        <v>41519</v>
      </c>
      <c r="N118" s="607" t="s">
        <v>1581</v>
      </c>
      <c r="O118" s="597"/>
      <c r="P118" s="609"/>
      <c r="Q118" s="609" t="s">
        <v>5202</v>
      </c>
      <c r="R118" s="607"/>
      <c r="S118" s="607"/>
      <c r="T118" s="607"/>
      <c r="U118" s="607">
        <v>15047612294</v>
      </c>
      <c r="V118" s="677" t="s">
        <v>5203</v>
      </c>
      <c r="W118" s="671">
        <v>42705</v>
      </c>
      <c r="X118" s="653" t="s">
        <v>4965</v>
      </c>
      <c r="Y118" s="597"/>
      <c r="Z118" s="597"/>
      <c r="AA118" s="597"/>
      <c r="AB118" s="597"/>
      <c r="AC118" s="597"/>
      <c r="AD118" s="597"/>
      <c r="AE118" s="597"/>
      <c r="AF118" s="597"/>
      <c r="AG118" s="597"/>
      <c r="AH118" s="597"/>
      <c r="AI118" s="597"/>
      <c r="AJ118" s="597"/>
      <c r="AK118" s="597"/>
      <c r="AL118" s="597"/>
      <c r="AM118" s="597"/>
      <c r="AN118" s="597"/>
      <c r="AO118" s="597"/>
      <c r="AP118" s="597"/>
      <c r="AQ118" s="597"/>
      <c r="AR118" s="597"/>
      <c r="AS118" s="597"/>
      <c r="AT118" s="597"/>
      <c r="AU118" s="597"/>
      <c r="AV118" s="597"/>
    </row>
    <row r="119" spans="1:48" ht="12.75" customHeight="1">
      <c r="A119" s="595"/>
      <c r="B119" s="607">
        <f t="shared" si="3"/>
        <v>69</v>
      </c>
      <c r="C119" s="607"/>
      <c r="D119" s="609" t="s">
        <v>5204</v>
      </c>
      <c r="E119" s="609" t="s">
        <v>376</v>
      </c>
      <c r="F119" s="609"/>
      <c r="G119" s="607"/>
      <c r="H119" s="607" t="s">
        <v>5205</v>
      </c>
      <c r="I119" s="607" t="s">
        <v>5206</v>
      </c>
      <c r="J119" s="607"/>
      <c r="K119" s="607"/>
      <c r="L119" s="607"/>
      <c r="M119" s="608"/>
      <c r="N119" s="607" t="s">
        <v>1241</v>
      </c>
      <c r="O119" s="597"/>
      <c r="P119" s="609" t="s">
        <v>5207</v>
      </c>
      <c r="Q119" s="609" t="s">
        <v>5208</v>
      </c>
      <c r="R119" s="607" t="s">
        <v>114</v>
      </c>
      <c r="S119" s="607" t="s">
        <v>4779</v>
      </c>
      <c r="T119" s="607" t="s">
        <v>302</v>
      </c>
      <c r="U119" s="607" t="s">
        <v>5144</v>
      </c>
      <c r="V119" s="671" t="s">
        <v>5144</v>
      </c>
      <c r="W119" s="671">
        <v>42705</v>
      </c>
      <c r="X119" s="653" t="s">
        <v>4965</v>
      </c>
      <c r="Y119" s="597"/>
      <c r="Z119" s="597"/>
      <c r="AA119" s="597"/>
      <c r="AB119" s="597"/>
      <c r="AC119" s="597"/>
      <c r="AD119" s="597"/>
      <c r="AE119" s="597"/>
      <c r="AF119" s="597"/>
      <c r="AG119" s="597"/>
      <c r="AH119" s="597"/>
      <c r="AI119" s="597"/>
      <c r="AJ119" s="597"/>
      <c r="AK119" s="597"/>
      <c r="AL119" s="597"/>
      <c r="AM119" s="597"/>
      <c r="AN119" s="597"/>
      <c r="AO119" s="597"/>
      <c r="AP119" s="597"/>
      <c r="AQ119" s="597"/>
      <c r="AR119" s="597"/>
      <c r="AS119" s="597"/>
      <c r="AT119" s="597"/>
      <c r="AU119" s="597"/>
      <c r="AV119" s="597"/>
    </row>
    <row r="120" spans="1:48" ht="12.75" customHeight="1">
      <c r="A120" s="595"/>
      <c r="B120" s="607">
        <f t="shared" si="3"/>
        <v>70</v>
      </c>
      <c r="C120" s="607"/>
      <c r="D120" s="609" t="s">
        <v>5209</v>
      </c>
      <c r="E120" s="609" t="s">
        <v>376</v>
      </c>
      <c r="F120" s="609"/>
      <c r="G120" s="607"/>
      <c r="H120" s="607" t="s">
        <v>5210</v>
      </c>
      <c r="I120" s="607" t="s">
        <v>5211</v>
      </c>
      <c r="J120" s="607" t="s">
        <v>5212</v>
      </c>
      <c r="K120" s="607"/>
      <c r="L120" s="607"/>
      <c r="M120" s="608">
        <v>41834</v>
      </c>
      <c r="N120" s="607" t="s">
        <v>1581</v>
      </c>
      <c r="O120" s="597"/>
      <c r="P120" s="609" t="s">
        <v>5213</v>
      </c>
      <c r="Q120" s="609" t="s">
        <v>5214</v>
      </c>
      <c r="R120" s="607"/>
      <c r="S120" s="607"/>
      <c r="T120" s="607"/>
      <c r="U120" s="607">
        <v>15047612286</v>
      </c>
      <c r="V120" s="677" t="s">
        <v>5215</v>
      </c>
      <c r="W120" s="671">
        <v>42705</v>
      </c>
      <c r="X120" s="653" t="s">
        <v>4965</v>
      </c>
      <c r="Y120" s="597"/>
      <c r="Z120" s="597"/>
      <c r="AA120" s="597"/>
      <c r="AB120" s="597"/>
      <c r="AC120" s="597"/>
      <c r="AD120" s="597"/>
      <c r="AE120" s="597"/>
      <c r="AF120" s="597"/>
      <c r="AG120" s="597"/>
      <c r="AH120" s="597"/>
      <c r="AI120" s="597"/>
      <c r="AJ120" s="597"/>
      <c r="AK120" s="597"/>
      <c r="AL120" s="597"/>
      <c r="AM120" s="597"/>
      <c r="AN120" s="597"/>
      <c r="AO120" s="597"/>
      <c r="AP120" s="597"/>
      <c r="AQ120" s="597"/>
      <c r="AR120" s="597"/>
      <c r="AS120" s="597"/>
      <c r="AT120" s="597"/>
      <c r="AU120" s="597"/>
      <c r="AV120" s="597"/>
    </row>
    <row r="121" spans="1:48" ht="12.75" customHeight="1">
      <c r="A121" s="595"/>
      <c r="B121" s="607"/>
      <c r="C121" s="607"/>
      <c r="D121" s="609"/>
      <c r="E121" s="609"/>
      <c r="F121" s="609"/>
      <c r="G121" s="607"/>
      <c r="H121" s="607"/>
      <c r="I121" s="607"/>
      <c r="J121" s="607"/>
      <c r="K121" s="607"/>
      <c r="L121" s="607"/>
      <c r="M121" s="608"/>
      <c r="N121" s="607"/>
      <c r="O121" s="597"/>
      <c r="P121" s="609"/>
      <c r="Q121" s="609"/>
      <c r="R121" s="607"/>
      <c r="S121" s="607"/>
      <c r="T121" s="607"/>
      <c r="U121" s="607"/>
      <c r="V121" s="671"/>
      <c r="W121" s="671"/>
      <c r="X121" s="653"/>
      <c r="Y121" s="597"/>
      <c r="Z121" s="597"/>
      <c r="AA121" s="597"/>
      <c r="AB121" s="597"/>
      <c r="AC121" s="597"/>
      <c r="AD121" s="597"/>
      <c r="AE121" s="597"/>
      <c r="AF121" s="597"/>
      <c r="AG121" s="597"/>
      <c r="AH121" s="597"/>
      <c r="AI121" s="597"/>
      <c r="AJ121" s="597"/>
      <c r="AK121" s="597"/>
      <c r="AL121" s="597"/>
      <c r="AM121" s="597"/>
      <c r="AN121" s="597"/>
      <c r="AO121" s="597"/>
      <c r="AP121" s="597"/>
      <c r="AQ121" s="597"/>
      <c r="AR121" s="597"/>
      <c r="AS121" s="597"/>
      <c r="AT121" s="597"/>
      <c r="AU121" s="597"/>
      <c r="AV121" s="597"/>
    </row>
    <row r="122" spans="1:48" ht="12.75" customHeight="1">
      <c r="A122" s="595"/>
      <c r="B122" s="607"/>
      <c r="C122" s="607"/>
      <c r="D122" s="609"/>
      <c r="E122" s="609"/>
      <c r="F122" s="609"/>
      <c r="G122" s="607"/>
      <c r="H122" s="607"/>
      <c r="I122" s="607"/>
      <c r="J122" s="607"/>
      <c r="K122" s="607"/>
      <c r="L122" s="607"/>
      <c r="M122" s="608"/>
      <c r="N122" s="607"/>
      <c r="O122" s="597"/>
      <c r="P122" s="609"/>
      <c r="Q122" s="609"/>
      <c r="R122" s="607"/>
      <c r="S122" s="607"/>
      <c r="T122" s="607"/>
      <c r="U122" s="607"/>
      <c r="V122" s="671"/>
      <c r="W122" s="671"/>
      <c r="X122" s="653"/>
      <c r="Y122" s="597"/>
      <c r="Z122" s="597"/>
      <c r="AA122" s="597"/>
      <c r="AB122" s="597"/>
      <c r="AC122" s="597"/>
      <c r="AD122" s="597"/>
      <c r="AE122" s="597"/>
      <c r="AF122" s="597"/>
      <c r="AG122" s="597"/>
      <c r="AH122" s="597"/>
      <c r="AI122" s="597"/>
      <c r="AJ122" s="597"/>
      <c r="AK122" s="597"/>
      <c r="AL122" s="597"/>
      <c r="AM122" s="597"/>
      <c r="AN122" s="597"/>
      <c r="AO122" s="597"/>
      <c r="AP122" s="597"/>
      <c r="AQ122" s="597"/>
      <c r="AR122" s="597"/>
      <c r="AS122" s="597"/>
      <c r="AT122" s="597"/>
      <c r="AU122" s="597"/>
      <c r="AV122" s="597"/>
    </row>
    <row r="123" spans="1:48" ht="12.75" customHeight="1">
      <c r="A123" s="595"/>
      <c r="B123" s="601"/>
      <c r="C123" s="601"/>
      <c r="D123" s="602">
        <v>2017</v>
      </c>
      <c r="E123" s="601"/>
      <c r="F123" s="601"/>
      <c r="G123" s="603"/>
      <c r="H123" s="601"/>
      <c r="I123" s="601"/>
      <c r="J123" s="601"/>
      <c r="K123" s="601"/>
      <c r="L123" s="601"/>
      <c r="M123" s="601"/>
      <c r="N123" s="603"/>
      <c r="O123" s="597"/>
      <c r="P123" s="601"/>
      <c r="Q123" s="601"/>
      <c r="R123" s="601"/>
      <c r="S123" s="603"/>
      <c r="T123" s="603"/>
      <c r="U123" s="603"/>
      <c r="V123" s="601"/>
      <c r="W123" s="604"/>
      <c r="X123" s="601"/>
      <c r="Y123" s="597"/>
      <c r="Z123" s="597"/>
      <c r="AA123" s="597"/>
      <c r="AB123" s="597"/>
      <c r="AC123" s="597"/>
      <c r="AD123" s="597"/>
      <c r="AE123" s="597"/>
      <c r="AF123" s="597"/>
      <c r="AG123" s="597"/>
      <c r="AH123" s="597"/>
      <c r="AI123" s="597"/>
      <c r="AJ123" s="597"/>
      <c r="AK123" s="597"/>
      <c r="AL123" s="597"/>
      <c r="AM123" s="597"/>
      <c r="AN123" s="597"/>
      <c r="AO123" s="597"/>
      <c r="AP123" s="597"/>
      <c r="AQ123" s="597"/>
      <c r="AR123" s="597"/>
      <c r="AS123" s="597"/>
      <c r="AT123" s="597"/>
      <c r="AU123" s="597"/>
      <c r="AV123" s="597"/>
    </row>
    <row r="124" spans="1:48" ht="12.75" customHeight="1">
      <c r="A124" s="595"/>
      <c r="B124" s="607">
        <f>B120+1</f>
        <v>71</v>
      </c>
      <c r="C124" s="607"/>
      <c r="D124" s="609" t="s">
        <v>5217</v>
      </c>
      <c r="E124" s="609" t="s">
        <v>5121</v>
      </c>
      <c r="F124" s="609"/>
      <c r="G124" s="607" t="s">
        <v>100</v>
      </c>
      <c r="H124" s="607" t="s">
        <v>5218</v>
      </c>
      <c r="I124" s="672" t="s">
        <v>5219</v>
      </c>
      <c r="J124" s="607" t="s">
        <v>5220</v>
      </c>
      <c r="K124" s="607"/>
      <c r="L124" s="607"/>
      <c r="M124" s="608">
        <v>41852</v>
      </c>
      <c r="N124" s="607" t="s">
        <v>1581</v>
      </c>
      <c r="O124" s="597"/>
      <c r="P124" s="609" t="s">
        <v>5221</v>
      </c>
      <c r="Q124" s="609" t="s">
        <v>5222</v>
      </c>
      <c r="R124" s="607" t="s">
        <v>114</v>
      </c>
      <c r="S124" s="607" t="s">
        <v>349</v>
      </c>
      <c r="T124" s="607" t="s">
        <v>172</v>
      </c>
      <c r="U124" s="607">
        <v>15001768678</v>
      </c>
      <c r="V124" s="674" t="s">
        <v>5223</v>
      </c>
      <c r="W124" s="654">
        <v>42737</v>
      </c>
      <c r="X124" s="653" t="s">
        <v>1129</v>
      </c>
      <c r="Y124" s="597"/>
      <c r="Z124" s="597"/>
      <c r="AA124" s="597"/>
      <c r="AB124" s="597"/>
      <c r="AC124" s="597"/>
      <c r="AD124" s="597"/>
      <c r="AE124" s="597"/>
      <c r="AF124" s="597"/>
      <c r="AG124" s="597"/>
      <c r="AH124" s="597"/>
      <c r="AI124" s="597"/>
      <c r="AJ124" s="597"/>
      <c r="AK124" s="597"/>
      <c r="AL124" s="597"/>
      <c r="AM124" s="597"/>
      <c r="AN124" s="597"/>
      <c r="AO124" s="597"/>
      <c r="AP124" s="597"/>
      <c r="AQ124" s="597"/>
      <c r="AR124" s="597"/>
      <c r="AS124" s="597"/>
      <c r="AT124" s="597"/>
      <c r="AU124" s="597"/>
      <c r="AV124" s="597"/>
    </row>
    <row r="125" spans="1:48" ht="12.75" customHeight="1">
      <c r="A125" s="595"/>
      <c r="B125" s="607">
        <f>B124+1</f>
        <v>72</v>
      </c>
      <c r="C125" s="607"/>
      <c r="D125" s="609" t="s">
        <v>4954</v>
      </c>
      <c r="E125" s="609" t="s">
        <v>1777</v>
      </c>
      <c r="F125" s="609"/>
      <c r="G125" s="607"/>
      <c r="H125" s="607"/>
      <c r="I125" s="607" t="s">
        <v>5224</v>
      </c>
      <c r="J125" s="607" t="s">
        <v>5225</v>
      </c>
      <c r="K125" s="607"/>
      <c r="L125" s="607"/>
      <c r="M125" s="608"/>
      <c r="N125" s="607" t="s">
        <v>1365</v>
      </c>
      <c r="O125" s="597"/>
      <c r="P125" s="609" t="s">
        <v>4956</v>
      </c>
      <c r="Q125" s="609" t="s">
        <v>4957</v>
      </c>
      <c r="R125" s="607" t="s">
        <v>114</v>
      </c>
      <c r="S125" s="607" t="s">
        <v>116</v>
      </c>
      <c r="T125" s="607" t="s">
        <v>302</v>
      </c>
      <c r="U125" s="607" t="s">
        <v>30</v>
      </c>
      <c r="V125" s="607" t="s">
        <v>30</v>
      </c>
      <c r="W125" s="654">
        <v>42758</v>
      </c>
      <c r="X125" s="653" t="s">
        <v>5226</v>
      </c>
      <c r="Y125" s="597"/>
      <c r="Z125" s="597"/>
      <c r="AA125" s="597"/>
      <c r="AB125" s="597"/>
      <c r="AC125" s="597"/>
      <c r="AD125" s="597"/>
      <c r="AE125" s="597"/>
      <c r="AF125" s="597"/>
      <c r="AG125" s="597"/>
      <c r="AH125" s="597"/>
      <c r="AI125" s="597"/>
      <c r="AJ125" s="597"/>
      <c r="AK125" s="597"/>
      <c r="AL125" s="597"/>
      <c r="AM125" s="597"/>
      <c r="AN125" s="597"/>
      <c r="AO125" s="597"/>
      <c r="AP125" s="597"/>
      <c r="AQ125" s="597"/>
      <c r="AR125" s="597"/>
      <c r="AS125" s="597"/>
      <c r="AT125" s="597"/>
      <c r="AU125" s="597"/>
      <c r="AV125" s="597"/>
    </row>
    <row r="126" spans="1:48" ht="12.75" customHeight="1">
      <c r="A126" s="595"/>
      <c r="B126" s="607"/>
      <c r="C126" s="607"/>
      <c r="D126" s="609" t="s">
        <v>4954</v>
      </c>
      <c r="E126" s="609" t="s">
        <v>1777</v>
      </c>
      <c r="F126" s="609"/>
      <c r="G126" s="607"/>
      <c r="H126" s="607"/>
      <c r="I126" s="607" t="s">
        <v>5227</v>
      </c>
      <c r="J126" s="607"/>
      <c r="K126" s="607"/>
      <c r="L126" s="607"/>
      <c r="M126" s="608"/>
      <c r="N126" s="607" t="s">
        <v>1164</v>
      </c>
      <c r="O126" s="597"/>
      <c r="P126" s="609"/>
      <c r="Q126" s="609"/>
      <c r="R126" s="607"/>
      <c r="S126" s="607"/>
      <c r="T126" s="607"/>
      <c r="U126" s="607"/>
      <c r="V126" s="607"/>
      <c r="W126" s="654">
        <v>42758</v>
      </c>
      <c r="X126" s="653" t="s">
        <v>5226</v>
      </c>
      <c r="Y126" s="597"/>
      <c r="Z126" s="597"/>
      <c r="AA126" s="597"/>
      <c r="AB126" s="597"/>
      <c r="AC126" s="597"/>
      <c r="AD126" s="597"/>
      <c r="AE126" s="597"/>
      <c r="AF126" s="597"/>
      <c r="AG126" s="597"/>
      <c r="AH126" s="597"/>
      <c r="AI126" s="597"/>
      <c r="AJ126" s="597"/>
      <c r="AK126" s="597"/>
      <c r="AL126" s="597"/>
      <c r="AM126" s="597"/>
      <c r="AN126" s="597"/>
      <c r="AO126" s="597"/>
      <c r="AP126" s="597"/>
      <c r="AQ126" s="597"/>
      <c r="AR126" s="597"/>
      <c r="AS126" s="597"/>
      <c r="AT126" s="597"/>
      <c r="AU126" s="597"/>
      <c r="AV126" s="597"/>
    </row>
    <row r="127" spans="1:48" ht="12.75" customHeight="1">
      <c r="A127" s="595"/>
      <c r="B127" s="607">
        <f t="shared" ref="B127:B130" si="4">B126+1</f>
        <v>1</v>
      </c>
      <c r="C127" s="607"/>
      <c r="D127" s="609" t="s">
        <v>5228</v>
      </c>
      <c r="E127" s="609" t="s">
        <v>1777</v>
      </c>
      <c r="F127" s="609"/>
      <c r="G127" s="607"/>
      <c r="H127" s="607" t="s">
        <v>5229</v>
      </c>
      <c r="I127" s="672" t="s">
        <v>5230</v>
      </c>
      <c r="J127" s="607" t="s">
        <v>5231</v>
      </c>
      <c r="K127" s="607"/>
      <c r="L127" s="607"/>
      <c r="M127" s="608"/>
      <c r="N127" s="607" t="s">
        <v>1365</v>
      </c>
      <c r="O127" s="597"/>
      <c r="P127" s="609" t="s">
        <v>5232</v>
      </c>
      <c r="Q127" s="609" t="s">
        <v>5233</v>
      </c>
      <c r="R127" s="607" t="s">
        <v>219</v>
      </c>
      <c r="S127" s="607"/>
      <c r="T127" s="607" t="s">
        <v>302</v>
      </c>
      <c r="U127" s="607">
        <v>17041703723</v>
      </c>
      <c r="V127" s="678" t="s">
        <v>5234</v>
      </c>
      <c r="W127" s="654">
        <v>43010</v>
      </c>
      <c r="X127" s="653" t="s">
        <v>5068</v>
      </c>
      <c r="Y127" s="597"/>
      <c r="Z127" s="597"/>
      <c r="AA127" s="597"/>
      <c r="AB127" s="597"/>
      <c r="AC127" s="597"/>
      <c r="AD127" s="597"/>
      <c r="AE127" s="597"/>
      <c r="AF127" s="597"/>
      <c r="AG127" s="597"/>
      <c r="AH127" s="597"/>
      <c r="AI127" s="597"/>
      <c r="AJ127" s="597"/>
      <c r="AK127" s="597"/>
      <c r="AL127" s="597"/>
      <c r="AM127" s="597"/>
      <c r="AN127" s="597"/>
      <c r="AO127" s="597"/>
      <c r="AP127" s="597"/>
      <c r="AQ127" s="597"/>
      <c r="AR127" s="597"/>
      <c r="AS127" s="597"/>
      <c r="AT127" s="597"/>
      <c r="AU127" s="597"/>
      <c r="AV127" s="597"/>
    </row>
    <row r="128" spans="1:48" ht="12.75" customHeight="1">
      <c r="A128" s="595"/>
      <c r="B128" s="607">
        <f t="shared" si="4"/>
        <v>2</v>
      </c>
      <c r="C128" s="607"/>
      <c r="D128" s="609" t="s">
        <v>5235</v>
      </c>
      <c r="E128" s="609" t="s">
        <v>1777</v>
      </c>
      <c r="F128" s="609"/>
      <c r="G128" s="607"/>
      <c r="H128" s="607" t="s">
        <v>5236</v>
      </c>
      <c r="I128" s="672" t="s">
        <v>5237</v>
      </c>
      <c r="J128" s="607" t="s">
        <v>5231</v>
      </c>
      <c r="K128" s="607"/>
      <c r="L128" s="607"/>
      <c r="M128" s="608"/>
      <c r="N128" s="607" t="s">
        <v>1365</v>
      </c>
      <c r="O128" s="597"/>
      <c r="P128" s="609" t="s">
        <v>5238</v>
      </c>
      <c r="Q128" s="609" t="s">
        <v>5239</v>
      </c>
      <c r="R128" s="607" t="s">
        <v>114</v>
      </c>
      <c r="S128" s="607" t="s">
        <v>426</v>
      </c>
      <c r="T128" s="607" t="s">
        <v>103</v>
      </c>
      <c r="U128" s="607">
        <v>17041703707</v>
      </c>
      <c r="V128" s="678" t="s">
        <v>5240</v>
      </c>
      <c r="W128" s="654">
        <v>43010</v>
      </c>
      <c r="X128" s="653" t="s">
        <v>5068</v>
      </c>
      <c r="Y128" s="597"/>
      <c r="Z128" s="597"/>
      <c r="AA128" s="597"/>
      <c r="AB128" s="597"/>
      <c r="AC128" s="597"/>
      <c r="AD128" s="597"/>
      <c r="AE128" s="597"/>
      <c r="AF128" s="597"/>
      <c r="AG128" s="597"/>
      <c r="AH128" s="597"/>
      <c r="AI128" s="597"/>
      <c r="AJ128" s="597"/>
      <c r="AK128" s="597"/>
      <c r="AL128" s="597"/>
      <c r="AM128" s="597"/>
      <c r="AN128" s="597"/>
      <c r="AO128" s="597"/>
      <c r="AP128" s="597"/>
      <c r="AQ128" s="597"/>
      <c r="AR128" s="597"/>
      <c r="AS128" s="597"/>
      <c r="AT128" s="597"/>
      <c r="AU128" s="597"/>
      <c r="AV128" s="597"/>
    </row>
    <row r="129" spans="1:48" ht="12.75" customHeight="1">
      <c r="A129" s="595"/>
      <c r="B129" s="607">
        <f t="shared" si="4"/>
        <v>3</v>
      </c>
      <c r="C129" s="607"/>
      <c r="D129" s="609" t="s">
        <v>5242</v>
      </c>
      <c r="E129" s="652" t="s">
        <v>246</v>
      </c>
      <c r="F129" s="609"/>
      <c r="G129" s="607"/>
      <c r="H129" s="607" t="s">
        <v>5229</v>
      </c>
      <c r="I129" s="607" t="s">
        <v>5230</v>
      </c>
      <c r="J129" s="607" t="s">
        <v>5231</v>
      </c>
      <c r="K129" s="607"/>
      <c r="L129" s="607"/>
      <c r="M129" s="608"/>
      <c r="N129" s="607" t="s">
        <v>1365</v>
      </c>
      <c r="O129" s="597"/>
      <c r="P129" s="609" t="s">
        <v>5243</v>
      </c>
      <c r="Q129" s="609" t="s">
        <v>5244</v>
      </c>
      <c r="R129" s="607" t="s">
        <v>219</v>
      </c>
      <c r="S129" s="607"/>
      <c r="T129" s="607" t="s">
        <v>302</v>
      </c>
      <c r="U129" s="607">
        <v>17041703699</v>
      </c>
      <c r="V129" s="679" t="s">
        <v>5245</v>
      </c>
      <c r="W129" s="654">
        <v>43010</v>
      </c>
      <c r="X129" s="653" t="s">
        <v>5068</v>
      </c>
      <c r="Y129" s="597"/>
      <c r="Z129" s="597"/>
      <c r="AA129" s="597"/>
      <c r="AB129" s="597"/>
      <c r="AC129" s="597"/>
      <c r="AD129" s="597"/>
      <c r="AE129" s="597"/>
      <c r="AF129" s="597"/>
      <c r="AG129" s="597"/>
      <c r="AH129" s="597"/>
      <c r="AI129" s="597"/>
      <c r="AJ129" s="597"/>
      <c r="AK129" s="597"/>
      <c r="AL129" s="597"/>
      <c r="AM129" s="597"/>
      <c r="AN129" s="597"/>
      <c r="AO129" s="597"/>
      <c r="AP129" s="597"/>
      <c r="AQ129" s="597"/>
      <c r="AR129" s="597"/>
      <c r="AS129" s="597"/>
      <c r="AT129" s="597"/>
      <c r="AU129" s="597"/>
      <c r="AV129" s="597"/>
    </row>
    <row r="130" spans="1:48" ht="12.75" customHeight="1">
      <c r="A130" s="595"/>
      <c r="B130" s="607">
        <f t="shared" si="4"/>
        <v>4</v>
      </c>
      <c r="C130" s="607"/>
      <c r="D130" s="609" t="s">
        <v>5247</v>
      </c>
      <c r="E130" s="609" t="s">
        <v>5248</v>
      </c>
      <c r="F130" s="609"/>
      <c r="G130" s="607" t="s">
        <v>100</v>
      </c>
      <c r="H130" s="607" t="s">
        <v>2306</v>
      </c>
      <c r="I130" s="607" t="s">
        <v>5249</v>
      </c>
      <c r="J130" s="607" t="s">
        <v>5250</v>
      </c>
      <c r="K130" s="607"/>
      <c r="L130" s="607"/>
      <c r="M130" s="608"/>
      <c r="N130" s="607" t="s">
        <v>1365</v>
      </c>
      <c r="O130" s="597"/>
      <c r="P130" s="609" t="s">
        <v>5251</v>
      </c>
      <c r="Q130" s="609" t="s">
        <v>5252</v>
      </c>
      <c r="R130" s="607" t="s">
        <v>114</v>
      </c>
      <c r="S130" s="607" t="s">
        <v>349</v>
      </c>
      <c r="T130" s="607" t="s">
        <v>172</v>
      </c>
      <c r="U130" s="607" t="s">
        <v>30</v>
      </c>
      <c r="V130" s="607" t="s">
        <v>30</v>
      </c>
      <c r="W130" s="654">
        <v>43010</v>
      </c>
      <c r="X130" s="653" t="s">
        <v>5068</v>
      </c>
      <c r="Y130" s="597"/>
      <c r="Z130" s="597"/>
      <c r="AA130" s="597"/>
      <c r="AB130" s="597"/>
      <c r="AC130" s="597"/>
      <c r="AD130" s="597"/>
      <c r="AE130" s="597"/>
      <c r="AF130" s="597"/>
      <c r="AG130" s="597"/>
      <c r="AH130" s="597"/>
      <c r="AI130" s="597"/>
      <c r="AJ130" s="597"/>
      <c r="AK130" s="597"/>
      <c r="AL130" s="597"/>
      <c r="AM130" s="597"/>
      <c r="AN130" s="597"/>
      <c r="AO130" s="597"/>
      <c r="AP130" s="597"/>
      <c r="AQ130" s="597"/>
      <c r="AR130" s="597"/>
      <c r="AS130" s="597"/>
      <c r="AT130" s="597"/>
      <c r="AU130" s="597"/>
      <c r="AV130" s="597"/>
    </row>
    <row r="131" spans="1:48" ht="12.75" customHeight="1">
      <c r="A131" s="595"/>
      <c r="B131" s="607"/>
      <c r="C131" s="607"/>
      <c r="D131" s="609"/>
      <c r="E131" s="609"/>
      <c r="F131" s="609"/>
      <c r="G131" s="607"/>
      <c r="H131" s="607"/>
      <c r="I131" s="607"/>
      <c r="J131" s="607"/>
      <c r="K131" s="607"/>
      <c r="L131" s="607"/>
      <c r="M131" s="608"/>
      <c r="N131" s="607"/>
      <c r="O131" s="597"/>
      <c r="P131" s="609"/>
      <c r="Q131" s="609"/>
      <c r="R131" s="607"/>
      <c r="S131" s="607"/>
      <c r="T131" s="607"/>
      <c r="U131" s="607"/>
      <c r="V131" s="607"/>
      <c r="W131" s="654"/>
      <c r="X131" s="653"/>
      <c r="Y131" s="597"/>
      <c r="Z131" s="597"/>
      <c r="AA131" s="597"/>
      <c r="AB131" s="597"/>
      <c r="AC131" s="597"/>
      <c r="AD131" s="597"/>
      <c r="AE131" s="597"/>
      <c r="AF131" s="597"/>
      <c r="AG131" s="597"/>
      <c r="AH131" s="597"/>
      <c r="AI131" s="597"/>
      <c r="AJ131" s="597"/>
      <c r="AK131" s="597"/>
      <c r="AL131" s="597"/>
      <c r="AM131" s="597"/>
      <c r="AN131" s="597"/>
      <c r="AO131" s="597"/>
      <c r="AP131" s="597"/>
      <c r="AQ131" s="597"/>
      <c r="AR131" s="597"/>
      <c r="AS131" s="597"/>
      <c r="AT131" s="597"/>
      <c r="AU131" s="597"/>
      <c r="AV131" s="597"/>
    </row>
    <row r="132" spans="1:48" ht="12.75" customHeight="1">
      <c r="A132" s="595"/>
      <c r="B132" s="607"/>
      <c r="C132" s="607"/>
      <c r="D132" s="609"/>
      <c r="E132" s="609"/>
      <c r="F132" s="609"/>
      <c r="G132" s="607"/>
      <c r="H132" s="607"/>
      <c r="I132" s="607"/>
      <c r="J132" s="607"/>
      <c r="K132" s="607"/>
      <c r="L132" s="607"/>
      <c r="M132" s="608"/>
      <c r="N132" s="607"/>
      <c r="O132" s="597"/>
      <c r="P132" s="609"/>
      <c r="Q132" s="609"/>
      <c r="R132" s="607"/>
      <c r="S132" s="607"/>
      <c r="T132" s="607"/>
      <c r="U132" s="607"/>
      <c r="V132" s="607"/>
      <c r="W132" s="654"/>
      <c r="X132" s="653"/>
      <c r="Y132" s="597"/>
      <c r="Z132" s="597"/>
      <c r="AA132" s="597"/>
      <c r="AB132" s="597"/>
      <c r="AC132" s="597"/>
      <c r="AD132" s="597"/>
      <c r="AE132" s="597"/>
      <c r="AF132" s="597"/>
      <c r="AG132" s="597"/>
      <c r="AH132" s="597"/>
      <c r="AI132" s="597"/>
      <c r="AJ132" s="597"/>
      <c r="AK132" s="597"/>
      <c r="AL132" s="597"/>
      <c r="AM132" s="597"/>
      <c r="AN132" s="597"/>
      <c r="AO132" s="597"/>
      <c r="AP132" s="597"/>
      <c r="AQ132" s="597"/>
      <c r="AR132" s="597"/>
      <c r="AS132" s="597"/>
      <c r="AT132" s="597"/>
      <c r="AU132" s="597"/>
      <c r="AV132" s="597"/>
    </row>
    <row r="133" spans="1:48" ht="12.75" customHeight="1">
      <c r="A133" s="595"/>
      <c r="B133" s="601"/>
      <c r="C133" s="601"/>
      <c r="D133" s="602">
        <v>2018</v>
      </c>
      <c r="E133" s="601"/>
      <c r="F133" s="601"/>
      <c r="G133" s="603"/>
      <c r="H133" s="601"/>
      <c r="I133" s="601"/>
      <c r="J133" s="601"/>
      <c r="K133" s="601"/>
      <c r="L133" s="601"/>
      <c r="M133" s="601"/>
      <c r="N133" s="603"/>
      <c r="O133" s="597"/>
      <c r="P133" s="601"/>
      <c r="Q133" s="601"/>
      <c r="R133" s="601"/>
      <c r="S133" s="603"/>
      <c r="T133" s="603"/>
      <c r="U133" s="603"/>
      <c r="V133" s="601"/>
      <c r="W133" s="604"/>
      <c r="X133" s="601"/>
      <c r="Y133" s="597"/>
      <c r="Z133" s="597"/>
      <c r="AA133" s="597"/>
      <c r="AB133" s="597"/>
      <c r="AC133" s="597"/>
      <c r="AD133" s="597"/>
      <c r="AE133" s="597"/>
      <c r="AF133" s="597"/>
      <c r="AG133" s="597"/>
      <c r="AH133" s="597"/>
      <c r="AI133" s="597"/>
      <c r="AJ133" s="597"/>
      <c r="AK133" s="597"/>
      <c r="AL133" s="597"/>
      <c r="AM133" s="597"/>
      <c r="AN133" s="597"/>
      <c r="AO133" s="597"/>
      <c r="AP133" s="597"/>
      <c r="AQ133" s="597"/>
      <c r="AR133" s="597"/>
      <c r="AS133" s="597"/>
      <c r="AT133" s="597"/>
      <c r="AU133" s="597"/>
      <c r="AV133" s="597"/>
    </row>
    <row r="134" spans="1:48" ht="12.75" customHeight="1">
      <c r="A134" s="595"/>
      <c r="B134" s="607">
        <f>B130+1</f>
        <v>5</v>
      </c>
      <c r="C134" s="607"/>
      <c r="D134" s="609" t="s">
        <v>5253</v>
      </c>
      <c r="E134" s="652" t="s">
        <v>246</v>
      </c>
      <c r="F134" s="609"/>
      <c r="G134" s="607"/>
      <c r="H134" s="607" t="s">
        <v>5254</v>
      </c>
      <c r="I134" s="607" t="s">
        <v>5255</v>
      </c>
      <c r="J134" s="607" t="s">
        <v>5256</v>
      </c>
      <c r="K134" s="607"/>
      <c r="L134" s="607"/>
      <c r="M134" s="608"/>
      <c r="N134" s="607" t="s">
        <v>1365</v>
      </c>
      <c r="O134" s="597"/>
      <c r="P134" s="609" t="s">
        <v>5257</v>
      </c>
      <c r="Q134" s="609" t="s">
        <v>5258</v>
      </c>
      <c r="R134" s="607" t="s">
        <v>219</v>
      </c>
      <c r="S134" s="607"/>
      <c r="T134" s="607" t="s">
        <v>302</v>
      </c>
      <c r="U134" s="607">
        <v>17041703731</v>
      </c>
      <c r="V134" s="678" t="s">
        <v>5259</v>
      </c>
      <c r="W134" s="654">
        <v>43106</v>
      </c>
      <c r="X134" s="653" t="s">
        <v>5068</v>
      </c>
      <c r="Y134" s="597"/>
      <c r="Z134" s="597"/>
      <c r="AA134" s="597"/>
      <c r="AB134" s="597"/>
      <c r="AC134" s="597"/>
      <c r="AD134" s="597"/>
      <c r="AE134" s="597"/>
      <c r="AF134" s="597"/>
      <c r="AG134" s="597"/>
      <c r="AH134" s="597"/>
      <c r="AI134" s="597"/>
      <c r="AJ134" s="597"/>
      <c r="AK134" s="597"/>
      <c r="AL134" s="597"/>
      <c r="AM134" s="597"/>
      <c r="AN134" s="597"/>
      <c r="AO134" s="597"/>
      <c r="AP134" s="597"/>
      <c r="AQ134" s="597"/>
      <c r="AR134" s="597"/>
      <c r="AS134" s="597"/>
      <c r="AT134" s="597"/>
      <c r="AU134" s="597"/>
      <c r="AV134" s="597"/>
    </row>
    <row r="135" spans="1:48" ht="12.75" customHeight="1">
      <c r="A135" s="595"/>
      <c r="B135" s="607">
        <f t="shared" ref="B135:B139" si="5">B134+1</f>
        <v>6</v>
      </c>
      <c r="C135" s="607"/>
      <c r="D135" s="609" t="s">
        <v>5260</v>
      </c>
      <c r="E135" s="652" t="s">
        <v>246</v>
      </c>
      <c r="F135" s="609"/>
      <c r="G135" s="607"/>
      <c r="H135" s="607" t="s">
        <v>5261</v>
      </c>
      <c r="I135" s="607" t="s">
        <v>5262</v>
      </c>
      <c r="J135" s="607" t="s">
        <v>5263</v>
      </c>
      <c r="K135" s="607"/>
      <c r="L135" s="607"/>
      <c r="M135" s="608"/>
      <c r="N135" s="607" t="s">
        <v>1365</v>
      </c>
      <c r="O135" s="597"/>
      <c r="P135" s="609" t="s">
        <v>5264</v>
      </c>
      <c r="Q135" s="609" t="s">
        <v>5265</v>
      </c>
      <c r="R135" s="607" t="s">
        <v>114</v>
      </c>
      <c r="S135" s="607" t="s">
        <v>2295</v>
      </c>
      <c r="T135" s="607" t="s">
        <v>103</v>
      </c>
      <c r="U135" s="607" t="s">
        <v>30</v>
      </c>
      <c r="V135" s="607" t="s">
        <v>30</v>
      </c>
      <c r="W135" s="654">
        <v>43138</v>
      </c>
      <c r="X135" s="653" t="s">
        <v>5068</v>
      </c>
      <c r="Y135" s="597"/>
      <c r="Z135" s="597"/>
      <c r="AA135" s="597"/>
      <c r="AB135" s="597"/>
      <c r="AC135" s="597"/>
      <c r="AD135" s="597"/>
      <c r="AE135" s="597"/>
      <c r="AF135" s="597"/>
      <c r="AG135" s="597"/>
      <c r="AH135" s="597"/>
      <c r="AI135" s="597"/>
      <c r="AJ135" s="597"/>
      <c r="AK135" s="597"/>
      <c r="AL135" s="597"/>
      <c r="AM135" s="597"/>
      <c r="AN135" s="597"/>
      <c r="AO135" s="597"/>
      <c r="AP135" s="597"/>
      <c r="AQ135" s="597"/>
      <c r="AR135" s="597"/>
      <c r="AS135" s="597"/>
      <c r="AT135" s="597"/>
      <c r="AU135" s="597"/>
      <c r="AV135" s="597"/>
    </row>
    <row r="136" spans="1:48" ht="12.75" customHeight="1">
      <c r="A136" s="637"/>
      <c r="B136" s="607">
        <f t="shared" si="5"/>
        <v>7</v>
      </c>
      <c r="C136" s="607"/>
      <c r="D136" s="609" t="s">
        <v>5266</v>
      </c>
      <c r="E136" s="609" t="s">
        <v>5267</v>
      </c>
      <c r="F136" s="609"/>
      <c r="G136" s="607" t="s">
        <v>100</v>
      </c>
      <c r="H136" s="655" t="s">
        <v>5268</v>
      </c>
      <c r="I136" s="655" t="s">
        <v>5269</v>
      </c>
      <c r="J136" s="655"/>
      <c r="K136" s="655"/>
      <c r="L136" s="655"/>
      <c r="M136" s="653"/>
      <c r="N136" s="655" t="s">
        <v>1241</v>
      </c>
      <c r="O136" s="597"/>
      <c r="P136" s="653" t="s">
        <v>5270</v>
      </c>
      <c r="Q136" s="653" t="s">
        <v>5271</v>
      </c>
      <c r="R136" s="655" t="s">
        <v>114</v>
      </c>
      <c r="S136" s="655" t="s">
        <v>349</v>
      </c>
      <c r="T136" s="655" t="s">
        <v>103</v>
      </c>
      <c r="U136" s="655"/>
      <c r="V136" s="655"/>
      <c r="W136" s="654">
        <v>43298</v>
      </c>
      <c r="X136" s="653" t="s">
        <v>4965</v>
      </c>
      <c r="Y136" s="597"/>
      <c r="Z136" s="597"/>
      <c r="AA136" s="597"/>
      <c r="AB136" s="597"/>
      <c r="AC136" s="597"/>
      <c r="AD136" s="597"/>
      <c r="AE136" s="597"/>
      <c r="AF136" s="597"/>
      <c r="AG136" s="597"/>
      <c r="AH136" s="597"/>
      <c r="AI136" s="597"/>
      <c r="AJ136" s="597"/>
      <c r="AK136" s="597"/>
      <c r="AL136" s="597"/>
      <c r="AM136" s="597"/>
      <c r="AN136" s="597"/>
      <c r="AO136" s="597"/>
      <c r="AP136" s="597"/>
      <c r="AQ136" s="597"/>
      <c r="AR136" s="597"/>
      <c r="AS136" s="597"/>
      <c r="AT136" s="597"/>
      <c r="AU136" s="597"/>
      <c r="AV136" s="597"/>
    </row>
    <row r="137" spans="1:48" ht="12.75" customHeight="1">
      <c r="A137" s="637"/>
      <c r="B137" s="607">
        <f t="shared" si="5"/>
        <v>8</v>
      </c>
      <c r="C137" s="607"/>
      <c r="D137" s="653" t="s">
        <v>5272</v>
      </c>
      <c r="E137" s="653" t="s">
        <v>5273</v>
      </c>
      <c r="F137" s="653"/>
      <c r="G137" s="607" t="s">
        <v>5274</v>
      </c>
      <c r="H137" s="607" t="s">
        <v>5275</v>
      </c>
      <c r="I137" s="653"/>
      <c r="J137" s="653"/>
      <c r="K137" s="653"/>
      <c r="L137" s="653"/>
      <c r="M137" s="653"/>
      <c r="N137" s="655" t="s">
        <v>1241</v>
      </c>
      <c r="O137" s="597"/>
      <c r="P137" s="653"/>
      <c r="Q137" s="653"/>
      <c r="R137" s="653"/>
      <c r="S137" s="655"/>
      <c r="T137" s="655"/>
      <c r="U137" s="655"/>
      <c r="V137" s="653"/>
      <c r="W137" s="654">
        <v>43282</v>
      </c>
      <c r="X137" s="653" t="s">
        <v>5276</v>
      </c>
      <c r="Y137" s="597"/>
      <c r="Z137" s="597"/>
      <c r="AA137" s="597"/>
      <c r="AB137" s="597"/>
      <c r="AC137" s="597"/>
      <c r="AD137" s="597"/>
      <c r="AE137" s="597"/>
      <c r="AF137" s="597"/>
      <c r="AG137" s="597"/>
      <c r="AH137" s="597"/>
      <c r="AI137" s="597"/>
      <c r="AJ137" s="597"/>
      <c r="AK137" s="597"/>
      <c r="AL137" s="597"/>
      <c r="AM137" s="597"/>
      <c r="AN137" s="597"/>
      <c r="AO137" s="597"/>
      <c r="AP137" s="597"/>
      <c r="AQ137" s="597"/>
      <c r="AR137" s="597"/>
      <c r="AS137" s="597"/>
      <c r="AT137" s="597"/>
      <c r="AU137" s="597"/>
      <c r="AV137" s="597"/>
    </row>
    <row r="138" spans="1:48" ht="12.75" customHeight="1">
      <c r="A138" s="595"/>
      <c r="B138" s="607">
        <f t="shared" si="5"/>
        <v>9</v>
      </c>
      <c r="C138" s="607"/>
      <c r="D138" s="609" t="s">
        <v>5277</v>
      </c>
      <c r="E138" s="609" t="s">
        <v>5278</v>
      </c>
      <c r="F138" s="609"/>
      <c r="G138" s="607" t="s">
        <v>5279</v>
      </c>
      <c r="H138" s="607" t="s">
        <v>5280</v>
      </c>
      <c r="I138" s="607" t="s">
        <v>5281</v>
      </c>
      <c r="J138" s="607"/>
      <c r="K138" s="607"/>
      <c r="L138" s="607"/>
      <c r="M138" s="608"/>
      <c r="N138" s="607" t="s">
        <v>1241</v>
      </c>
      <c r="O138" s="597"/>
      <c r="P138" s="609" t="s">
        <v>5282</v>
      </c>
      <c r="Q138" s="609" t="s">
        <v>5283</v>
      </c>
      <c r="R138" s="607" t="s">
        <v>219</v>
      </c>
      <c r="S138" s="607"/>
      <c r="T138" s="607" t="s">
        <v>172</v>
      </c>
      <c r="U138" s="607"/>
      <c r="V138" s="607"/>
      <c r="W138" s="654">
        <v>43374</v>
      </c>
      <c r="X138" s="653" t="s">
        <v>4900</v>
      </c>
      <c r="Y138" s="597"/>
      <c r="Z138" s="597"/>
      <c r="AA138" s="597"/>
      <c r="AB138" s="597"/>
      <c r="AC138" s="597"/>
      <c r="AD138" s="597"/>
      <c r="AE138" s="597"/>
      <c r="AF138" s="597"/>
      <c r="AG138" s="597"/>
      <c r="AH138" s="597"/>
      <c r="AI138" s="597"/>
      <c r="AJ138" s="597"/>
      <c r="AK138" s="597"/>
      <c r="AL138" s="597"/>
      <c r="AM138" s="597"/>
      <c r="AN138" s="597"/>
      <c r="AO138" s="597"/>
      <c r="AP138" s="597"/>
      <c r="AQ138" s="597"/>
      <c r="AR138" s="597"/>
      <c r="AS138" s="597"/>
      <c r="AT138" s="597"/>
      <c r="AU138" s="597"/>
      <c r="AV138" s="597"/>
    </row>
    <row r="139" spans="1:48" ht="12.75" customHeight="1">
      <c r="A139" s="595"/>
      <c r="B139" s="607">
        <f t="shared" si="5"/>
        <v>10</v>
      </c>
      <c r="C139" s="607"/>
      <c r="D139" s="609" t="s">
        <v>5284</v>
      </c>
      <c r="E139" s="609" t="s">
        <v>5278</v>
      </c>
      <c r="F139" s="609"/>
      <c r="G139" s="607" t="s">
        <v>5279</v>
      </c>
      <c r="H139" s="607" t="s">
        <v>5285</v>
      </c>
      <c r="I139" s="607" t="s">
        <v>5286</v>
      </c>
      <c r="J139" s="607"/>
      <c r="K139" s="607"/>
      <c r="L139" s="607"/>
      <c r="M139" s="608"/>
      <c r="N139" s="607" t="s">
        <v>1241</v>
      </c>
      <c r="O139" s="597"/>
      <c r="P139" s="609"/>
      <c r="Q139" s="609"/>
      <c r="R139" s="607"/>
      <c r="S139" s="607"/>
      <c r="T139" s="607" t="s">
        <v>172</v>
      </c>
      <c r="U139" s="607">
        <v>18076700519</v>
      </c>
      <c r="V139" s="607"/>
      <c r="W139" s="654">
        <v>43397</v>
      </c>
      <c r="X139" s="653" t="s">
        <v>4900</v>
      </c>
      <c r="Y139" s="597"/>
      <c r="Z139" s="597"/>
      <c r="AA139" s="597"/>
      <c r="AB139" s="597"/>
      <c r="AC139" s="597"/>
      <c r="AD139" s="597"/>
      <c r="AE139" s="597"/>
      <c r="AF139" s="597"/>
      <c r="AG139" s="597"/>
      <c r="AH139" s="597"/>
      <c r="AI139" s="597"/>
      <c r="AJ139" s="597"/>
      <c r="AK139" s="597"/>
      <c r="AL139" s="597"/>
      <c r="AM139" s="597"/>
      <c r="AN139" s="597"/>
      <c r="AO139" s="597"/>
      <c r="AP139" s="597"/>
      <c r="AQ139" s="597"/>
      <c r="AR139" s="597"/>
      <c r="AS139" s="597"/>
      <c r="AT139" s="597"/>
      <c r="AU139" s="597"/>
      <c r="AV139" s="597"/>
    </row>
    <row r="140" spans="1:48" ht="12.75" customHeight="1">
      <c r="A140" s="595"/>
      <c r="B140" s="681"/>
      <c r="C140" s="681"/>
      <c r="D140" s="682"/>
      <c r="E140" s="682"/>
      <c r="F140" s="682"/>
      <c r="G140" s="681"/>
      <c r="H140" s="607"/>
      <c r="I140" s="607"/>
      <c r="J140" s="681"/>
      <c r="K140" s="681"/>
      <c r="L140" s="681"/>
      <c r="M140" s="683"/>
      <c r="N140" s="681"/>
      <c r="O140" s="597"/>
      <c r="P140" s="682"/>
      <c r="Q140" s="682"/>
      <c r="R140" s="681"/>
      <c r="S140" s="681"/>
      <c r="T140" s="681"/>
      <c r="U140" s="681"/>
      <c r="V140" s="681"/>
      <c r="W140" s="654"/>
      <c r="X140" s="653"/>
      <c r="Y140" s="597"/>
      <c r="Z140" s="597"/>
      <c r="AA140" s="597"/>
      <c r="AB140" s="597"/>
      <c r="AC140" s="597"/>
      <c r="AD140" s="597"/>
      <c r="AE140" s="597"/>
      <c r="AF140" s="597"/>
      <c r="AG140" s="597"/>
      <c r="AH140" s="597"/>
      <c r="AI140" s="597"/>
      <c r="AJ140" s="597"/>
      <c r="AK140" s="597"/>
      <c r="AL140" s="597"/>
      <c r="AM140" s="597"/>
      <c r="AN140" s="597"/>
      <c r="AO140" s="597"/>
      <c r="AP140" s="597"/>
      <c r="AQ140" s="597"/>
      <c r="AR140" s="597"/>
      <c r="AS140" s="597"/>
      <c r="AT140" s="597"/>
      <c r="AU140" s="597"/>
      <c r="AV140" s="597"/>
    </row>
    <row r="141" spans="1:48" ht="12.75" customHeight="1">
      <c r="A141" s="595"/>
      <c r="B141" s="681"/>
      <c r="C141" s="681"/>
      <c r="D141" s="682"/>
      <c r="E141" s="682"/>
      <c r="F141" s="682"/>
      <c r="G141" s="681"/>
      <c r="H141" s="607"/>
      <c r="I141" s="607"/>
      <c r="J141" s="681"/>
      <c r="K141" s="681"/>
      <c r="L141" s="681"/>
      <c r="M141" s="683"/>
      <c r="N141" s="681"/>
      <c r="O141" s="597"/>
      <c r="P141" s="682"/>
      <c r="Q141" s="682"/>
      <c r="R141" s="681"/>
      <c r="S141" s="681"/>
      <c r="T141" s="681"/>
      <c r="U141" s="681"/>
      <c r="V141" s="681"/>
      <c r="W141" s="654"/>
      <c r="X141" s="653"/>
      <c r="Y141" s="597"/>
      <c r="Z141" s="597"/>
      <c r="AA141" s="597"/>
      <c r="AB141" s="597"/>
      <c r="AC141" s="597"/>
      <c r="AD141" s="597"/>
      <c r="AE141" s="597"/>
      <c r="AF141" s="597"/>
      <c r="AG141" s="597"/>
      <c r="AH141" s="597"/>
      <c r="AI141" s="597"/>
      <c r="AJ141" s="597"/>
      <c r="AK141" s="597"/>
      <c r="AL141" s="597"/>
      <c r="AM141" s="597"/>
      <c r="AN141" s="597"/>
      <c r="AO141" s="597"/>
      <c r="AP141" s="597"/>
      <c r="AQ141" s="597"/>
      <c r="AR141" s="597"/>
      <c r="AS141" s="597"/>
      <c r="AT141" s="597"/>
      <c r="AU141" s="597"/>
      <c r="AV141" s="597"/>
    </row>
    <row r="142" spans="1:48" ht="12.75" customHeight="1">
      <c r="A142" s="595"/>
      <c r="B142" s="601"/>
      <c r="C142" s="601"/>
      <c r="D142" s="602">
        <v>2019</v>
      </c>
      <c r="E142" s="601"/>
      <c r="F142" s="601"/>
      <c r="G142" s="603"/>
      <c r="H142" s="601"/>
      <c r="I142" s="601"/>
      <c r="J142" s="601"/>
      <c r="K142" s="601"/>
      <c r="L142" s="601"/>
      <c r="M142" s="601"/>
      <c r="N142" s="603"/>
      <c r="O142" s="597"/>
      <c r="P142" s="601"/>
      <c r="Q142" s="601"/>
      <c r="R142" s="601"/>
      <c r="S142" s="603"/>
      <c r="T142" s="603"/>
      <c r="U142" s="603"/>
      <c r="V142" s="601"/>
      <c r="W142" s="604"/>
      <c r="X142" s="601"/>
      <c r="Y142" s="597"/>
      <c r="Z142" s="597"/>
      <c r="AA142" s="597"/>
      <c r="AB142" s="597"/>
      <c r="AC142" s="597"/>
      <c r="AD142" s="597"/>
      <c r="AE142" s="597"/>
      <c r="AF142" s="597"/>
      <c r="AG142" s="597"/>
      <c r="AH142" s="597"/>
      <c r="AI142" s="597"/>
      <c r="AJ142" s="597"/>
      <c r="AK142" s="597"/>
      <c r="AL142" s="597"/>
      <c r="AM142" s="597"/>
      <c r="AN142" s="597"/>
      <c r="AO142" s="597"/>
      <c r="AP142" s="597"/>
      <c r="AQ142" s="597"/>
      <c r="AR142" s="597"/>
      <c r="AS142" s="597"/>
      <c r="AT142" s="597"/>
      <c r="AU142" s="597"/>
      <c r="AV142" s="597"/>
    </row>
    <row r="143" spans="1:48" ht="12.75" customHeight="1">
      <c r="A143" s="595"/>
      <c r="B143" s="607">
        <f>B139+1</f>
        <v>11</v>
      </c>
      <c r="C143" s="607"/>
      <c r="D143" s="609" t="s">
        <v>5287</v>
      </c>
      <c r="E143" s="609" t="s">
        <v>5288</v>
      </c>
      <c r="F143" s="609"/>
      <c r="G143" s="607" t="s">
        <v>100</v>
      </c>
      <c r="H143" s="655" t="s">
        <v>5289</v>
      </c>
      <c r="I143" s="655" t="s">
        <v>2649</v>
      </c>
      <c r="J143" s="655"/>
      <c r="K143" s="655"/>
      <c r="L143" s="655"/>
      <c r="M143" s="608"/>
      <c r="N143" s="655" t="s">
        <v>1241</v>
      </c>
      <c r="O143" s="597"/>
      <c r="P143" s="653" t="s">
        <v>5290</v>
      </c>
      <c r="Q143" s="653" t="s">
        <v>5291</v>
      </c>
      <c r="R143" s="655" t="s">
        <v>114</v>
      </c>
      <c r="S143" s="655" t="s">
        <v>116</v>
      </c>
      <c r="T143" s="655" t="s">
        <v>103</v>
      </c>
      <c r="U143" s="655"/>
      <c r="V143" s="655"/>
      <c r="W143" s="654">
        <v>43466</v>
      </c>
      <c r="X143" s="653" t="s">
        <v>5292</v>
      </c>
      <c r="Y143" s="597"/>
      <c r="Z143" s="597"/>
      <c r="AA143" s="597"/>
      <c r="AB143" s="597"/>
      <c r="AC143" s="597"/>
      <c r="AD143" s="597"/>
      <c r="AE143" s="597"/>
      <c r="AF143" s="597"/>
      <c r="AG143" s="597"/>
      <c r="AH143" s="597"/>
      <c r="AI143" s="597"/>
      <c r="AJ143" s="597"/>
      <c r="AK143" s="597"/>
      <c r="AL143" s="597"/>
      <c r="AM143" s="597"/>
      <c r="AN143" s="597"/>
      <c r="AO143" s="597"/>
      <c r="AP143" s="597"/>
      <c r="AQ143" s="597"/>
      <c r="AR143" s="597"/>
      <c r="AS143" s="597"/>
      <c r="AT143" s="597"/>
      <c r="AU143" s="597"/>
      <c r="AV143" s="597"/>
    </row>
    <row r="144" spans="1:48" ht="12.75" customHeight="1">
      <c r="A144" s="595"/>
      <c r="B144" s="607">
        <f t="shared" ref="B144:B148" si="6">B143+1</f>
        <v>12</v>
      </c>
      <c r="C144" s="607"/>
      <c r="D144" s="609" t="s">
        <v>5293</v>
      </c>
      <c r="E144" s="609" t="s">
        <v>5294</v>
      </c>
      <c r="F144" s="609"/>
      <c r="G144" s="607" t="s">
        <v>5295</v>
      </c>
      <c r="H144" s="607" t="s">
        <v>5296</v>
      </c>
      <c r="I144" s="607" t="s">
        <v>5297</v>
      </c>
      <c r="J144" s="607"/>
      <c r="K144" s="607"/>
      <c r="L144" s="607"/>
      <c r="M144" s="608"/>
      <c r="N144" s="607" t="s">
        <v>1241</v>
      </c>
      <c r="O144" s="597"/>
      <c r="P144" s="609" t="s">
        <v>5298</v>
      </c>
      <c r="Q144" s="609" t="s">
        <v>5299</v>
      </c>
      <c r="R144" s="607" t="s">
        <v>219</v>
      </c>
      <c r="S144" s="607"/>
      <c r="T144" s="607" t="s">
        <v>172</v>
      </c>
      <c r="U144" s="607">
        <v>19001929454</v>
      </c>
      <c r="V144" s="607" t="s">
        <v>5300</v>
      </c>
      <c r="W144" s="654">
        <v>43500</v>
      </c>
      <c r="X144" s="653" t="s">
        <v>5301</v>
      </c>
      <c r="Y144" s="597"/>
      <c r="Z144" s="597"/>
      <c r="AA144" s="597"/>
      <c r="AB144" s="597"/>
      <c r="AC144" s="597"/>
      <c r="AD144" s="597"/>
      <c r="AE144" s="597"/>
      <c r="AF144" s="597"/>
      <c r="AG144" s="597"/>
      <c r="AH144" s="597"/>
      <c r="AI144" s="597"/>
      <c r="AJ144" s="597"/>
      <c r="AK144" s="597"/>
      <c r="AL144" s="597"/>
      <c r="AM144" s="597"/>
      <c r="AN144" s="597"/>
      <c r="AO144" s="597"/>
      <c r="AP144" s="597"/>
      <c r="AQ144" s="597"/>
      <c r="AR144" s="597"/>
      <c r="AS144" s="597"/>
      <c r="AT144" s="597"/>
      <c r="AU144" s="597"/>
      <c r="AV144" s="597"/>
    </row>
    <row r="145" spans="1:48" ht="12.75" customHeight="1">
      <c r="A145" s="595"/>
      <c r="B145" s="607">
        <f t="shared" si="6"/>
        <v>13</v>
      </c>
      <c r="C145" s="684"/>
      <c r="D145" s="606" t="s">
        <v>5302</v>
      </c>
      <c r="E145" s="606" t="s">
        <v>4769</v>
      </c>
      <c r="F145" s="606"/>
      <c r="G145" s="684" t="s">
        <v>5303</v>
      </c>
      <c r="H145" s="607" t="s">
        <v>5274</v>
      </c>
      <c r="I145" s="607" t="s">
        <v>5275</v>
      </c>
      <c r="J145" s="607"/>
      <c r="K145" s="607"/>
      <c r="L145" s="607"/>
      <c r="M145" s="608"/>
      <c r="N145" s="607" t="s">
        <v>1241</v>
      </c>
      <c r="O145" s="597"/>
      <c r="P145" s="609" t="s">
        <v>5304</v>
      </c>
      <c r="Q145" s="609" t="s">
        <v>5305</v>
      </c>
      <c r="R145" s="607" t="s">
        <v>114</v>
      </c>
      <c r="S145" s="607" t="s">
        <v>176</v>
      </c>
      <c r="T145" s="607" t="s">
        <v>103</v>
      </c>
      <c r="U145" s="607">
        <v>18031120688</v>
      </c>
      <c r="V145" s="678" t="s">
        <v>5306</v>
      </c>
      <c r="W145" s="654">
        <v>43544</v>
      </c>
      <c r="X145" s="653" t="s">
        <v>5068</v>
      </c>
      <c r="Y145" s="597"/>
      <c r="Z145" s="597"/>
      <c r="AA145" s="597"/>
      <c r="AB145" s="597"/>
      <c r="AC145" s="597"/>
      <c r="AD145" s="597"/>
      <c r="AE145" s="597"/>
      <c r="AF145" s="597"/>
      <c r="AG145" s="597"/>
      <c r="AH145" s="597"/>
      <c r="AI145" s="597"/>
      <c r="AJ145" s="597"/>
      <c r="AK145" s="597"/>
      <c r="AL145" s="597"/>
      <c r="AM145" s="597"/>
      <c r="AN145" s="597"/>
      <c r="AO145" s="597"/>
      <c r="AP145" s="597"/>
      <c r="AQ145" s="597"/>
      <c r="AR145" s="597"/>
      <c r="AS145" s="597"/>
      <c r="AT145" s="597"/>
      <c r="AU145" s="597"/>
      <c r="AV145" s="597"/>
    </row>
    <row r="146" spans="1:48" ht="12.75" customHeight="1">
      <c r="A146" s="595"/>
      <c r="B146" s="607">
        <f t="shared" si="6"/>
        <v>14</v>
      </c>
      <c r="C146" s="684"/>
      <c r="D146" s="606" t="s">
        <v>5307</v>
      </c>
      <c r="E146" s="606" t="s">
        <v>5308</v>
      </c>
      <c r="F146" s="606"/>
      <c r="G146" s="684" t="s">
        <v>5303</v>
      </c>
      <c r="H146" s="607" t="s">
        <v>5309</v>
      </c>
      <c r="I146" s="607" t="s">
        <v>5310</v>
      </c>
      <c r="J146" s="607"/>
      <c r="K146" s="607"/>
      <c r="L146" s="607"/>
      <c r="M146" s="608"/>
      <c r="N146" s="607" t="s">
        <v>1241</v>
      </c>
      <c r="O146" s="597"/>
      <c r="P146" s="609" t="s">
        <v>5311</v>
      </c>
      <c r="Q146" s="609" t="s">
        <v>5312</v>
      </c>
      <c r="R146" s="607" t="s">
        <v>219</v>
      </c>
      <c r="S146" s="607"/>
      <c r="T146" s="607" t="s">
        <v>103</v>
      </c>
      <c r="U146" s="607">
        <v>19017391988</v>
      </c>
      <c r="V146" s="607" t="s">
        <v>5300</v>
      </c>
      <c r="W146" s="654">
        <v>43548</v>
      </c>
      <c r="X146" s="653" t="s">
        <v>5313</v>
      </c>
      <c r="Y146" s="597"/>
      <c r="Z146" s="597"/>
      <c r="AA146" s="597"/>
      <c r="AB146" s="597"/>
      <c r="AC146" s="597"/>
      <c r="AD146" s="597"/>
      <c r="AE146" s="597"/>
      <c r="AF146" s="597"/>
      <c r="AG146" s="597"/>
      <c r="AH146" s="597"/>
      <c r="AI146" s="597"/>
      <c r="AJ146" s="597"/>
      <c r="AK146" s="597"/>
      <c r="AL146" s="597"/>
      <c r="AM146" s="597"/>
      <c r="AN146" s="597"/>
      <c r="AO146" s="597"/>
      <c r="AP146" s="597"/>
      <c r="AQ146" s="597"/>
      <c r="AR146" s="597"/>
      <c r="AS146" s="597"/>
      <c r="AT146" s="597"/>
      <c r="AU146" s="597"/>
      <c r="AV146" s="597"/>
    </row>
    <row r="147" spans="1:48" ht="12.75" customHeight="1">
      <c r="A147" s="595"/>
      <c r="B147" s="607">
        <f t="shared" si="6"/>
        <v>15</v>
      </c>
      <c r="C147" s="607"/>
      <c r="D147" s="609" t="s">
        <v>5314</v>
      </c>
      <c r="E147" s="609" t="s">
        <v>5294</v>
      </c>
      <c r="F147" s="609"/>
      <c r="G147" s="607" t="s">
        <v>5295</v>
      </c>
      <c r="H147" s="607" t="s">
        <v>5315</v>
      </c>
      <c r="I147" s="607" t="s">
        <v>5316</v>
      </c>
      <c r="J147" s="607"/>
      <c r="K147" s="607"/>
      <c r="L147" s="607"/>
      <c r="M147" s="608"/>
      <c r="N147" s="607" t="s">
        <v>1241</v>
      </c>
      <c r="O147" s="597"/>
      <c r="P147" s="609" t="s">
        <v>5317</v>
      </c>
      <c r="Q147" s="609" t="s">
        <v>5318</v>
      </c>
      <c r="R147" s="607" t="s">
        <v>219</v>
      </c>
      <c r="S147" s="607"/>
      <c r="T147" s="607" t="s">
        <v>103</v>
      </c>
      <c r="U147" s="607">
        <v>19017392010</v>
      </c>
      <c r="V147" s="607" t="s">
        <v>5300</v>
      </c>
      <c r="W147" s="654">
        <v>43570</v>
      </c>
      <c r="X147" s="653" t="s">
        <v>5319</v>
      </c>
      <c r="Y147" s="597"/>
      <c r="Z147" s="597"/>
      <c r="AA147" s="597"/>
      <c r="AB147" s="597"/>
      <c r="AC147" s="597"/>
      <c r="AD147" s="597"/>
      <c r="AE147" s="597"/>
      <c r="AF147" s="597"/>
      <c r="AG147" s="597"/>
      <c r="AH147" s="597"/>
      <c r="AI147" s="597"/>
      <c r="AJ147" s="597"/>
      <c r="AK147" s="597"/>
      <c r="AL147" s="597"/>
      <c r="AM147" s="597"/>
      <c r="AN147" s="597"/>
      <c r="AO147" s="597"/>
      <c r="AP147" s="597"/>
      <c r="AQ147" s="597"/>
      <c r="AR147" s="597"/>
      <c r="AS147" s="597"/>
      <c r="AT147" s="597"/>
      <c r="AU147" s="597"/>
      <c r="AV147" s="597"/>
    </row>
    <row r="148" spans="1:48" ht="12.75" customHeight="1">
      <c r="A148" s="595"/>
      <c r="B148" s="607">
        <f t="shared" si="6"/>
        <v>16</v>
      </c>
      <c r="C148" s="607"/>
      <c r="D148" s="609" t="s">
        <v>5320</v>
      </c>
      <c r="E148" s="609" t="s">
        <v>5294</v>
      </c>
      <c r="F148" s="609"/>
      <c r="G148" s="607" t="s">
        <v>5295</v>
      </c>
      <c r="H148" s="607" t="s">
        <v>5296</v>
      </c>
      <c r="I148" s="607" t="s">
        <v>5297</v>
      </c>
      <c r="J148" s="607"/>
      <c r="K148" s="607"/>
      <c r="L148" s="607"/>
      <c r="M148" s="608"/>
      <c r="N148" s="607" t="s">
        <v>1241</v>
      </c>
      <c r="O148" s="597"/>
      <c r="P148" s="609" t="s">
        <v>5321</v>
      </c>
      <c r="Q148" s="609" t="s">
        <v>5322</v>
      </c>
      <c r="R148" s="607" t="s">
        <v>114</v>
      </c>
      <c r="S148" s="607" t="s">
        <v>116</v>
      </c>
      <c r="T148" s="607" t="s">
        <v>103</v>
      </c>
      <c r="U148" s="607">
        <v>19001929488</v>
      </c>
      <c r="V148" s="607" t="s">
        <v>5323</v>
      </c>
      <c r="W148" s="654">
        <v>43577</v>
      </c>
      <c r="X148" s="653" t="s">
        <v>5319</v>
      </c>
      <c r="Y148" s="597"/>
      <c r="Z148" s="597"/>
      <c r="AA148" s="597"/>
      <c r="AB148" s="597"/>
      <c r="AC148" s="597"/>
      <c r="AD148" s="597"/>
      <c r="AE148" s="597"/>
      <c r="AF148" s="597"/>
      <c r="AG148" s="597"/>
      <c r="AH148" s="597"/>
      <c r="AI148" s="597"/>
      <c r="AJ148" s="597"/>
      <c r="AK148" s="597"/>
      <c r="AL148" s="597"/>
      <c r="AM148" s="597"/>
      <c r="AN148" s="597"/>
      <c r="AO148" s="597"/>
      <c r="AP148" s="597"/>
      <c r="AQ148" s="597"/>
      <c r="AR148" s="597"/>
      <c r="AS148" s="597"/>
      <c r="AT148" s="597"/>
      <c r="AU148" s="597"/>
      <c r="AV148" s="597"/>
    </row>
    <row r="149" spans="1:48" ht="12.75" customHeight="1">
      <c r="A149" s="685"/>
      <c r="B149" s="607">
        <v>90</v>
      </c>
      <c r="C149" s="607"/>
      <c r="D149" s="609" t="s">
        <v>5324</v>
      </c>
      <c r="E149" s="609" t="s">
        <v>376</v>
      </c>
      <c r="F149" s="609"/>
      <c r="G149" s="607" t="s">
        <v>5325</v>
      </c>
      <c r="H149" s="607" t="s">
        <v>5326</v>
      </c>
      <c r="I149" s="607" t="s">
        <v>5327</v>
      </c>
      <c r="J149" s="607"/>
      <c r="K149" s="607"/>
      <c r="L149" s="607"/>
      <c r="M149" s="608"/>
      <c r="N149" s="607" t="s">
        <v>5328</v>
      </c>
      <c r="O149" s="597"/>
      <c r="P149" s="609" t="s">
        <v>5329</v>
      </c>
      <c r="Q149" s="609" t="s">
        <v>5330</v>
      </c>
      <c r="R149" s="607" t="s">
        <v>233</v>
      </c>
      <c r="S149" s="655"/>
      <c r="T149" s="607" t="s">
        <v>5331</v>
      </c>
      <c r="U149" s="655"/>
      <c r="V149" s="607"/>
      <c r="W149" s="607" t="s">
        <v>5332</v>
      </c>
      <c r="X149" s="653" t="s">
        <v>4900</v>
      </c>
      <c r="Y149" s="597"/>
      <c r="Z149" s="597"/>
      <c r="AA149" s="597"/>
      <c r="AB149" s="597"/>
      <c r="AC149" s="597"/>
      <c r="AD149" s="597"/>
      <c r="AE149" s="597"/>
      <c r="AF149" s="597"/>
      <c r="AG149" s="597"/>
      <c r="AH149" s="597"/>
      <c r="AI149" s="597"/>
      <c r="AJ149" s="597"/>
      <c r="AK149" s="597"/>
      <c r="AL149" s="597"/>
      <c r="AM149" s="597"/>
      <c r="AN149" s="597"/>
      <c r="AO149" s="597"/>
      <c r="AP149" s="597"/>
      <c r="AQ149" s="597"/>
      <c r="AR149" s="597"/>
      <c r="AS149" s="597"/>
      <c r="AT149" s="597"/>
      <c r="AU149" s="597"/>
      <c r="AV149" s="597"/>
    </row>
    <row r="150" spans="1:48" ht="12.75" customHeight="1">
      <c r="A150" s="685"/>
      <c r="B150" s="686">
        <v>91</v>
      </c>
      <c r="C150" s="686"/>
      <c r="D150" s="687" t="s">
        <v>5333</v>
      </c>
      <c r="E150" s="687" t="s">
        <v>5334</v>
      </c>
      <c r="F150" s="687"/>
      <c r="G150" s="686" t="s">
        <v>5325</v>
      </c>
      <c r="H150" s="686" t="s">
        <v>5335</v>
      </c>
      <c r="I150" s="686" t="s">
        <v>5336</v>
      </c>
      <c r="J150" s="686"/>
      <c r="K150" s="686"/>
      <c r="L150" s="686"/>
      <c r="M150" s="688"/>
      <c r="N150" s="686" t="s">
        <v>1241</v>
      </c>
      <c r="O150" s="597"/>
      <c r="P150" s="687" t="s">
        <v>5337</v>
      </c>
      <c r="Q150" s="687" t="s">
        <v>5338</v>
      </c>
      <c r="R150" s="686" t="s">
        <v>114</v>
      </c>
      <c r="S150" s="686" t="s">
        <v>116</v>
      </c>
      <c r="T150" s="686" t="s">
        <v>172</v>
      </c>
      <c r="U150" s="689">
        <v>17004431528</v>
      </c>
      <c r="V150" s="690" t="s">
        <v>5339</v>
      </c>
      <c r="W150" s="654">
        <v>43629</v>
      </c>
      <c r="X150" s="691" t="s">
        <v>5319</v>
      </c>
      <c r="Y150" s="597"/>
      <c r="Z150" s="597"/>
      <c r="AA150" s="597"/>
      <c r="AB150" s="597"/>
      <c r="AC150" s="597"/>
      <c r="AD150" s="597"/>
      <c r="AE150" s="597"/>
      <c r="AF150" s="597"/>
      <c r="AG150" s="597"/>
      <c r="AH150" s="597"/>
      <c r="AI150" s="597"/>
      <c r="AJ150" s="597"/>
      <c r="AK150" s="597"/>
      <c r="AL150" s="597"/>
      <c r="AM150" s="597"/>
      <c r="AN150" s="597"/>
      <c r="AO150" s="597"/>
      <c r="AP150" s="597"/>
      <c r="AQ150" s="597"/>
      <c r="AR150" s="597"/>
      <c r="AS150" s="597"/>
      <c r="AT150" s="597"/>
      <c r="AU150" s="597"/>
      <c r="AV150" s="597"/>
    </row>
    <row r="151" spans="1:48" ht="12.75" customHeight="1">
      <c r="A151" s="692"/>
      <c r="B151" s="693">
        <v>92</v>
      </c>
      <c r="C151" s="693"/>
      <c r="D151" s="694" t="s">
        <v>5341</v>
      </c>
      <c r="E151" s="694" t="s">
        <v>5342</v>
      </c>
      <c r="F151" s="694"/>
      <c r="G151" s="695" t="s">
        <v>5343</v>
      </c>
      <c r="H151" s="693" t="s">
        <v>2482</v>
      </c>
      <c r="I151" s="693" t="s">
        <v>5344</v>
      </c>
      <c r="J151" s="693"/>
      <c r="K151" s="693"/>
      <c r="L151" s="693"/>
      <c r="M151" s="694"/>
      <c r="N151" s="693" t="s">
        <v>1241</v>
      </c>
      <c r="O151" s="597"/>
      <c r="P151" s="694" t="s">
        <v>5345</v>
      </c>
      <c r="Q151" s="694" t="s">
        <v>5346</v>
      </c>
      <c r="R151" s="694" t="s">
        <v>233</v>
      </c>
      <c r="S151" s="693"/>
      <c r="T151" s="693" t="s">
        <v>172</v>
      </c>
      <c r="U151" s="693"/>
      <c r="V151" s="694"/>
      <c r="W151" s="654"/>
      <c r="X151" s="694" t="s">
        <v>5347</v>
      </c>
      <c r="Y151" s="597"/>
      <c r="Z151" s="597"/>
      <c r="AA151" s="597"/>
      <c r="AB151" s="597"/>
      <c r="AC151" s="597"/>
      <c r="AD151" s="597"/>
      <c r="AE151" s="597"/>
      <c r="AF151" s="597"/>
      <c r="AG151" s="597"/>
      <c r="AH151" s="597"/>
      <c r="AI151" s="597"/>
      <c r="AJ151" s="597"/>
      <c r="AK151" s="597"/>
      <c r="AL151" s="597"/>
      <c r="AM151" s="597"/>
      <c r="AN151" s="597"/>
      <c r="AO151" s="597"/>
      <c r="AP151" s="597"/>
      <c r="AQ151" s="597"/>
      <c r="AR151" s="597"/>
      <c r="AS151" s="597"/>
      <c r="AT151" s="597"/>
      <c r="AU151" s="597"/>
      <c r="AV151" s="597"/>
    </row>
    <row r="152" spans="1:48" ht="12.75" customHeight="1">
      <c r="A152" s="595"/>
      <c r="B152" s="607">
        <v>93</v>
      </c>
      <c r="C152" s="607"/>
      <c r="D152" s="609" t="s">
        <v>5348</v>
      </c>
      <c r="E152" s="609" t="s">
        <v>5349</v>
      </c>
      <c r="F152" s="609"/>
      <c r="G152" s="607" t="s">
        <v>100</v>
      </c>
      <c r="H152" s="655" t="s">
        <v>5350</v>
      </c>
      <c r="I152" s="655" t="s">
        <v>5351</v>
      </c>
      <c r="J152" s="655"/>
      <c r="K152" s="655"/>
      <c r="L152" s="655"/>
      <c r="M152" s="608"/>
      <c r="N152" s="655" t="s">
        <v>1241</v>
      </c>
      <c r="O152" s="597"/>
      <c r="P152" s="653" t="s">
        <v>5352</v>
      </c>
      <c r="Q152" s="653" t="s">
        <v>5353</v>
      </c>
      <c r="R152" s="655" t="s">
        <v>114</v>
      </c>
      <c r="S152" s="655" t="s">
        <v>176</v>
      </c>
      <c r="T152" s="655" t="s">
        <v>302</v>
      </c>
      <c r="U152" s="607">
        <v>19025258088</v>
      </c>
      <c r="V152" s="655"/>
      <c r="W152" s="654">
        <v>43617</v>
      </c>
      <c r="X152" s="653" t="s">
        <v>5354</v>
      </c>
      <c r="Y152" s="597"/>
      <c r="Z152" s="597"/>
      <c r="AA152" s="597"/>
      <c r="AB152" s="597"/>
      <c r="AC152" s="597"/>
      <c r="AD152" s="597"/>
      <c r="AE152" s="597"/>
      <c r="AF152" s="597"/>
      <c r="AG152" s="597"/>
      <c r="AH152" s="597"/>
      <c r="AI152" s="597"/>
      <c r="AJ152" s="597"/>
      <c r="AK152" s="597"/>
      <c r="AL152" s="597"/>
      <c r="AM152" s="597"/>
      <c r="AN152" s="597"/>
      <c r="AO152" s="597"/>
      <c r="AP152" s="597"/>
      <c r="AQ152" s="597"/>
      <c r="AR152" s="597"/>
      <c r="AS152" s="597"/>
      <c r="AT152" s="597"/>
      <c r="AU152" s="597"/>
      <c r="AV152" s="597"/>
    </row>
    <row r="153" spans="1:48" ht="12.75" customHeight="1">
      <c r="A153" s="595"/>
      <c r="B153" s="693">
        <v>94</v>
      </c>
      <c r="C153" s="693"/>
      <c r="D153" s="609" t="s">
        <v>5355</v>
      </c>
      <c r="E153" s="609" t="s">
        <v>5349</v>
      </c>
      <c r="F153" s="609"/>
      <c r="G153" s="607" t="s">
        <v>100</v>
      </c>
      <c r="H153" s="655" t="s">
        <v>5350</v>
      </c>
      <c r="I153" s="655" t="s">
        <v>5351</v>
      </c>
      <c r="J153" s="655"/>
      <c r="K153" s="655"/>
      <c r="L153" s="655"/>
      <c r="M153" s="608"/>
      <c r="N153" s="655" t="s">
        <v>1241</v>
      </c>
      <c r="O153" s="597"/>
      <c r="P153" s="653" t="s">
        <v>5356</v>
      </c>
      <c r="Q153" s="653" t="s">
        <v>5357</v>
      </c>
      <c r="R153" s="655" t="s">
        <v>219</v>
      </c>
      <c r="S153" s="655"/>
      <c r="T153" s="655" t="s">
        <v>172</v>
      </c>
      <c r="U153" s="607">
        <v>19025258070</v>
      </c>
      <c r="V153" s="655"/>
      <c r="W153" s="654">
        <v>43617</v>
      </c>
      <c r="X153" s="653" t="s">
        <v>5354</v>
      </c>
      <c r="Y153" s="597"/>
      <c r="Z153" s="597"/>
      <c r="AA153" s="597"/>
      <c r="AB153" s="597"/>
      <c r="AC153" s="597"/>
      <c r="AD153" s="597"/>
      <c r="AE153" s="597"/>
      <c r="AF153" s="597"/>
      <c r="AG153" s="597"/>
      <c r="AH153" s="597"/>
      <c r="AI153" s="597"/>
      <c r="AJ153" s="597"/>
      <c r="AK153" s="597"/>
      <c r="AL153" s="597"/>
      <c r="AM153" s="597"/>
      <c r="AN153" s="597"/>
      <c r="AO153" s="597"/>
      <c r="AP153" s="597"/>
      <c r="AQ153" s="597"/>
      <c r="AR153" s="597"/>
      <c r="AS153" s="597"/>
      <c r="AT153" s="597"/>
      <c r="AU153" s="597"/>
      <c r="AV153" s="597"/>
    </row>
    <row r="154" spans="1:48" ht="12.75" customHeight="1">
      <c r="A154" s="595"/>
      <c r="B154" s="607">
        <v>95</v>
      </c>
      <c r="C154" s="607"/>
      <c r="D154" s="609" t="s">
        <v>5358</v>
      </c>
      <c r="E154" s="609" t="s">
        <v>5349</v>
      </c>
      <c r="F154" s="609"/>
      <c r="G154" s="607" t="s">
        <v>100</v>
      </c>
      <c r="H154" s="655" t="s">
        <v>5350</v>
      </c>
      <c r="I154" s="655" t="s">
        <v>5351</v>
      </c>
      <c r="J154" s="655"/>
      <c r="K154" s="655"/>
      <c r="L154" s="655"/>
      <c r="M154" s="608"/>
      <c r="N154" s="655" t="s">
        <v>1241</v>
      </c>
      <c r="O154" s="597"/>
      <c r="P154" s="653" t="s">
        <v>5359</v>
      </c>
      <c r="Q154" s="653" t="s">
        <v>5360</v>
      </c>
      <c r="R154" s="655" t="s">
        <v>219</v>
      </c>
      <c r="S154" s="655"/>
      <c r="T154" s="655" t="s">
        <v>172</v>
      </c>
      <c r="U154" s="607">
        <v>19025258062</v>
      </c>
      <c r="V154" s="655"/>
      <c r="W154" s="654">
        <v>43617</v>
      </c>
      <c r="X154" s="653" t="s">
        <v>5319</v>
      </c>
      <c r="Y154" s="597"/>
      <c r="Z154" s="597"/>
      <c r="AA154" s="597"/>
      <c r="AB154" s="597"/>
      <c r="AC154" s="597"/>
      <c r="AD154" s="597"/>
      <c r="AE154" s="597"/>
      <c r="AF154" s="597"/>
      <c r="AG154" s="597"/>
      <c r="AH154" s="597"/>
      <c r="AI154" s="597"/>
      <c r="AJ154" s="597"/>
      <c r="AK154" s="597"/>
      <c r="AL154" s="597"/>
      <c r="AM154" s="597"/>
      <c r="AN154" s="597"/>
      <c r="AO154" s="597"/>
      <c r="AP154" s="597"/>
      <c r="AQ154" s="597"/>
      <c r="AR154" s="597"/>
      <c r="AS154" s="597"/>
      <c r="AT154" s="597"/>
      <c r="AU154" s="597"/>
      <c r="AV154" s="597"/>
    </row>
    <row r="155" spans="1:48" ht="12.75" customHeight="1">
      <c r="A155" s="595"/>
      <c r="B155" s="693">
        <v>96</v>
      </c>
      <c r="C155" s="693"/>
      <c r="D155" s="609" t="s">
        <v>5361</v>
      </c>
      <c r="E155" s="609" t="s">
        <v>5362</v>
      </c>
      <c r="F155" s="609"/>
      <c r="G155" s="607" t="s">
        <v>5295</v>
      </c>
      <c r="H155" s="607" t="s">
        <v>5285</v>
      </c>
      <c r="I155" s="607" t="s">
        <v>5286</v>
      </c>
      <c r="J155" s="607"/>
      <c r="K155" s="607"/>
      <c r="L155" s="607"/>
      <c r="M155" s="608"/>
      <c r="N155" s="607" t="s">
        <v>1241</v>
      </c>
      <c r="O155" s="597"/>
      <c r="P155" s="609" t="s">
        <v>5363</v>
      </c>
      <c r="Q155" s="609" t="s">
        <v>5364</v>
      </c>
      <c r="R155" s="607" t="s">
        <v>114</v>
      </c>
      <c r="S155" s="607" t="s">
        <v>116</v>
      </c>
      <c r="T155" s="607" t="s">
        <v>172</v>
      </c>
      <c r="U155" s="607">
        <v>18076700527</v>
      </c>
      <c r="V155" s="678" t="s">
        <v>5365</v>
      </c>
      <c r="W155" s="654">
        <v>43660</v>
      </c>
      <c r="X155" s="653" t="s">
        <v>5319</v>
      </c>
      <c r="Y155" s="597"/>
      <c r="Z155" s="597"/>
      <c r="AA155" s="597"/>
      <c r="AB155" s="597"/>
      <c r="AC155" s="597"/>
      <c r="AD155" s="597"/>
      <c r="AE155" s="597"/>
      <c r="AF155" s="597"/>
      <c r="AG155" s="597"/>
      <c r="AH155" s="597"/>
      <c r="AI155" s="597"/>
      <c r="AJ155" s="597"/>
      <c r="AK155" s="597"/>
      <c r="AL155" s="597"/>
      <c r="AM155" s="597"/>
      <c r="AN155" s="597"/>
      <c r="AO155" s="597"/>
      <c r="AP155" s="597"/>
      <c r="AQ155" s="597"/>
      <c r="AR155" s="597"/>
      <c r="AS155" s="597"/>
      <c r="AT155" s="597"/>
      <c r="AU155" s="597"/>
      <c r="AV155" s="597"/>
    </row>
    <row r="156" spans="1:48" ht="12.75" customHeight="1">
      <c r="A156" s="595"/>
      <c r="B156" s="607">
        <v>97</v>
      </c>
      <c r="C156" s="607"/>
      <c r="D156" s="609" t="s">
        <v>5366</v>
      </c>
      <c r="E156" s="609" t="s">
        <v>5367</v>
      </c>
      <c r="F156" s="609"/>
      <c r="G156" s="607" t="s">
        <v>5295</v>
      </c>
      <c r="H156" s="607" t="s">
        <v>5285</v>
      </c>
      <c r="I156" s="607" t="s">
        <v>5286</v>
      </c>
      <c r="J156" s="607"/>
      <c r="K156" s="607"/>
      <c r="L156" s="607"/>
      <c r="M156" s="608"/>
      <c r="N156" s="607" t="s">
        <v>1241</v>
      </c>
      <c r="O156" s="597"/>
      <c r="P156" s="609" t="s">
        <v>5368</v>
      </c>
      <c r="Q156" s="609" t="s">
        <v>5369</v>
      </c>
      <c r="R156" s="607" t="s">
        <v>219</v>
      </c>
      <c r="S156" s="607"/>
      <c r="T156" s="607" t="s">
        <v>172</v>
      </c>
      <c r="U156" s="607">
        <v>18076700501</v>
      </c>
      <c r="V156" s="678" t="s">
        <v>5370</v>
      </c>
      <c r="W156" s="654">
        <v>43701</v>
      </c>
      <c r="X156" s="653" t="s">
        <v>5068</v>
      </c>
      <c r="Y156" s="597"/>
      <c r="Z156" s="597"/>
      <c r="AA156" s="597"/>
      <c r="AB156" s="597"/>
      <c r="AC156" s="597"/>
      <c r="AD156" s="597"/>
      <c r="AE156" s="597"/>
      <c r="AF156" s="597"/>
      <c r="AG156" s="597"/>
      <c r="AH156" s="597"/>
      <c r="AI156" s="597"/>
      <c r="AJ156" s="597"/>
      <c r="AK156" s="597"/>
      <c r="AL156" s="597"/>
      <c r="AM156" s="597"/>
      <c r="AN156" s="597"/>
      <c r="AO156" s="597"/>
      <c r="AP156" s="597"/>
      <c r="AQ156" s="597"/>
      <c r="AR156" s="597"/>
      <c r="AS156" s="597"/>
      <c r="AT156" s="597"/>
      <c r="AU156" s="597"/>
      <c r="AV156" s="597"/>
    </row>
    <row r="157" spans="1:48" ht="12.75" customHeight="1">
      <c r="A157" s="595"/>
      <c r="B157" s="693">
        <v>98</v>
      </c>
      <c r="C157" s="693"/>
      <c r="D157" s="609" t="s">
        <v>5371</v>
      </c>
      <c r="E157" s="609" t="s">
        <v>5278</v>
      </c>
      <c r="F157" s="609"/>
      <c r="G157" s="607" t="s">
        <v>5295</v>
      </c>
      <c r="H157" s="607" t="s">
        <v>5296</v>
      </c>
      <c r="I157" s="607" t="s">
        <v>5297</v>
      </c>
      <c r="J157" s="607"/>
      <c r="K157" s="607"/>
      <c r="L157" s="607"/>
      <c r="M157" s="608"/>
      <c r="N157" s="607" t="s">
        <v>1241</v>
      </c>
      <c r="O157" s="597"/>
      <c r="P157" s="609" t="s">
        <v>5372</v>
      </c>
      <c r="Q157" s="609" t="s">
        <v>5373</v>
      </c>
      <c r="R157" s="607" t="s">
        <v>219</v>
      </c>
      <c r="S157" s="607"/>
      <c r="T157" s="607" t="s">
        <v>172</v>
      </c>
      <c r="U157" s="607">
        <v>19017391962</v>
      </c>
      <c r="V157" s="607" t="s">
        <v>5300</v>
      </c>
      <c r="W157" s="654">
        <v>43696</v>
      </c>
      <c r="X157" s="653" t="s">
        <v>5319</v>
      </c>
      <c r="Y157" s="597"/>
      <c r="Z157" s="597"/>
      <c r="AA157" s="597"/>
      <c r="AB157" s="597"/>
      <c r="AC157" s="597"/>
      <c r="AD157" s="597"/>
      <c r="AE157" s="597"/>
      <c r="AF157" s="597"/>
      <c r="AG157" s="597"/>
      <c r="AH157" s="597"/>
      <c r="AI157" s="597"/>
      <c r="AJ157" s="597"/>
      <c r="AK157" s="597"/>
      <c r="AL157" s="597"/>
      <c r="AM157" s="597"/>
      <c r="AN157" s="597"/>
      <c r="AO157" s="597"/>
      <c r="AP157" s="597"/>
      <c r="AQ157" s="597"/>
      <c r="AR157" s="597"/>
      <c r="AS157" s="597"/>
      <c r="AT157" s="597"/>
      <c r="AU157" s="597"/>
      <c r="AV157" s="597"/>
    </row>
    <row r="158" spans="1:48" ht="12.75" customHeight="1">
      <c r="A158" s="595"/>
      <c r="B158" s="607">
        <v>99</v>
      </c>
      <c r="C158" s="607"/>
      <c r="D158" s="653" t="s">
        <v>5375</v>
      </c>
      <c r="E158" s="653" t="s">
        <v>5376</v>
      </c>
      <c r="F158" s="653"/>
      <c r="G158" s="655" t="s">
        <v>5343</v>
      </c>
      <c r="H158" s="655" t="s">
        <v>5377</v>
      </c>
      <c r="I158" s="655" t="s">
        <v>5378</v>
      </c>
      <c r="J158" s="653"/>
      <c r="K158" s="653"/>
      <c r="L158" s="653"/>
      <c r="M158" s="653"/>
      <c r="N158" s="655" t="s">
        <v>1241</v>
      </c>
      <c r="O158" s="597"/>
      <c r="P158" s="653"/>
      <c r="Q158" s="653"/>
      <c r="R158" s="655" t="s">
        <v>114</v>
      </c>
      <c r="S158" s="655"/>
      <c r="T158" s="655" t="s">
        <v>172</v>
      </c>
      <c r="U158" s="655"/>
      <c r="V158" s="653"/>
      <c r="W158" s="654">
        <v>43667</v>
      </c>
      <c r="X158" s="653" t="s">
        <v>5319</v>
      </c>
      <c r="Y158" s="597"/>
      <c r="Z158" s="597"/>
      <c r="AA158" s="597"/>
      <c r="AB158" s="597"/>
      <c r="AC158" s="597"/>
      <c r="AD158" s="597"/>
      <c r="AE158" s="597"/>
      <c r="AF158" s="597"/>
      <c r="AG158" s="597"/>
      <c r="AH158" s="597"/>
      <c r="AI158" s="597"/>
      <c r="AJ158" s="597"/>
      <c r="AK158" s="597"/>
      <c r="AL158" s="597"/>
      <c r="AM158" s="597"/>
      <c r="AN158" s="597"/>
      <c r="AO158" s="597"/>
      <c r="AP158" s="597"/>
      <c r="AQ158" s="597"/>
      <c r="AR158" s="597"/>
      <c r="AS158" s="597"/>
      <c r="AT158" s="597"/>
      <c r="AU158" s="597"/>
      <c r="AV158" s="597"/>
    </row>
    <row r="159" spans="1:48" ht="12.75" customHeight="1">
      <c r="A159" s="595"/>
      <c r="B159" s="693">
        <v>100</v>
      </c>
      <c r="C159" s="693"/>
      <c r="D159" s="653" t="s">
        <v>5379</v>
      </c>
      <c r="E159" s="653" t="s">
        <v>5334</v>
      </c>
      <c r="F159" s="653"/>
      <c r="G159" s="607" t="s">
        <v>5343</v>
      </c>
      <c r="H159" s="655" t="s">
        <v>2482</v>
      </c>
      <c r="I159" s="655" t="s">
        <v>5380</v>
      </c>
      <c r="J159" s="655"/>
      <c r="K159" s="655"/>
      <c r="L159" s="655"/>
      <c r="M159" s="653"/>
      <c r="N159" s="655" t="s">
        <v>1241</v>
      </c>
      <c r="O159" s="597"/>
      <c r="P159" s="653" t="s">
        <v>5381</v>
      </c>
      <c r="Q159" s="653" t="s">
        <v>5382</v>
      </c>
      <c r="R159" s="655" t="s">
        <v>294</v>
      </c>
      <c r="S159" s="655"/>
      <c r="T159" s="655" t="s">
        <v>5383</v>
      </c>
      <c r="U159" s="655">
        <v>19055514970</v>
      </c>
      <c r="V159" s="653"/>
      <c r="W159" s="654">
        <v>43677</v>
      </c>
      <c r="X159" s="653" t="s">
        <v>5319</v>
      </c>
      <c r="Y159" s="597"/>
      <c r="Z159" s="597"/>
      <c r="AA159" s="597"/>
      <c r="AB159" s="597"/>
      <c r="AC159" s="597"/>
      <c r="AD159" s="597"/>
      <c r="AE159" s="597"/>
      <c r="AF159" s="597"/>
      <c r="AG159" s="597"/>
      <c r="AH159" s="597"/>
      <c r="AI159" s="597"/>
      <c r="AJ159" s="597"/>
      <c r="AK159" s="597"/>
      <c r="AL159" s="597"/>
      <c r="AM159" s="597"/>
      <c r="AN159" s="597"/>
      <c r="AO159" s="597"/>
      <c r="AP159" s="597"/>
      <c r="AQ159" s="597"/>
      <c r="AR159" s="597"/>
      <c r="AS159" s="597"/>
      <c r="AT159" s="597"/>
      <c r="AU159" s="597"/>
      <c r="AV159" s="597"/>
    </row>
    <row r="160" spans="1:48" ht="12.75" customHeight="1">
      <c r="A160" s="595"/>
      <c r="B160" s="607">
        <v>101</v>
      </c>
      <c r="C160" s="607"/>
      <c r="D160" s="653" t="s">
        <v>5384</v>
      </c>
      <c r="E160" s="653" t="s">
        <v>5334</v>
      </c>
      <c r="F160" s="653"/>
      <c r="G160" s="607" t="s">
        <v>5343</v>
      </c>
      <c r="H160" s="655" t="s">
        <v>2482</v>
      </c>
      <c r="I160" s="655" t="s">
        <v>5380</v>
      </c>
      <c r="J160" s="655"/>
      <c r="K160" s="655"/>
      <c r="L160" s="655"/>
      <c r="M160" s="653"/>
      <c r="N160" s="655" t="s">
        <v>1241</v>
      </c>
      <c r="O160" s="597"/>
      <c r="P160" s="653" t="s">
        <v>5385</v>
      </c>
      <c r="Q160" s="653" t="s">
        <v>5386</v>
      </c>
      <c r="R160" s="655" t="s">
        <v>233</v>
      </c>
      <c r="S160" s="655"/>
      <c r="T160" s="655" t="s">
        <v>172</v>
      </c>
      <c r="U160" s="655">
        <v>19055514954</v>
      </c>
      <c r="V160" s="653"/>
      <c r="W160" s="654">
        <v>43678</v>
      </c>
      <c r="X160" s="653" t="s">
        <v>5319</v>
      </c>
      <c r="Y160" s="597"/>
      <c r="Z160" s="597"/>
      <c r="AA160" s="597"/>
      <c r="AB160" s="597"/>
      <c r="AC160" s="597"/>
      <c r="AD160" s="597"/>
      <c r="AE160" s="597"/>
      <c r="AF160" s="597"/>
      <c r="AG160" s="597"/>
      <c r="AH160" s="597"/>
      <c r="AI160" s="597"/>
      <c r="AJ160" s="597"/>
      <c r="AK160" s="597"/>
      <c r="AL160" s="597"/>
      <c r="AM160" s="597"/>
      <c r="AN160" s="597"/>
      <c r="AO160" s="597"/>
      <c r="AP160" s="597"/>
      <c r="AQ160" s="597"/>
      <c r="AR160" s="597"/>
      <c r="AS160" s="597"/>
      <c r="AT160" s="597"/>
      <c r="AU160" s="597"/>
      <c r="AV160" s="597"/>
    </row>
    <row r="161" spans="1:48" ht="12.75" customHeight="1">
      <c r="A161" s="595"/>
      <c r="B161" s="693">
        <v>102</v>
      </c>
      <c r="C161" s="693"/>
      <c r="D161" s="653" t="s">
        <v>5387</v>
      </c>
      <c r="E161" s="653" t="s">
        <v>5388</v>
      </c>
      <c r="F161" s="653"/>
      <c r="G161" s="607" t="s">
        <v>5343</v>
      </c>
      <c r="H161" s="655" t="s">
        <v>2482</v>
      </c>
      <c r="I161" s="655" t="s">
        <v>5380</v>
      </c>
      <c r="J161" s="655"/>
      <c r="K161" s="655"/>
      <c r="L161" s="655"/>
      <c r="M161" s="653"/>
      <c r="N161" s="655" t="s">
        <v>1241</v>
      </c>
      <c r="O161" s="597"/>
      <c r="P161" s="653" t="s">
        <v>5389</v>
      </c>
      <c r="Q161" s="653" t="s">
        <v>5390</v>
      </c>
      <c r="R161" s="655" t="s">
        <v>114</v>
      </c>
      <c r="S161" s="655"/>
      <c r="T161" s="655" t="s">
        <v>5383</v>
      </c>
      <c r="U161" s="655">
        <v>19055515043</v>
      </c>
      <c r="V161" s="653"/>
      <c r="W161" s="654">
        <v>43682</v>
      </c>
      <c r="X161" s="653" t="s">
        <v>5319</v>
      </c>
      <c r="Y161" s="597"/>
      <c r="Z161" s="597"/>
      <c r="AA161" s="597"/>
      <c r="AB161" s="597"/>
      <c r="AC161" s="597"/>
      <c r="AD161" s="597"/>
      <c r="AE161" s="597"/>
      <c r="AF161" s="597"/>
      <c r="AG161" s="597"/>
      <c r="AH161" s="597"/>
      <c r="AI161" s="597"/>
      <c r="AJ161" s="597"/>
      <c r="AK161" s="597"/>
      <c r="AL161" s="597"/>
      <c r="AM161" s="597"/>
      <c r="AN161" s="597"/>
      <c r="AO161" s="597"/>
      <c r="AP161" s="597"/>
      <c r="AQ161" s="597"/>
      <c r="AR161" s="597"/>
      <c r="AS161" s="597"/>
      <c r="AT161" s="597"/>
      <c r="AU161" s="597"/>
      <c r="AV161" s="597"/>
    </row>
    <row r="162" spans="1:48" ht="12.75" customHeight="1">
      <c r="A162" s="595"/>
      <c r="B162" s="607">
        <v>103</v>
      </c>
      <c r="C162" s="607"/>
      <c r="D162" s="653" t="s">
        <v>5391</v>
      </c>
      <c r="E162" s="653" t="s">
        <v>5334</v>
      </c>
      <c r="F162" s="653"/>
      <c r="G162" s="607" t="s">
        <v>5343</v>
      </c>
      <c r="H162" s="655" t="s">
        <v>2482</v>
      </c>
      <c r="I162" s="655" t="s">
        <v>5380</v>
      </c>
      <c r="J162" s="655"/>
      <c r="K162" s="655"/>
      <c r="L162" s="655"/>
      <c r="M162" s="653"/>
      <c r="N162" s="655" t="s">
        <v>1241</v>
      </c>
      <c r="O162" s="597"/>
      <c r="P162" s="653" t="s">
        <v>5392</v>
      </c>
      <c r="Q162" s="653" t="s">
        <v>5393</v>
      </c>
      <c r="R162" s="655" t="s">
        <v>114</v>
      </c>
      <c r="S162" s="655" t="s">
        <v>176</v>
      </c>
      <c r="T162" s="655" t="s">
        <v>172</v>
      </c>
      <c r="U162" s="655">
        <v>19055514939</v>
      </c>
      <c r="V162" s="653"/>
      <c r="W162" s="654">
        <v>43682</v>
      </c>
      <c r="X162" s="653" t="s">
        <v>5319</v>
      </c>
      <c r="Y162" s="597"/>
      <c r="Z162" s="597"/>
      <c r="AA162" s="597"/>
      <c r="AB162" s="597"/>
      <c r="AC162" s="597"/>
      <c r="AD162" s="597"/>
      <c r="AE162" s="597"/>
      <c r="AF162" s="597"/>
      <c r="AG162" s="597"/>
      <c r="AH162" s="597"/>
      <c r="AI162" s="597"/>
      <c r="AJ162" s="597"/>
      <c r="AK162" s="597"/>
      <c r="AL162" s="597"/>
      <c r="AM162" s="597"/>
      <c r="AN162" s="597"/>
      <c r="AO162" s="597"/>
      <c r="AP162" s="597"/>
      <c r="AQ162" s="597"/>
      <c r="AR162" s="597"/>
      <c r="AS162" s="597"/>
      <c r="AT162" s="597"/>
      <c r="AU162" s="597"/>
      <c r="AV162" s="597"/>
    </row>
    <row r="163" spans="1:48" ht="12.75" customHeight="1">
      <c r="A163" s="595"/>
      <c r="B163" s="693">
        <v>104</v>
      </c>
      <c r="C163" s="693"/>
      <c r="D163" s="653" t="s">
        <v>5394</v>
      </c>
      <c r="E163" s="653" t="s">
        <v>5334</v>
      </c>
      <c r="F163" s="653"/>
      <c r="G163" s="607" t="s">
        <v>5343</v>
      </c>
      <c r="H163" s="655" t="s">
        <v>2482</v>
      </c>
      <c r="I163" s="655" t="s">
        <v>5380</v>
      </c>
      <c r="J163" s="655"/>
      <c r="K163" s="655"/>
      <c r="L163" s="655"/>
      <c r="M163" s="653"/>
      <c r="N163" s="655" t="s">
        <v>1241</v>
      </c>
      <c r="O163" s="597"/>
      <c r="P163" s="653" t="s">
        <v>5395</v>
      </c>
      <c r="Q163" s="653" t="s">
        <v>5396</v>
      </c>
      <c r="R163" s="655" t="s">
        <v>114</v>
      </c>
      <c r="S163" s="655"/>
      <c r="T163" s="655" t="s">
        <v>5383</v>
      </c>
      <c r="U163" s="655">
        <v>19055514962</v>
      </c>
      <c r="V163" s="653"/>
      <c r="W163" s="654">
        <v>43682</v>
      </c>
      <c r="X163" s="653" t="s">
        <v>5319</v>
      </c>
      <c r="Y163" s="597"/>
      <c r="Z163" s="597"/>
      <c r="AA163" s="597"/>
      <c r="AB163" s="597"/>
      <c r="AC163" s="597"/>
      <c r="AD163" s="597"/>
      <c r="AE163" s="597"/>
      <c r="AF163" s="597"/>
      <c r="AG163" s="597"/>
      <c r="AH163" s="597"/>
      <c r="AI163" s="597"/>
      <c r="AJ163" s="597"/>
      <c r="AK163" s="597"/>
      <c r="AL163" s="597"/>
      <c r="AM163" s="597"/>
      <c r="AN163" s="597"/>
      <c r="AO163" s="597"/>
      <c r="AP163" s="597"/>
      <c r="AQ163" s="597"/>
      <c r="AR163" s="597"/>
      <c r="AS163" s="597"/>
      <c r="AT163" s="597"/>
      <c r="AU163" s="597"/>
      <c r="AV163" s="597"/>
    </row>
    <row r="164" spans="1:48" ht="12.75" customHeight="1">
      <c r="A164" s="595"/>
      <c r="B164" s="607">
        <v>105</v>
      </c>
      <c r="C164" s="607"/>
      <c r="D164" s="653" t="s">
        <v>5397</v>
      </c>
      <c r="E164" s="653" t="s">
        <v>5334</v>
      </c>
      <c r="F164" s="653"/>
      <c r="G164" s="607" t="s">
        <v>5343</v>
      </c>
      <c r="H164" s="655" t="s">
        <v>2482</v>
      </c>
      <c r="I164" s="655" t="s">
        <v>5380</v>
      </c>
      <c r="J164" s="655"/>
      <c r="K164" s="655"/>
      <c r="L164" s="655"/>
      <c r="M164" s="653"/>
      <c r="N164" s="655" t="s">
        <v>1241</v>
      </c>
      <c r="O164" s="597"/>
      <c r="P164" s="653" t="s">
        <v>5398</v>
      </c>
      <c r="Q164" s="653" t="s">
        <v>5399</v>
      </c>
      <c r="R164" s="655" t="s">
        <v>233</v>
      </c>
      <c r="S164" s="655"/>
      <c r="T164" s="655" t="s">
        <v>5383</v>
      </c>
      <c r="U164" s="655"/>
      <c r="V164" s="653"/>
      <c r="W164" s="654">
        <v>43684</v>
      </c>
      <c r="X164" s="653" t="s">
        <v>5319</v>
      </c>
      <c r="Y164" s="597"/>
      <c r="Z164" s="597"/>
      <c r="AA164" s="597"/>
      <c r="AB164" s="597"/>
      <c r="AC164" s="597"/>
      <c r="AD164" s="597"/>
      <c r="AE164" s="597"/>
      <c r="AF164" s="597"/>
      <c r="AG164" s="597"/>
      <c r="AH164" s="597"/>
      <c r="AI164" s="597"/>
      <c r="AJ164" s="597"/>
      <c r="AK164" s="597"/>
      <c r="AL164" s="597"/>
      <c r="AM164" s="597"/>
      <c r="AN164" s="597"/>
      <c r="AO164" s="597"/>
      <c r="AP164" s="597"/>
      <c r="AQ164" s="597"/>
      <c r="AR164" s="597"/>
      <c r="AS164" s="597"/>
      <c r="AT164" s="597"/>
      <c r="AU164" s="597"/>
      <c r="AV164" s="597"/>
    </row>
    <row r="165" spans="1:48" ht="12.75" customHeight="1">
      <c r="A165" s="595"/>
      <c r="B165" s="607">
        <v>106</v>
      </c>
      <c r="C165" s="698"/>
      <c r="D165" s="653" t="s">
        <v>5400</v>
      </c>
      <c r="E165" s="653" t="s">
        <v>5278</v>
      </c>
      <c r="F165" s="653"/>
      <c r="G165" s="607" t="s">
        <v>5401</v>
      </c>
      <c r="H165" s="655" t="s">
        <v>2139</v>
      </c>
      <c r="I165" s="655" t="s">
        <v>5402</v>
      </c>
      <c r="J165" s="655"/>
      <c r="K165" s="655"/>
      <c r="L165" s="655"/>
      <c r="M165" s="653"/>
      <c r="N165" s="655" t="s">
        <v>1365</v>
      </c>
      <c r="O165" s="597"/>
      <c r="P165" s="653" t="s">
        <v>5403</v>
      </c>
      <c r="Q165" s="653" t="s">
        <v>5404</v>
      </c>
      <c r="R165" s="653" t="s">
        <v>464</v>
      </c>
      <c r="S165" s="655"/>
      <c r="T165" s="655" t="s">
        <v>172</v>
      </c>
      <c r="U165" s="655"/>
      <c r="V165" s="699"/>
      <c r="W165" s="654">
        <v>43647</v>
      </c>
      <c r="X165" s="653" t="s">
        <v>5319</v>
      </c>
      <c r="Y165" s="597"/>
      <c r="Z165" s="597"/>
      <c r="AA165" s="597"/>
      <c r="AB165" s="597"/>
      <c r="AC165" s="597"/>
      <c r="AD165" s="597"/>
      <c r="AE165" s="597"/>
      <c r="AF165" s="597"/>
      <c r="AG165" s="597"/>
      <c r="AH165" s="597"/>
      <c r="AI165" s="597"/>
      <c r="AJ165" s="597"/>
      <c r="AK165" s="597"/>
      <c r="AL165" s="597"/>
      <c r="AM165" s="597"/>
      <c r="AN165" s="597"/>
      <c r="AO165" s="597"/>
      <c r="AP165" s="597"/>
      <c r="AQ165" s="597"/>
      <c r="AR165" s="597"/>
      <c r="AS165" s="597"/>
      <c r="AT165" s="597"/>
      <c r="AU165" s="597"/>
      <c r="AV165" s="597"/>
    </row>
    <row r="166" spans="1:48" ht="12.75" customHeight="1">
      <c r="A166" s="595"/>
      <c r="B166" s="655">
        <v>107</v>
      </c>
      <c r="C166" s="700"/>
      <c r="D166" s="653" t="s">
        <v>5405</v>
      </c>
      <c r="E166" s="701" t="s">
        <v>246</v>
      </c>
      <c r="F166" s="653"/>
      <c r="G166" s="607" t="s">
        <v>5401</v>
      </c>
      <c r="H166" s="655" t="s">
        <v>5406</v>
      </c>
      <c r="I166" s="655" t="s">
        <v>5407</v>
      </c>
      <c r="J166" s="655"/>
      <c r="K166" s="655"/>
      <c r="L166" s="655"/>
      <c r="M166" s="653"/>
      <c r="N166" s="655" t="s">
        <v>5328</v>
      </c>
      <c r="O166" s="597"/>
      <c r="P166" s="653" t="s">
        <v>5408</v>
      </c>
      <c r="Q166" s="653" t="s">
        <v>5409</v>
      </c>
      <c r="R166" s="653" t="s">
        <v>114</v>
      </c>
      <c r="S166" s="655" t="s">
        <v>176</v>
      </c>
      <c r="T166" s="655" t="s">
        <v>5331</v>
      </c>
      <c r="U166" s="655"/>
      <c r="V166" s="653"/>
      <c r="W166" s="654">
        <v>43678</v>
      </c>
      <c r="X166" s="653" t="s">
        <v>5319</v>
      </c>
      <c r="Y166" s="597"/>
      <c r="Z166" s="597"/>
      <c r="AA166" s="597"/>
      <c r="AB166" s="597"/>
      <c r="AC166" s="597"/>
      <c r="AD166" s="597"/>
      <c r="AE166" s="597"/>
      <c r="AF166" s="597"/>
      <c r="AG166" s="597"/>
      <c r="AH166" s="597"/>
      <c r="AI166" s="597"/>
      <c r="AJ166" s="597"/>
      <c r="AK166" s="597"/>
      <c r="AL166" s="597"/>
      <c r="AM166" s="597"/>
      <c r="AN166" s="597"/>
      <c r="AO166" s="597"/>
      <c r="AP166" s="597"/>
      <c r="AQ166" s="597"/>
      <c r="AR166" s="597"/>
      <c r="AS166" s="597"/>
      <c r="AT166" s="597"/>
      <c r="AU166" s="597"/>
      <c r="AV166" s="597"/>
    </row>
    <row r="167" spans="1:48" ht="12.75" customHeight="1">
      <c r="A167" s="595"/>
      <c r="B167" s="655">
        <v>108</v>
      </c>
      <c r="C167" s="655"/>
      <c r="D167" s="609" t="s">
        <v>5410</v>
      </c>
      <c r="E167" s="609" t="s">
        <v>5334</v>
      </c>
      <c r="F167" s="609"/>
      <c r="G167" s="607" t="s">
        <v>5325</v>
      </c>
      <c r="H167" s="607" t="s">
        <v>5335</v>
      </c>
      <c r="I167" s="607" t="s">
        <v>5411</v>
      </c>
      <c r="J167" s="607"/>
      <c r="K167" s="607"/>
      <c r="L167" s="607"/>
      <c r="M167" s="608"/>
      <c r="N167" s="607" t="s">
        <v>1241</v>
      </c>
      <c r="O167" s="597"/>
      <c r="P167" s="609" t="s">
        <v>5412</v>
      </c>
      <c r="Q167" s="609" t="s">
        <v>5413</v>
      </c>
      <c r="R167" s="607" t="s">
        <v>219</v>
      </c>
      <c r="S167" s="607"/>
      <c r="T167" s="607" t="s">
        <v>103</v>
      </c>
      <c r="U167" s="607">
        <v>19033971888</v>
      </c>
      <c r="V167" s="678" t="s">
        <v>5414</v>
      </c>
      <c r="W167" s="604">
        <v>43709</v>
      </c>
      <c r="X167" s="653" t="s">
        <v>5319</v>
      </c>
      <c r="Y167" s="597"/>
      <c r="Z167" s="597"/>
      <c r="AA167" s="597"/>
      <c r="AB167" s="597"/>
      <c r="AC167" s="597"/>
      <c r="AD167" s="597"/>
      <c r="AE167" s="597"/>
      <c r="AF167" s="597"/>
      <c r="AG167" s="597"/>
      <c r="AH167" s="597"/>
      <c r="AI167" s="597"/>
      <c r="AJ167" s="597"/>
      <c r="AK167" s="597"/>
      <c r="AL167" s="597"/>
      <c r="AM167" s="597"/>
      <c r="AN167" s="597"/>
      <c r="AO167" s="597"/>
      <c r="AP167" s="597"/>
      <c r="AQ167" s="597"/>
      <c r="AR167" s="597"/>
      <c r="AS167" s="597"/>
      <c r="AT167" s="597"/>
      <c r="AU167" s="597"/>
      <c r="AV167" s="597"/>
    </row>
    <row r="168" spans="1:48" ht="12.75" customHeight="1">
      <c r="A168" s="595"/>
      <c r="B168" s="655">
        <f t="shared" ref="B168:B193" si="7">B167+1</f>
        <v>109</v>
      </c>
      <c r="C168" s="655"/>
      <c r="D168" s="609" t="s">
        <v>5415</v>
      </c>
      <c r="E168" s="609" t="s">
        <v>5334</v>
      </c>
      <c r="F168" s="609"/>
      <c r="G168" s="607" t="s">
        <v>5325</v>
      </c>
      <c r="H168" s="607" t="s">
        <v>5326</v>
      </c>
      <c r="I168" s="607" t="s">
        <v>5416</v>
      </c>
      <c r="J168" s="607"/>
      <c r="K168" s="607"/>
      <c r="L168" s="607"/>
      <c r="M168" s="608"/>
      <c r="N168" s="607" t="s">
        <v>5328</v>
      </c>
      <c r="O168" s="597"/>
      <c r="P168" s="609" t="s">
        <v>5417</v>
      </c>
      <c r="Q168" s="609" t="s">
        <v>5418</v>
      </c>
      <c r="R168" s="607" t="s">
        <v>233</v>
      </c>
      <c r="S168" s="607"/>
      <c r="T168" s="607" t="s">
        <v>172</v>
      </c>
      <c r="U168" s="607">
        <v>19065832149</v>
      </c>
      <c r="V168" s="678" t="s">
        <v>5419</v>
      </c>
      <c r="W168" s="604">
        <v>43710</v>
      </c>
      <c r="X168" s="601" t="s">
        <v>5301</v>
      </c>
      <c r="Y168" s="597"/>
      <c r="Z168" s="597"/>
      <c r="AA168" s="597"/>
      <c r="AB168" s="597"/>
      <c r="AC168" s="597"/>
      <c r="AD168" s="597"/>
      <c r="AE168" s="597"/>
      <c r="AF168" s="597"/>
      <c r="AG168" s="597"/>
      <c r="AH168" s="597"/>
      <c r="AI168" s="597"/>
      <c r="AJ168" s="597"/>
      <c r="AK168" s="597"/>
      <c r="AL168" s="597"/>
      <c r="AM168" s="597"/>
      <c r="AN168" s="597"/>
      <c r="AO168" s="597"/>
      <c r="AP168" s="597"/>
      <c r="AQ168" s="597"/>
      <c r="AR168" s="597"/>
      <c r="AS168" s="597"/>
      <c r="AT168" s="597"/>
      <c r="AU168" s="597"/>
      <c r="AV168" s="597"/>
    </row>
    <row r="169" spans="1:48" ht="12.75" customHeight="1">
      <c r="A169" s="595"/>
      <c r="B169" s="655">
        <f t="shared" si="7"/>
        <v>110</v>
      </c>
      <c r="C169" s="655"/>
      <c r="D169" s="653" t="s">
        <v>5420</v>
      </c>
      <c r="E169" s="653" t="s">
        <v>5388</v>
      </c>
      <c r="F169" s="653"/>
      <c r="G169" s="607" t="s">
        <v>5343</v>
      </c>
      <c r="H169" s="655" t="s">
        <v>2482</v>
      </c>
      <c r="I169" s="655" t="s">
        <v>2483</v>
      </c>
      <c r="J169" s="655"/>
      <c r="K169" s="655"/>
      <c r="L169" s="655"/>
      <c r="M169" s="653"/>
      <c r="N169" s="655" t="s">
        <v>1241</v>
      </c>
      <c r="O169" s="597"/>
      <c r="P169" s="653" t="s">
        <v>5421</v>
      </c>
      <c r="Q169" s="653" t="s">
        <v>5422</v>
      </c>
      <c r="R169" s="655" t="s">
        <v>114</v>
      </c>
      <c r="S169" s="655" t="s">
        <v>116</v>
      </c>
      <c r="T169" s="655" t="s">
        <v>172</v>
      </c>
      <c r="U169" s="655"/>
      <c r="V169" s="653"/>
      <c r="W169" s="604">
        <v>43709</v>
      </c>
      <c r="X169" s="653" t="s">
        <v>5319</v>
      </c>
      <c r="Y169" s="597"/>
      <c r="Z169" s="597"/>
      <c r="AA169" s="597"/>
      <c r="AB169" s="597"/>
      <c r="AC169" s="597"/>
      <c r="AD169" s="597"/>
      <c r="AE169" s="597"/>
      <c r="AF169" s="597"/>
      <c r="AG169" s="597"/>
      <c r="AH169" s="597"/>
      <c r="AI169" s="597"/>
      <c r="AJ169" s="597"/>
      <c r="AK169" s="597"/>
      <c r="AL169" s="597"/>
      <c r="AM169" s="597"/>
      <c r="AN169" s="597"/>
      <c r="AO169" s="597"/>
      <c r="AP169" s="597"/>
      <c r="AQ169" s="597"/>
      <c r="AR169" s="597"/>
      <c r="AS169" s="597"/>
      <c r="AT169" s="597"/>
      <c r="AU169" s="597"/>
      <c r="AV169" s="597"/>
    </row>
    <row r="170" spans="1:48" ht="12.75" customHeight="1">
      <c r="A170" s="595"/>
      <c r="B170" s="655">
        <f t="shared" si="7"/>
        <v>111</v>
      </c>
      <c r="C170" s="655"/>
      <c r="D170" s="653" t="s">
        <v>5423</v>
      </c>
      <c r="E170" s="653" t="s">
        <v>5388</v>
      </c>
      <c r="F170" s="653"/>
      <c r="G170" s="607" t="s">
        <v>5343</v>
      </c>
      <c r="H170" s="655" t="s">
        <v>2482</v>
      </c>
      <c r="I170" s="655" t="s">
        <v>2483</v>
      </c>
      <c r="J170" s="655"/>
      <c r="K170" s="655"/>
      <c r="L170" s="655"/>
      <c r="M170" s="653"/>
      <c r="N170" s="655" t="s">
        <v>1241</v>
      </c>
      <c r="O170" s="597"/>
      <c r="P170" s="653" t="s">
        <v>5424</v>
      </c>
      <c r="Q170" s="653" t="s">
        <v>5425</v>
      </c>
      <c r="R170" s="655" t="s">
        <v>114</v>
      </c>
      <c r="S170" s="655" t="s">
        <v>176</v>
      </c>
      <c r="T170" s="655" t="s">
        <v>5426</v>
      </c>
      <c r="U170" s="655"/>
      <c r="V170" s="653"/>
      <c r="W170" s="604">
        <v>43709</v>
      </c>
      <c r="X170" s="653" t="s">
        <v>5319</v>
      </c>
      <c r="Y170" s="597"/>
      <c r="Z170" s="597"/>
      <c r="AA170" s="597"/>
      <c r="AB170" s="597"/>
      <c r="AC170" s="597"/>
      <c r="AD170" s="597"/>
      <c r="AE170" s="597"/>
      <c r="AF170" s="597"/>
      <c r="AG170" s="597"/>
      <c r="AH170" s="597"/>
      <c r="AI170" s="597"/>
      <c r="AJ170" s="597"/>
      <c r="AK170" s="597"/>
      <c r="AL170" s="597"/>
      <c r="AM170" s="597"/>
      <c r="AN170" s="597"/>
      <c r="AO170" s="597"/>
      <c r="AP170" s="597"/>
      <c r="AQ170" s="597"/>
      <c r="AR170" s="597"/>
      <c r="AS170" s="597"/>
      <c r="AT170" s="597"/>
      <c r="AU170" s="597"/>
      <c r="AV170" s="597"/>
    </row>
    <row r="171" spans="1:48" ht="12.75" customHeight="1">
      <c r="A171" s="595"/>
      <c r="B171" s="655">
        <f t="shared" si="7"/>
        <v>112</v>
      </c>
      <c r="C171" s="655"/>
      <c r="D171" s="653" t="s">
        <v>5427</v>
      </c>
      <c r="E171" s="653" t="s">
        <v>5388</v>
      </c>
      <c r="F171" s="653"/>
      <c r="G171" s="607" t="s">
        <v>5343</v>
      </c>
      <c r="H171" s="655" t="s">
        <v>2482</v>
      </c>
      <c r="I171" s="655" t="s">
        <v>2483</v>
      </c>
      <c r="J171" s="655"/>
      <c r="K171" s="655"/>
      <c r="L171" s="655"/>
      <c r="M171" s="653"/>
      <c r="N171" s="655" t="s">
        <v>1241</v>
      </c>
      <c r="O171" s="597"/>
      <c r="P171" s="653" t="s">
        <v>5428</v>
      </c>
      <c r="Q171" s="653" t="s">
        <v>5429</v>
      </c>
      <c r="R171" s="655" t="s">
        <v>114</v>
      </c>
      <c r="S171" s="655"/>
      <c r="T171" s="655" t="s">
        <v>5383</v>
      </c>
      <c r="U171" s="655"/>
      <c r="V171" s="653"/>
      <c r="W171" s="604">
        <v>43709</v>
      </c>
      <c r="X171" s="653" t="s">
        <v>5319</v>
      </c>
      <c r="Y171" s="597"/>
      <c r="Z171" s="597"/>
      <c r="AA171" s="597"/>
      <c r="AB171" s="597"/>
      <c r="AC171" s="597"/>
      <c r="AD171" s="597"/>
      <c r="AE171" s="597"/>
      <c r="AF171" s="597"/>
      <c r="AG171" s="597"/>
      <c r="AH171" s="597"/>
      <c r="AI171" s="597"/>
      <c r="AJ171" s="597"/>
      <c r="AK171" s="597"/>
      <c r="AL171" s="597"/>
      <c r="AM171" s="597"/>
      <c r="AN171" s="597"/>
      <c r="AO171" s="597"/>
      <c r="AP171" s="597"/>
      <c r="AQ171" s="597"/>
      <c r="AR171" s="597"/>
      <c r="AS171" s="597"/>
      <c r="AT171" s="597"/>
      <c r="AU171" s="597"/>
      <c r="AV171" s="597"/>
    </row>
    <row r="172" spans="1:48" ht="12.75" customHeight="1">
      <c r="A172" s="595"/>
      <c r="B172" s="655">
        <f t="shared" si="7"/>
        <v>113</v>
      </c>
      <c r="C172" s="655"/>
      <c r="D172" s="653" t="s">
        <v>5430</v>
      </c>
      <c r="E172" s="653" t="s">
        <v>5334</v>
      </c>
      <c r="F172" s="653"/>
      <c r="G172" s="607" t="s">
        <v>5343</v>
      </c>
      <c r="H172" s="655" t="s">
        <v>2482</v>
      </c>
      <c r="I172" s="655" t="s">
        <v>2483</v>
      </c>
      <c r="J172" s="655"/>
      <c r="K172" s="655"/>
      <c r="L172" s="655"/>
      <c r="M172" s="653"/>
      <c r="N172" s="655" t="s">
        <v>1241</v>
      </c>
      <c r="O172" s="597"/>
      <c r="P172" s="653" t="s">
        <v>5431</v>
      </c>
      <c r="Q172" s="653" t="s">
        <v>5432</v>
      </c>
      <c r="R172" s="655" t="s">
        <v>114</v>
      </c>
      <c r="S172" s="655"/>
      <c r="T172" s="655" t="s">
        <v>172</v>
      </c>
      <c r="U172" s="655"/>
      <c r="V172" s="653"/>
      <c r="W172" s="604">
        <v>43709</v>
      </c>
      <c r="X172" s="653" t="s">
        <v>5319</v>
      </c>
      <c r="Y172" s="597"/>
      <c r="Z172" s="597"/>
      <c r="AA172" s="597"/>
      <c r="AB172" s="597"/>
      <c r="AC172" s="597"/>
      <c r="AD172" s="597"/>
      <c r="AE172" s="597"/>
      <c r="AF172" s="597"/>
      <c r="AG172" s="597"/>
      <c r="AH172" s="597"/>
      <c r="AI172" s="597"/>
      <c r="AJ172" s="597"/>
      <c r="AK172" s="597"/>
      <c r="AL172" s="597"/>
      <c r="AM172" s="597"/>
      <c r="AN172" s="597"/>
      <c r="AO172" s="597"/>
      <c r="AP172" s="597"/>
      <c r="AQ172" s="597"/>
      <c r="AR172" s="597"/>
      <c r="AS172" s="597"/>
      <c r="AT172" s="597"/>
      <c r="AU172" s="597"/>
      <c r="AV172" s="597"/>
    </row>
    <row r="173" spans="1:48" ht="12.75" customHeight="1">
      <c r="A173" s="595"/>
      <c r="B173" s="655">
        <f t="shared" si="7"/>
        <v>114</v>
      </c>
      <c r="C173" s="655"/>
      <c r="D173" s="653" t="s">
        <v>5433</v>
      </c>
      <c r="E173" s="653" t="s">
        <v>5334</v>
      </c>
      <c r="F173" s="653"/>
      <c r="G173" s="607" t="s">
        <v>5343</v>
      </c>
      <c r="H173" s="655" t="s">
        <v>5434</v>
      </c>
      <c r="I173" s="655" t="s">
        <v>5416</v>
      </c>
      <c r="J173" s="655"/>
      <c r="K173" s="655"/>
      <c r="L173" s="655"/>
      <c r="M173" s="653"/>
      <c r="N173" s="655" t="s">
        <v>5328</v>
      </c>
      <c r="O173" s="597"/>
      <c r="P173" s="653" t="s">
        <v>5435</v>
      </c>
      <c r="Q173" s="653" t="s">
        <v>5436</v>
      </c>
      <c r="R173" s="655" t="s">
        <v>114</v>
      </c>
      <c r="S173" s="655"/>
      <c r="T173" s="655" t="s">
        <v>172</v>
      </c>
      <c r="U173" s="655"/>
      <c r="V173" s="653"/>
      <c r="W173" s="604">
        <v>43709</v>
      </c>
      <c r="X173" s="653" t="s">
        <v>5319</v>
      </c>
      <c r="Y173" s="597"/>
      <c r="Z173" s="597"/>
      <c r="AA173" s="597"/>
      <c r="AB173" s="597"/>
      <c r="AC173" s="597"/>
      <c r="AD173" s="597"/>
      <c r="AE173" s="597"/>
      <c r="AF173" s="597"/>
      <c r="AG173" s="597"/>
      <c r="AH173" s="597"/>
      <c r="AI173" s="597"/>
      <c r="AJ173" s="597"/>
      <c r="AK173" s="597"/>
      <c r="AL173" s="597"/>
      <c r="AM173" s="597"/>
      <c r="AN173" s="597"/>
      <c r="AO173" s="597"/>
      <c r="AP173" s="597"/>
      <c r="AQ173" s="597"/>
      <c r="AR173" s="597"/>
      <c r="AS173" s="597"/>
      <c r="AT173" s="597"/>
      <c r="AU173" s="597"/>
      <c r="AV173" s="597"/>
    </row>
    <row r="174" spans="1:48" ht="12.75" customHeight="1">
      <c r="A174" s="595"/>
      <c r="B174" s="655">
        <f t="shared" si="7"/>
        <v>115</v>
      </c>
      <c r="C174" s="655"/>
      <c r="D174" s="653" t="s">
        <v>5437</v>
      </c>
      <c r="E174" s="653" t="s">
        <v>5334</v>
      </c>
      <c r="F174" s="653"/>
      <c r="G174" s="607" t="s">
        <v>5343</v>
      </c>
      <c r="H174" s="655" t="s">
        <v>2482</v>
      </c>
      <c r="I174" s="655" t="s">
        <v>2483</v>
      </c>
      <c r="J174" s="655"/>
      <c r="K174" s="655"/>
      <c r="L174" s="655"/>
      <c r="M174" s="653"/>
      <c r="N174" s="655" t="s">
        <v>1241</v>
      </c>
      <c r="O174" s="597"/>
      <c r="P174" s="653" t="s">
        <v>5438</v>
      </c>
      <c r="Q174" s="653" t="s">
        <v>5439</v>
      </c>
      <c r="R174" s="655" t="s">
        <v>114</v>
      </c>
      <c r="S174" s="655" t="s">
        <v>176</v>
      </c>
      <c r="T174" s="655" t="s">
        <v>5383</v>
      </c>
      <c r="U174" s="655"/>
      <c r="V174" s="653"/>
      <c r="W174" s="604">
        <v>43709</v>
      </c>
      <c r="X174" s="653" t="s">
        <v>5319</v>
      </c>
      <c r="Y174" s="597"/>
      <c r="Z174" s="597"/>
      <c r="AA174" s="597"/>
      <c r="AB174" s="597"/>
      <c r="AC174" s="597"/>
      <c r="AD174" s="597"/>
      <c r="AE174" s="597"/>
      <c r="AF174" s="597"/>
      <c r="AG174" s="597"/>
      <c r="AH174" s="597"/>
      <c r="AI174" s="597"/>
      <c r="AJ174" s="597"/>
      <c r="AK174" s="597"/>
      <c r="AL174" s="597"/>
      <c r="AM174" s="597"/>
      <c r="AN174" s="597"/>
      <c r="AO174" s="597"/>
      <c r="AP174" s="597"/>
      <c r="AQ174" s="597"/>
      <c r="AR174" s="597"/>
      <c r="AS174" s="597"/>
      <c r="AT174" s="597"/>
      <c r="AU174" s="597"/>
      <c r="AV174" s="597"/>
    </row>
    <row r="175" spans="1:48" ht="12.75" customHeight="1">
      <c r="A175" s="595"/>
      <c r="B175" s="655">
        <f t="shared" si="7"/>
        <v>116</v>
      </c>
      <c r="C175" s="655"/>
      <c r="D175" s="653" t="s">
        <v>5440</v>
      </c>
      <c r="E175" s="653" t="s">
        <v>5334</v>
      </c>
      <c r="F175" s="653"/>
      <c r="G175" s="607" t="s">
        <v>5343</v>
      </c>
      <c r="H175" s="655" t="s">
        <v>2482</v>
      </c>
      <c r="I175" s="655" t="s">
        <v>2483</v>
      </c>
      <c r="J175" s="655"/>
      <c r="K175" s="655"/>
      <c r="L175" s="655"/>
      <c r="M175" s="653"/>
      <c r="N175" s="655" t="s">
        <v>1241</v>
      </c>
      <c r="O175" s="597"/>
      <c r="P175" s="653" t="s">
        <v>5441</v>
      </c>
      <c r="Q175" s="653" t="s">
        <v>5442</v>
      </c>
      <c r="R175" s="655" t="s">
        <v>114</v>
      </c>
      <c r="S175" s="655"/>
      <c r="T175" s="655" t="s">
        <v>5383</v>
      </c>
      <c r="U175" s="655"/>
      <c r="V175" s="653"/>
      <c r="W175" s="604">
        <v>43709</v>
      </c>
      <c r="X175" s="653" t="s">
        <v>5319</v>
      </c>
      <c r="Y175" s="597"/>
      <c r="Z175" s="597"/>
      <c r="AA175" s="597"/>
      <c r="AB175" s="597"/>
      <c r="AC175" s="597"/>
      <c r="AD175" s="597"/>
      <c r="AE175" s="597"/>
      <c r="AF175" s="597"/>
      <c r="AG175" s="597"/>
      <c r="AH175" s="597"/>
      <c r="AI175" s="597"/>
      <c r="AJ175" s="597"/>
      <c r="AK175" s="597"/>
      <c r="AL175" s="597"/>
      <c r="AM175" s="597"/>
      <c r="AN175" s="597"/>
      <c r="AO175" s="597"/>
      <c r="AP175" s="597"/>
      <c r="AQ175" s="597"/>
      <c r="AR175" s="597"/>
      <c r="AS175" s="597"/>
      <c r="AT175" s="597"/>
      <c r="AU175" s="597"/>
      <c r="AV175" s="597"/>
    </row>
    <row r="176" spans="1:48" ht="12.75" customHeight="1">
      <c r="A176" s="595"/>
      <c r="B176" s="655">
        <f t="shared" si="7"/>
        <v>117</v>
      </c>
      <c r="C176" s="655"/>
      <c r="D176" s="653" t="s">
        <v>5443</v>
      </c>
      <c r="E176" s="653" t="s">
        <v>5334</v>
      </c>
      <c r="F176" s="653"/>
      <c r="G176" s="607" t="s">
        <v>5343</v>
      </c>
      <c r="H176" s="655" t="s">
        <v>2482</v>
      </c>
      <c r="I176" s="655" t="s">
        <v>2483</v>
      </c>
      <c r="J176" s="655"/>
      <c r="K176" s="655"/>
      <c r="L176" s="655"/>
      <c r="M176" s="653"/>
      <c r="N176" s="655" t="s">
        <v>1241</v>
      </c>
      <c r="O176" s="597"/>
      <c r="P176" s="653" t="s">
        <v>5444</v>
      </c>
      <c r="Q176" s="653" t="s">
        <v>5445</v>
      </c>
      <c r="R176" s="655" t="s">
        <v>114</v>
      </c>
      <c r="S176" s="655"/>
      <c r="T176" s="655" t="s">
        <v>172</v>
      </c>
      <c r="U176" s="655"/>
      <c r="V176" s="653"/>
      <c r="W176" s="604">
        <v>43709</v>
      </c>
      <c r="X176" s="653" t="s">
        <v>5319</v>
      </c>
      <c r="Y176" s="597"/>
      <c r="Z176" s="597"/>
      <c r="AA176" s="597"/>
      <c r="AB176" s="597"/>
      <c r="AC176" s="597"/>
      <c r="AD176" s="597"/>
      <c r="AE176" s="597"/>
      <c r="AF176" s="597"/>
      <c r="AG176" s="597"/>
      <c r="AH176" s="597"/>
      <c r="AI176" s="597"/>
      <c r="AJ176" s="597"/>
      <c r="AK176" s="597"/>
      <c r="AL176" s="597"/>
      <c r="AM176" s="597"/>
      <c r="AN176" s="597"/>
      <c r="AO176" s="597"/>
      <c r="AP176" s="597"/>
      <c r="AQ176" s="597"/>
      <c r="AR176" s="597"/>
      <c r="AS176" s="597"/>
      <c r="AT176" s="597"/>
      <c r="AU176" s="597"/>
      <c r="AV176" s="597"/>
    </row>
    <row r="177" spans="1:48" ht="12.75" customHeight="1">
      <c r="A177" s="595"/>
      <c r="B177" s="655">
        <f t="shared" si="7"/>
        <v>118</v>
      </c>
      <c r="C177" s="655"/>
      <c r="D177" s="653" t="s">
        <v>5446</v>
      </c>
      <c r="E177" s="653" t="s">
        <v>5334</v>
      </c>
      <c r="F177" s="653"/>
      <c r="G177" s="607" t="s">
        <v>5343</v>
      </c>
      <c r="H177" s="655" t="s">
        <v>2482</v>
      </c>
      <c r="I177" s="655" t="s">
        <v>2483</v>
      </c>
      <c r="J177" s="655"/>
      <c r="K177" s="655"/>
      <c r="L177" s="655"/>
      <c r="M177" s="653"/>
      <c r="N177" s="655" t="s">
        <v>1241</v>
      </c>
      <c r="O177" s="597"/>
      <c r="P177" s="653" t="s">
        <v>5447</v>
      </c>
      <c r="Q177" s="653" t="s">
        <v>5448</v>
      </c>
      <c r="R177" s="655" t="s">
        <v>114</v>
      </c>
      <c r="S177" s="655"/>
      <c r="T177" s="655" t="s">
        <v>5383</v>
      </c>
      <c r="U177" s="655"/>
      <c r="V177" s="653"/>
      <c r="W177" s="604">
        <v>43709</v>
      </c>
      <c r="X177" s="653" t="s">
        <v>5319</v>
      </c>
      <c r="Y177" s="597"/>
      <c r="Z177" s="597"/>
      <c r="AA177" s="597"/>
      <c r="AB177" s="597"/>
      <c r="AC177" s="597"/>
      <c r="AD177" s="597"/>
      <c r="AE177" s="597"/>
      <c r="AF177" s="597"/>
      <c r="AG177" s="597"/>
      <c r="AH177" s="597"/>
      <c r="AI177" s="597"/>
      <c r="AJ177" s="597"/>
      <c r="AK177" s="597"/>
      <c r="AL177" s="597"/>
      <c r="AM177" s="597"/>
      <c r="AN177" s="597"/>
      <c r="AO177" s="597"/>
      <c r="AP177" s="597"/>
      <c r="AQ177" s="597"/>
      <c r="AR177" s="597"/>
      <c r="AS177" s="597"/>
      <c r="AT177" s="597"/>
      <c r="AU177" s="597"/>
      <c r="AV177" s="597"/>
    </row>
    <row r="178" spans="1:48" ht="12.75" customHeight="1">
      <c r="A178" s="595"/>
      <c r="B178" s="655">
        <f t="shared" si="7"/>
        <v>119</v>
      </c>
      <c r="C178" s="655"/>
      <c r="D178" s="653" t="s">
        <v>5449</v>
      </c>
      <c r="E178" s="653" t="s">
        <v>5334</v>
      </c>
      <c r="F178" s="653"/>
      <c r="G178" s="607" t="s">
        <v>5343</v>
      </c>
      <c r="H178" s="655" t="s">
        <v>2482</v>
      </c>
      <c r="I178" s="655" t="s">
        <v>2483</v>
      </c>
      <c r="J178" s="655"/>
      <c r="K178" s="655"/>
      <c r="L178" s="655"/>
      <c r="M178" s="653"/>
      <c r="N178" s="655" t="s">
        <v>1241</v>
      </c>
      <c r="O178" s="597"/>
      <c r="P178" s="653" t="s">
        <v>5450</v>
      </c>
      <c r="Q178" s="653" t="s">
        <v>5451</v>
      </c>
      <c r="R178" s="655" t="s">
        <v>294</v>
      </c>
      <c r="S178" s="655"/>
      <c r="T178" s="655" t="s">
        <v>172</v>
      </c>
      <c r="U178" s="655"/>
      <c r="V178" s="653"/>
      <c r="W178" s="604">
        <v>43709</v>
      </c>
      <c r="X178" s="653" t="s">
        <v>5319</v>
      </c>
      <c r="Y178" s="597"/>
      <c r="Z178" s="597"/>
      <c r="AA178" s="597"/>
      <c r="AB178" s="597"/>
      <c r="AC178" s="597"/>
      <c r="AD178" s="597"/>
      <c r="AE178" s="597"/>
      <c r="AF178" s="597"/>
      <c r="AG178" s="597"/>
      <c r="AH178" s="597"/>
      <c r="AI178" s="597"/>
      <c r="AJ178" s="597"/>
      <c r="AK178" s="597"/>
      <c r="AL178" s="597"/>
      <c r="AM178" s="597"/>
      <c r="AN178" s="597"/>
      <c r="AO178" s="597"/>
      <c r="AP178" s="597"/>
      <c r="AQ178" s="597"/>
      <c r="AR178" s="597"/>
      <c r="AS178" s="597"/>
      <c r="AT178" s="597"/>
      <c r="AU178" s="597"/>
      <c r="AV178" s="597"/>
    </row>
    <row r="179" spans="1:48" ht="12.75" customHeight="1">
      <c r="A179" s="595"/>
      <c r="B179" s="655">
        <f t="shared" si="7"/>
        <v>120</v>
      </c>
      <c r="C179" s="655"/>
      <c r="D179" s="653" t="s">
        <v>5452</v>
      </c>
      <c r="E179" s="653" t="s">
        <v>5334</v>
      </c>
      <c r="F179" s="653"/>
      <c r="G179" s="607" t="s">
        <v>5343</v>
      </c>
      <c r="H179" s="655" t="s">
        <v>2482</v>
      </c>
      <c r="I179" s="655" t="s">
        <v>2483</v>
      </c>
      <c r="J179" s="655"/>
      <c r="K179" s="655"/>
      <c r="L179" s="655"/>
      <c r="M179" s="653"/>
      <c r="N179" s="655" t="s">
        <v>1241</v>
      </c>
      <c r="O179" s="597"/>
      <c r="P179" s="653" t="s">
        <v>5453</v>
      </c>
      <c r="Q179" s="653" t="s">
        <v>5454</v>
      </c>
      <c r="R179" s="655" t="s">
        <v>114</v>
      </c>
      <c r="S179" s="655"/>
      <c r="T179" s="655" t="s">
        <v>5383</v>
      </c>
      <c r="U179" s="655"/>
      <c r="V179" s="653"/>
      <c r="W179" s="604">
        <v>43709</v>
      </c>
      <c r="X179" s="653" t="s">
        <v>5319</v>
      </c>
      <c r="Y179" s="597"/>
      <c r="Z179" s="597"/>
      <c r="AA179" s="597"/>
      <c r="AB179" s="597"/>
      <c r="AC179" s="597"/>
      <c r="AD179" s="597"/>
      <c r="AE179" s="597"/>
      <c r="AF179" s="597"/>
      <c r="AG179" s="597"/>
      <c r="AH179" s="597"/>
      <c r="AI179" s="597"/>
      <c r="AJ179" s="597"/>
      <c r="AK179" s="597"/>
      <c r="AL179" s="597"/>
      <c r="AM179" s="597"/>
      <c r="AN179" s="597"/>
      <c r="AO179" s="597"/>
      <c r="AP179" s="597"/>
      <c r="AQ179" s="597"/>
      <c r="AR179" s="597"/>
      <c r="AS179" s="597"/>
      <c r="AT179" s="597"/>
      <c r="AU179" s="597"/>
      <c r="AV179" s="597"/>
    </row>
    <row r="180" spans="1:48" ht="12.75" customHeight="1">
      <c r="A180" s="595"/>
      <c r="B180" s="655">
        <f t="shared" si="7"/>
        <v>121</v>
      </c>
      <c r="C180" s="655"/>
      <c r="D180" s="653" t="s">
        <v>5455</v>
      </c>
      <c r="E180" s="653" t="s">
        <v>5334</v>
      </c>
      <c r="F180" s="653"/>
      <c r="G180" s="607" t="s">
        <v>5343</v>
      </c>
      <c r="H180" s="655" t="s">
        <v>2482</v>
      </c>
      <c r="I180" s="655" t="s">
        <v>2483</v>
      </c>
      <c r="J180" s="655"/>
      <c r="K180" s="655"/>
      <c r="L180" s="655"/>
      <c r="M180" s="653"/>
      <c r="N180" s="655" t="s">
        <v>1241</v>
      </c>
      <c r="O180" s="597"/>
      <c r="P180" s="653" t="s">
        <v>5456</v>
      </c>
      <c r="Q180" s="653" t="s">
        <v>5457</v>
      </c>
      <c r="R180" s="655" t="s">
        <v>114</v>
      </c>
      <c r="S180" s="655"/>
      <c r="T180" s="655" t="s">
        <v>172</v>
      </c>
      <c r="U180" s="655"/>
      <c r="V180" s="653"/>
      <c r="W180" s="604">
        <v>43709</v>
      </c>
      <c r="X180" s="653" t="s">
        <v>5319</v>
      </c>
      <c r="Y180" s="597"/>
      <c r="Z180" s="597"/>
      <c r="AA180" s="597"/>
      <c r="AB180" s="597"/>
      <c r="AC180" s="597"/>
      <c r="AD180" s="597"/>
      <c r="AE180" s="597"/>
      <c r="AF180" s="597"/>
      <c r="AG180" s="597"/>
      <c r="AH180" s="597"/>
      <c r="AI180" s="597"/>
      <c r="AJ180" s="597"/>
      <c r="AK180" s="597"/>
      <c r="AL180" s="597"/>
      <c r="AM180" s="597"/>
      <c r="AN180" s="597"/>
      <c r="AO180" s="597"/>
      <c r="AP180" s="597"/>
      <c r="AQ180" s="597"/>
      <c r="AR180" s="597"/>
      <c r="AS180" s="597"/>
      <c r="AT180" s="597"/>
      <c r="AU180" s="597"/>
      <c r="AV180" s="597"/>
    </row>
    <row r="181" spans="1:48" ht="12.75" customHeight="1">
      <c r="A181" s="595"/>
      <c r="B181" s="655">
        <f t="shared" si="7"/>
        <v>122</v>
      </c>
      <c r="C181" s="655"/>
      <c r="D181" s="653" t="s">
        <v>5458</v>
      </c>
      <c r="E181" s="653" t="s">
        <v>5334</v>
      </c>
      <c r="F181" s="653"/>
      <c r="G181" s="607" t="s">
        <v>5343</v>
      </c>
      <c r="H181" s="655" t="s">
        <v>2482</v>
      </c>
      <c r="I181" s="655" t="s">
        <v>2483</v>
      </c>
      <c r="J181" s="655"/>
      <c r="K181" s="655"/>
      <c r="L181" s="655"/>
      <c r="M181" s="653"/>
      <c r="N181" s="655" t="s">
        <v>1241</v>
      </c>
      <c r="O181" s="597"/>
      <c r="P181" s="653" t="s">
        <v>5459</v>
      </c>
      <c r="Q181" s="653" t="s">
        <v>5460</v>
      </c>
      <c r="R181" s="655" t="s">
        <v>114</v>
      </c>
      <c r="S181" s="655"/>
      <c r="T181" s="655" t="s">
        <v>172</v>
      </c>
      <c r="U181" s="655"/>
      <c r="V181" s="653"/>
      <c r="W181" s="604">
        <v>43709</v>
      </c>
      <c r="X181" s="653" t="s">
        <v>5319</v>
      </c>
      <c r="Y181" s="597"/>
      <c r="Z181" s="597"/>
      <c r="AA181" s="597"/>
      <c r="AB181" s="597"/>
      <c r="AC181" s="597"/>
      <c r="AD181" s="597"/>
      <c r="AE181" s="597"/>
      <c r="AF181" s="597"/>
      <c r="AG181" s="597"/>
      <c r="AH181" s="597"/>
      <c r="AI181" s="597"/>
      <c r="AJ181" s="597"/>
      <c r="AK181" s="597"/>
      <c r="AL181" s="597"/>
      <c r="AM181" s="597"/>
      <c r="AN181" s="597"/>
      <c r="AO181" s="597"/>
      <c r="AP181" s="597"/>
      <c r="AQ181" s="597"/>
      <c r="AR181" s="597"/>
      <c r="AS181" s="597"/>
      <c r="AT181" s="597"/>
      <c r="AU181" s="597"/>
      <c r="AV181" s="597"/>
    </row>
    <row r="182" spans="1:48" ht="12.75" customHeight="1">
      <c r="A182" s="595"/>
      <c r="B182" s="655">
        <f t="shared" si="7"/>
        <v>123</v>
      </c>
      <c r="C182" s="655"/>
      <c r="D182" s="601" t="s">
        <v>5461</v>
      </c>
      <c r="E182" s="601" t="s">
        <v>5294</v>
      </c>
      <c r="F182" s="601"/>
      <c r="G182" s="603" t="s">
        <v>5295</v>
      </c>
      <c r="H182" s="607" t="s">
        <v>5462</v>
      </c>
      <c r="I182" s="607" t="s">
        <v>5463</v>
      </c>
      <c r="J182" s="607" t="s">
        <v>5464</v>
      </c>
      <c r="K182" s="607"/>
      <c r="L182" s="607"/>
      <c r="M182" s="601"/>
      <c r="N182" s="607" t="s">
        <v>1365</v>
      </c>
      <c r="O182" s="597"/>
      <c r="P182" s="609" t="s">
        <v>5465</v>
      </c>
      <c r="Q182" s="609" t="s">
        <v>5466</v>
      </c>
      <c r="R182" s="607" t="s">
        <v>219</v>
      </c>
      <c r="S182" s="607"/>
      <c r="T182" s="607" t="s">
        <v>172</v>
      </c>
      <c r="U182" s="607">
        <v>19025258047</v>
      </c>
      <c r="V182" s="601"/>
      <c r="W182" s="604">
        <v>43735</v>
      </c>
      <c r="X182" s="601" t="s">
        <v>5301</v>
      </c>
      <c r="Y182" s="597"/>
      <c r="Z182" s="597"/>
      <c r="AA182" s="597"/>
      <c r="AB182" s="597"/>
      <c r="AC182" s="597"/>
      <c r="AD182" s="597"/>
      <c r="AE182" s="597"/>
      <c r="AF182" s="597"/>
      <c r="AG182" s="597"/>
      <c r="AH182" s="597"/>
      <c r="AI182" s="597"/>
      <c r="AJ182" s="597"/>
      <c r="AK182" s="597"/>
      <c r="AL182" s="597"/>
      <c r="AM182" s="597"/>
      <c r="AN182" s="597"/>
      <c r="AO182" s="597"/>
      <c r="AP182" s="597"/>
      <c r="AQ182" s="597"/>
      <c r="AR182" s="597"/>
      <c r="AS182" s="597"/>
      <c r="AT182" s="597"/>
      <c r="AU182" s="597"/>
      <c r="AV182" s="597"/>
    </row>
    <row r="183" spans="1:48" ht="12.75" customHeight="1">
      <c r="A183" s="595"/>
      <c r="B183" s="655">
        <f t="shared" si="7"/>
        <v>124</v>
      </c>
      <c r="C183" s="655"/>
      <c r="D183" s="609" t="s">
        <v>5467</v>
      </c>
      <c r="E183" s="609" t="s">
        <v>5334</v>
      </c>
      <c r="F183" s="609"/>
      <c r="G183" s="607" t="s">
        <v>5325</v>
      </c>
      <c r="H183" s="607" t="s">
        <v>5468</v>
      </c>
      <c r="I183" s="607" t="s">
        <v>5416</v>
      </c>
      <c r="J183" s="607"/>
      <c r="K183" s="607"/>
      <c r="L183" s="607"/>
      <c r="M183" s="608"/>
      <c r="N183" s="607" t="s">
        <v>1241</v>
      </c>
      <c r="O183" s="597"/>
      <c r="P183" s="609" t="s">
        <v>5469</v>
      </c>
      <c r="Q183" s="609" t="s">
        <v>5470</v>
      </c>
      <c r="R183" s="607" t="s">
        <v>233</v>
      </c>
      <c r="S183" s="607"/>
      <c r="T183" s="607" t="s">
        <v>103</v>
      </c>
      <c r="U183" s="607">
        <v>19055514822</v>
      </c>
      <c r="V183" s="607"/>
      <c r="W183" s="604">
        <v>43739</v>
      </c>
      <c r="X183" s="601" t="s">
        <v>5319</v>
      </c>
      <c r="Y183" s="597"/>
      <c r="Z183" s="597"/>
      <c r="AA183" s="597"/>
      <c r="AB183" s="597"/>
      <c r="AC183" s="597"/>
      <c r="AD183" s="597"/>
      <c r="AE183" s="597"/>
      <c r="AF183" s="597"/>
      <c r="AG183" s="597"/>
      <c r="AH183" s="597"/>
      <c r="AI183" s="597"/>
      <c r="AJ183" s="597"/>
      <c r="AK183" s="597"/>
      <c r="AL183" s="597"/>
      <c r="AM183" s="597"/>
      <c r="AN183" s="597"/>
      <c r="AO183" s="597"/>
      <c r="AP183" s="597"/>
      <c r="AQ183" s="597"/>
      <c r="AR183" s="597"/>
      <c r="AS183" s="597"/>
      <c r="AT183" s="597"/>
      <c r="AU183" s="597"/>
      <c r="AV183" s="597"/>
    </row>
    <row r="184" spans="1:48" ht="12.75" customHeight="1">
      <c r="A184" s="595"/>
      <c r="B184" s="655">
        <f t="shared" si="7"/>
        <v>125</v>
      </c>
      <c r="C184" s="655"/>
      <c r="D184" s="653" t="s">
        <v>5471</v>
      </c>
      <c r="E184" s="653" t="s">
        <v>5472</v>
      </c>
      <c r="F184" s="653"/>
      <c r="G184" s="607" t="s">
        <v>5343</v>
      </c>
      <c r="H184" s="655" t="s">
        <v>2482</v>
      </c>
      <c r="I184" s="655" t="s">
        <v>2483</v>
      </c>
      <c r="J184" s="655"/>
      <c r="K184" s="655"/>
      <c r="L184" s="655"/>
      <c r="M184" s="653"/>
      <c r="N184" s="655" t="s">
        <v>1241</v>
      </c>
      <c r="O184" s="597"/>
      <c r="P184" s="653" t="s">
        <v>5473</v>
      </c>
      <c r="Q184" s="653" t="s">
        <v>5474</v>
      </c>
      <c r="R184" s="655" t="s">
        <v>114</v>
      </c>
      <c r="S184" s="655"/>
      <c r="T184" s="655" t="s">
        <v>5383</v>
      </c>
      <c r="U184" s="607">
        <v>18034521825</v>
      </c>
      <c r="V184" s="653"/>
      <c r="W184" s="604">
        <v>43770</v>
      </c>
      <c r="X184" s="601" t="s">
        <v>5292</v>
      </c>
      <c r="Y184" s="597"/>
      <c r="Z184" s="597"/>
      <c r="AA184" s="597"/>
      <c r="AB184" s="597"/>
      <c r="AC184" s="597"/>
      <c r="AD184" s="597"/>
      <c r="AE184" s="597"/>
      <c r="AF184" s="597"/>
      <c r="AG184" s="597"/>
      <c r="AH184" s="597"/>
      <c r="AI184" s="597"/>
      <c r="AJ184" s="597"/>
      <c r="AK184" s="597"/>
      <c r="AL184" s="597"/>
      <c r="AM184" s="597"/>
      <c r="AN184" s="597"/>
      <c r="AO184" s="597"/>
      <c r="AP184" s="597"/>
      <c r="AQ184" s="597"/>
      <c r="AR184" s="597"/>
      <c r="AS184" s="597"/>
      <c r="AT184" s="597"/>
      <c r="AU184" s="597"/>
      <c r="AV184" s="597"/>
    </row>
    <row r="185" spans="1:48" ht="12.75" customHeight="1">
      <c r="A185" s="595"/>
      <c r="B185" s="655">
        <f t="shared" si="7"/>
        <v>126</v>
      </c>
      <c r="C185" s="655"/>
      <c r="D185" s="653" t="s">
        <v>5475</v>
      </c>
      <c r="E185" s="653" t="s">
        <v>5472</v>
      </c>
      <c r="F185" s="653"/>
      <c r="G185" s="607" t="s">
        <v>5343</v>
      </c>
      <c r="H185" s="655" t="s">
        <v>5476</v>
      </c>
      <c r="I185" s="655" t="s">
        <v>5416</v>
      </c>
      <c r="J185" s="655"/>
      <c r="K185" s="655"/>
      <c r="L185" s="655"/>
      <c r="M185" s="653"/>
      <c r="N185" s="655" t="s">
        <v>1241</v>
      </c>
      <c r="O185" s="597"/>
      <c r="P185" s="653" t="s">
        <v>5477</v>
      </c>
      <c r="Q185" s="653" t="s">
        <v>5478</v>
      </c>
      <c r="R185" s="655" t="s">
        <v>114</v>
      </c>
      <c r="S185" s="655"/>
      <c r="T185" s="655" t="s">
        <v>103</v>
      </c>
      <c r="U185" s="655">
        <v>19055515019</v>
      </c>
      <c r="V185" s="653"/>
      <c r="W185" s="604">
        <v>43770</v>
      </c>
      <c r="X185" s="601" t="s">
        <v>5292</v>
      </c>
      <c r="Y185" s="597"/>
      <c r="Z185" s="597"/>
      <c r="AA185" s="597"/>
      <c r="AB185" s="597"/>
      <c r="AC185" s="597"/>
      <c r="AD185" s="597"/>
      <c r="AE185" s="597"/>
      <c r="AF185" s="597"/>
      <c r="AG185" s="597"/>
      <c r="AH185" s="597"/>
      <c r="AI185" s="597"/>
      <c r="AJ185" s="597"/>
      <c r="AK185" s="597"/>
      <c r="AL185" s="597"/>
      <c r="AM185" s="597"/>
      <c r="AN185" s="597"/>
      <c r="AO185" s="597"/>
      <c r="AP185" s="597"/>
      <c r="AQ185" s="597"/>
      <c r="AR185" s="597"/>
      <c r="AS185" s="597"/>
      <c r="AT185" s="597"/>
      <c r="AU185" s="597"/>
      <c r="AV185" s="597"/>
    </row>
    <row r="186" spans="1:48" ht="12.75" customHeight="1">
      <c r="A186" s="595"/>
      <c r="B186" s="655">
        <f t="shared" si="7"/>
        <v>127</v>
      </c>
      <c r="C186" s="655"/>
      <c r="D186" s="609" t="s">
        <v>5479</v>
      </c>
      <c r="E186" s="609" t="s">
        <v>5308</v>
      </c>
      <c r="F186" s="609"/>
      <c r="G186" s="607" t="s">
        <v>5480</v>
      </c>
      <c r="H186" s="607" t="s">
        <v>5481</v>
      </c>
      <c r="I186" s="607" t="s">
        <v>5482</v>
      </c>
      <c r="J186" s="607"/>
      <c r="K186" s="607"/>
      <c r="L186" s="607"/>
      <c r="M186" s="608"/>
      <c r="N186" s="607" t="s">
        <v>1241</v>
      </c>
      <c r="O186" s="597"/>
      <c r="P186" s="609" t="s">
        <v>5483</v>
      </c>
      <c r="Q186" s="609" t="s">
        <v>5484</v>
      </c>
      <c r="R186" s="607" t="s">
        <v>219</v>
      </c>
      <c r="S186" s="607"/>
      <c r="T186" s="607" t="s">
        <v>103</v>
      </c>
      <c r="U186" s="607">
        <v>19065832214</v>
      </c>
      <c r="V186" s="607"/>
      <c r="W186" s="604">
        <v>43772</v>
      </c>
      <c r="X186" s="601" t="s">
        <v>5292</v>
      </c>
      <c r="Y186" s="597"/>
      <c r="Z186" s="597"/>
      <c r="AA186" s="597"/>
      <c r="AB186" s="597"/>
      <c r="AC186" s="597"/>
      <c r="AD186" s="597"/>
      <c r="AE186" s="597"/>
      <c r="AF186" s="597"/>
      <c r="AG186" s="597"/>
      <c r="AH186" s="597"/>
      <c r="AI186" s="597"/>
      <c r="AJ186" s="597"/>
      <c r="AK186" s="597"/>
      <c r="AL186" s="597"/>
      <c r="AM186" s="597"/>
      <c r="AN186" s="597"/>
      <c r="AO186" s="597"/>
      <c r="AP186" s="597"/>
      <c r="AQ186" s="597"/>
      <c r="AR186" s="597"/>
      <c r="AS186" s="597"/>
      <c r="AT186" s="597"/>
      <c r="AU186" s="597"/>
      <c r="AV186" s="597"/>
    </row>
    <row r="187" spans="1:48" ht="12.75" customHeight="1">
      <c r="A187" s="595"/>
      <c r="B187" s="655">
        <f t="shared" si="7"/>
        <v>128</v>
      </c>
      <c r="C187" s="655"/>
      <c r="D187" s="609" t="s">
        <v>5485</v>
      </c>
      <c r="E187" s="609" t="s">
        <v>376</v>
      </c>
      <c r="F187" s="609"/>
      <c r="G187" s="607" t="s">
        <v>5295</v>
      </c>
      <c r="H187" s="607" t="s">
        <v>5486</v>
      </c>
      <c r="I187" s="607" t="s">
        <v>5487</v>
      </c>
      <c r="J187" s="607"/>
      <c r="K187" s="607"/>
      <c r="L187" s="607"/>
      <c r="M187" s="608"/>
      <c r="N187" s="607" t="s">
        <v>1241</v>
      </c>
      <c r="O187" s="597"/>
      <c r="P187" s="609" t="s">
        <v>5488</v>
      </c>
      <c r="Q187" s="609" t="s">
        <v>5489</v>
      </c>
      <c r="R187" s="607" t="s">
        <v>219</v>
      </c>
      <c r="S187" s="607"/>
      <c r="T187" s="607" t="s">
        <v>103</v>
      </c>
      <c r="U187" s="607">
        <v>19001929470</v>
      </c>
      <c r="V187" s="607"/>
      <c r="W187" s="604">
        <v>43783</v>
      </c>
      <c r="X187" s="601" t="s">
        <v>140</v>
      </c>
      <c r="Y187" s="597"/>
      <c r="Z187" s="597"/>
      <c r="AA187" s="597"/>
      <c r="AB187" s="597"/>
      <c r="AC187" s="597"/>
      <c r="AD187" s="597"/>
      <c r="AE187" s="597"/>
      <c r="AF187" s="597"/>
      <c r="AG187" s="597"/>
      <c r="AH187" s="597"/>
      <c r="AI187" s="597"/>
      <c r="AJ187" s="597"/>
      <c r="AK187" s="597"/>
      <c r="AL187" s="597"/>
      <c r="AM187" s="597"/>
      <c r="AN187" s="597"/>
      <c r="AO187" s="597"/>
      <c r="AP187" s="597"/>
      <c r="AQ187" s="597"/>
      <c r="AR187" s="597"/>
      <c r="AS187" s="597"/>
      <c r="AT187" s="597"/>
      <c r="AU187" s="597"/>
      <c r="AV187" s="597"/>
    </row>
    <row r="188" spans="1:48" ht="12.75" customHeight="1">
      <c r="A188" s="595"/>
      <c r="B188" s="655">
        <f t="shared" si="7"/>
        <v>129</v>
      </c>
      <c r="C188" s="655"/>
      <c r="D188" s="609" t="s">
        <v>5490</v>
      </c>
      <c r="E188" s="609" t="s">
        <v>5294</v>
      </c>
      <c r="F188" s="609"/>
      <c r="G188" s="607" t="s">
        <v>5295</v>
      </c>
      <c r="H188" s="607" t="s">
        <v>5491</v>
      </c>
      <c r="I188" s="607" t="s">
        <v>5492</v>
      </c>
      <c r="J188" s="607"/>
      <c r="K188" s="607"/>
      <c r="L188" s="607"/>
      <c r="M188" s="608"/>
      <c r="N188" s="607" t="s">
        <v>1241</v>
      </c>
      <c r="O188" s="597"/>
      <c r="P188" s="609" t="s">
        <v>5493</v>
      </c>
      <c r="Q188" s="609" t="s">
        <v>5494</v>
      </c>
      <c r="R188" s="607" t="s">
        <v>233</v>
      </c>
      <c r="S188" s="607"/>
      <c r="T188" s="607" t="s">
        <v>172</v>
      </c>
      <c r="U188" s="607">
        <v>19041599572</v>
      </c>
      <c r="V188" s="607"/>
      <c r="W188" s="604">
        <v>43783</v>
      </c>
      <c r="X188" s="601" t="s">
        <v>140</v>
      </c>
      <c r="Y188" s="597"/>
      <c r="Z188" s="597"/>
      <c r="AA188" s="597"/>
      <c r="AB188" s="597"/>
      <c r="AC188" s="597"/>
      <c r="AD188" s="597"/>
      <c r="AE188" s="597"/>
      <c r="AF188" s="597"/>
      <c r="AG188" s="597"/>
      <c r="AH188" s="597"/>
      <c r="AI188" s="597"/>
      <c r="AJ188" s="597"/>
      <c r="AK188" s="597"/>
      <c r="AL188" s="597"/>
      <c r="AM188" s="597"/>
      <c r="AN188" s="597"/>
      <c r="AO188" s="597"/>
      <c r="AP188" s="597"/>
      <c r="AQ188" s="597"/>
      <c r="AR188" s="597"/>
      <c r="AS188" s="597"/>
      <c r="AT188" s="597"/>
      <c r="AU188" s="597"/>
      <c r="AV188" s="597"/>
    </row>
    <row r="189" spans="1:48" ht="12.75" customHeight="1">
      <c r="A189" s="595"/>
      <c r="B189" s="655">
        <f t="shared" si="7"/>
        <v>130</v>
      </c>
      <c r="C189" s="655"/>
      <c r="D189" s="653" t="s">
        <v>5495</v>
      </c>
      <c r="E189" s="653" t="s">
        <v>5496</v>
      </c>
      <c r="F189" s="653"/>
      <c r="G189" s="607" t="s">
        <v>5497</v>
      </c>
      <c r="H189" s="655" t="s">
        <v>5491</v>
      </c>
      <c r="I189" s="655" t="s">
        <v>5492</v>
      </c>
      <c r="J189" s="655"/>
      <c r="K189" s="655"/>
      <c r="L189" s="655"/>
      <c r="M189" s="653"/>
      <c r="N189" s="655" t="s">
        <v>1241</v>
      </c>
      <c r="O189" s="597"/>
      <c r="P189" s="653" t="s">
        <v>5498</v>
      </c>
      <c r="Q189" s="653" t="s">
        <v>5499</v>
      </c>
      <c r="R189" s="655" t="s">
        <v>5500</v>
      </c>
      <c r="S189" s="655"/>
      <c r="T189" s="655" t="s">
        <v>5426</v>
      </c>
      <c r="U189" s="655">
        <v>19041599580</v>
      </c>
      <c r="V189" s="653"/>
      <c r="W189" s="604">
        <v>43783</v>
      </c>
      <c r="X189" s="601" t="s">
        <v>140</v>
      </c>
      <c r="Y189" s="597"/>
      <c r="Z189" s="597"/>
      <c r="AA189" s="597"/>
      <c r="AB189" s="597"/>
      <c r="AC189" s="597"/>
      <c r="AD189" s="597"/>
      <c r="AE189" s="597"/>
      <c r="AF189" s="597"/>
      <c r="AG189" s="597"/>
      <c r="AH189" s="597"/>
      <c r="AI189" s="597"/>
      <c r="AJ189" s="597"/>
      <c r="AK189" s="597"/>
      <c r="AL189" s="597"/>
      <c r="AM189" s="597"/>
      <c r="AN189" s="597"/>
      <c r="AO189" s="597"/>
      <c r="AP189" s="597"/>
      <c r="AQ189" s="597"/>
      <c r="AR189" s="597"/>
      <c r="AS189" s="597"/>
      <c r="AT189" s="597"/>
      <c r="AU189" s="597"/>
      <c r="AV189" s="597"/>
    </row>
    <row r="190" spans="1:48" ht="12.75" customHeight="1">
      <c r="A190" s="595"/>
      <c r="B190" s="655">
        <f t="shared" si="7"/>
        <v>131</v>
      </c>
      <c r="C190" s="655"/>
      <c r="D190" s="609" t="s">
        <v>5501</v>
      </c>
      <c r="E190" s="609" t="s">
        <v>5334</v>
      </c>
      <c r="F190" s="609"/>
      <c r="G190" s="607" t="s">
        <v>5325</v>
      </c>
      <c r="H190" s="607" t="s">
        <v>5502</v>
      </c>
      <c r="I190" s="607" t="s">
        <v>5503</v>
      </c>
      <c r="J190" s="607"/>
      <c r="K190" s="607"/>
      <c r="L190" s="607"/>
      <c r="M190" s="608"/>
      <c r="N190" s="607" t="s">
        <v>1241</v>
      </c>
      <c r="O190" s="597"/>
      <c r="P190" s="609" t="s">
        <v>5504</v>
      </c>
      <c r="Q190" s="609" t="s">
        <v>5505</v>
      </c>
      <c r="R190" s="607" t="s">
        <v>219</v>
      </c>
      <c r="S190" s="607"/>
      <c r="T190" s="607" t="s">
        <v>172</v>
      </c>
      <c r="U190" s="607">
        <v>19074404179</v>
      </c>
      <c r="V190" s="607"/>
      <c r="W190" s="604">
        <v>43784</v>
      </c>
      <c r="X190" s="601" t="s">
        <v>5319</v>
      </c>
      <c r="Y190" s="597"/>
      <c r="Z190" s="597"/>
      <c r="AA190" s="597"/>
      <c r="AB190" s="597"/>
      <c r="AC190" s="597"/>
      <c r="AD190" s="597"/>
      <c r="AE190" s="597"/>
      <c r="AF190" s="597"/>
      <c r="AG190" s="597"/>
      <c r="AH190" s="597"/>
      <c r="AI190" s="597"/>
      <c r="AJ190" s="597"/>
      <c r="AK190" s="597"/>
      <c r="AL190" s="597"/>
      <c r="AM190" s="597"/>
      <c r="AN190" s="597"/>
      <c r="AO190" s="597"/>
      <c r="AP190" s="597"/>
      <c r="AQ190" s="597"/>
      <c r="AR190" s="597"/>
      <c r="AS190" s="597"/>
      <c r="AT190" s="597"/>
      <c r="AU190" s="597"/>
      <c r="AV190" s="597"/>
    </row>
    <row r="191" spans="1:48" ht="12.75" customHeight="1">
      <c r="A191" s="595"/>
      <c r="B191" s="655">
        <f t="shared" si="7"/>
        <v>132</v>
      </c>
      <c r="C191" s="655"/>
      <c r="D191" s="609" t="s">
        <v>5506</v>
      </c>
      <c r="E191" s="609" t="s">
        <v>5308</v>
      </c>
      <c r="F191" s="609"/>
      <c r="G191" s="607" t="s">
        <v>5480</v>
      </c>
      <c r="H191" s="607" t="s">
        <v>5481</v>
      </c>
      <c r="I191" s="607" t="s">
        <v>5482</v>
      </c>
      <c r="J191" s="607"/>
      <c r="K191" s="607"/>
      <c r="L191" s="607"/>
      <c r="M191" s="608"/>
      <c r="N191" s="607" t="s">
        <v>1241</v>
      </c>
      <c r="O191" s="597"/>
      <c r="P191" s="609" t="s">
        <v>5507</v>
      </c>
      <c r="Q191" s="609" t="s">
        <v>5508</v>
      </c>
      <c r="R191" s="607" t="s">
        <v>219</v>
      </c>
      <c r="S191" s="607"/>
      <c r="T191" s="607" t="s">
        <v>103</v>
      </c>
      <c r="U191" s="607">
        <v>19065832164</v>
      </c>
      <c r="V191" s="607"/>
      <c r="W191" s="604">
        <v>43785</v>
      </c>
      <c r="X191" s="601" t="s">
        <v>140</v>
      </c>
      <c r="Y191" s="597"/>
      <c r="Z191" s="597"/>
      <c r="AA191" s="597"/>
      <c r="AB191" s="597"/>
      <c r="AC191" s="597"/>
      <c r="AD191" s="597"/>
      <c r="AE191" s="597"/>
      <c r="AF191" s="597"/>
      <c r="AG191" s="597"/>
      <c r="AH191" s="597"/>
      <c r="AI191" s="597"/>
      <c r="AJ191" s="597"/>
      <c r="AK191" s="597"/>
      <c r="AL191" s="597"/>
      <c r="AM191" s="597"/>
      <c r="AN191" s="597"/>
      <c r="AO191" s="597"/>
      <c r="AP191" s="597"/>
      <c r="AQ191" s="597"/>
      <c r="AR191" s="597"/>
      <c r="AS191" s="597"/>
      <c r="AT191" s="597"/>
      <c r="AU191" s="597"/>
      <c r="AV191" s="597"/>
    </row>
    <row r="192" spans="1:48" ht="12.75" customHeight="1">
      <c r="A192" s="595"/>
      <c r="B192" s="655">
        <f t="shared" si="7"/>
        <v>133</v>
      </c>
      <c r="C192" s="655"/>
      <c r="D192" s="609" t="s">
        <v>5242</v>
      </c>
      <c r="E192" s="652" t="s">
        <v>246</v>
      </c>
      <c r="F192" s="609"/>
      <c r="G192" s="607" t="s">
        <v>1004</v>
      </c>
      <c r="H192" s="607" t="s">
        <v>5509</v>
      </c>
      <c r="I192" s="672" t="s">
        <v>5510</v>
      </c>
      <c r="J192" s="607" t="s">
        <v>5297</v>
      </c>
      <c r="K192" s="607"/>
      <c r="L192" s="607"/>
      <c r="M192" s="608"/>
      <c r="N192" s="607" t="s">
        <v>1365</v>
      </c>
      <c r="O192" s="597"/>
      <c r="P192" s="609" t="s">
        <v>5243</v>
      </c>
      <c r="Q192" s="609" t="s">
        <v>5244</v>
      </c>
      <c r="R192" s="607" t="s">
        <v>219</v>
      </c>
      <c r="S192" s="607"/>
      <c r="T192" s="607" t="s">
        <v>302</v>
      </c>
      <c r="U192" s="607">
        <v>17041703699</v>
      </c>
      <c r="V192" s="679" t="s">
        <v>5245</v>
      </c>
      <c r="W192" s="604">
        <v>43787</v>
      </c>
      <c r="X192" s="601" t="s">
        <v>5511</v>
      </c>
      <c r="Y192" s="597"/>
      <c r="Z192" s="597"/>
      <c r="AA192" s="597"/>
      <c r="AB192" s="597"/>
      <c r="AC192" s="597"/>
      <c r="AD192" s="597"/>
      <c r="AE192" s="597"/>
      <c r="AF192" s="597"/>
      <c r="AG192" s="597"/>
      <c r="AH192" s="597"/>
      <c r="AI192" s="597"/>
      <c r="AJ192" s="597"/>
      <c r="AK192" s="597"/>
      <c r="AL192" s="597"/>
      <c r="AM192" s="597"/>
      <c r="AN192" s="597"/>
      <c r="AO192" s="597"/>
      <c r="AP192" s="597"/>
      <c r="AQ192" s="597"/>
      <c r="AR192" s="597"/>
      <c r="AS192" s="597"/>
      <c r="AT192" s="597"/>
      <c r="AU192" s="597"/>
      <c r="AV192" s="597"/>
    </row>
    <row r="193" spans="1:48" ht="12.75" customHeight="1">
      <c r="A193" s="595"/>
      <c r="B193" s="655">
        <f t="shared" si="7"/>
        <v>134</v>
      </c>
      <c r="C193" s="655"/>
      <c r="D193" s="609" t="s">
        <v>5512</v>
      </c>
      <c r="E193" s="609" t="s">
        <v>5513</v>
      </c>
      <c r="F193" s="609"/>
      <c r="G193" s="607" t="s">
        <v>1004</v>
      </c>
      <c r="H193" s="607" t="s">
        <v>5481</v>
      </c>
      <c r="I193" s="607" t="s">
        <v>5482</v>
      </c>
      <c r="J193" s="607" t="s">
        <v>5514</v>
      </c>
      <c r="K193" s="607"/>
      <c r="L193" s="607"/>
      <c r="M193" s="608"/>
      <c r="N193" s="607" t="s">
        <v>1365</v>
      </c>
      <c r="O193" s="597"/>
      <c r="P193" s="609" t="s">
        <v>5515</v>
      </c>
      <c r="Q193" s="609" t="s">
        <v>5516</v>
      </c>
      <c r="R193" s="607" t="s">
        <v>114</v>
      </c>
      <c r="S193" s="607" t="s">
        <v>176</v>
      </c>
      <c r="T193" s="607" t="s">
        <v>103</v>
      </c>
      <c r="U193" s="607">
        <v>19065832180</v>
      </c>
      <c r="V193" s="601"/>
      <c r="W193" s="604">
        <v>43809</v>
      </c>
      <c r="X193" s="601" t="s">
        <v>5517</v>
      </c>
      <c r="Y193" s="597"/>
      <c r="Z193" s="597"/>
      <c r="AA193" s="597"/>
      <c r="AB193" s="597"/>
      <c r="AC193" s="597"/>
      <c r="AD193" s="597"/>
      <c r="AE193" s="597"/>
      <c r="AF193" s="597"/>
      <c r="AG193" s="597"/>
      <c r="AH193" s="597"/>
      <c r="AI193" s="597"/>
      <c r="AJ193" s="597"/>
      <c r="AK193" s="597"/>
      <c r="AL193" s="597"/>
      <c r="AM193" s="597"/>
      <c r="AN193" s="597"/>
      <c r="AO193" s="597"/>
      <c r="AP193" s="597"/>
      <c r="AQ193" s="597"/>
      <c r="AR193" s="597"/>
      <c r="AS193" s="597"/>
      <c r="AT193" s="597"/>
      <c r="AU193" s="597"/>
      <c r="AV193" s="597"/>
    </row>
    <row r="194" spans="1:48" ht="12.75" customHeight="1">
      <c r="A194" s="595"/>
      <c r="B194" s="601"/>
      <c r="C194" s="601"/>
      <c r="D194" s="601"/>
      <c r="E194" s="601"/>
      <c r="F194" s="601"/>
      <c r="G194" s="603"/>
      <c r="H194" s="601"/>
      <c r="I194" s="601"/>
      <c r="J194" s="601"/>
      <c r="K194" s="601"/>
      <c r="L194" s="601"/>
      <c r="M194" s="601"/>
      <c r="N194" s="603"/>
      <c r="O194" s="597"/>
      <c r="P194" s="601"/>
      <c r="Q194" s="601"/>
      <c r="R194" s="601"/>
      <c r="S194" s="603"/>
      <c r="T194" s="603"/>
      <c r="U194" s="603"/>
      <c r="V194" s="601"/>
      <c r="W194" s="604"/>
      <c r="X194" s="601"/>
      <c r="Y194" s="597"/>
      <c r="Z194" s="597"/>
      <c r="AA194" s="597"/>
      <c r="AB194" s="597"/>
      <c r="AC194" s="597"/>
      <c r="AD194" s="597"/>
      <c r="AE194" s="597"/>
      <c r="AF194" s="597"/>
      <c r="AG194" s="597"/>
      <c r="AH194" s="597"/>
      <c r="AI194" s="597"/>
      <c r="AJ194" s="597"/>
      <c r="AK194" s="597"/>
      <c r="AL194" s="597"/>
      <c r="AM194" s="597"/>
      <c r="AN194" s="597"/>
      <c r="AO194" s="597"/>
      <c r="AP194" s="597"/>
      <c r="AQ194" s="597"/>
      <c r="AR194" s="597"/>
      <c r="AS194" s="597"/>
      <c r="AT194" s="597"/>
      <c r="AU194" s="597"/>
      <c r="AV194" s="597"/>
    </row>
    <row r="195" spans="1:48" ht="12.75" customHeight="1">
      <c r="A195" s="595"/>
      <c r="B195" s="601"/>
      <c r="C195" s="601"/>
      <c r="D195" s="601"/>
      <c r="E195" s="601"/>
      <c r="F195" s="601"/>
      <c r="G195" s="603"/>
      <c r="H195" s="601"/>
      <c r="I195" s="601"/>
      <c r="J195" s="601"/>
      <c r="K195" s="601"/>
      <c r="L195" s="601"/>
      <c r="M195" s="601"/>
      <c r="N195" s="603"/>
      <c r="O195" s="597"/>
      <c r="P195" s="601"/>
      <c r="Q195" s="601"/>
      <c r="R195" s="601"/>
      <c r="S195" s="603"/>
      <c r="T195" s="603"/>
      <c r="U195" s="603"/>
      <c r="V195" s="601"/>
      <c r="W195" s="604"/>
      <c r="X195" s="601"/>
      <c r="Y195" s="597"/>
      <c r="Z195" s="597"/>
      <c r="AA195" s="597"/>
      <c r="AB195" s="597"/>
      <c r="AC195" s="597"/>
      <c r="AD195" s="597"/>
      <c r="AE195" s="597"/>
      <c r="AF195" s="597"/>
      <c r="AG195" s="597"/>
      <c r="AH195" s="597"/>
      <c r="AI195" s="597"/>
      <c r="AJ195" s="597"/>
      <c r="AK195" s="597"/>
      <c r="AL195" s="597"/>
      <c r="AM195" s="597"/>
      <c r="AN195" s="597"/>
      <c r="AO195" s="597"/>
      <c r="AP195" s="597"/>
      <c r="AQ195" s="597"/>
      <c r="AR195" s="597"/>
      <c r="AS195" s="597"/>
      <c r="AT195" s="597"/>
      <c r="AU195" s="597"/>
      <c r="AV195" s="597"/>
    </row>
    <row r="196" spans="1:48" ht="12.75" customHeight="1">
      <c r="A196" s="595"/>
      <c r="B196" s="601"/>
      <c r="C196" s="601"/>
      <c r="D196" s="602">
        <v>2020</v>
      </c>
      <c r="E196" s="601"/>
      <c r="F196" s="601"/>
      <c r="G196" s="603"/>
      <c r="H196" s="601"/>
      <c r="I196" s="601"/>
      <c r="J196" s="601"/>
      <c r="K196" s="601"/>
      <c r="L196" s="601"/>
      <c r="M196" s="601"/>
      <c r="N196" s="603"/>
      <c r="O196" s="597"/>
      <c r="P196" s="601"/>
      <c r="Q196" s="601"/>
      <c r="R196" s="601"/>
      <c r="S196" s="603"/>
      <c r="T196" s="603"/>
      <c r="U196" s="603"/>
      <c r="V196" s="601"/>
      <c r="W196" s="604"/>
      <c r="X196" s="601"/>
      <c r="Y196" s="597"/>
      <c r="Z196" s="597"/>
      <c r="AA196" s="597"/>
      <c r="AB196" s="597"/>
      <c r="AC196" s="597"/>
      <c r="AD196" s="597"/>
      <c r="AE196" s="597"/>
      <c r="AF196" s="597"/>
      <c r="AG196" s="597"/>
      <c r="AH196" s="597"/>
      <c r="AI196" s="597"/>
      <c r="AJ196" s="597"/>
      <c r="AK196" s="597"/>
      <c r="AL196" s="597"/>
      <c r="AM196" s="597"/>
      <c r="AN196" s="597"/>
      <c r="AO196" s="597"/>
      <c r="AP196" s="597"/>
      <c r="AQ196" s="597"/>
      <c r="AR196" s="597"/>
      <c r="AS196" s="597"/>
      <c r="AT196" s="597"/>
      <c r="AU196" s="597"/>
      <c r="AV196" s="597"/>
    </row>
    <row r="197" spans="1:48" ht="12.75" customHeight="1">
      <c r="A197" s="595"/>
      <c r="B197" s="601">
        <v>1</v>
      </c>
      <c r="C197" s="601"/>
      <c r="D197" s="601" t="s">
        <v>5519</v>
      </c>
      <c r="E197" s="609" t="s">
        <v>5308</v>
      </c>
      <c r="F197" s="609"/>
      <c r="G197" s="607" t="s">
        <v>5480</v>
      </c>
      <c r="H197" s="607" t="s">
        <v>5520</v>
      </c>
      <c r="I197" s="607" t="s">
        <v>5521</v>
      </c>
      <c r="J197" s="607" t="s">
        <v>5522</v>
      </c>
      <c r="K197" s="607"/>
      <c r="L197" s="607"/>
      <c r="M197" s="608"/>
      <c r="N197" s="607" t="s">
        <v>1365</v>
      </c>
      <c r="O197" s="597"/>
      <c r="P197" s="609" t="s">
        <v>5523</v>
      </c>
      <c r="Q197" s="609" t="s">
        <v>5524</v>
      </c>
      <c r="R197" s="607" t="s">
        <v>114</v>
      </c>
      <c r="S197" s="607" t="s">
        <v>116</v>
      </c>
      <c r="T197" s="607" t="s">
        <v>172</v>
      </c>
      <c r="U197" s="607">
        <v>19065832206</v>
      </c>
      <c r="V197" s="607" t="s">
        <v>30</v>
      </c>
      <c r="W197" s="604">
        <v>43846</v>
      </c>
      <c r="X197" s="601" t="s">
        <v>5301</v>
      </c>
      <c r="Y197" s="597"/>
      <c r="Z197" s="597"/>
      <c r="AA197" s="597"/>
      <c r="AB197" s="597"/>
      <c r="AC197" s="597"/>
      <c r="AD197" s="597"/>
      <c r="AE197" s="597"/>
      <c r="AF197" s="597"/>
      <c r="AG197" s="597"/>
      <c r="AH197" s="597"/>
      <c r="AI197" s="597"/>
      <c r="AJ197" s="597"/>
      <c r="AK197" s="597"/>
      <c r="AL197" s="597"/>
      <c r="AM197" s="597"/>
      <c r="AN197" s="597"/>
      <c r="AO197" s="597"/>
      <c r="AP197" s="597"/>
      <c r="AQ197" s="597"/>
      <c r="AR197" s="597"/>
      <c r="AS197" s="597"/>
      <c r="AT197" s="597"/>
      <c r="AU197" s="597"/>
      <c r="AV197" s="597"/>
    </row>
    <row r="198" spans="1:48" ht="12.75" customHeight="1">
      <c r="A198" s="595"/>
      <c r="B198" s="601">
        <f t="shared" ref="B198:B242" si="8">B197+1</f>
        <v>2</v>
      </c>
      <c r="C198" s="601"/>
      <c r="D198" s="601" t="s">
        <v>5526</v>
      </c>
      <c r="E198" s="609" t="s">
        <v>5334</v>
      </c>
      <c r="F198" s="609"/>
      <c r="G198" s="607" t="s">
        <v>5325</v>
      </c>
      <c r="H198" s="607" t="s">
        <v>5527</v>
      </c>
      <c r="I198" s="607" t="s">
        <v>5528</v>
      </c>
      <c r="J198" s="607"/>
      <c r="K198" s="607"/>
      <c r="L198" s="607"/>
      <c r="M198" s="608"/>
      <c r="N198" s="607" t="s">
        <v>1241</v>
      </c>
      <c r="O198" s="597"/>
      <c r="P198" s="609" t="s">
        <v>5529</v>
      </c>
      <c r="Q198" s="609" t="s">
        <v>5530</v>
      </c>
      <c r="R198" s="607" t="s">
        <v>114</v>
      </c>
      <c r="S198" s="607" t="s">
        <v>116</v>
      </c>
      <c r="T198" s="607" t="s">
        <v>172</v>
      </c>
      <c r="U198" s="607">
        <v>20001741345</v>
      </c>
      <c r="V198" s="607" t="s">
        <v>30</v>
      </c>
      <c r="W198" s="604">
        <v>43864</v>
      </c>
      <c r="X198" s="601" t="s">
        <v>5319</v>
      </c>
      <c r="Y198" s="597"/>
      <c r="Z198" s="597"/>
      <c r="AA198" s="597"/>
      <c r="AB198" s="597"/>
      <c r="AC198" s="597"/>
      <c r="AD198" s="597"/>
      <c r="AE198" s="597"/>
      <c r="AF198" s="597"/>
      <c r="AG198" s="597"/>
      <c r="AH198" s="597"/>
      <c r="AI198" s="597"/>
      <c r="AJ198" s="597"/>
      <c r="AK198" s="597"/>
      <c r="AL198" s="597"/>
      <c r="AM198" s="597"/>
      <c r="AN198" s="597"/>
      <c r="AO198" s="597"/>
      <c r="AP198" s="597"/>
      <c r="AQ198" s="597"/>
      <c r="AR198" s="597"/>
      <c r="AS198" s="597"/>
      <c r="AT198" s="597"/>
      <c r="AU198" s="597"/>
      <c r="AV198" s="597"/>
    </row>
    <row r="199" spans="1:48" ht="12.75" customHeight="1">
      <c r="A199" s="595"/>
      <c r="B199" s="601">
        <f t="shared" si="8"/>
        <v>3</v>
      </c>
      <c r="C199" s="601"/>
      <c r="D199" s="609" t="s">
        <v>5531</v>
      </c>
      <c r="E199" s="609" t="s">
        <v>5334</v>
      </c>
      <c r="F199" s="609"/>
      <c r="G199" s="607" t="s">
        <v>5325</v>
      </c>
      <c r="H199" s="607" t="s">
        <v>5532</v>
      </c>
      <c r="I199" s="607" t="s">
        <v>5533</v>
      </c>
      <c r="J199" s="607"/>
      <c r="K199" s="607"/>
      <c r="L199" s="607"/>
      <c r="M199" s="608"/>
      <c r="N199" s="607" t="s">
        <v>1241</v>
      </c>
      <c r="O199" s="597"/>
      <c r="P199" s="609" t="s">
        <v>5535</v>
      </c>
      <c r="Q199" s="609" t="s">
        <v>5536</v>
      </c>
      <c r="R199" s="607" t="s">
        <v>114</v>
      </c>
      <c r="S199" s="607" t="s">
        <v>116</v>
      </c>
      <c r="T199" s="607" t="s">
        <v>172</v>
      </c>
      <c r="U199" s="607">
        <v>19095966230</v>
      </c>
      <c r="V199" s="607" t="s">
        <v>5537</v>
      </c>
      <c r="W199" s="604">
        <v>43868</v>
      </c>
      <c r="X199" s="601" t="s">
        <v>5319</v>
      </c>
      <c r="Y199" s="597"/>
      <c r="Z199" s="597"/>
      <c r="AA199" s="597"/>
      <c r="AB199" s="597"/>
      <c r="AC199" s="597"/>
      <c r="AD199" s="597"/>
      <c r="AE199" s="597"/>
      <c r="AF199" s="597"/>
      <c r="AG199" s="597"/>
      <c r="AH199" s="597"/>
      <c r="AI199" s="597"/>
      <c r="AJ199" s="597"/>
      <c r="AK199" s="597"/>
      <c r="AL199" s="597"/>
      <c r="AM199" s="597"/>
      <c r="AN199" s="597"/>
      <c r="AO199" s="597"/>
      <c r="AP199" s="597"/>
      <c r="AQ199" s="597"/>
      <c r="AR199" s="597"/>
      <c r="AS199" s="597"/>
      <c r="AT199" s="597"/>
      <c r="AU199" s="597"/>
      <c r="AV199" s="597"/>
    </row>
    <row r="200" spans="1:48" ht="12.75" customHeight="1">
      <c r="A200" s="595"/>
      <c r="B200" s="601">
        <f t="shared" si="8"/>
        <v>4</v>
      </c>
      <c r="C200" s="601"/>
      <c r="D200" s="609" t="s">
        <v>5539</v>
      </c>
      <c r="E200" s="609" t="s">
        <v>5540</v>
      </c>
      <c r="F200" s="609"/>
      <c r="G200" s="607" t="s">
        <v>5295</v>
      </c>
      <c r="H200" s="607" t="s">
        <v>5541</v>
      </c>
      <c r="I200" s="607" t="s">
        <v>5542</v>
      </c>
      <c r="J200" s="607"/>
      <c r="K200" s="607"/>
      <c r="L200" s="607"/>
      <c r="M200" s="608"/>
      <c r="N200" s="607" t="s">
        <v>1241</v>
      </c>
      <c r="O200" s="597"/>
      <c r="P200" s="609" t="s">
        <v>5543</v>
      </c>
      <c r="Q200" s="609" t="s">
        <v>5544</v>
      </c>
      <c r="R200" s="607" t="s">
        <v>114</v>
      </c>
      <c r="S200" s="607" t="s">
        <v>116</v>
      </c>
      <c r="T200" s="607" t="s">
        <v>103</v>
      </c>
      <c r="U200" s="607">
        <v>19095966321</v>
      </c>
      <c r="V200" s="678" t="s">
        <v>5545</v>
      </c>
      <c r="W200" s="604">
        <v>43880</v>
      </c>
      <c r="X200" s="601" t="s">
        <v>140</v>
      </c>
      <c r="Y200" s="597"/>
      <c r="Z200" s="597"/>
      <c r="AA200" s="597"/>
      <c r="AB200" s="597"/>
      <c r="AC200" s="597"/>
      <c r="AD200" s="597"/>
      <c r="AE200" s="597"/>
      <c r="AF200" s="597"/>
      <c r="AG200" s="597"/>
      <c r="AH200" s="597"/>
      <c r="AI200" s="597"/>
      <c r="AJ200" s="597"/>
      <c r="AK200" s="597"/>
      <c r="AL200" s="597"/>
      <c r="AM200" s="597"/>
      <c r="AN200" s="597"/>
      <c r="AO200" s="597"/>
      <c r="AP200" s="597"/>
      <c r="AQ200" s="597"/>
      <c r="AR200" s="597"/>
      <c r="AS200" s="597"/>
      <c r="AT200" s="597"/>
      <c r="AU200" s="597"/>
      <c r="AV200" s="597"/>
    </row>
    <row r="201" spans="1:48" ht="12.75" customHeight="1">
      <c r="A201" s="595"/>
      <c r="B201" s="601">
        <f t="shared" si="8"/>
        <v>5</v>
      </c>
      <c r="C201" s="678" t="s">
        <v>5546</v>
      </c>
      <c r="D201" s="653" t="s">
        <v>5547</v>
      </c>
      <c r="E201" s="653" t="s">
        <v>5496</v>
      </c>
      <c r="F201" s="653"/>
      <c r="G201" s="607" t="s">
        <v>5497</v>
      </c>
      <c r="H201" s="655" t="s">
        <v>5491</v>
      </c>
      <c r="I201" s="655" t="s">
        <v>5492</v>
      </c>
      <c r="J201" s="655" t="s">
        <v>5548</v>
      </c>
      <c r="K201" s="655"/>
      <c r="L201" s="655"/>
      <c r="M201" s="653"/>
      <c r="N201" s="655" t="s">
        <v>1365</v>
      </c>
      <c r="O201" s="597"/>
      <c r="P201" s="653" t="s">
        <v>5549</v>
      </c>
      <c r="Q201" s="653" t="s">
        <v>5550</v>
      </c>
      <c r="R201" s="655" t="s">
        <v>114</v>
      </c>
      <c r="S201" s="655" t="s">
        <v>391</v>
      </c>
      <c r="T201" s="655" t="s">
        <v>103</v>
      </c>
      <c r="U201" s="655">
        <v>19041599598</v>
      </c>
      <c r="V201" s="655" t="s">
        <v>30</v>
      </c>
      <c r="W201" s="604">
        <v>43867</v>
      </c>
      <c r="X201" s="601" t="s">
        <v>5301</v>
      </c>
      <c r="Y201" s="597"/>
      <c r="Z201" s="597"/>
      <c r="AA201" s="597"/>
      <c r="AB201" s="597"/>
      <c r="AC201" s="597"/>
      <c r="AD201" s="597"/>
      <c r="AE201" s="597"/>
      <c r="AF201" s="597"/>
      <c r="AG201" s="597"/>
      <c r="AH201" s="597"/>
      <c r="AI201" s="597"/>
      <c r="AJ201" s="597"/>
      <c r="AK201" s="597"/>
      <c r="AL201" s="597"/>
      <c r="AM201" s="597"/>
      <c r="AN201" s="597"/>
      <c r="AO201" s="597"/>
      <c r="AP201" s="597"/>
      <c r="AQ201" s="597"/>
      <c r="AR201" s="597"/>
      <c r="AS201" s="597"/>
      <c r="AT201" s="597"/>
      <c r="AU201" s="597"/>
      <c r="AV201" s="597"/>
    </row>
    <row r="202" spans="1:48" ht="12.75" customHeight="1">
      <c r="A202" s="595"/>
      <c r="B202" s="601">
        <f t="shared" si="8"/>
        <v>6</v>
      </c>
      <c r="C202" s="607"/>
      <c r="D202" s="609" t="s">
        <v>5551</v>
      </c>
      <c r="E202" s="609" t="s">
        <v>5552</v>
      </c>
      <c r="F202" s="609"/>
      <c r="G202" s="607" t="s">
        <v>100</v>
      </c>
      <c r="H202" s="607" t="s">
        <v>5553</v>
      </c>
      <c r="I202" s="607" t="s">
        <v>5554</v>
      </c>
      <c r="J202" s="607" t="s">
        <v>5555</v>
      </c>
      <c r="K202" s="607"/>
      <c r="L202" s="607"/>
      <c r="M202" s="608">
        <v>41241</v>
      </c>
      <c r="N202" s="607" t="s">
        <v>1581</v>
      </c>
      <c r="O202" s="597"/>
      <c r="P202" s="609" t="s">
        <v>4932</v>
      </c>
      <c r="Q202" s="609" t="s">
        <v>5556</v>
      </c>
      <c r="R202" s="607" t="s">
        <v>114</v>
      </c>
      <c r="S202" s="607" t="s">
        <v>176</v>
      </c>
      <c r="T202" s="607" t="s">
        <v>172</v>
      </c>
      <c r="U202" s="607">
        <v>17001321995</v>
      </c>
      <c r="V202" s="678" t="s">
        <v>5557</v>
      </c>
      <c r="W202" s="604">
        <v>43877</v>
      </c>
      <c r="X202" s="601" t="s">
        <v>5558</v>
      </c>
      <c r="Y202" s="597"/>
      <c r="Z202" s="597"/>
      <c r="AA202" s="597"/>
      <c r="AB202" s="597"/>
      <c r="AC202" s="597"/>
      <c r="AD202" s="597"/>
      <c r="AE202" s="597"/>
      <c r="AF202" s="597"/>
      <c r="AG202" s="597"/>
      <c r="AH202" s="597"/>
      <c r="AI202" s="597"/>
      <c r="AJ202" s="597"/>
      <c r="AK202" s="597"/>
      <c r="AL202" s="597"/>
      <c r="AM202" s="597"/>
      <c r="AN202" s="597"/>
      <c r="AO202" s="597"/>
      <c r="AP202" s="597"/>
      <c r="AQ202" s="597"/>
      <c r="AR202" s="597"/>
      <c r="AS202" s="597"/>
      <c r="AT202" s="597"/>
      <c r="AU202" s="597"/>
      <c r="AV202" s="597"/>
    </row>
    <row r="203" spans="1:48" ht="12.75" customHeight="1">
      <c r="A203" s="595"/>
      <c r="B203" s="601">
        <f t="shared" si="8"/>
        <v>7</v>
      </c>
      <c r="C203" s="678" t="s">
        <v>5559</v>
      </c>
      <c r="D203" s="609" t="s">
        <v>5560</v>
      </c>
      <c r="E203" s="609" t="s">
        <v>5561</v>
      </c>
      <c r="F203" s="609"/>
      <c r="G203" s="607" t="s">
        <v>1069</v>
      </c>
      <c r="H203" s="607" t="s">
        <v>5562</v>
      </c>
      <c r="I203" s="607" t="s">
        <v>2565</v>
      </c>
      <c r="J203" s="607"/>
      <c r="K203" s="607"/>
      <c r="L203" s="607"/>
      <c r="M203" s="608"/>
      <c r="N203" s="607" t="s">
        <v>1241</v>
      </c>
      <c r="O203" s="597"/>
      <c r="P203" s="609" t="s">
        <v>5563</v>
      </c>
      <c r="Q203" s="609" t="s">
        <v>5564</v>
      </c>
      <c r="R203" s="607" t="s">
        <v>114</v>
      </c>
      <c r="S203" s="607" t="s">
        <v>116</v>
      </c>
      <c r="T203" s="607" t="s">
        <v>172</v>
      </c>
      <c r="U203" s="607">
        <v>19095962671</v>
      </c>
      <c r="V203" s="607"/>
      <c r="W203" s="604">
        <v>43866</v>
      </c>
      <c r="X203" s="601" t="s">
        <v>140</v>
      </c>
      <c r="Y203" s="597"/>
      <c r="Z203" s="597"/>
      <c r="AA203" s="597"/>
      <c r="AB203" s="597"/>
      <c r="AC203" s="597"/>
      <c r="AD203" s="597"/>
      <c r="AE203" s="597"/>
      <c r="AF203" s="597"/>
      <c r="AG203" s="597"/>
      <c r="AH203" s="597"/>
      <c r="AI203" s="597"/>
      <c r="AJ203" s="597"/>
      <c r="AK203" s="597"/>
      <c r="AL203" s="597"/>
      <c r="AM203" s="597"/>
      <c r="AN203" s="597"/>
      <c r="AO203" s="597"/>
      <c r="AP203" s="597"/>
      <c r="AQ203" s="597"/>
      <c r="AR203" s="597"/>
      <c r="AS203" s="597"/>
      <c r="AT203" s="597"/>
      <c r="AU203" s="597"/>
      <c r="AV203" s="597"/>
    </row>
    <row r="204" spans="1:48" ht="12.75" customHeight="1">
      <c r="A204" s="595"/>
      <c r="B204" s="601">
        <f t="shared" si="8"/>
        <v>8</v>
      </c>
      <c r="C204" s="607"/>
      <c r="D204" s="609" t="s">
        <v>5253</v>
      </c>
      <c r="E204" s="652" t="s">
        <v>246</v>
      </c>
      <c r="F204" s="609"/>
      <c r="G204" s="607" t="s">
        <v>1004</v>
      </c>
      <c r="H204" s="607" t="s">
        <v>5565</v>
      </c>
      <c r="I204" s="607" t="s">
        <v>5566</v>
      </c>
      <c r="J204" s="607" t="s">
        <v>5567</v>
      </c>
      <c r="K204" s="607"/>
      <c r="L204" s="607"/>
      <c r="M204" s="608"/>
      <c r="N204" s="607" t="s">
        <v>1365</v>
      </c>
      <c r="O204" s="597"/>
      <c r="P204" s="609" t="s">
        <v>5257</v>
      </c>
      <c r="Q204" s="609" t="s">
        <v>5568</v>
      </c>
      <c r="R204" s="607" t="s">
        <v>219</v>
      </c>
      <c r="S204" s="607"/>
      <c r="T204" s="607" t="s">
        <v>302</v>
      </c>
      <c r="U204" s="607">
        <v>17041703731</v>
      </c>
      <c r="V204" s="678" t="s">
        <v>5259</v>
      </c>
      <c r="W204" s="604">
        <v>43875</v>
      </c>
      <c r="X204" s="601" t="s">
        <v>5569</v>
      </c>
      <c r="Y204" s="597"/>
      <c r="Z204" s="597"/>
      <c r="AA204" s="597"/>
      <c r="AB204" s="597"/>
      <c r="AC204" s="597"/>
      <c r="AD204" s="597"/>
      <c r="AE204" s="597"/>
      <c r="AF204" s="597"/>
      <c r="AG204" s="597"/>
      <c r="AH204" s="597"/>
      <c r="AI204" s="597"/>
      <c r="AJ204" s="597"/>
      <c r="AK204" s="597"/>
      <c r="AL204" s="597"/>
      <c r="AM204" s="597"/>
      <c r="AN204" s="597"/>
      <c r="AO204" s="597"/>
      <c r="AP204" s="597"/>
      <c r="AQ204" s="597"/>
      <c r="AR204" s="597"/>
      <c r="AS204" s="597"/>
      <c r="AT204" s="597"/>
      <c r="AU204" s="597"/>
      <c r="AV204" s="597"/>
    </row>
    <row r="205" spans="1:48" ht="12.75" customHeight="1">
      <c r="A205" s="595"/>
      <c r="B205" s="601">
        <f t="shared" si="8"/>
        <v>9</v>
      </c>
      <c r="C205" s="678" t="s">
        <v>5570</v>
      </c>
      <c r="D205" s="609" t="s">
        <v>5571</v>
      </c>
      <c r="E205" s="609" t="s">
        <v>5540</v>
      </c>
      <c r="F205" s="609"/>
      <c r="G205" s="607" t="s">
        <v>1069</v>
      </c>
      <c r="H205" s="655" t="s">
        <v>5572</v>
      </c>
      <c r="I205" s="655" t="s">
        <v>5542</v>
      </c>
      <c r="J205" s="655" t="s">
        <v>5573</v>
      </c>
      <c r="K205" s="655"/>
      <c r="L205" s="655"/>
      <c r="M205" s="653"/>
      <c r="N205" s="655" t="s">
        <v>1365</v>
      </c>
      <c r="O205" s="597"/>
      <c r="P205" s="653" t="s">
        <v>5574</v>
      </c>
      <c r="Q205" s="653" t="s">
        <v>5575</v>
      </c>
      <c r="R205" s="655" t="s">
        <v>219</v>
      </c>
      <c r="S205" s="655"/>
      <c r="T205" s="655" t="s">
        <v>103</v>
      </c>
      <c r="U205" s="655">
        <v>19095966313</v>
      </c>
      <c r="V205" s="674" t="s">
        <v>5576</v>
      </c>
      <c r="W205" s="604">
        <v>43901</v>
      </c>
      <c r="X205" s="601" t="s">
        <v>5577</v>
      </c>
      <c r="Y205" s="597"/>
      <c r="Z205" s="597"/>
      <c r="AA205" s="597"/>
      <c r="AB205" s="597"/>
      <c r="AC205" s="597"/>
      <c r="AD205" s="597"/>
      <c r="AE205" s="597"/>
      <c r="AF205" s="597"/>
      <c r="AG205" s="597"/>
      <c r="AH205" s="597"/>
      <c r="AI205" s="597"/>
      <c r="AJ205" s="597"/>
      <c r="AK205" s="597"/>
      <c r="AL205" s="597"/>
      <c r="AM205" s="597"/>
      <c r="AN205" s="597"/>
      <c r="AO205" s="597"/>
      <c r="AP205" s="597"/>
      <c r="AQ205" s="597"/>
      <c r="AR205" s="597"/>
      <c r="AS205" s="597"/>
      <c r="AT205" s="597"/>
      <c r="AU205" s="597"/>
      <c r="AV205" s="597"/>
    </row>
    <row r="206" spans="1:48" ht="12.75" customHeight="1">
      <c r="A206" s="595"/>
      <c r="B206" s="601">
        <f t="shared" si="8"/>
        <v>10</v>
      </c>
      <c r="C206" s="678" t="s">
        <v>5578</v>
      </c>
      <c r="D206" s="609" t="s">
        <v>5579</v>
      </c>
      <c r="E206" s="609" t="s">
        <v>5334</v>
      </c>
      <c r="F206" s="609"/>
      <c r="G206" s="607" t="s">
        <v>5325</v>
      </c>
      <c r="H206" s="607" t="s">
        <v>5580</v>
      </c>
      <c r="I206" s="607" t="s">
        <v>5581</v>
      </c>
      <c r="J206" s="607" t="s">
        <v>5582</v>
      </c>
      <c r="K206" s="607"/>
      <c r="L206" s="607"/>
      <c r="M206" s="608"/>
      <c r="N206" s="607" t="s">
        <v>1365</v>
      </c>
      <c r="O206" s="597"/>
      <c r="P206" s="609" t="s">
        <v>5583</v>
      </c>
      <c r="Q206" s="609" t="s">
        <v>5584</v>
      </c>
      <c r="R206" s="607" t="s">
        <v>114</v>
      </c>
      <c r="S206" s="607" t="s">
        <v>176</v>
      </c>
      <c r="T206" s="607" t="s">
        <v>172</v>
      </c>
      <c r="U206" s="607">
        <v>19074404187</v>
      </c>
      <c r="V206" s="678" t="s">
        <v>5585</v>
      </c>
      <c r="W206" s="604">
        <v>43890</v>
      </c>
      <c r="X206" s="601" t="s">
        <v>5301</v>
      </c>
      <c r="Y206" s="597"/>
      <c r="Z206" s="597"/>
      <c r="AA206" s="597"/>
      <c r="AB206" s="597"/>
      <c r="AC206" s="597"/>
      <c r="AD206" s="597"/>
      <c r="AE206" s="597"/>
      <c r="AF206" s="597"/>
      <c r="AG206" s="597"/>
      <c r="AH206" s="597"/>
      <c r="AI206" s="597"/>
      <c r="AJ206" s="597"/>
      <c r="AK206" s="597"/>
      <c r="AL206" s="597"/>
      <c r="AM206" s="597"/>
      <c r="AN206" s="597"/>
      <c r="AO206" s="597"/>
      <c r="AP206" s="597"/>
      <c r="AQ206" s="597"/>
      <c r="AR206" s="597"/>
      <c r="AS206" s="597"/>
      <c r="AT206" s="597"/>
      <c r="AU206" s="597"/>
      <c r="AV206" s="597"/>
    </row>
    <row r="207" spans="1:48" ht="12.75" customHeight="1">
      <c r="A207" s="595"/>
      <c r="B207" s="601">
        <f t="shared" si="8"/>
        <v>11</v>
      </c>
      <c r="C207" s="678" t="s">
        <v>5586</v>
      </c>
      <c r="D207" s="609" t="s">
        <v>5501</v>
      </c>
      <c r="E207" s="609" t="s">
        <v>5334</v>
      </c>
      <c r="F207" s="609"/>
      <c r="G207" s="607" t="s">
        <v>5325</v>
      </c>
      <c r="H207" s="607" t="s">
        <v>5527</v>
      </c>
      <c r="I207" s="607" t="s">
        <v>5528</v>
      </c>
      <c r="J207" s="607"/>
      <c r="K207" s="607"/>
      <c r="L207" s="607"/>
      <c r="M207" s="608"/>
      <c r="N207" s="607" t="s">
        <v>1241</v>
      </c>
      <c r="O207" s="597"/>
      <c r="P207" s="609" t="s">
        <v>5504</v>
      </c>
      <c r="Q207" s="609" t="s">
        <v>5505</v>
      </c>
      <c r="R207" s="607" t="s">
        <v>219</v>
      </c>
      <c r="S207" s="607"/>
      <c r="T207" s="607" t="s">
        <v>172</v>
      </c>
      <c r="U207" s="607">
        <v>19074404179</v>
      </c>
      <c r="V207" s="678" t="s">
        <v>5587</v>
      </c>
      <c r="W207" s="604">
        <v>43890</v>
      </c>
      <c r="X207" s="601" t="s">
        <v>5319</v>
      </c>
      <c r="Y207" s="597"/>
      <c r="Z207" s="597"/>
      <c r="AA207" s="597"/>
      <c r="AB207" s="597"/>
      <c r="AC207" s="597"/>
      <c r="AD207" s="597"/>
      <c r="AE207" s="597"/>
      <c r="AF207" s="597"/>
      <c r="AG207" s="597"/>
      <c r="AH207" s="597"/>
      <c r="AI207" s="597"/>
      <c r="AJ207" s="597"/>
      <c r="AK207" s="597"/>
      <c r="AL207" s="597"/>
      <c r="AM207" s="597"/>
      <c r="AN207" s="597"/>
      <c r="AO207" s="597"/>
      <c r="AP207" s="597"/>
      <c r="AQ207" s="597"/>
      <c r="AR207" s="597"/>
      <c r="AS207" s="597"/>
      <c r="AT207" s="597"/>
      <c r="AU207" s="597"/>
      <c r="AV207" s="597"/>
    </row>
    <row r="208" spans="1:48" ht="12.75" customHeight="1">
      <c r="A208" s="595"/>
      <c r="B208" s="601">
        <f t="shared" si="8"/>
        <v>12</v>
      </c>
      <c r="C208" s="678" t="s">
        <v>5588</v>
      </c>
      <c r="D208" s="609" t="s">
        <v>5589</v>
      </c>
      <c r="E208" s="609" t="s">
        <v>5308</v>
      </c>
      <c r="F208" s="609"/>
      <c r="G208" s="607" t="s">
        <v>5480</v>
      </c>
      <c r="H208" s="607" t="s">
        <v>5520</v>
      </c>
      <c r="I208" s="607" t="s">
        <v>5521</v>
      </c>
      <c r="J208" s="607" t="s">
        <v>5522</v>
      </c>
      <c r="K208" s="607"/>
      <c r="L208" s="607"/>
      <c r="M208" s="608"/>
      <c r="N208" s="607" t="s">
        <v>1365</v>
      </c>
      <c r="O208" s="597"/>
      <c r="P208" s="609" t="s">
        <v>5590</v>
      </c>
      <c r="Q208" s="609" t="s">
        <v>5591</v>
      </c>
      <c r="R208" s="607" t="s">
        <v>219</v>
      </c>
      <c r="S208" s="607"/>
      <c r="T208" s="607" t="s">
        <v>103</v>
      </c>
      <c r="U208" s="607">
        <v>19065832172</v>
      </c>
      <c r="V208" s="678" t="s">
        <v>5592</v>
      </c>
      <c r="W208" s="604">
        <v>43926</v>
      </c>
      <c r="X208" s="601" t="s">
        <v>5319</v>
      </c>
      <c r="Y208" s="597"/>
      <c r="Z208" s="597"/>
      <c r="AA208" s="597"/>
      <c r="AB208" s="597"/>
      <c r="AC208" s="597"/>
      <c r="AD208" s="597"/>
      <c r="AE208" s="597"/>
      <c r="AF208" s="597"/>
      <c r="AG208" s="597"/>
      <c r="AH208" s="597"/>
      <c r="AI208" s="597"/>
      <c r="AJ208" s="597"/>
      <c r="AK208" s="597"/>
      <c r="AL208" s="597"/>
      <c r="AM208" s="597"/>
      <c r="AN208" s="597"/>
      <c r="AO208" s="597"/>
      <c r="AP208" s="597"/>
      <c r="AQ208" s="597"/>
      <c r="AR208" s="597"/>
      <c r="AS208" s="597"/>
      <c r="AT208" s="597"/>
      <c r="AU208" s="597"/>
      <c r="AV208" s="597"/>
    </row>
    <row r="209" spans="1:48" ht="12.75" customHeight="1">
      <c r="A209" s="595"/>
      <c r="B209" s="601">
        <f t="shared" si="8"/>
        <v>13</v>
      </c>
      <c r="C209" s="678" t="s">
        <v>5593</v>
      </c>
      <c r="D209" s="609" t="s">
        <v>5594</v>
      </c>
      <c r="E209" s="609" t="s">
        <v>5561</v>
      </c>
      <c r="F209" s="609"/>
      <c r="G209" s="607" t="s">
        <v>1069</v>
      </c>
      <c r="H209" s="607" t="s">
        <v>5595</v>
      </c>
      <c r="I209" s="607" t="s">
        <v>5596</v>
      </c>
      <c r="J209" s="607"/>
      <c r="K209" s="607"/>
      <c r="L209" s="607"/>
      <c r="M209" s="608"/>
      <c r="N209" s="607" t="s">
        <v>1241</v>
      </c>
      <c r="O209" s="597"/>
      <c r="P209" s="609" t="s">
        <v>5597</v>
      </c>
      <c r="Q209" s="609" t="s">
        <v>5598</v>
      </c>
      <c r="R209" s="607" t="s">
        <v>219</v>
      </c>
      <c r="S209" s="607"/>
      <c r="T209" s="607" t="s">
        <v>103</v>
      </c>
      <c r="U209" s="607">
        <v>20018869584</v>
      </c>
      <c r="V209" s="678" t="s">
        <v>5599</v>
      </c>
      <c r="W209" s="604">
        <v>43952</v>
      </c>
      <c r="X209" s="601" t="s">
        <v>5319</v>
      </c>
      <c r="Y209" s="597"/>
      <c r="Z209" s="597"/>
      <c r="AA209" s="597"/>
      <c r="AB209" s="597"/>
      <c r="AC209" s="597"/>
      <c r="AD209" s="597"/>
      <c r="AE209" s="597"/>
      <c r="AF209" s="597"/>
      <c r="AG209" s="597"/>
      <c r="AH209" s="597"/>
      <c r="AI209" s="597"/>
      <c r="AJ209" s="597"/>
      <c r="AK209" s="597"/>
      <c r="AL209" s="597"/>
      <c r="AM209" s="597"/>
      <c r="AN209" s="597"/>
      <c r="AO209" s="597"/>
      <c r="AP209" s="597"/>
      <c r="AQ209" s="597"/>
      <c r="AR209" s="597"/>
      <c r="AS209" s="597"/>
      <c r="AT209" s="597"/>
      <c r="AU209" s="597"/>
      <c r="AV209" s="597"/>
    </row>
    <row r="210" spans="1:48" ht="12.75" customHeight="1">
      <c r="A210" s="595"/>
      <c r="B210" s="601">
        <f t="shared" si="8"/>
        <v>14</v>
      </c>
      <c r="C210" s="678" t="s">
        <v>5600</v>
      </c>
      <c r="D210" s="609" t="s">
        <v>5601</v>
      </c>
      <c r="E210" s="609" t="s">
        <v>5308</v>
      </c>
      <c r="F210" s="609"/>
      <c r="G210" s="607" t="s">
        <v>5480</v>
      </c>
      <c r="H210" s="607" t="s">
        <v>5481</v>
      </c>
      <c r="I210" s="607" t="s">
        <v>5482</v>
      </c>
      <c r="J210" s="607" t="s">
        <v>5514</v>
      </c>
      <c r="K210" s="607" t="s">
        <v>5602</v>
      </c>
      <c r="L210" s="607"/>
      <c r="M210" s="608"/>
      <c r="N210" s="607" t="s">
        <v>1164</v>
      </c>
      <c r="O210" s="597"/>
      <c r="P210" s="609" t="s">
        <v>5603</v>
      </c>
      <c r="Q210" s="609" t="s">
        <v>5604</v>
      </c>
      <c r="R210" s="607" t="s">
        <v>219</v>
      </c>
      <c r="S210" s="607"/>
      <c r="T210" s="607" t="s">
        <v>103</v>
      </c>
      <c r="U210" s="607">
        <v>19065832156</v>
      </c>
      <c r="V210" s="678" t="s">
        <v>5605</v>
      </c>
      <c r="W210" s="604">
        <v>43997</v>
      </c>
      <c r="X210" s="601" t="s">
        <v>5319</v>
      </c>
      <c r="Y210" s="597"/>
      <c r="Z210" s="597"/>
      <c r="AA210" s="597"/>
      <c r="AB210" s="597"/>
      <c r="AC210" s="597"/>
      <c r="AD210" s="597"/>
      <c r="AE210" s="597"/>
      <c r="AF210" s="597"/>
      <c r="AG210" s="597"/>
      <c r="AH210" s="597"/>
      <c r="AI210" s="597"/>
      <c r="AJ210" s="597"/>
      <c r="AK210" s="597"/>
      <c r="AL210" s="597"/>
      <c r="AM210" s="597"/>
      <c r="AN210" s="597"/>
      <c r="AO210" s="597"/>
      <c r="AP210" s="597"/>
      <c r="AQ210" s="597"/>
      <c r="AR210" s="597"/>
      <c r="AS210" s="597"/>
      <c r="AT210" s="597"/>
      <c r="AU210" s="597"/>
      <c r="AV210" s="597"/>
    </row>
    <row r="211" spans="1:48" ht="12.75" customHeight="1">
      <c r="A211" s="595"/>
      <c r="B211" s="601">
        <f t="shared" si="8"/>
        <v>15</v>
      </c>
      <c r="C211" s="678" t="s">
        <v>5607</v>
      </c>
      <c r="D211" s="609" t="s">
        <v>5608</v>
      </c>
      <c r="E211" s="609" t="s">
        <v>5308</v>
      </c>
      <c r="F211" s="609"/>
      <c r="G211" s="607" t="s">
        <v>5480</v>
      </c>
      <c r="H211" s="607" t="s">
        <v>5520</v>
      </c>
      <c r="I211" s="607" t="s">
        <v>5521</v>
      </c>
      <c r="J211" s="607" t="s">
        <v>5522</v>
      </c>
      <c r="K211" s="607"/>
      <c r="L211" s="607"/>
      <c r="M211" s="608"/>
      <c r="N211" s="607" t="s">
        <v>1365</v>
      </c>
      <c r="O211" s="597"/>
      <c r="P211" s="609" t="s">
        <v>5609</v>
      </c>
      <c r="Q211" s="609" t="s">
        <v>5610</v>
      </c>
      <c r="R211" s="607" t="s">
        <v>219</v>
      </c>
      <c r="S211" s="607"/>
      <c r="T211" s="607" t="s">
        <v>103</v>
      </c>
      <c r="U211" s="607">
        <v>19065832198</v>
      </c>
      <c r="V211" s="678" t="s">
        <v>5611</v>
      </c>
      <c r="W211" s="604">
        <v>43976</v>
      </c>
      <c r="X211" s="601" t="s">
        <v>140</v>
      </c>
      <c r="Y211" s="597"/>
      <c r="Z211" s="597"/>
      <c r="AA211" s="597"/>
      <c r="AB211" s="597"/>
      <c r="AC211" s="597"/>
      <c r="AD211" s="597"/>
      <c r="AE211" s="597"/>
      <c r="AF211" s="597"/>
      <c r="AG211" s="597"/>
      <c r="AH211" s="597"/>
      <c r="AI211" s="597"/>
      <c r="AJ211" s="597"/>
      <c r="AK211" s="597"/>
      <c r="AL211" s="597"/>
      <c r="AM211" s="597"/>
      <c r="AN211" s="597"/>
      <c r="AO211" s="597"/>
      <c r="AP211" s="597"/>
      <c r="AQ211" s="597"/>
      <c r="AR211" s="597"/>
      <c r="AS211" s="597"/>
      <c r="AT211" s="597"/>
      <c r="AU211" s="597"/>
      <c r="AV211" s="597"/>
    </row>
    <row r="212" spans="1:48" ht="12.75" customHeight="1">
      <c r="A212" s="595"/>
      <c r="B212" s="601">
        <f t="shared" si="8"/>
        <v>16</v>
      </c>
      <c r="C212" s="678" t="s">
        <v>5612</v>
      </c>
      <c r="D212" s="609" t="s">
        <v>5613</v>
      </c>
      <c r="E212" s="609" t="s">
        <v>5334</v>
      </c>
      <c r="F212" s="609"/>
      <c r="G212" s="607" t="s">
        <v>5325</v>
      </c>
      <c r="H212" s="607" t="s">
        <v>5614</v>
      </c>
      <c r="I212" s="607" t="s">
        <v>5615</v>
      </c>
      <c r="J212" s="607" t="s">
        <v>2484</v>
      </c>
      <c r="K212" s="607"/>
      <c r="L212" s="607"/>
      <c r="M212" s="608"/>
      <c r="N212" s="607" t="s">
        <v>1365</v>
      </c>
      <c r="O212" s="597"/>
      <c r="P212" s="609" t="s">
        <v>5616</v>
      </c>
      <c r="Q212" s="609" t="s">
        <v>5617</v>
      </c>
      <c r="R212" s="607" t="s">
        <v>114</v>
      </c>
      <c r="S212" s="607"/>
      <c r="T212" s="607" t="s">
        <v>103</v>
      </c>
      <c r="U212" s="607">
        <v>19055514806</v>
      </c>
      <c r="V212" s="678" t="s">
        <v>5618</v>
      </c>
      <c r="W212" s="604">
        <v>43952</v>
      </c>
      <c r="X212" s="601" t="s">
        <v>5301</v>
      </c>
      <c r="Y212" s="597"/>
      <c r="Z212" s="597"/>
      <c r="AA212" s="597"/>
      <c r="AB212" s="597"/>
      <c r="AC212" s="597"/>
      <c r="AD212" s="597"/>
      <c r="AE212" s="597"/>
      <c r="AF212" s="597"/>
      <c r="AG212" s="597"/>
      <c r="AH212" s="597"/>
      <c r="AI212" s="597"/>
      <c r="AJ212" s="597"/>
      <c r="AK212" s="597"/>
      <c r="AL212" s="597"/>
      <c r="AM212" s="597"/>
      <c r="AN212" s="597"/>
      <c r="AO212" s="597"/>
      <c r="AP212" s="597"/>
      <c r="AQ212" s="597"/>
      <c r="AR212" s="597"/>
      <c r="AS212" s="597"/>
      <c r="AT212" s="597"/>
      <c r="AU212" s="597"/>
      <c r="AV212" s="597"/>
    </row>
    <row r="213" spans="1:48" ht="12.75" customHeight="1">
      <c r="A213" s="595"/>
      <c r="B213" s="601">
        <f t="shared" si="8"/>
        <v>17</v>
      </c>
      <c r="C213" s="678" t="s">
        <v>5619</v>
      </c>
      <c r="D213" s="609" t="s">
        <v>5620</v>
      </c>
      <c r="E213" s="609" t="s">
        <v>5334</v>
      </c>
      <c r="F213" s="609"/>
      <c r="G213" s="607" t="s">
        <v>5325</v>
      </c>
      <c r="H213" s="607" t="s">
        <v>5621</v>
      </c>
      <c r="I213" s="607" t="s">
        <v>5416</v>
      </c>
      <c r="J213" s="607" t="s">
        <v>2484</v>
      </c>
      <c r="K213" s="607"/>
      <c r="L213" s="607"/>
      <c r="M213" s="608"/>
      <c r="N213" s="607" t="s">
        <v>1365</v>
      </c>
      <c r="O213" s="597"/>
      <c r="P213" s="609" t="s">
        <v>5622</v>
      </c>
      <c r="Q213" s="609" t="s">
        <v>5330</v>
      </c>
      <c r="R213" s="607" t="s">
        <v>114</v>
      </c>
      <c r="S213" s="607" t="s">
        <v>116</v>
      </c>
      <c r="T213" s="607" t="s">
        <v>172</v>
      </c>
      <c r="U213" s="607">
        <v>19055514814</v>
      </c>
      <c r="V213" s="678" t="s">
        <v>5623</v>
      </c>
      <c r="W213" s="604">
        <v>44012</v>
      </c>
      <c r="X213" s="601" t="s">
        <v>5301</v>
      </c>
      <c r="Y213" s="597"/>
      <c r="Z213" s="597"/>
      <c r="AA213" s="597"/>
      <c r="AB213" s="597"/>
      <c r="AC213" s="597"/>
      <c r="AD213" s="597"/>
      <c r="AE213" s="597"/>
      <c r="AF213" s="597"/>
      <c r="AG213" s="597"/>
      <c r="AH213" s="597"/>
      <c r="AI213" s="597"/>
      <c r="AJ213" s="597"/>
      <c r="AK213" s="597"/>
      <c r="AL213" s="597"/>
      <c r="AM213" s="597"/>
      <c r="AN213" s="597"/>
      <c r="AO213" s="597"/>
      <c r="AP213" s="597"/>
      <c r="AQ213" s="597"/>
      <c r="AR213" s="597"/>
      <c r="AS213" s="597"/>
      <c r="AT213" s="597"/>
      <c r="AU213" s="597"/>
      <c r="AV213" s="597"/>
    </row>
    <row r="214" spans="1:48" ht="12.75" customHeight="1">
      <c r="A214" s="595"/>
      <c r="B214" s="601">
        <f t="shared" si="8"/>
        <v>18</v>
      </c>
      <c r="C214" s="678" t="s">
        <v>5624</v>
      </c>
      <c r="D214" s="609" t="s">
        <v>5625</v>
      </c>
      <c r="E214" s="609" t="s">
        <v>5540</v>
      </c>
      <c r="F214" s="609"/>
      <c r="G214" s="607" t="s">
        <v>5626</v>
      </c>
      <c r="H214" s="607" t="s">
        <v>5627</v>
      </c>
      <c r="I214" s="607" t="s">
        <v>5628</v>
      </c>
      <c r="J214" s="607" t="s">
        <v>5629</v>
      </c>
      <c r="K214" s="607"/>
      <c r="L214" s="607"/>
      <c r="M214" s="608"/>
      <c r="N214" s="607" t="s">
        <v>1365</v>
      </c>
      <c r="O214" s="597"/>
      <c r="P214" s="609" t="s">
        <v>5630</v>
      </c>
      <c r="Q214" s="609" t="s">
        <v>5631</v>
      </c>
      <c r="R214" s="607" t="s">
        <v>114</v>
      </c>
      <c r="S214" s="607" t="s">
        <v>176</v>
      </c>
      <c r="T214" s="607" t="s">
        <v>172</v>
      </c>
      <c r="U214" s="607">
        <v>19095966297</v>
      </c>
      <c r="V214" s="678" t="s">
        <v>5632</v>
      </c>
      <c r="W214" s="604">
        <v>44002</v>
      </c>
      <c r="X214" s="601" t="s">
        <v>5319</v>
      </c>
      <c r="Y214" s="597"/>
      <c r="Z214" s="597"/>
      <c r="AA214" s="597"/>
      <c r="AB214" s="597"/>
      <c r="AC214" s="597"/>
      <c r="AD214" s="597"/>
      <c r="AE214" s="597"/>
      <c r="AF214" s="597"/>
      <c r="AG214" s="597"/>
      <c r="AH214" s="597"/>
      <c r="AI214" s="597"/>
      <c r="AJ214" s="597"/>
      <c r="AK214" s="597"/>
      <c r="AL214" s="597"/>
      <c r="AM214" s="597"/>
      <c r="AN214" s="597"/>
      <c r="AO214" s="597"/>
      <c r="AP214" s="597"/>
      <c r="AQ214" s="597"/>
      <c r="AR214" s="597"/>
      <c r="AS214" s="597"/>
      <c r="AT214" s="597"/>
      <c r="AU214" s="597"/>
      <c r="AV214" s="597"/>
    </row>
    <row r="215" spans="1:48" ht="12.75" customHeight="1">
      <c r="A215" s="595"/>
      <c r="B215" s="601">
        <f t="shared" si="8"/>
        <v>19</v>
      </c>
      <c r="C215" s="678" t="s">
        <v>5633</v>
      </c>
      <c r="D215" s="609" t="s">
        <v>5634</v>
      </c>
      <c r="E215" s="609" t="s">
        <v>5540</v>
      </c>
      <c r="F215" s="609"/>
      <c r="G215" s="607" t="s">
        <v>5635</v>
      </c>
      <c r="H215" s="607" t="s">
        <v>5636</v>
      </c>
      <c r="I215" s="607" t="s">
        <v>5637</v>
      </c>
      <c r="J215" s="607"/>
      <c r="K215" s="607"/>
      <c r="L215" s="607"/>
      <c r="M215" s="608"/>
      <c r="N215" s="607" t="s">
        <v>1241</v>
      </c>
      <c r="O215" s="597"/>
      <c r="P215" s="609" t="s">
        <v>5638</v>
      </c>
      <c r="Q215" s="609" t="s">
        <v>5639</v>
      </c>
      <c r="R215" s="607" t="s">
        <v>219</v>
      </c>
      <c r="S215" s="607"/>
      <c r="T215" s="607" t="s">
        <v>172</v>
      </c>
      <c r="U215" s="607">
        <v>20025966373</v>
      </c>
      <c r="V215" s="678" t="s">
        <v>5640</v>
      </c>
      <c r="W215" s="604">
        <v>43959</v>
      </c>
      <c r="X215" s="601" t="s">
        <v>5319</v>
      </c>
      <c r="Y215" s="597"/>
      <c r="Z215" s="597"/>
      <c r="AA215" s="597"/>
      <c r="AB215" s="597"/>
      <c r="AC215" s="597"/>
      <c r="AD215" s="597"/>
      <c r="AE215" s="597"/>
      <c r="AF215" s="597"/>
      <c r="AG215" s="597"/>
      <c r="AH215" s="597"/>
      <c r="AI215" s="597"/>
      <c r="AJ215" s="597"/>
      <c r="AK215" s="597"/>
      <c r="AL215" s="597"/>
      <c r="AM215" s="597"/>
      <c r="AN215" s="597"/>
      <c r="AO215" s="597"/>
      <c r="AP215" s="597"/>
      <c r="AQ215" s="597"/>
      <c r="AR215" s="597"/>
      <c r="AS215" s="597"/>
      <c r="AT215" s="597"/>
      <c r="AU215" s="597"/>
      <c r="AV215" s="597"/>
    </row>
    <row r="216" spans="1:48" ht="12.75" customHeight="1">
      <c r="A216" s="595"/>
      <c r="B216" s="601">
        <f t="shared" si="8"/>
        <v>20</v>
      </c>
      <c r="C216" s="674" t="s">
        <v>5641</v>
      </c>
      <c r="D216" s="653" t="s">
        <v>5642</v>
      </c>
      <c r="E216" s="653" t="s">
        <v>5643</v>
      </c>
      <c r="F216" s="653"/>
      <c r="G216" s="607" t="s">
        <v>5644</v>
      </c>
      <c r="H216" s="655" t="s">
        <v>5406</v>
      </c>
      <c r="I216" s="655" t="s">
        <v>5646</v>
      </c>
      <c r="J216" s="655" t="s">
        <v>2484</v>
      </c>
      <c r="K216" s="655"/>
      <c r="L216" s="655"/>
      <c r="M216" s="653"/>
      <c r="N216" s="655" t="s">
        <v>1365</v>
      </c>
      <c r="O216" s="597"/>
      <c r="P216" s="653" t="s">
        <v>5647</v>
      </c>
      <c r="Q216" s="653" t="s">
        <v>5648</v>
      </c>
      <c r="R216" s="655" t="s">
        <v>114</v>
      </c>
      <c r="S216" s="655" t="s">
        <v>116</v>
      </c>
      <c r="T216" s="655" t="s">
        <v>172</v>
      </c>
      <c r="U216" s="655">
        <v>19055514848</v>
      </c>
      <c r="V216" s="674" t="s">
        <v>5649</v>
      </c>
      <c r="W216" s="604">
        <v>44014</v>
      </c>
      <c r="X216" s="601" t="s">
        <v>140</v>
      </c>
      <c r="Y216" s="597"/>
      <c r="Z216" s="597"/>
      <c r="AA216" s="597"/>
      <c r="AB216" s="597"/>
      <c r="AC216" s="597"/>
      <c r="AD216" s="597"/>
      <c r="AE216" s="597"/>
      <c r="AF216" s="597"/>
      <c r="AG216" s="597"/>
      <c r="AH216" s="597"/>
      <c r="AI216" s="597"/>
      <c r="AJ216" s="597"/>
      <c r="AK216" s="597"/>
      <c r="AL216" s="597"/>
      <c r="AM216" s="597"/>
      <c r="AN216" s="597"/>
      <c r="AO216" s="597"/>
      <c r="AP216" s="597"/>
      <c r="AQ216" s="597"/>
      <c r="AR216" s="597"/>
      <c r="AS216" s="597"/>
      <c r="AT216" s="597"/>
      <c r="AU216" s="597"/>
      <c r="AV216" s="597"/>
    </row>
    <row r="217" spans="1:48" ht="12.75" customHeight="1">
      <c r="A217" s="595"/>
      <c r="B217" s="601">
        <f t="shared" si="8"/>
        <v>21</v>
      </c>
      <c r="C217" s="678" t="s">
        <v>5650</v>
      </c>
      <c r="D217" s="609" t="s">
        <v>5651</v>
      </c>
      <c r="E217" s="609" t="s">
        <v>5472</v>
      </c>
      <c r="F217" s="609"/>
      <c r="G217" s="607" t="s">
        <v>3028</v>
      </c>
      <c r="H217" s="655" t="s">
        <v>5652</v>
      </c>
      <c r="I217" s="655" t="s">
        <v>5653</v>
      </c>
      <c r="J217" s="655"/>
      <c r="K217" s="655"/>
      <c r="L217" s="655"/>
      <c r="M217" s="608"/>
      <c r="N217" s="655" t="s">
        <v>1241</v>
      </c>
      <c r="O217" s="597"/>
      <c r="P217" s="653" t="s">
        <v>5654</v>
      </c>
      <c r="Q217" s="653" t="s">
        <v>5655</v>
      </c>
      <c r="R217" s="655" t="s">
        <v>114</v>
      </c>
      <c r="S217" s="655" t="s">
        <v>116</v>
      </c>
      <c r="T217" s="655" t="s">
        <v>103</v>
      </c>
      <c r="U217" s="655">
        <v>20030945586</v>
      </c>
      <c r="V217" s="674" t="s">
        <v>5656</v>
      </c>
      <c r="W217" s="604">
        <v>44005</v>
      </c>
      <c r="X217" s="601" t="s">
        <v>5657</v>
      </c>
      <c r="Y217" s="597"/>
      <c r="Z217" s="597"/>
      <c r="AA217" s="597"/>
      <c r="AB217" s="597"/>
      <c r="AC217" s="597"/>
      <c r="AD217" s="597"/>
      <c r="AE217" s="597"/>
      <c r="AF217" s="597"/>
      <c r="AG217" s="597"/>
      <c r="AH217" s="597"/>
      <c r="AI217" s="597"/>
      <c r="AJ217" s="597"/>
      <c r="AK217" s="597"/>
      <c r="AL217" s="597"/>
      <c r="AM217" s="597"/>
      <c r="AN217" s="597"/>
      <c r="AO217" s="597"/>
      <c r="AP217" s="597"/>
      <c r="AQ217" s="597"/>
      <c r="AR217" s="597"/>
      <c r="AS217" s="597"/>
      <c r="AT217" s="597"/>
      <c r="AU217" s="597"/>
      <c r="AV217" s="597"/>
    </row>
    <row r="218" spans="1:48" ht="12.75" customHeight="1">
      <c r="A218" s="595"/>
      <c r="B218" s="601">
        <f t="shared" si="8"/>
        <v>22</v>
      </c>
      <c r="C218" s="678" t="s">
        <v>5658</v>
      </c>
      <c r="D218" s="609" t="s">
        <v>5659</v>
      </c>
      <c r="E218" s="652" t="s">
        <v>246</v>
      </c>
      <c r="F218" s="609"/>
      <c r="G218" s="607" t="s">
        <v>300</v>
      </c>
      <c r="H218" s="607"/>
      <c r="I218" s="607"/>
      <c r="J218" s="607"/>
      <c r="K218" s="607"/>
      <c r="L218" s="607"/>
      <c r="M218" s="608">
        <v>39777</v>
      </c>
      <c r="N218" s="607" t="s">
        <v>1581</v>
      </c>
      <c r="O218" s="597"/>
      <c r="P218" s="609" t="s">
        <v>5660</v>
      </c>
      <c r="Q218" s="609" t="s">
        <v>5661</v>
      </c>
      <c r="R218" s="607" t="s">
        <v>114</v>
      </c>
      <c r="S218" s="607" t="s">
        <v>349</v>
      </c>
      <c r="T218" s="607" t="s">
        <v>172</v>
      </c>
      <c r="U218" s="674" t="s">
        <v>5662</v>
      </c>
      <c r="V218" s="674" t="s">
        <v>5663</v>
      </c>
      <c r="W218" s="604">
        <v>44034</v>
      </c>
      <c r="X218" s="601" t="s">
        <v>5664</v>
      </c>
      <c r="Y218" s="597"/>
      <c r="Z218" s="597"/>
      <c r="AA218" s="597"/>
      <c r="AB218" s="597"/>
      <c r="AC218" s="597"/>
      <c r="AD218" s="597"/>
      <c r="AE218" s="597"/>
      <c r="AF218" s="597"/>
      <c r="AG218" s="597"/>
      <c r="AH218" s="597"/>
      <c r="AI218" s="597"/>
      <c r="AJ218" s="597"/>
      <c r="AK218" s="597"/>
      <c r="AL218" s="597"/>
      <c r="AM218" s="597"/>
      <c r="AN218" s="597"/>
      <c r="AO218" s="597"/>
      <c r="AP218" s="597"/>
      <c r="AQ218" s="597"/>
      <c r="AR218" s="597"/>
      <c r="AS218" s="597"/>
      <c r="AT218" s="597"/>
      <c r="AU218" s="597"/>
      <c r="AV218" s="597"/>
    </row>
    <row r="219" spans="1:48" ht="12.75" customHeight="1">
      <c r="A219" s="595"/>
      <c r="B219" s="601">
        <f t="shared" si="8"/>
        <v>23</v>
      </c>
      <c r="C219" s="678" t="s">
        <v>5665</v>
      </c>
      <c r="D219" s="609" t="s">
        <v>5666</v>
      </c>
      <c r="E219" s="609" t="s">
        <v>5540</v>
      </c>
      <c r="F219" s="609"/>
      <c r="G219" s="607" t="s">
        <v>5626</v>
      </c>
      <c r="H219" s="607" t="s">
        <v>5541</v>
      </c>
      <c r="I219" s="607" t="s">
        <v>5542</v>
      </c>
      <c r="J219" s="607" t="s">
        <v>5573</v>
      </c>
      <c r="K219" s="607"/>
      <c r="L219" s="607"/>
      <c r="M219" s="608"/>
      <c r="N219" s="607" t="s">
        <v>1365</v>
      </c>
      <c r="O219" s="597"/>
      <c r="P219" s="609" t="s">
        <v>5667</v>
      </c>
      <c r="Q219" s="609" t="s">
        <v>5668</v>
      </c>
      <c r="R219" s="607" t="s">
        <v>219</v>
      </c>
      <c r="S219" s="607"/>
      <c r="T219" s="607" t="s">
        <v>172</v>
      </c>
      <c r="U219" s="607">
        <v>19095966289</v>
      </c>
      <c r="V219" s="678" t="s">
        <v>5669</v>
      </c>
      <c r="W219" s="604">
        <v>44044</v>
      </c>
      <c r="X219" s="601" t="s">
        <v>5319</v>
      </c>
      <c r="Y219" s="597"/>
      <c r="Z219" s="597"/>
      <c r="AA219" s="597"/>
      <c r="AB219" s="597"/>
      <c r="AC219" s="597"/>
      <c r="AD219" s="597"/>
      <c r="AE219" s="597"/>
      <c r="AF219" s="597"/>
      <c r="AG219" s="597"/>
      <c r="AH219" s="597"/>
      <c r="AI219" s="597"/>
      <c r="AJ219" s="597"/>
      <c r="AK219" s="597"/>
      <c r="AL219" s="597"/>
      <c r="AM219" s="597"/>
      <c r="AN219" s="597"/>
      <c r="AO219" s="597"/>
      <c r="AP219" s="597"/>
      <c r="AQ219" s="597"/>
      <c r="AR219" s="597"/>
      <c r="AS219" s="597"/>
      <c r="AT219" s="597"/>
      <c r="AU219" s="597"/>
      <c r="AV219" s="597"/>
    </row>
    <row r="220" spans="1:48" ht="12.75" customHeight="1">
      <c r="A220" s="595"/>
      <c r="B220" s="601">
        <f t="shared" si="8"/>
        <v>24</v>
      </c>
      <c r="C220" s="678" t="s">
        <v>5670</v>
      </c>
      <c r="D220" s="609" t="s">
        <v>5671</v>
      </c>
      <c r="E220" s="609" t="s">
        <v>5672</v>
      </c>
      <c r="F220" s="609"/>
      <c r="G220" s="607" t="s">
        <v>5626</v>
      </c>
      <c r="H220" s="655" t="s">
        <v>5673</v>
      </c>
      <c r="I220" s="655" t="s">
        <v>5674</v>
      </c>
      <c r="J220" s="655" t="s">
        <v>5675</v>
      </c>
      <c r="K220" s="655"/>
      <c r="L220" s="655"/>
      <c r="M220" s="712" t="s">
        <v>5676</v>
      </c>
      <c r="N220" s="655" t="s">
        <v>1365</v>
      </c>
      <c r="O220" s="597"/>
      <c r="P220" s="653" t="s">
        <v>5677</v>
      </c>
      <c r="Q220" s="653" t="s">
        <v>5678</v>
      </c>
      <c r="R220" s="655" t="s">
        <v>114</v>
      </c>
      <c r="S220" s="655" t="s">
        <v>426</v>
      </c>
      <c r="T220" s="655" t="s">
        <v>172</v>
      </c>
      <c r="U220" s="655">
        <v>19095966305</v>
      </c>
      <c r="V220" s="674" t="s">
        <v>5679</v>
      </c>
      <c r="W220" s="604">
        <v>44066</v>
      </c>
      <c r="X220" s="601" t="s">
        <v>140</v>
      </c>
      <c r="Y220" s="597"/>
      <c r="Z220" s="597"/>
      <c r="AA220" s="597"/>
      <c r="AB220" s="597"/>
      <c r="AC220" s="597"/>
      <c r="AD220" s="597"/>
      <c r="AE220" s="597"/>
      <c r="AF220" s="597"/>
      <c r="AG220" s="597"/>
      <c r="AH220" s="597"/>
      <c r="AI220" s="597"/>
      <c r="AJ220" s="597"/>
      <c r="AK220" s="597"/>
      <c r="AL220" s="597"/>
      <c r="AM220" s="597"/>
      <c r="AN220" s="597"/>
      <c r="AO220" s="597"/>
      <c r="AP220" s="597"/>
      <c r="AQ220" s="597"/>
      <c r="AR220" s="597"/>
      <c r="AS220" s="597"/>
      <c r="AT220" s="597"/>
      <c r="AU220" s="597"/>
      <c r="AV220" s="597"/>
    </row>
    <row r="221" spans="1:48" ht="12.75" customHeight="1">
      <c r="A221" s="595"/>
      <c r="B221" s="601">
        <f t="shared" si="8"/>
        <v>25</v>
      </c>
      <c r="C221" s="678" t="s">
        <v>5680</v>
      </c>
      <c r="D221" s="609" t="s">
        <v>5681</v>
      </c>
      <c r="E221" s="609" t="s">
        <v>5682</v>
      </c>
      <c r="F221" s="609"/>
      <c r="G221" s="607" t="s">
        <v>100</v>
      </c>
      <c r="H221" s="655" t="s">
        <v>2648</v>
      </c>
      <c r="I221" s="655" t="s">
        <v>2649</v>
      </c>
      <c r="J221" s="655" t="s">
        <v>2653</v>
      </c>
      <c r="K221" s="655"/>
      <c r="L221" s="655"/>
      <c r="M221" s="608"/>
      <c r="N221" s="655" t="s">
        <v>1365</v>
      </c>
      <c r="O221" s="597"/>
      <c r="P221" s="653" t="s">
        <v>5683</v>
      </c>
      <c r="Q221" s="653" t="s">
        <v>5684</v>
      </c>
      <c r="R221" s="655" t="s">
        <v>219</v>
      </c>
      <c r="S221" s="655"/>
      <c r="T221" s="655" t="s">
        <v>172</v>
      </c>
      <c r="U221" s="655">
        <v>18076700451</v>
      </c>
      <c r="V221" s="674" t="s">
        <v>5685</v>
      </c>
      <c r="W221" s="604">
        <v>44077</v>
      </c>
      <c r="X221" s="601" t="s">
        <v>140</v>
      </c>
      <c r="Y221" s="597"/>
      <c r="Z221" s="597"/>
      <c r="AA221" s="597"/>
      <c r="AB221" s="597"/>
      <c r="AC221" s="597"/>
      <c r="AD221" s="597"/>
      <c r="AE221" s="597"/>
      <c r="AF221" s="597"/>
      <c r="AG221" s="597"/>
      <c r="AH221" s="597"/>
      <c r="AI221" s="597"/>
      <c r="AJ221" s="597"/>
      <c r="AK221" s="597"/>
      <c r="AL221" s="597"/>
      <c r="AM221" s="597"/>
      <c r="AN221" s="597"/>
      <c r="AO221" s="597"/>
      <c r="AP221" s="597"/>
      <c r="AQ221" s="597"/>
      <c r="AR221" s="597"/>
      <c r="AS221" s="597"/>
      <c r="AT221" s="597"/>
      <c r="AU221" s="597"/>
      <c r="AV221" s="597"/>
    </row>
    <row r="222" spans="1:48" ht="12.75" customHeight="1">
      <c r="A222" s="595"/>
      <c r="B222" s="601">
        <f t="shared" si="8"/>
        <v>26</v>
      </c>
      <c r="C222" s="678" t="s">
        <v>5686</v>
      </c>
      <c r="D222" s="609" t="s">
        <v>5687</v>
      </c>
      <c r="E222" s="609" t="s">
        <v>5540</v>
      </c>
      <c r="F222" s="609"/>
      <c r="G222" s="607">
        <v>4</v>
      </c>
      <c r="H222" s="607" t="s">
        <v>5688</v>
      </c>
      <c r="I222" s="607" t="s">
        <v>5689</v>
      </c>
      <c r="J222" s="607" t="s">
        <v>5690</v>
      </c>
      <c r="K222" s="607"/>
      <c r="L222" s="607"/>
      <c r="M222" s="608"/>
      <c r="N222" s="607" t="s">
        <v>1365</v>
      </c>
      <c r="O222" s="597"/>
      <c r="P222" s="609" t="s">
        <v>5691</v>
      </c>
      <c r="Q222" s="609" t="s">
        <v>5692</v>
      </c>
      <c r="R222" s="607" t="s">
        <v>219</v>
      </c>
      <c r="S222" s="607"/>
      <c r="T222" s="607" t="s">
        <v>172</v>
      </c>
      <c r="U222" s="607">
        <v>20025966357</v>
      </c>
      <c r="V222" s="678" t="s">
        <v>5693</v>
      </c>
      <c r="W222" s="604">
        <v>44077</v>
      </c>
      <c r="X222" s="601" t="s">
        <v>5319</v>
      </c>
      <c r="Y222" s="597"/>
      <c r="Z222" s="597"/>
      <c r="AA222" s="597"/>
      <c r="AB222" s="597"/>
      <c r="AC222" s="597"/>
      <c r="AD222" s="597"/>
      <c r="AE222" s="597"/>
      <c r="AF222" s="597"/>
      <c r="AG222" s="597"/>
      <c r="AH222" s="597"/>
      <c r="AI222" s="597"/>
      <c r="AJ222" s="597"/>
      <c r="AK222" s="597"/>
      <c r="AL222" s="597"/>
      <c r="AM222" s="597"/>
      <c r="AN222" s="597"/>
      <c r="AO222" s="597"/>
      <c r="AP222" s="597"/>
      <c r="AQ222" s="597"/>
      <c r="AR222" s="597"/>
      <c r="AS222" s="597"/>
      <c r="AT222" s="597"/>
      <c r="AU222" s="597"/>
      <c r="AV222" s="597"/>
    </row>
    <row r="223" spans="1:48" ht="12.75" customHeight="1">
      <c r="A223" s="595"/>
      <c r="B223" s="601">
        <f t="shared" si="8"/>
        <v>27</v>
      </c>
      <c r="C223" s="678" t="s">
        <v>5694</v>
      </c>
      <c r="D223" s="609" t="s">
        <v>5695</v>
      </c>
      <c r="E223" s="609" t="s">
        <v>5472</v>
      </c>
      <c r="F223" s="609"/>
      <c r="G223" s="607" t="s">
        <v>1225</v>
      </c>
      <c r="H223" s="655" t="s">
        <v>5696</v>
      </c>
      <c r="I223" s="655" t="s">
        <v>5697</v>
      </c>
      <c r="J223" s="655" t="s">
        <v>5698</v>
      </c>
      <c r="K223" s="655"/>
      <c r="L223" s="655"/>
      <c r="M223" s="608"/>
      <c r="N223" s="655" t="s">
        <v>1365</v>
      </c>
      <c r="O223" s="597"/>
      <c r="P223" s="653" t="s">
        <v>5699</v>
      </c>
      <c r="Q223" s="653" t="s">
        <v>5700</v>
      </c>
      <c r="R223" s="655" t="s">
        <v>233</v>
      </c>
      <c r="S223" s="655"/>
      <c r="T223" s="655" t="s">
        <v>172</v>
      </c>
      <c r="U223" s="655">
        <v>20018869626</v>
      </c>
      <c r="V223" s="674" t="s">
        <v>5701</v>
      </c>
      <c r="W223" s="604">
        <v>44084</v>
      </c>
      <c r="X223" s="601" t="s">
        <v>5319</v>
      </c>
      <c r="Y223" s="597"/>
      <c r="Z223" s="597"/>
      <c r="AA223" s="597"/>
      <c r="AB223" s="597"/>
      <c r="AC223" s="597"/>
      <c r="AD223" s="597"/>
      <c r="AE223" s="597"/>
      <c r="AF223" s="597"/>
      <c r="AG223" s="597"/>
      <c r="AH223" s="597"/>
      <c r="AI223" s="597"/>
      <c r="AJ223" s="597"/>
      <c r="AK223" s="597"/>
      <c r="AL223" s="597"/>
      <c r="AM223" s="597"/>
      <c r="AN223" s="597"/>
      <c r="AO223" s="597"/>
      <c r="AP223" s="597"/>
      <c r="AQ223" s="597"/>
      <c r="AR223" s="597"/>
      <c r="AS223" s="597"/>
      <c r="AT223" s="597"/>
      <c r="AU223" s="597"/>
      <c r="AV223" s="597"/>
    </row>
    <row r="224" spans="1:48" ht="12.75" customHeight="1">
      <c r="A224" s="595"/>
      <c r="B224" s="601">
        <f t="shared" si="8"/>
        <v>28</v>
      </c>
      <c r="C224" s="713" t="s">
        <v>5702</v>
      </c>
      <c r="D224" s="619" t="s">
        <v>5235</v>
      </c>
      <c r="E224" s="622" t="s">
        <v>1777</v>
      </c>
      <c r="F224" s="622"/>
      <c r="G224" s="620" t="s">
        <v>1004</v>
      </c>
      <c r="H224" s="620" t="s">
        <v>5509</v>
      </c>
      <c r="I224" s="714" t="s">
        <v>5510</v>
      </c>
      <c r="J224" s="620" t="s">
        <v>5297</v>
      </c>
      <c r="K224" s="714" t="s">
        <v>5703</v>
      </c>
      <c r="L224" s="714"/>
      <c r="M224" s="621"/>
      <c r="N224" s="620" t="s">
        <v>1164</v>
      </c>
      <c r="O224" s="597"/>
      <c r="P224" s="622" t="s">
        <v>5238</v>
      </c>
      <c r="Q224" s="622" t="s">
        <v>5239</v>
      </c>
      <c r="R224" s="620" t="s">
        <v>114</v>
      </c>
      <c r="S224" s="620" t="s">
        <v>426</v>
      </c>
      <c r="T224" s="620" t="s">
        <v>103</v>
      </c>
      <c r="U224" s="715">
        <v>17041703707</v>
      </c>
      <c r="V224" s="716" t="s">
        <v>5240</v>
      </c>
      <c r="W224" s="604">
        <v>44085</v>
      </c>
      <c r="X224" s="601" t="s">
        <v>5319</v>
      </c>
      <c r="Y224" s="597"/>
      <c r="Z224" s="597"/>
      <c r="AA224" s="597"/>
      <c r="AB224" s="597"/>
      <c r="AC224" s="597"/>
      <c r="AD224" s="597"/>
      <c r="AE224" s="597"/>
      <c r="AF224" s="597"/>
      <c r="AG224" s="597"/>
      <c r="AH224" s="597"/>
      <c r="AI224" s="597"/>
      <c r="AJ224" s="597"/>
      <c r="AK224" s="597"/>
      <c r="AL224" s="597"/>
      <c r="AM224" s="597"/>
      <c r="AN224" s="597"/>
      <c r="AO224" s="597"/>
      <c r="AP224" s="597"/>
      <c r="AQ224" s="597"/>
      <c r="AR224" s="597"/>
      <c r="AS224" s="597"/>
      <c r="AT224" s="597"/>
      <c r="AU224" s="597"/>
      <c r="AV224" s="597"/>
    </row>
    <row r="225" spans="1:48" ht="12.75" customHeight="1">
      <c r="A225" s="595"/>
      <c r="B225" s="601">
        <f t="shared" si="8"/>
        <v>29</v>
      </c>
      <c r="C225" s="674" t="s">
        <v>5704</v>
      </c>
      <c r="D225" s="653" t="s">
        <v>5705</v>
      </c>
      <c r="E225" s="653" t="s">
        <v>5540</v>
      </c>
      <c r="F225" s="653"/>
      <c r="G225" s="607" t="s">
        <v>5644</v>
      </c>
      <c r="H225" s="655" t="s">
        <v>5706</v>
      </c>
      <c r="I225" s="655" t="s">
        <v>5707</v>
      </c>
      <c r="J225" s="655" t="s">
        <v>5708</v>
      </c>
      <c r="K225" s="655"/>
      <c r="L225" s="655"/>
      <c r="M225" s="653"/>
      <c r="N225" s="655" t="s">
        <v>1365</v>
      </c>
      <c r="O225" s="597"/>
      <c r="P225" s="653" t="s">
        <v>5709</v>
      </c>
      <c r="Q225" s="653" t="s">
        <v>5710</v>
      </c>
      <c r="R225" s="655" t="s">
        <v>114</v>
      </c>
      <c r="S225" s="655" t="s">
        <v>116</v>
      </c>
      <c r="T225" s="655" t="s">
        <v>172</v>
      </c>
      <c r="U225" s="655">
        <v>20001741295</v>
      </c>
      <c r="V225" s="674" t="s">
        <v>5711</v>
      </c>
      <c r="W225" s="604">
        <v>44087</v>
      </c>
      <c r="X225" s="601" t="s">
        <v>140</v>
      </c>
      <c r="Y225" s="597"/>
      <c r="Z225" s="597"/>
      <c r="AA225" s="597"/>
      <c r="AB225" s="597"/>
      <c r="AC225" s="597"/>
      <c r="AD225" s="597"/>
      <c r="AE225" s="597"/>
      <c r="AF225" s="597"/>
      <c r="AG225" s="597"/>
      <c r="AH225" s="597"/>
      <c r="AI225" s="597"/>
      <c r="AJ225" s="597"/>
      <c r="AK225" s="597"/>
      <c r="AL225" s="597"/>
      <c r="AM225" s="597"/>
      <c r="AN225" s="597"/>
      <c r="AO225" s="597"/>
      <c r="AP225" s="597"/>
      <c r="AQ225" s="597"/>
      <c r="AR225" s="597"/>
      <c r="AS225" s="597"/>
      <c r="AT225" s="597"/>
      <c r="AU225" s="597"/>
      <c r="AV225" s="597"/>
    </row>
    <row r="226" spans="1:48" ht="12.75" customHeight="1">
      <c r="A226" s="595"/>
      <c r="B226" s="601">
        <f t="shared" si="8"/>
        <v>30</v>
      </c>
      <c r="C226" s="678" t="s">
        <v>5712</v>
      </c>
      <c r="D226" s="609" t="s">
        <v>5713</v>
      </c>
      <c r="E226" s="609" t="s">
        <v>5714</v>
      </c>
      <c r="F226" s="609"/>
      <c r="G226" s="607" t="s">
        <v>5325</v>
      </c>
      <c r="H226" s="607" t="s">
        <v>5715</v>
      </c>
      <c r="I226" s="607" t="s">
        <v>5615</v>
      </c>
      <c r="J226" s="607" t="s">
        <v>2484</v>
      </c>
      <c r="K226" s="607" t="s">
        <v>2485</v>
      </c>
      <c r="L226" s="607"/>
      <c r="M226" s="608"/>
      <c r="N226" s="655" t="s">
        <v>1164</v>
      </c>
      <c r="O226" s="597"/>
      <c r="P226" s="609" t="s">
        <v>5716</v>
      </c>
      <c r="Q226" s="609" t="s">
        <v>5717</v>
      </c>
      <c r="R226" s="607" t="s">
        <v>114</v>
      </c>
      <c r="S226" s="607" t="s">
        <v>349</v>
      </c>
      <c r="T226" s="607" t="s">
        <v>172</v>
      </c>
      <c r="U226" s="607">
        <v>19055514798</v>
      </c>
      <c r="V226" s="678" t="s">
        <v>5718</v>
      </c>
      <c r="W226" s="604">
        <v>44129</v>
      </c>
      <c r="X226" s="601" t="s">
        <v>5719</v>
      </c>
      <c r="Y226" s="597"/>
      <c r="Z226" s="597"/>
      <c r="AA226" s="597"/>
      <c r="AB226" s="597"/>
      <c r="AC226" s="597"/>
      <c r="AD226" s="597"/>
      <c r="AE226" s="597"/>
      <c r="AF226" s="597"/>
      <c r="AG226" s="597"/>
      <c r="AH226" s="597"/>
      <c r="AI226" s="597"/>
      <c r="AJ226" s="597"/>
      <c r="AK226" s="597"/>
      <c r="AL226" s="597"/>
      <c r="AM226" s="597"/>
      <c r="AN226" s="597"/>
      <c r="AO226" s="597"/>
      <c r="AP226" s="597"/>
      <c r="AQ226" s="597"/>
      <c r="AR226" s="597"/>
      <c r="AS226" s="597"/>
      <c r="AT226" s="597"/>
      <c r="AU226" s="597"/>
      <c r="AV226" s="597"/>
    </row>
    <row r="227" spans="1:48" ht="12.75" customHeight="1">
      <c r="A227" s="595"/>
      <c r="B227" s="601">
        <f t="shared" si="8"/>
        <v>31</v>
      </c>
      <c r="C227" s="678" t="s">
        <v>5720</v>
      </c>
      <c r="D227" s="609" t="s">
        <v>5721</v>
      </c>
      <c r="E227" s="609" t="s">
        <v>376</v>
      </c>
      <c r="F227" s="609"/>
      <c r="G227" s="607" t="s">
        <v>5325</v>
      </c>
      <c r="H227" s="607" t="s">
        <v>5722</v>
      </c>
      <c r="I227" s="607" t="s">
        <v>5723</v>
      </c>
      <c r="J227" s="607" t="s">
        <v>5724</v>
      </c>
      <c r="K227" s="607"/>
      <c r="L227" s="607"/>
      <c r="M227" s="608"/>
      <c r="N227" s="607" t="s">
        <v>1365</v>
      </c>
      <c r="O227" s="597"/>
      <c r="P227" s="609" t="s">
        <v>5725</v>
      </c>
      <c r="Q227" s="609" t="s">
        <v>5726</v>
      </c>
      <c r="R227" s="607" t="s">
        <v>114</v>
      </c>
      <c r="S227" s="607" t="s">
        <v>176</v>
      </c>
      <c r="T227" s="607" t="s">
        <v>302</v>
      </c>
      <c r="U227" s="607">
        <v>20010466207</v>
      </c>
      <c r="V227" s="678" t="s">
        <v>5727</v>
      </c>
      <c r="W227" s="604">
        <v>44129</v>
      </c>
      <c r="X227" s="601" t="s">
        <v>140</v>
      </c>
      <c r="Y227" s="597"/>
      <c r="Z227" s="597"/>
      <c r="AA227" s="597"/>
      <c r="AB227" s="597"/>
      <c r="AC227" s="597"/>
      <c r="AD227" s="597"/>
      <c r="AE227" s="597"/>
      <c r="AF227" s="597"/>
      <c r="AG227" s="597"/>
      <c r="AH227" s="597"/>
      <c r="AI227" s="597"/>
      <c r="AJ227" s="597"/>
      <c r="AK227" s="597"/>
      <c r="AL227" s="597"/>
      <c r="AM227" s="597"/>
      <c r="AN227" s="597"/>
      <c r="AO227" s="597"/>
      <c r="AP227" s="597"/>
      <c r="AQ227" s="597"/>
      <c r="AR227" s="597"/>
      <c r="AS227" s="597"/>
      <c r="AT227" s="597"/>
      <c r="AU227" s="597"/>
      <c r="AV227" s="597"/>
    </row>
    <row r="228" spans="1:48" ht="12.75" customHeight="1">
      <c r="A228" s="595"/>
      <c r="B228" s="601">
        <f t="shared" si="8"/>
        <v>32</v>
      </c>
      <c r="C228" s="678" t="s">
        <v>5728</v>
      </c>
      <c r="D228" s="609" t="s">
        <v>5729</v>
      </c>
      <c r="E228" s="609" t="s">
        <v>376</v>
      </c>
      <c r="F228" s="609"/>
      <c r="G228" s="607" t="s">
        <v>5325</v>
      </c>
      <c r="H228" s="607" t="s">
        <v>5730</v>
      </c>
      <c r="I228" s="607" t="s">
        <v>5731</v>
      </c>
      <c r="J228" s="607" t="s">
        <v>5732</v>
      </c>
      <c r="K228" s="607"/>
      <c r="L228" s="607"/>
      <c r="M228" s="608"/>
      <c r="N228" s="607" t="s">
        <v>1365</v>
      </c>
      <c r="O228" s="597"/>
      <c r="P228" s="609" t="s">
        <v>5733</v>
      </c>
      <c r="Q228" s="609" t="s">
        <v>5734</v>
      </c>
      <c r="R228" s="607" t="s">
        <v>114</v>
      </c>
      <c r="S228" s="607" t="s">
        <v>176</v>
      </c>
      <c r="T228" s="607" t="s">
        <v>172</v>
      </c>
      <c r="U228" s="607">
        <v>20018869618</v>
      </c>
      <c r="V228" s="678" t="s">
        <v>5735</v>
      </c>
      <c r="W228" s="604">
        <v>44129</v>
      </c>
      <c r="X228" s="601" t="s">
        <v>5719</v>
      </c>
      <c r="Y228" s="597"/>
      <c r="Z228" s="597"/>
      <c r="AA228" s="597"/>
      <c r="AB228" s="597"/>
      <c r="AC228" s="597"/>
      <c r="AD228" s="597"/>
      <c r="AE228" s="597"/>
      <c r="AF228" s="597"/>
      <c r="AG228" s="597"/>
      <c r="AH228" s="597"/>
      <c r="AI228" s="597"/>
      <c r="AJ228" s="597"/>
      <c r="AK228" s="597"/>
      <c r="AL228" s="597"/>
      <c r="AM228" s="597"/>
      <c r="AN228" s="597"/>
      <c r="AO228" s="597"/>
      <c r="AP228" s="597"/>
      <c r="AQ228" s="597"/>
      <c r="AR228" s="597"/>
      <c r="AS228" s="597"/>
      <c r="AT228" s="597"/>
      <c r="AU228" s="597"/>
      <c r="AV228" s="597"/>
    </row>
    <row r="229" spans="1:48" ht="12.75" customHeight="1">
      <c r="A229" s="595"/>
      <c r="B229" s="601">
        <f t="shared" si="8"/>
        <v>33</v>
      </c>
      <c r="C229" s="678" t="s">
        <v>5736</v>
      </c>
      <c r="D229" s="609" t="s">
        <v>5737</v>
      </c>
      <c r="E229" s="609" t="s">
        <v>5738</v>
      </c>
      <c r="F229" s="609"/>
      <c r="G229" s="607" t="s">
        <v>100</v>
      </c>
      <c r="H229" s="607"/>
      <c r="I229" s="607"/>
      <c r="J229" s="607"/>
      <c r="K229" s="607"/>
      <c r="L229" s="607"/>
      <c r="M229" s="608">
        <v>38345</v>
      </c>
      <c r="N229" s="607" t="s">
        <v>1581</v>
      </c>
      <c r="O229" s="597"/>
      <c r="P229" s="609" t="s">
        <v>5739</v>
      </c>
      <c r="Q229" s="609" t="s">
        <v>5740</v>
      </c>
      <c r="R229" s="607" t="s">
        <v>114</v>
      </c>
      <c r="S229" s="607" t="s">
        <v>116</v>
      </c>
      <c r="T229" s="607" t="s">
        <v>172</v>
      </c>
      <c r="U229" s="607">
        <v>10001456804</v>
      </c>
      <c r="V229" s="678" t="s">
        <v>5741</v>
      </c>
      <c r="W229" s="604">
        <v>44140</v>
      </c>
      <c r="X229" s="601" t="s">
        <v>5292</v>
      </c>
      <c r="Y229" s="597"/>
      <c r="Z229" s="597"/>
      <c r="AA229" s="597"/>
      <c r="AB229" s="597"/>
      <c r="AC229" s="597"/>
      <c r="AD229" s="597"/>
      <c r="AE229" s="597"/>
      <c r="AF229" s="597"/>
      <c r="AG229" s="597"/>
      <c r="AH229" s="597"/>
      <c r="AI229" s="597"/>
      <c r="AJ229" s="597"/>
      <c r="AK229" s="597"/>
      <c r="AL229" s="597"/>
      <c r="AM229" s="597"/>
      <c r="AN229" s="597"/>
      <c r="AO229" s="597"/>
      <c r="AP229" s="597"/>
      <c r="AQ229" s="597"/>
      <c r="AR229" s="597"/>
      <c r="AS229" s="597"/>
      <c r="AT229" s="597"/>
      <c r="AU229" s="597"/>
      <c r="AV229" s="597"/>
    </row>
    <row r="230" spans="1:48" ht="12.75" customHeight="1">
      <c r="A230" s="595"/>
      <c r="B230" s="601">
        <f t="shared" si="8"/>
        <v>34</v>
      </c>
      <c r="C230" s="678" t="s">
        <v>5742</v>
      </c>
      <c r="D230" s="609" t="s">
        <v>5743</v>
      </c>
      <c r="E230" s="609" t="s">
        <v>5744</v>
      </c>
      <c r="F230" s="609"/>
      <c r="G230" s="607" t="s">
        <v>1004</v>
      </c>
      <c r="H230" s="607" t="s">
        <v>5745</v>
      </c>
      <c r="I230" s="607" t="s">
        <v>5186</v>
      </c>
      <c r="J230" s="607" t="s">
        <v>5746</v>
      </c>
      <c r="K230" s="607"/>
      <c r="L230" s="607"/>
      <c r="M230" s="608">
        <v>42310</v>
      </c>
      <c r="N230" s="607" t="s">
        <v>1581</v>
      </c>
      <c r="O230" s="597"/>
      <c r="P230" s="609" t="s">
        <v>5747</v>
      </c>
      <c r="Q230" s="609" t="s">
        <v>5748</v>
      </c>
      <c r="R230" s="607" t="s">
        <v>219</v>
      </c>
      <c r="S230" s="607"/>
      <c r="T230" s="607" t="s">
        <v>103</v>
      </c>
      <c r="U230" s="607">
        <v>17041703715</v>
      </c>
      <c r="V230" s="678" t="s">
        <v>5749</v>
      </c>
      <c r="W230" s="604">
        <v>44140</v>
      </c>
      <c r="X230" s="601" t="s">
        <v>5292</v>
      </c>
      <c r="Y230" s="597"/>
      <c r="Z230" s="597"/>
      <c r="AA230" s="597"/>
      <c r="AB230" s="597"/>
      <c r="AC230" s="597"/>
      <c r="AD230" s="597"/>
      <c r="AE230" s="597"/>
      <c r="AF230" s="597"/>
      <c r="AG230" s="597"/>
      <c r="AH230" s="597"/>
      <c r="AI230" s="597"/>
      <c r="AJ230" s="597"/>
      <c r="AK230" s="597"/>
      <c r="AL230" s="597"/>
      <c r="AM230" s="597"/>
      <c r="AN230" s="597"/>
      <c r="AO230" s="597"/>
      <c r="AP230" s="597"/>
      <c r="AQ230" s="597"/>
      <c r="AR230" s="597"/>
      <c r="AS230" s="597"/>
      <c r="AT230" s="597"/>
      <c r="AU230" s="597"/>
      <c r="AV230" s="597"/>
    </row>
    <row r="231" spans="1:48" ht="12.75" customHeight="1">
      <c r="A231" s="595"/>
      <c r="B231" s="601">
        <f t="shared" si="8"/>
        <v>35</v>
      </c>
      <c r="C231" s="678" t="s">
        <v>5750</v>
      </c>
      <c r="D231" s="609" t="s">
        <v>5228</v>
      </c>
      <c r="E231" s="609" t="s">
        <v>1777</v>
      </c>
      <c r="F231" s="609"/>
      <c r="G231" s="607" t="s">
        <v>1004</v>
      </c>
      <c r="H231" s="607" t="s">
        <v>5509</v>
      </c>
      <c r="I231" s="672" t="s">
        <v>5510</v>
      </c>
      <c r="J231" s="607" t="s">
        <v>5297</v>
      </c>
      <c r="K231" s="672" t="s">
        <v>5703</v>
      </c>
      <c r="L231" s="672"/>
      <c r="M231" s="608"/>
      <c r="N231" s="607" t="s">
        <v>1164</v>
      </c>
      <c r="O231" s="597"/>
      <c r="P231" s="609" t="s">
        <v>5232</v>
      </c>
      <c r="Q231" s="609" t="s">
        <v>5233</v>
      </c>
      <c r="R231" s="607" t="s">
        <v>219</v>
      </c>
      <c r="S231" s="607"/>
      <c r="T231" s="607" t="s">
        <v>302</v>
      </c>
      <c r="U231" s="607">
        <v>17041703723</v>
      </c>
      <c r="V231" s="678" t="s">
        <v>5234</v>
      </c>
      <c r="W231" s="604">
        <v>44140</v>
      </c>
      <c r="X231" s="601" t="s">
        <v>5292</v>
      </c>
      <c r="Y231" s="597"/>
      <c r="Z231" s="597"/>
      <c r="AA231" s="597"/>
      <c r="AB231" s="597"/>
      <c r="AC231" s="597"/>
      <c r="AD231" s="597"/>
      <c r="AE231" s="597"/>
      <c r="AF231" s="597"/>
      <c r="AG231" s="597"/>
      <c r="AH231" s="597"/>
      <c r="AI231" s="597"/>
      <c r="AJ231" s="597"/>
      <c r="AK231" s="597"/>
      <c r="AL231" s="597"/>
      <c r="AM231" s="597"/>
      <c r="AN231" s="597"/>
      <c r="AO231" s="597"/>
      <c r="AP231" s="597"/>
      <c r="AQ231" s="597"/>
      <c r="AR231" s="597"/>
      <c r="AS231" s="597"/>
      <c r="AT231" s="597"/>
      <c r="AU231" s="597"/>
      <c r="AV231" s="597"/>
    </row>
    <row r="232" spans="1:48" ht="12.75" customHeight="1">
      <c r="A232" s="595"/>
      <c r="B232" s="601">
        <f t="shared" si="8"/>
        <v>36</v>
      </c>
      <c r="C232" s="678" t="s">
        <v>5751</v>
      </c>
      <c r="D232" s="609" t="s">
        <v>5753</v>
      </c>
      <c r="E232" s="652" t="s">
        <v>246</v>
      </c>
      <c r="F232" s="609"/>
      <c r="G232" s="607" t="s">
        <v>1004</v>
      </c>
      <c r="H232" s="607" t="s">
        <v>5754</v>
      </c>
      <c r="I232" s="607" t="s">
        <v>5755</v>
      </c>
      <c r="J232" s="607" t="s">
        <v>5756</v>
      </c>
      <c r="K232" s="607"/>
      <c r="L232" s="607"/>
      <c r="M232" s="608">
        <v>40124</v>
      </c>
      <c r="N232" s="607" t="s">
        <v>1581</v>
      </c>
      <c r="O232" s="597"/>
      <c r="P232" s="609" t="s">
        <v>5757</v>
      </c>
      <c r="Q232" s="609" t="s">
        <v>5758</v>
      </c>
      <c r="R232" s="607" t="s">
        <v>114</v>
      </c>
      <c r="S232" s="607" t="s">
        <v>426</v>
      </c>
      <c r="T232" s="607"/>
      <c r="U232" s="607">
        <v>12004492307</v>
      </c>
      <c r="V232" s="674" t="s">
        <v>5759</v>
      </c>
      <c r="W232" s="604">
        <v>44140</v>
      </c>
      <c r="X232" s="601" t="s">
        <v>5292</v>
      </c>
      <c r="Y232" s="597"/>
      <c r="Z232" s="597"/>
      <c r="AA232" s="597"/>
      <c r="AB232" s="597"/>
      <c r="AC232" s="597"/>
      <c r="AD232" s="597"/>
      <c r="AE232" s="597"/>
      <c r="AF232" s="597"/>
      <c r="AG232" s="597"/>
      <c r="AH232" s="597"/>
      <c r="AI232" s="597"/>
      <c r="AJ232" s="597"/>
      <c r="AK232" s="597"/>
      <c r="AL232" s="597"/>
      <c r="AM232" s="597"/>
      <c r="AN232" s="597"/>
      <c r="AO232" s="597"/>
      <c r="AP232" s="597"/>
      <c r="AQ232" s="597"/>
      <c r="AR232" s="597"/>
      <c r="AS232" s="597"/>
      <c r="AT232" s="597"/>
      <c r="AU232" s="597"/>
      <c r="AV232" s="597"/>
    </row>
    <row r="233" spans="1:48" ht="12.75" customHeight="1">
      <c r="A233" s="595"/>
      <c r="B233" s="601">
        <f t="shared" si="8"/>
        <v>37</v>
      </c>
      <c r="C233" s="678" t="s">
        <v>5760</v>
      </c>
      <c r="D233" s="609" t="s">
        <v>5761</v>
      </c>
      <c r="E233" s="652" t="s">
        <v>246</v>
      </c>
      <c r="F233" s="609"/>
      <c r="G233" s="607" t="s">
        <v>1004</v>
      </c>
      <c r="H233" s="607" t="s">
        <v>5762</v>
      </c>
      <c r="I233" s="607" t="s">
        <v>5763</v>
      </c>
      <c r="J233" s="607" t="s">
        <v>5764</v>
      </c>
      <c r="K233" s="607"/>
      <c r="L233" s="607"/>
      <c r="M233" s="608">
        <v>41247</v>
      </c>
      <c r="N233" s="607" t="s">
        <v>1581</v>
      </c>
      <c r="O233" s="597"/>
      <c r="P233" s="609" t="s">
        <v>5765</v>
      </c>
      <c r="Q233" s="609" t="s">
        <v>5766</v>
      </c>
      <c r="R233" s="607" t="s">
        <v>114</v>
      </c>
      <c r="S233" s="607" t="s">
        <v>426</v>
      </c>
      <c r="T233" s="607" t="s">
        <v>103</v>
      </c>
      <c r="U233" s="607">
        <v>13030857935</v>
      </c>
      <c r="V233" s="674" t="s">
        <v>5767</v>
      </c>
      <c r="W233" s="604">
        <v>44140</v>
      </c>
      <c r="X233" s="601" t="s">
        <v>5292</v>
      </c>
      <c r="Y233" s="597"/>
      <c r="Z233" s="597"/>
      <c r="AA233" s="597"/>
      <c r="AB233" s="597"/>
      <c r="AC233" s="597"/>
      <c r="AD233" s="597"/>
      <c r="AE233" s="597"/>
      <c r="AF233" s="597"/>
      <c r="AG233" s="597"/>
      <c r="AH233" s="597"/>
      <c r="AI233" s="597"/>
      <c r="AJ233" s="597"/>
      <c r="AK233" s="597"/>
      <c r="AL233" s="597"/>
      <c r="AM233" s="597"/>
      <c r="AN233" s="597"/>
      <c r="AO233" s="597"/>
      <c r="AP233" s="597"/>
      <c r="AQ233" s="597"/>
      <c r="AR233" s="597"/>
      <c r="AS233" s="597"/>
      <c r="AT233" s="597"/>
      <c r="AU233" s="597"/>
      <c r="AV233" s="597"/>
    </row>
    <row r="234" spans="1:48" ht="12.75" customHeight="1">
      <c r="A234" s="595"/>
      <c r="B234" s="601">
        <f t="shared" si="8"/>
        <v>38</v>
      </c>
      <c r="C234" s="678" t="s">
        <v>5768</v>
      </c>
      <c r="D234" s="653" t="s">
        <v>5769</v>
      </c>
      <c r="E234" s="653" t="s">
        <v>5496</v>
      </c>
      <c r="F234" s="653"/>
      <c r="G234" s="607" t="s">
        <v>5497</v>
      </c>
      <c r="H234" s="655" t="s">
        <v>5770</v>
      </c>
      <c r="I234" s="655" t="s">
        <v>5653</v>
      </c>
      <c r="J234" s="655" t="s">
        <v>5771</v>
      </c>
      <c r="K234" s="655"/>
      <c r="L234" s="655"/>
      <c r="M234" s="653"/>
      <c r="N234" s="655" t="s">
        <v>1365</v>
      </c>
      <c r="O234" s="597"/>
      <c r="P234" s="653" t="s">
        <v>5772</v>
      </c>
      <c r="Q234" s="653" t="s">
        <v>5773</v>
      </c>
      <c r="R234" s="655" t="s">
        <v>114</v>
      </c>
      <c r="S234" s="655" t="s">
        <v>176</v>
      </c>
      <c r="T234" s="655" t="s">
        <v>302</v>
      </c>
      <c r="U234" s="655">
        <v>20030945560</v>
      </c>
      <c r="V234" s="674" t="s">
        <v>5774</v>
      </c>
      <c r="W234" s="604">
        <v>44148</v>
      </c>
      <c r="X234" s="601" t="s">
        <v>5657</v>
      </c>
      <c r="Y234" s="597"/>
      <c r="Z234" s="597"/>
      <c r="AA234" s="597"/>
      <c r="AB234" s="597"/>
      <c r="AC234" s="597"/>
      <c r="AD234" s="597"/>
      <c r="AE234" s="597"/>
      <c r="AF234" s="597"/>
      <c r="AG234" s="597"/>
      <c r="AH234" s="597"/>
      <c r="AI234" s="597"/>
      <c r="AJ234" s="597"/>
      <c r="AK234" s="597"/>
      <c r="AL234" s="597"/>
      <c r="AM234" s="597"/>
      <c r="AN234" s="597"/>
      <c r="AO234" s="597"/>
      <c r="AP234" s="597"/>
      <c r="AQ234" s="597"/>
      <c r="AR234" s="597"/>
      <c r="AS234" s="597"/>
      <c r="AT234" s="597"/>
      <c r="AU234" s="597"/>
      <c r="AV234" s="597"/>
    </row>
    <row r="235" spans="1:48" ht="12.75" customHeight="1">
      <c r="A235" s="595"/>
      <c r="B235" s="601">
        <f t="shared" si="8"/>
        <v>39</v>
      </c>
      <c r="C235" s="678" t="s">
        <v>5775</v>
      </c>
      <c r="D235" s="609" t="s">
        <v>5776</v>
      </c>
      <c r="E235" s="609" t="s">
        <v>5540</v>
      </c>
      <c r="F235" s="609"/>
      <c r="G235" s="607" t="s">
        <v>1069</v>
      </c>
      <c r="H235" s="655" t="s">
        <v>5777</v>
      </c>
      <c r="I235" s="655" t="s">
        <v>5637</v>
      </c>
      <c r="J235" s="655" t="s">
        <v>5778</v>
      </c>
      <c r="K235" s="655"/>
      <c r="L235" s="655"/>
      <c r="M235" s="653"/>
      <c r="N235" s="655" t="s">
        <v>1365</v>
      </c>
      <c r="O235" s="597"/>
      <c r="P235" s="653" t="s">
        <v>5779</v>
      </c>
      <c r="Q235" s="653" t="s">
        <v>5780</v>
      </c>
      <c r="R235" s="655" t="s">
        <v>219</v>
      </c>
      <c r="S235" s="655"/>
      <c r="T235" s="655" t="s">
        <v>1003</v>
      </c>
      <c r="U235" s="655">
        <v>20025966290</v>
      </c>
      <c r="V235" s="674" t="s">
        <v>5781</v>
      </c>
      <c r="W235" s="604">
        <v>44058</v>
      </c>
      <c r="X235" s="601" t="s">
        <v>5301</v>
      </c>
      <c r="Y235" s="597"/>
      <c r="Z235" s="597"/>
      <c r="AA235" s="597"/>
      <c r="AB235" s="597"/>
      <c r="AC235" s="597"/>
      <c r="AD235" s="597"/>
      <c r="AE235" s="597"/>
      <c r="AF235" s="597"/>
      <c r="AG235" s="597"/>
      <c r="AH235" s="597"/>
      <c r="AI235" s="597"/>
      <c r="AJ235" s="597"/>
      <c r="AK235" s="597"/>
      <c r="AL235" s="597"/>
      <c r="AM235" s="597"/>
      <c r="AN235" s="597"/>
      <c r="AO235" s="597"/>
      <c r="AP235" s="597"/>
      <c r="AQ235" s="597"/>
      <c r="AR235" s="597"/>
      <c r="AS235" s="597"/>
      <c r="AT235" s="597"/>
      <c r="AU235" s="597"/>
      <c r="AV235" s="597"/>
    </row>
    <row r="236" spans="1:48" ht="12.75" customHeight="1">
      <c r="A236" s="595"/>
      <c r="B236" s="601">
        <f t="shared" si="8"/>
        <v>40</v>
      </c>
      <c r="C236" s="678" t="s">
        <v>5782</v>
      </c>
      <c r="D236" s="609" t="s">
        <v>5783</v>
      </c>
      <c r="E236" s="609" t="s">
        <v>5784</v>
      </c>
      <c r="F236" s="609"/>
      <c r="G236" s="607" t="s">
        <v>100</v>
      </c>
      <c r="H236" s="607" t="s">
        <v>5785</v>
      </c>
      <c r="I236" s="607" t="s">
        <v>5786</v>
      </c>
      <c r="J236" s="607" t="s">
        <v>5787</v>
      </c>
      <c r="K236" s="607" t="s">
        <v>5788</v>
      </c>
      <c r="L236" s="607"/>
      <c r="M236" s="608"/>
      <c r="N236" s="607" t="s">
        <v>1164</v>
      </c>
      <c r="O236" s="597"/>
      <c r="P236" s="609" t="s">
        <v>5789</v>
      </c>
      <c r="Q236" s="609" t="s">
        <v>5790</v>
      </c>
      <c r="R236" s="607" t="s">
        <v>114</v>
      </c>
      <c r="S236" s="607" t="s">
        <v>391</v>
      </c>
      <c r="T236" s="607" t="s">
        <v>103</v>
      </c>
      <c r="U236" s="607">
        <v>20001741360</v>
      </c>
      <c r="V236" s="678" t="s">
        <v>5791</v>
      </c>
      <c r="W236" s="604">
        <v>44185</v>
      </c>
      <c r="X236" s="601" t="s">
        <v>140</v>
      </c>
      <c r="Y236" s="597"/>
      <c r="Z236" s="597"/>
      <c r="AA236" s="597"/>
      <c r="AB236" s="597"/>
      <c r="AC236" s="597"/>
      <c r="AD236" s="597"/>
      <c r="AE236" s="597"/>
      <c r="AF236" s="597"/>
      <c r="AG236" s="597"/>
      <c r="AH236" s="597"/>
      <c r="AI236" s="597"/>
      <c r="AJ236" s="597"/>
      <c r="AK236" s="597"/>
      <c r="AL236" s="597"/>
      <c r="AM236" s="597"/>
      <c r="AN236" s="597"/>
      <c r="AO236" s="597"/>
      <c r="AP236" s="597"/>
      <c r="AQ236" s="597"/>
      <c r="AR236" s="597"/>
      <c r="AS236" s="597"/>
      <c r="AT236" s="597"/>
      <c r="AU236" s="597"/>
      <c r="AV236" s="597"/>
    </row>
    <row r="237" spans="1:48" ht="12.75" customHeight="1">
      <c r="A237" s="595"/>
      <c r="B237" s="601">
        <f t="shared" si="8"/>
        <v>41</v>
      </c>
      <c r="C237" s="678" t="s">
        <v>5792</v>
      </c>
      <c r="D237" s="609" t="s">
        <v>5793</v>
      </c>
      <c r="E237" s="609" t="s">
        <v>5784</v>
      </c>
      <c r="F237" s="609"/>
      <c r="G237" s="607" t="s">
        <v>100</v>
      </c>
      <c r="H237" s="607" t="s">
        <v>5785</v>
      </c>
      <c r="I237" s="607" t="s">
        <v>5786</v>
      </c>
      <c r="J237" s="607" t="s">
        <v>5787</v>
      </c>
      <c r="K237" s="607" t="s">
        <v>5788</v>
      </c>
      <c r="L237" s="607"/>
      <c r="M237" s="608"/>
      <c r="N237" s="607" t="s">
        <v>1164</v>
      </c>
      <c r="O237" s="597"/>
      <c r="P237" s="609" t="s">
        <v>5795</v>
      </c>
      <c r="Q237" s="609" t="s">
        <v>5796</v>
      </c>
      <c r="R237" s="607" t="s">
        <v>114</v>
      </c>
      <c r="S237" s="607" t="s">
        <v>116</v>
      </c>
      <c r="T237" s="607" t="s">
        <v>172</v>
      </c>
      <c r="U237" s="607">
        <v>20001741303</v>
      </c>
      <c r="V237" s="678" t="s">
        <v>5797</v>
      </c>
      <c r="W237" s="604">
        <v>44185</v>
      </c>
      <c r="X237" s="601" t="s">
        <v>140</v>
      </c>
      <c r="Y237" s="597"/>
      <c r="Z237" s="597"/>
      <c r="AA237" s="597"/>
      <c r="AB237" s="597"/>
      <c r="AC237" s="597"/>
      <c r="AD237" s="597"/>
      <c r="AE237" s="597"/>
      <c r="AF237" s="597"/>
      <c r="AG237" s="597"/>
      <c r="AH237" s="597"/>
      <c r="AI237" s="597"/>
      <c r="AJ237" s="597"/>
      <c r="AK237" s="597"/>
      <c r="AL237" s="597"/>
      <c r="AM237" s="597"/>
      <c r="AN237" s="597"/>
      <c r="AO237" s="597"/>
      <c r="AP237" s="597"/>
      <c r="AQ237" s="597"/>
      <c r="AR237" s="597"/>
      <c r="AS237" s="597"/>
      <c r="AT237" s="597"/>
      <c r="AU237" s="597"/>
      <c r="AV237" s="597"/>
    </row>
    <row r="238" spans="1:48" ht="12.75" customHeight="1">
      <c r="A238" s="595"/>
      <c r="B238" s="601">
        <f t="shared" si="8"/>
        <v>42</v>
      </c>
      <c r="C238" s="678" t="s">
        <v>5798</v>
      </c>
      <c r="D238" s="609" t="s">
        <v>5799</v>
      </c>
      <c r="E238" s="609" t="s">
        <v>5540</v>
      </c>
      <c r="F238" s="609"/>
      <c r="G238" s="607" t="s">
        <v>5295</v>
      </c>
      <c r="H238" s="607" t="s">
        <v>5800</v>
      </c>
      <c r="I238" s="607" t="s">
        <v>5801</v>
      </c>
      <c r="J238" s="607" t="s">
        <v>5802</v>
      </c>
      <c r="K238" s="607"/>
      <c r="L238" s="607"/>
      <c r="M238" s="608"/>
      <c r="N238" s="607" t="s">
        <v>1365</v>
      </c>
      <c r="O238" s="597"/>
      <c r="P238" s="609" t="s">
        <v>5803</v>
      </c>
      <c r="Q238" s="609" t="s">
        <v>5804</v>
      </c>
      <c r="R238" s="607" t="s">
        <v>114</v>
      </c>
      <c r="S238" s="607" t="s">
        <v>176</v>
      </c>
      <c r="T238" s="607" t="s">
        <v>172</v>
      </c>
      <c r="U238" s="607">
        <v>20025966316</v>
      </c>
      <c r="V238" s="678" t="s">
        <v>5805</v>
      </c>
      <c r="W238" s="604">
        <v>44185</v>
      </c>
      <c r="X238" s="601" t="s">
        <v>140</v>
      </c>
      <c r="Y238" s="597"/>
      <c r="Z238" s="597"/>
      <c r="AA238" s="597"/>
      <c r="AB238" s="597"/>
      <c r="AC238" s="597"/>
      <c r="AD238" s="597"/>
      <c r="AE238" s="597"/>
      <c r="AF238" s="597"/>
      <c r="AG238" s="597"/>
      <c r="AH238" s="597"/>
      <c r="AI238" s="597"/>
      <c r="AJ238" s="597"/>
      <c r="AK238" s="597"/>
      <c r="AL238" s="597"/>
      <c r="AM238" s="597"/>
      <c r="AN238" s="597"/>
      <c r="AO238" s="597"/>
      <c r="AP238" s="597"/>
      <c r="AQ238" s="597"/>
      <c r="AR238" s="597"/>
      <c r="AS238" s="597"/>
      <c r="AT238" s="597"/>
      <c r="AU238" s="597"/>
      <c r="AV238" s="597"/>
    </row>
    <row r="239" spans="1:48" ht="12.75" customHeight="1">
      <c r="A239" s="595"/>
      <c r="B239" s="601">
        <f t="shared" si="8"/>
        <v>43</v>
      </c>
      <c r="C239" s="678" t="s">
        <v>5806</v>
      </c>
      <c r="D239" s="609" t="s">
        <v>5807</v>
      </c>
      <c r="E239" s="609" t="s">
        <v>376</v>
      </c>
      <c r="F239" s="609"/>
      <c r="G239" s="607" t="s">
        <v>1087</v>
      </c>
      <c r="H239" s="607" t="s">
        <v>2606</v>
      </c>
      <c r="I239" s="607" t="s">
        <v>5808</v>
      </c>
      <c r="J239" s="607" t="s">
        <v>5809</v>
      </c>
      <c r="K239" s="607" t="s">
        <v>5810</v>
      </c>
      <c r="L239" s="607"/>
      <c r="M239" s="608"/>
      <c r="N239" s="655" t="s">
        <v>1164</v>
      </c>
      <c r="O239" s="597"/>
      <c r="P239" s="609" t="s">
        <v>5811</v>
      </c>
      <c r="Q239" s="609" t="s">
        <v>5812</v>
      </c>
      <c r="R239" s="607" t="s">
        <v>233</v>
      </c>
      <c r="S239" s="607"/>
      <c r="T239" s="607" t="s">
        <v>302</v>
      </c>
      <c r="U239" s="607">
        <v>19082458415</v>
      </c>
      <c r="V239" s="674" t="s">
        <v>5813</v>
      </c>
      <c r="W239" s="604">
        <v>44150</v>
      </c>
      <c r="X239" s="601" t="s">
        <v>5292</v>
      </c>
      <c r="Y239" s="597"/>
      <c r="Z239" s="597"/>
      <c r="AA239" s="597"/>
      <c r="AB239" s="597"/>
      <c r="AC239" s="597"/>
      <c r="AD239" s="597"/>
      <c r="AE239" s="597"/>
      <c r="AF239" s="597"/>
      <c r="AG239" s="597"/>
      <c r="AH239" s="597"/>
      <c r="AI239" s="597"/>
      <c r="AJ239" s="597"/>
      <c r="AK239" s="597"/>
      <c r="AL239" s="597"/>
      <c r="AM239" s="597"/>
      <c r="AN239" s="597"/>
      <c r="AO239" s="597"/>
      <c r="AP239" s="597"/>
      <c r="AQ239" s="597"/>
      <c r="AR239" s="597"/>
      <c r="AS239" s="597"/>
      <c r="AT239" s="597"/>
      <c r="AU239" s="597"/>
      <c r="AV239" s="597"/>
    </row>
    <row r="240" spans="1:48" ht="12.75" customHeight="1">
      <c r="A240" s="595"/>
      <c r="B240" s="601">
        <f t="shared" si="8"/>
        <v>44</v>
      </c>
      <c r="C240" s="678" t="s">
        <v>5814</v>
      </c>
      <c r="D240" s="609" t="s">
        <v>5815</v>
      </c>
      <c r="E240" s="609" t="s">
        <v>5816</v>
      </c>
      <c r="F240" s="609"/>
      <c r="G240" s="607" t="s">
        <v>1225</v>
      </c>
      <c r="H240" s="655" t="s">
        <v>5817</v>
      </c>
      <c r="I240" s="655" t="s">
        <v>5818</v>
      </c>
      <c r="J240" s="655" t="s">
        <v>5819</v>
      </c>
      <c r="K240" s="655"/>
      <c r="L240" s="655"/>
      <c r="M240" s="608"/>
      <c r="N240" s="655" t="s">
        <v>1365</v>
      </c>
      <c r="O240" s="597"/>
      <c r="P240" s="653" t="s">
        <v>5820</v>
      </c>
      <c r="Q240" s="653" t="s">
        <v>5821</v>
      </c>
      <c r="R240" s="655" t="s">
        <v>233</v>
      </c>
      <c r="S240" s="655"/>
      <c r="T240" s="655" t="s">
        <v>172</v>
      </c>
      <c r="U240" s="655">
        <v>20025966456</v>
      </c>
      <c r="V240" s="674" t="s">
        <v>5822</v>
      </c>
      <c r="W240" s="604">
        <v>44166</v>
      </c>
      <c r="X240" s="601" t="s">
        <v>5319</v>
      </c>
      <c r="Y240" s="597"/>
      <c r="Z240" s="597"/>
      <c r="AA240" s="597"/>
      <c r="AB240" s="597"/>
      <c r="AC240" s="597"/>
      <c r="AD240" s="597"/>
      <c r="AE240" s="597"/>
      <c r="AF240" s="597"/>
      <c r="AG240" s="597"/>
      <c r="AH240" s="597"/>
      <c r="AI240" s="597"/>
      <c r="AJ240" s="597"/>
      <c r="AK240" s="597"/>
      <c r="AL240" s="597"/>
      <c r="AM240" s="597"/>
      <c r="AN240" s="597"/>
      <c r="AO240" s="597"/>
      <c r="AP240" s="597"/>
      <c r="AQ240" s="597"/>
      <c r="AR240" s="597"/>
      <c r="AS240" s="597"/>
      <c r="AT240" s="597"/>
      <c r="AU240" s="597"/>
      <c r="AV240" s="597"/>
    </row>
    <row r="241" spans="1:48" ht="12.75" customHeight="1">
      <c r="A241" s="595"/>
      <c r="B241" s="601">
        <f t="shared" si="8"/>
        <v>45</v>
      </c>
      <c r="C241" s="678" t="s">
        <v>5823</v>
      </c>
      <c r="D241" s="609" t="s">
        <v>5824</v>
      </c>
      <c r="E241" s="609" t="s">
        <v>5825</v>
      </c>
      <c r="F241" s="609"/>
      <c r="G241" s="607" t="s">
        <v>100</v>
      </c>
      <c r="H241" s="655" t="s">
        <v>5826</v>
      </c>
      <c r="I241" s="655" t="s">
        <v>5827</v>
      </c>
      <c r="J241" s="655" t="s">
        <v>5828</v>
      </c>
      <c r="K241" s="655"/>
      <c r="L241" s="655"/>
      <c r="M241" s="608"/>
      <c r="N241" s="655" t="s">
        <v>1365</v>
      </c>
      <c r="O241" s="597"/>
      <c r="P241" s="653" t="s">
        <v>5829</v>
      </c>
      <c r="Q241" s="653" t="s">
        <v>5830</v>
      </c>
      <c r="R241" s="655" t="s">
        <v>114</v>
      </c>
      <c r="S241" s="655" t="s">
        <v>391</v>
      </c>
      <c r="T241" s="655" t="s">
        <v>172</v>
      </c>
      <c r="U241" s="655">
        <v>20018869493</v>
      </c>
      <c r="V241" s="674" t="s">
        <v>5831</v>
      </c>
      <c r="W241" s="604">
        <v>44153</v>
      </c>
      <c r="X241" s="601" t="s">
        <v>5657</v>
      </c>
      <c r="Y241" s="597"/>
      <c r="Z241" s="597"/>
      <c r="AA241" s="597"/>
      <c r="AB241" s="597"/>
      <c r="AC241" s="597"/>
      <c r="AD241" s="597"/>
      <c r="AE241" s="597"/>
      <c r="AF241" s="597"/>
      <c r="AG241" s="597"/>
      <c r="AH241" s="597"/>
      <c r="AI241" s="597"/>
      <c r="AJ241" s="597"/>
      <c r="AK241" s="597"/>
      <c r="AL241" s="597"/>
      <c r="AM241" s="597"/>
      <c r="AN241" s="597"/>
      <c r="AO241" s="597"/>
      <c r="AP241" s="597"/>
      <c r="AQ241" s="597"/>
      <c r="AR241" s="597"/>
      <c r="AS241" s="597"/>
      <c r="AT241" s="597"/>
      <c r="AU241" s="597"/>
      <c r="AV241" s="597"/>
    </row>
    <row r="242" spans="1:48" ht="12.75" customHeight="1">
      <c r="A242" s="595"/>
      <c r="B242" s="601">
        <f t="shared" si="8"/>
        <v>46</v>
      </c>
      <c r="C242" s="678" t="s">
        <v>5832</v>
      </c>
      <c r="D242" s="609" t="s">
        <v>5833</v>
      </c>
      <c r="E242" s="609" t="s">
        <v>5472</v>
      </c>
      <c r="F242" s="609"/>
      <c r="G242" s="607" t="s">
        <v>3028</v>
      </c>
      <c r="H242" s="717" t="s">
        <v>5834</v>
      </c>
      <c r="I242" s="655" t="s">
        <v>5835</v>
      </c>
      <c r="J242" s="655"/>
      <c r="K242" s="655"/>
      <c r="L242" s="655"/>
      <c r="M242" s="608"/>
      <c r="N242" s="655" t="s">
        <v>1241</v>
      </c>
      <c r="O242" s="597"/>
      <c r="P242" s="653" t="s">
        <v>5836</v>
      </c>
      <c r="Q242" s="653" t="s">
        <v>5837</v>
      </c>
      <c r="R242" s="655" t="s">
        <v>219</v>
      </c>
      <c r="S242" s="655"/>
      <c r="T242" s="655" t="s">
        <v>103</v>
      </c>
      <c r="U242" s="655">
        <v>20058843895</v>
      </c>
      <c r="V242" s="674" t="s">
        <v>5838</v>
      </c>
      <c r="W242" s="604">
        <v>44170</v>
      </c>
      <c r="X242" s="601" t="s">
        <v>140</v>
      </c>
      <c r="Y242" s="597"/>
      <c r="Z242" s="597"/>
      <c r="AA242" s="597"/>
      <c r="AB242" s="597"/>
      <c r="AC242" s="597"/>
      <c r="AD242" s="597"/>
      <c r="AE242" s="597"/>
      <c r="AF242" s="597"/>
      <c r="AG242" s="597"/>
      <c r="AH242" s="597"/>
      <c r="AI242" s="597"/>
      <c r="AJ242" s="597"/>
      <c r="AK242" s="597"/>
      <c r="AL242" s="597"/>
      <c r="AM242" s="597"/>
      <c r="AN242" s="597"/>
      <c r="AO242" s="597"/>
      <c r="AP242" s="597"/>
      <c r="AQ242" s="597"/>
      <c r="AR242" s="597"/>
      <c r="AS242" s="597"/>
      <c r="AT242" s="597"/>
      <c r="AU242" s="597"/>
      <c r="AV242" s="597"/>
    </row>
    <row r="243" spans="1:48" ht="12.75" customHeight="1">
      <c r="A243" s="595"/>
      <c r="B243" s="601"/>
      <c r="C243" s="601"/>
      <c r="D243" s="601"/>
      <c r="E243" s="601"/>
      <c r="F243" s="601"/>
      <c r="G243" s="603"/>
      <c r="H243" s="601"/>
      <c r="I243" s="601"/>
      <c r="J243" s="601"/>
      <c r="K243" s="601"/>
      <c r="L243" s="601"/>
      <c r="M243" s="601"/>
      <c r="N243" s="603"/>
      <c r="O243" s="597"/>
      <c r="P243" s="601"/>
      <c r="Q243" s="601"/>
      <c r="R243" s="601"/>
      <c r="S243" s="603"/>
      <c r="T243" s="603"/>
      <c r="U243" s="603"/>
      <c r="V243" s="601"/>
      <c r="W243" s="604"/>
      <c r="X243" s="601"/>
      <c r="Y243" s="597"/>
      <c r="Z243" s="597"/>
      <c r="AA243" s="597"/>
      <c r="AB243" s="597"/>
      <c r="AC243" s="597"/>
      <c r="AD243" s="597"/>
      <c r="AE243" s="597"/>
      <c r="AF243" s="597"/>
      <c r="AG243" s="597"/>
      <c r="AH243" s="597"/>
      <c r="AI243" s="597"/>
      <c r="AJ243" s="597"/>
      <c r="AK243" s="597"/>
      <c r="AL243" s="597"/>
      <c r="AM243" s="597"/>
      <c r="AN243" s="597"/>
      <c r="AO243" s="597"/>
      <c r="AP243" s="597"/>
      <c r="AQ243" s="597"/>
      <c r="AR243" s="597"/>
      <c r="AS243" s="597"/>
      <c r="AT243" s="597"/>
      <c r="AU243" s="597"/>
      <c r="AV243" s="597"/>
    </row>
    <row r="244" spans="1:48" ht="12.75" customHeight="1">
      <c r="A244" s="595"/>
      <c r="B244" s="601"/>
      <c r="C244" s="601"/>
      <c r="D244" s="601"/>
      <c r="E244" s="601"/>
      <c r="F244" s="601"/>
      <c r="G244" s="603"/>
      <c r="H244" s="601"/>
      <c r="I244" s="601"/>
      <c r="J244" s="601"/>
      <c r="K244" s="601"/>
      <c r="L244" s="601"/>
      <c r="M244" s="601"/>
      <c r="N244" s="603"/>
      <c r="O244" s="597"/>
      <c r="P244" s="601"/>
      <c r="Q244" s="601"/>
      <c r="R244" s="601"/>
      <c r="S244" s="603"/>
      <c r="T244" s="603"/>
      <c r="U244" s="603"/>
      <c r="V244" s="601"/>
      <c r="W244" s="604"/>
      <c r="X244" s="601"/>
      <c r="Y244" s="597"/>
      <c r="Z244" s="597"/>
      <c r="AA244" s="597"/>
      <c r="AB244" s="597"/>
      <c r="AC244" s="597"/>
      <c r="AD244" s="597"/>
      <c r="AE244" s="597"/>
      <c r="AF244" s="597"/>
      <c r="AG244" s="597"/>
      <c r="AH244" s="597"/>
      <c r="AI244" s="597"/>
      <c r="AJ244" s="597"/>
      <c r="AK244" s="597"/>
      <c r="AL244" s="597"/>
      <c r="AM244" s="597"/>
      <c r="AN244" s="597"/>
      <c r="AO244" s="597"/>
      <c r="AP244" s="597"/>
      <c r="AQ244" s="597"/>
      <c r="AR244" s="597"/>
      <c r="AS244" s="597"/>
      <c r="AT244" s="597"/>
      <c r="AU244" s="597"/>
      <c r="AV244" s="597"/>
    </row>
    <row r="245" spans="1:48" ht="12.75" customHeight="1">
      <c r="A245" s="595"/>
      <c r="B245" s="601"/>
      <c r="C245" s="601"/>
      <c r="D245" s="602">
        <v>2021</v>
      </c>
      <c r="E245" s="601"/>
      <c r="F245" s="601"/>
      <c r="G245" s="603"/>
      <c r="H245" s="601"/>
      <c r="I245" s="601"/>
      <c r="J245" s="601"/>
      <c r="K245" s="601"/>
      <c r="L245" s="601"/>
      <c r="M245" s="601"/>
      <c r="N245" s="603"/>
      <c r="O245" s="597"/>
      <c r="P245" s="601"/>
      <c r="Q245" s="601"/>
      <c r="R245" s="601"/>
      <c r="S245" s="603"/>
      <c r="T245" s="603"/>
      <c r="U245" s="603"/>
      <c r="V245" s="601"/>
      <c r="W245" s="604"/>
      <c r="X245" s="601"/>
      <c r="Y245" s="597"/>
      <c r="Z245" s="597"/>
      <c r="AA245" s="597"/>
      <c r="AB245" s="597"/>
      <c r="AC245" s="597"/>
      <c r="AD245" s="597"/>
      <c r="AE245" s="597"/>
      <c r="AF245" s="597"/>
      <c r="AG245" s="597"/>
      <c r="AH245" s="597"/>
      <c r="AI245" s="597"/>
      <c r="AJ245" s="597"/>
      <c r="AK245" s="597"/>
      <c r="AL245" s="597"/>
      <c r="AM245" s="597"/>
      <c r="AN245" s="597"/>
      <c r="AO245" s="597"/>
      <c r="AP245" s="597"/>
      <c r="AQ245" s="597"/>
      <c r="AR245" s="597"/>
      <c r="AS245" s="597"/>
      <c r="AT245" s="597"/>
      <c r="AU245" s="597"/>
      <c r="AV245" s="597"/>
    </row>
    <row r="246" spans="1:48" ht="12.75" customHeight="1">
      <c r="A246" s="595"/>
      <c r="B246" s="601">
        <v>1</v>
      </c>
      <c r="C246" s="678" t="s">
        <v>5839</v>
      </c>
      <c r="D246" s="609" t="s">
        <v>5840</v>
      </c>
      <c r="E246" s="609" t="s">
        <v>5278</v>
      </c>
      <c r="F246" s="609"/>
      <c r="G246" s="607" t="s">
        <v>5295</v>
      </c>
      <c r="H246" s="607" t="s">
        <v>5841</v>
      </c>
      <c r="I246" s="607" t="s">
        <v>5316</v>
      </c>
      <c r="J246" s="607" t="s">
        <v>5842</v>
      </c>
      <c r="K246" s="607" t="s">
        <v>5843</v>
      </c>
      <c r="L246" s="607"/>
      <c r="M246" s="608"/>
      <c r="N246" s="607" t="s">
        <v>1164</v>
      </c>
      <c r="O246" s="597"/>
      <c r="P246" s="609" t="s">
        <v>5844</v>
      </c>
      <c r="Q246" s="609" t="s">
        <v>5845</v>
      </c>
      <c r="R246" s="607" t="s">
        <v>219</v>
      </c>
      <c r="S246" s="607"/>
      <c r="T246" s="607" t="s">
        <v>172</v>
      </c>
      <c r="U246" s="607">
        <v>19017392051</v>
      </c>
      <c r="V246" s="678" t="s">
        <v>5846</v>
      </c>
      <c r="W246" s="604">
        <v>44198</v>
      </c>
      <c r="X246" s="601" t="s">
        <v>5319</v>
      </c>
      <c r="Y246" s="597"/>
      <c r="Z246" s="597"/>
      <c r="AA246" s="597"/>
      <c r="AB246" s="597"/>
      <c r="AC246" s="597"/>
      <c r="AD246" s="597"/>
      <c r="AE246" s="597"/>
      <c r="AF246" s="597"/>
      <c r="AG246" s="597"/>
      <c r="AH246" s="597"/>
      <c r="AI246" s="597"/>
      <c r="AJ246" s="597"/>
      <c r="AK246" s="597"/>
      <c r="AL246" s="597"/>
      <c r="AM246" s="597"/>
      <c r="AN246" s="597"/>
      <c r="AO246" s="597"/>
      <c r="AP246" s="597"/>
      <c r="AQ246" s="597"/>
      <c r="AR246" s="597"/>
      <c r="AS246" s="597"/>
      <c r="AT246" s="597"/>
      <c r="AU246" s="597"/>
      <c r="AV246" s="597"/>
    </row>
    <row r="247" spans="1:48" ht="12.75" customHeight="1">
      <c r="A247" s="595"/>
      <c r="B247" s="601">
        <f t="shared" ref="B247:B252" si="9">B246+1</f>
        <v>2</v>
      </c>
      <c r="C247" s="678" t="s">
        <v>5847</v>
      </c>
      <c r="D247" s="609" t="s">
        <v>5848</v>
      </c>
      <c r="E247" s="609" t="s">
        <v>5849</v>
      </c>
      <c r="F247" s="609"/>
      <c r="G247" s="607" t="s">
        <v>100</v>
      </c>
      <c r="H247" s="655" t="s">
        <v>5850</v>
      </c>
      <c r="I247" s="655" t="s">
        <v>5851</v>
      </c>
      <c r="J247" s="655" t="s">
        <v>5852</v>
      </c>
      <c r="K247" s="655"/>
      <c r="L247" s="655"/>
      <c r="M247" s="718">
        <v>43413</v>
      </c>
      <c r="N247" s="655" t="s">
        <v>1365</v>
      </c>
      <c r="O247" s="597"/>
      <c r="P247" s="653" t="s">
        <v>5853</v>
      </c>
      <c r="Q247" s="653" t="s">
        <v>5854</v>
      </c>
      <c r="R247" s="655" t="s">
        <v>233</v>
      </c>
      <c r="S247" s="655"/>
      <c r="T247" s="655" t="s">
        <v>302</v>
      </c>
      <c r="U247" s="655">
        <v>19001418045</v>
      </c>
      <c r="V247" s="674" t="s">
        <v>5855</v>
      </c>
      <c r="W247" s="604">
        <v>44218</v>
      </c>
      <c r="X247" s="601" t="s">
        <v>5319</v>
      </c>
      <c r="Y247" s="597"/>
      <c r="Z247" s="597"/>
      <c r="AA247" s="597"/>
      <c r="AB247" s="597"/>
      <c r="AC247" s="597"/>
      <c r="AD247" s="597"/>
      <c r="AE247" s="597"/>
      <c r="AF247" s="597"/>
      <c r="AG247" s="597"/>
      <c r="AH247" s="597"/>
      <c r="AI247" s="597"/>
      <c r="AJ247" s="597"/>
      <c r="AK247" s="597"/>
      <c r="AL247" s="597"/>
      <c r="AM247" s="597"/>
      <c r="AN247" s="597"/>
      <c r="AO247" s="597"/>
      <c r="AP247" s="597"/>
      <c r="AQ247" s="597"/>
      <c r="AR247" s="597"/>
      <c r="AS247" s="597"/>
      <c r="AT247" s="597"/>
      <c r="AU247" s="597"/>
      <c r="AV247" s="597"/>
    </row>
    <row r="248" spans="1:48" ht="12.75" customHeight="1">
      <c r="A248" s="595"/>
      <c r="B248" s="601">
        <f t="shared" si="9"/>
        <v>3</v>
      </c>
      <c r="C248" s="678" t="s">
        <v>5856</v>
      </c>
      <c r="D248" s="609" t="s">
        <v>5857</v>
      </c>
      <c r="E248" s="609" t="s">
        <v>5816</v>
      </c>
      <c r="F248" s="609"/>
      <c r="G248" s="607" t="s">
        <v>1225</v>
      </c>
      <c r="H248" s="655" t="s">
        <v>5858</v>
      </c>
      <c r="I248" s="655" t="s">
        <v>5859</v>
      </c>
      <c r="J248" s="655" t="s">
        <v>5860</v>
      </c>
      <c r="K248" s="655"/>
      <c r="L248" s="655"/>
      <c r="M248" s="608"/>
      <c r="N248" s="655" t="s">
        <v>1365</v>
      </c>
      <c r="O248" s="597"/>
      <c r="P248" s="653" t="s">
        <v>5861</v>
      </c>
      <c r="Q248" s="653" t="s">
        <v>5862</v>
      </c>
      <c r="R248" s="655" t="s">
        <v>114</v>
      </c>
      <c r="S248" s="655" t="s">
        <v>426</v>
      </c>
      <c r="T248" s="655" t="s">
        <v>172</v>
      </c>
      <c r="U248" s="655">
        <v>20025966472</v>
      </c>
      <c r="V248" s="674" t="s">
        <v>5863</v>
      </c>
      <c r="W248" s="604">
        <v>44200</v>
      </c>
      <c r="X248" s="601" t="s">
        <v>5864</v>
      </c>
      <c r="Y248" s="597"/>
      <c r="Z248" s="597"/>
      <c r="AA248" s="597"/>
      <c r="AB248" s="597"/>
      <c r="AC248" s="597"/>
      <c r="AD248" s="597"/>
      <c r="AE248" s="597"/>
      <c r="AF248" s="597"/>
      <c r="AG248" s="597"/>
      <c r="AH248" s="597"/>
      <c r="AI248" s="597"/>
      <c r="AJ248" s="597"/>
      <c r="AK248" s="597"/>
      <c r="AL248" s="597"/>
      <c r="AM248" s="597"/>
      <c r="AN248" s="597"/>
      <c r="AO248" s="597"/>
      <c r="AP248" s="597"/>
      <c r="AQ248" s="597"/>
      <c r="AR248" s="597"/>
      <c r="AS248" s="597"/>
      <c r="AT248" s="597"/>
      <c r="AU248" s="597"/>
      <c r="AV248" s="597"/>
    </row>
    <row r="249" spans="1:48" ht="12.75" customHeight="1">
      <c r="A249" s="595"/>
      <c r="B249" s="601">
        <f t="shared" si="9"/>
        <v>4</v>
      </c>
      <c r="C249" s="678" t="s">
        <v>5865</v>
      </c>
      <c r="D249" s="609" t="s">
        <v>5866</v>
      </c>
      <c r="E249" s="609" t="s">
        <v>5146</v>
      </c>
      <c r="F249" s="609"/>
      <c r="G249" s="607" t="s">
        <v>300</v>
      </c>
      <c r="H249" s="655" t="s">
        <v>5867</v>
      </c>
      <c r="I249" s="655" t="s">
        <v>2220</v>
      </c>
      <c r="J249" s="655" t="s">
        <v>2221</v>
      </c>
      <c r="K249" s="655"/>
      <c r="L249" s="655"/>
      <c r="M249" s="608">
        <v>40940</v>
      </c>
      <c r="N249" s="655" t="s">
        <v>1581</v>
      </c>
      <c r="O249" s="597"/>
      <c r="P249" s="653" t="s">
        <v>5868</v>
      </c>
      <c r="Q249" s="653" t="s">
        <v>5869</v>
      </c>
      <c r="R249" s="655" t="s">
        <v>114</v>
      </c>
      <c r="S249" s="655" t="s">
        <v>116</v>
      </c>
      <c r="T249" s="655" t="s">
        <v>172</v>
      </c>
      <c r="U249" s="655">
        <v>13009168819</v>
      </c>
      <c r="V249" s="678" t="s">
        <v>5870</v>
      </c>
      <c r="W249" s="604">
        <v>44226</v>
      </c>
      <c r="X249" s="601" t="s">
        <v>5664</v>
      </c>
      <c r="Y249" s="597"/>
      <c r="Z249" s="597"/>
      <c r="AA249" s="597"/>
      <c r="AB249" s="597"/>
      <c r="AC249" s="597"/>
      <c r="AD249" s="597"/>
      <c r="AE249" s="597"/>
      <c r="AF249" s="597"/>
      <c r="AG249" s="597"/>
      <c r="AH249" s="597"/>
      <c r="AI249" s="597"/>
      <c r="AJ249" s="597"/>
      <c r="AK249" s="597"/>
      <c r="AL249" s="597"/>
      <c r="AM249" s="597"/>
      <c r="AN249" s="597"/>
      <c r="AO249" s="597"/>
      <c r="AP249" s="597"/>
      <c r="AQ249" s="597"/>
      <c r="AR249" s="597"/>
      <c r="AS249" s="597"/>
      <c r="AT249" s="597"/>
      <c r="AU249" s="597"/>
      <c r="AV249" s="597"/>
    </row>
    <row r="250" spans="1:48" ht="12.75" customHeight="1">
      <c r="A250" s="595"/>
      <c r="B250" s="601">
        <f t="shared" si="9"/>
        <v>5</v>
      </c>
      <c r="C250" s="678" t="s">
        <v>5871</v>
      </c>
      <c r="D250" s="609" t="s">
        <v>5872</v>
      </c>
      <c r="E250" s="609" t="s">
        <v>5472</v>
      </c>
      <c r="F250" s="609"/>
      <c r="G250" s="607" t="s">
        <v>5873</v>
      </c>
      <c r="H250" s="655" t="s">
        <v>5874</v>
      </c>
      <c r="I250" s="655" t="s">
        <v>5875</v>
      </c>
      <c r="J250" s="655" t="s">
        <v>5876</v>
      </c>
      <c r="K250" s="655"/>
      <c r="L250" s="655"/>
      <c r="M250" s="608"/>
      <c r="N250" s="655" t="s">
        <v>1365</v>
      </c>
      <c r="O250" s="597"/>
      <c r="P250" s="653" t="s">
        <v>5877</v>
      </c>
      <c r="Q250" s="653" t="s">
        <v>5878</v>
      </c>
      <c r="R250" s="655" t="s">
        <v>114</v>
      </c>
      <c r="S250" s="655" t="s">
        <v>426</v>
      </c>
      <c r="T250" s="655" t="s">
        <v>302</v>
      </c>
      <c r="U250" s="655">
        <v>20030945578</v>
      </c>
      <c r="V250" s="674" t="s">
        <v>5879</v>
      </c>
      <c r="W250" s="604">
        <v>44270</v>
      </c>
      <c r="X250" s="601" t="s">
        <v>5319</v>
      </c>
      <c r="Y250" s="597"/>
      <c r="Z250" s="597"/>
      <c r="AA250" s="597"/>
      <c r="AB250" s="597"/>
      <c r="AC250" s="597"/>
      <c r="AD250" s="597"/>
      <c r="AE250" s="597"/>
      <c r="AF250" s="597"/>
      <c r="AG250" s="597"/>
      <c r="AH250" s="597"/>
      <c r="AI250" s="597"/>
      <c r="AJ250" s="597"/>
      <c r="AK250" s="597"/>
      <c r="AL250" s="597"/>
      <c r="AM250" s="597"/>
      <c r="AN250" s="597"/>
      <c r="AO250" s="597"/>
      <c r="AP250" s="597"/>
      <c r="AQ250" s="597"/>
      <c r="AR250" s="597"/>
      <c r="AS250" s="597"/>
      <c r="AT250" s="597"/>
      <c r="AU250" s="597"/>
      <c r="AV250" s="597"/>
    </row>
    <row r="251" spans="1:48" ht="12.75" customHeight="1">
      <c r="A251" s="595"/>
      <c r="B251" s="601">
        <f t="shared" si="9"/>
        <v>6</v>
      </c>
      <c r="C251" s="678" t="s">
        <v>5880</v>
      </c>
      <c r="D251" s="609" t="s">
        <v>5881</v>
      </c>
      <c r="E251" s="609" t="s">
        <v>376</v>
      </c>
      <c r="F251" s="609"/>
      <c r="G251" s="607" t="s">
        <v>1004</v>
      </c>
      <c r="H251" s="607"/>
      <c r="I251" s="607"/>
      <c r="J251" s="607"/>
      <c r="K251" s="607"/>
      <c r="L251" s="607"/>
      <c r="M251" s="608">
        <v>38558</v>
      </c>
      <c r="N251" s="607" t="s">
        <v>1581</v>
      </c>
      <c r="O251" s="597"/>
      <c r="P251" s="609" t="s">
        <v>5882</v>
      </c>
      <c r="Q251" s="609" t="s">
        <v>5883</v>
      </c>
      <c r="R251" s="607" t="s">
        <v>114</v>
      </c>
      <c r="S251" s="607" t="s">
        <v>349</v>
      </c>
      <c r="T251" s="607" t="s">
        <v>103</v>
      </c>
      <c r="U251" s="607">
        <v>10001456895</v>
      </c>
      <c r="V251" s="674" t="s">
        <v>5884</v>
      </c>
      <c r="W251" s="604">
        <v>44287</v>
      </c>
      <c r="X251" s="601" t="s">
        <v>1129</v>
      </c>
      <c r="Y251" s="597"/>
      <c r="Z251" s="597"/>
      <c r="AA251" s="597"/>
      <c r="AB251" s="597"/>
      <c r="AC251" s="597"/>
      <c r="AD251" s="597"/>
      <c r="AE251" s="597"/>
      <c r="AF251" s="597"/>
      <c r="AG251" s="597"/>
      <c r="AH251" s="597"/>
      <c r="AI251" s="597"/>
      <c r="AJ251" s="597"/>
      <c r="AK251" s="597"/>
      <c r="AL251" s="597"/>
      <c r="AM251" s="597"/>
      <c r="AN251" s="597"/>
      <c r="AO251" s="597"/>
      <c r="AP251" s="597"/>
      <c r="AQ251" s="597"/>
      <c r="AR251" s="597"/>
      <c r="AS251" s="597"/>
      <c r="AT251" s="597"/>
      <c r="AU251" s="597"/>
      <c r="AV251" s="597"/>
    </row>
    <row r="252" spans="1:48" ht="12.75" customHeight="1">
      <c r="A252" s="595"/>
      <c r="B252" s="601">
        <f t="shared" si="9"/>
        <v>7</v>
      </c>
      <c r="C252" s="719" t="s">
        <v>5885</v>
      </c>
      <c r="D252" s="720" t="s">
        <v>5886</v>
      </c>
      <c r="E252" s="721" t="s">
        <v>376</v>
      </c>
      <c r="F252" s="720"/>
      <c r="G252" s="722" t="s">
        <v>5295</v>
      </c>
      <c r="H252" s="620" t="s">
        <v>30</v>
      </c>
      <c r="I252" s="620" t="s">
        <v>5887</v>
      </c>
      <c r="J252" s="723"/>
      <c r="K252" s="724"/>
      <c r="L252" s="724"/>
      <c r="M252" s="725"/>
      <c r="N252" s="620" t="s">
        <v>1241</v>
      </c>
      <c r="O252" s="597"/>
      <c r="P252" s="721" t="s">
        <v>5888</v>
      </c>
      <c r="Q252" s="721" t="s">
        <v>5889</v>
      </c>
      <c r="R252" s="723" t="s">
        <v>233</v>
      </c>
      <c r="S252" s="723"/>
      <c r="T252" s="723" t="s">
        <v>172</v>
      </c>
      <c r="U252" s="723">
        <v>19041599515</v>
      </c>
      <c r="V252" s="726" t="s">
        <v>5890</v>
      </c>
      <c r="W252" s="604">
        <v>44317</v>
      </c>
      <c r="X252" s="601" t="s">
        <v>5319</v>
      </c>
      <c r="Y252" s="597"/>
      <c r="Z252" s="597"/>
      <c r="AA252" s="597"/>
      <c r="AB252" s="597"/>
      <c r="AC252" s="597"/>
      <c r="AD252" s="597"/>
      <c r="AE252" s="597"/>
      <c r="AF252" s="597"/>
      <c r="AG252" s="597"/>
      <c r="AH252" s="597"/>
      <c r="AI252" s="597"/>
      <c r="AJ252" s="597"/>
      <c r="AK252" s="597"/>
      <c r="AL252" s="597"/>
      <c r="AM252" s="597"/>
      <c r="AN252" s="597"/>
      <c r="AO252" s="597"/>
      <c r="AP252" s="597"/>
      <c r="AQ252" s="597"/>
      <c r="AR252" s="597"/>
      <c r="AS252" s="597"/>
      <c r="AT252" s="597"/>
      <c r="AU252" s="597"/>
      <c r="AV252" s="597"/>
    </row>
    <row r="253" spans="1:48" ht="12.75" customHeight="1">
      <c r="A253" s="595"/>
      <c r="B253" s="601"/>
      <c r="C253" s="601" t="s">
        <v>5891</v>
      </c>
      <c r="D253" s="601" t="s">
        <v>5892</v>
      </c>
      <c r="E253" s="601" t="s">
        <v>5893</v>
      </c>
      <c r="F253" s="601"/>
      <c r="G253" s="601" t="s">
        <v>100</v>
      </c>
      <c r="H253" s="601" t="s">
        <v>5894</v>
      </c>
      <c r="I253" s="601" t="s">
        <v>5895</v>
      </c>
      <c r="J253" s="601" t="s">
        <v>5896</v>
      </c>
      <c r="K253" s="601" t="s">
        <v>5897</v>
      </c>
      <c r="L253" s="601"/>
      <c r="M253" s="601"/>
      <c r="N253" s="603" t="s">
        <v>1164</v>
      </c>
      <c r="O253" s="597"/>
      <c r="P253" s="601" t="s">
        <v>5899</v>
      </c>
      <c r="Q253" s="601" t="s">
        <v>5900</v>
      </c>
      <c r="R253" s="601" t="s">
        <v>114</v>
      </c>
      <c r="S253" s="603" t="s">
        <v>116</v>
      </c>
      <c r="T253" s="603" t="s">
        <v>172</v>
      </c>
      <c r="U253" s="603">
        <v>20025966415</v>
      </c>
      <c r="V253" s="604" t="s">
        <v>5901</v>
      </c>
      <c r="W253" s="604">
        <v>44410</v>
      </c>
      <c r="X253" s="601" t="s">
        <v>5319</v>
      </c>
      <c r="Y253" s="597"/>
      <c r="Z253" s="597"/>
      <c r="AA253" s="597"/>
      <c r="AB253" s="597"/>
      <c r="AC253" s="597"/>
      <c r="AD253" s="597"/>
      <c r="AE253" s="597"/>
      <c r="AF253" s="597"/>
      <c r="AG253" s="597"/>
      <c r="AH253" s="597"/>
      <c r="AI253" s="597"/>
      <c r="AJ253" s="597"/>
      <c r="AK253" s="597"/>
      <c r="AL253" s="597"/>
      <c r="AM253" s="597"/>
      <c r="AN253" s="597"/>
      <c r="AO253" s="597"/>
      <c r="AP253" s="597"/>
      <c r="AQ253" s="597"/>
      <c r="AR253" s="597"/>
      <c r="AS253" s="597"/>
      <c r="AT253" s="597"/>
      <c r="AU253" s="597"/>
      <c r="AV253" s="597"/>
    </row>
    <row r="254" spans="1:48" ht="12.75" customHeight="1">
      <c r="A254" s="595"/>
      <c r="B254" s="601"/>
      <c r="C254" s="713" t="s">
        <v>5902</v>
      </c>
      <c r="D254" s="619" t="s">
        <v>5903</v>
      </c>
      <c r="E254" s="619" t="s">
        <v>376</v>
      </c>
      <c r="F254" s="720"/>
      <c r="G254" s="722" t="s">
        <v>5904</v>
      </c>
      <c r="H254" s="723" t="s">
        <v>120</v>
      </c>
      <c r="I254" s="723" t="s">
        <v>5905</v>
      </c>
      <c r="J254" s="723"/>
      <c r="K254" s="723"/>
      <c r="L254" s="723"/>
      <c r="M254" s="725"/>
      <c r="N254" s="723" t="s">
        <v>1241</v>
      </c>
      <c r="O254" s="597"/>
      <c r="P254" s="721" t="s">
        <v>5906</v>
      </c>
      <c r="Q254" s="721" t="s">
        <v>5907</v>
      </c>
      <c r="R254" s="723" t="s">
        <v>219</v>
      </c>
      <c r="S254" s="723" t="s">
        <v>30</v>
      </c>
      <c r="T254" s="723" t="s">
        <v>103</v>
      </c>
      <c r="U254" s="723">
        <v>21045544182</v>
      </c>
      <c r="V254" s="723" t="s">
        <v>5144</v>
      </c>
      <c r="W254" s="604">
        <v>44470</v>
      </c>
      <c r="X254" s="601" t="s">
        <v>5908</v>
      </c>
      <c r="Y254" s="597"/>
      <c r="Z254" s="597"/>
      <c r="AA254" s="597"/>
      <c r="AB254" s="597"/>
      <c r="AC254" s="597"/>
      <c r="AD254" s="597"/>
      <c r="AE254" s="597"/>
      <c r="AF254" s="597"/>
      <c r="AG254" s="597"/>
      <c r="AH254" s="597"/>
      <c r="AI254" s="597"/>
      <c r="AJ254" s="597"/>
      <c r="AK254" s="597"/>
      <c r="AL254" s="597"/>
      <c r="AM254" s="597"/>
      <c r="AN254" s="597"/>
      <c r="AO254" s="597"/>
      <c r="AP254" s="597"/>
      <c r="AQ254" s="597"/>
      <c r="AR254" s="597"/>
      <c r="AS254" s="597"/>
      <c r="AT254" s="597"/>
      <c r="AU254" s="597"/>
      <c r="AV254" s="597"/>
    </row>
    <row r="255" spans="1:48" ht="12.75" customHeight="1">
      <c r="A255" s="595"/>
      <c r="B255" s="601"/>
      <c r="C255" s="727" t="s">
        <v>5909</v>
      </c>
      <c r="D255" s="728" t="s">
        <v>5910</v>
      </c>
      <c r="E255" s="728" t="s">
        <v>376</v>
      </c>
      <c r="F255" s="728"/>
      <c r="G255" s="729" t="s">
        <v>5904</v>
      </c>
      <c r="H255" s="636" t="s">
        <v>120</v>
      </c>
      <c r="I255" s="636" t="s">
        <v>5905</v>
      </c>
      <c r="J255" s="636"/>
      <c r="K255" s="636"/>
      <c r="L255" s="636"/>
      <c r="M255" s="635"/>
      <c r="N255" s="636" t="s">
        <v>1241</v>
      </c>
      <c r="O255" s="597"/>
      <c r="P255" s="635" t="s">
        <v>5911</v>
      </c>
      <c r="Q255" s="635" t="s">
        <v>5912</v>
      </c>
      <c r="R255" s="636" t="s">
        <v>294</v>
      </c>
      <c r="S255" s="636" t="s">
        <v>30</v>
      </c>
      <c r="T255" s="636" t="s">
        <v>103</v>
      </c>
      <c r="U255" s="636">
        <v>21045544133</v>
      </c>
      <c r="V255" s="730" t="s">
        <v>5913</v>
      </c>
      <c r="W255" s="604">
        <v>44470</v>
      </c>
      <c r="X255" s="601" t="s">
        <v>5908</v>
      </c>
      <c r="Y255" s="597"/>
      <c r="Z255" s="597"/>
      <c r="AA255" s="597"/>
      <c r="AB255" s="597"/>
      <c r="AC255" s="597"/>
      <c r="AD255" s="597"/>
      <c r="AE255" s="597"/>
      <c r="AF255" s="597"/>
      <c r="AG255" s="597"/>
      <c r="AH255" s="597"/>
      <c r="AI255" s="597"/>
      <c r="AJ255" s="597"/>
      <c r="AK255" s="597"/>
      <c r="AL255" s="597"/>
      <c r="AM255" s="597"/>
      <c r="AN255" s="597"/>
      <c r="AO255" s="597"/>
      <c r="AP255" s="597"/>
      <c r="AQ255" s="597"/>
      <c r="AR255" s="597"/>
      <c r="AS255" s="597"/>
      <c r="AT255" s="597"/>
      <c r="AU255" s="597"/>
      <c r="AV255" s="597"/>
    </row>
    <row r="256" spans="1:48" ht="12.75" customHeight="1">
      <c r="A256" s="595"/>
      <c r="B256" s="601"/>
      <c r="C256" s="716" t="s">
        <v>5914</v>
      </c>
      <c r="D256" s="622" t="s">
        <v>5915</v>
      </c>
      <c r="E256" s="622" t="s">
        <v>376</v>
      </c>
      <c r="F256" s="622"/>
      <c r="G256" s="620" t="s">
        <v>5626</v>
      </c>
      <c r="H256" s="620" t="s">
        <v>5916</v>
      </c>
      <c r="I256" s="620" t="s">
        <v>5707</v>
      </c>
      <c r="J256" s="620" t="s">
        <v>5708</v>
      </c>
      <c r="K256" s="620" t="s">
        <v>5917</v>
      </c>
      <c r="L256" s="620"/>
      <c r="M256" s="621"/>
      <c r="N256" s="620" t="s">
        <v>1164</v>
      </c>
      <c r="O256" s="597"/>
      <c r="P256" s="622" t="s">
        <v>5918</v>
      </c>
      <c r="Q256" s="622" t="s">
        <v>5919</v>
      </c>
      <c r="R256" s="620" t="s">
        <v>114</v>
      </c>
      <c r="S256" s="620" t="s">
        <v>116</v>
      </c>
      <c r="T256" s="620" t="s">
        <v>172</v>
      </c>
      <c r="U256" s="620">
        <v>20001741352</v>
      </c>
      <c r="V256" s="716" t="s">
        <v>5920</v>
      </c>
      <c r="W256" s="604">
        <v>44322</v>
      </c>
      <c r="X256" s="601" t="s">
        <v>5301</v>
      </c>
      <c r="Y256" s="597"/>
      <c r="Z256" s="597"/>
      <c r="AA256" s="597"/>
      <c r="AB256" s="597"/>
      <c r="AC256" s="597"/>
      <c r="AD256" s="597"/>
      <c r="AE256" s="597"/>
      <c r="AF256" s="597"/>
      <c r="AG256" s="597"/>
      <c r="AH256" s="597"/>
      <c r="AI256" s="597"/>
      <c r="AJ256" s="597"/>
      <c r="AK256" s="597"/>
      <c r="AL256" s="597"/>
      <c r="AM256" s="597"/>
      <c r="AN256" s="597"/>
      <c r="AO256" s="597"/>
      <c r="AP256" s="597"/>
      <c r="AQ256" s="597"/>
      <c r="AR256" s="597"/>
      <c r="AS256" s="597"/>
      <c r="AT256" s="597"/>
      <c r="AU256" s="597"/>
      <c r="AV256" s="597"/>
    </row>
    <row r="257" spans="1:48" ht="12.75" customHeight="1">
      <c r="A257" s="595"/>
      <c r="B257" s="601"/>
      <c r="C257" s="731" t="s">
        <v>5921</v>
      </c>
      <c r="D257" s="619" t="s">
        <v>5922</v>
      </c>
      <c r="E257" s="619" t="s">
        <v>212</v>
      </c>
      <c r="F257" s="619"/>
      <c r="G257" s="715" t="s">
        <v>5295</v>
      </c>
      <c r="H257" s="620" t="s">
        <v>30</v>
      </c>
      <c r="I257" s="620" t="s">
        <v>2258</v>
      </c>
      <c r="J257" s="620" t="s">
        <v>2259</v>
      </c>
      <c r="K257" s="620"/>
      <c r="L257" s="620"/>
      <c r="M257" s="621"/>
      <c r="N257" s="620" t="s">
        <v>1365</v>
      </c>
      <c r="O257" s="597"/>
      <c r="P257" s="622" t="s">
        <v>5923</v>
      </c>
      <c r="Q257" s="622" t="s">
        <v>5924</v>
      </c>
      <c r="R257" s="620" t="s">
        <v>219</v>
      </c>
      <c r="S257" s="620"/>
      <c r="T257" s="620" t="s">
        <v>172</v>
      </c>
      <c r="U257" s="620">
        <v>19001929439</v>
      </c>
      <c r="V257" s="716" t="s">
        <v>5925</v>
      </c>
      <c r="W257" s="604">
        <v>44378</v>
      </c>
      <c r="X257" s="601" t="s">
        <v>5926</v>
      </c>
      <c r="Y257" s="597"/>
      <c r="Z257" s="597"/>
      <c r="AA257" s="597"/>
      <c r="AB257" s="597"/>
      <c r="AC257" s="597"/>
      <c r="AD257" s="597"/>
      <c r="AE257" s="597"/>
      <c r="AF257" s="597"/>
      <c r="AG257" s="597"/>
      <c r="AH257" s="597"/>
      <c r="AI257" s="597"/>
      <c r="AJ257" s="597"/>
      <c r="AK257" s="597"/>
      <c r="AL257" s="597"/>
      <c r="AM257" s="597"/>
      <c r="AN257" s="597"/>
      <c r="AO257" s="597"/>
      <c r="AP257" s="597"/>
      <c r="AQ257" s="597"/>
      <c r="AR257" s="597"/>
      <c r="AS257" s="597"/>
      <c r="AT257" s="597"/>
      <c r="AU257" s="597"/>
      <c r="AV257" s="597"/>
    </row>
    <row r="258" spans="1:48" ht="12.75" customHeight="1">
      <c r="A258" s="595"/>
      <c r="B258" s="601"/>
      <c r="C258" s="731" t="s">
        <v>5927</v>
      </c>
      <c r="D258" s="619" t="s">
        <v>5928</v>
      </c>
      <c r="E258" s="622" t="s">
        <v>376</v>
      </c>
      <c r="F258" s="619"/>
      <c r="G258" s="715" t="s">
        <v>5295</v>
      </c>
      <c r="H258" s="620" t="s">
        <v>30</v>
      </c>
      <c r="I258" s="620" t="s">
        <v>2258</v>
      </c>
      <c r="J258" s="620" t="s">
        <v>2259</v>
      </c>
      <c r="K258" s="723"/>
      <c r="L258" s="723"/>
      <c r="M258" s="621"/>
      <c r="N258" s="620" t="s">
        <v>1365</v>
      </c>
      <c r="O258" s="597"/>
      <c r="P258" s="622" t="s">
        <v>5929</v>
      </c>
      <c r="Q258" s="622" t="s">
        <v>5930</v>
      </c>
      <c r="R258" s="620" t="s">
        <v>114</v>
      </c>
      <c r="S258" s="620" t="s">
        <v>116</v>
      </c>
      <c r="T258" s="620" t="s">
        <v>172</v>
      </c>
      <c r="U258" s="620">
        <v>19041599507</v>
      </c>
      <c r="V258" s="716" t="s">
        <v>5931</v>
      </c>
      <c r="W258" s="604">
        <v>44378</v>
      </c>
      <c r="X258" s="601" t="s">
        <v>5926</v>
      </c>
      <c r="Y258" s="597"/>
      <c r="Z258" s="597"/>
      <c r="AA258" s="597"/>
      <c r="AB258" s="597"/>
      <c r="AC258" s="597"/>
      <c r="AD258" s="597"/>
      <c r="AE258" s="597"/>
      <c r="AF258" s="597"/>
      <c r="AG258" s="597"/>
      <c r="AH258" s="597"/>
      <c r="AI258" s="597"/>
      <c r="AJ258" s="597"/>
      <c r="AK258" s="597"/>
      <c r="AL258" s="597"/>
      <c r="AM258" s="597"/>
      <c r="AN258" s="597"/>
      <c r="AO258" s="597"/>
      <c r="AP258" s="597"/>
      <c r="AQ258" s="597"/>
      <c r="AR258" s="597"/>
      <c r="AS258" s="597"/>
      <c r="AT258" s="597"/>
      <c r="AU258" s="597"/>
      <c r="AV258" s="597"/>
    </row>
    <row r="259" spans="1:48" ht="12.75" customHeight="1">
      <c r="A259" s="595"/>
      <c r="B259" s="601"/>
      <c r="C259" s="732" t="s">
        <v>5933</v>
      </c>
      <c r="D259" s="622" t="s">
        <v>5934</v>
      </c>
      <c r="E259" s="721" t="s">
        <v>376</v>
      </c>
      <c r="F259" s="733"/>
      <c r="G259" s="620" t="s">
        <v>5295</v>
      </c>
      <c r="H259" s="620" t="s">
        <v>5541</v>
      </c>
      <c r="I259" s="620" t="s">
        <v>5542</v>
      </c>
      <c r="J259" s="620" t="s">
        <v>5573</v>
      </c>
      <c r="K259" s="620" t="s">
        <v>5935</v>
      </c>
      <c r="L259" s="620"/>
      <c r="M259" s="621"/>
      <c r="N259" s="620" t="s">
        <v>1164</v>
      </c>
      <c r="O259" s="597"/>
      <c r="P259" s="622" t="s">
        <v>5936</v>
      </c>
      <c r="Q259" s="622" t="s">
        <v>5937</v>
      </c>
      <c r="R259" s="620" t="s">
        <v>114</v>
      </c>
      <c r="S259" s="620" t="s">
        <v>349</v>
      </c>
      <c r="T259" s="620" t="s">
        <v>172</v>
      </c>
      <c r="U259" s="620">
        <v>19095966248</v>
      </c>
      <c r="V259" s="716" t="s">
        <v>5938</v>
      </c>
      <c r="W259" s="604">
        <v>44378</v>
      </c>
      <c r="X259" s="601" t="s">
        <v>5926</v>
      </c>
      <c r="Y259" s="597"/>
      <c r="Z259" s="597"/>
      <c r="AA259" s="597"/>
      <c r="AB259" s="597"/>
      <c r="AC259" s="597"/>
      <c r="AD259" s="597"/>
      <c r="AE259" s="597"/>
      <c r="AF259" s="597"/>
      <c r="AG259" s="597"/>
      <c r="AH259" s="597"/>
      <c r="AI259" s="597"/>
      <c r="AJ259" s="597"/>
      <c r="AK259" s="597"/>
      <c r="AL259" s="597"/>
      <c r="AM259" s="597"/>
      <c r="AN259" s="597"/>
      <c r="AO259" s="597"/>
      <c r="AP259" s="597"/>
      <c r="AQ259" s="597"/>
      <c r="AR259" s="597"/>
      <c r="AS259" s="597"/>
      <c r="AT259" s="597"/>
      <c r="AU259" s="597"/>
      <c r="AV259" s="597"/>
    </row>
    <row r="260" spans="1:48" ht="12.75" customHeight="1">
      <c r="A260" s="595"/>
      <c r="B260" s="601"/>
      <c r="C260" s="734" t="s">
        <v>5939</v>
      </c>
      <c r="D260" s="634" t="s">
        <v>5940</v>
      </c>
      <c r="E260" s="634" t="s">
        <v>376</v>
      </c>
      <c r="F260" s="634"/>
      <c r="G260" s="620" t="s">
        <v>5941</v>
      </c>
      <c r="H260" s="633" t="s">
        <v>120</v>
      </c>
      <c r="I260" s="633" t="s">
        <v>5942</v>
      </c>
      <c r="J260" s="633"/>
      <c r="K260" s="633"/>
      <c r="L260" s="633"/>
      <c r="M260" s="633"/>
      <c r="N260" s="633" t="s">
        <v>1241</v>
      </c>
      <c r="O260" s="597"/>
      <c r="P260" s="634" t="s">
        <v>5943</v>
      </c>
      <c r="Q260" s="634" t="s">
        <v>5944</v>
      </c>
      <c r="R260" s="633" t="s">
        <v>233</v>
      </c>
      <c r="S260" s="633"/>
      <c r="T260" s="633" t="s">
        <v>103</v>
      </c>
      <c r="U260" s="633">
        <v>21028400824</v>
      </c>
      <c r="V260" s="735" t="s">
        <v>5945</v>
      </c>
      <c r="W260" s="604">
        <v>44410</v>
      </c>
      <c r="X260" s="601" t="s">
        <v>140</v>
      </c>
      <c r="Y260" s="597"/>
      <c r="Z260" s="597"/>
      <c r="AA260" s="597"/>
      <c r="AB260" s="597"/>
      <c r="AC260" s="597"/>
      <c r="AD260" s="597"/>
      <c r="AE260" s="597"/>
      <c r="AF260" s="597"/>
      <c r="AG260" s="597"/>
      <c r="AH260" s="597"/>
      <c r="AI260" s="597"/>
      <c r="AJ260" s="597"/>
      <c r="AK260" s="597"/>
      <c r="AL260" s="597"/>
      <c r="AM260" s="597"/>
      <c r="AN260" s="597"/>
      <c r="AO260" s="597"/>
      <c r="AP260" s="597"/>
      <c r="AQ260" s="597"/>
      <c r="AR260" s="597"/>
      <c r="AS260" s="597"/>
      <c r="AT260" s="597"/>
      <c r="AU260" s="597"/>
      <c r="AV260" s="597"/>
    </row>
    <row r="261" spans="1:48" ht="12.75" customHeight="1">
      <c r="A261" s="595"/>
      <c r="B261" s="601"/>
      <c r="C261" s="734" t="s">
        <v>5946</v>
      </c>
      <c r="D261" s="634" t="s">
        <v>5947</v>
      </c>
      <c r="E261" s="634" t="s">
        <v>376</v>
      </c>
      <c r="F261" s="634"/>
      <c r="G261" s="620" t="s">
        <v>5948</v>
      </c>
      <c r="H261" s="633" t="s">
        <v>120</v>
      </c>
      <c r="I261" s="633" t="s">
        <v>5942</v>
      </c>
      <c r="J261" s="633"/>
      <c r="K261" s="633"/>
      <c r="L261" s="633"/>
      <c r="M261" s="633"/>
      <c r="N261" s="633" t="s">
        <v>1241</v>
      </c>
      <c r="O261" s="597"/>
      <c r="P261" s="634" t="s">
        <v>5949</v>
      </c>
      <c r="Q261" s="634" t="s">
        <v>5950</v>
      </c>
      <c r="R261" s="633" t="s">
        <v>233</v>
      </c>
      <c r="S261" s="633"/>
      <c r="T261" s="633" t="s">
        <v>172</v>
      </c>
      <c r="U261" s="633">
        <v>21028400857</v>
      </c>
      <c r="V261" s="735" t="s">
        <v>5951</v>
      </c>
      <c r="W261" s="604">
        <v>44378</v>
      </c>
      <c r="X261" s="601" t="s">
        <v>5319</v>
      </c>
      <c r="Y261" s="597"/>
      <c r="Z261" s="597"/>
      <c r="AA261" s="597"/>
      <c r="AB261" s="597"/>
      <c r="AC261" s="597"/>
      <c r="AD261" s="597"/>
      <c r="AE261" s="597"/>
      <c r="AF261" s="597"/>
      <c r="AG261" s="597"/>
      <c r="AH261" s="597"/>
      <c r="AI261" s="597"/>
      <c r="AJ261" s="597"/>
      <c r="AK261" s="597"/>
      <c r="AL261" s="597"/>
      <c r="AM261" s="597"/>
      <c r="AN261" s="597"/>
      <c r="AO261" s="597"/>
      <c r="AP261" s="597"/>
      <c r="AQ261" s="597"/>
      <c r="AR261" s="597"/>
      <c r="AS261" s="597"/>
      <c r="AT261" s="597"/>
      <c r="AU261" s="597"/>
      <c r="AV261" s="597"/>
    </row>
    <row r="262" spans="1:48" ht="12.75" customHeight="1">
      <c r="A262" s="595"/>
      <c r="B262" s="601"/>
      <c r="C262" s="716" t="s">
        <v>5952</v>
      </c>
      <c r="D262" s="622" t="s">
        <v>5953</v>
      </c>
      <c r="E262" s="622" t="s">
        <v>376</v>
      </c>
      <c r="F262" s="622"/>
      <c r="G262" s="620" t="s">
        <v>1225</v>
      </c>
      <c r="H262" s="633" t="s">
        <v>5954</v>
      </c>
      <c r="I262" s="633" t="s">
        <v>5955</v>
      </c>
      <c r="J262" s="633" t="s">
        <v>5956</v>
      </c>
      <c r="K262" s="633"/>
      <c r="L262" s="633"/>
      <c r="M262" s="621"/>
      <c r="N262" s="633" t="s">
        <v>1365</v>
      </c>
      <c r="O262" s="597"/>
      <c r="P262" s="634" t="s">
        <v>5957</v>
      </c>
      <c r="Q262" s="634" t="s">
        <v>5958</v>
      </c>
      <c r="R262" s="633" t="s">
        <v>114</v>
      </c>
      <c r="S262" s="633" t="s">
        <v>116</v>
      </c>
      <c r="T262" s="633" t="s">
        <v>172</v>
      </c>
      <c r="U262" s="633">
        <v>21008472538</v>
      </c>
      <c r="V262" s="736" t="s">
        <v>5959</v>
      </c>
      <c r="W262" s="604">
        <v>44418</v>
      </c>
      <c r="X262" s="601" t="s">
        <v>1129</v>
      </c>
      <c r="Y262" s="597"/>
      <c r="Z262" s="597"/>
      <c r="AA262" s="597"/>
      <c r="AB262" s="597"/>
      <c r="AC262" s="597"/>
      <c r="AD262" s="597"/>
      <c r="AE262" s="597"/>
      <c r="AF262" s="597"/>
      <c r="AG262" s="597"/>
      <c r="AH262" s="597"/>
      <c r="AI262" s="597"/>
      <c r="AJ262" s="597"/>
      <c r="AK262" s="597"/>
      <c r="AL262" s="597"/>
      <c r="AM262" s="597"/>
      <c r="AN262" s="597"/>
      <c r="AO262" s="597"/>
      <c r="AP262" s="597"/>
      <c r="AQ262" s="597"/>
      <c r="AR262" s="597"/>
      <c r="AS262" s="597"/>
      <c r="AT262" s="597"/>
      <c r="AU262" s="597"/>
      <c r="AV262" s="597"/>
    </row>
    <row r="263" spans="1:48" ht="12.75" customHeight="1">
      <c r="A263" s="595"/>
      <c r="B263" s="601"/>
      <c r="C263" s="716" t="s">
        <v>5960</v>
      </c>
      <c r="D263" s="622" t="s">
        <v>5961</v>
      </c>
      <c r="E263" s="622" t="s">
        <v>376</v>
      </c>
      <c r="F263" s="622"/>
      <c r="G263" s="620" t="s">
        <v>3028</v>
      </c>
      <c r="H263" s="737" t="s">
        <v>5962</v>
      </c>
      <c r="I263" s="633" t="s">
        <v>5963</v>
      </c>
      <c r="J263" s="633" t="s">
        <v>5964</v>
      </c>
      <c r="K263" s="633"/>
      <c r="L263" s="633"/>
      <c r="M263" s="621"/>
      <c r="N263" s="633" t="s">
        <v>1365</v>
      </c>
      <c r="O263" s="597"/>
      <c r="P263" s="634" t="s">
        <v>5965</v>
      </c>
      <c r="Q263" s="634" t="s">
        <v>5966</v>
      </c>
      <c r="R263" s="633" t="s">
        <v>114</v>
      </c>
      <c r="S263" s="633" t="s">
        <v>116</v>
      </c>
      <c r="T263" s="633" t="s">
        <v>302</v>
      </c>
      <c r="U263" s="633">
        <v>20042273993</v>
      </c>
      <c r="V263" s="736" t="s">
        <v>5967</v>
      </c>
      <c r="W263" s="604">
        <v>44443</v>
      </c>
      <c r="X263" s="601" t="s">
        <v>140</v>
      </c>
      <c r="Y263" s="597"/>
      <c r="Z263" s="597"/>
      <c r="AA263" s="597"/>
      <c r="AB263" s="597"/>
      <c r="AC263" s="597"/>
      <c r="AD263" s="597"/>
      <c r="AE263" s="597"/>
      <c r="AF263" s="597"/>
      <c r="AG263" s="597"/>
      <c r="AH263" s="597"/>
      <c r="AI263" s="597"/>
      <c r="AJ263" s="597"/>
      <c r="AK263" s="597"/>
      <c r="AL263" s="597"/>
      <c r="AM263" s="597"/>
      <c r="AN263" s="597"/>
      <c r="AO263" s="597"/>
      <c r="AP263" s="597"/>
      <c r="AQ263" s="597"/>
      <c r="AR263" s="597"/>
      <c r="AS263" s="597"/>
      <c r="AT263" s="597"/>
      <c r="AU263" s="597"/>
      <c r="AV263" s="597"/>
    </row>
    <row r="264" spans="1:48" ht="12.75" customHeight="1">
      <c r="A264" s="595"/>
      <c r="B264" s="601"/>
      <c r="C264" s="713" t="s">
        <v>5968</v>
      </c>
      <c r="D264" s="619" t="s">
        <v>5969</v>
      </c>
      <c r="E264" s="619" t="s">
        <v>376</v>
      </c>
      <c r="F264" s="619"/>
      <c r="G264" s="715" t="s">
        <v>1004</v>
      </c>
      <c r="H264" s="620"/>
      <c r="I264" s="620"/>
      <c r="J264" s="620"/>
      <c r="K264" s="620"/>
      <c r="L264" s="620"/>
      <c r="M264" s="621">
        <v>38202</v>
      </c>
      <c r="N264" s="620" t="s">
        <v>1581</v>
      </c>
      <c r="O264" s="597"/>
      <c r="P264" s="622" t="s">
        <v>5970</v>
      </c>
      <c r="Q264" s="622" t="s">
        <v>5971</v>
      </c>
      <c r="R264" s="620" t="s">
        <v>114</v>
      </c>
      <c r="S264" s="620" t="s">
        <v>349</v>
      </c>
      <c r="T264" s="620" t="s">
        <v>302</v>
      </c>
      <c r="U264" s="620">
        <v>10001456846</v>
      </c>
      <c r="V264" s="738" t="s">
        <v>5972</v>
      </c>
      <c r="W264" s="604">
        <v>44470</v>
      </c>
      <c r="X264" s="601" t="s">
        <v>1129</v>
      </c>
      <c r="Y264" s="597"/>
      <c r="Z264" s="597"/>
      <c r="AA264" s="597"/>
      <c r="AB264" s="597"/>
      <c r="AC264" s="597"/>
      <c r="AD264" s="597"/>
      <c r="AE264" s="597"/>
      <c r="AF264" s="597"/>
      <c r="AG264" s="597"/>
      <c r="AH264" s="597"/>
      <c r="AI264" s="597"/>
      <c r="AJ264" s="597"/>
      <c r="AK264" s="597"/>
      <c r="AL264" s="597"/>
      <c r="AM264" s="597"/>
      <c r="AN264" s="597"/>
      <c r="AO264" s="597"/>
      <c r="AP264" s="597"/>
      <c r="AQ264" s="597"/>
      <c r="AR264" s="597"/>
      <c r="AS264" s="597"/>
      <c r="AT264" s="597"/>
      <c r="AU264" s="597"/>
      <c r="AV264" s="597"/>
    </row>
    <row r="265" spans="1:48" ht="12.75" customHeight="1">
      <c r="A265" s="595"/>
      <c r="B265" s="601"/>
      <c r="C265" s="716" t="s">
        <v>5973</v>
      </c>
      <c r="D265" s="622" t="s">
        <v>5974</v>
      </c>
      <c r="E265" s="622" t="s">
        <v>212</v>
      </c>
      <c r="F265" s="622"/>
      <c r="G265" s="620" t="s">
        <v>239</v>
      </c>
      <c r="H265" s="633" t="s">
        <v>30</v>
      </c>
      <c r="I265" s="633" t="s">
        <v>5975</v>
      </c>
      <c r="J265" s="633"/>
      <c r="K265" s="633"/>
      <c r="L265" s="633"/>
      <c r="M265" s="621"/>
      <c r="N265" s="633" t="s">
        <v>1241</v>
      </c>
      <c r="O265" s="597"/>
      <c r="P265" s="634" t="s">
        <v>5976</v>
      </c>
      <c r="Q265" s="634" t="s">
        <v>5977</v>
      </c>
      <c r="R265" s="633" t="s">
        <v>219</v>
      </c>
      <c r="S265" s="633"/>
      <c r="T265" s="633" t="s">
        <v>103</v>
      </c>
      <c r="U265" s="633" t="s">
        <v>30</v>
      </c>
      <c r="V265" s="633" t="s">
        <v>30</v>
      </c>
      <c r="W265" s="604">
        <v>44470</v>
      </c>
      <c r="X265" s="601" t="s">
        <v>1129</v>
      </c>
      <c r="Y265" s="597"/>
      <c r="Z265" s="597"/>
      <c r="AA265" s="597"/>
      <c r="AB265" s="597"/>
      <c r="AC265" s="597"/>
      <c r="AD265" s="597"/>
      <c r="AE265" s="597"/>
      <c r="AF265" s="597"/>
      <c r="AG265" s="597"/>
      <c r="AH265" s="597"/>
      <c r="AI265" s="597"/>
      <c r="AJ265" s="597"/>
      <c r="AK265" s="597"/>
      <c r="AL265" s="597"/>
      <c r="AM265" s="597"/>
      <c r="AN265" s="597"/>
      <c r="AO265" s="597"/>
      <c r="AP265" s="597"/>
      <c r="AQ265" s="597"/>
      <c r="AR265" s="597"/>
      <c r="AS265" s="597"/>
      <c r="AT265" s="597"/>
      <c r="AU265" s="597"/>
      <c r="AV265" s="597"/>
    </row>
    <row r="266" spans="1:48" ht="12.75" customHeight="1">
      <c r="A266" s="595"/>
      <c r="B266" s="601"/>
      <c r="C266" s="716" t="s">
        <v>5978</v>
      </c>
      <c r="D266" s="622" t="s">
        <v>5979</v>
      </c>
      <c r="E266" s="622" t="s">
        <v>5893</v>
      </c>
      <c r="F266" s="622"/>
      <c r="G266" s="620" t="s">
        <v>239</v>
      </c>
      <c r="H266" s="633" t="s">
        <v>30</v>
      </c>
      <c r="I266" s="633" t="s">
        <v>5980</v>
      </c>
      <c r="J266" s="633"/>
      <c r="K266" s="633"/>
      <c r="L266" s="633"/>
      <c r="M266" s="621"/>
      <c r="N266" s="633" t="s">
        <v>1241</v>
      </c>
      <c r="O266" s="597"/>
      <c r="P266" s="634" t="s">
        <v>5981</v>
      </c>
      <c r="Q266" s="634" t="s">
        <v>5982</v>
      </c>
      <c r="R266" s="633" t="s">
        <v>114</v>
      </c>
      <c r="S266" s="633" t="s">
        <v>391</v>
      </c>
      <c r="T266" s="633" t="s">
        <v>103</v>
      </c>
      <c r="U266" s="633">
        <v>21062437278</v>
      </c>
      <c r="V266" s="633"/>
      <c r="W266" s="604">
        <v>44440</v>
      </c>
      <c r="X266" s="601" t="s">
        <v>5301</v>
      </c>
      <c r="Y266" s="597"/>
      <c r="Z266" s="597"/>
      <c r="AA266" s="597"/>
      <c r="AB266" s="597"/>
      <c r="AC266" s="597"/>
      <c r="AD266" s="597"/>
      <c r="AE266" s="597"/>
      <c r="AF266" s="597"/>
      <c r="AG266" s="597"/>
      <c r="AH266" s="597"/>
      <c r="AI266" s="597"/>
      <c r="AJ266" s="597"/>
      <c r="AK266" s="597"/>
      <c r="AL266" s="597"/>
      <c r="AM266" s="597"/>
      <c r="AN266" s="597"/>
      <c r="AO266" s="597"/>
      <c r="AP266" s="597"/>
      <c r="AQ266" s="597"/>
      <c r="AR266" s="597"/>
      <c r="AS266" s="597"/>
      <c r="AT266" s="597"/>
      <c r="AU266" s="597"/>
      <c r="AV266" s="597"/>
    </row>
    <row r="267" spans="1:48" ht="12.75" customHeight="1">
      <c r="A267" s="595"/>
      <c r="B267" s="601"/>
      <c r="C267" s="716" t="s">
        <v>5983</v>
      </c>
      <c r="D267" s="622" t="s">
        <v>5984</v>
      </c>
      <c r="E267" s="622" t="s">
        <v>212</v>
      </c>
      <c r="F267" s="622"/>
      <c r="G267" s="620" t="s">
        <v>239</v>
      </c>
      <c r="H267" s="633" t="s">
        <v>30</v>
      </c>
      <c r="I267" s="633" t="s">
        <v>3381</v>
      </c>
      <c r="J267" s="633"/>
      <c r="K267" s="633"/>
      <c r="L267" s="633"/>
      <c r="M267" s="621"/>
      <c r="N267" s="633" t="s">
        <v>1241</v>
      </c>
      <c r="O267" s="597"/>
      <c r="P267" s="634" t="s">
        <v>5985</v>
      </c>
      <c r="Q267" s="634" t="s">
        <v>5986</v>
      </c>
      <c r="R267" s="633" t="s">
        <v>219</v>
      </c>
      <c r="S267" s="633"/>
      <c r="T267" s="633" t="s">
        <v>103</v>
      </c>
      <c r="U267" s="633"/>
      <c r="V267" s="739" t="s">
        <v>5987</v>
      </c>
      <c r="W267" s="604">
        <v>44440</v>
      </c>
      <c r="X267" s="601" t="s">
        <v>1129</v>
      </c>
      <c r="Y267" s="597"/>
      <c r="Z267" s="597"/>
      <c r="AA267" s="597"/>
      <c r="AB267" s="597"/>
      <c r="AC267" s="597"/>
      <c r="AD267" s="597"/>
      <c r="AE267" s="597"/>
      <c r="AF267" s="597"/>
      <c r="AG267" s="597"/>
      <c r="AH267" s="597"/>
      <c r="AI267" s="597"/>
      <c r="AJ267" s="597"/>
      <c r="AK267" s="597"/>
      <c r="AL267" s="597"/>
      <c r="AM267" s="597"/>
      <c r="AN267" s="597"/>
      <c r="AO267" s="597"/>
      <c r="AP267" s="597"/>
      <c r="AQ267" s="597"/>
      <c r="AR267" s="597"/>
      <c r="AS267" s="597"/>
      <c r="AT267" s="597"/>
      <c r="AU267" s="597"/>
      <c r="AV267" s="597"/>
    </row>
    <row r="268" spans="1:48" ht="12.75" customHeight="1">
      <c r="A268" s="740"/>
      <c r="B268" s="741">
        <v>1</v>
      </c>
      <c r="C268" s="731" t="s">
        <v>5988</v>
      </c>
      <c r="D268" s="622" t="s">
        <v>5989</v>
      </c>
      <c r="E268" s="622" t="s">
        <v>5893</v>
      </c>
      <c r="F268" s="620">
        <v>7</v>
      </c>
      <c r="G268" s="620" t="s">
        <v>5626</v>
      </c>
      <c r="H268" s="620" t="s">
        <v>5990</v>
      </c>
      <c r="I268" s="620" t="s">
        <v>5991</v>
      </c>
      <c r="J268" s="620" t="s">
        <v>5992</v>
      </c>
      <c r="K268" s="620" t="s">
        <v>5993</v>
      </c>
      <c r="L268" s="621"/>
      <c r="M268" s="621"/>
      <c r="N268" s="620" t="s">
        <v>1164</v>
      </c>
      <c r="O268" s="740"/>
      <c r="P268" s="622" t="s">
        <v>5994</v>
      </c>
      <c r="Q268" s="622" t="s">
        <v>5995</v>
      </c>
      <c r="R268" s="620" t="s">
        <v>114</v>
      </c>
      <c r="S268" s="620" t="s">
        <v>176</v>
      </c>
      <c r="T268" s="620" t="s">
        <v>172</v>
      </c>
      <c r="U268" s="620">
        <v>19082458399</v>
      </c>
      <c r="V268" s="716" t="s">
        <v>5996</v>
      </c>
      <c r="W268" s="620" t="s">
        <v>5997</v>
      </c>
      <c r="X268" s="620"/>
      <c r="Y268" s="620" t="s">
        <v>5998</v>
      </c>
      <c r="Z268" s="595"/>
      <c r="AA268" s="595"/>
      <c r="AB268" s="595"/>
      <c r="AC268" s="595"/>
      <c r="AD268" s="595"/>
      <c r="AE268" s="595"/>
      <c r="AF268" s="595"/>
      <c r="AG268" s="595"/>
      <c r="AH268" s="595"/>
      <c r="AI268" s="595"/>
      <c r="AJ268" s="595"/>
      <c r="AK268" s="595"/>
      <c r="AL268" s="595"/>
      <c r="AM268" s="595"/>
      <c r="AN268" s="595"/>
      <c r="AO268" s="595"/>
      <c r="AP268" s="595"/>
      <c r="AQ268" s="595"/>
      <c r="AR268" s="595"/>
      <c r="AS268" s="595"/>
      <c r="AT268" s="595"/>
      <c r="AU268" s="595"/>
      <c r="AV268" s="595"/>
    </row>
    <row r="269" spans="1:48" ht="13.5" customHeight="1">
      <c r="A269" s="740"/>
      <c r="B269" s="741">
        <f t="shared" ref="B269:B273" si="10">B268+1</f>
        <v>2</v>
      </c>
      <c r="C269" s="716" t="s">
        <v>5999</v>
      </c>
      <c r="D269" s="622" t="s">
        <v>6000</v>
      </c>
      <c r="E269" s="622" t="s">
        <v>212</v>
      </c>
      <c r="F269" s="620">
        <v>2</v>
      </c>
      <c r="G269" s="620" t="s">
        <v>5626</v>
      </c>
      <c r="H269" s="620" t="s">
        <v>6001</v>
      </c>
      <c r="I269" s="620" t="s">
        <v>6002</v>
      </c>
      <c r="J269" s="620" t="s">
        <v>6003</v>
      </c>
      <c r="K269" s="620"/>
      <c r="L269" s="621"/>
      <c r="M269" s="621"/>
      <c r="N269" s="620" t="s">
        <v>1365</v>
      </c>
      <c r="O269" s="740"/>
      <c r="P269" s="622" t="s">
        <v>6004</v>
      </c>
      <c r="Q269" s="622" t="s">
        <v>6005</v>
      </c>
      <c r="R269" s="620" t="s">
        <v>219</v>
      </c>
      <c r="S269" s="620"/>
      <c r="T269" s="620" t="s">
        <v>172</v>
      </c>
      <c r="U269" s="620">
        <v>20069200101</v>
      </c>
      <c r="V269" s="716" t="s">
        <v>6006</v>
      </c>
      <c r="W269" s="620" t="s">
        <v>6007</v>
      </c>
      <c r="X269" s="620" t="s">
        <v>6008</v>
      </c>
      <c r="Y269" s="620" t="s">
        <v>6009</v>
      </c>
      <c r="Z269" s="595"/>
      <c r="AA269" s="595"/>
      <c r="AB269" s="595"/>
      <c r="AC269" s="595"/>
      <c r="AD269" s="595"/>
      <c r="AE269" s="595"/>
      <c r="AF269" s="595"/>
      <c r="AG269" s="595"/>
      <c r="AH269" s="595"/>
      <c r="AI269" s="595"/>
      <c r="AJ269" s="595"/>
      <c r="AK269" s="595"/>
      <c r="AL269" s="595"/>
      <c r="AM269" s="595"/>
      <c r="AN269" s="595"/>
      <c r="AO269" s="595"/>
      <c r="AP269" s="595"/>
      <c r="AQ269" s="595"/>
      <c r="AR269" s="595"/>
      <c r="AS269" s="595"/>
      <c r="AT269" s="595"/>
      <c r="AU269" s="595"/>
      <c r="AV269" s="595"/>
    </row>
    <row r="270" spans="1:48" ht="13.5" customHeight="1">
      <c r="A270" s="740"/>
      <c r="B270" s="741">
        <f t="shared" si="10"/>
        <v>3</v>
      </c>
      <c r="C270" s="716" t="s">
        <v>6010</v>
      </c>
      <c r="D270" s="622" t="s">
        <v>6011</v>
      </c>
      <c r="E270" s="622" t="s">
        <v>376</v>
      </c>
      <c r="F270" s="620">
        <v>1</v>
      </c>
      <c r="G270" s="620" t="s">
        <v>5626</v>
      </c>
      <c r="H270" s="620" t="s">
        <v>6012</v>
      </c>
      <c r="I270" s="620" t="s">
        <v>6013</v>
      </c>
      <c r="J270" s="620" t="s">
        <v>6014</v>
      </c>
      <c r="K270" s="620"/>
      <c r="L270" s="621"/>
      <c r="M270" s="621"/>
      <c r="N270" s="620" t="s">
        <v>1365</v>
      </c>
      <c r="O270" s="740"/>
      <c r="P270" s="622" t="s">
        <v>6015</v>
      </c>
      <c r="Q270" s="622" t="s">
        <v>6016</v>
      </c>
      <c r="R270" s="620" t="s">
        <v>219</v>
      </c>
      <c r="S270" s="620"/>
      <c r="T270" s="620" t="s">
        <v>172</v>
      </c>
      <c r="U270" s="620">
        <v>20089462061</v>
      </c>
      <c r="V270" s="716" t="s">
        <v>6017</v>
      </c>
      <c r="W270" s="620"/>
      <c r="X270" s="620"/>
      <c r="Y270" s="620" t="s">
        <v>6009</v>
      </c>
      <c r="Z270" s="595"/>
      <c r="AA270" s="595"/>
      <c r="AB270" s="595"/>
      <c r="AC270" s="595"/>
      <c r="AD270" s="595"/>
      <c r="AE270" s="595"/>
      <c r="AF270" s="595"/>
      <c r="AG270" s="595"/>
      <c r="AH270" s="595"/>
      <c r="AI270" s="595"/>
      <c r="AJ270" s="595"/>
      <c r="AK270" s="595"/>
      <c r="AL270" s="595"/>
      <c r="AM270" s="595"/>
      <c r="AN270" s="595"/>
      <c r="AO270" s="595"/>
      <c r="AP270" s="595"/>
      <c r="AQ270" s="595"/>
      <c r="AR270" s="595"/>
      <c r="AS270" s="595"/>
      <c r="AT270" s="595"/>
      <c r="AU270" s="595"/>
      <c r="AV270" s="595"/>
    </row>
    <row r="271" spans="1:48" ht="12.75" customHeight="1">
      <c r="A271" s="637"/>
      <c r="B271" s="741">
        <f t="shared" si="10"/>
        <v>4</v>
      </c>
      <c r="C271" s="716" t="s">
        <v>6018</v>
      </c>
      <c r="D271" s="622" t="s">
        <v>6019</v>
      </c>
      <c r="E271" s="622" t="s">
        <v>376</v>
      </c>
      <c r="F271" s="620"/>
      <c r="G271" s="620" t="s">
        <v>1225</v>
      </c>
      <c r="H271" s="633" t="s">
        <v>6020</v>
      </c>
      <c r="I271" s="633" t="s">
        <v>6021</v>
      </c>
      <c r="J271" s="633" t="s">
        <v>5602</v>
      </c>
      <c r="K271" s="633" t="s">
        <v>2201</v>
      </c>
      <c r="L271" s="621"/>
      <c r="M271" s="621"/>
      <c r="N271" s="633" t="s">
        <v>1164</v>
      </c>
      <c r="O271" s="637"/>
      <c r="P271" s="634" t="s">
        <v>6022</v>
      </c>
      <c r="Q271" s="634" t="s">
        <v>6023</v>
      </c>
      <c r="R271" s="633" t="s">
        <v>114</v>
      </c>
      <c r="S271" s="633" t="s">
        <v>349</v>
      </c>
      <c r="T271" s="633" t="s">
        <v>172</v>
      </c>
      <c r="U271" s="633">
        <v>20018869634</v>
      </c>
      <c r="V271" s="736" t="s">
        <v>6024</v>
      </c>
      <c r="W271" s="633" t="s">
        <v>6025</v>
      </c>
      <c r="X271" s="633"/>
      <c r="Y271" s="633" t="s">
        <v>6009</v>
      </c>
      <c r="Z271" s="637"/>
      <c r="AA271" s="637"/>
      <c r="AB271" s="637"/>
      <c r="AC271" s="637"/>
      <c r="AD271" s="637"/>
      <c r="AE271" s="637"/>
      <c r="AF271" s="637"/>
      <c r="AG271" s="637"/>
      <c r="AH271" s="637"/>
      <c r="AI271" s="637"/>
      <c r="AJ271" s="637"/>
      <c r="AK271" s="637"/>
      <c r="AL271" s="637"/>
      <c r="AM271" s="637"/>
      <c r="AN271" s="637"/>
      <c r="AO271" s="637"/>
      <c r="AP271" s="637"/>
      <c r="AQ271" s="637"/>
      <c r="AR271" s="637"/>
      <c r="AS271" s="637"/>
      <c r="AT271" s="637"/>
      <c r="AU271" s="637"/>
      <c r="AV271" s="637"/>
    </row>
    <row r="272" spans="1:48" ht="12.75" customHeight="1">
      <c r="A272" s="637"/>
      <c r="B272" s="741">
        <f t="shared" si="10"/>
        <v>5</v>
      </c>
      <c r="C272" s="716" t="s">
        <v>6026</v>
      </c>
      <c r="D272" s="622" t="s">
        <v>6027</v>
      </c>
      <c r="E272" s="622" t="s">
        <v>212</v>
      </c>
      <c r="F272" s="620"/>
      <c r="G272" s="620" t="s">
        <v>1225</v>
      </c>
      <c r="H272" s="633" t="s">
        <v>6028</v>
      </c>
      <c r="I272" s="633" t="s">
        <v>6029</v>
      </c>
      <c r="J272" s="633" t="s">
        <v>6030</v>
      </c>
      <c r="K272" s="633"/>
      <c r="L272" s="621"/>
      <c r="M272" s="621"/>
      <c r="N272" s="633" t="s">
        <v>1365</v>
      </c>
      <c r="O272" s="637"/>
      <c r="P272" s="634" t="s">
        <v>6031</v>
      </c>
      <c r="Q272" s="634" t="s">
        <v>6032</v>
      </c>
      <c r="R272" s="633" t="s">
        <v>233</v>
      </c>
      <c r="S272" s="633"/>
      <c r="T272" s="633" t="s">
        <v>103</v>
      </c>
      <c r="U272" s="633">
        <v>20078175021</v>
      </c>
      <c r="V272" s="736" t="s">
        <v>6033</v>
      </c>
      <c r="W272" s="633"/>
      <c r="X272" s="633" t="s">
        <v>6034</v>
      </c>
      <c r="Y272" s="633" t="s">
        <v>6009</v>
      </c>
      <c r="Z272" s="637"/>
      <c r="AA272" s="637"/>
      <c r="AB272" s="637"/>
      <c r="AC272" s="637"/>
      <c r="AD272" s="637"/>
      <c r="AE272" s="637"/>
      <c r="AF272" s="637"/>
      <c r="AG272" s="637"/>
      <c r="AH272" s="637"/>
      <c r="AI272" s="637"/>
      <c r="AJ272" s="637"/>
      <c r="AK272" s="637"/>
      <c r="AL272" s="637"/>
      <c r="AM272" s="637"/>
      <c r="AN272" s="637"/>
      <c r="AO272" s="637"/>
      <c r="AP272" s="637"/>
      <c r="AQ272" s="637"/>
      <c r="AR272" s="637"/>
      <c r="AS272" s="637"/>
      <c r="AT272" s="637"/>
      <c r="AU272" s="637"/>
      <c r="AV272" s="637"/>
    </row>
    <row r="273" spans="1:48" ht="12.75" customHeight="1">
      <c r="A273" s="637"/>
      <c r="B273" s="741">
        <f t="shared" si="10"/>
        <v>6</v>
      </c>
      <c r="C273" s="716" t="s">
        <v>6035</v>
      </c>
      <c r="D273" s="622" t="s">
        <v>6036</v>
      </c>
      <c r="E273" s="622" t="s">
        <v>376</v>
      </c>
      <c r="F273" s="620"/>
      <c r="G273" s="620" t="s">
        <v>1225</v>
      </c>
      <c r="H273" s="633" t="s">
        <v>6037</v>
      </c>
      <c r="I273" s="633" t="s">
        <v>6038</v>
      </c>
      <c r="J273" s="633" t="s">
        <v>6039</v>
      </c>
      <c r="K273" s="633"/>
      <c r="L273" s="621"/>
      <c r="M273" s="621"/>
      <c r="N273" s="633" t="s">
        <v>1365</v>
      </c>
      <c r="O273" s="637"/>
      <c r="P273" s="634" t="s">
        <v>6040</v>
      </c>
      <c r="Q273" s="634" t="s">
        <v>6041</v>
      </c>
      <c r="R273" s="633" t="s">
        <v>114</v>
      </c>
      <c r="S273" s="633" t="s">
        <v>176</v>
      </c>
      <c r="T273" s="633" t="s">
        <v>172</v>
      </c>
      <c r="U273" s="633">
        <v>20058843887</v>
      </c>
      <c r="V273" s="736" t="s">
        <v>6042</v>
      </c>
      <c r="W273" s="633" t="s">
        <v>6043</v>
      </c>
      <c r="X273" s="633"/>
      <c r="Y273" s="633" t="s">
        <v>6009</v>
      </c>
      <c r="Z273" s="637"/>
      <c r="AA273" s="637"/>
      <c r="AB273" s="637"/>
      <c r="AC273" s="637"/>
      <c r="AD273" s="637"/>
      <c r="AE273" s="637"/>
      <c r="AF273" s="637"/>
      <c r="AG273" s="637"/>
      <c r="AH273" s="637"/>
      <c r="AI273" s="637"/>
      <c r="AJ273" s="637"/>
      <c r="AK273" s="637"/>
      <c r="AL273" s="637"/>
      <c r="AM273" s="637"/>
      <c r="AN273" s="637"/>
      <c r="AO273" s="637"/>
      <c r="AP273" s="637"/>
      <c r="AQ273" s="637"/>
      <c r="AR273" s="637"/>
      <c r="AS273" s="637"/>
      <c r="AT273" s="637"/>
      <c r="AU273" s="637"/>
      <c r="AV273" s="637"/>
    </row>
    <row r="274" spans="1:48" ht="12.75" customHeight="1">
      <c r="A274" s="637"/>
      <c r="B274" s="741"/>
      <c r="C274" s="620"/>
      <c r="D274" s="622"/>
      <c r="E274" s="622"/>
      <c r="F274" s="620"/>
      <c r="G274" s="620"/>
      <c r="H274" s="633"/>
      <c r="I274" s="633"/>
      <c r="J274" s="633"/>
      <c r="K274" s="633"/>
      <c r="L274" s="621"/>
      <c r="M274" s="621"/>
      <c r="N274" s="633"/>
      <c r="O274" s="637"/>
      <c r="P274" s="634"/>
      <c r="Q274" s="634"/>
      <c r="R274" s="633"/>
      <c r="S274" s="633"/>
      <c r="T274" s="633"/>
      <c r="U274" s="633"/>
      <c r="V274" s="633"/>
      <c r="W274" s="633"/>
      <c r="X274" s="633"/>
      <c r="Y274" s="633"/>
      <c r="Z274" s="637"/>
      <c r="AA274" s="637"/>
      <c r="AB274" s="637"/>
      <c r="AC274" s="637"/>
      <c r="AD274" s="637"/>
      <c r="AE274" s="637"/>
      <c r="AF274" s="637"/>
      <c r="AG274" s="637"/>
      <c r="AH274" s="637"/>
      <c r="AI274" s="637"/>
      <c r="AJ274" s="637"/>
      <c r="AK274" s="637"/>
      <c r="AL274" s="637"/>
      <c r="AM274" s="637"/>
      <c r="AN274" s="637"/>
      <c r="AO274" s="637"/>
      <c r="AP274" s="637"/>
      <c r="AQ274" s="637"/>
      <c r="AR274" s="637"/>
      <c r="AS274" s="637"/>
      <c r="AT274" s="637"/>
      <c r="AU274" s="637"/>
      <c r="AV274" s="637"/>
    </row>
    <row r="275" spans="1:48" ht="12.75" customHeight="1">
      <c r="A275" s="637"/>
      <c r="B275" s="741"/>
      <c r="C275" s="620"/>
      <c r="D275" s="622"/>
      <c r="E275" s="622"/>
      <c r="F275" s="620"/>
      <c r="G275" s="620"/>
      <c r="H275" s="633"/>
      <c r="I275" s="633"/>
      <c r="J275" s="633"/>
      <c r="K275" s="633"/>
      <c r="L275" s="621"/>
      <c r="M275" s="621"/>
      <c r="N275" s="633"/>
      <c r="O275" s="637"/>
      <c r="P275" s="634"/>
      <c r="Q275" s="634"/>
      <c r="R275" s="633"/>
      <c r="S275" s="633"/>
      <c r="T275" s="633"/>
      <c r="U275" s="633"/>
      <c r="V275" s="633"/>
      <c r="W275" s="633"/>
      <c r="X275" s="633"/>
      <c r="Y275" s="633"/>
      <c r="Z275" s="637"/>
      <c r="AA275" s="637"/>
      <c r="AB275" s="637"/>
      <c r="AC275" s="637"/>
      <c r="AD275" s="637"/>
      <c r="AE275" s="637"/>
      <c r="AF275" s="637"/>
      <c r="AG275" s="637"/>
      <c r="AH275" s="637"/>
      <c r="AI275" s="637"/>
      <c r="AJ275" s="637"/>
      <c r="AK275" s="637"/>
      <c r="AL275" s="637"/>
      <c r="AM275" s="637"/>
      <c r="AN275" s="637"/>
      <c r="AO275" s="637"/>
      <c r="AP275" s="637"/>
      <c r="AQ275" s="637"/>
      <c r="AR275" s="637"/>
      <c r="AS275" s="637"/>
      <c r="AT275" s="637"/>
      <c r="AU275" s="637"/>
      <c r="AV275" s="637"/>
    </row>
    <row r="276" spans="1:48" ht="12.75" customHeight="1">
      <c r="A276" s="595"/>
      <c r="B276" s="601"/>
      <c r="C276" s="601"/>
      <c r="D276" s="602">
        <v>2022</v>
      </c>
      <c r="E276" s="601"/>
      <c r="F276" s="603"/>
      <c r="G276" s="601"/>
      <c r="H276" s="601"/>
      <c r="I276" s="601"/>
      <c r="J276" s="601"/>
      <c r="K276" s="601"/>
      <c r="L276" s="601"/>
      <c r="M276" s="603"/>
      <c r="N276" s="601"/>
      <c r="O276" s="597"/>
      <c r="P276" s="601"/>
      <c r="Q276" s="601"/>
      <c r="R276" s="601"/>
      <c r="S276" s="603"/>
      <c r="T276" s="603"/>
      <c r="U276" s="742"/>
      <c r="V276" s="601"/>
      <c r="W276" s="597"/>
      <c r="X276" s="597"/>
      <c r="Y276" s="597"/>
      <c r="Z276" s="597"/>
      <c r="AA276" s="597"/>
      <c r="AB276" s="597"/>
      <c r="AC276" s="597"/>
      <c r="AD276" s="597"/>
      <c r="AE276" s="597"/>
      <c r="AF276" s="597"/>
      <c r="AG276" s="597"/>
      <c r="AH276" s="597"/>
      <c r="AI276" s="597"/>
      <c r="AJ276" s="597"/>
      <c r="AK276" s="597"/>
      <c r="AL276" s="597"/>
      <c r="AM276" s="597"/>
      <c r="AN276" s="597"/>
      <c r="AO276" s="597"/>
      <c r="AP276" s="597"/>
      <c r="AQ276" s="597"/>
      <c r="AR276" s="597"/>
      <c r="AS276" s="597"/>
      <c r="AT276" s="597"/>
      <c r="AU276" s="597"/>
      <c r="AV276" s="597"/>
    </row>
    <row r="277" spans="1:48" ht="12.75" customHeight="1">
      <c r="A277" s="637"/>
      <c r="B277" s="741">
        <f>B273+1</f>
        <v>7</v>
      </c>
      <c r="C277" s="716" t="s">
        <v>6045</v>
      </c>
      <c r="D277" s="622" t="s">
        <v>6046</v>
      </c>
      <c r="E277" s="622" t="s">
        <v>861</v>
      </c>
      <c r="F277" s="620">
        <v>19</v>
      </c>
      <c r="G277" s="620" t="s">
        <v>6047</v>
      </c>
      <c r="H277" s="633" t="s">
        <v>30</v>
      </c>
      <c r="I277" s="633" t="s">
        <v>6048</v>
      </c>
      <c r="J277" s="633"/>
      <c r="K277" s="633"/>
      <c r="L277" s="621"/>
      <c r="M277" s="621"/>
      <c r="N277" s="633" t="s">
        <v>1241</v>
      </c>
      <c r="O277" s="637"/>
      <c r="P277" s="634" t="s">
        <v>6049</v>
      </c>
      <c r="Q277" s="634" t="s">
        <v>6050</v>
      </c>
      <c r="R277" s="633" t="s">
        <v>114</v>
      </c>
      <c r="S277" s="633" t="s">
        <v>349</v>
      </c>
      <c r="T277" s="633" t="s">
        <v>172</v>
      </c>
      <c r="U277" s="633">
        <v>21062437187</v>
      </c>
      <c r="V277" s="736" t="s">
        <v>6051</v>
      </c>
      <c r="W277" s="633"/>
      <c r="X277" s="633" t="s">
        <v>6052</v>
      </c>
      <c r="Y277" s="633" t="s">
        <v>6053</v>
      </c>
      <c r="Z277" s="637"/>
      <c r="AA277" s="637"/>
      <c r="AB277" s="637"/>
      <c r="AC277" s="637"/>
      <c r="AD277" s="637"/>
      <c r="AE277" s="637"/>
      <c r="AF277" s="637"/>
      <c r="AG277" s="637"/>
      <c r="AH277" s="637"/>
      <c r="AI277" s="637"/>
      <c r="AJ277" s="637"/>
      <c r="AK277" s="637"/>
      <c r="AL277" s="637"/>
      <c r="AM277" s="637"/>
      <c r="AN277" s="637"/>
      <c r="AO277" s="637"/>
      <c r="AP277" s="637"/>
      <c r="AQ277" s="637"/>
      <c r="AR277" s="637"/>
      <c r="AS277" s="637"/>
      <c r="AT277" s="637"/>
      <c r="AU277" s="637"/>
      <c r="AV277" s="637"/>
    </row>
    <row r="278" spans="1:48" ht="12.75" customHeight="1">
      <c r="A278" s="637"/>
      <c r="B278" s="741">
        <f t="shared" ref="B278:B307" si="11">B277+1</f>
        <v>8</v>
      </c>
      <c r="C278" s="716" t="s">
        <v>6054</v>
      </c>
      <c r="D278" s="622" t="s">
        <v>6055</v>
      </c>
      <c r="E278" s="622" t="s">
        <v>2092</v>
      </c>
      <c r="F278" s="620"/>
      <c r="G278" s="620" t="s">
        <v>1376</v>
      </c>
      <c r="H278" s="633" t="s">
        <v>6056</v>
      </c>
      <c r="I278" s="633" t="s">
        <v>5905</v>
      </c>
      <c r="J278" s="633" t="s">
        <v>6057</v>
      </c>
      <c r="K278" s="633" t="s">
        <v>6058</v>
      </c>
      <c r="L278" s="621"/>
      <c r="M278" s="621"/>
      <c r="N278" s="633" t="s">
        <v>1164</v>
      </c>
      <c r="O278" s="637"/>
      <c r="P278" s="634" t="s">
        <v>6059</v>
      </c>
      <c r="Q278" s="634" t="s">
        <v>6060</v>
      </c>
      <c r="R278" s="633" t="s">
        <v>114</v>
      </c>
      <c r="S278" s="633" t="s">
        <v>349</v>
      </c>
      <c r="T278" s="633" t="s">
        <v>103</v>
      </c>
      <c r="U278" s="633">
        <v>21045544141</v>
      </c>
      <c r="V278" s="739" t="s">
        <v>6061</v>
      </c>
      <c r="W278" s="633"/>
      <c r="X278" s="633" t="s">
        <v>6062</v>
      </c>
      <c r="Y278" s="633"/>
      <c r="Z278" s="637"/>
      <c r="AA278" s="637"/>
      <c r="AB278" s="637"/>
      <c r="AC278" s="637"/>
      <c r="AD278" s="637"/>
      <c r="AE278" s="637"/>
      <c r="AF278" s="637"/>
      <c r="AG278" s="637"/>
      <c r="AH278" s="637"/>
      <c r="AI278" s="637"/>
      <c r="AJ278" s="637"/>
      <c r="AK278" s="637"/>
      <c r="AL278" s="637"/>
      <c r="AM278" s="637"/>
      <c r="AN278" s="637"/>
      <c r="AO278" s="637"/>
      <c r="AP278" s="637"/>
      <c r="AQ278" s="637"/>
      <c r="AR278" s="637"/>
      <c r="AS278" s="637"/>
      <c r="AT278" s="637"/>
      <c r="AU278" s="637"/>
      <c r="AV278" s="637"/>
    </row>
    <row r="279" spans="1:48" ht="12.75" customHeight="1">
      <c r="A279" s="637"/>
      <c r="B279" s="741">
        <f t="shared" si="11"/>
        <v>9</v>
      </c>
      <c r="C279" s="727" t="s">
        <v>5600</v>
      </c>
      <c r="D279" s="728" t="s">
        <v>5601</v>
      </c>
      <c r="E279" s="728" t="s">
        <v>376</v>
      </c>
      <c r="F279" s="729">
        <v>3</v>
      </c>
      <c r="G279" s="729" t="s">
        <v>1069</v>
      </c>
      <c r="H279" s="636" t="s">
        <v>30</v>
      </c>
      <c r="I279" s="636" t="s">
        <v>6063</v>
      </c>
      <c r="J279" s="636" t="s">
        <v>6064</v>
      </c>
      <c r="K279" s="636"/>
      <c r="L279" s="635"/>
      <c r="M279" s="635"/>
      <c r="N279" s="636" t="s">
        <v>1365</v>
      </c>
      <c r="O279" s="637"/>
      <c r="P279" s="635" t="s">
        <v>6065</v>
      </c>
      <c r="Q279" s="635" t="s">
        <v>6066</v>
      </c>
      <c r="R279" s="636" t="s">
        <v>219</v>
      </c>
      <c r="S279" s="636"/>
      <c r="T279" s="636" t="s">
        <v>6067</v>
      </c>
      <c r="U279" s="636">
        <v>19065832156</v>
      </c>
      <c r="V279" s="743" t="s">
        <v>5605</v>
      </c>
      <c r="W279" s="636"/>
      <c r="X279" s="636" t="s">
        <v>6068</v>
      </c>
      <c r="Y279" s="636" t="s">
        <v>6069</v>
      </c>
      <c r="Z279" s="637"/>
      <c r="AA279" s="637"/>
      <c r="AB279" s="637"/>
      <c r="AC279" s="637"/>
      <c r="AD279" s="637"/>
      <c r="AE279" s="637"/>
      <c r="AF279" s="637"/>
      <c r="AG279" s="637"/>
      <c r="AH279" s="637"/>
      <c r="AI279" s="637"/>
      <c r="AJ279" s="637"/>
      <c r="AK279" s="637"/>
      <c r="AL279" s="637"/>
      <c r="AM279" s="637"/>
      <c r="AN279" s="637"/>
      <c r="AO279" s="637"/>
      <c r="AP279" s="637"/>
      <c r="AQ279" s="637"/>
      <c r="AR279" s="637"/>
      <c r="AS279" s="637"/>
      <c r="AT279" s="637"/>
      <c r="AU279" s="637"/>
      <c r="AV279" s="637"/>
    </row>
    <row r="280" spans="1:48" ht="12.75" customHeight="1">
      <c r="A280" s="595"/>
      <c r="B280" s="741">
        <f t="shared" si="11"/>
        <v>10</v>
      </c>
      <c r="C280" s="713" t="s">
        <v>6070</v>
      </c>
      <c r="D280" s="619" t="s">
        <v>6071</v>
      </c>
      <c r="E280" s="619" t="s">
        <v>376</v>
      </c>
      <c r="F280" s="715">
        <v>1</v>
      </c>
      <c r="G280" s="715" t="s">
        <v>3141</v>
      </c>
      <c r="H280" s="620" t="s">
        <v>120</v>
      </c>
      <c r="I280" s="620" t="s">
        <v>6072</v>
      </c>
      <c r="J280" s="620"/>
      <c r="K280" s="620"/>
      <c r="L280" s="621"/>
      <c r="M280" s="621"/>
      <c r="N280" s="620" t="s">
        <v>1241</v>
      </c>
      <c r="O280" s="595"/>
      <c r="P280" s="622" t="s">
        <v>6073</v>
      </c>
      <c r="Q280" s="622" t="s">
        <v>6074</v>
      </c>
      <c r="R280" s="620" t="s">
        <v>114</v>
      </c>
      <c r="S280" s="620" t="s">
        <v>176</v>
      </c>
      <c r="T280" s="620" t="s">
        <v>172</v>
      </c>
      <c r="U280" s="715"/>
      <c r="V280" s="744"/>
      <c r="W280" s="620"/>
      <c r="X280" s="620" t="s">
        <v>6075</v>
      </c>
      <c r="Y280" s="620" t="s">
        <v>6076</v>
      </c>
      <c r="Z280" s="595"/>
      <c r="AA280" s="595"/>
      <c r="AB280" s="595"/>
      <c r="AC280" s="595"/>
      <c r="AD280" s="595"/>
      <c r="AE280" s="595"/>
      <c r="AF280" s="595"/>
      <c r="AG280" s="595"/>
      <c r="AH280" s="595"/>
      <c r="AI280" s="595"/>
      <c r="AJ280" s="595"/>
      <c r="AK280" s="595"/>
      <c r="AL280" s="595"/>
      <c r="AM280" s="595"/>
      <c r="AN280" s="595"/>
      <c r="AO280" s="595"/>
      <c r="AP280" s="595"/>
      <c r="AQ280" s="595"/>
      <c r="AR280" s="595"/>
      <c r="AS280" s="595"/>
      <c r="AT280" s="595"/>
      <c r="AU280" s="595"/>
      <c r="AV280" s="595"/>
    </row>
    <row r="281" spans="1:48" ht="12.75" customHeight="1">
      <c r="A281" s="745"/>
      <c r="B281" s="741">
        <f t="shared" si="11"/>
        <v>11</v>
      </c>
      <c r="C281" s="734" t="s">
        <v>6077</v>
      </c>
      <c r="D281" s="634" t="s">
        <v>6078</v>
      </c>
      <c r="E281" s="634" t="s">
        <v>376</v>
      </c>
      <c r="F281" s="633"/>
      <c r="G281" s="620" t="s">
        <v>197</v>
      </c>
      <c r="H281" s="633" t="s">
        <v>2198</v>
      </c>
      <c r="I281" s="633" t="s">
        <v>2199</v>
      </c>
      <c r="J281" s="633" t="s">
        <v>2200</v>
      </c>
      <c r="K281" s="633" t="s">
        <v>2201</v>
      </c>
      <c r="L281" s="633"/>
      <c r="M281" s="633"/>
      <c r="N281" s="633" t="s">
        <v>1164</v>
      </c>
      <c r="O281" s="634"/>
      <c r="P281" s="634" t="s">
        <v>6079</v>
      </c>
      <c r="Q281" s="634" t="s">
        <v>6080</v>
      </c>
      <c r="R281" s="633" t="s">
        <v>114</v>
      </c>
      <c r="S281" s="633" t="s">
        <v>176</v>
      </c>
      <c r="T281" s="633" t="s">
        <v>172</v>
      </c>
      <c r="U281" s="633">
        <v>20018869543</v>
      </c>
      <c r="V281" s="735" t="s">
        <v>6081</v>
      </c>
      <c r="W281" s="633" t="s">
        <v>6082</v>
      </c>
      <c r="X281" s="633" t="s">
        <v>6083</v>
      </c>
      <c r="Y281" s="633" t="s">
        <v>6084</v>
      </c>
      <c r="Z281" s="595"/>
      <c r="AA281" s="595"/>
      <c r="AB281" s="595"/>
      <c r="AC281" s="595"/>
      <c r="AD281" s="595"/>
      <c r="AE281" s="595"/>
      <c r="AF281" s="595"/>
      <c r="AG281" s="595"/>
      <c r="AH281" s="595"/>
      <c r="AI281" s="595"/>
      <c r="AJ281" s="595"/>
      <c r="AK281" s="595"/>
      <c r="AL281" s="595"/>
      <c r="AM281" s="595"/>
      <c r="AN281" s="595"/>
      <c r="AO281" s="595"/>
      <c r="AP281" s="595"/>
      <c r="AQ281" s="595"/>
      <c r="AR281" s="595"/>
      <c r="AS281" s="595"/>
      <c r="AT281" s="595"/>
      <c r="AU281" s="595"/>
      <c r="AV281" s="595"/>
    </row>
    <row r="282" spans="1:48" ht="12.75" customHeight="1">
      <c r="A282" s="595"/>
      <c r="B282" s="741">
        <f t="shared" si="11"/>
        <v>12</v>
      </c>
      <c r="C282" s="713" t="s">
        <v>6086</v>
      </c>
      <c r="D282" s="619" t="s">
        <v>6087</v>
      </c>
      <c r="E282" s="619" t="s">
        <v>376</v>
      </c>
      <c r="F282" s="715">
        <v>3</v>
      </c>
      <c r="G282" s="722" t="s">
        <v>6088</v>
      </c>
      <c r="H282" s="723" t="s">
        <v>120</v>
      </c>
      <c r="I282" s="723" t="s">
        <v>6089</v>
      </c>
      <c r="J282" s="723" t="s">
        <v>6090</v>
      </c>
      <c r="K282" s="723"/>
      <c r="L282" s="723"/>
      <c r="M282" s="723"/>
      <c r="N282" s="723" t="s">
        <v>1365</v>
      </c>
      <c r="O282" s="595"/>
      <c r="P282" s="721" t="s">
        <v>6091</v>
      </c>
      <c r="Q282" s="721" t="s">
        <v>6092</v>
      </c>
      <c r="R282" s="723" t="s">
        <v>114</v>
      </c>
      <c r="S282" s="723" t="s">
        <v>426</v>
      </c>
      <c r="T282" s="723" t="s">
        <v>172</v>
      </c>
      <c r="U282" s="723">
        <v>21045544208</v>
      </c>
      <c r="V282" s="726" t="s">
        <v>6093</v>
      </c>
      <c r="W282" s="723"/>
      <c r="X282" s="723" t="s">
        <v>6094</v>
      </c>
      <c r="Y282" s="723" t="s">
        <v>6095</v>
      </c>
      <c r="Z282" s="723" t="s">
        <v>6095</v>
      </c>
      <c r="AA282" s="595"/>
      <c r="AB282" s="595"/>
      <c r="AC282" s="595"/>
      <c r="AD282" s="595"/>
      <c r="AE282" s="595"/>
      <c r="AF282" s="595"/>
      <c r="AG282" s="595"/>
      <c r="AH282" s="595"/>
      <c r="AI282" s="595"/>
      <c r="AJ282" s="595"/>
      <c r="AK282" s="595"/>
      <c r="AL282" s="595"/>
      <c r="AM282" s="595"/>
      <c r="AN282" s="595"/>
      <c r="AO282" s="595"/>
      <c r="AP282" s="595"/>
      <c r="AQ282" s="595"/>
      <c r="AR282" s="595"/>
      <c r="AS282" s="595"/>
      <c r="AT282" s="595"/>
      <c r="AU282" s="595"/>
      <c r="AV282" s="595"/>
    </row>
    <row r="283" spans="1:48" ht="12.75" customHeight="1">
      <c r="A283" s="637"/>
      <c r="B283" s="741">
        <f t="shared" si="11"/>
        <v>13</v>
      </c>
      <c r="C283" s="716" t="s">
        <v>6096</v>
      </c>
      <c r="D283" s="622" t="s">
        <v>6097</v>
      </c>
      <c r="E283" s="622" t="s">
        <v>861</v>
      </c>
      <c r="F283" s="620">
        <v>19</v>
      </c>
      <c r="G283" s="620" t="s">
        <v>100</v>
      </c>
      <c r="H283" s="633" t="s">
        <v>6098</v>
      </c>
      <c r="I283" s="633" t="s">
        <v>6099</v>
      </c>
      <c r="J283" s="633" t="s">
        <v>6100</v>
      </c>
      <c r="K283" s="633"/>
      <c r="L283" s="633"/>
      <c r="M283" s="633"/>
      <c r="N283" s="633" t="s">
        <v>1365</v>
      </c>
      <c r="O283" s="637"/>
      <c r="P283" s="634" t="s">
        <v>6101</v>
      </c>
      <c r="Q283" s="634" t="s">
        <v>6102</v>
      </c>
      <c r="R283" s="633" t="s">
        <v>114</v>
      </c>
      <c r="S283" s="633" t="s">
        <v>349</v>
      </c>
      <c r="T283" s="633" t="s">
        <v>172</v>
      </c>
      <c r="U283" s="633">
        <v>21082350261</v>
      </c>
      <c r="V283" s="736" t="s">
        <v>6103</v>
      </c>
      <c r="W283" s="633" t="s">
        <v>6104</v>
      </c>
      <c r="X283" s="633" t="s">
        <v>6105</v>
      </c>
      <c r="Y283" s="637" t="s">
        <v>6106</v>
      </c>
      <c r="Z283" s="633"/>
      <c r="AA283" s="637"/>
      <c r="AB283" s="637"/>
      <c r="AC283" s="637"/>
      <c r="AD283" s="637"/>
      <c r="AE283" s="637"/>
      <c r="AF283" s="637"/>
      <c r="AG283" s="637"/>
      <c r="AH283" s="637"/>
      <c r="AI283" s="637"/>
      <c r="AJ283" s="637"/>
      <c r="AK283" s="637"/>
      <c r="AL283" s="637"/>
      <c r="AM283" s="637"/>
      <c r="AN283" s="637"/>
      <c r="AO283" s="637"/>
      <c r="AP283" s="637"/>
      <c r="AQ283" s="637"/>
      <c r="AR283" s="637"/>
      <c r="AS283" s="637"/>
      <c r="AT283" s="637"/>
      <c r="AU283" s="637"/>
      <c r="AV283" s="637"/>
    </row>
    <row r="284" spans="1:48" ht="12.75" customHeight="1">
      <c r="A284" s="595"/>
      <c r="B284" s="741">
        <f t="shared" si="11"/>
        <v>14</v>
      </c>
      <c r="C284" s="713" t="s">
        <v>6107</v>
      </c>
      <c r="D284" s="619" t="s">
        <v>6108</v>
      </c>
      <c r="E284" s="619" t="s">
        <v>6109</v>
      </c>
      <c r="F284" s="715">
        <v>3</v>
      </c>
      <c r="G284" s="715" t="s">
        <v>6110</v>
      </c>
      <c r="H284" s="620" t="s">
        <v>6111</v>
      </c>
      <c r="I284" s="620" t="s">
        <v>6112</v>
      </c>
      <c r="J284" s="620"/>
      <c r="K284" s="620"/>
      <c r="L284" s="620"/>
      <c r="M284" s="620"/>
      <c r="N284" s="620" t="s">
        <v>1241</v>
      </c>
      <c r="O284" s="595"/>
      <c r="P284" s="622" t="s">
        <v>6113</v>
      </c>
      <c r="Q284" s="622" t="s">
        <v>6114</v>
      </c>
      <c r="R284" s="620" t="s">
        <v>219</v>
      </c>
      <c r="S284" s="620"/>
      <c r="T284" s="620" t="s">
        <v>172</v>
      </c>
      <c r="U284" s="715">
        <v>22044372500</v>
      </c>
      <c r="V284" s="746" t="s">
        <v>6115</v>
      </c>
      <c r="W284" s="620"/>
      <c r="X284" s="620" t="s">
        <v>6116</v>
      </c>
      <c r="Y284" s="595" t="s">
        <v>6117</v>
      </c>
      <c r="Z284" s="620" t="s">
        <v>177</v>
      </c>
      <c r="AA284" s="595"/>
      <c r="AB284" s="595"/>
      <c r="AC284" s="595"/>
      <c r="AD284" s="595"/>
      <c r="AE284" s="595"/>
      <c r="AF284" s="595"/>
      <c r="AG284" s="595"/>
      <c r="AH284" s="595"/>
      <c r="AI284" s="595"/>
      <c r="AJ284" s="595"/>
      <c r="AK284" s="595"/>
      <c r="AL284" s="595"/>
      <c r="AM284" s="595"/>
      <c r="AN284" s="595"/>
      <c r="AO284" s="595"/>
      <c r="AP284" s="595"/>
      <c r="AQ284" s="595"/>
      <c r="AR284" s="595"/>
      <c r="AS284" s="595"/>
      <c r="AT284" s="595"/>
      <c r="AU284" s="595"/>
      <c r="AV284" s="595"/>
    </row>
    <row r="285" spans="1:48" ht="12.75" customHeight="1">
      <c r="A285" s="595"/>
      <c r="B285" s="741">
        <f t="shared" si="11"/>
        <v>15</v>
      </c>
      <c r="C285" s="713" t="s">
        <v>6118</v>
      </c>
      <c r="D285" s="619" t="s">
        <v>6119</v>
      </c>
      <c r="E285" s="619" t="s">
        <v>376</v>
      </c>
      <c r="F285" s="715">
        <v>3</v>
      </c>
      <c r="G285" s="715" t="s">
        <v>6110</v>
      </c>
      <c r="H285" s="620" t="s">
        <v>120</v>
      </c>
      <c r="I285" s="620" t="s">
        <v>6112</v>
      </c>
      <c r="J285" s="620"/>
      <c r="K285" s="620"/>
      <c r="L285" s="620"/>
      <c r="M285" s="620"/>
      <c r="N285" s="620" t="s">
        <v>1241</v>
      </c>
      <c r="O285" s="595"/>
      <c r="P285" s="622" t="s">
        <v>6120</v>
      </c>
      <c r="Q285" s="622" t="s">
        <v>6121</v>
      </c>
      <c r="R285" s="620" t="s">
        <v>114</v>
      </c>
      <c r="S285" s="620" t="s">
        <v>349</v>
      </c>
      <c r="T285" s="620" t="s">
        <v>172</v>
      </c>
      <c r="U285" s="715">
        <v>22044372526</v>
      </c>
      <c r="V285" s="747" t="s">
        <v>6122</v>
      </c>
      <c r="W285" s="620"/>
      <c r="X285" s="620" t="s">
        <v>6123</v>
      </c>
      <c r="Y285" s="595" t="s">
        <v>6117</v>
      </c>
      <c r="Z285" s="620" t="s">
        <v>202</v>
      </c>
      <c r="AA285" s="595"/>
      <c r="AB285" s="595"/>
      <c r="AC285" s="595"/>
      <c r="AD285" s="595"/>
      <c r="AE285" s="595"/>
      <c r="AF285" s="595"/>
      <c r="AG285" s="595"/>
      <c r="AH285" s="595"/>
      <c r="AI285" s="595"/>
      <c r="AJ285" s="595"/>
      <c r="AK285" s="595"/>
      <c r="AL285" s="595"/>
      <c r="AM285" s="595"/>
      <c r="AN285" s="595"/>
      <c r="AO285" s="595"/>
      <c r="AP285" s="595"/>
      <c r="AQ285" s="595"/>
      <c r="AR285" s="595"/>
      <c r="AS285" s="595"/>
      <c r="AT285" s="595"/>
      <c r="AU285" s="595"/>
      <c r="AV285" s="595"/>
    </row>
    <row r="286" spans="1:48" ht="12.75" customHeight="1">
      <c r="A286" s="637"/>
      <c r="B286" s="741">
        <f t="shared" si="11"/>
        <v>16</v>
      </c>
      <c r="C286" s="716" t="s">
        <v>6124</v>
      </c>
      <c r="D286" s="622" t="s">
        <v>6125</v>
      </c>
      <c r="E286" s="622" t="s">
        <v>861</v>
      </c>
      <c r="F286" s="620">
        <v>19</v>
      </c>
      <c r="G286" s="620" t="s">
        <v>2168</v>
      </c>
      <c r="H286" s="633" t="s">
        <v>30</v>
      </c>
      <c r="I286" s="633" t="s">
        <v>6126</v>
      </c>
      <c r="J286" s="633"/>
      <c r="K286" s="633"/>
      <c r="L286" s="633"/>
      <c r="M286" s="633"/>
      <c r="N286" s="633" t="s">
        <v>1241</v>
      </c>
      <c r="O286" s="637"/>
      <c r="P286" s="634" t="s">
        <v>6127</v>
      </c>
      <c r="Q286" s="634" t="s">
        <v>6128</v>
      </c>
      <c r="R286" s="633" t="s">
        <v>114</v>
      </c>
      <c r="S286" s="633" t="s">
        <v>116</v>
      </c>
      <c r="T286" s="633" t="s">
        <v>172</v>
      </c>
      <c r="U286" s="633">
        <v>22034942445</v>
      </c>
      <c r="V286" s="736" t="s">
        <v>6129</v>
      </c>
      <c r="W286" s="633"/>
      <c r="X286" s="633" t="s">
        <v>6130</v>
      </c>
      <c r="Y286" s="633" t="s">
        <v>6131</v>
      </c>
      <c r="Z286" s="633"/>
      <c r="AA286" s="637"/>
      <c r="AB286" s="637"/>
      <c r="AC286" s="637"/>
      <c r="AD286" s="637"/>
      <c r="AE286" s="637"/>
      <c r="AF286" s="637"/>
      <c r="AG286" s="637"/>
      <c r="AH286" s="637"/>
      <c r="AI286" s="637"/>
      <c r="AJ286" s="637"/>
      <c r="AK286" s="637"/>
      <c r="AL286" s="637"/>
      <c r="AM286" s="637"/>
      <c r="AN286" s="637"/>
      <c r="AO286" s="637"/>
      <c r="AP286" s="637"/>
      <c r="AQ286" s="637"/>
      <c r="AR286" s="637"/>
      <c r="AS286" s="637"/>
      <c r="AT286" s="637"/>
      <c r="AU286" s="637"/>
      <c r="AV286" s="637"/>
    </row>
    <row r="287" spans="1:48" ht="12.75" customHeight="1">
      <c r="A287" s="595"/>
      <c r="B287" s="741">
        <f t="shared" si="11"/>
        <v>17</v>
      </c>
      <c r="C287" s="713" t="s">
        <v>6132</v>
      </c>
      <c r="D287" s="619" t="s">
        <v>6133</v>
      </c>
      <c r="E287" s="619" t="s">
        <v>376</v>
      </c>
      <c r="F287" s="715">
        <v>3</v>
      </c>
      <c r="G287" s="715" t="s">
        <v>3141</v>
      </c>
      <c r="H287" s="620" t="s">
        <v>120</v>
      </c>
      <c r="I287" s="620" t="s">
        <v>6072</v>
      </c>
      <c r="J287" s="620"/>
      <c r="K287" s="620"/>
      <c r="L287" s="620"/>
      <c r="M287" s="620"/>
      <c r="N287" s="620" t="s">
        <v>1241</v>
      </c>
      <c r="O287" s="595"/>
      <c r="P287" s="622" t="s">
        <v>6134</v>
      </c>
      <c r="Q287" s="622" t="s">
        <v>6135</v>
      </c>
      <c r="R287" s="620" t="s">
        <v>219</v>
      </c>
      <c r="S287" s="620"/>
      <c r="T287" s="620" t="s">
        <v>103</v>
      </c>
      <c r="U287" s="715">
        <v>22022208908</v>
      </c>
      <c r="V287" s="747" t="s">
        <v>6136</v>
      </c>
      <c r="W287" s="620"/>
      <c r="X287" s="620" t="s">
        <v>6137</v>
      </c>
      <c r="Y287" s="620" t="s">
        <v>6131</v>
      </c>
      <c r="Z287" s="620"/>
      <c r="AA287" s="595"/>
      <c r="AB287" s="595"/>
      <c r="AC287" s="595"/>
      <c r="AD287" s="595"/>
      <c r="AE287" s="595"/>
      <c r="AF287" s="595"/>
      <c r="AG287" s="595"/>
      <c r="AH287" s="595"/>
      <c r="AI287" s="595"/>
      <c r="AJ287" s="595"/>
      <c r="AK287" s="595"/>
      <c r="AL287" s="595"/>
      <c r="AM287" s="595"/>
      <c r="AN287" s="595"/>
      <c r="AO287" s="595"/>
      <c r="AP287" s="595"/>
      <c r="AQ287" s="595"/>
      <c r="AR287" s="595"/>
      <c r="AS287" s="595"/>
      <c r="AT287" s="595"/>
      <c r="AU287" s="595"/>
      <c r="AV287" s="595"/>
    </row>
    <row r="288" spans="1:48" ht="12.75" customHeight="1">
      <c r="A288" s="637"/>
      <c r="B288" s="741">
        <f t="shared" si="11"/>
        <v>18</v>
      </c>
      <c r="C288" s="716" t="s">
        <v>6138</v>
      </c>
      <c r="D288" s="622" t="s">
        <v>6139</v>
      </c>
      <c r="E288" s="622" t="s">
        <v>6140</v>
      </c>
      <c r="F288" s="620" t="s">
        <v>30</v>
      </c>
      <c r="G288" s="620" t="s">
        <v>1376</v>
      </c>
      <c r="H288" s="633" t="s">
        <v>30</v>
      </c>
      <c r="I288" s="633" t="s">
        <v>6141</v>
      </c>
      <c r="J288" s="633" t="s">
        <v>6058</v>
      </c>
      <c r="K288" s="633"/>
      <c r="L288" s="633"/>
      <c r="M288" s="633"/>
      <c r="N288" s="633" t="s">
        <v>1365</v>
      </c>
      <c r="O288" s="637"/>
      <c r="P288" s="634" t="s">
        <v>6142</v>
      </c>
      <c r="Q288" s="634" t="s">
        <v>6143</v>
      </c>
      <c r="R288" s="633" t="s">
        <v>114</v>
      </c>
      <c r="S288" s="633" t="s">
        <v>349</v>
      </c>
      <c r="T288" s="633" t="s">
        <v>103</v>
      </c>
      <c r="U288" s="633">
        <v>21062437252</v>
      </c>
      <c r="V288" s="633" t="s">
        <v>6144</v>
      </c>
      <c r="W288" s="633"/>
      <c r="X288" s="633" t="s">
        <v>6145</v>
      </c>
      <c r="Y288" s="633" t="s">
        <v>6146</v>
      </c>
      <c r="Z288" s="633" t="s">
        <v>6146</v>
      </c>
      <c r="AA288" s="637"/>
      <c r="AB288" s="637"/>
      <c r="AC288" s="637"/>
      <c r="AD288" s="637"/>
      <c r="AE288" s="637"/>
      <c r="AF288" s="637"/>
      <c r="AG288" s="637"/>
      <c r="AH288" s="637"/>
      <c r="AI288" s="637"/>
      <c r="AJ288" s="637"/>
      <c r="AK288" s="637"/>
      <c r="AL288" s="637"/>
      <c r="AM288" s="637"/>
      <c r="AN288" s="637"/>
      <c r="AO288" s="637"/>
      <c r="AP288" s="637"/>
      <c r="AQ288" s="637"/>
      <c r="AR288" s="637"/>
      <c r="AS288" s="637"/>
      <c r="AT288" s="637"/>
      <c r="AU288" s="637"/>
      <c r="AV288" s="637"/>
    </row>
    <row r="289" spans="1:48" ht="12.75" customHeight="1">
      <c r="A289" s="637"/>
      <c r="B289" s="741">
        <f t="shared" si="11"/>
        <v>19</v>
      </c>
      <c r="C289" s="716" t="s">
        <v>6147</v>
      </c>
      <c r="D289" s="622" t="s">
        <v>6148</v>
      </c>
      <c r="E289" s="622" t="s">
        <v>6149</v>
      </c>
      <c r="F289" s="620">
        <v>10</v>
      </c>
      <c r="G289" s="620" t="s">
        <v>1376</v>
      </c>
      <c r="H289" s="633" t="s">
        <v>30</v>
      </c>
      <c r="I289" s="633" t="s">
        <v>6150</v>
      </c>
      <c r="J289" s="633" t="s">
        <v>6058</v>
      </c>
      <c r="K289" s="633"/>
      <c r="L289" s="633"/>
      <c r="M289" s="633"/>
      <c r="N289" s="633" t="s">
        <v>1365</v>
      </c>
      <c r="O289" s="637"/>
      <c r="P289" s="634" t="s">
        <v>6151</v>
      </c>
      <c r="Q289" s="634" t="s">
        <v>6152</v>
      </c>
      <c r="R289" s="633" t="s">
        <v>114</v>
      </c>
      <c r="S289" s="633" t="s">
        <v>116</v>
      </c>
      <c r="T289" s="633" t="s">
        <v>103</v>
      </c>
      <c r="U289" s="633">
        <v>21082350295</v>
      </c>
      <c r="V289" s="736" t="s">
        <v>6153</v>
      </c>
      <c r="W289" s="633"/>
      <c r="X289" s="633" t="s">
        <v>6154</v>
      </c>
      <c r="Y289" s="633" t="s">
        <v>140</v>
      </c>
      <c r="Z289" s="633" t="s">
        <v>140</v>
      </c>
      <c r="AA289" s="637"/>
      <c r="AB289" s="637"/>
      <c r="AC289" s="637"/>
      <c r="AD289" s="637"/>
      <c r="AE289" s="637"/>
      <c r="AF289" s="637"/>
      <c r="AG289" s="637"/>
      <c r="AH289" s="637"/>
      <c r="AI289" s="637"/>
      <c r="AJ289" s="637"/>
      <c r="AK289" s="637"/>
      <c r="AL289" s="637"/>
      <c r="AM289" s="637"/>
      <c r="AN289" s="637"/>
      <c r="AO289" s="637"/>
      <c r="AP289" s="637"/>
      <c r="AQ289" s="637"/>
      <c r="AR289" s="637"/>
      <c r="AS289" s="637"/>
      <c r="AT289" s="637"/>
      <c r="AU289" s="637"/>
      <c r="AV289" s="637"/>
    </row>
    <row r="290" spans="1:48" ht="12.75" customHeight="1">
      <c r="A290" s="637"/>
      <c r="B290" s="741">
        <f t="shared" si="11"/>
        <v>20</v>
      </c>
      <c r="C290" s="716" t="s">
        <v>6155</v>
      </c>
      <c r="D290" s="622" t="s">
        <v>6156</v>
      </c>
      <c r="E290" s="622" t="s">
        <v>6140</v>
      </c>
      <c r="F290" s="620">
        <v>7</v>
      </c>
      <c r="G290" s="620" t="s">
        <v>2558</v>
      </c>
      <c r="H290" s="633" t="s">
        <v>30</v>
      </c>
      <c r="I290" s="633" t="s">
        <v>6150</v>
      </c>
      <c r="J290" s="633" t="s">
        <v>6157</v>
      </c>
      <c r="K290" s="633"/>
      <c r="L290" s="633"/>
      <c r="M290" s="633"/>
      <c r="N290" s="633" t="s">
        <v>1365</v>
      </c>
      <c r="O290" s="637"/>
      <c r="P290" s="634" t="s">
        <v>6158</v>
      </c>
      <c r="Q290" s="634" t="s">
        <v>6159</v>
      </c>
      <c r="R290" s="633" t="s">
        <v>114</v>
      </c>
      <c r="S290" s="633" t="s">
        <v>176</v>
      </c>
      <c r="T290" s="633" t="s">
        <v>172</v>
      </c>
      <c r="U290" s="633">
        <v>21082350287</v>
      </c>
      <c r="V290" s="736" t="s">
        <v>6160</v>
      </c>
      <c r="W290" s="633"/>
      <c r="X290" s="633" t="s">
        <v>6161</v>
      </c>
      <c r="Y290" s="633" t="s">
        <v>6162</v>
      </c>
      <c r="Z290" s="633" t="s">
        <v>6162</v>
      </c>
      <c r="AA290" s="637"/>
      <c r="AB290" s="637"/>
      <c r="AC290" s="637"/>
      <c r="AD290" s="637"/>
      <c r="AE290" s="637"/>
      <c r="AF290" s="637"/>
      <c r="AG290" s="637"/>
      <c r="AH290" s="637"/>
      <c r="AI290" s="637"/>
      <c r="AJ290" s="637"/>
      <c r="AK290" s="637"/>
      <c r="AL290" s="637"/>
      <c r="AM290" s="637"/>
      <c r="AN290" s="637"/>
      <c r="AO290" s="637"/>
      <c r="AP290" s="637"/>
      <c r="AQ290" s="637"/>
      <c r="AR290" s="637"/>
      <c r="AS290" s="637"/>
      <c r="AT290" s="637"/>
      <c r="AU290" s="637"/>
      <c r="AV290" s="637"/>
    </row>
    <row r="291" spans="1:48" ht="12.75" customHeight="1">
      <c r="A291" s="745"/>
      <c r="B291" s="741">
        <f t="shared" si="11"/>
        <v>21</v>
      </c>
      <c r="C291" s="734" t="s">
        <v>6163</v>
      </c>
      <c r="D291" s="634" t="s">
        <v>6164</v>
      </c>
      <c r="E291" s="634" t="s">
        <v>376</v>
      </c>
      <c r="F291" s="633">
        <v>3</v>
      </c>
      <c r="G291" s="620" t="s">
        <v>6165</v>
      </c>
      <c r="H291" s="633" t="s">
        <v>6166</v>
      </c>
      <c r="I291" s="633" t="s">
        <v>6167</v>
      </c>
      <c r="J291" s="633" t="s">
        <v>6168</v>
      </c>
      <c r="K291" s="633" t="s">
        <v>6169</v>
      </c>
      <c r="L291" s="633"/>
      <c r="M291" s="633"/>
      <c r="N291" s="633" t="s">
        <v>1164</v>
      </c>
      <c r="O291" s="634"/>
      <c r="P291" s="634" t="s">
        <v>6170</v>
      </c>
      <c r="Q291" s="634" t="s">
        <v>6171</v>
      </c>
      <c r="R291" s="633" t="s">
        <v>114</v>
      </c>
      <c r="S291" s="633" t="s">
        <v>176</v>
      </c>
      <c r="T291" s="633" t="s">
        <v>172</v>
      </c>
      <c r="U291" s="633">
        <v>20069200093</v>
      </c>
      <c r="V291" s="735" t="s">
        <v>6172</v>
      </c>
      <c r="W291" s="633" t="s">
        <v>6173</v>
      </c>
      <c r="X291" s="633" t="s">
        <v>6174</v>
      </c>
      <c r="Y291" s="633" t="s">
        <v>6175</v>
      </c>
      <c r="Z291" s="633"/>
      <c r="AA291" s="595"/>
      <c r="AB291" s="595"/>
      <c r="AC291" s="595"/>
      <c r="AD291" s="595"/>
      <c r="AE291" s="595"/>
      <c r="AF291" s="595"/>
      <c r="AG291" s="595"/>
      <c r="AH291" s="595"/>
      <c r="AI291" s="595"/>
      <c r="AJ291" s="595"/>
      <c r="AK291" s="595"/>
      <c r="AL291" s="595"/>
      <c r="AM291" s="595"/>
      <c r="AN291" s="595"/>
      <c r="AO291" s="595"/>
      <c r="AP291" s="595"/>
      <c r="AQ291" s="595"/>
      <c r="AR291" s="595"/>
      <c r="AS291" s="595"/>
      <c r="AT291" s="595"/>
      <c r="AU291" s="595"/>
      <c r="AV291" s="595"/>
    </row>
    <row r="292" spans="1:48" ht="12.75" customHeight="1">
      <c r="A292" s="595"/>
      <c r="B292" s="741">
        <f t="shared" si="11"/>
        <v>22</v>
      </c>
      <c r="C292" s="713" t="s">
        <v>6176</v>
      </c>
      <c r="D292" s="619" t="s">
        <v>6177</v>
      </c>
      <c r="E292" s="619" t="s">
        <v>376</v>
      </c>
      <c r="F292" s="715">
        <v>3</v>
      </c>
      <c r="G292" s="715" t="s">
        <v>300</v>
      </c>
      <c r="H292" s="620"/>
      <c r="I292" s="620"/>
      <c r="J292" s="620"/>
      <c r="K292" s="620"/>
      <c r="L292" s="621"/>
      <c r="M292" s="621">
        <v>39126</v>
      </c>
      <c r="N292" s="620" t="s">
        <v>1581</v>
      </c>
      <c r="O292" s="595"/>
      <c r="P292" s="622" t="s">
        <v>6178</v>
      </c>
      <c r="Q292" s="622" t="s">
        <v>6179</v>
      </c>
      <c r="R292" s="620" t="s">
        <v>219</v>
      </c>
      <c r="S292" s="620"/>
      <c r="T292" s="620" t="s">
        <v>172</v>
      </c>
      <c r="U292" s="620">
        <v>13009168710</v>
      </c>
      <c r="V292" s="749" t="s">
        <v>6180</v>
      </c>
      <c r="W292" s="620"/>
      <c r="X292" s="620"/>
      <c r="Y292" s="620" t="s">
        <v>6181</v>
      </c>
      <c r="Z292" s="620"/>
      <c r="AA292" s="595"/>
      <c r="AB292" s="595"/>
      <c r="AC292" s="595"/>
      <c r="AD292" s="595"/>
      <c r="AE292" s="595"/>
      <c r="AF292" s="595"/>
      <c r="AG292" s="595"/>
      <c r="AH292" s="595"/>
      <c r="AI292" s="595"/>
      <c r="AJ292" s="595"/>
      <c r="AK292" s="595"/>
      <c r="AL292" s="595"/>
      <c r="AM292" s="595"/>
      <c r="AN292" s="595"/>
      <c r="AO292" s="595"/>
      <c r="AP292" s="595"/>
      <c r="AQ292" s="595"/>
      <c r="AR292" s="595"/>
      <c r="AS292" s="595"/>
      <c r="AT292" s="595"/>
      <c r="AU292" s="595"/>
      <c r="AV292" s="595"/>
    </row>
    <row r="293" spans="1:48" ht="12.75" customHeight="1">
      <c r="A293" s="637"/>
      <c r="B293" s="741">
        <f t="shared" si="11"/>
        <v>23</v>
      </c>
      <c r="C293" s="732" t="s">
        <v>6182</v>
      </c>
      <c r="D293" s="622" t="s">
        <v>6183</v>
      </c>
      <c r="E293" s="622" t="s">
        <v>6140</v>
      </c>
      <c r="F293" s="620">
        <v>7</v>
      </c>
      <c r="G293" s="620" t="s">
        <v>100</v>
      </c>
      <c r="H293" s="633" t="s">
        <v>6184</v>
      </c>
      <c r="I293" s="633" t="s">
        <v>6185</v>
      </c>
      <c r="J293" s="633"/>
      <c r="K293" s="633"/>
      <c r="L293" s="633"/>
      <c r="M293" s="633"/>
      <c r="N293" s="633" t="s">
        <v>1241</v>
      </c>
      <c r="O293" s="637"/>
      <c r="P293" s="634" t="s">
        <v>6186</v>
      </c>
      <c r="Q293" s="634" t="s">
        <v>6187</v>
      </c>
      <c r="R293" s="633" t="s">
        <v>219</v>
      </c>
      <c r="S293" s="633"/>
      <c r="T293" s="633" t="s">
        <v>172</v>
      </c>
      <c r="U293" s="633">
        <v>22069336018</v>
      </c>
      <c r="V293" s="736" t="s">
        <v>6188</v>
      </c>
      <c r="W293" s="633" t="s">
        <v>6189</v>
      </c>
      <c r="X293" s="633" t="s">
        <v>6190</v>
      </c>
      <c r="Y293" s="633" t="s">
        <v>6191</v>
      </c>
      <c r="Z293" s="633" t="s">
        <v>6192</v>
      </c>
      <c r="AA293" s="595"/>
      <c r="AB293" s="595"/>
      <c r="AC293" s="595"/>
      <c r="AD293" s="595"/>
      <c r="AE293" s="595"/>
      <c r="AF293" s="595"/>
      <c r="AG293" s="595"/>
      <c r="AH293" s="595"/>
      <c r="AI293" s="595"/>
      <c r="AJ293" s="595"/>
      <c r="AK293" s="595"/>
      <c r="AL293" s="595"/>
      <c r="AM293" s="595"/>
      <c r="AN293" s="595"/>
      <c r="AO293" s="595"/>
      <c r="AP293" s="595"/>
      <c r="AQ293" s="595"/>
      <c r="AR293" s="595"/>
      <c r="AS293" s="595"/>
      <c r="AT293" s="595"/>
      <c r="AU293" s="595"/>
      <c r="AV293" s="595"/>
    </row>
    <row r="294" spans="1:48" ht="12.75" customHeight="1">
      <c r="A294" s="637"/>
      <c r="B294" s="741">
        <f t="shared" si="11"/>
        <v>24</v>
      </c>
      <c r="C294" s="716" t="s">
        <v>6193</v>
      </c>
      <c r="D294" s="622" t="s">
        <v>6194</v>
      </c>
      <c r="E294" s="622" t="s">
        <v>2081</v>
      </c>
      <c r="F294" s="620">
        <v>7</v>
      </c>
      <c r="G294" s="620" t="s">
        <v>100</v>
      </c>
      <c r="H294" s="633" t="s">
        <v>6195</v>
      </c>
      <c r="I294" s="633" t="s">
        <v>6196</v>
      </c>
      <c r="J294" s="633"/>
      <c r="K294" s="633"/>
      <c r="L294" s="633"/>
      <c r="M294" s="633"/>
      <c r="N294" s="633" t="s">
        <v>1241</v>
      </c>
      <c r="O294" s="637"/>
      <c r="P294" s="634" t="s">
        <v>6197</v>
      </c>
      <c r="Q294" s="634" t="s">
        <v>6198</v>
      </c>
      <c r="R294" s="633" t="s">
        <v>114</v>
      </c>
      <c r="S294" s="633" t="s">
        <v>176</v>
      </c>
      <c r="T294" s="633" t="s">
        <v>172</v>
      </c>
      <c r="U294" s="633">
        <v>22044372484</v>
      </c>
      <c r="V294" s="750" t="s">
        <v>6199</v>
      </c>
      <c r="W294" s="633"/>
      <c r="X294" s="633" t="s">
        <v>6200</v>
      </c>
      <c r="Y294" s="633" t="s">
        <v>6201</v>
      </c>
      <c r="Z294" s="633" t="s">
        <v>250</v>
      </c>
      <c r="AA294" s="637"/>
      <c r="AB294" s="637"/>
      <c r="AC294" s="637"/>
      <c r="AD294" s="637"/>
      <c r="AE294" s="637"/>
      <c r="AF294" s="637"/>
      <c r="AG294" s="637"/>
      <c r="AH294" s="637"/>
      <c r="AI294" s="637"/>
      <c r="AJ294" s="637"/>
      <c r="AK294" s="637"/>
      <c r="AL294" s="637"/>
      <c r="AM294" s="637"/>
      <c r="AN294" s="637"/>
      <c r="AO294" s="637"/>
      <c r="AP294" s="637"/>
      <c r="AQ294" s="637"/>
      <c r="AR294" s="637"/>
      <c r="AS294" s="637"/>
      <c r="AT294" s="637"/>
      <c r="AU294" s="637"/>
      <c r="AV294" s="637"/>
    </row>
    <row r="295" spans="1:48" ht="12.75" customHeight="1">
      <c r="A295" s="637"/>
      <c r="B295" s="741">
        <f t="shared" si="11"/>
        <v>25</v>
      </c>
      <c r="C295" s="716" t="s">
        <v>6202</v>
      </c>
      <c r="D295" s="622" t="s">
        <v>6203</v>
      </c>
      <c r="E295" s="622" t="s">
        <v>376</v>
      </c>
      <c r="F295" s="620">
        <v>1</v>
      </c>
      <c r="G295" s="620" t="s">
        <v>2558</v>
      </c>
      <c r="H295" s="633" t="s">
        <v>120</v>
      </c>
      <c r="I295" s="633" t="s">
        <v>6204</v>
      </c>
      <c r="J295" s="633" t="s">
        <v>6205</v>
      </c>
      <c r="K295" s="633"/>
      <c r="L295" s="633"/>
      <c r="M295" s="633"/>
      <c r="N295" s="633" t="s">
        <v>1365</v>
      </c>
      <c r="O295" s="637"/>
      <c r="P295" s="634" t="s">
        <v>6206</v>
      </c>
      <c r="Q295" s="634" t="s">
        <v>6207</v>
      </c>
      <c r="R295" s="633" t="s">
        <v>114</v>
      </c>
      <c r="S295" s="633" t="s">
        <v>116</v>
      </c>
      <c r="T295" s="633" t="s">
        <v>103</v>
      </c>
      <c r="U295" s="633">
        <v>22002451510</v>
      </c>
      <c r="V295" s="736" t="s">
        <v>6208</v>
      </c>
      <c r="W295" s="633"/>
      <c r="X295" s="633" t="s">
        <v>6209</v>
      </c>
      <c r="Y295" s="633" t="s">
        <v>6210</v>
      </c>
      <c r="Z295" s="633"/>
      <c r="AA295" s="637"/>
      <c r="AB295" s="637"/>
      <c r="AC295" s="637"/>
      <c r="AD295" s="637"/>
      <c r="AE295" s="637"/>
      <c r="AF295" s="637"/>
      <c r="AG295" s="637"/>
      <c r="AH295" s="637"/>
      <c r="AI295" s="637"/>
      <c r="AJ295" s="637"/>
      <c r="AK295" s="637"/>
      <c r="AL295" s="637"/>
      <c r="AM295" s="637"/>
      <c r="AN295" s="637"/>
      <c r="AO295" s="637"/>
      <c r="AP295" s="637"/>
      <c r="AQ295" s="637"/>
      <c r="AR295" s="637"/>
      <c r="AS295" s="637"/>
      <c r="AT295" s="637"/>
      <c r="AU295" s="637"/>
      <c r="AV295" s="637"/>
    </row>
    <row r="296" spans="1:48" ht="12.75" customHeight="1">
      <c r="A296" s="637"/>
      <c r="B296" s="741">
        <f t="shared" si="11"/>
        <v>26</v>
      </c>
      <c r="C296" s="716" t="s">
        <v>6211</v>
      </c>
      <c r="D296" s="622" t="s">
        <v>6212</v>
      </c>
      <c r="E296" s="622" t="s">
        <v>2081</v>
      </c>
      <c r="F296" s="620">
        <v>7</v>
      </c>
      <c r="G296" s="620" t="s">
        <v>100</v>
      </c>
      <c r="H296" s="633" t="s">
        <v>6213</v>
      </c>
      <c r="I296" s="633" t="s">
        <v>6196</v>
      </c>
      <c r="J296" s="633"/>
      <c r="K296" s="633"/>
      <c r="L296" s="633"/>
      <c r="M296" s="633"/>
      <c r="N296" s="633" t="s">
        <v>1241</v>
      </c>
      <c r="O296" s="637"/>
      <c r="P296" s="634" t="s">
        <v>6214</v>
      </c>
      <c r="Q296" s="634" t="s">
        <v>6215</v>
      </c>
      <c r="R296" s="633" t="s">
        <v>294</v>
      </c>
      <c r="S296" s="633">
        <v>1</v>
      </c>
      <c r="T296" s="633" t="s">
        <v>172</v>
      </c>
      <c r="U296" s="633">
        <v>22044372518</v>
      </c>
      <c r="V296" s="736" t="s">
        <v>6136</v>
      </c>
      <c r="W296" s="633"/>
      <c r="X296" s="633" t="s">
        <v>6216</v>
      </c>
      <c r="Y296" s="633" t="s">
        <v>140</v>
      </c>
      <c r="Z296" s="633" t="s">
        <v>715</v>
      </c>
      <c r="AA296" s="637"/>
      <c r="AB296" s="637"/>
      <c r="AC296" s="637"/>
      <c r="AD296" s="637"/>
      <c r="AE296" s="637"/>
      <c r="AF296" s="637"/>
      <c r="AG296" s="637"/>
      <c r="AH296" s="637"/>
      <c r="AI296" s="637"/>
      <c r="AJ296" s="637"/>
      <c r="AK296" s="637"/>
      <c r="AL296" s="637"/>
      <c r="AM296" s="637"/>
      <c r="AN296" s="637"/>
      <c r="AO296" s="637"/>
      <c r="AP296" s="637"/>
      <c r="AQ296" s="637"/>
      <c r="AR296" s="637"/>
      <c r="AS296" s="637"/>
      <c r="AT296" s="637"/>
      <c r="AU296" s="637"/>
      <c r="AV296" s="637"/>
    </row>
    <row r="297" spans="1:48" ht="12.75" customHeight="1">
      <c r="A297" s="637"/>
      <c r="B297" s="741">
        <f t="shared" si="11"/>
        <v>27</v>
      </c>
      <c r="C297" s="716" t="s">
        <v>6217</v>
      </c>
      <c r="D297" s="622" t="s">
        <v>6218</v>
      </c>
      <c r="E297" s="622" t="s">
        <v>6219</v>
      </c>
      <c r="F297" s="620">
        <v>2</v>
      </c>
      <c r="G297" s="620" t="s">
        <v>239</v>
      </c>
      <c r="H297" s="633" t="s">
        <v>30</v>
      </c>
      <c r="I297" s="633" t="s">
        <v>6220</v>
      </c>
      <c r="J297" s="633" t="s">
        <v>3384</v>
      </c>
      <c r="K297" s="633" t="s">
        <v>3222</v>
      </c>
      <c r="L297" s="633"/>
      <c r="M297" s="633"/>
      <c r="N297" s="633" t="s">
        <v>1365</v>
      </c>
      <c r="O297" s="637"/>
      <c r="P297" s="634" t="s">
        <v>6221</v>
      </c>
      <c r="Q297" s="634" t="s">
        <v>6222</v>
      </c>
      <c r="R297" s="633" t="s">
        <v>219</v>
      </c>
      <c r="S297" s="633" t="s">
        <v>30</v>
      </c>
      <c r="T297" s="633" t="s">
        <v>103</v>
      </c>
      <c r="U297" s="633">
        <v>21092526983</v>
      </c>
      <c r="V297" s="736" t="s">
        <v>6223</v>
      </c>
      <c r="W297" s="633"/>
      <c r="X297" s="633" t="s">
        <v>6224</v>
      </c>
      <c r="Y297" s="633" t="s">
        <v>6225</v>
      </c>
      <c r="Z297" s="633"/>
      <c r="AA297" s="637"/>
      <c r="AB297" s="637"/>
      <c r="AC297" s="637"/>
      <c r="AD297" s="637"/>
      <c r="AE297" s="637"/>
      <c r="AF297" s="637"/>
      <c r="AG297" s="637"/>
      <c r="AH297" s="637"/>
      <c r="AI297" s="637"/>
      <c r="AJ297" s="637"/>
      <c r="AK297" s="637"/>
      <c r="AL297" s="637"/>
      <c r="AM297" s="637"/>
      <c r="AN297" s="637"/>
      <c r="AO297" s="637"/>
      <c r="AP297" s="637"/>
      <c r="AQ297" s="637"/>
      <c r="AR297" s="637"/>
      <c r="AS297" s="637"/>
      <c r="AT297" s="637"/>
      <c r="AU297" s="637"/>
      <c r="AV297" s="637"/>
    </row>
    <row r="298" spans="1:48" ht="12.75" customHeight="1">
      <c r="A298" s="637"/>
      <c r="B298" s="741">
        <f t="shared" si="11"/>
        <v>28</v>
      </c>
      <c r="C298" s="716" t="s">
        <v>6226</v>
      </c>
      <c r="D298" s="622" t="s">
        <v>6227</v>
      </c>
      <c r="E298" s="622" t="s">
        <v>376</v>
      </c>
      <c r="F298" s="620">
        <v>3</v>
      </c>
      <c r="G298" s="620" t="s">
        <v>6228</v>
      </c>
      <c r="H298" s="633" t="s">
        <v>120</v>
      </c>
      <c r="I298" s="633" t="s">
        <v>6126</v>
      </c>
      <c r="J298" s="633" t="s">
        <v>6229</v>
      </c>
      <c r="K298" s="633"/>
      <c r="L298" s="633"/>
      <c r="M298" s="633"/>
      <c r="N298" s="633" t="s">
        <v>1365</v>
      </c>
      <c r="O298" s="637"/>
      <c r="P298" s="634" t="s">
        <v>6230</v>
      </c>
      <c r="Q298" s="634" t="s">
        <v>6231</v>
      </c>
      <c r="R298" s="633" t="s">
        <v>114</v>
      </c>
      <c r="S298" s="633" t="s">
        <v>391</v>
      </c>
      <c r="T298" s="633" t="s">
        <v>103</v>
      </c>
      <c r="U298" s="633">
        <v>22034942411</v>
      </c>
      <c r="V298" s="736" t="s">
        <v>6232</v>
      </c>
      <c r="W298" s="633"/>
      <c r="X298" s="633" t="s">
        <v>6233</v>
      </c>
      <c r="Y298" s="633" t="s">
        <v>6234</v>
      </c>
      <c r="Z298" s="633"/>
      <c r="AA298" s="637"/>
      <c r="AB298" s="637"/>
      <c r="AC298" s="637"/>
      <c r="AD298" s="637"/>
      <c r="AE298" s="637"/>
      <c r="AF298" s="637"/>
      <c r="AG298" s="637"/>
      <c r="AH298" s="637"/>
      <c r="AI298" s="637"/>
      <c r="AJ298" s="637"/>
      <c r="AK298" s="637"/>
      <c r="AL298" s="637"/>
      <c r="AM298" s="637"/>
      <c r="AN298" s="637"/>
      <c r="AO298" s="637"/>
      <c r="AP298" s="637"/>
      <c r="AQ298" s="637"/>
      <c r="AR298" s="637"/>
      <c r="AS298" s="637"/>
      <c r="AT298" s="637"/>
      <c r="AU298" s="637"/>
      <c r="AV298" s="637"/>
    </row>
    <row r="299" spans="1:48" ht="12.75" customHeight="1">
      <c r="A299" s="637"/>
      <c r="B299" s="741">
        <f t="shared" si="11"/>
        <v>29</v>
      </c>
      <c r="C299" s="716" t="s">
        <v>6235</v>
      </c>
      <c r="D299" s="622" t="s">
        <v>6236</v>
      </c>
      <c r="E299" s="634" t="s">
        <v>6237</v>
      </c>
      <c r="F299" s="620">
        <v>3</v>
      </c>
      <c r="G299" s="620" t="s">
        <v>6238</v>
      </c>
      <c r="H299" s="633" t="s">
        <v>6239</v>
      </c>
      <c r="I299" s="633" t="s">
        <v>6240</v>
      </c>
      <c r="J299" s="633" t="s">
        <v>6241</v>
      </c>
      <c r="K299" s="633"/>
      <c r="L299" s="633"/>
      <c r="M299" s="633"/>
      <c r="N299" s="633" t="s">
        <v>1365</v>
      </c>
      <c r="O299" s="637"/>
      <c r="P299" s="634" t="s">
        <v>6242</v>
      </c>
      <c r="Q299" s="634" t="s">
        <v>6243</v>
      </c>
      <c r="R299" s="633" t="s">
        <v>219</v>
      </c>
      <c r="S299" s="633" t="s">
        <v>30</v>
      </c>
      <c r="T299" s="633" t="s">
        <v>172</v>
      </c>
      <c r="U299" s="633">
        <v>21045544174</v>
      </c>
      <c r="V299" s="739" t="s">
        <v>5987</v>
      </c>
      <c r="W299" s="633"/>
      <c r="X299" s="633" t="s">
        <v>6244</v>
      </c>
      <c r="Y299" s="633" t="s">
        <v>6245</v>
      </c>
      <c r="Z299" s="633" t="s">
        <v>6245</v>
      </c>
      <c r="AA299" s="637"/>
      <c r="AB299" s="637"/>
      <c r="AC299" s="637"/>
      <c r="AD299" s="637"/>
      <c r="AE299" s="637"/>
      <c r="AF299" s="637"/>
      <c r="AG299" s="637"/>
      <c r="AH299" s="637"/>
      <c r="AI299" s="637"/>
      <c r="AJ299" s="637"/>
      <c r="AK299" s="637"/>
      <c r="AL299" s="637"/>
      <c r="AM299" s="637"/>
      <c r="AN299" s="637"/>
      <c r="AO299" s="637"/>
      <c r="AP299" s="637"/>
      <c r="AQ299" s="637"/>
      <c r="AR299" s="637"/>
      <c r="AS299" s="637"/>
      <c r="AT299" s="637"/>
      <c r="AU299" s="637"/>
      <c r="AV299" s="637"/>
    </row>
    <row r="300" spans="1:48" ht="12.75" customHeight="1">
      <c r="A300" s="637"/>
      <c r="B300" s="741">
        <f t="shared" si="11"/>
        <v>30</v>
      </c>
      <c r="C300" s="727" t="s">
        <v>6247</v>
      </c>
      <c r="D300" s="728" t="s">
        <v>6248</v>
      </c>
      <c r="E300" s="728" t="s">
        <v>376</v>
      </c>
      <c r="F300" s="729">
        <v>3</v>
      </c>
      <c r="G300" s="729" t="s">
        <v>6238</v>
      </c>
      <c r="H300" s="636" t="s">
        <v>120</v>
      </c>
      <c r="I300" s="636" t="s">
        <v>6249</v>
      </c>
      <c r="J300" s="723" t="s">
        <v>6250</v>
      </c>
      <c r="K300" s="636"/>
      <c r="L300" s="636"/>
      <c r="M300" s="636"/>
      <c r="N300" s="633" t="s">
        <v>1365</v>
      </c>
      <c r="O300" s="637"/>
      <c r="P300" s="635" t="s">
        <v>6251</v>
      </c>
      <c r="Q300" s="721" t="s">
        <v>6252</v>
      </c>
      <c r="R300" s="636" t="s">
        <v>219</v>
      </c>
      <c r="S300" s="636" t="s">
        <v>30</v>
      </c>
      <c r="T300" s="636" t="s">
        <v>172</v>
      </c>
      <c r="U300" s="636">
        <v>21027248612</v>
      </c>
      <c r="V300" s="730" t="s">
        <v>6253</v>
      </c>
      <c r="W300" s="636"/>
      <c r="X300" s="636" t="s">
        <v>6254</v>
      </c>
      <c r="Y300" s="723" t="s">
        <v>6255</v>
      </c>
      <c r="Z300" s="723" t="s">
        <v>6255</v>
      </c>
      <c r="AA300" s="637"/>
      <c r="AB300" s="637"/>
      <c r="AC300" s="637"/>
      <c r="AD300" s="637"/>
      <c r="AE300" s="637"/>
      <c r="AF300" s="637"/>
      <c r="AG300" s="637"/>
      <c r="AH300" s="637"/>
      <c r="AI300" s="637"/>
      <c r="AJ300" s="637"/>
      <c r="AK300" s="637"/>
      <c r="AL300" s="637"/>
      <c r="AM300" s="637"/>
      <c r="AN300" s="637"/>
      <c r="AO300" s="637"/>
      <c r="AP300" s="637"/>
      <c r="AQ300" s="637"/>
      <c r="AR300" s="637"/>
      <c r="AS300" s="637"/>
      <c r="AT300" s="637"/>
      <c r="AU300" s="637"/>
      <c r="AV300" s="637"/>
    </row>
    <row r="301" spans="1:48" ht="12.75" customHeight="1">
      <c r="A301" s="595"/>
      <c r="B301" s="741">
        <f t="shared" si="11"/>
        <v>31</v>
      </c>
      <c r="C301" s="716" t="s">
        <v>6256</v>
      </c>
      <c r="D301" s="622" t="s">
        <v>6257</v>
      </c>
      <c r="E301" s="634" t="s">
        <v>6140</v>
      </c>
      <c r="F301" s="620">
        <v>7</v>
      </c>
      <c r="G301" s="620" t="s">
        <v>5626</v>
      </c>
      <c r="H301" s="620" t="s">
        <v>6258</v>
      </c>
      <c r="I301" s="620" t="s">
        <v>6259</v>
      </c>
      <c r="J301" s="620" t="s">
        <v>6260</v>
      </c>
      <c r="K301" s="620" t="s">
        <v>2201</v>
      </c>
      <c r="L301" s="620"/>
      <c r="M301" s="620"/>
      <c r="N301" s="620" t="s">
        <v>1164</v>
      </c>
      <c r="O301" s="595"/>
      <c r="P301" s="622" t="s">
        <v>6261</v>
      </c>
      <c r="Q301" s="622" t="s">
        <v>6262</v>
      </c>
      <c r="R301" s="620" t="s">
        <v>114</v>
      </c>
      <c r="S301" s="620" t="s">
        <v>176</v>
      </c>
      <c r="T301" s="620" t="s">
        <v>172</v>
      </c>
      <c r="U301" s="620">
        <v>20018869642</v>
      </c>
      <c r="V301" s="716" t="s">
        <v>6263</v>
      </c>
      <c r="W301" s="620" t="s">
        <v>6264</v>
      </c>
      <c r="X301" s="620" t="s">
        <v>6265</v>
      </c>
      <c r="Y301" s="620" t="s">
        <v>6266</v>
      </c>
      <c r="Z301" s="595"/>
      <c r="AA301" s="595"/>
      <c r="AB301" s="595"/>
      <c r="AC301" s="595"/>
      <c r="AD301" s="595"/>
      <c r="AE301" s="595"/>
      <c r="AF301" s="595"/>
      <c r="AG301" s="595"/>
      <c r="AH301" s="595"/>
      <c r="AI301" s="595"/>
      <c r="AJ301" s="595"/>
      <c r="AK301" s="595"/>
      <c r="AL301" s="595"/>
      <c r="AM301" s="595"/>
      <c r="AN301" s="595"/>
      <c r="AO301" s="595"/>
      <c r="AP301" s="595"/>
      <c r="AQ301" s="595"/>
      <c r="AR301" s="595"/>
      <c r="AS301" s="595"/>
      <c r="AT301" s="595"/>
      <c r="AU301" s="595"/>
      <c r="AV301" s="595"/>
    </row>
    <row r="302" spans="1:48" ht="12.75" customHeight="1">
      <c r="A302" s="595"/>
      <c r="B302" s="741">
        <f t="shared" si="11"/>
        <v>32</v>
      </c>
      <c r="C302" s="716" t="s">
        <v>6267</v>
      </c>
      <c r="D302" s="622" t="s">
        <v>6268</v>
      </c>
      <c r="E302" s="634" t="s">
        <v>6140</v>
      </c>
      <c r="F302" s="620">
        <v>7</v>
      </c>
      <c r="G302" s="620" t="s">
        <v>5626</v>
      </c>
      <c r="H302" s="620" t="s">
        <v>6012</v>
      </c>
      <c r="I302" s="620" t="s">
        <v>6013</v>
      </c>
      <c r="J302" s="620" t="s">
        <v>6014</v>
      </c>
      <c r="K302" s="620" t="s">
        <v>6269</v>
      </c>
      <c r="L302" s="620"/>
      <c r="M302" s="620"/>
      <c r="N302" s="620" t="s">
        <v>1164</v>
      </c>
      <c r="O302" s="595"/>
      <c r="P302" s="622" t="s">
        <v>6270</v>
      </c>
      <c r="Q302" s="622" t="s">
        <v>6271</v>
      </c>
      <c r="R302" s="620" t="s">
        <v>114</v>
      </c>
      <c r="S302" s="620" t="s">
        <v>116</v>
      </c>
      <c r="T302" s="620" t="s">
        <v>172</v>
      </c>
      <c r="U302" s="620">
        <v>20089462111</v>
      </c>
      <c r="V302" s="716" t="s">
        <v>6272</v>
      </c>
      <c r="W302" s="620"/>
      <c r="X302" s="620"/>
      <c r="Y302" s="620" t="s">
        <v>6266</v>
      </c>
      <c r="Z302" s="595"/>
      <c r="AA302" s="595"/>
      <c r="AB302" s="595"/>
      <c r="AC302" s="595"/>
      <c r="AD302" s="595"/>
      <c r="AE302" s="595"/>
      <c r="AF302" s="595"/>
      <c r="AG302" s="595"/>
      <c r="AH302" s="595"/>
      <c r="AI302" s="595"/>
      <c r="AJ302" s="595"/>
      <c r="AK302" s="595"/>
      <c r="AL302" s="595"/>
      <c r="AM302" s="595"/>
      <c r="AN302" s="595"/>
      <c r="AO302" s="595"/>
      <c r="AP302" s="595"/>
      <c r="AQ302" s="595"/>
      <c r="AR302" s="595"/>
      <c r="AS302" s="595"/>
      <c r="AT302" s="595"/>
      <c r="AU302" s="595"/>
      <c r="AV302" s="595"/>
    </row>
    <row r="303" spans="1:48" ht="12.75" customHeight="1">
      <c r="A303" s="595"/>
      <c r="B303" s="741">
        <f t="shared" si="11"/>
        <v>33</v>
      </c>
      <c r="C303" s="713" t="s">
        <v>6273</v>
      </c>
      <c r="D303" s="619" t="s">
        <v>6274</v>
      </c>
      <c r="E303" s="619" t="s">
        <v>376</v>
      </c>
      <c r="F303" s="715">
        <v>3</v>
      </c>
      <c r="G303" s="722" t="s">
        <v>6088</v>
      </c>
      <c r="H303" s="723" t="s">
        <v>120</v>
      </c>
      <c r="I303" s="723" t="s">
        <v>6275</v>
      </c>
      <c r="J303" s="723" t="s">
        <v>6276</v>
      </c>
      <c r="K303" s="723"/>
      <c r="L303" s="723"/>
      <c r="M303" s="723"/>
      <c r="N303" s="723" t="s">
        <v>1365</v>
      </c>
      <c r="O303" s="595"/>
      <c r="P303" s="721" t="s">
        <v>6277</v>
      </c>
      <c r="Q303" s="721" t="s">
        <v>6278</v>
      </c>
      <c r="R303" s="723" t="s">
        <v>219</v>
      </c>
      <c r="S303" s="723" t="s">
        <v>30</v>
      </c>
      <c r="T303" s="723" t="s">
        <v>172</v>
      </c>
      <c r="U303" s="723">
        <v>21054417171</v>
      </c>
      <c r="V303" s="726" t="s">
        <v>6279</v>
      </c>
      <c r="W303" s="723"/>
      <c r="X303" s="723"/>
      <c r="Y303" s="723" t="s">
        <v>6255</v>
      </c>
      <c r="Z303" s="595"/>
      <c r="AA303" s="595"/>
      <c r="AB303" s="595"/>
      <c r="AC303" s="595"/>
      <c r="AD303" s="595"/>
      <c r="AE303" s="595"/>
      <c r="AF303" s="595"/>
      <c r="AG303" s="595"/>
      <c r="AH303" s="595"/>
      <c r="AI303" s="595"/>
      <c r="AJ303" s="595"/>
      <c r="AK303" s="595"/>
      <c r="AL303" s="595"/>
      <c r="AM303" s="595"/>
      <c r="AN303" s="595"/>
      <c r="AO303" s="595"/>
      <c r="AP303" s="595"/>
      <c r="AQ303" s="595"/>
      <c r="AR303" s="595"/>
      <c r="AS303" s="595"/>
      <c r="AT303" s="595"/>
      <c r="AU303" s="595"/>
      <c r="AV303" s="595"/>
    </row>
    <row r="304" spans="1:48" ht="12.75" customHeight="1">
      <c r="A304" s="595"/>
      <c r="B304" s="741">
        <f t="shared" si="11"/>
        <v>34</v>
      </c>
      <c r="C304" s="713" t="s">
        <v>6280</v>
      </c>
      <c r="D304" s="619" t="s">
        <v>6281</v>
      </c>
      <c r="E304" s="619" t="s">
        <v>376</v>
      </c>
      <c r="F304" s="715">
        <v>3</v>
      </c>
      <c r="G304" s="722" t="s">
        <v>6088</v>
      </c>
      <c r="H304" s="723" t="s">
        <v>120</v>
      </c>
      <c r="I304" s="723" t="s">
        <v>6275</v>
      </c>
      <c r="J304" s="723" t="s">
        <v>6276</v>
      </c>
      <c r="K304" s="723"/>
      <c r="L304" s="723"/>
      <c r="M304" s="723"/>
      <c r="N304" s="723" t="s">
        <v>1365</v>
      </c>
      <c r="O304" s="595"/>
      <c r="P304" s="721" t="s">
        <v>6282</v>
      </c>
      <c r="Q304" s="721" t="s">
        <v>6283</v>
      </c>
      <c r="R304" s="723" t="s">
        <v>114</v>
      </c>
      <c r="S304" s="723"/>
      <c r="T304" s="723" t="s">
        <v>172</v>
      </c>
      <c r="U304" s="723" t="s">
        <v>6284</v>
      </c>
      <c r="V304" s="726" t="s">
        <v>6285</v>
      </c>
      <c r="W304" s="723"/>
      <c r="X304" s="723" t="s">
        <v>6286</v>
      </c>
      <c r="Y304" s="723" t="s">
        <v>6287</v>
      </c>
      <c r="Z304" s="595"/>
      <c r="AA304" s="595"/>
      <c r="AB304" s="595"/>
      <c r="AC304" s="595"/>
      <c r="AD304" s="595"/>
      <c r="AE304" s="595"/>
      <c r="AF304" s="595"/>
      <c r="AG304" s="595"/>
      <c r="AH304" s="595"/>
      <c r="AI304" s="595"/>
      <c r="AJ304" s="595"/>
      <c r="AK304" s="595"/>
      <c r="AL304" s="595"/>
      <c r="AM304" s="595"/>
      <c r="AN304" s="595"/>
      <c r="AO304" s="595"/>
      <c r="AP304" s="595"/>
      <c r="AQ304" s="595"/>
      <c r="AR304" s="595"/>
      <c r="AS304" s="595"/>
      <c r="AT304" s="595"/>
      <c r="AU304" s="595"/>
      <c r="AV304" s="595"/>
    </row>
    <row r="305" spans="1:48" ht="12.75" customHeight="1">
      <c r="A305" s="595"/>
      <c r="B305" s="741">
        <f t="shared" si="11"/>
        <v>35</v>
      </c>
      <c r="C305" s="713" t="s">
        <v>6288</v>
      </c>
      <c r="D305" s="619" t="s">
        <v>6289</v>
      </c>
      <c r="E305" s="619" t="s">
        <v>376</v>
      </c>
      <c r="F305" s="715">
        <v>1</v>
      </c>
      <c r="G305" s="722" t="s">
        <v>6088</v>
      </c>
      <c r="H305" s="723" t="s">
        <v>120</v>
      </c>
      <c r="I305" s="723" t="s">
        <v>6275</v>
      </c>
      <c r="J305" s="723" t="s">
        <v>6276</v>
      </c>
      <c r="K305" s="723"/>
      <c r="L305" s="723"/>
      <c r="M305" s="723"/>
      <c r="N305" s="723" t="s">
        <v>1365</v>
      </c>
      <c r="O305" s="595"/>
      <c r="P305" s="721" t="s">
        <v>6290</v>
      </c>
      <c r="Q305" s="721" t="s">
        <v>6291</v>
      </c>
      <c r="R305" s="723" t="s">
        <v>219</v>
      </c>
      <c r="S305" s="723"/>
      <c r="T305" s="723" t="s">
        <v>103</v>
      </c>
      <c r="U305" s="723">
        <v>21054417197</v>
      </c>
      <c r="V305" s="726" t="s">
        <v>6292</v>
      </c>
      <c r="W305" s="723"/>
      <c r="X305" s="723" t="s">
        <v>6293</v>
      </c>
      <c r="Y305" s="723" t="s">
        <v>6255</v>
      </c>
      <c r="Z305" s="595"/>
      <c r="AA305" s="595"/>
      <c r="AB305" s="595"/>
      <c r="AC305" s="595"/>
      <c r="AD305" s="595"/>
      <c r="AE305" s="595"/>
      <c r="AF305" s="595"/>
      <c r="AG305" s="595"/>
      <c r="AH305" s="595"/>
      <c r="AI305" s="595"/>
      <c r="AJ305" s="595"/>
      <c r="AK305" s="595"/>
      <c r="AL305" s="595"/>
      <c r="AM305" s="595"/>
      <c r="AN305" s="595"/>
      <c r="AO305" s="595"/>
      <c r="AP305" s="595"/>
      <c r="AQ305" s="595"/>
      <c r="AR305" s="595"/>
      <c r="AS305" s="595"/>
      <c r="AT305" s="595"/>
      <c r="AU305" s="595"/>
      <c r="AV305" s="595"/>
    </row>
    <row r="306" spans="1:48" ht="12.75" customHeight="1">
      <c r="A306" s="595"/>
      <c r="B306" s="620">
        <f t="shared" si="11"/>
        <v>36</v>
      </c>
      <c r="C306" s="716" t="s">
        <v>6294</v>
      </c>
      <c r="D306" s="622" t="s">
        <v>6295</v>
      </c>
      <c r="E306" s="622" t="s">
        <v>6140</v>
      </c>
      <c r="F306" s="620">
        <v>7</v>
      </c>
      <c r="G306" s="620" t="s">
        <v>1536</v>
      </c>
      <c r="H306" s="633" t="s">
        <v>30</v>
      </c>
      <c r="I306" s="633" t="s">
        <v>6296</v>
      </c>
      <c r="J306" s="633" t="s">
        <v>3222</v>
      </c>
      <c r="K306" s="633"/>
      <c r="L306" s="633"/>
      <c r="M306" s="633"/>
      <c r="N306" s="633" t="s">
        <v>1365</v>
      </c>
      <c r="O306" s="595"/>
      <c r="P306" s="634" t="s">
        <v>6297</v>
      </c>
      <c r="Q306" s="634" t="s">
        <v>6298</v>
      </c>
      <c r="R306" s="633" t="s">
        <v>114</v>
      </c>
      <c r="S306" s="633" t="s">
        <v>176</v>
      </c>
      <c r="T306" s="633" t="s">
        <v>103</v>
      </c>
      <c r="U306" s="633">
        <v>22069335994</v>
      </c>
      <c r="V306" s="736" t="s">
        <v>6299</v>
      </c>
      <c r="W306" s="633"/>
      <c r="X306" s="633" t="s">
        <v>6300</v>
      </c>
      <c r="Y306" s="633" t="s">
        <v>6301</v>
      </c>
      <c r="Z306" s="595"/>
      <c r="AA306" s="595"/>
      <c r="AB306" s="595"/>
      <c r="AC306" s="595"/>
      <c r="AD306" s="595"/>
      <c r="AE306" s="595"/>
      <c r="AF306" s="595"/>
      <c r="AG306" s="595"/>
      <c r="AH306" s="595"/>
      <c r="AI306" s="595"/>
      <c r="AJ306" s="595"/>
      <c r="AK306" s="595"/>
      <c r="AL306" s="595"/>
      <c r="AM306" s="595"/>
      <c r="AN306" s="595"/>
      <c r="AO306" s="595"/>
      <c r="AP306" s="595"/>
      <c r="AQ306" s="595"/>
      <c r="AR306" s="595"/>
      <c r="AS306" s="595"/>
      <c r="AT306" s="595"/>
      <c r="AU306" s="595"/>
      <c r="AV306" s="595"/>
    </row>
    <row r="307" spans="1:48" ht="12.75" customHeight="1">
      <c r="A307" s="595"/>
      <c r="B307" s="620">
        <f t="shared" si="11"/>
        <v>37</v>
      </c>
      <c r="C307" s="734" t="s">
        <v>6302</v>
      </c>
      <c r="D307" s="634" t="s">
        <v>6303</v>
      </c>
      <c r="E307" s="634" t="s">
        <v>6304</v>
      </c>
      <c r="F307" s="633">
        <v>3</v>
      </c>
      <c r="G307" s="620" t="s">
        <v>6165</v>
      </c>
      <c r="H307" s="633" t="s">
        <v>120</v>
      </c>
      <c r="I307" s="633" t="s">
        <v>6305</v>
      </c>
      <c r="J307" s="633"/>
      <c r="K307" s="633"/>
      <c r="L307" s="633"/>
      <c r="M307" s="633"/>
      <c r="N307" s="633" t="s">
        <v>1241</v>
      </c>
      <c r="O307" s="595"/>
      <c r="P307" s="634" t="s">
        <v>6306</v>
      </c>
      <c r="Q307" s="634" t="s">
        <v>6307</v>
      </c>
      <c r="R307" s="633" t="s">
        <v>114</v>
      </c>
      <c r="S307" s="633" t="s">
        <v>426</v>
      </c>
      <c r="T307" s="633" t="s">
        <v>172</v>
      </c>
      <c r="U307" s="633">
        <v>22096442805</v>
      </c>
      <c r="V307" s="751" t="s">
        <v>6308</v>
      </c>
      <c r="W307" s="633"/>
      <c r="X307" s="633" t="s">
        <v>6309</v>
      </c>
      <c r="Y307" s="633" t="s">
        <v>6310</v>
      </c>
      <c r="Z307" s="595"/>
      <c r="AA307" s="595"/>
      <c r="AB307" s="595"/>
      <c r="AC307" s="595"/>
      <c r="AD307" s="595"/>
      <c r="AE307" s="595"/>
      <c r="AF307" s="595"/>
      <c r="AG307" s="595"/>
      <c r="AH307" s="595"/>
      <c r="AI307" s="595"/>
      <c r="AJ307" s="595"/>
      <c r="AK307" s="595"/>
      <c r="AL307" s="595"/>
      <c r="AM307" s="595"/>
      <c r="AN307" s="595"/>
      <c r="AO307" s="595"/>
      <c r="AP307" s="595"/>
      <c r="AQ307" s="595"/>
      <c r="AR307" s="595"/>
      <c r="AS307" s="595"/>
      <c r="AT307" s="595"/>
      <c r="AU307" s="595"/>
      <c r="AV307" s="595"/>
    </row>
    <row r="308" spans="1:48" ht="12.75" customHeight="1">
      <c r="A308" s="595"/>
      <c r="B308" s="601"/>
      <c r="C308" s="601"/>
      <c r="D308" s="601"/>
      <c r="E308" s="601"/>
      <c r="F308" s="603"/>
      <c r="G308" s="601"/>
      <c r="H308" s="601"/>
      <c r="I308" s="601"/>
      <c r="J308" s="601"/>
      <c r="K308" s="601"/>
      <c r="L308" s="601"/>
      <c r="M308" s="601"/>
      <c r="N308" s="601"/>
      <c r="O308" s="597"/>
      <c r="P308" s="601"/>
      <c r="Q308" s="601"/>
      <c r="R308" s="601"/>
      <c r="S308" s="603"/>
      <c r="T308" s="742"/>
      <c r="U308" s="603"/>
      <c r="V308" s="597"/>
      <c r="W308" s="597"/>
      <c r="X308" s="597"/>
      <c r="Y308" s="597"/>
      <c r="Z308" s="597"/>
      <c r="AA308" s="597"/>
      <c r="AB308" s="597"/>
      <c r="AC308" s="597"/>
      <c r="AD308" s="597"/>
      <c r="AE308" s="597"/>
      <c r="AF308" s="597"/>
      <c r="AG308" s="597"/>
      <c r="AH308" s="597"/>
      <c r="AI308" s="597"/>
      <c r="AJ308" s="597"/>
      <c r="AK308" s="597"/>
      <c r="AL308" s="597"/>
      <c r="AM308" s="597"/>
      <c r="AN308" s="597"/>
      <c r="AO308" s="597"/>
      <c r="AP308" s="597"/>
      <c r="AQ308" s="597"/>
      <c r="AR308" s="597"/>
      <c r="AS308" s="597"/>
      <c r="AT308" s="597"/>
      <c r="AU308" s="597"/>
      <c r="AV308" s="597"/>
    </row>
    <row r="309" spans="1:48" ht="12.75" customHeight="1">
      <c r="A309" s="595"/>
      <c r="B309" s="601"/>
      <c r="C309" s="601"/>
      <c r="D309" s="601"/>
      <c r="E309" s="601"/>
      <c r="F309" s="603"/>
      <c r="G309" s="601"/>
      <c r="H309" s="601"/>
      <c r="I309" s="601"/>
      <c r="J309" s="601"/>
      <c r="K309" s="601"/>
      <c r="L309" s="601"/>
      <c r="M309" s="601"/>
      <c r="N309" s="601"/>
      <c r="O309" s="597"/>
      <c r="P309" s="601"/>
      <c r="Q309" s="601"/>
      <c r="R309" s="601"/>
      <c r="S309" s="603"/>
      <c r="T309" s="742"/>
      <c r="U309" s="603"/>
      <c r="V309" s="597"/>
      <c r="W309" s="597"/>
      <c r="X309" s="597"/>
      <c r="Y309" s="597"/>
      <c r="Z309" s="597"/>
      <c r="AA309" s="597"/>
      <c r="AB309" s="597"/>
      <c r="AC309" s="597"/>
      <c r="AD309" s="597"/>
      <c r="AE309" s="597"/>
      <c r="AF309" s="597"/>
      <c r="AG309" s="597"/>
      <c r="AH309" s="597"/>
      <c r="AI309" s="597"/>
      <c r="AJ309" s="597"/>
      <c r="AK309" s="597"/>
      <c r="AL309" s="597"/>
      <c r="AM309" s="597"/>
      <c r="AN309" s="597"/>
      <c r="AO309" s="597"/>
      <c r="AP309" s="597"/>
      <c r="AQ309" s="597"/>
      <c r="AR309" s="597"/>
      <c r="AS309" s="597"/>
      <c r="AT309" s="597"/>
      <c r="AU309" s="597"/>
      <c r="AV309" s="597"/>
    </row>
    <row r="310" spans="1:48" ht="12.75" customHeight="1">
      <c r="A310" s="595"/>
      <c r="B310" s="601"/>
      <c r="C310" s="601"/>
      <c r="D310" s="602">
        <v>2023</v>
      </c>
      <c r="E310" s="601"/>
      <c r="F310" s="603"/>
      <c r="G310" s="601"/>
      <c r="H310" s="601"/>
      <c r="I310" s="601"/>
      <c r="J310" s="601"/>
      <c r="K310" s="601"/>
      <c r="L310" s="601"/>
      <c r="M310" s="603"/>
      <c r="N310" s="601"/>
      <c r="O310" s="597"/>
      <c r="P310" s="601"/>
      <c r="Q310" s="601"/>
      <c r="R310" s="601"/>
      <c r="S310" s="603"/>
      <c r="T310" s="603"/>
      <c r="U310" s="742"/>
      <c r="V310" s="601"/>
      <c r="W310" s="597"/>
      <c r="X310" s="597"/>
      <c r="Y310" s="597"/>
      <c r="Z310" s="597"/>
      <c r="AA310" s="597"/>
      <c r="AB310" s="597"/>
      <c r="AC310" s="597"/>
      <c r="AD310" s="597"/>
      <c r="AE310" s="597"/>
      <c r="AF310" s="597"/>
      <c r="AG310" s="597"/>
      <c r="AH310" s="597"/>
      <c r="AI310" s="597"/>
      <c r="AJ310" s="597"/>
      <c r="AK310" s="597"/>
      <c r="AL310" s="597"/>
      <c r="AM310" s="597"/>
      <c r="AN310" s="597"/>
      <c r="AO310" s="597"/>
      <c r="AP310" s="597"/>
      <c r="AQ310" s="597"/>
      <c r="AR310" s="597"/>
      <c r="AS310" s="597"/>
      <c r="AT310" s="597"/>
      <c r="AU310" s="597"/>
      <c r="AV310" s="597"/>
    </row>
    <row r="311" spans="1:48" ht="12.75" customHeight="1">
      <c r="A311" s="595"/>
      <c r="B311" s="601">
        <v>1</v>
      </c>
      <c r="C311" s="716" t="s">
        <v>6311</v>
      </c>
      <c r="D311" s="622" t="s">
        <v>6312</v>
      </c>
      <c r="E311" s="622" t="s">
        <v>861</v>
      </c>
      <c r="F311" s="620">
        <v>16</v>
      </c>
      <c r="G311" s="620" t="s">
        <v>1536</v>
      </c>
      <c r="H311" s="633" t="s">
        <v>30</v>
      </c>
      <c r="I311" s="633" t="s">
        <v>6296</v>
      </c>
      <c r="J311" s="633" t="s">
        <v>3222</v>
      </c>
      <c r="K311" s="633"/>
      <c r="L311" s="633"/>
      <c r="M311" s="621"/>
      <c r="N311" s="633" t="s">
        <v>1365</v>
      </c>
      <c r="O311" s="595"/>
      <c r="P311" s="634" t="s">
        <v>6313</v>
      </c>
      <c r="Q311" s="634" t="s">
        <v>6314</v>
      </c>
      <c r="R311" s="633" t="s">
        <v>114</v>
      </c>
      <c r="S311" s="633" t="s">
        <v>349</v>
      </c>
      <c r="T311" s="633" t="s">
        <v>302</v>
      </c>
      <c r="U311" s="633">
        <v>22069335952</v>
      </c>
      <c r="V311" s="736" t="s">
        <v>6315</v>
      </c>
      <c r="W311" s="633"/>
      <c r="X311" s="633" t="s">
        <v>6316</v>
      </c>
      <c r="Y311" s="633" t="s">
        <v>6317</v>
      </c>
      <c r="Z311" s="595"/>
      <c r="AA311" s="595"/>
      <c r="AB311" s="595"/>
      <c r="AC311" s="595"/>
      <c r="AD311" s="595"/>
      <c r="AE311" s="595"/>
      <c r="AF311" s="595"/>
      <c r="AG311" s="595"/>
      <c r="AH311" s="595"/>
      <c r="AI311" s="595"/>
      <c r="AJ311" s="595"/>
      <c r="AK311" s="595"/>
      <c r="AL311" s="595"/>
      <c r="AM311" s="595"/>
      <c r="AN311" s="595"/>
      <c r="AO311" s="595"/>
      <c r="AP311" s="595"/>
      <c r="AQ311" s="595"/>
      <c r="AR311" s="595"/>
      <c r="AS311" s="595"/>
      <c r="AT311" s="595"/>
      <c r="AU311" s="595"/>
      <c r="AV311" s="595"/>
    </row>
    <row r="312" spans="1:48" ht="12.75" customHeight="1">
      <c r="A312" s="595"/>
      <c r="B312" s="601">
        <v>2</v>
      </c>
      <c r="C312" s="752" t="s">
        <v>6318</v>
      </c>
      <c r="D312" s="634" t="s">
        <v>6319</v>
      </c>
      <c r="E312" s="634" t="s">
        <v>6320</v>
      </c>
      <c r="F312" s="633">
        <v>11</v>
      </c>
      <c r="G312" s="620" t="s">
        <v>100</v>
      </c>
      <c r="H312" s="753" t="s">
        <v>6321</v>
      </c>
      <c r="I312" s="633" t="s">
        <v>6322</v>
      </c>
      <c r="J312" s="633"/>
      <c r="K312" s="633"/>
      <c r="L312" s="633"/>
      <c r="M312" s="634"/>
      <c r="N312" s="633" t="s">
        <v>1241</v>
      </c>
      <c r="O312" s="595"/>
      <c r="P312" s="634" t="s">
        <v>6323</v>
      </c>
      <c r="Q312" s="634" t="s">
        <v>6324</v>
      </c>
      <c r="R312" s="633" t="s">
        <v>114</v>
      </c>
      <c r="S312" s="633" t="s">
        <v>116</v>
      </c>
      <c r="T312" s="633" t="s">
        <v>302</v>
      </c>
      <c r="U312" s="633"/>
      <c r="V312" s="754"/>
      <c r="W312" s="633" t="s">
        <v>6325</v>
      </c>
      <c r="X312" s="633" t="s">
        <v>6326</v>
      </c>
      <c r="Y312" s="596" t="s">
        <v>6327</v>
      </c>
      <c r="Z312" s="595"/>
      <c r="AA312" s="595"/>
      <c r="AB312" s="595"/>
      <c r="AC312" s="595"/>
      <c r="AD312" s="595"/>
      <c r="AE312" s="595"/>
      <c r="AF312" s="595"/>
      <c r="AG312" s="595"/>
      <c r="AH312" s="595"/>
      <c r="AI312" s="595"/>
      <c r="AJ312" s="595"/>
      <c r="AK312" s="595"/>
      <c r="AL312" s="595"/>
      <c r="AM312" s="595"/>
      <c r="AN312" s="595"/>
      <c r="AO312" s="595"/>
      <c r="AP312" s="595"/>
      <c r="AQ312" s="595"/>
      <c r="AR312" s="595"/>
      <c r="AS312" s="595"/>
      <c r="AT312" s="595"/>
      <c r="AU312" s="595"/>
      <c r="AV312" s="595"/>
    </row>
    <row r="313" spans="1:48" ht="12.75" customHeight="1">
      <c r="A313" s="595"/>
      <c r="B313" s="601">
        <v>3</v>
      </c>
      <c r="C313" s="716" t="s">
        <v>6328</v>
      </c>
      <c r="D313" s="622" t="s">
        <v>6329</v>
      </c>
      <c r="E313" s="622" t="s">
        <v>2092</v>
      </c>
      <c r="F313" s="620">
        <v>14</v>
      </c>
      <c r="G313" s="620" t="s">
        <v>100</v>
      </c>
      <c r="H313" s="633" t="s">
        <v>6330</v>
      </c>
      <c r="I313" s="633" t="s">
        <v>6331</v>
      </c>
      <c r="J313" s="633" t="s">
        <v>6332</v>
      </c>
      <c r="K313" s="633"/>
      <c r="L313" s="633"/>
      <c r="M313" s="621"/>
      <c r="N313" s="633" t="s">
        <v>1365</v>
      </c>
      <c r="O313" s="595"/>
      <c r="P313" s="634" t="s">
        <v>6333</v>
      </c>
      <c r="Q313" s="634" t="s">
        <v>6334</v>
      </c>
      <c r="R313" s="633" t="s">
        <v>294</v>
      </c>
      <c r="S313" s="633" t="s">
        <v>176</v>
      </c>
      <c r="T313" s="633" t="s">
        <v>172</v>
      </c>
      <c r="U313" s="633">
        <v>21062437229</v>
      </c>
      <c r="V313" s="736" t="s">
        <v>6335</v>
      </c>
      <c r="W313" s="633" t="s">
        <v>6336</v>
      </c>
      <c r="X313" s="633" t="s">
        <v>6337</v>
      </c>
      <c r="Y313" s="633" t="s">
        <v>6317</v>
      </c>
      <c r="Z313" s="595"/>
      <c r="AA313" s="595"/>
      <c r="AB313" s="595"/>
      <c r="AC313" s="595"/>
      <c r="AD313" s="595"/>
      <c r="AE313" s="595"/>
      <c r="AF313" s="595"/>
      <c r="AG313" s="595"/>
      <c r="AH313" s="595"/>
      <c r="AI313" s="595"/>
      <c r="AJ313" s="595"/>
      <c r="AK313" s="595"/>
      <c r="AL313" s="595"/>
      <c r="AM313" s="595"/>
      <c r="AN313" s="595"/>
      <c r="AO313" s="595"/>
      <c r="AP313" s="595"/>
      <c r="AQ313" s="595"/>
      <c r="AR313" s="595"/>
      <c r="AS313" s="595"/>
      <c r="AT313" s="595"/>
      <c r="AU313" s="595"/>
      <c r="AV313" s="595"/>
    </row>
    <row r="314" spans="1:48" ht="12.75" customHeight="1">
      <c r="A314" s="595"/>
      <c r="B314" s="601">
        <v>4</v>
      </c>
      <c r="C314" s="716" t="s">
        <v>6338</v>
      </c>
      <c r="D314" s="622" t="s">
        <v>6339</v>
      </c>
      <c r="E314" s="622" t="s">
        <v>6149</v>
      </c>
      <c r="F314" s="620">
        <v>10</v>
      </c>
      <c r="G314" s="620" t="s">
        <v>100</v>
      </c>
      <c r="H314" s="633" t="s">
        <v>6340</v>
      </c>
      <c r="I314" s="633" t="s">
        <v>6341</v>
      </c>
      <c r="J314" s="633" t="s">
        <v>6332</v>
      </c>
      <c r="K314" s="633"/>
      <c r="L314" s="633"/>
      <c r="M314" s="621"/>
      <c r="N314" s="633" t="s">
        <v>1365</v>
      </c>
      <c r="O314" s="595"/>
      <c r="P314" s="634" t="s">
        <v>6342</v>
      </c>
      <c r="Q314" s="634" t="s">
        <v>6343</v>
      </c>
      <c r="R314" s="633" t="s">
        <v>114</v>
      </c>
      <c r="S314" s="633" t="s">
        <v>391</v>
      </c>
      <c r="T314" s="633" t="s">
        <v>172</v>
      </c>
      <c r="U314" s="633" t="s">
        <v>6344</v>
      </c>
      <c r="V314" s="736" t="s">
        <v>6345</v>
      </c>
      <c r="W314" s="633"/>
      <c r="X314" s="633" t="s">
        <v>6346</v>
      </c>
      <c r="Y314" s="633" t="s">
        <v>6317</v>
      </c>
      <c r="Z314" s="595"/>
      <c r="AA314" s="595"/>
      <c r="AB314" s="595"/>
      <c r="AC314" s="595"/>
      <c r="AD314" s="595"/>
      <c r="AE314" s="595"/>
      <c r="AF314" s="595"/>
      <c r="AG314" s="595"/>
      <c r="AH314" s="595"/>
      <c r="AI314" s="595"/>
      <c r="AJ314" s="595"/>
      <c r="AK314" s="595"/>
      <c r="AL314" s="595"/>
      <c r="AM314" s="595"/>
      <c r="AN314" s="595"/>
      <c r="AO314" s="595"/>
      <c r="AP314" s="595"/>
      <c r="AQ314" s="595"/>
      <c r="AR314" s="595"/>
      <c r="AS314" s="595"/>
      <c r="AT314" s="595"/>
      <c r="AU314" s="595"/>
      <c r="AV314" s="595"/>
    </row>
    <row r="315" spans="1:48" ht="12.75" customHeight="1">
      <c r="A315" s="637"/>
      <c r="B315" s="601">
        <v>5</v>
      </c>
      <c r="C315" s="716" t="s">
        <v>6347</v>
      </c>
      <c r="D315" s="622" t="s">
        <v>6348</v>
      </c>
      <c r="E315" s="622" t="s">
        <v>2092</v>
      </c>
      <c r="F315" s="620">
        <v>14</v>
      </c>
      <c r="G315" s="620" t="s">
        <v>100</v>
      </c>
      <c r="H315" s="633" t="s">
        <v>6349</v>
      </c>
      <c r="I315" s="633" t="s">
        <v>6350</v>
      </c>
      <c r="J315" s="633" t="s">
        <v>6351</v>
      </c>
      <c r="K315" s="633"/>
      <c r="L315" s="633"/>
      <c r="M315" s="621"/>
      <c r="N315" s="633" t="s">
        <v>1241</v>
      </c>
      <c r="O315" s="637"/>
      <c r="P315" s="634" t="s">
        <v>6352</v>
      </c>
      <c r="Q315" s="634" t="s">
        <v>6353</v>
      </c>
      <c r="R315" s="633" t="s">
        <v>114</v>
      </c>
      <c r="S315" s="633" t="s">
        <v>176</v>
      </c>
      <c r="T315" s="633" t="s">
        <v>172</v>
      </c>
      <c r="U315" s="633">
        <v>16007142694</v>
      </c>
      <c r="V315" s="736" t="s">
        <v>6354</v>
      </c>
      <c r="W315" s="633"/>
      <c r="X315" s="633" t="s">
        <v>6355</v>
      </c>
      <c r="Y315" s="633" t="s">
        <v>6356</v>
      </c>
      <c r="Z315" s="637"/>
      <c r="AA315" s="637"/>
      <c r="AB315" s="637"/>
      <c r="AC315" s="637"/>
      <c r="AD315" s="637"/>
      <c r="AE315" s="637"/>
      <c r="AF315" s="637"/>
      <c r="AG315" s="637"/>
      <c r="AH315" s="637"/>
      <c r="AI315" s="637"/>
      <c r="AJ315" s="637"/>
      <c r="AK315" s="637"/>
      <c r="AL315" s="637"/>
      <c r="AM315" s="637"/>
      <c r="AN315" s="637"/>
      <c r="AO315" s="637"/>
      <c r="AP315" s="637"/>
      <c r="AQ315" s="637"/>
      <c r="AR315" s="637"/>
      <c r="AS315" s="637"/>
      <c r="AT315" s="637"/>
      <c r="AU315" s="637"/>
      <c r="AV315" s="637"/>
    </row>
    <row r="316" spans="1:48" ht="12.75" customHeight="1">
      <c r="A316" s="637"/>
      <c r="B316" s="601">
        <v>6</v>
      </c>
      <c r="C316" s="726" t="s">
        <v>6357</v>
      </c>
      <c r="D316" s="721" t="s">
        <v>6358</v>
      </c>
      <c r="E316" s="721" t="s">
        <v>2092</v>
      </c>
      <c r="F316" s="723">
        <v>14</v>
      </c>
      <c r="G316" s="723" t="s">
        <v>100</v>
      </c>
      <c r="H316" s="649" t="s">
        <v>6330</v>
      </c>
      <c r="I316" s="649" t="s">
        <v>6359</v>
      </c>
      <c r="J316" s="649" t="s">
        <v>6332</v>
      </c>
      <c r="K316" s="649" t="s">
        <v>6360</v>
      </c>
      <c r="L316" s="649"/>
      <c r="M316" s="725"/>
      <c r="N316" s="649" t="s">
        <v>1528</v>
      </c>
      <c r="O316" s="637"/>
      <c r="P316" s="755" t="s">
        <v>6361</v>
      </c>
      <c r="Q316" s="755" t="s">
        <v>6362</v>
      </c>
      <c r="R316" s="649" t="s">
        <v>114</v>
      </c>
      <c r="S316" s="649" t="s">
        <v>349</v>
      </c>
      <c r="T316" s="649" t="s">
        <v>172</v>
      </c>
      <c r="U316" s="649">
        <v>21071128025</v>
      </c>
      <c r="V316" s="756" t="s">
        <v>6363</v>
      </c>
      <c r="W316" s="649" t="s">
        <v>6364</v>
      </c>
      <c r="X316" s="649" t="s">
        <v>6365</v>
      </c>
      <c r="Y316" s="649" t="s">
        <v>6366</v>
      </c>
      <c r="Z316" s="637"/>
      <c r="AA316" s="637"/>
      <c r="AB316" s="637"/>
      <c r="AC316" s="637"/>
      <c r="AD316" s="637"/>
      <c r="AE316" s="637"/>
      <c r="AF316" s="637"/>
      <c r="AG316" s="637"/>
      <c r="AH316" s="637"/>
      <c r="AI316" s="637"/>
      <c r="AJ316" s="637"/>
      <c r="AK316" s="637"/>
      <c r="AL316" s="637"/>
      <c r="AM316" s="637"/>
      <c r="AN316" s="637"/>
      <c r="AO316" s="637"/>
      <c r="AP316" s="637"/>
      <c r="AQ316" s="637"/>
      <c r="AR316" s="637"/>
      <c r="AS316" s="637"/>
      <c r="AT316" s="637"/>
      <c r="AU316" s="637"/>
      <c r="AV316" s="637"/>
    </row>
    <row r="317" spans="1:48" ht="12.75" customHeight="1">
      <c r="A317" s="637"/>
      <c r="B317" s="601">
        <v>7</v>
      </c>
      <c r="C317" s="716" t="s">
        <v>6367</v>
      </c>
      <c r="D317" s="622" t="s">
        <v>6368</v>
      </c>
      <c r="E317" s="634" t="s">
        <v>6369</v>
      </c>
      <c r="F317" s="620">
        <v>3</v>
      </c>
      <c r="G317" s="620" t="s">
        <v>6228</v>
      </c>
      <c r="H317" s="633" t="s">
        <v>120</v>
      </c>
      <c r="I317" s="633" t="s">
        <v>6126</v>
      </c>
      <c r="J317" s="633" t="s">
        <v>6229</v>
      </c>
      <c r="K317" s="633"/>
      <c r="L317" s="633"/>
      <c r="M317" s="621"/>
      <c r="N317" s="633" t="s">
        <v>1365</v>
      </c>
      <c r="O317" s="637"/>
      <c r="P317" s="634" t="s">
        <v>6370</v>
      </c>
      <c r="Q317" s="634" t="s">
        <v>6371</v>
      </c>
      <c r="R317" s="633" t="s">
        <v>114</v>
      </c>
      <c r="S317" s="633" t="s">
        <v>116</v>
      </c>
      <c r="T317" s="633" t="s">
        <v>103</v>
      </c>
      <c r="U317" s="633">
        <v>22034942437</v>
      </c>
      <c r="V317" s="736" t="s">
        <v>6372</v>
      </c>
      <c r="W317" s="633"/>
      <c r="X317" s="633" t="s">
        <v>6373</v>
      </c>
      <c r="Y317" s="633" t="s">
        <v>6374</v>
      </c>
      <c r="Z317" s="637"/>
      <c r="AA317" s="637"/>
      <c r="AB317" s="637"/>
      <c r="AC317" s="637"/>
      <c r="AD317" s="637"/>
      <c r="AE317" s="637"/>
      <c r="AF317" s="637"/>
      <c r="AG317" s="637"/>
      <c r="AH317" s="637"/>
      <c r="AI317" s="637"/>
      <c r="AJ317" s="637"/>
      <c r="AK317" s="637"/>
      <c r="AL317" s="637"/>
      <c r="AM317" s="637"/>
      <c r="AN317" s="637"/>
      <c r="AO317" s="637"/>
      <c r="AP317" s="637"/>
      <c r="AQ317" s="637"/>
      <c r="AR317" s="637"/>
      <c r="AS317" s="637"/>
      <c r="AT317" s="637"/>
      <c r="AU317" s="637"/>
      <c r="AV317" s="637"/>
    </row>
    <row r="318" spans="1:48" ht="12.75" customHeight="1">
      <c r="A318" s="637"/>
      <c r="B318" s="601">
        <v>8</v>
      </c>
      <c r="C318" s="716" t="s">
        <v>6375</v>
      </c>
      <c r="D318" s="622" t="s">
        <v>6376</v>
      </c>
      <c r="E318" s="622" t="s">
        <v>376</v>
      </c>
      <c r="F318" s="620">
        <v>3</v>
      </c>
      <c r="G318" s="620" t="s">
        <v>6228</v>
      </c>
      <c r="H318" s="633" t="s">
        <v>120</v>
      </c>
      <c r="I318" s="633" t="s">
        <v>6377</v>
      </c>
      <c r="J318" s="633" t="s">
        <v>6378</v>
      </c>
      <c r="K318" s="633"/>
      <c r="L318" s="633"/>
      <c r="M318" s="621"/>
      <c r="N318" s="633" t="s">
        <v>1365</v>
      </c>
      <c r="O318" s="637"/>
      <c r="P318" s="634" t="s">
        <v>6379</v>
      </c>
      <c r="Q318" s="634" t="s">
        <v>6380</v>
      </c>
      <c r="R318" s="633" t="s">
        <v>114</v>
      </c>
      <c r="S318" s="633" t="s">
        <v>116</v>
      </c>
      <c r="T318" s="633" t="s">
        <v>172</v>
      </c>
      <c r="U318" s="633">
        <v>22044372476</v>
      </c>
      <c r="V318" s="736" t="s">
        <v>6381</v>
      </c>
      <c r="W318" s="633"/>
      <c r="X318" s="633" t="s">
        <v>6382</v>
      </c>
      <c r="Y318" s="633" t="s">
        <v>6383</v>
      </c>
      <c r="Z318" s="637"/>
      <c r="AA318" s="637"/>
      <c r="AB318" s="637"/>
      <c r="AC318" s="637"/>
      <c r="AD318" s="637"/>
      <c r="AE318" s="637"/>
      <c r="AF318" s="637"/>
      <c r="AG318" s="637"/>
      <c r="AH318" s="637"/>
      <c r="AI318" s="637"/>
      <c r="AJ318" s="637"/>
      <c r="AK318" s="637"/>
      <c r="AL318" s="637"/>
      <c r="AM318" s="637"/>
      <c r="AN318" s="637"/>
      <c r="AO318" s="637"/>
      <c r="AP318" s="637"/>
      <c r="AQ318" s="637"/>
      <c r="AR318" s="637"/>
      <c r="AS318" s="637"/>
      <c r="AT318" s="637"/>
      <c r="AU318" s="637"/>
      <c r="AV318" s="637"/>
    </row>
    <row r="319" spans="1:48" ht="12.75" customHeight="1">
      <c r="A319" s="637"/>
      <c r="B319" s="601">
        <v>9</v>
      </c>
      <c r="C319" s="716" t="s">
        <v>2521</v>
      </c>
      <c r="D319" s="622" t="s">
        <v>6384</v>
      </c>
      <c r="E319" s="622" t="s">
        <v>376</v>
      </c>
      <c r="F319" s="620">
        <v>3</v>
      </c>
      <c r="G319" s="620" t="s">
        <v>6228</v>
      </c>
      <c r="H319" s="633" t="s">
        <v>120</v>
      </c>
      <c r="I319" s="633" t="s">
        <v>2460</v>
      </c>
      <c r="J319" s="633"/>
      <c r="K319" s="633"/>
      <c r="L319" s="633"/>
      <c r="M319" s="621"/>
      <c r="N319" s="633" t="s">
        <v>1241</v>
      </c>
      <c r="O319" s="595"/>
      <c r="P319" s="634" t="s">
        <v>6385</v>
      </c>
      <c r="Q319" s="634" t="s">
        <v>6386</v>
      </c>
      <c r="R319" s="633" t="s">
        <v>114</v>
      </c>
      <c r="S319" s="633" t="s">
        <v>116</v>
      </c>
      <c r="T319" s="633" t="s">
        <v>103</v>
      </c>
      <c r="U319" s="633">
        <v>22146822097</v>
      </c>
      <c r="V319" s="750" t="s">
        <v>6387</v>
      </c>
      <c r="W319" s="633"/>
      <c r="X319" s="633" t="s">
        <v>6388</v>
      </c>
      <c r="Y319" s="633" t="s">
        <v>6383</v>
      </c>
      <c r="Z319" s="637"/>
      <c r="AA319" s="637"/>
      <c r="AB319" s="637"/>
      <c r="AC319" s="637"/>
      <c r="AD319" s="637"/>
      <c r="AE319" s="637"/>
      <c r="AF319" s="637"/>
      <c r="AG319" s="637"/>
      <c r="AH319" s="637"/>
      <c r="AI319" s="637"/>
      <c r="AJ319" s="637"/>
      <c r="AK319" s="637"/>
      <c r="AL319" s="637"/>
      <c r="AM319" s="637"/>
      <c r="AN319" s="637"/>
      <c r="AO319" s="637"/>
      <c r="AP319" s="637"/>
      <c r="AQ319" s="637"/>
      <c r="AR319" s="637"/>
      <c r="AS319" s="637"/>
      <c r="AT319" s="637"/>
      <c r="AU319" s="637"/>
      <c r="AV319" s="637"/>
    </row>
    <row r="320" spans="1:48" ht="12.75" customHeight="1">
      <c r="A320" s="637"/>
      <c r="B320" s="601">
        <v>10</v>
      </c>
      <c r="C320" s="716" t="s">
        <v>2612</v>
      </c>
      <c r="D320" s="622" t="s">
        <v>6389</v>
      </c>
      <c r="E320" s="622" t="s">
        <v>376</v>
      </c>
      <c r="F320" s="620">
        <v>3</v>
      </c>
      <c r="G320" s="620" t="s">
        <v>6228</v>
      </c>
      <c r="H320" s="633" t="s">
        <v>120</v>
      </c>
      <c r="I320" s="633" t="s">
        <v>6390</v>
      </c>
      <c r="J320" s="633"/>
      <c r="K320" s="633"/>
      <c r="L320" s="633"/>
      <c r="M320" s="621"/>
      <c r="N320" s="633" t="s">
        <v>1241</v>
      </c>
      <c r="O320" s="595"/>
      <c r="P320" s="634" t="s">
        <v>6391</v>
      </c>
      <c r="Q320" s="634" t="s">
        <v>6392</v>
      </c>
      <c r="R320" s="633" t="s">
        <v>114</v>
      </c>
      <c r="S320" s="633" t="s">
        <v>176</v>
      </c>
      <c r="T320" s="633" t="s">
        <v>172</v>
      </c>
      <c r="U320" s="633">
        <v>23003722263</v>
      </c>
      <c r="V320" s="736" t="s">
        <v>6393</v>
      </c>
      <c r="W320" s="633"/>
      <c r="X320" s="633" t="s">
        <v>6394</v>
      </c>
      <c r="Y320" s="633" t="s">
        <v>6383</v>
      </c>
      <c r="Z320" s="637"/>
      <c r="AA320" s="637"/>
      <c r="AB320" s="637"/>
      <c r="AC320" s="637"/>
      <c r="AD320" s="637"/>
      <c r="AE320" s="637"/>
      <c r="AF320" s="637"/>
      <c r="AG320" s="637"/>
      <c r="AH320" s="637"/>
      <c r="AI320" s="637"/>
      <c r="AJ320" s="637"/>
      <c r="AK320" s="637"/>
      <c r="AL320" s="637"/>
      <c r="AM320" s="637"/>
      <c r="AN320" s="637"/>
      <c r="AO320" s="637"/>
      <c r="AP320" s="637"/>
      <c r="AQ320" s="637"/>
      <c r="AR320" s="637"/>
      <c r="AS320" s="637"/>
      <c r="AT320" s="637"/>
      <c r="AU320" s="637"/>
      <c r="AV320" s="637"/>
    </row>
    <row r="321" spans="1:48" ht="12.75" customHeight="1">
      <c r="A321" s="637"/>
      <c r="B321" s="601">
        <v>11</v>
      </c>
      <c r="C321" s="716" t="s">
        <v>2498</v>
      </c>
      <c r="D321" s="622" t="s">
        <v>6395</v>
      </c>
      <c r="E321" s="622" t="s">
        <v>376</v>
      </c>
      <c r="F321" s="620">
        <v>3</v>
      </c>
      <c r="G321" s="620" t="s">
        <v>6396</v>
      </c>
      <c r="H321" s="633" t="s">
        <v>120</v>
      </c>
      <c r="I321" s="633" t="s">
        <v>2460</v>
      </c>
      <c r="J321" s="633"/>
      <c r="K321" s="633"/>
      <c r="L321" s="633"/>
      <c r="M321" s="621"/>
      <c r="N321" s="633" t="s">
        <v>1241</v>
      </c>
      <c r="O321" s="595"/>
      <c r="P321" s="634" t="s">
        <v>6397</v>
      </c>
      <c r="Q321" s="634" t="s">
        <v>6398</v>
      </c>
      <c r="R321" s="633" t="s">
        <v>6399</v>
      </c>
      <c r="S321" s="633" t="s">
        <v>30</v>
      </c>
      <c r="T321" s="633" t="s">
        <v>103</v>
      </c>
      <c r="U321" s="633">
        <v>22146822071</v>
      </c>
      <c r="V321" s="736" t="s">
        <v>6400</v>
      </c>
      <c r="W321" s="633"/>
      <c r="X321" s="633" t="s">
        <v>6401</v>
      </c>
      <c r="Y321" s="633" t="s">
        <v>6402</v>
      </c>
      <c r="Z321" s="637"/>
      <c r="AA321" s="637"/>
      <c r="AB321" s="637"/>
      <c r="AC321" s="637"/>
      <c r="AD321" s="637"/>
      <c r="AE321" s="637"/>
      <c r="AF321" s="637"/>
      <c r="AG321" s="637"/>
      <c r="AH321" s="637"/>
      <c r="AI321" s="637"/>
      <c r="AJ321" s="637"/>
      <c r="AK321" s="637"/>
      <c r="AL321" s="637"/>
      <c r="AM321" s="637"/>
      <c r="AN321" s="637"/>
      <c r="AO321" s="637"/>
      <c r="AP321" s="637"/>
      <c r="AQ321" s="637"/>
      <c r="AR321" s="637"/>
      <c r="AS321" s="637"/>
      <c r="AT321" s="637"/>
      <c r="AU321" s="637"/>
      <c r="AV321" s="637"/>
    </row>
    <row r="322" spans="1:48" ht="12.75" customHeight="1">
      <c r="A322" s="637"/>
      <c r="B322" s="601">
        <v>12</v>
      </c>
      <c r="C322" s="716" t="s">
        <v>6403</v>
      </c>
      <c r="D322" s="622" t="s">
        <v>6404</v>
      </c>
      <c r="E322" s="622" t="s">
        <v>6140</v>
      </c>
      <c r="F322" s="620">
        <v>7</v>
      </c>
      <c r="G322" s="620" t="s">
        <v>100</v>
      </c>
      <c r="H322" s="633" t="s">
        <v>6405</v>
      </c>
      <c r="I322" s="633" t="s">
        <v>6341</v>
      </c>
      <c r="J322" s="633" t="s">
        <v>6332</v>
      </c>
      <c r="K322" s="633" t="s">
        <v>6406</v>
      </c>
      <c r="L322" s="633"/>
      <c r="M322" s="621"/>
      <c r="N322" s="633" t="s">
        <v>1164</v>
      </c>
      <c r="O322" s="637"/>
      <c r="P322" s="634" t="s">
        <v>6407</v>
      </c>
      <c r="Q322" s="634" t="s">
        <v>6408</v>
      </c>
      <c r="R322" s="633" t="s">
        <v>219</v>
      </c>
      <c r="S322" s="633"/>
      <c r="T322" s="633" t="s">
        <v>172</v>
      </c>
      <c r="U322" s="633">
        <v>21062437286</v>
      </c>
      <c r="V322" s="736" t="s">
        <v>6409</v>
      </c>
      <c r="W322" s="633"/>
      <c r="X322" s="633" t="s">
        <v>6410</v>
      </c>
      <c r="Y322" s="633" t="s">
        <v>6411</v>
      </c>
      <c r="Z322" s="637"/>
      <c r="AA322" s="637"/>
      <c r="AB322" s="637"/>
      <c r="AC322" s="637"/>
      <c r="AD322" s="637"/>
      <c r="AE322" s="637"/>
      <c r="AF322" s="637"/>
      <c r="AG322" s="637"/>
      <c r="AH322" s="637"/>
      <c r="AI322" s="637"/>
      <c r="AJ322" s="637"/>
      <c r="AK322" s="637"/>
      <c r="AL322" s="637"/>
      <c r="AM322" s="637"/>
      <c r="AN322" s="637"/>
      <c r="AO322" s="637"/>
      <c r="AP322" s="637"/>
      <c r="AQ322" s="637"/>
      <c r="AR322" s="637"/>
      <c r="AS322" s="637"/>
      <c r="AT322" s="637"/>
      <c r="AU322" s="637"/>
      <c r="AV322" s="637"/>
    </row>
    <row r="323" spans="1:48" ht="12.75" customHeight="1">
      <c r="A323" s="637"/>
      <c r="B323" s="601">
        <v>13</v>
      </c>
      <c r="C323" s="716" t="s">
        <v>6412</v>
      </c>
      <c r="D323" s="622" t="s">
        <v>6413</v>
      </c>
      <c r="E323" s="622" t="s">
        <v>6414</v>
      </c>
      <c r="F323" s="620">
        <v>3</v>
      </c>
      <c r="G323" s="620" t="s">
        <v>977</v>
      </c>
      <c r="H323" s="633" t="s">
        <v>1312</v>
      </c>
      <c r="I323" s="633" t="s">
        <v>3088</v>
      </c>
      <c r="J323" s="633"/>
      <c r="K323" s="633"/>
      <c r="L323" s="633"/>
      <c r="M323" s="621"/>
      <c r="N323" s="633" t="s">
        <v>1241</v>
      </c>
      <c r="O323" s="755"/>
      <c r="P323" s="634" t="s">
        <v>6415</v>
      </c>
      <c r="Q323" s="634" t="s">
        <v>6416</v>
      </c>
      <c r="R323" s="633" t="s">
        <v>219</v>
      </c>
      <c r="S323" s="633"/>
      <c r="T323" s="633" t="s">
        <v>103</v>
      </c>
      <c r="U323" s="633"/>
      <c r="V323" s="633"/>
      <c r="W323" s="633"/>
      <c r="X323" s="633" t="s">
        <v>6417</v>
      </c>
      <c r="Y323" s="633" t="s">
        <v>6418</v>
      </c>
      <c r="Z323" s="637"/>
      <c r="AA323" s="637"/>
      <c r="AB323" s="637"/>
      <c r="AC323" s="637"/>
      <c r="AD323" s="637"/>
      <c r="AE323" s="637"/>
      <c r="AF323" s="637"/>
      <c r="AG323" s="637"/>
      <c r="AH323" s="637"/>
      <c r="AI323" s="637"/>
      <c r="AJ323" s="637"/>
      <c r="AK323" s="637"/>
      <c r="AL323" s="637"/>
      <c r="AM323" s="637"/>
      <c r="AN323" s="637"/>
      <c r="AO323" s="637"/>
      <c r="AP323" s="637"/>
      <c r="AQ323" s="637"/>
      <c r="AR323" s="637"/>
      <c r="AS323" s="637"/>
      <c r="AT323" s="637"/>
      <c r="AU323" s="637"/>
      <c r="AV323" s="637"/>
    </row>
    <row r="324" spans="1:48" ht="12.75" customHeight="1">
      <c r="A324" s="637"/>
      <c r="B324" s="601">
        <v>14</v>
      </c>
      <c r="C324" s="716" t="s">
        <v>2726</v>
      </c>
      <c r="D324" s="622" t="s">
        <v>6419</v>
      </c>
      <c r="E324" s="622" t="s">
        <v>376</v>
      </c>
      <c r="F324" s="620">
        <v>3</v>
      </c>
      <c r="G324" s="620" t="s">
        <v>6420</v>
      </c>
      <c r="H324" s="633" t="s">
        <v>120</v>
      </c>
      <c r="I324" s="633" t="s">
        <v>6421</v>
      </c>
      <c r="J324" s="633"/>
      <c r="K324" s="633"/>
      <c r="L324" s="633"/>
      <c r="M324" s="621"/>
      <c r="N324" s="633" t="s">
        <v>1241</v>
      </c>
      <c r="O324" s="755"/>
      <c r="P324" s="634" t="s">
        <v>6422</v>
      </c>
      <c r="Q324" s="634" t="s">
        <v>6423</v>
      </c>
      <c r="R324" s="633" t="s">
        <v>219</v>
      </c>
      <c r="S324" s="633"/>
      <c r="T324" s="633" t="s">
        <v>302</v>
      </c>
      <c r="U324" s="633">
        <v>23015668017</v>
      </c>
      <c r="V324" s="633"/>
      <c r="W324" s="633"/>
      <c r="X324" s="633" t="s">
        <v>6424</v>
      </c>
      <c r="Y324" s="633" t="s">
        <v>6383</v>
      </c>
      <c r="Z324" s="637"/>
      <c r="AA324" s="637"/>
      <c r="AB324" s="637"/>
      <c r="AC324" s="637"/>
      <c r="AD324" s="637"/>
      <c r="AE324" s="637"/>
      <c r="AF324" s="637"/>
      <c r="AG324" s="637"/>
      <c r="AH324" s="637"/>
      <c r="AI324" s="637"/>
      <c r="AJ324" s="637"/>
      <c r="AK324" s="637"/>
      <c r="AL324" s="637"/>
      <c r="AM324" s="637"/>
      <c r="AN324" s="637"/>
      <c r="AO324" s="637"/>
      <c r="AP324" s="637"/>
      <c r="AQ324" s="637"/>
      <c r="AR324" s="637"/>
      <c r="AS324" s="637"/>
      <c r="AT324" s="637"/>
      <c r="AU324" s="637"/>
      <c r="AV324" s="637"/>
    </row>
    <row r="325" spans="1:48" ht="12.75" customHeight="1">
      <c r="A325" s="637"/>
      <c r="B325" s="601">
        <v>15</v>
      </c>
      <c r="C325" s="716" t="s">
        <v>2712</v>
      </c>
      <c r="D325" s="622" t="s">
        <v>6425</v>
      </c>
      <c r="E325" s="622" t="s">
        <v>376</v>
      </c>
      <c r="F325" s="620">
        <v>3</v>
      </c>
      <c r="G325" s="620" t="s">
        <v>6420</v>
      </c>
      <c r="H325" s="633" t="s">
        <v>120</v>
      </c>
      <c r="I325" s="633" t="s">
        <v>6421</v>
      </c>
      <c r="J325" s="633"/>
      <c r="K325" s="633"/>
      <c r="L325" s="633"/>
      <c r="M325" s="621"/>
      <c r="N325" s="633" t="s">
        <v>1241</v>
      </c>
      <c r="O325" s="755"/>
      <c r="P325" s="634" t="s">
        <v>6426</v>
      </c>
      <c r="Q325" s="634" t="s">
        <v>6427</v>
      </c>
      <c r="R325" s="633" t="s">
        <v>114</v>
      </c>
      <c r="S325" s="633" t="s">
        <v>116</v>
      </c>
      <c r="T325" s="633" t="s">
        <v>302</v>
      </c>
      <c r="U325" s="633">
        <v>23015668058</v>
      </c>
      <c r="V325" s="633"/>
      <c r="W325" s="633"/>
      <c r="X325" s="633" t="s">
        <v>6428</v>
      </c>
      <c r="Y325" s="633" t="s">
        <v>6383</v>
      </c>
      <c r="Z325" s="637"/>
      <c r="AA325" s="637"/>
      <c r="AB325" s="637"/>
      <c r="AC325" s="637"/>
      <c r="AD325" s="637"/>
      <c r="AE325" s="637"/>
      <c r="AF325" s="637"/>
      <c r="AG325" s="637"/>
      <c r="AH325" s="637"/>
      <c r="AI325" s="637"/>
      <c r="AJ325" s="637"/>
      <c r="AK325" s="637"/>
      <c r="AL325" s="637"/>
      <c r="AM325" s="637"/>
      <c r="AN325" s="637"/>
      <c r="AO325" s="637"/>
      <c r="AP325" s="637"/>
      <c r="AQ325" s="637"/>
      <c r="AR325" s="637"/>
      <c r="AS325" s="637"/>
      <c r="AT325" s="637"/>
      <c r="AU325" s="637"/>
      <c r="AV325" s="637"/>
    </row>
    <row r="326" spans="1:48" ht="12.75" customHeight="1">
      <c r="A326" s="637"/>
      <c r="B326" s="601">
        <v>16</v>
      </c>
      <c r="C326" s="716" t="s">
        <v>6429</v>
      </c>
      <c r="D326" s="622" t="s">
        <v>6430</v>
      </c>
      <c r="E326" s="622" t="s">
        <v>6149</v>
      </c>
      <c r="F326" s="620">
        <v>19</v>
      </c>
      <c r="G326" s="620" t="s">
        <v>100</v>
      </c>
      <c r="H326" s="633" t="s">
        <v>6098</v>
      </c>
      <c r="I326" s="633" t="s">
        <v>6150</v>
      </c>
      <c r="J326" s="633" t="s">
        <v>6100</v>
      </c>
      <c r="K326" s="633" t="s">
        <v>6431</v>
      </c>
      <c r="L326" s="633"/>
      <c r="M326" s="621"/>
      <c r="N326" s="633" t="s">
        <v>1164</v>
      </c>
      <c r="O326" s="595"/>
      <c r="P326" s="634" t="s">
        <v>6432</v>
      </c>
      <c r="Q326" s="634" t="s">
        <v>6433</v>
      </c>
      <c r="R326" s="633" t="s">
        <v>114</v>
      </c>
      <c r="S326" s="633" t="s">
        <v>349</v>
      </c>
      <c r="T326" s="633" t="s">
        <v>172</v>
      </c>
      <c r="U326" s="633">
        <v>21082350246</v>
      </c>
      <c r="V326" s="736" t="s">
        <v>6434</v>
      </c>
      <c r="W326" s="633" t="s">
        <v>6435</v>
      </c>
      <c r="X326" s="633" t="s">
        <v>6436</v>
      </c>
      <c r="Y326" s="633" t="s">
        <v>6437</v>
      </c>
      <c r="Z326" s="637"/>
      <c r="AA326" s="637"/>
      <c r="AB326" s="637"/>
      <c r="AC326" s="637"/>
      <c r="AD326" s="637"/>
      <c r="AE326" s="637"/>
      <c r="AF326" s="637"/>
      <c r="AG326" s="637"/>
      <c r="AH326" s="637"/>
      <c r="AI326" s="637"/>
      <c r="AJ326" s="637"/>
      <c r="AK326" s="637"/>
      <c r="AL326" s="637"/>
      <c r="AM326" s="637"/>
      <c r="AN326" s="637"/>
      <c r="AO326" s="637"/>
      <c r="AP326" s="637"/>
      <c r="AQ326" s="637"/>
      <c r="AR326" s="637"/>
      <c r="AS326" s="637"/>
      <c r="AT326" s="637"/>
      <c r="AU326" s="637"/>
      <c r="AV326" s="637"/>
    </row>
    <row r="327" spans="1:48" ht="12.75" customHeight="1">
      <c r="A327" s="637"/>
      <c r="B327" s="601">
        <v>17</v>
      </c>
      <c r="C327" s="716" t="s">
        <v>2798</v>
      </c>
      <c r="D327" s="622" t="s">
        <v>6438</v>
      </c>
      <c r="E327" s="622" t="s">
        <v>376</v>
      </c>
      <c r="F327" s="620">
        <v>3</v>
      </c>
      <c r="G327" s="620" t="s">
        <v>1401</v>
      </c>
      <c r="H327" s="633" t="s">
        <v>120</v>
      </c>
      <c r="I327" s="633" t="s">
        <v>3268</v>
      </c>
      <c r="J327" s="633"/>
      <c r="K327" s="633"/>
      <c r="L327" s="633"/>
      <c r="M327" s="621"/>
      <c r="N327" s="633" t="s">
        <v>1241</v>
      </c>
      <c r="O327" s="595"/>
      <c r="P327" s="634" t="s">
        <v>6439</v>
      </c>
      <c r="Q327" s="634" t="s">
        <v>6440</v>
      </c>
      <c r="R327" s="633" t="s">
        <v>219</v>
      </c>
      <c r="S327" s="633" t="s">
        <v>30</v>
      </c>
      <c r="T327" s="633" t="s">
        <v>103</v>
      </c>
      <c r="U327" s="633">
        <v>23028876425</v>
      </c>
      <c r="V327" s="736" t="s">
        <v>6441</v>
      </c>
      <c r="W327" s="633"/>
      <c r="X327" s="633" t="s">
        <v>6442</v>
      </c>
      <c r="Y327" s="633" t="s">
        <v>6443</v>
      </c>
      <c r="Z327" s="637"/>
      <c r="AA327" s="637"/>
      <c r="AB327" s="637"/>
      <c r="AC327" s="637"/>
      <c r="AD327" s="637"/>
      <c r="AE327" s="637"/>
      <c r="AF327" s="637"/>
      <c r="AG327" s="637"/>
      <c r="AH327" s="637"/>
      <c r="AI327" s="637"/>
      <c r="AJ327" s="637"/>
      <c r="AK327" s="637"/>
      <c r="AL327" s="637"/>
      <c r="AM327" s="637"/>
      <c r="AN327" s="637"/>
      <c r="AO327" s="637"/>
      <c r="AP327" s="637"/>
      <c r="AQ327" s="637"/>
      <c r="AR327" s="637"/>
      <c r="AS327" s="637"/>
      <c r="AT327" s="637"/>
      <c r="AU327" s="637"/>
      <c r="AV327" s="637"/>
    </row>
    <row r="328" spans="1:48" ht="12.75" customHeight="1">
      <c r="A328" s="637"/>
      <c r="B328" s="601">
        <v>18</v>
      </c>
      <c r="C328" s="716" t="s">
        <v>6444</v>
      </c>
      <c r="D328" s="622" t="s">
        <v>6445</v>
      </c>
      <c r="E328" s="622" t="s">
        <v>6140</v>
      </c>
      <c r="F328" s="620">
        <v>7</v>
      </c>
      <c r="G328" s="620" t="s">
        <v>6446</v>
      </c>
      <c r="H328" s="633" t="s">
        <v>120</v>
      </c>
      <c r="I328" s="633" t="s">
        <v>6447</v>
      </c>
      <c r="J328" s="633" t="s">
        <v>6448</v>
      </c>
      <c r="K328" s="633"/>
      <c r="L328" s="633"/>
      <c r="M328" s="621"/>
      <c r="N328" s="633" t="s">
        <v>1365</v>
      </c>
      <c r="O328" s="637"/>
      <c r="P328" s="634" t="s">
        <v>6449</v>
      </c>
      <c r="Q328" s="634" t="s">
        <v>6450</v>
      </c>
      <c r="R328" s="633" t="s">
        <v>114</v>
      </c>
      <c r="S328" s="633" t="s">
        <v>176</v>
      </c>
      <c r="T328" s="633" t="s">
        <v>172</v>
      </c>
      <c r="U328" s="633">
        <v>21092527023</v>
      </c>
      <c r="V328" s="736" t="s">
        <v>6451</v>
      </c>
      <c r="W328" s="633"/>
      <c r="X328" s="633" t="s">
        <v>6452</v>
      </c>
      <c r="Y328" s="633" t="s">
        <v>6453</v>
      </c>
      <c r="Z328" s="637"/>
      <c r="AA328" s="637"/>
      <c r="AB328" s="637"/>
      <c r="AC328" s="637"/>
      <c r="AD328" s="637"/>
      <c r="AE328" s="637"/>
      <c r="AF328" s="637"/>
      <c r="AG328" s="637"/>
      <c r="AH328" s="637"/>
      <c r="AI328" s="637"/>
      <c r="AJ328" s="637"/>
      <c r="AK328" s="637"/>
      <c r="AL328" s="637"/>
      <c r="AM328" s="637"/>
      <c r="AN328" s="637"/>
      <c r="AO328" s="637"/>
      <c r="AP328" s="637"/>
      <c r="AQ328" s="637"/>
      <c r="AR328" s="637"/>
      <c r="AS328" s="637"/>
      <c r="AT328" s="637"/>
      <c r="AU328" s="637"/>
      <c r="AV328" s="637"/>
    </row>
    <row r="329" spans="1:48" ht="12.75" customHeight="1">
      <c r="A329" s="595"/>
      <c r="B329" s="601">
        <v>19</v>
      </c>
      <c r="C329" s="713" t="s">
        <v>6454</v>
      </c>
      <c r="D329" s="619" t="s">
        <v>6455</v>
      </c>
      <c r="E329" s="619" t="s">
        <v>6456</v>
      </c>
      <c r="F329" s="715">
        <v>3</v>
      </c>
      <c r="G329" s="715" t="s">
        <v>300</v>
      </c>
      <c r="H329" s="620" t="s">
        <v>6457</v>
      </c>
      <c r="I329" s="620" t="s">
        <v>6458</v>
      </c>
      <c r="J329" s="620" t="s">
        <v>6459</v>
      </c>
      <c r="K329" s="620"/>
      <c r="L329" s="620"/>
      <c r="M329" s="621">
        <v>41218</v>
      </c>
      <c r="N329" s="620" t="s">
        <v>1581</v>
      </c>
      <c r="O329" s="595"/>
      <c r="P329" s="757" t="s">
        <v>6460</v>
      </c>
      <c r="Q329" s="622" t="s">
        <v>6461</v>
      </c>
      <c r="R329" s="620" t="s">
        <v>114</v>
      </c>
      <c r="S329" s="620" t="s">
        <v>176</v>
      </c>
      <c r="T329" s="620" t="s">
        <v>172</v>
      </c>
      <c r="U329" s="620">
        <v>13009168694</v>
      </c>
      <c r="V329" s="758" t="s">
        <v>6462</v>
      </c>
      <c r="W329" s="620" t="s">
        <v>6463</v>
      </c>
      <c r="X329" s="620" t="s">
        <v>6464</v>
      </c>
      <c r="Y329" s="620" t="s">
        <v>6465</v>
      </c>
      <c r="Z329" s="595"/>
      <c r="AA329" s="595"/>
      <c r="AB329" s="595"/>
      <c r="AC329" s="595"/>
      <c r="AD329" s="595"/>
      <c r="AE329" s="595"/>
      <c r="AF329" s="595"/>
      <c r="AG329" s="595"/>
      <c r="AH329" s="595"/>
      <c r="AI329" s="595"/>
      <c r="AJ329" s="595"/>
      <c r="AK329" s="595"/>
      <c r="AL329" s="595"/>
      <c r="AM329" s="595"/>
      <c r="AN329" s="595"/>
      <c r="AO329" s="595"/>
      <c r="AP329" s="595"/>
      <c r="AQ329" s="595"/>
      <c r="AR329" s="595"/>
      <c r="AS329" s="595"/>
      <c r="AT329" s="595"/>
      <c r="AU329" s="595"/>
      <c r="AV329" s="595"/>
    </row>
    <row r="330" spans="1:48" ht="12.75" customHeight="1">
      <c r="A330" s="745"/>
      <c r="B330" s="601">
        <v>20</v>
      </c>
      <c r="C330" s="734" t="s">
        <v>6466</v>
      </c>
      <c r="D330" s="634" t="s">
        <v>6467</v>
      </c>
      <c r="E330" s="634" t="s">
        <v>6140</v>
      </c>
      <c r="F330" s="633">
        <v>7</v>
      </c>
      <c r="G330" s="620" t="s">
        <v>100</v>
      </c>
      <c r="H330" s="633" t="s">
        <v>6468</v>
      </c>
      <c r="I330" s="633" t="s">
        <v>6469</v>
      </c>
      <c r="J330" s="633" t="s">
        <v>6332</v>
      </c>
      <c r="K330" s="633" t="s">
        <v>6470</v>
      </c>
      <c r="L330" s="633"/>
      <c r="M330" s="634"/>
      <c r="N330" s="633" t="s">
        <v>1164</v>
      </c>
      <c r="O330" s="634"/>
      <c r="P330" s="634" t="s">
        <v>6471</v>
      </c>
      <c r="Q330" s="634" t="s">
        <v>6472</v>
      </c>
      <c r="R330" s="633" t="s">
        <v>114</v>
      </c>
      <c r="S330" s="633" t="s">
        <v>116</v>
      </c>
      <c r="T330" s="633" t="s">
        <v>103</v>
      </c>
      <c r="U330" s="633">
        <v>11028513247</v>
      </c>
      <c r="V330" s="735" t="s">
        <v>6473</v>
      </c>
      <c r="W330" s="633" t="s">
        <v>6474</v>
      </c>
      <c r="X330" s="633" t="s">
        <v>6475</v>
      </c>
      <c r="Y330" s="633" t="s">
        <v>6476</v>
      </c>
      <c r="Z330" s="595"/>
      <c r="AA330" s="595"/>
      <c r="AB330" s="595"/>
      <c r="AC330" s="595"/>
      <c r="AD330" s="595"/>
      <c r="AE330" s="595"/>
      <c r="AF330" s="595"/>
      <c r="AG330" s="595"/>
      <c r="AH330" s="595"/>
      <c r="AI330" s="595"/>
      <c r="AJ330" s="595"/>
      <c r="AK330" s="595"/>
      <c r="AL330" s="595"/>
      <c r="AM330" s="595"/>
      <c r="AN330" s="595"/>
      <c r="AO330" s="595"/>
      <c r="AP330" s="595"/>
      <c r="AQ330" s="595"/>
      <c r="AR330" s="595"/>
      <c r="AS330" s="595"/>
      <c r="AT330" s="595"/>
      <c r="AU330" s="595"/>
      <c r="AV330" s="595"/>
    </row>
    <row r="331" spans="1:48" ht="12.75" customHeight="1">
      <c r="A331" s="745"/>
      <c r="B331" s="601">
        <v>21</v>
      </c>
      <c r="C331" s="734" t="s">
        <v>6477</v>
      </c>
      <c r="D331" s="634" t="s">
        <v>6478</v>
      </c>
      <c r="E331" s="634" t="s">
        <v>376</v>
      </c>
      <c r="F331" s="633">
        <v>3</v>
      </c>
      <c r="G331" s="620" t="s">
        <v>197</v>
      </c>
      <c r="H331" s="633" t="s">
        <v>508</v>
      </c>
      <c r="I331" s="633" t="s">
        <v>2243</v>
      </c>
      <c r="J331" s="633" t="s">
        <v>2244</v>
      </c>
      <c r="K331" s="633" t="s">
        <v>2245</v>
      </c>
      <c r="L331" s="633" t="s">
        <v>2246</v>
      </c>
      <c r="M331" s="634"/>
      <c r="N331" s="633" t="s">
        <v>1528</v>
      </c>
      <c r="O331" s="634"/>
      <c r="P331" s="634" t="s">
        <v>6479</v>
      </c>
      <c r="Q331" s="634" t="s">
        <v>6480</v>
      </c>
      <c r="R331" s="633" t="s">
        <v>114</v>
      </c>
      <c r="S331" s="633" t="s">
        <v>426</v>
      </c>
      <c r="T331" s="633" t="s">
        <v>172</v>
      </c>
      <c r="U331" s="633">
        <v>20001741311</v>
      </c>
      <c r="V331" s="735" t="s">
        <v>6481</v>
      </c>
      <c r="W331" s="633" t="s">
        <v>6482</v>
      </c>
      <c r="X331" s="633" t="s">
        <v>6483</v>
      </c>
      <c r="Y331" s="633" t="s">
        <v>6484</v>
      </c>
      <c r="Z331" s="595"/>
      <c r="AA331" s="595"/>
      <c r="AB331" s="595"/>
      <c r="AC331" s="595"/>
      <c r="AD331" s="595"/>
      <c r="AE331" s="595"/>
      <c r="AF331" s="595"/>
      <c r="AG331" s="595"/>
      <c r="AH331" s="595"/>
      <c r="AI331" s="595"/>
      <c r="AJ331" s="595"/>
      <c r="AK331" s="595"/>
      <c r="AL331" s="595"/>
      <c r="AM331" s="595"/>
      <c r="AN331" s="595"/>
      <c r="AO331" s="595"/>
      <c r="AP331" s="595"/>
      <c r="AQ331" s="595"/>
      <c r="AR331" s="595"/>
      <c r="AS331" s="595"/>
      <c r="AT331" s="595"/>
      <c r="AU331" s="595"/>
      <c r="AV331" s="595"/>
    </row>
    <row r="332" spans="1:48" ht="12.75" customHeight="1">
      <c r="A332" s="745"/>
      <c r="B332" s="601">
        <v>22</v>
      </c>
      <c r="C332" s="759" t="s">
        <v>6485</v>
      </c>
      <c r="D332" s="755" t="s">
        <v>6486</v>
      </c>
      <c r="E332" s="755" t="s">
        <v>376</v>
      </c>
      <c r="F332" s="649">
        <v>3</v>
      </c>
      <c r="G332" s="723" t="s">
        <v>5948</v>
      </c>
      <c r="H332" s="649" t="s">
        <v>120</v>
      </c>
      <c r="I332" s="649" t="s">
        <v>5942</v>
      </c>
      <c r="J332" s="649" t="s">
        <v>6487</v>
      </c>
      <c r="K332" s="649" t="s">
        <v>6488</v>
      </c>
      <c r="L332" s="649"/>
      <c r="M332" s="649"/>
      <c r="N332" s="649" t="s">
        <v>1164</v>
      </c>
      <c r="O332" s="634"/>
      <c r="P332" s="755" t="s">
        <v>6489</v>
      </c>
      <c r="Q332" s="755" t="s">
        <v>6490</v>
      </c>
      <c r="R332" s="649" t="s">
        <v>233</v>
      </c>
      <c r="S332" s="649"/>
      <c r="T332" s="649" t="s">
        <v>172</v>
      </c>
      <c r="U332" s="649">
        <v>21028400832</v>
      </c>
      <c r="V332" s="760" t="s">
        <v>6491</v>
      </c>
      <c r="W332" s="649" t="s">
        <v>6492</v>
      </c>
      <c r="X332" s="649" t="s">
        <v>6493</v>
      </c>
      <c r="Y332" s="649" t="s">
        <v>6494</v>
      </c>
      <c r="Z332" s="595"/>
      <c r="AA332" s="595"/>
      <c r="AB332" s="595"/>
      <c r="AC332" s="595"/>
      <c r="AD332" s="595"/>
      <c r="AE332" s="595"/>
      <c r="AF332" s="595"/>
      <c r="AG332" s="595"/>
      <c r="AH332" s="595"/>
      <c r="AI332" s="595"/>
      <c r="AJ332" s="595"/>
      <c r="AK332" s="595"/>
      <c r="AL332" s="595"/>
      <c r="AM332" s="595"/>
      <c r="AN332" s="595"/>
      <c r="AO332" s="595"/>
      <c r="AP332" s="595"/>
      <c r="AQ332" s="595"/>
      <c r="AR332" s="595"/>
      <c r="AS332" s="595"/>
      <c r="AT332" s="595"/>
      <c r="AU332" s="595"/>
      <c r="AV332" s="595"/>
    </row>
    <row r="333" spans="1:48" ht="12.75" customHeight="1">
      <c r="A333" s="637"/>
      <c r="B333" s="601">
        <v>23</v>
      </c>
      <c r="C333" s="727" t="s">
        <v>2548</v>
      </c>
      <c r="D333" s="728" t="s">
        <v>6495</v>
      </c>
      <c r="E333" s="728" t="s">
        <v>376</v>
      </c>
      <c r="F333" s="729">
        <v>3</v>
      </c>
      <c r="G333" s="729" t="s">
        <v>6496</v>
      </c>
      <c r="H333" s="636" t="s">
        <v>120</v>
      </c>
      <c r="I333" s="636" t="s">
        <v>2460</v>
      </c>
      <c r="J333" s="633" t="s">
        <v>2461</v>
      </c>
      <c r="K333" s="636"/>
      <c r="L333" s="636"/>
      <c r="M333" s="636"/>
      <c r="N333" s="633" t="s">
        <v>1365</v>
      </c>
      <c r="O333" s="740"/>
      <c r="P333" s="635" t="s">
        <v>6497</v>
      </c>
      <c r="Q333" s="635" t="s">
        <v>6498</v>
      </c>
      <c r="R333" s="636" t="s">
        <v>219</v>
      </c>
      <c r="S333" s="636" t="s">
        <v>30</v>
      </c>
      <c r="T333" s="636" t="s">
        <v>172</v>
      </c>
      <c r="U333" s="636">
        <v>22146822352</v>
      </c>
      <c r="V333" s="743" t="s">
        <v>6499</v>
      </c>
      <c r="W333" s="636"/>
      <c r="X333" s="636" t="s">
        <v>6500</v>
      </c>
      <c r="Y333" s="636" t="s">
        <v>6501</v>
      </c>
      <c r="Z333" s="637"/>
      <c r="AA333" s="637"/>
      <c r="AB333" s="637"/>
      <c r="AC333" s="637"/>
      <c r="AD333" s="637"/>
      <c r="AE333" s="637"/>
      <c r="AF333" s="637"/>
      <c r="AG333" s="637"/>
      <c r="AH333" s="637"/>
      <c r="AI333" s="637"/>
      <c r="AJ333" s="637"/>
      <c r="AK333" s="637"/>
      <c r="AL333" s="637"/>
      <c r="AM333" s="637"/>
      <c r="AN333" s="637"/>
      <c r="AO333" s="637"/>
      <c r="AP333" s="637"/>
      <c r="AQ333" s="637"/>
      <c r="AR333" s="637"/>
      <c r="AS333" s="637"/>
      <c r="AT333" s="637"/>
      <c r="AU333" s="637"/>
      <c r="AV333" s="637"/>
    </row>
    <row r="334" spans="1:48" ht="12.75" customHeight="1">
      <c r="A334" s="595"/>
      <c r="B334" s="601">
        <v>24</v>
      </c>
      <c r="C334" s="761" t="s">
        <v>6503</v>
      </c>
      <c r="D334" s="644" t="s">
        <v>6504</v>
      </c>
      <c r="E334" s="645" t="s">
        <v>2092</v>
      </c>
      <c r="F334" s="646">
        <v>14</v>
      </c>
      <c r="G334" s="646" t="s">
        <v>100</v>
      </c>
      <c r="H334" s="646" t="s">
        <v>6505</v>
      </c>
      <c r="I334" s="762" t="s">
        <v>6506</v>
      </c>
      <c r="J334" s="646" t="s">
        <v>6507</v>
      </c>
      <c r="K334" s="646"/>
      <c r="L334" s="646"/>
      <c r="M334" s="647">
        <v>41609</v>
      </c>
      <c r="N334" s="646" t="s">
        <v>1581</v>
      </c>
      <c r="O334" s="595"/>
      <c r="P334" s="645" t="s">
        <v>6508</v>
      </c>
      <c r="Q334" s="645" t="s">
        <v>6509</v>
      </c>
      <c r="R334" s="646" t="s">
        <v>114</v>
      </c>
      <c r="S334" s="646"/>
      <c r="T334" s="646" t="s">
        <v>172</v>
      </c>
      <c r="U334" s="763" t="s">
        <v>6510</v>
      </c>
      <c r="V334" s="763" t="s">
        <v>6511</v>
      </c>
      <c r="W334" s="646" t="s">
        <v>6512</v>
      </c>
      <c r="X334" s="646" t="s">
        <v>6513</v>
      </c>
      <c r="Y334" s="646" t="s">
        <v>6514</v>
      </c>
      <c r="Z334" s="595"/>
      <c r="AA334" s="595"/>
      <c r="AB334" s="595"/>
      <c r="AC334" s="595"/>
      <c r="AD334" s="595"/>
      <c r="AE334" s="595"/>
      <c r="AF334" s="595"/>
      <c r="AG334" s="595"/>
      <c r="AH334" s="595"/>
      <c r="AI334" s="595"/>
      <c r="AJ334" s="595"/>
      <c r="AK334" s="595"/>
      <c r="AL334" s="595"/>
      <c r="AM334" s="595"/>
      <c r="AN334" s="595"/>
      <c r="AO334" s="595"/>
      <c r="AP334" s="595"/>
      <c r="AQ334" s="595"/>
      <c r="AR334" s="595"/>
      <c r="AS334" s="595"/>
      <c r="AT334" s="595"/>
      <c r="AU334" s="595"/>
      <c r="AV334" s="595"/>
    </row>
    <row r="335" spans="1:48" ht="12.75" customHeight="1">
      <c r="A335" s="764"/>
      <c r="B335" s="601">
        <v>25</v>
      </c>
      <c r="C335" s="732" t="s">
        <v>6515</v>
      </c>
      <c r="D335" s="622" t="s">
        <v>6516</v>
      </c>
      <c r="E335" s="622" t="s">
        <v>376</v>
      </c>
      <c r="F335" s="620">
        <v>3</v>
      </c>
      <c r="G335" s="620" t="s">
        <v>1087</v>
      </c>
      <c r="H335" s="620" t="s">
        <v>6517</v>
      </c>
      <c r="I335" s="620" t="s">
        <v>5808</v>
      </c>
      <c r="J335" s="620" t="s">
        <v>5809</v>
      </c>
      <c r="K335" s="620" t="s">
        <v>5810</v>
      </c>
      <c r="L335" s="620" t="s">
        <v>6518</v>
      </c>
      <c r="M335" s="621"/>
      <c r="N335" s="633" t="s">
        <v>1528</v>
      </c>
      <c r="O335" s="634"/>
      <c r="P335" s="622" t="s">
        <v>6519</v>
      </c>
      <c r="Q335" s="622" t="s">
        <v>6520</v>
      </c>
      <c r="R335" s="620" t="s">
        <v>233</v>
      </c>
      <c r="S335" s="620"/>
      <c r="T335" s="620" t="s">
        <v>302</v>
      </c>
      <c r="U335" s="620">
        <v>19082458407</v>
      </c>
      <c r="V335" s="735" t="s">
        <v>6521</v>
      </c>
      <c r="W335" s="620"/>
      <c r="X335" s="620" t="s">
        <v>6522</v>
      </c>
      <c r="Y335" s="620" t="s">
        <v>6523</v>
      </c>
      <c r="Z335" s="595"/>
      <c r="AA335" s="595"/>
      <c r="AB335" s="595"/>
      <c r="AC335" s="595"/>
      <c r="AD335" s="595"/>
      <c r="AE335" s="595"/>
      <c r="AF335" s="595"/>
      <c r="AG335" s="595"/>
      <c r="AH335" s="595"/>
      <c r="AI335" s="595"/>
      <c r="AJ335" s="595"/>
      <c r="AK335" s="595"/>
      <c r="AL335" s="595"/>
      <c r="AM335" s="595"/>
      <c r="AN335" s="595"/>
      <c r="AO335" s="595"/>
      <c r="AP335" s="595"/>
      <c r="AQ335" s="595"/>
      <c r="AR335" s="595"/>
      <c r="AS335" s="595"/>
      <c r="AT335" s="595"/>
      <c r="AU335" s="595"/>
      <c r="AV335" s="595"/>
    </row>
    <row r="336" spans="1:48" ht="12.75" customHeight="1">
      <c r="A336" s="595"/>
      <c r="B336" s="601">
        <v>26</v>
      </c>
      <c r="C336" s="716" t="s">
        <v>6524</v>
      </c>
      <c r="D336" s="622" t="s">
        <v>6525</v>
      </c>
      <c r="E336" s="622" t="s">
        <v>376</v>
      </c>
      <c r="F336" s="620">
        <v>3</v>
      </c>
      <c r="G336" s="620" t="s">
        <v>100</v>
      </c>
      <c r="H336" s="633" t="s">
        <v>6526</v>
      </c>
      <c r="I336" s="633" t="s">
        <v>6527</v>
      </c>
      <c r="J336" s="633" t="s">
        <v>6528</v>
      </c>
      <c r="K336" s="633"/>
      <c r="L336" s="633"/>
      <c r="M336" s="621">
        <v>42335</v>
      </c>
      <c r="N336" s="633" t="s">
        <v>1581</v>
      </c>
      <c r="O336" s="595"/>
      <c r="P336" s="634" t="s">
        <v>6529</v>
      </c>
      <c r="Q336" s="634" t="s">
        <v>6530</v>
      </c>
      <c r="R336" s="633" t="s">
        <v>114</v>
      </c>
      <c r="S336" s="633" t="s">
        <v>116</v>
      </c>
      <c r="T336" s="633" t="s">
        <v>172</v>
      </c>
      <c r="U336" s="633">
        <v>17006964674</v>
      </c>
      <c r="V336" s="736" t="s">
        <v>6531</v>
      </c>
      <c r="W336" s="633" t="s">
        <v>6532</v>
      </c>
      <c r="X336" s="633" t="s">
        <v>6533</v>
      </c>
      <c r="Y336" s="633" t="s">
        <v>6534</v>
      </c>
      <c r="Z336" s="595"/>
      <c r="AA336" s="595"/>
      <c r="AB336" s="595"/>
      <c r="AC336" s="595"/>
      <c r="AD336" s="595"/>
      <c r="AE336" s="595"/>
      <c r="AF336" s="595"/>
      <c r="AG336" s="595"/>
      <c r="AH336" s="595"/>
      <c r="AI336" s="595"/>
      <c r="AJ336" s="595"/>
      <c r="AK336" s="595"/>
      <c r="AL336" s="595"/>
      <c r="AM336" s="595"/>
      <c r="AN336" s="595"/>
      <c r="AO336" s="595"/>
      <c r="AP336" s="595"/>
      <c r="AQ336" s="595"/>
      <c r="AR336" s="595"/>
      <c r="AS336" s="595"/>
      <c r="AT336" s="595"/>
      <c r="AU336" s="595"/>
      <c r="AV336" s="595"/>
    </row>
    <row r="337" spans="1:48" ht="12.75" customHeight="1">
      <c r="A337" s="595"/>
      <c r="B337" s="601">
        <v>27</v>
      </c>
      <c r="C337" s="716" t="s">
        <v>6535</v>
      </c>
      <c r="D337" s="622" t="s">
        <v>6536</v>
      </c>
      <c r="E337" s="622" t="s">
        <v>376</v>
      </c>
      <c r="F337" s="620">
        <v>3</v>
      </c>
      <c r="G337" s="620" t="s">
        <v>3028</v>
      </c>
      <c r="H337" s="737" t="s">
        <v>5962</v>
      </c>
      <c r="I337" s="633" t="s">
        <v>5963</v>
      </c>
      <c r="J337" s="633" t="s">
        <v>5964</v>
      </c>
      <c r="K337" s="633" t="s">
        <v>6537</v>
      </c>
      <c r="L337" s="633"/>
      <c r="M337" s="621"/>
      <c r="N337" s="633" t="s">
        <v>1164</v>
      </c>
      <c r="O337" s="595"/>
      <c r="P337" s="634" t="s">
        <v>6538</v>
      </c>
      <c r="Q337" s="634" t="s">
        <v>5655</v>
      </c>
      <c r="R337" s="633" t="s">
        <v>219</v>
      </c>
      <c r="S337" s="633" t="s">
        <v>30</v>
      </c>
      <c r="T337" s="633" t="s">
        <v>103</v>
      </c>
      <c r="U337" s="633">
        <v>20042274009</v>
      </c>
      <c r="V337" s="739" t="s">
        <v>6539</v>
      </c>
      <c r="W337" s="633"/>
      <c r="X337" s="633" t="s">
        <v>6540</v>
      </c>
      <c r="Y337" s="633" t="s">
        <v>6541</v>
      </c>
      <c r="Z337" s="595"/>
      <c r="AA337" s="595"/>
      <c r="AB337" s="595"/>
      <c r="AC337" s="595"/>
      <c r="AD337" s="595"/>
      <c r="AE337" s="595"/>
      <c r="AF337" s="595"/>
      <c r="AG337" s="595"/>
      <c r="AH337" s="595"/>
      <c r="AI337" s="595"/>
      <c r="AJ337" s="595"/>
      <c r="AK337" s="595"/>
      <c r="AL337" s="595"/>
      <c r="AM337" s="595"/>
      <c r="AN337" s="595"/>
      <c r="AO337" s="595"/>
      <c r="AP337" s="595"/>
      <c r="AQ337" s="595"/>
      <c r="AR337" s="595"/>
      <c r="AS337" s="595"/>
      <c r="AT337" s="595"/>
      <c r="AU337" s="595"/>
      <c r="AV337" s="595"/>
    </row>
    <row r="338" spans="1:48" ht="12.75" customHeight="1">
      <c r="A338" s="637"/>
      <c r="B338" s="601">
        <v>28</v>
      </c>
      <c r="C338" s="732" t="s">
        <v>6542</v>
      </c>
      <c r="D338" s="634" t="s">
        <v>6543</v>
      </c>
      <c r="E338" s="634" t="s">
        <v>376</v>
      </c>
      <c r="F338" s="633">
        <v>3</v>
      </c>
      <c r="G338" s="620" t="s">
        <v>6544</v>
      </c>
      <c r="H338" s="633" t="s">
        <v>120</v>
      </c>
      <c r="I338" s="633" t="s">
        <v>3268</v>
      </c>
      <c r="J338" s="633"/>
      <c r="K338" s="633"/>
      <c r="L338" s="633"/>
      <c r="M338" s="634"/>
      <c r="N338" s="633" t="s">
        <v>1241</v>
      </c>
      <c r="O338" s="595"/>
      <c r="P338" s="634" t="s">
        <v>6545</v>
      </c>
      <c r="Q338" s="634" t="s">
        <v>6546</v>
      </c>
      <c r="R338" s="633" t="s">
        <v>219</v>
      </c>
      <c r="S338" s="633" t="s">
        <v>30</v>
      </c>
      <c r="T338" s="633" t="s">
        <v>302</v>
      </c>
      <c r="U338" s="633">
        <v>23028876318</v>
      </c>
      <c r="V338" s="754"/>
      <c r="W338" s="633"/>
      <c r="X338" s="633" t="s">
        <v>6547</v>
      </c>
      <c r="Y338" s="633" t="s">
        <v>6548</v>
      </c>
      <c r="Z338" s="637"/>
      <c r="AA338" s="637"/>
      <c r="AB338" s="637"/>
      <c r="AC338" s="637"/>
      <c r="AD338" s="637"/>
      <c r="AE338" s="637"/>
      <c r="AF338" s="637"/>
      <c r="AG338" s="637"/>
      <c r="AH338" s="637"/>
      <c r="AI338" s="637"/>
      <c r="AJ338" s="637"/>
      <c r="AK338" s="637"/>
      <c r="AL338" s="637"/>
      <c r="AM338" s="637"/>
      <c r="AN338" s="637"/>
      <c r="AO338" s="637"/>
      <c r="AP338" s="637"/>
      <c r="AQ338" s="637"/>
      <c r="AR338" s="637"/>
      <c r="AS338" s="637"/>
      <c r="AT338" s="637"/>
      <c r="AU338" s="637"/>
      <c r="AV338" s="637"/>
    </row>
    <row r="339" spans="1:48" ht="12.75" customHeight="1">
      <c r="A339" s="637"/>
      <c r="B339" s="601">
        <v>29</v>
      </c>
      <c r="C339" s="716" t="s">
        <v>6549</v>
      </c>
      <c r="D339" s="622" t="s">
        <v>6550</v>
      </c>
      <c r="E339" s="622" t="s">
        <v>6140</v>
      </c>
      <c r="F339" s="620">
        <v>7</v>
      </c>
      <c r="G339" s="620" t="s">
        <v>6551</v>
      </c>
      <c r="H339" s="633" t="s">
        <v>6552</v>
      </c>
      <c r="I339" s="633" t="s">
        <v>6553</v>
      </c>
      <c r="J339" s="633" t="s">
        <v>6554</v>
      </c>
      <c r="K339" s="633" t="s">
        <v>6555</v>
      </c>
      <c r="L339" s="633"/>
      <c r="M339" s="633"/>
      <c r="N339" s="633" t="s">
        <v>1164</v>
      </c>
      <c r="O339" s="637"/>
      <c r="P339" s="634" t="s">
        <v>6556</v>
      </c>
      <c r="Q339" s="634" t="s">
        <v>6557</v>
      </c>
      <c r="R339" s="633" t="s">
        <v>114</v>
      </c>
      <c r="S339" s="633" t="s">
        <v>176</v>
      </c>
      <c r="T339" s="633" t="s">
        <v>103</v>
      </c>
      <c r="U339" s="633">
        <v>21045544158</v>
      </c>
      <c r="V339" s="736" t="s">
        <v>6558</v>
      </c>
      <c r="W339" s="633"/>
      <c r="X339" s="633" t="s">
        <v>6559</v>
      </c>
      <c r="Y339" s="633" t="s">
        <v>6560</v>
      </c>
      <c r="Z339" s="637"/>
      <c r="AA339" s="637"/>
      <c r="AB339" s="637"/>
      <c r="AC339" s="637"/>
      <c r="AD339" s="637"/>
      <c r="AE339" s="637"/>
      <c r="AF339" s="637"/>
      <c r="AG339" s="637"/>
      <c r="AH339" s="637"/>
      <c r="AI339" s="637"/>
      <c r="AJ339" s="637"/>
      <c r="AK339" s="637"/>
      <c r="AL339" s="637"/>
      <c r="AM339" s="637"/>
      <c r="AN339" s="637"/>
      <c r="AO339" s="637"/>
      <c r="AP339" s="637"/>
      <c r="AQ339" s="637"/>
      <c r="AR339" s="637"/>
      <c r="AS339" s="637"/>
      <c r="AT339" s="637"/>
      <c r="AU339" s="637"/>
      <c r="AV339" s="637"/>
    </row>
    <row r="340" spans="1:48" ht="12.75" customHeight="1">
      <c r="A340" s="637"/>
      <c r="B340" s="601">
        <v>30</v>
      </c>
      <c r="C340" s="716" t="s">
        <v>6561</v>
      </c>
      <c r="D340" s="622" t="s">
        <v>6562</v>
      </c>
      <c r="E340" s="622" t="s">
        <v>6563</v>
      </c>
      <c r="F340" s="620">
        <v>3</v>
      </c>
      <c r="G340" s="620" t="s">
        <v>6564</v>
      </c>
      <c r="H340" s="633" t="s">
        <v>120</v>
      </c>
      <c r="I340" s="633" t="s">
        <v>6447</v>
      </c>
      <c r="J340" s="633" t="s">
        <v>6565</v>
      </c>
      <c r="K340" s="633" t="s">
        <v>6566</v>
      </c>
      <c r="L340" s="633"/>
      <c r="M340" s="621"/>
      <c r="N340" s="633" t="s">
        <v>1164</v>
      </c>
      <c r="O340" s="637"/>
      <c r="P340" s="634" t="s">
        <v>6567</v>
      </c>
      <c r="Q340" s="634" t="s">
        <v>6568</v>
      </c>
      <c r="R340" s="633" t="s">
        <v>219</v>
      </c>
      <c r="S340" s="633" t="s">
        <v>30</v>
      </c>
      <c r="T340" s="633" t="s">
        <v>103</v>
      </c>
      <c r="U340" s="633">
        <v>21092527064</v>
      </c>
      <c r="V340" s="750" t="s">
        <v>6569</v>
      </c>
      <c r="W340" s="633"/>
      <c r="X340" s="633" t="s">
        <v>6570</v>
      </c>
      <c r="Y340" s="633" t="s">
        <v>6560</v>
      </c>
      <c r="Z340" s="637"/>
      <c r="AA340" s="637"/>
      <c r="AB340" s="637"/>
      <c r="AC340" s="637"/>
      <c r="AD340" s="637"/>
      <c r="AE340" s="637"/>
      <c r="AF340" s="637"/>
      <c r="AG340" s="637"/>
      <c r="AH340" s="637"/>
      <c r="AI340" s="637"/>
      <c r="AJ340" s="637"/>
      <c r="AK340" s="637"/>
      <c r="AL340" s="637"/>
      <c r="AM340" s="637"/>
      <c r="AN340" s="637"/>
      <c r="AO340" s="637"/>
      <c r="AP340" s="637"/>
      <c r="AQ340" s="637"/>
      <c r="AR340" s="637"/>
      <c r="AS340" s="637"/>
      <c r="AT340" s="637"/>
      <c r="AU340" s="637"/>
      <c r="AV340" s="637"/>
    </row>
    <row r="341" spans="1:48" ht="12.75" customHeight="1">
      <c r="A341" s="637"/>
      <c r="B341" s="601">
        <v>31</v>
      </c>
      <c r="C341" s="716" t="s">
        <v>6571</v>
      </c>
      <c r="D341" s="622" t="s">
        <v>6572</v>
      </c>
      <c r="E341" s="622" t="s">
        <v>376</v>
      </c>
      <c r="F341" s="620">
        <v>3</v>
      </c>
      <c r="G341" s="620" t="s">
        <v>6551</v>
      </c>
      <c r="H341" s="633" t="s">
        <v>6552</v>
      </c>
      <c r="I341" s="633" t="s">
        <v>6553</v>
      </c>
      <c r="J341" s="633" t="s">
        <v>6554</v>
      </c>
      <c r="K341" s="633" t="s">
        <v>6573</v>
      </c>
      <c r="L341" s="633"/>
      <c r="M341" s="633"/>
      <c r="N341" s="633" t="s">
        <v>1164</v>
      </c>
      <c r="O341" s="595"/>
      <c r="P341" s="634" t="s">
        <v>6574</v>
      </c>
      <c r="Q341" s="634" t="s">
        <v>6575</v>
      </c>
      <c r="R341" s="633" t="s">
        <v>114</v>
      </c>
      <c r="S341" s="633" t="s">
        <v>116</v>
      </c>
      <c r="T341" s="633" t="s">
        <v>103</v>
      </c>
      <c r="U341" s="633">
        <v>21045544125</v>
      </c>
      <c r="V341" s="765" t="s">
        <v>6576</v>
      </c>
      <c r="W341" s="633"/>
      <c r="X341" s="633" t="s">
        <v>1467</v>
      </c>
      <c r="Y341" s="633" t="s">
        <v>6560</v>
      </c>
      <c r="Z341" s="637"/>
      <c r="AA341" s="637"/>
      <c r="AB341" s="637"/>
      <c r="AC341" s="637"/>
      <c r="AD341" s="637"/>
      <c r="AE341" s="637"/>
      <c r="AF341" s="637"/>
      <c r="AG341" s="637"/>
      <c r="AH341" s="637"/>
      <c r="AI341" s="637"/>
      <c r="AJ341" s="637"/>
      <c r="AK341" s="637"/>
      <c r="AL341" s="637"/>
      <c r="AM341" s="637"/>
      <c r="AN341" s="637"/>
      <c r="AO341" s="637"/>
      <c r="AP341" s="637"/>
      <c r="AQ341" s="637"/>
      <c r="AR341" s="637"/>
      <c r="AS341" s="637"/>
      <c r="AT341" s="637"/>
      <c r="AU341" s="637"/>
      <c r="AV341" s="637"/>
    </row>
    <row r="342" spans="1:48" ht="12.75" customHeight="1">
      <c r="A342" s="595"/>
      <c r="B342" s="601">
        <v>32</v>
      </c>
      <c r="C342" s="716" t="s">
        <v>6577</v>
      </c>
      <c r="D342" s="622" t="s">
        <v>6578</v>
      </c>
      <c r="E342" s="622" t="s">
        <v>376</v>
      </c>
      <c r="F342" s="620">
        <v>3</v>
      </c>
      <c r="G342" s="620" t="s">
        <v>6551</v>
      </c>
      <c r="H342" s="633" t="s">
        <v>6552</v>
      </c>
      <c r="I342" s="633" t="s">
        <v>6553</v>
      </c>
      <c r="J342" s="633" t="s">
        <v>6554</v>
      </c>
      <c r="K342" s="633" t="s">
        <v>6573</v>
      </c>
      <c r="L342" s="633"/>
      <c r="M342" s="633"/>
      <c r="N342" s="633" t="s">
        <v>1164</v>
      </c>
      <c r="O342" s="595"/>
      <c r="P342" s="634" t="s">
        <v>6579</v>
      </c>
      <c r="Q342" s="634" t="s">
        <v>6580</v>
      </c>
      <c r="R342" s="633" t="s">
        <v>114</v>
      </c>
      <c r="S342" s="633" t="s">
        <v>116</v>
      </c>
      <c r="T342" s="633" t="s">
        <v>103</v>
      </c>
      <c r="U342" s="633">
        <v>21045544166</v>
      </c>
      <c r="V342" s="736" t="s">
        <v>6581</v>
      </c>
      <c r="W342" s="633"/>
      <c r="X342" s="633" t="s">
        <v>6145</v>
      </c>
      <c r="Y342" s="633" t="s">
        <v>6560</v>
      </c>
      <c r="Z342" s="595"/>
      <c r="AA342" s="595"/>
      <c r="AB342" s="595"/>
      <c r="AC342" s="595"/>
      <c r="AD342" s="595"/>
      <c r="AE342" s="595"/>
      <c r="AF342" s="595"/>
      <c r="AG342" s="595"/>
      <c r="AH342" s="595"/>
      <c r="AI342" s="595"/>
      <c r="AJ342" s="595"/>
      <c r="AK342" s="595"/>
      <c r="AL342" s="595"/>
      <c r="AM342" s="595"/>
      <c r="AN342" s="595"/>
      <c r="AO342" s="595"/>
      <c r="AP342" s="595"/>
      <c r="AQ342" s="595"/>
      <c r="AR342" s="595"/>
      <c r="AS342" s="595"/>
      <c r="AT342" s="595"/>
      <c r="AU342" s="595"/>
      <c r="AV342" s="595"/>
    </row>
    <row r="343" spans="1:48" ht="12.75" customHeight="1">
      <c r="A343" s="595"/>
      <c r="B343" s="601">
        <v>33</v>
      </c>
      <c r="C343" s="716" t="s">
        <v>6582</v>
      </c>
      <c r="D343" s="622" t="s">
        <v>6583</v>
      </c>
      <c r="E343" s="622" t="s">
        <v>376</v>
      </c>
      <c r="F343" s="620">
        <v>3</v>
      </c>
      <c r="G343" s="620" t="s">
        <v>6551</v>
      </c>
      <c r="H343" s="633" t="s">
        <v>120</v>
      </c>
      <c r="I343" s="633" t="s">
        <v>6584</v>
      </c>
      <c r="J343" s="633" t="s">
        <v>6378</v>
      </c>
      <c r="K343" s="633"/>
      <c r="L343" s="633"/>
      <c r="M343" s="621"/>
      <c r="N343" s="633" t="s">
        <v>1365</v>
      </c>
      <c r="O343" s="637"/>
      <c r="P343" s="634" t="s">
        <v>6585</v>
      </c>
      <c r="Q343" s="634" t="s">
        <v>6586</v>
      </c>
      <c r="R343" s="633" t="s">
        <v>114</v>
      </c>
      <c r="S343" s="633" t="s">
        <v>116</v>
      </c>
      <c r="T343" s="633" t="s">
        <v>103</v>
      </c>
      <c r="U343" s="633">
        <v>22044372492</v>
      </c>
      <c r="V343" s="750" t="s">
        <v>6569</v>
      </c>
      <c r="W343" s="633"/>
      <c r="X343" s="633" t="s">
        <v>6587</v>
      </c>
      <c r="Y343" s="633" t="s">
        <v>6560</v>
      </c>
      <c r="Z343" s="595"/>
      <c r="AA343" s="595"/>
      <c r="AB343" s="595"/>
      <c r="AC343" s="595"/>
      <c r="AD343" s="595"/>
      <c r="AE343" s="595"/>
      <c r="AF343" s="595"/>
      <c r="AG343" s="595"/>
      <c r="AH343" s="595"/>
      <c r="AI343" s="595"/>
      <c r="AJ343" s="595"/>
      <c r="AK343" s="595"/>
      <c r="AL343" s="595"/>
      <c r="AM343" s="595"/>
      <c r="AN343" s="595"/>
      <c r="AO343" s="595"/>
      <c r="AP343" s="595"/>
      <c r="AQ343" s="595"/>
      <c r="AR343" s="595"/>
      <c r="AS343" s="595"/>
      <c r="AT343" s="595"/>
      <c r="AU343" s="595"/>
      <c r="AV343" s="595"/>
    </row>
    <row r="344" spans="1:48" ht="12.75" customHeight="1">
      <c r="A344" s="595"/>
      <c r="B344" s="601">
        <v>34</v>
      </c>
      <c r="C344" s="716" t="s">
        <v>2870</v>
      </c>
      <c r="D344" s="622" t="s">
        <v>6588</v>
      </c>
      <c r="E344" s="622" t="s">
        <v>376</v>
      </c>
      <c r="F344" s="620">
        <v>3</v>
      </c>
      <c r="G344" s="620" t="s">
        <v>1355</v>
      </c>
      <c r="H344" s="633" t="s">
        <v>120</v>
      </c>
      <c r="I344" s="633" t="s">
        <v>3638</v>
      </c>
      <c r="J344" s="633"/>
      <c r="K344" s="633"/>
      <c r="L344" s="633"/>
      <c r="M344" s="621"/>
      <c r="N344" s="633" t="s">
        <v>1241</v>
      </c>
      <c r="O344" s="637"/>
      <c r="P344" s="634" t="s">
        <v>6589</v>
      </c>
      <c r="Q344" s="634" t="s">
        <v>6590</v>
      </c>
      <c r="R344" s="633" t="s">
        <v>114</v>
      </c>
      <c r="S344" s="633" t="s">
        <v>176</v>
      </c>
      <c r="T344" s="633" t="s">
        <v>103</v>
      </c>
      <c r="U344" s="633"/>
      <c r="V344" s="633"/>
      <c r="W344" s="633"/>
      <c r="X344" s="633" t="s">
        <v>6591</v>
      </c>
      <c r="Y344" s="633" t="s">
        <v>6592</v>
      </c>
      <c r="Z344" s="595"/>
      <c r="AA344" s="595"/>
      <c r="AB344" s="595"/>
      <c r="AC344" s="595"/>
      <c r="AD344" s="595"/>
      <c r="AE344" s="595"/>
      <c r="AF344" s="595"/>
      <c r="AG344" s="595"/>
      <c r="AH344" s="595"/>
      <c r="AI344" s="595"/>
      <c r="AJ344" s="595"/>
      <c r="AK344" s="595"/>
      <c r="AL344" s="595"/>
      <c r="AM344" s="595"/>
      <c r="AN344" s="595"/>
      <c r="AO344" s="595"/>
      <c r="AP344" s="595"/>
      <c r="AQ344" s="595"/>
      <c r="AR344" s="595"/>
      <c r="AS344" s="595"/>
      <c r="AT344" s="595"/>
      <c r="AU344" s="595"/>
      <c r="AV344" s="595"/>
    </row>
    <row r="345" spans="1:48" ht="12.75" customHeight="1">
      <c r="A345" s="595"/>
      <c r="B345" s="601">
        <v>35</v>
      </c>
      <c r="C345" s="716" t="s">
        <v>2938</v>
      </c>
      <c r="D345" s="622" t="s">
        <v>6593</v>
      </c>
      <c r="E345" s="622" t="s">
        <v>376</v>
      </c>
      <c r="F345" s="620">
        <v>3</v>
      </c>
      <c r="G345" s="620" t="s">
        <v>1355</v>
      </c>
      <c r="H345" s="633" t="s">
        <v>120</v>
      </c>
      <c r="I345" s="633" t="s">
        <v>6594</v>
      </c>
      <c r="J345" s="633"/>
      <c r="K345" s="633"/>
      <c r="L345" s="633"/>
      <c r="M345" s="621"/>
      <c r="N345" s="633" t="s">
        <v>1241</v>
      </c>
      <c r="O345" s="637"/>
      <c r="P345" s="634" t="s">
        <v>6595</v>
      </c>
      <c r="Q345" s="634" t="s">
        <v>6596</v>
      </c>
      <c r="R345" s="633" t="s">
        <v>114</v>
      </c>
      <c r="S345" s="633" t="s">
        <v>176</v>
      </c>
      <c r="T345" s="633" t="s">
        <v>172</v>
      </c>
      <c r="U345" s="633"/>
      <c r="V345" s="633"/>
      <c r="W345" s="633"/>
      <c r="X345" s="633" t="s">
        <v>6597</v>
      </c>
      <c r="Y345" s="633" t="s">
        <v>6598</v>
      </c>
      <c r="Z345" s="595"/>
      <c r="AA345" s="595"/>
      <c r="AB345" s="595"/>
      <c r="AC345" s="595"/>
      <c r="AD345" s="595"/>
      <c r="AE345" s="595"/>
      <c r="AF345" s="595"/>
      <c r="AG345" s="595"/>
      <c r="AH345" s="595"/>
      <c r="AI345" s="595"/>
      <c r="AJ345" s="595"/>
      <c r="AK345" s="595"/>
      <c r="AL345" s="595"/>
      <c r="AM345" s="595"/>
      <c r="AN345" s="595"/>
      <c r="AO345" s="595"/>
      <c r="AP345" s="595"/>
      <c r="AQ345" s="595"/>
      <c r="AR345" s="595"/>
      <c r="AS345" s="595"/>
      <c r="AT345" s="595"/>
      <c r="AU345" s="595"/>
      <c r="AV345" s="595"/>
    </row>
    <row r="346" spans="1:48" ht="12.75" customHeight="1">
      <c r="A346" s="595"/>
      <c r="B346" s="601">
        <v>36</v>
      </c>
      <c r="C346" s="763" t="s">
        <v>6599</v>
      </c>
      <c r="D346" s="645" t="s">
        <v>6600</v>
      </c>
      <c r="E346" s="645" t="s">
        <v>2081</v>
      </c>
      <c r="F346" s="646">
        <v>7</v>
      </c>
      <c r="G346" s="646" t="s">
        <v>6601</v>
      </c>
      <c r="H346" s="766" t="s">
        <v>120</v>
      </c>
      <c r="I346" s="766" t="s">
        <v>6602</v>
      </c>
      <c r="J346" s="766" t="s">
        <v>6378</v>
      </c>
      <c r="K346" s="766"/>
      <c r="L346" s="766"/>
      <c r="M346" s="647"/>
      <c r="N346" s="766" t="s">
        <v>1365</v>
      </c>
      <c r="O346" s="637"/>
      <c r="P346" s="767" t="s">
        <v>6603</v>
      </c>
      <c r="Q346" s="767" t="s">
        <v>6604</v>
      </c>
      <c r="R346" s="766" t="s">
        <v>114</v>
      </c>
      <c r="S346" s="766" t="s">
        <v>176</v>
      </c>
      <c r="T346" s="766" t="s">
        <v>103</v>
      </c>
      <c r="U346" s="766">
        <v>22034942429</v>
      </c>
      <c r="V346" s="768" t="s">
        <v>6605</v>
      </c>
      <c r="W346" s="766"/>
      <c r="X346" s="766" t="s">
        <v>6606</v>
      </c>
      <c r="Y346" s="766" t="s">
        <v>6607</v>
      </c>
      <c r="Z346" s="595"/>
      <c r="AA346" s="595"/>
      <c r="AB346" s="595"/>
      <c r="AC346" s="595"/>
      <c r="AD346" s="595"/>
      <c r="AE346" s="595"/>
      <c r="AF346" s="595"/>
      <c r="AG346" s="595"/>
      <c r="AH346" s="595"/>
      <c r="AI346" s="595"/>
      <c r="AJ346" s="595"/>
      <c r="AK346" s="595"/>
      <c r="AL346" s="595"/>
      <c r="AM346" s="595"/>
      <c r="AN346" s="595"/>
      <c r="AO346" s="595"/>
      <c r="AP346" s="595"/>
      <c r="AQ346" s="595"/>
      <c r="AR346" s="595"/>
      <c r="AS346" s="595"/>
      <c r="AT346" s="595"/>
      <c r="AU346" s="595"/>
      <c r="AV346" s="595"/>
    </row>
    <row r="347" spans="1:48" ht="12.75" customHeight="1">
      <c r="A347" s="637"/>
      <c r="B347" s="601">
        <v>37</v>
      </c>
      <c r="C347" s="727" t="s">
        <v>2473</v>
      </c>
      <c r="D347" s="728" t="s">
        <v>6608</v>
      </c>
      <c r="E347" s="728" t="s">
        <v>6109</v>
      </c>
      <c r="F347" s="729">
        <v>3</v>
      </c>
      <c r="G347" s="729" t="s">
        <v>2474</v>
      </c>
      <c r="H347" s="636" t="s">
        <v>120</v>
      </c>
      <c r="I347" s="636" t="s">
        <v>6609</v>
      </c>
      <c r="J347" s="636" t="s">
        <v>6610</v>
      </c>
      <c r="K347" s="636"/>
      <c r="L347" s="636"/>
      <c r="M347" s="769"/>
      <c r="N347" s="636" t="s">
        <v>1365</v>
      </c>
      <c r="O347" s="637"/>
      <c r="P347" s="635" t="s">
        <v>6611</v>
      </c>
      <c r="Q347" s="635" t="s">
        <v>6612</v>
      </c>
      <c r="R347" s="636" t="s">
        <v>114</v>
      </c>
      <c r="S347" s="636" t="s">
        <v>116</v>
      </c>
      <c r="T347" s="636" t="s">
        <v>103</v>
      </c>
      <c r="U347" s="636">
        <v>22129506634</v>
      </c>
      <c r="V347" s="743" t="s">
        <v>6613</v>
      </c>
      <c r="W347" s="636"/>
      <c r="X347" s="636" t="s">
        <v>6614</v>
      </c>
      <c r="Y347" s="636" t="s">
        <v>6607</v>
      </c>
      <c r="Z347" s="637"/>
      <c r="AA347" s="637"/>
      <c r="AB347" s="637"/>
      <c r="AC347" s="637"/>
      <c r="AD347" s="637"/>
      <c r="AE347" s="637"/>
      <c r="AF347" s="637"/>
      <c r="AG347" s="637"/>
      <c r="AH347" s="637"/>
      <c r="AI347" s="637"/>
      <c r="AJ347" s="637"/>
      <c r="AK347" s="637"/>
      <c r="AL347" s="637"/>
      <c r="AM347" s="637"/>
      <c r="AN347" s="637"/>
      <c r="AO347" s="637"/>
      <c r="AP347" s="637"/>
      <c r="AQ347" s="637"/>
      <c r="AR347" s="637"/>
      <c r="AS347" s="637"/>
      <c r="AT347" s="637"/>
      <c r="AU347" s="637"/>
      <c r="AV347" s="637"/>
    </row>
    <row r="348" spans="1:48" ht="12.75" customHeight="1">
      <c r="A348" s="745"/>
      <c r="B348" s="601">
        <v>38</v>
      </c>
      <c r="C348" s="734" t="s">
        <v>6615</v>
      </c>
      <c r="D348" s="634" t="s">
        <v>6616</v>
      </c>
      <c r="E348" s="634" t="s">
        <v>6140</v>
      </c>
      <c r="F348" s="633">
        <v>7</v>
      </c>
      <c r="G348" s="620" t="s">
        <v>197</v>
      </c>
      <c r="H348" s="633" t="s">
        <v>30</v>
      </c>
      <c r="I348" s="633" t="s">
        <v>2258</v>
      </c>
      <c r="J348" s="633" t="s">
        <v>2259</v>
      </c>
      <c r="K348" s="633" t="s">
        <v>2260</v>
      </c>
      <c r="L348" s="633"/>
      <c r="M348" s="634"/>
      <c r="N348" s="633" t="s">
        <v>1164</v>
      </c>
      <c r="O348" s="634"/>
      <c r="P348" s="634" t="s">
        <v>5421</v>
      </c>
      <c r="Q348" s="634" t="s">
        <v>5422</v>
      </c>
      <c r="R348" s="633" t="s">
        <v>114</v>
      </c>
      <c r="S348" s="633" t="s">
        <v>116</v>
      </c>
      <c r="T348" s="633" t="s">
        <v>172</v>
      </c>
      <c r="U348" s="633" t="s">
        <v>6617</v>
      </c>
      <c r="V348" s="735" t="s">
        <v>6618</v>
      </c>
      <c r="W348" s="633" t="s">
        <v>6619</v>
      </c>
      <c r="X348" s="633" t="s">
        <v>6620</v>
      </c>
      <c r="Y348" s="633" t="s">
        <v>6621</v>
      </c>
      <c r="Z348" s="595"/>
      <c r="AA348" s="595"/>
      <c r="AB348" s="595"/>
      <c r="AC348" s="595"/>
      <c r="AD348" s="595"/>
      <c r="AE348" s="595"/>
      <c r="AF348" s="595"/>
      <c r="AG348" s="595"/>
      <c r="AH348" s="595"/>
      <c r="AI348" s="595"/>
      <c r="AJ348" s="595"/>
      <c r="AK348" s="595"/>
      <c r="AL348" s="595"/>
      <c r="AM348" s="595"/>
      <c r="AN348" s="595"/>
      <c r="AO348" s="595"/>
      <c r="AP348" s="595"/>
      <c r="AQ348" s="595"/>
      <c r="AR348" s="595"/>
      <c r="AS348" s="595"/>
      <c r="AT348" s="595"/>
      <c r="AU348" s="595"/>
      <c r="AV348" s="595"/>
    </row>
    <row r="349" spans="1:48" ht="12.75" customHeight="1">
      <c r="A349" s="595"/>
      <c r="B349" s="601">
        <v>39</v>
      </c>
      <c r="C349" s="713" t="s">
        <v>6622</v>
      </c>
      <c r="D349" s="619" t="s">
        <v>6623</v>
      </c>
      <c r="E349" s="619" t="s">
        <v>376</v>
      </c>
      <c r="F349" s="715">
        <v>3</v>
      </c>
      <c r="G349" s="715" t="s">
        <v>3141</v>
      </c>
      <c r="H349" s="620" t="s">
        <v>120</v>
      </c>
      <c r="I349" s="620" t="s">
        <v>6072</v>
      </c>
      <c r="J349" s="620" t="s">
        <v>6624</v>
      </c>
      <c r="K349" s="620" t="s">
        <v>6625</v>
      </c>
      <c r="L349" s="620"/>
      <c r="M349" s="621"/>
      <c r="N349" s="620" t="s">
        <v>1164</v>
      </c>
      <c r="O349" s="595"/>
      <c r="P349" s="622" t="s">
        <v>6626</v>
      </c>
      <c r="Q349" s="622" t="s">
        <v>6627</v>
      </c>
      <c r="R349" s="620" t="s">
        <v>219</v>
      </c>
      <c r="S349" s="620"/>
      <c r="T349" s="620" t="s">
        <v>103</v>
      </c>
      <c r="U349" s="715">
        <v>22022208890</v>
      </c>
      <c r="V349" s="747" t="s">
        <v>6628</v>
      </c>
      <c r="W349" s="620"/>
      <c r="X349" s="620" t="s">
        <v>6629</v>
      </c>
      <c r="Y349" s="620" t="s">
        <v>6621</v>
      </c>
      <c r="Z349" s="595"/>
      <c r="AA349" s="595"/>
      <c r="AB349" s="595"/>
      <c r="AC349" s="595"/>
      <c r="AD349" s="595"/>
      <c r="AE349" s="595"/>
      <c r="AF349" s="595"/>
      <c r="AG349" s="595"/>
      <c r="AH349" s="595"/>
      <c r="AI349" s="595"/>
      <c r="AJ349" s="595"/>
      <c r="AK349" s="595"/>
      <c r="AL349" s="595"/>
      <c r="AM349" s="595"/>
      <c r="AN349" s="595"/>
      <c r="AO349" s="595"/>
      <c r="AP349" s="595"/>
      <c r="AQ349" s="595"/>
      <c r="AR349" s="595"/>
      <c r="AS349" s="595"/>
      <c r="AT349" s="595"/>
      <c r="AU349" s="595"/>
      <c r="AV349" s="595"/>
    </row>
    <row r="350" spans="1:48" ht="12.75" customHeight="1">
      <c r="A350" s="595"/>
      <c r="B350" s="601">
        <v>40</v>
      </c>
      <c r="C350" s="716" t="s">
        <v>6630</v>
      </c>
      <c r="D350" s="622" t="s">
        <v>6631</v>
      </c>
      <c r="E350" s="622" t="s">
        <v>376</v>
      </c>
      <c r="F350" s="620">
        <v>3</v>
      </c>
      <c r="G350" s="620" t="s">
        <v>977</v>
      </c>
      <c r="H350" s="633" t="s">
        <v>120</v>
      </c>
      <c r="I350" s="633" t="s">
        <v>2459</v>
      </c>
      <c r="J350" s="633" t="s">
        <v>2158</v>
      </c>
      <c r="K350" s="633"/>
      <c r="L350" s="633"/>
      <c r="M350" s="621"/>
      <c r="N350" s="633" t="s">
        <v>1365</v>
      </c>
      <c r="O350" s="637"/>
      <c r="P350" s="634" t="s">
        <v>6632</v>
      </c>
      <c r="Q350" s="634" t="s">
        <v>6633</v>
      </c>
      <c r="R350" s="633" t="s">
        <v>219</v>
      </c>
      <c r="S350" s="633"/>
      <c r="T350" s="633" t="s">
        <v>103</v>
      </c>
      <c r="U350" s="633">
        <v>22069335978</v>
      </c>
      <c r="V350" s="736" t="s">
        <v>6634</v>
      </c>
      <c r="W350" s="633"/>
      <c r="X350" s="633" t="s">
        <v>6635</v>
      </c>
      <c r="Y350" s="633" t="s">
        <v>6621</v>
      </c>
      <c r="Z350" s="595"/>
      <c r="AA350" s="595"/>
      <c r="AB350" s="595"/>
      <c r="AC350" s="595"/>
      <c r="AD350" s="595"/>
      <c r="AE350" s="595"/>
      <c r="AF350" s="595"/>
      <c r="AG350" s="595"/>
      <c r="AH350" s="595"/>
      <c r="AI350" s="595"/>
      <c r="AJ350" s="595"/>
      <c r="AK350" s="595"/>
      <c r="AL350" s="595"/>
      <c r="AM350" s="595"/>
      <c r="AN350" s="595"/>
      <c r="AO350" s="595"/>
      <c r="AP350" s="595"/>
      <c r="AQ350" s="595"/>
      <c r="AR350" s="595"/>
      <c r="AS350" s="595"/>
      <c r="AT350" s="595"/>
      <c r="AU350" s="595"/>
      <c r="AV350" s="595"/>
    </row>
    <row r="351" spans="1:48" ht="12" customHeight="1">
      <c r="A351" s="637"/>
      <c r="B351" s="601">
        <v>41</v>
      </c>
      <c r="C351" s="716" t="s">
        <v>2811</v>
      </c>
      <c r="D351" s="622" t="s">
        <v>6636</v>
      </c>
      <c r="E351" s="622" t="s">
        <v>376</v>
      </c>
      <c r="F351" s="620">
        <v>3</v>
      </c>
      <c r="G351" s="620" t="s">
        <v>1401</v>
      </c>
      <c r="H351" s="633" t="s">
        <v>120</v>
      </c>
      <c r="I351" s="633" t="s">
        <v>3268</v>
      </c>
      <c r="J351" s="633" t="s">
        <v>6625</v>
      </c>
      <c r="K351" s="633"/>
      <c r="L351" s="633"/>
      <c r="M351" s="621"/>
      <c r="N351" s="633" t="s">
        <v>1241</v>
      </c>
      <c r="O351" s="595"/>
      <c r="P351" s="634" t="s">
        <v>6637</v>
      </c>
      <c r="Q351" s="634" t="s">
        <v>6638</v>
      </c>
      <c r="R351" s="633" t="s">
        <v>219</v>
      </c>
      <c r="S351" s="633" t="s">
        <v>30</v>
      </c>
      <c r="T351" s="633" t="s">
        <v>103</v>
      </c>
      <c r="U351" s="633">
        <v>23028876433</v>
      </c>
      <c r="V351" s="736" t="s">
        <v>6639</v>
      </c>
      <c r="W351" s="633"/>
      <c r="X351" s="633" t="s">
        <v>6640</v>
      </c>
      <c r="Y351" s="633" t="s">
        <v>6641</v>
      </c>
      <c r="Z351" s="637"/>
      <c r="AA351" s="637"/>
      <c r="AB351" s="637"/>
      <c r="AC351" s="637"/>
      <c r="AD351" s="637"/>
      <c r="AE351" s="637"/>
      <c r="AF351" s="637"/>
      <c r="AG351" s="637"/>
      <c r="AH351" s="637"/>
      <c r="AI351" s="637"/>
      <c r="AJ351" s="637"/>
      <c r="AK351" s="637"/>
      <c r="AL351" s="637"/>
      <c r="AM351" s="637"/>
      <c r="AN351" s="637"/>
      <c r="AO351" s="637"/>
      <c r="AP351" s="637"/>
      <c r="AQ351" s="637"/>
      <c r="AR351" s="637"/>
      <c r="AS351" s="637"/>
      <c r="AT351" s="637"/>
      <c r="AU351" s="637"/>
      <c r="AV351" s="637"/>
    </row>
    <row r="352" spans="1:48" ht="12.75" customHeight="1">
      <c r="A352" s="637"/>
      <c r="B352" s="601">
        <v>42</v>
      </c>
      <c r="C352" s="716" t="s">
        <v>2579</v>
      </c>
      <c r="D352" s="622" t="s">
        <v>6642</v>
      </c>
      <c r="E352" s="622" t="s">
        <v>6140</v>
      </c>
      <c r="F352" s="620">
        <v>7</v>
      </c>
      <c r="G352" s="620" t="s">
        <v>1393</v>
      </c>
      <c r="H352" s="633" t="s">
        <v>120</v>
      </c>
      <c r="I352" s="633" t="s">
        <v>6643</v>
      </c>
      <c r="J352" s="633" t="s">
        <v>6644</v>
      </c>
      <c r="K352" s="633"/>
      <c r="L352" s="633"/>
      <c r="M352" s="621"/>
      <c r="N352" s="633" t="s">
        <v>1365</v>
      </c>
      <c r="O352" s="637"/>
      <c r="P352" s="634" t="s">
        <v>6645</v>
      </c>
      <c r="Q352" s="634" t="s">
        <v>6646</v>
      </c>
      <c r="R352" s="633" t="s">
        <v>114</v>
      </c>
      <c r="S352" s="633" t="s">
        <v>4779</v>
      </c>
      <c r="T352" s="633" t="s">
        <v>302</v>
      </c>
      <c r="U352" s="633">
        <v>22146822402</v>
      </c>
      <c r="V352" s="736" t="s">
        <v>6648</v>
      </c>
      <c r="W352" s="633"/>
      <c r="X352" s="633" t="s">
        <v>6649</v>
      </c>
      <c r="Y352" s="633" t="s">
        <v>6650</v>
      </c>
      <c r="Z352" s="637"/>
      <c r="AA352" s="637"/>
      <c r="AB352" s="637"/>
      <c r="AC352" s="637"/>
      <c r="AD352" s="637"/>
      <c r="AE352" s="637"/>
      <c r="AF352" s="637"/>
      <c r="AG352" s="637"/>
      <c r="AH352" s="637"/>
      <c r="AI352" s="637"/>
      <c r="AJ352" s="637"/>
      <c r="AK352" s="637"/>
      <c r="AL352" s="637"/>
      <c r="AM352" s="637"/>
      <c r="AN352" s="637"/>
      <c r="AO352" s="637"/>
      <c r="AP352" s="637"/>
      <c r="AQ352" s="637"/>
      <c r="AR352" s="637"/>
      <c r="AS352" s="637"/>
      <c r="AT352" s="637"/>
      <c r="AU352" s="637"/>
      <c r="AV352" s="637"/>
    </row>
    <row r="353" spans="1:48" ht="12.75" customHeight="1">
      <c r="A353" s="595"/>
      <c r="B353" s="601">
        <v>43</v>
      </c>
      <c r="C353" s="716" t="s">
        <v>2900</v>
      </c>
      <c r="D353" s="622" t="s">
        <v>3554</v>
      </c>
      <c r="E353" s="622" t="s">
        <v>376</v>
      </c>
      <c r="F353" s="620">
        <v>3</v>
      </c>
      <c r="G353" s="620" t="s">
        <v>1355</v>
      </c>
      <c r="H353" s="633" t="s">
        <v>120</v>
      </c>
      <c r="I353" s="633" t="s">
        <v>3638</v>
      </c>
      <c r="J353" s="633"/>
      <c r="K353" s="633"/>
      <c r="L353" s="633"/>
      <c r="M353" s="621"/>
      <c r="N353" s="633" t="s">
        <v>1241</v>
      </c>
      <c r="O353" s="637"/>
      <c r="P353" s="634" t="s">
        <v>6651</v>
      </c>
      <c r="Q353" s="634" t="s">
        <v>3656</v>
      </c>
      <c r="R353" s="633" t="s">
        <v>114</v>
      </c>
      <c r="S353" s="633" t="s">
        <v>116</v>
      </c>
      <c r="T353" s="633" t="s">
        <v>172</v>
      </c>
      <c r="U353" s="633">
        <v>23072028808</v>
      </c>
      <c r="V353" s="736" t="s">
        <v>6652</v>
      </c>
      <c r="W353" s="633"/>
      <c r="X353" s="633" t="s">
        <v>3659</v>
      </c>
      <c r="Y353" s="633" t="s">
        <v>6653</v>
      </c>
      <c r="Z353" s="595"/>
      <c r="AA353" s="595"/>
      <c r="AB353" s="595"/>
      <c r="AC353" s="595"/>
      <c r="AD353" s="595"/>
      <c r="AE353" s="595"/>
      <c r="AF353" s="595"/>
      <c r="AG353" s="595"/>
      <c r="AH353" s="595"/>
      <c r="AI353" s="595"/>
      <c r="AJ353" s="595"/>
      <c r="AK353" s="595"/>
      <c r="AL353" s="595"/>
      <c r="AM353" s="595"/>
      <c r="AN353" s="595"/>
      <c r="AO353" s="595"/>
      <c r="AP353" s="595"/>
      <c r="AQ353" s="595"/>
      <c r="AR353" s="595"/>
      <c r="AS353" s="595"/>
      <c r="AT353" s="595"/>
      <c r="AU353" s="595"/>
      <c r="AV353" s="595"/>
    </row>
    <row r="354" spans="1:48" ht="12.75" customHeight="1">
      <c r="A354" s="595"/>
      <c r="B354" s="601">
        <v>44</v>
      </c>
      <c r="C354" s="713" t="s">
        <v>6654</v>
      </c>
      <c r="D354" s="619" t="s">
        <v>6655</v>
      </c>
      <c r="E354" s="619" t="s">
        <v>376</v>
      </c>
      <c r="F354" s="715">
        <v>3</v>
      </c>
      <c r="G354" s="722" t="s">
        <v>6238</v>
      </c>
      <c r="H354" s="723" t="s">
        <v>120</v>
      </c>
      <c r="I354" s="723" t="s">
        <v>6249</v>
      </c>
      <c r="J354" s="723" t="s">
        <v>6250</v>
      </c>
      <c r="K354" s="723" t="s">
        <v>6566</v>
      </c>
      <c r="L354" s="723"/>
      <c r="M354" s="725"/>
      <c r="N354" s="633" t="s">
        <v>1164</v>
      </c>
      <c r="O354" s="595"/>
      <c r="P354" s="721" t="s">
        <v>6656</v>
      </c>
      <c r="Q354" s="721" t="s">
        <v>6657</v>
      </c>
      <c r="R354" s="723" t="s">
        <v>219</v>
      </c>
      <c r="S354" s="723" t="s">
        <v>30</v>
      </c>
      <c r="T354" s="723" t="s">
        <v>172</v>
      </c>
      <c r="U354" s="723">
        <v>21027249040</v>
      </c>
      <c r="V354" s="726" t="s">
        <v>6658</v>
      </c>
      <c r="W354" s="723"/>
      <c r="X354" s="723" t="s">
        <v>6659</v>
      </c>
      <c r="Y354" s="723" t="s">
        <v>6660</v>
      </c>
      <c r="Z354" s="595"/>
      <c r="AA354" s="595"/>
      <c r="AB354" s="595"/>
      <c r="AC354" s="595"/>
      <c r="AD354" s="595"/>
      <c r="AE354" s="595"/>
      <c r="AF354" s="595"/>
      <c r="AG354" s="595"/>
      <c r="AH354" s="595"/>
      <c r="AI354" s="595"/>
      <c r="AJ354" s="595"/>
      <c r="AK354" s="595"/>
      <c r="AL354" s="595"/>
      <c r="AM354" s="595"/>
      <c r="AN354" s="595"/>
      <c r="AO354" s="595"/>
      <c r="AP354" s="595"/>
      <c r="AQ354" s="595"/>
      <c r="AR354" s="595"/>
      <c r="AS354" s="595"/>
      <c r="AT354" s="595"/>
      <c r="AU354" s="595"/>
      <c r="AV354" s="595"/>
    </row>
    <row r="355" spans="1:48" ht="12.75" customHeight="1">
      <c r="A355" s="637"/>
      <c r="B355" s="601">
        <v>45</v>
      </c>
      <c r="C355" s="716" t="s">
        <v>6661</v>
      </c>
      <c r="D355" s="622" t="s">
        <v>6662</v>
      </c>
      <c r="E355" s="622" t="s">
        <v>861</v>
      </c>
      <c r="F355" s="620">
        <v>19</v>
      </c>
      <c r="G355" s="620" t="s">
        <v>2558</v>
      </c>
      <c r="H355" s="633" t="s">
        <v>30</v>
      </c>
      <c r="I355" s="633" t="s">
        <v>6150</v>
      </c>
      <c r="J355" s="633" t="s">
        <v>3384</v>
      </c>
      <c r="K355" s="633" t="s">
        <v>3222</v>
      </c>
      <c r="L355" s="633" t="s">
        <v>6663</v>
      </c>
      <c r="M355" s="621"/>
      <c r="N355" s="633" t="s">
        <v>1528</v>
      </c>
      <c r="O355" s="637"/>
      <c r="P355" s="634" t="s">
        <v>6664</v>
      </c>
      <c r="Q355" s="634" t="s">
        <v>6665</v>
      </c>
      <c r="R355" s="633" t="s">
        <v>114</v>
      </c>
      <c r="S355" s="633" t="s">
        <v>349</v>
      </c>
      <c r="T355" s="633" t="s">
        <v>103</v>
      </c>
      <c r="U355" s="633">
        <v>21082350253</v>
      </c>
      <c r="V355" s="736" t="s">
        <v>6666</v>
      </c>
      <c r="W355" s="633"/>
      <c r="X355" s="633" t="s">
        <v>6667</v>
      </c>
      <c r="Y355" s="633" t="s">
        <v>6668</v>
      </c>
      <c r="Z355" s="637"/>
      <c r="AA355" s="637"/>
      <c r="AB355" s="637"/>
      <c r="AC355" s="637"/>
      <c r="AD355" s="637"/>
      <c r="AE355" s="637"/>
      <c r="AF355" s="637"/>
      <c r="AG355" s="637"/>
      <c r="AH355" s="637"/>
      <c r="AI355" s="637"/>
      <c r="AJ355" s="637"/>
      <c r="AK355" s="637"/>
      <c r="AL355" s="637"/>
      <c r="AM355" s="637"/>
      <c r="AN355" s="637"/>
      <c r="AO355" s="637"/>
      <c r="AP355" s="637"/>
      <c r="AQ355" s="637"/>
      <c r="AR355" s="637"/>
      <c r="AS355" s="637"/>
      <c r="AT355" s="637"/>
      <c r="AU355" s="637"/>
      <c r="AV355" s="637"/>
    </row>
    <row r="356" spans="1:48" ht="12.75" customHeight="1">
      <c r="A356" s="595"/>
      <c r="B356" s="601">
        <v>46</v>
      </c>
      <c r="C356" s="716" t="s">
        <v>2706</v>
      </c>
      <c r="D356" s="622" t="s">
        <v>6669</v>
      </c>
      <c r="E356" s="622" t="s">
        <v>376</v>
      </c>
      <c r="F356" s="620">
        <v>3</v>
      </c>
      <c r="G356" s="620" t="s">
        <v>1355</v>
      </c>
      <c r="H356" s="633" t="s">
        <v>120</v>
      </c>
      <c r="I356" s="633" t="s">
        <v>3619</v>
      </c>
      <c r="J356" s="633" t="s">
        <v>6625</v>
      </c>
      <c r="K356" s="633"/>
      <c r="L356" s="633"/>
      <c r="M356" s="621"/>
      <c r="N356" s="633" t="s">
        <v>1365</v>
      </c>
      <c r="O356" s="637"/>
      <c r="P356" s="634" t="s">
        <v>6670</v>
      </c>
      <c r="Q356" s="634" t="s">
        <v>6671</v>
      </c>
      <c r="R356" s="633" t="s">
        <v>114</v>
      </c>
      <c r="S356" s="633" t="s">
        <v>176</v>
      </c>
      <c r="T356" s="633" t="s">
        <v>103</v>
      </c>
      <c r="U356" s="633">
        <v>23015667928</v>
      </c>
      <c r="V356" s="736" t="s">
        <v>6672</v>
      </c>
      <c r="W356" s="633"/>
      <c r="X356" s="633" t="s">
        <v>6673</v>
      </c>
      <c r="Y356" s="633" t="s">
        <v>6674</v>
      </c>
      <c r="Z356" s="595"/>
      <c r="AA356" s="595"/>
      <c r="AB356" s="595"/>
      <c r="AC356" s="595"/>
      <c r="AD356" s="595"/>
      <c r="AE356" s="595"/>
      <c r="AF356" s="595"/>
      <c r="AG356" s="595"/>
      <c r="AH356" s="595"/>
      <c r="AI356" s="595"/>
      <c r="AJ356" s="595"/>
      <c r="AK356" s="595"/>
      <c r="AL356" s="595"/>
      <c r="AM356" s="595"/>
      <c r="AN356" s="595"/>
      <c r="AO356" s="595"/>
      <c r="AP356" s="595"/>
      <c r="AQ356" s="595"/>
      <c r="AR356" s="595"/>
      <c r="AS356" s="595"/>
      <c r="AT356" s="595"/>
      <c r="AU356" s="595"/>
      <c r="AV356" s="595"/>
    </row>
    <row r="357" spans="1:48" ht="12.75" customHeight="1">
      <c r="A357" s="595"/>
      <c r="B357" s="601">
        <v>47</v>
      </c>
      <c r="C357" s="716" t="s">
        <v>2988</v>
      </c>
      <c r="D357" s="622" t="s">
        <v>6675</v>
      </c>
      <c r="E357" s="622" t="s">
        <v>376</v>
      </c>
      <c r="F357" s="620">
        <v>3</v>
      </c>
      <c r="G357" s="620" t="s">
        <v>1355</v>
      </c>
      <c r="H357" s="633" t="s">
        <v>120</v>
      </c>
      <c r="I357" s="633" t="s">
        <v>6676</v>
      </c>
      <c r="J357" s="633"/>
      <c r="K357" s="633"/>
      <c r="L357" s="633"/>
      <c r="M357" s="621"/>
      <c r="N357" s="633" t="s">
        <v>1241</v>
      </c>
      <c r="O357" s="637"/>
      <c r="P357" s="634" t="s">
        <v>6677</v>
      </c>
      <c r="Q357" s="634" t="s">
        <v>6678</v>
      </c>
      <c r="R357" s="633" t="s">
        <v>114</v>
      </c>
      <c r="S357" s="633" t="s">
        <v>116</v>
      </c>
      <c r="T357" s="633" t="s">
        <v>103</v>
      </c>
      <c r="U357" s="633">
        <v>23091807299</v>
      </c>
      <c r="V357" s="736" t="s">
        <v>6679</v>
      </c>
      <c r="W357" s="633"/>
      <c r="X357" s="633" t="s">
        <v>6680</v>
      </c>
      <c r="Y357" s="633" t="s">
        <v>6681</v>
      </c>
      <c r="Z357" s="595"/>
      <c r="AA357" s="595"/>
      <c r="AB357" s="595"/>
      <c r="AC357" s="595"/>
      <c r="AD357" s="595"/>
      <c r="AE357" s="595"/>
      <c r="AF357" s="595"/>
      <c r="AG357" s="595"/>
      <c r="AH357" s="595"/>
      <c r="AI357" s="595"/>
      <c r="AJ357" s="595"/>
      <c r="AK357" s="595"/>
      <c r="AL357" s="595"/>
      <c r="AM357" s="595"/>
      <c r="AN357" s="595"/>
      <c r="AO357" s="595"/>
      <c r="AP357" s="595"/>
      <c r="AQ357" s="595"/>
      <c r="AR357" s="595"/>
      <c r="AS357" s="595"/>
      <c r="AT357" s="595"/>
      <c r="AU357" s="595"/>
      <c r="AV357" s="595"/>
    </row>
    <row r="358" spans="1:48" ht="12.75" customHeight="1">
      <c r="A358" s="595"/>
      <c r="B358" s="601">
        <v>48</v>
      </c>
      <c r="C358" s="716" t="s">
        <v>6682</v>
      </c>
      <c r="D358" s="622" t="s">
        <v>6683</v>
      </c>
      <c r="E358" s="622" t="s">
        <v>6140</v>
      </c>
      <c r="F358" s="620">
        <v>7</v>
      </c>
      <c r="G358" s="620" t="s">
        <v>1244</v>
      </c>
      <c r="H358" s="633" t="s">
        <v>30</v>
      </c>
      <c r="I358" s="633" t="s">
        <v>6684</v>
      </c>
      <c r="J358" s="633" t="s">
        <v>3222</v>
      </c>
      <c r="K358" s="633" t="s">
        <v>6663</v>
      </c>
      <c r="L358" s="633"/>
      <c r="M358" s="621"/>
      <c r="N358" s="633" t="s">
        <v>1164</v>
      </c>
      <c r="O358" s="634" t="s">
        <v>1244</v>
      </c>
      <c r="P358" s="753">
        <v>32897</v>
      </c>
      <c r="Q358" s="634" t="s">
        <v>6685</v>
      </c>
      <c r="R358" s="633" t="s">
        <v>114</v>
      </c>
      <c r="S358" s="633" t="s">
        <v>176</v>
      </c>
      <c r="T358" s="633" t="s">
        <v>103</v>
      </c>
      <c r="U358" s="633">
        <v>22069335960</v>
      </c>
      <c r="V358" s="736" t="s">
        <v>6686</v>
      </c>
      <c r="W358" s="633"/>
      <c r="X358" s="633" t="s">
        <v>6687</v>
      </c>
      <c r="Y358" s="633" t="s">
        <v>6688</v>
      </c>
      <c r="Z358" s="595"/>
      <c r="AA358" s="595"/>
      <c r="AB358" s="595"/>
      <c r="AC358" s="595"/>
      <c r="AD358" s="595"/>
      <c r="AE358" s="595"/>
      <c r="AF358" s="595"/>
      <c r="AG358" s="595"/>
      <c r="AH358" s="595"/>
      <c r="AI358" s="595"/>
      <c r="AJ358" s="595"/>
      <c r="AK358" s="595"/>
      <c r="AL358" s="595"/>
      <c r="AM358" s="595"/>
      <c r="AN358" s="595"/>
      <c r="AO358" s="595"/>
      <c r="AP358" s="595"/>
      <c r="AQ358" s="595"/>
      <c r="AR358" s="595"/>
      <c r="AS358" s="595"/>
      <c r="AT358" s="595"/>
      <c r="AU358" s="595"/>
      <c r="AV358" s="595"/>
    </row>
    <row r="359" spans="1:48" ht="12.75" customHeight="1">
      <c r="A359" s="637"/>
      <c r="B359" s="601">
        <v>49</v>
      </c>
      <c r="C359" s="716" t="s">
        <v>3037</v>
      </c>
      <c r="D359" s="622" t="s">
        <v>6689</v>
      </c>
      <c r="E359" s="622" t="s">
        <v>6109</v>
      </c>
      <c r="F359" s="620">
        <v>3</v>
      </c>
      <c r="G359" s="620" t="s">
        <v>6496</v>
      </c>
      <c r="H359" s="633" t="s">
        <v>6690</v>
      </c>
      <c r="I359" s="633" t="s">
        <v>6691</v>
      </c>
      <c r="J359" s="633"/>
      <c r="K359" s="633"/>
      <c r="L359" s="633"/>
      <c r="M359" s="633"/>
      <c r="N359" s="633" t="s">
        <v>1241</v>
      </c>
      <c r="O359" s="634" t="s">
        <v>6692</v>
      </c>
      <c r="P359" s="753">
        <v>35669</v>
      </c>
      <c r="Q359" s="634" t="s">
        <v>6693</v>
      </c>
      <c r="R359" s="633" t="s">
        <v>219</v>
      </c>
      <c r="S359" s="633" t="s">
        <v>30</v>
      </c>
      <c r="T359" s="633" t="s">
        <v>172</v>
      </c>
      <c r="U359" s="770"/>
      <c r="V359" s="771" t="s">
        <v>6694</v>
      </c>
      <c r="W359" s="633"/>
      <c r="X359" s="633" t="s">
        <v>6695</v>
      </c>
      <c r="Y359" s="633" t="s">
        <v>6696</v>
      </c>
      <c r="Z359" s="637"/>
      <c r="AA359" s="637"/>
      <c r="AB359" s="637"/>
      <c r="AC359" s="637"/>
      <c r="AD359" s="637"/>
      <c r="AE359" s="637"/>
      <c r="AF359" s="637"/>
      <c r="AG359" s="637"/>
      <c r="AH359" s="637"/>
      <c r="AI359" s="637"/>
      <c r="AJ359" s="637"/>
      <c r="AK359" s="637"/>
      <c r="AL359" s="637"/>
      <c r="AM359" s="637"/>
      <c r="AN359" s="637"/>
      <c r="AO359" s="637"/>
      <c r="AP359" s="637"/>
      <c r="AQ359" s="637"/>
      <c r="AR359" s="637"/>
      <c r="AS359" s="637"/>
      <c r="AT359" s="637"/>
      <c r="AU359" s="637"/>
      <c r="AV359" s="637"/>
    </row>
    <row r="360" spans="1:48" ht="12.75" customHeight="1">
      <c r="A360" s="637"/>
      <c r="B360" s="601">
        <v>50</v>
      </c>
      <c r="C360" s="716" t="s">
        <v>2675</v>
      </c>
      <c r="D360" s="622" t="s">
        <v>6697</v>
      </c>
      <c r="E360" s="622" t="s">
        <v>376</v>
      </c>
      <c r="F360" s="620">
        <v>3</v>
      </c>
      <c r="G360" s="620" t="s">
        <v>6698</v>
      </c>
      <c r="H360" s="633" t="s">
        <v>120</v>
      </c>
      <c r="I360" s="633" t="s">
        <v>3619</v>
      </c>
      <c r="J360" s="633" t="s">
        <v>6625</v>
      </c>
      <c r="K360" s="633"/>
      <c r="L360" s="633"/>
      <c r="M360" s="621"/>
      <c r="N360" s="633" t="s">
        <v>1365</v>
      </c>
      <c r="O360" s="634" t="s">
        <v>6699</v>
      </c>
      <c r="P360" s="753">
        <v>31699</v>
      </c>
      <c r="Q360" s="634" t="s">
        <v>6700</v>
      </c>
      <c r="R360" s="633" t="s">
        <v>219</v>
      </c>
      <c r="S360" s="633"/>
      <c r="T360" s="633" t="s">
        <v>302</v>
      </c>
      <c r="U360" s="633">
        <v>23015667985</v>
      </c>
      <c r="V360" s="736" t="s">
        <v>6701</v>
      </c>
      <c r="W360" s="633"/>
      <c r="X360" s="633" t="s">
        <v>6702</v>
      </c>
      <c r="Y360" s="633" t="s">
        <v>6703</v>
      </c>
      <c r="Z360" s="637"/>
      <c r="AA360" s="637"/>
      <c r="AB360" s="637"/>
      <c r="AC360" s="637"/>
      <c r="AD360" s="637"/>
      <c r="AE360" s="637"/>
      <c r="AF360" s="637"/>
      <c r="AG360" s="637"/>
      <c r="AH360" s="637"/>
      <c r="AI360" s="637"/>
      <c r="AJ360" s="637"/>
      <c r="AK360" s="637"/>
      <c r="AL360" s="637"/>
      <c r="AM360" s="637"/>
      <c r="AN360" s="637"/>
      <c r="AO360" s="637"/>
      <c r="AP360" s="637"/>
      <c r="AQ360" s="637"/>
      <c r="AR360" s="637"/>
      <c r="AS360" s="637"/>
      <c r="AT360" s="637"/>
      <c r="AU360" s="637"/>
      <c r="AV360" s="637"/>
    </row>
    <row r="361" spans="1:48" ht="12.75" customHeight="1">
      <c r="A361" s="637"/>
      <c r="B361" s="601">
        <v>51</v>
      </c>
      <c r="C361" s="716" t="s">
        <v>6704</v>
      </c>
      <c r="D361" s="622" t="s">
        <v>6705</v>
      </c>
      <c r="E361" s="622" t="s">
        <v>6706</v>
      </c>
      <c r="F361" s="620">
        <v>3</v>
      </c>
      <c r="G361" s="620" t="s">
        <v>6698</v>
      </c>
      <c r="H361" s="633" t="s">
        <v>30</v>
      </c>
      <c r="I361" s="633" t="s">
        <v>6048</v>
      </c>
      <c r="J361" s="633" t="s">
        <v>3384</v>
      </c>
      <c r="K361" s="633" t="s">
        <v>3222</v>
      </c>
      <c r="L361" s="633" t="s">
        <v>6663</v>
      </c>
      <c r="M361" s="621"/>
      <c r="N361" s="633" t="s">
        <v>1528</v>
      </c>
      <c r="O361" s="634" t="s">
        <v>6707</v>
      </c>
      <c r="P361" s="753">
        <v>33297</v>
      </c>
      <c r="Q361" s="634" t="s">
        <v>6708</v>
      </c>
      <c r="R361" s="633" t="s">
        <v>219</v>
      </c>
      <c r="S361" s="633"/>
      <c r="T361" s="633" t="s">
        <v>172</v>
      </c>
      <c r="U361" s="633">
        <v>21062437203</v>
      </c>
      <c r="V361" s="736" t="s">
        <v>6709</v>
      </c>
      <c r="W361" s="633"/>
      <c r="X361" s="633" t="s">
        <v>6710</v>
      </c>
      <c r="Y361" s="633" t="s">
        <v>6711</v>
      </c>
      <c r="Z361" s="637"/>
      <c r="AA361" s="637"/>
      <c r="AB361" s="637"/>
      <c r="AC361" s="637"/>
      <c r="AD361" s="637"/>
      <c r="AE361" s="637"/>
      <c r="AF361" s="637"/>
      <c r="AG361" s="637"/>
      <c r="AH361" s="637"/>
      <c r="AI361" s="637"/>
      <c r="AJ361" s="637"/>
      <c r="AK361" s="637"/>
      <c r="AL361" s="637"/>
      <c r="AM361" s="637"/>
      <c r="AN361" s="637"/>
      <c r="AO361" s="637"/>
      <c r="AP361" s="637"/>
      <c r="AQ361" s="637"/>
      <c r="AR361" s="637"/>
      <c r="AS361" s="637"/>
      <c r="AT361" s="637"/>
      <c r="AU361" s="637"/>
      <c r="AV361" s="637"/>
    </row>
    <row r="362" spans="1:48" ht="12.75" customHeight="1">
      <c r="A362" s="637"/>
      <c r="B362" s="601">
        <v>52</v>
      </c>
      <c r="C362" s="716" t="s">
        <v>2634</v>
      </c>
      <c r="D362" s="622" t="s">
        <v>6712</v>
      </c>
      <c r="E362" s="622" t="s">
        <v>376</v>
      </c>
      <c r="F362" s="620">
        <v>3</v>
      </c>
      <c r="G362" s="620" t="s">
        <v>6698</v>
      </c>
      <c r="H362" s="633" t="s">
        <v>120</v>
      </c>
      <c r="I362" s="633" t="s">
        <v>3619</v>
      </c>
      <c r="J362" s="633" t="s">
        <v>6625</v>
      </c>
      <c r="K362" s="633"/>
      <c r="L362" s="633"/>
      <c r="M362" s="621"/>
      <c r="N362" s="633" t="s">
        <v>1365</v>
      </c>
      <c r="O362" s="634" t="s">
        <v>6713</v>
      </c>
      <c r="P362" s="753">
        <v>34778</v>
      </c>
      <c r="Q362" s="634" t="s">
        <v>6714</v>
      </c>
      <c r="R362" s="633" t="s">
        <v>114</v>
      </c>
      <c r="S362" s="633" t="s">
        <v>116</v>
      </c>
      <c r="T362" s="633" t="s">
        <v>172</v>
      </c>
      <c r="U362" s="633">
        <v>23015668041</v>
      </c>
      <c r="V362" s="736" t="s">
        <v>6715</v>
      </c>
      <c r="W362" s="633"/>
      <c r="X362" s="633" t="s">
        <v>6716</v>
      </c>
      <c r="Y362" s="633" t="s">
        <v>6711</v>
      </c>
      <c r="Z362" s="637"/>
      <c r="AA362" s="637"/>
      <c r="AB362" s="637"/>
      <c r="AC362" s="637"/>
      <c r="AD362" s="637"/>
      <c r="AE362" s="637"/>
      <c r="AF362" s="637"/>
      <c r="AG362" s="637"/>
      <c r="AH362" s="637"/>
      <c r="AI362" s="637"/>
      <c r="AJ362" s="637"/>
      <c r="AK362" s="637"/>
      <c r="AL362" s="637"/>
      <c r="AM362" s="637"/>
      <c r="AN362" s="637"/>
      <c r="AO362" s="637"/>
      <c r="AP362" s="637"/>
      <c r="AQ362" s="637"/>
      <c r="AR362" s="637"/>
      <c r="AS362" s="637"/>
      <c r="AT362" s="637"/>
      <c r="AU362" s="637"/>
      <c r="AV362" s="637"/>
    </row>
    <row r="363" spans="1:48" ht="12.75" customHeight="1">
      <c r="A363" s="637"/>
      <c r="B363" s="601">
        <v>53</v>
      </c>
      <c r="C363" s="716" t="s">
        <v>2651</v>
      </c>
      <c r="D363" s="622" t="s">
        <v>6717</v>
      </c>
      <c r="E363" s="622" t="s">
        <v>376</v>
      </c>
      <c r="F363" s="620">
        <v>3</v>
      </c>
      <c r="G363" s="620" t="s">
        <v>6698</v>
      </c>
      <c r="H363" s="633" t="s">
        <v>120</v>
      </c>
      <c r="I363" s="633" t="s">
        <v>3619</v>
      </c>
      <c r="J363" s="633" t="s">
        <v>6625</v>
      </c>
      <c r="K363" s="633"/>
      <c r="L363" s="633"/>
      <c r="M363" s="621"/>
      <c r="N363" s="633" t="s">
        <v>1365</v>
      </c>
      <c r="O363" s="634" t="s">
        <v>6718</v>
      </c>
      <c r="P363" s="753">
        <v>28710</v>
      </c>
      <c r="Q363" s="634" t="s">
        <v>6719</v>
      </c>
      <c r="R363" s="633" t="s">
        <v>114</v>
      </c>
      <c r="S363" s="633" t="s">
        <v>391</v>
      </c>
      <c r="T363" s="633" t="s">
        <v>172</v>
      </c>
      <c r="U363" s="633">
        <v>23015667936</v>
      </c>
      <c r="V363" s="736" t="s">
        <v>6720</v>
      </c>
      <c r="W363" s="633"/>
      <c r="X363" s="633" t="s">
        <v>6721</v>
      </c>
      <c r="Y363" s="633" t="s">
        <v>6711</v>
      </c>
      <c r="Z363" s="637"/>
      <c r="AA363" s="637"/>
      <c r="AB363" s="637"/>
      <c r="AC363" s="637"/>
      <c r="AD363" s="637"/>
      <c r="AE363" s="637"/>
      <c r="AF363" s="637"/>
      <c r="AG363" s="637"/>
      <c r="AH363" s="637"/>
      <c r="AI363" s="637"/>
      <c r="AJ363" s="637"/>
      <c r="AK363" s="637"/>
      <c r="AL363" s="637"/>
      <c r="AM363" s="637"/>
      <c r="AN363" s="637"/>
      <c r="AO363" s="637"/>
      <c r="AP363" s="637"/>
      <c r="AQ363" s="637"/>
      <c r="AR363" s="637"/>
      <c r="AS363" s="637"/>
      <c r="AT363" s="637"/>
      <c r="AU363" s="637"/>
      <c r="AV363" s="637"/>
    </row>
    <row r="364" spans="1:48" ht="12.75" customHeight="1">
      <c r="A364" s="637"/>
      <c r="B364" s="601">
        <v>54</v>
      </c>
      <c r="C364" s="716" t="s">
        <v>2667</v>
      </c>
      <c r="D364" s="622" t="s">
        <v>6722</v>
      </c>
      <c r="E364" s="622" t="s">
        <v>376</v>
      </c>
      <c r="F364" s="620">
        <v>3</v>
      </c>
      <c r="G364" s="620" t="s">
        <v>6698</v>
      </c>
      <c r="H364" s="633" t="s">
        <v>120</v>
      </c>
      <c r="I364" s="633" t="s">
        <v>3619</v>
      </c>
      <c r="J364" s="633" t="s">
        <v>6625</v>
      </c>
      <c r="K364" s="633"/>
      <c r="L364" s="633"/>
      <c r="M364" s="621"/>
      <c r="N364" s="633" t="s">
        <v>1365</v>
      </c>
      <c r="O364" s="634" t="s">
        <v>6723</v>
      </c>
      <c r="P364" s="753">
        <v>31685</v>
      </c>
      <c r="Q364" s="634" t="s">
        <v>6724</v>
      </c>
      <c r="R364" s="633" t="s">
        <v>114</v>
      </c>
      <c r="S364" s="633" t="s">
        <v>176</v>
      </c>
      <c r="T364" s="633" t="s">
        <v>172</v>
      </c>
      <c r="U364" s="633">
        <v>23015668025</v>
      </c>
      <c r="V364" s="736" t="s">
        <v>6725</v>
      </c>
      <c r="W364" s="633"/>
      <c r="X364" s="633" t="s">
        <v>6726</v>
      </c>
      <c r="Y364" s="633" t="s">
        <v>6711</v>
      </c>
      <c r="Z364" s="637"/>
      <c r="AA364" s="637"/>
      <c r="AB364" s="637"/>
      <c r="AC364" s="637"/>
      <c r="AD364" s="637"/>
      <c r="AE364" s="637"/>
      <c r="AF364" s="637"/>
      <c r="AG364" s="637"/>
      <c r="AH364" s="637"/>
      <c r="AI364" s="637"/>
      <c r="AJ364" s="637"/>
      <c r="AK364" s="637"/>
      <c r="AL364" s="637"/>
      <c r="AM364" s="637"/>
      <c r="AN364" s="637"/>
      <c r="AO364" s="637"/>
      <c r="AP364" s="637"/>
      <c r="AQ364" s="637"/>
      <c r="AR364" s="637"/>
      <c r="AS364" s="637"/>
      <c r="AT364" s="637"/>
      <c r="AU364" s="637"/>
      <c r="AV364" s="637"/>
    </row>
    <row r="365" spans="1:48" ht="12.75" customHeight="1">
      <c r="A365" s="637"/>
      <c r="B365" s="601">
        <v>55</v>
      </c>
      <c r="C365" s="716" t="s">
        <v>2956</v>
      </c>
      <c r="D365" s="622" t="s">
        <v>6727</v>
      </c>
      <c r="E365" s="622" t="s">
        <v>376</v>
      </c>
      <c r="F365" s="620">
        <v>3</v>
      </c>
      <c r="G365" s="620" t="s">
        <v>6698</v>
      </c>
      <c r="H365" s="633" t="s">
        <v>120</v>
      </c>
      <c r="I365" s="633" t="s">
        <v>6594</v>
      </c>
      <c r="J365" s="633" t="s">
        <v>2346</v>
      </c>
      <c r="K365" s="633"/>
      <c r="L365" s="633"/>
      <c r="M365" s="621"/>
      <c r="N365" s="633" t="s">
        <v>1241</v>
      </c>
      <c r="O365" s="634" t="s">
        <v>6728</v>
      </c>
      <c r="P365" s="753">
        <v>31446</v>
      </c>
      <c r="Q365" s="634" t="s">
        <v>6729</v>
      </c>
      <c r="R365" s="633" t="s">
        <v>114</v>
      </c>
      <c r="S365" s="633" t="s">
        <v>176</v>
      </c>
      <c r="T365" s="633" t="s">
        <v>172</v>
      </c>
      <c r="U365" s="633">
        <v>23072028824</v>
      </c>
      <c r="V365" s="736" t="s">
        <v>6730</v>
      </c>
      <c r="W365" s="633"/>
      <c r="X365" s="633" t="s">
        <v>6731</v>
      </c>
      <c r="Y365" s="633" t="s">
        <v>6711</v>
      </c>
      <c r="Z365" s="637"/>
      <c r="AA365" s="637"/>
      <c r="AB365" s="637"/>
      <c r="AC365" s="637"/>
      <c r="AD365" s="637"/>
      <c r="AE365" s="637"/>
      <c r="AF365" s="637"/>
      <c r="AG365" s="637"/>
      <c r="AH365" s="637"/>
      <c r="AI365" s="637"/>
      <c r="AJ365" s="637"/>
      <c r="AK365" s="637"/>
      <c r="AL365" s="637"/>
      <c r="AM365" s="637"/>
      <c r="AN365" s="637"/>
      <c r="AO365" s="637"/>
      <c r="AP365" s="637"/>
      <c r="AQ365" s="637"/>
      <c r="AR365" s="637"/>
      <c r="AS365" s="637"/>
      <c r="AT365" s="637"/>
      <c r="AU365" s="637"/>
      <c r="AV365" s="637"/>
    </row>
    <row r="366" spans="1:48" ht="12.75" customHeight="1">
      <c r="A366" s="637"/>
      <c r="B366" s="601">
        <v>56</v>
      </c>
      <c r="C366" s="716" t="s">
        <v>916</v>
      </c>
      <c r="D366" s="622" t="s">
        <v>1819</v>
      </c>
      <c r="E366" s="622" t="s">
        <v>376</v>
      </c>
      <c r="F366" s="620">
        <v>3</v>
      </c>
      <c r="G366" s="620" t="s">
        <v>6496</v>
      </c>
      <c r="H366" s="633" t="s">
        <v>120</v>
      </c>
      <c r="I366" s="633" t="s">
        <v>2460</v>
      </c>
      <c r="J366" s="633" t="s">
        <v>2461</v>
      </c>
      <c r="K366" s="633"/>
      <c r="L366" s="633"/>
      <c r="M366" s="633"/>
      <c r="N366" s="633" t="s">
        <v>1365</v>
      </c>
      <c r="O366" s="634" t="s">
        <v>917</v>
      </c>
      <c r="P366" s="753">
        <v>30268</v>
      </c>
      <c r="Q366" s="634" t="s">
        <v>6732</v>
      </c>
      <c r="R366" s="633" t="s">
        <v>114</v>
      </c>
      <c r="S366" s="633" t="s">
        <v>6733</v>
      </c>
      <c r="T366" s="633" t="s">
        <v>172</v>
      </c>
      <c r="U366" s="633">
        <v>22146822360</v>
      </c>
      <c r="V366" s="736" t="s">
        <v>6734</v>
      </c>
      <c r="W366" s="633"/>
      <c r="X366" s="633" t="s">
        <v>6735</v>
      </c>
      <c r="Y366" s="633" t="s">
        <v>6696</v>
      </c>
      <c r="Z366" s="637"/>
      <c r="AA366" s="637"/>
      <c r="AB366" s="637"/>
      <c r="AC366" s="637"/>
      <c r="AD366" s="637"/>
      <c r="AE366" s="637"/>
      <c r="AF366" s="637"/>
      <c r="AG366" s="637"/>
      <c r="AH366" s="637"/>
      <c r="AI366" s="637"/>
      <c r="AJ366" s="637"/>
      <c r="AK366" s="637"/>
      <c r="AL366" s="637"/>
      <c r="AM366" s="637"/>
      <c r="AN366" s="637"/>
      <c r="AO366" s="637"/>
      <c r="AP366" s="637"/>
      <c r="AQ366" s="637"/>
      <c r="AR366" s="637"/>
      <c r="AS366" s="637"/>
      <c r="AT366" s="637"/>
      <c r="AU366" s="637"/>
      <c r="AV366" s="637"/>
    </row>
    <row r="367" spans="1:48" ht="12.75" customHeight="1">
      <c r="A367" s="595"/>
      <c r="B367" s="601">
        <v>57</v>
      </c>
      <c r="C367" s="726" t="s">
        <v>6736</v>
      </c>
      <c r="D367" s="721" t="s">
        <v>6737</v>
      </c>
      <c r="E367" s="721" t="s">
        <v>6140</v>
      </c>
      <c r="F367" s="723">
        <v>7</v>
      </c>
      <c r="G367" s="723" t="s">
        <v>6446</v>
      </c>
      <c r="H367" s="649" t="s">
        <v>120</v>
      </c>
      <c r="I367" s="649" t="s">
        <v>6447</v>
      </c>
      <c r="J367" s="649" t="s">
        <v>6448</v>
      </c>
      <c r="K367" s="649" t="s">
        <v>6566</v>
      </c>
      <c r="L367" s="649"/>
      <c r="M367" s="725"/>
      <c r="N367" s="649" t="s">
        <v>1164</v>
      </c>
      <c r="O367" s="755" t="s">
        <v>278</v>
      </c>
      <c r="P367" s="772">
        <v>29778</v>
      </c>
      <c r="Q367" s="755" t="s">
        <v>6738</v>
      </c>
      <c r="R367" s="649" t="s">
        <v>114</v>
      </c>
      <c r="S367" s="649" t="s">
        <v>176</v>
      </c>
      <c r="T367" s="649" t="s">
        <v>172</v>
      </c>
      <c r="U367" s="649" t="s">
        <v>6739</v>
      </c>
      <c r="V367" s="756" t="s">
        <v>6740</v>
      </c>
      <c r="W367" s="649"/>
      <c r="X367" s="649" t="s">
        <v>6741</v>
      </c>
      <c r="Y367" s="649" t="s">
        <v>6742</v>
      </c>
      <c r="Z367" s="597"/>
      <c r="AA367" s="597"/>
      <c r="AB367" s="597"/>
      <c r="AC367" s="597"/>
      <c r="AD367" s="597"/>
      <c r="AE367" s="597"/>
      <c r="AF367" s="597"/>
      <c r="AG367" s="597"/>
      <c r="AH367" s="597"/>
      <c r="AI367" s="597"/>
      <c r="AJ367" s="597"/>
      <c r="AK367" s="597"/>
      <c r="AL367" s="597"/>
      <c r="AM367" s="597"/>
      <c r="AN367" s="597"/>
      <c r="AO367" s="597"/>
      <c r="AP367" s="597"/>
      <c r="AQ367" s="597"/>
      <c r="AR367" s="597"/>
      <c r="AS367" s="597"/>
      <c r="AT367" s="597"/>
      <c r="AU367" s="597"/>
      <c r="AV367" s="597"/>
    </row>
    <row r="368" spans="1:48" ht="12.75" customHeight="1">
      <c r="A368" s="595"/>
      <c r="B368" s="601">
        <v>58</v>
      </c>
      <c r="C368" s="773" t="s">
        <v>6743</v>
      </c>
      <c r="D368" s="774" t="s">
        <v>6744</v>
      </c>
      <c r="E368" s="775" t="s">
        <v>861</v>
      </c>
      <c r="F368" s="776">
        <v>19</v>
      </c>
      <c r="G368" s="776" t="s">
        <v>6745</v>
      </c>
      <c r="H368" s="776" t="s">
        <v>6746</v>
      </c>
      <c r="I368" s="776"/>
      <c r="J368" s="776"/>
      <c r="K368" s="776"/>
      <c r="L368" s="776"/>
      <c r="M368" s="777">
        <v>45271</v>
      </c>
      <c r="N368" s="776" t="s">
        <v>1581</v>
      </c>
      <c r="O368" s="775" t="s">
        <v>6747</v>
      </c>
      <c r="P368" s="778">
        <v>32398</v>
      </c>
      <c r="Q368" s="775" t="s">
        <v>6748</v>
      </c>
      <c r="R368" s="776" t="s">
        <v>114</v>
      </c>
      <c r="S368" s="776" t="s">
        <v>349</v>
      </c>
      <c r="T368" s="776" t="s">
        <v>172</v>
      </c>
      <c r="U368" s="776">
        <v>18068148966</v>
      </c>
      <c r="V368" s="779" t="s">
        <v>6749</v>
      </c>
      <c r="W368" s="776" t="s">
        <v>6750</v>
      </c>
      <c r="X368" s="776" t="s">
        <v>6751</v>
      </c>
      <c r="Y368" s="776" t="s">
        <v>6752</v>
      </c>
      <c r="Z368" s="595"/>
      <c r="AA368" s="595"/>
      <c r="AB368" s="595"/>
      <c r="AC368" s="595"/>
      <c r="AD368" s="595"/>
      <c r="AE368" s="595"/>
      <c r="AF368" s="595"/>
      <c r="AG368" s="595"/>
      <c r="AH368" s="595"/>
      <c r="AI368" s="595"/>
      <c r="AJ368" s="595"/>
      <c r="AK368" s="595"/>
      <c r="AL368" s="595"/>
      <c r="AM368" s="595"/>
      <c r="AN368" s="595"/>
      <c r="AO368" s="595"/>
      <c r="AP368" s="595"/>
      <c r="AQ368" s="595"/>
      <c r="AR368" s="595"/>
      <c r="AS368" s="595"/>
      <c r="AT368" s="595"/>
      <c r="AU368" s="595"/>
      <c r="AV368" s="595"/>
    </row>
    <row r="369" spans="1:48" ht="12.75" customHeight="1">
      <c r="A369" s="637"/>
      <c r="B369" s="601">
        <v>59</v>
      </c>
      <c r="C369" s="732" t="s">
        <v>2758</v>
      </c>
      <c r="D369" s="634" t="s">
        <v>6753</v>
      </c>
      <c r="E369" s="634" t="s">
        <v>376</v>
      </c>
      <c r="F369" s="633">
        <v>3</v>
      </c>
      <c r="G369" s="620" t="s">
        <v>1028</v>
      </c>
      <c r="H369" s="633" t="s">
        <v>120</v>
      </c>
      <c r="I369" s="633" t="s">
        <v>6754</v>
      </c>
      <c r="J369" s="633" t="s">
        <v>6755</v>
      </c>
      <c r="K369" s="633"/>
      <c r="L369" s="633"/>
      <c r="M369" s="634"/>
      <c r="N369" s="633" t="s">
        <v>1365</v>
      </c>
      <c r="O369" s="634" t="s">
        <v>1096</v>
      </c>
      <c r="P369" s="753">
        <v>32051</v>
      </c>
      <c r="Q369" s="634" t="s">
        <v>6756</v>
      </c>
      <c r="R369" s="633" t="s">
        <v>114</v>
      </c>
      <c r="S369" s="633" t="s">
        <v>176</v>
      </c>
      <c r="T369" s="633" t="s">
        <v>302</v>
      </c>
      <c r="U369" s="633">
        <v>23028876334</v>
      </c>
      <c r="V369" s="735" t="s">
        <v>6757</v>
      </c>
      <c r="W369" s="633"/>
      <c r="X369" s="633" t="s">
        <v>6758</v>
      </c>
      <c r="Y369" s="649" t="s">
        <v>6742</v>
      </c>
      <c r="Z369" s="637"/>
      <c r="AA369" s="637"/>
      <c r="AB369" s="637"/>
      <c r="AC369" s="637"/>
      <c r="AD369" s="637"/>
      <c r="AE369" s="637"/>
      <c r="AF369" s="637"/>
      <c r="AG369" s="637"/>
      <c r="AH369" s="637"/>
      <c r="AI369" s="637"/>
      <c r="AJ369" s="637"/>
      <c r="AK369" s="637"/>
      <c r="AL369" s="637"/>
      <c r="AM369" s="637"/>
      <c r="AN369" s="637"/>
      <c r="AO369" s="637"/>
      <c r="AP369" s="637"/>
      <c r="AQ369" s="637"/>
      <c r="AR369" s="637"/>
      <c r="AS369" s="637"/>
      <c r="AT369" s="637"/>
      <c r="AU369" s="637"/>
      <c r="AV369" s="637"/>
    </row>
    <row r="370" spans="1:48" ht="12.75" customHeight="1">
      <c r="A370" s="637"/>
      <c r="B370" s="601">
        <v>60</v>
      </c>
      <c r="C370" s="716" t="s">
        <v>6759</v>
      </c>
      <c r="D370" s="622" t="s">
        <v>6760</v>
      </c>
      <c r="E370" s="622" t="s">
        <v>6149</v>
      </c>
      <c r="F370" s="620">
        <v>11</v>
      </c>
      <c r="G370" s="620" t="s">
        <v>6698</v>
      </c>
      <c r="H370" s="633" t="s">
        <v>30</v>
      </c>
      <c r="I370" s="633" t="s">
        <v>6048</v>
      </c>
      <c r="J370" s="633" t="s">
        <v>3384</v>
      </c>
      <c r="K370" s="633" t="s">
        <v>3222</v>
      </c>
      <c r="L370" s="633" t="s">
        <v>6663</v>
      </c>
      <c r="M370" s="621"/>
      <c r="N370" s="633" t="s">
        <v>1528</v>
      </c>
      <c r="O370" s="634" t="s">
        <v>6761</v>
      </c>
      <c r="P370" s="753">
        <v>30260</v>
      </c>
      <c r="Q370" s="634" t="s">
        <v>6762</v>
      </c>
      <c r="R370" s="633" t="s">
        <v>114</v>
      </c>
      <c r="S370" s="633" t="s">
        <v>176</v>
      </c>
      <c r="T370" s="633" t="s">
        <v>302</v>
      </c>
      <c r="U370" s="633">
        <v>21062437195</v>
      </c>
      <c r="V370" s="736" t="s">
        <v>6763</v>
      </c>
      <c r="W370" s="633"/>
      <c r="X370" s="633" t="s">
        <v>6764</v>
      </c>
      <c r="Y370" s="633" t="s">
        <v>6765</v>
      </c>
      <c r="Z370" s="637"/>
      <c r="AA370" s="637"/>
      <c r="AB370" s="637"/>
      <c r="AC370" s="637"/>
      <c r="AD370" s="637"/>
      <c r="AE370" s="637"/>
      <c r="AF370" s="637"/>
      <c r="AG370" s="637"/>
      <c r="AH370" s="637"/>
      <c r="AI370" s="637"/>
      <c r="AJ370" s="637"/>
      <c r="AK370" s="637"/>
      <c r="AL370" s="637"/>
      <c r="AM370" s="637"/>
      <c r="AN370" s="637"/>
      <c r="AO370" s="637"/>
      <c r="AP370" s="637"/>
      <c r="AQ370" s="637"/>
      <c r="AR370" s="637"/>
      <c r="AS370" s="637"/>
      <c r="AT370" s="637"/>
      <c r="AU370" s="637"/>
      <c r="AV370" s="637"/>
    </row>
    <row r="371" spans="1:48" ht="12.75" customHeight="1">
      <c r="A371" s="637"/>
      <c r="B371" s="601">
        <v>61</v>
      </c>
      <c r="C371" s="716" t="s">
        <v>6766</v>
      </c>
      <c r="D371" s="622" t="s">
        <v>6767</v>
      </c>
      <c r="E371" s="634" t="s">
        <v>6140</v>
      </c>
      <c r="F371" s="620">
        <v>7</v>
      </c>
      <c r="G371" s="620" t="s">
        <v>100</v>
      </c>
      <c r="H371" s="633" t="s">
        <v>6768</v>
      </c>
      <c r="I371" s="633" t="s">
        <v>5942</v>
      </c>
      <c r="J371" s="633" t="s">
        <v>6487</v>
      </c>
      <c r="K371" s="633" t="s">
        <v>6488</v>
      </c>
      <c r="L371" s="633"/>
      <c r="M371" s="621"/>
      <c r="N371" s="633" t="s">
        <v>1164</v>
      </c>
      <c r="O371" s="634" t="s">
        <v>100</v>
      </c>
      <c r="P371" s="753">
        <v>29932</v>
      </c>
      <c r="Q371" s="634" t="s">
        <v>6769</v>
      </c>
      <c r="R371" s="633" t="s">
        <v>114</v>
      </c>
      <c r="S371" s="633" t="s">
        <v>176</v>
      </c>
      <c r="T371" s="633" t="s">
        <v>172</v>
      </c>
      <c r="U371" s="633">
        <v>21028400816</v>
      </c>
      <c r="V371" s="736" t="s">
        <v>6770</v>
      </c>
      <c r="W371" s="633" t="s">
        <v>6771</v>
      </c>
      <c r="X371" s="633" t="s">
        <v>6772</v>
      </c>
      <c r="Y371" s="633" t="s">
        <v>6765</v>
      </c>
      <c r="Z371" s="637"/>
      <c r="AA371" s="637"/>
      <c r="AB371" s="637"/>
      <c r="AC371" s="637"/>
      <c r="AD371" s="637"/>
      <c r="AE371" s="637"/>
      <c r="AF371" s="637"/>
      <c r="AG371" s="637"/>
      <c r="AH371" s="637"/>
      <c r="AI371" s="637"/>
      <c r="AJ371" s="637"/>
      <c r="AK371" s="637"/>
      <c r="AL371" s="637"/>
      <c r="AM371" s="637"/>
      <c r="AN371" s="637"/>
      <c r="AO371" s="637"/>
      <c r="AP371" s="637"/>
      <c r="AQ371" s="637"/>
      <c r="AR371" s="637"/>
      <c r="AS371" s="637"/>
      <c r="AT371" s="637"/>
      <c r="AU371" s="637"/>
      <c r="AV371" s="637"/>
    </row>
    <row r="372" spans="1:48" ht="12.75" customHeight="1">
      <c r="A372" s="637"/>
      <c r="B372" s="601">
        <v>62</v>
      </c>
      <c r="C372" s="716" t="s">
        <v>6773</v>
      </c>
      <c r="D372" s="622" t="s">
        <v>6774</v>
      </c>
      <c r="E372" s="622" t="s">
        <v>376</v>
      </c>
      <c r="F372" s="620">
        <v>3</v>
      </c>
      <c r="G372" s="620" t="s">
        <v>6698</v>
      </c>
      <c r="H372" s="633" t="s">
        <v>120</v>
      </c>
      <c r="I372" s="633" t="s">
        <v>6204</v>
      </c>
      <c r="J372" s="633" t="s">
        <v>6377</v>
      </c>
      <c r="K372" s="633" t="s">
        <v>3222</v>
      </c>
      <c r="L372" s="633" t="s">
        <v>6663</v>
      </c>
      <c r="M372" s="621"/>
      <c r="N372" s="633" t="s">
        <v>1528</v>
      </c>
      <c r="O372" s="634" t="s">
        <v>6775</v>
      </c>
      <c r="P372" s="753">
        <v>34143</v>
      </c>
      <c r="Q372" s="634" t="s">
        <v>6776</v>
      </c>
      <c r="R372" s="633" t="s">
        <v>114</v>
      </c>
      <c r="S372" s="633" t="s">
        <v>116</v>
      </c>
      <c r="T372" s="633" t="s">
        <v>103</v>
      </c>
      <c r="U372" s="633">
        <v>22002451528</v>
      </c>
      <c r="V372" s="736" t="s">
        <v>6777</v>
      </c>
      <c r="W372" s="633"/>
      <c r="X372" s="633" t="s">
        <v>6778</v>
      </c>
      <c r="Y372" s="633" t="s">
        <v>6779</v>
      </c>
      <c r="Z372" s="637"/>
      <c r="AA372" s="637"/>
      <c r="AB372" s="637"/>
      <c r="AC372" s="637"/>
      <c r="AD372" s="637"/>
      <c r="AE372" s="637"/>
      <c r="AF372" s="637"/>
      <c r="AG372" s="637"/>
      <c r="AH372" s="637"/>
      <c r="AI372" s="637"/>
      <c r="AJ372" s="637"/>
      <c r="AK372" s="637"/>
      <c r="AL372" s="637"/>
      <c r="AM372" s="637"/>
      <c r="AN372" s="637"/>
      <c r="AO372" s="637"/>
      <c r="AP372" s="637"/>
      <c r="AQ372" s="637"/>
      <c r="AR372" s="637"/>
      <c r="AS372" s="637"/>
      <c r="AT372" s="637"/>
      <c r="AU372" s="637"/>
      <c r="AV372" s="637"/>
    </row>
    <row r="373" spans="1:48" ht="12.75" customHeight="1">
      <c r="A373" s="637"/>
      <c r="B373" s="601">
        <v>63</v>
      </c>
      <c r="C373" s="716" t="s">
        <v>2661</v>
      </c>
      <c r="D373" s="622" t="s">
        <v>6780</v>
      </c>
      <c r="E373" s="622" t="s">
        <v>376</v>
      </c>
      <c r="F373" s="620">
        <v>3</v>
      </c>
      <c r="G373" s="620" t="s">
        <v>6698</v>
      </c>
      <c r="H373" s="633" t="s">
        <v>120</v>
      </c>
      <c r="I373" s="633" t="s">
        <v>3619</v>
      </c>
      <c r="J373" s="633" t="s">
        <v>6625</v>
      </c>
      <c r="K373" s="633"/>
      <c r="L373" s="633"/>
      <c r="M373" s="621"/>
      <c r="N373" s="633" t="s">
        <v>1365</v>
      </c>
      <c r="O373" s="634" t="s">
        <v>6775</v>
      </c>
      <c r="P373" s="753">
        <v>36916</v>
      </c>
      <c r="Q373" s="634" t="s">
        <v>6781</v>
      </c>
      <c r="R373" s="633" t="s">
        <v>114</v>
      </c>
      <c r="S373" s="633" t="s">
        <v>116</v>
      </c>
      <c r="T373" s="633" t="s">
        <v>103</v>
      </c>
      <c r="U373" s="633">
        <v>23015668009</v>
      </c>
      <c r="V373" s="736" t="s">
        <v>6782</v>
      </c>
      <c r="W373" s="633"/>
      <c r="X373" s="633" t="s">
        <v>6784</v>
      </c>
      <c r="Y373" s="633" t="s">
        <v>6779</v>
      </c>
      <c r="Z373" s="637"/>
      <c r="AA373" s="637"/>
      <c r="AB373" s="637"/>
      <c r="AC373" s="637"/>
      <c r="AD373" s="637"/>
      <c r="AE373" s="637"/>
      <c r="AF373" s="637"/>
      <c r="AG373" s="637"/>
      <c r="AH373" s="637"/>
      <c r="AI373" s="637"/>
      <c r="AJ373" s="637"/>
      <c r="AK373" s="637"/>
      <c r="AL373" s="637"/>
      <c r="AM373" s="637"/>
      <c r="AN373" s="637"/>
      <c r="AO373" s="637"/>
      <c r="AP373" s="637"/>
      <c r="AQ373" s="637"/>
      <c r="AR373" s="637"/>
      <c r="AS373" s="637"/>
      <c r="AT373" s="637"/>
      <c r="AU373" s="637"/>
      <c r="AV373" s="637"/>
    </row>
    <row r="374" spans="1:48" ht="12.75" customHeight="1">
      <c r="A374" s="637"/>
      <c r="B374" s="601">
        <v>64</v>
      </c>
      <c r="C374" s="716" t="s">
        <v>2683</v>
      </c>
      <c r="D374" s="622" t="s">
        <v>6785</v>
      </c>
      <c r="E374" s="622" t="s">
        <v>376</v>
      </c>
      <c r="F374" s="620">
        <v>3</v>
      </c>
      <c r="G374" s="620" t="s">
        <v>6698</v>
      </c>
      <c r="H374" s="633" t="s">
        <v>120</v>
      </c>
      <c r="I374" s="633" t="s">
        <v>3619</v>
      </c>
      <c r="J374" s="633" t="s">
        <v>6625</v>
      </c>
      <c r="K374" s="633"/>
      <c r="L374" s="633"/>
      <c r="M374" s="621"/>
      <c r="N374" s="633" t="s">
        <v>1365</v>
      </c>
      <c r="O374" s="634" t="s">
        <v>6786</v>
      </c>
      <c r="P374" s="753">
        <v>31226</v>
      </c>
      <c r="Q374" s="634" t="s">
        <v>6787</v>
      </c>
      <c r="R374" s="633" t="s">
        <v>114</v>
      </c>
      <c r="S374" s="633" t="s">
        <v>176</v>
      </c>
      <c r="T374" s="633" t="s">
        <v>172</v>
      </c>
      <c r="U374" s="633">
        <v>23015667951</v>
      </c>
      <c r="V374" s="736" t="s">
        <v>6788</v>
      </c>
      <c r="W374" s="633"/>
      <c r="X374" s="633" t="s">
        <v>6789</v>
      </c>
      <c r="Y374" s="633" t="s">
        <v>6779</v>
      </c>
      <c r="Z374" s="637"/>
      <c r="AA374" s="637"/>
      <c r="AB374" s="637"/>
      <c r="AC374" s="637"/>
      <c r="AD374" s="637"/>
      <c r="AE374" s="637"/>
      <c r="AF374" s="637"/>
      <c r="AG374" s="637"/>
      <c r="AH374" s="637"/>
      <c r="AI374" s="637"/>
      <c r="AJ374" s="637"/>
      <c r="AK374" s="637"/>
      <c r="AL374" s="637"/>
      <c r="AM374" s="637"/>
      <c r="AN374" s="637"/>
      <c r="AO374" s="637"/>
      <c r="AP374" s="637"/>
      <c r="AQ374" s="637"/>
      <c r="AR374" s="637"/>
      <c r="AS374" s="637"/>
      <c r="AT374" s="637"/>
      <c r="AU374" s="637"/>
      <c r="AV374" s="637"/>
    </row>
    <row r="375" spans="1:48" ht="12.75" customHeight="1">
      <c r="A375" s="637"/>
      <c r="B375" s="601">
        <v>65</v>
      </c>
      <c r="C375" s="716" t="s">
        <v>2963</v>
      </c>
      <c r="D375" s="622" t="s">
        <v>6790</v>
      </c>
      <c r="E375" s="622" t="s">
        <v>376</v>
      </c>
      <c r="F375" s="620">
        <v>3</v>
      </c>
      <c r="G375" s="620" t="s">
        <v>6698</v>
      </c>
      <c r="H375" s="633" t="s">
        <v>120</v>
      </c>
      <c r="I375" s="633" t="s">
        <v>6594</v>
      </c>
      <c r="J375" s="633" t="s">
        <v>2346</v>
      </c>
      <c r="K375" s="633"/>
      <c r="L375" s="633"/>
      <c r="M375" s="621"/>
      <c r="N375" s="633" t="s">
        <v>1241</v>
      </c>
      <c r="O375" s="634" t="s">
        <v>6791</v>
      </c>
      <c r="P375" s="753">
        <v>36157</v>
      </c>
      <c r="Q375" s="634" t="s">
        <v>6792</v>
      </c>
      <c r="R375" s="633" t="s">
        <v>114</v>
      </c>
      <c r="S375" s="633" t="s">
        <v>116</v>
      </c>
      <c r="T375" s="633" t="s">
        <v>172</v>
      </c>
      <c r="U375" s="633">
        <v>23072028675</v>
      </c>
      <c r="V375" s="736" t="s">
        <v>6793</v>
      </c>
      <c r="W375" s="633"/>
      <c r="X375" s="633" t="s">
        <v>6794</v>
      </c>
      <c r="Y375" s="633" t="s">
        <v>6779</v>
      </c>
      <c r="Z375" s="637"/>
      <c r="AA375" s="637"/>
      <c r="AB375" s="637"/>
      <c r="AC375" s="637"/>
      <c r="AD375" s="637"/>
      <c r="AE375" s="637"/>
      <c r="AF375" s="637"/>
      <c r="AG375" s="637"/>
      <c r="AH375" s="637"/>
      <c r="AI375" s="637"/>
      <c r="AJ375" s="637"/>
      <c r="AK375" s="637"/>
      <c r="AL375" s="637"/>
      <c r="AM375" s="637"/>
      <c r="AN375" s="637"/>
      <c r="AO375" s="637"/>
      <c r="AP375" s="637"/>
      <c r="AQ375" s="637"/>
      <c r="AR375" s="637"/>
      <c r="AS375" s="637"/>
      <c r="AT375" s="637"/>
      <c r="AU375" s="637"/>
      <c r="AV375" s="637"/>
    </row>
    <row r="376" spans="1:48" ht="12.75" customHeight="1">
      <c r="A376" s="637"/>
      <c r="B376" s="601">
        <v>66</v>
      </c>
      <c r="C376" s="716" t="s">
        <v>2972</v>
      </c>
      <c r="D376" s="622" t="s">
        <v>6795</v>
      </c>
      <c r="E376" s="622" t="s">
        <v>376</v>
      </c>
      <c r="F376" s="620">
        <v>3</v>
      </c>
      <c r="G376" s="620" t="s">
        <v>6698</v>
      </c>
      <c r="H376" s="633" t="s">
        <v>120</v>
      </c>
      <c r="I376" s="633" t="s">
        <v>6594</v>
      </c>
      <c r="J376" s="633" t="s">
        <v>2346</v>
      </c>
      <c r="K376" s="633"/>
      <c r="L376" s="633"/>
      <c r="M376" s="621"/>
      <c r="N376" s="633" t="s">
        <v>1241</v>
      </c>
      <c r="O376" s="634" t="s">
        <v>6718</v>
      </c>
      <c r="P376" s="753">
        <v>33227</v>
      </c>
      <c r="Q376" s="634" t="s">
        <v>6796</v>
      </c>
      <c r="R376" s="633" t="s">
        <v>294</v>
      </c>
      <c r="S376" s="633" t="s">
        <v>6797</v>
      </c>
      <c r="T376" s="633" t="s">
        <v>172</v>
      </c>
      <c r="U376" s="633">
        <v>23072028667</v>
      </c>
      <c r="V376" s="736" t="s">
        <v>6798</v>
      </c>
      <c r="W376" s="633"/>
      <c r="X376" s="633" t="s">
        <v>6799</v>
      </c>
      <c r="Y376" s="633" t="s">
        <v>6779</v>
      </c>
      <c r="Z376" s="637"/>
      <c r="AA376" s="637"/>
      <c r="AB376" s="637"/>
      <c r="AC376" s="637"/>
      <c r="AD376" s="637"/>
      <c r="AE376" s="637"/>
      <c r="AF376" s="637"/>
      <c r="AG376" s="637"/>
      <c r="AH376" s="637"/>
      <c r="AI376" s="637"/>
      <c r="AJ376" s="637"/>
      <c r="AK376" s="637"/>
      <c r="AL376" s="637"/>
      <c r="AM376" s="637"/>
      <c r="AN376" s="637"/>
      <c r="AO376" s="637"/>
      <c r="AP376" s="637"/>
      <c r="AQ376" s="637"/>
      <c r="AR376" s="637"/>
      <c r="AS376" s="637"/>
      <c r="AT376" s="637"/>
      <c r="AU376" s="637"/>
      <c r="AV376" s="637"/>
    </row>
    <row r="377" spans="1:48" ht="12.75" customHeight="1">
      <c r="A377" s="637"/>
      <c r="B377" s="601">
        <v>67</v>
      </c>
      <c r="C377" s="716" t="s">
        <v>2978</v>
      </c>
      <c r="D377" s="622" t="s">
        <v>6800</v>
      </c>
      <c r="E377" s="622" t="s">
        <v>376</v>
      </c>
      <c r="F377" s="620">
        <v>3</v>
      </c>
      <c r="G377" s="620" t="s">
        <v>6698</v>
      </c>
      <c r="H377" s="633" t="s">
        <v>120</v>
      </c>
      <c r="I377" s="633" t="s">
        <v>6594</v>
      </c>
      <c r="J377" s="633" t="s">
        <v>2346</v>
      </c>
      <c r="K377" s="633"/>
      <c r="L377" s="633"/>
      <c r="M377" s="621"/>
      <c r="N377" s="633" t="s">
        <v>1241</v>
      </c>
      <c r="O377" s="634" t="s">
        <v>6801</v>
      </c>
      <c r="P377" s="753">
        <v>35852</v>
      </c>
      <c r="Q377" s="634" t="s">
        <v>6802</v>
      </c>
      <c r="R377" s="633" t="s">
        <v>114</v>
      </c>
      <c r="S377" s="633" t="s">
        <v>116</v>
      </c>
      <c r="T377" s="633" t="s">
        <v>103</v>
      </c>
      <c r="U377" s="633">
        <v>23072028774</v>
      </c>
      <c r="V377" s="736" t="s">
        <v>6803</v>
      </c>
      <c r="W377" s="633"/>
      <c r="X377" s="633" t="s">
        <v>6804</v>
      </c>
      <c r="Y377" s="633" t="s">
        <v>6779</v>
      </c>
      <c r="Z377" s="637"/>
      <c r="AA377" s="637"/>
      <c r="AB377" s="637"/>
      <c r="AC377" s="637"/>
      <c r="AD377" s="637"/>
      <c r="AE377" s="637"/>
      <c r="AF377" s="637"/>
      <c r="AG377" s="637"/>
      <c r="AH377" s="637"/>
      <c r="AI377" s="637"/>
      <c r="AJ377" s="637"/>
      <c r="AK377" s="637"/>
      <c r="AL377" s="637"/>
      <c r="AM377" s="637"/>
      <c r="AN377" s="637"/>
      <c r="AO377" s="637"/>
      <c r="AP377" s="637"/>
      <c r="AQ377" s="637"/>
      <c r="AR377" s="637"/>
      <c r="AS377" s="637"/>
      <c r="AT377" s="637"/>
      <c r="AU377" s="637"/>
      <c r="AV377" s="637"/>
    </row>
    <row r="378" spans="1:48" ht="12.75" customHeight="1">
      <c r="A378" s="637"/>
      <c r="B378" s="620"/>
      <c r="C378" s="780"/>
      <c r="D378" s="619"/>
      <c r="E378" s="619"/>
      <c r="F378" s="715"/>
      <c r="G378" s="722"/>
      <c r="H378" s="649"/>
      <c r="I378" s="649"/>
      <c r="J378" s="649"/>
      <c r="K378" s="649"/>
      <c r="L378" s="649"/>
      <c r="M378" s="725"/>
      <c r="N378" s="633"/>
      <c r="O378" s="755"/>
      <c r="P378" s="772"/>
      <c r="Q378" s="755"/>
      <c r="R378" s="649"/>
      <c r="S378" s="649"/>
      <c r="T378" s="649"/>
      <c r="U378" s="649"/>
      <c r="V378" s="649"/>
      <c r="W378" s="649"/>
      <c r="X378" s="649"/>
      <c r="Y378" s="649"/>
      <c r="Z378" s="637"/>
      <c r="AA378" s="637"/>
      <c r="AB378" s="637"/>
      <c r="AC378" s="637"/>
      <c r="AD378" s="637"/>
      <c r="AE378" s="637"/>
      <c r="AF378" s="637"/>
      <c r="AG378" s="637"/>
      <c r="AH378" s="637"/>
      <c r="AI378" s="637"/>
      <c r="AJ378" s="637"/>
      <c r="AK378" s="637"/>
      <c r="AL378" s="637"/>
      <c r="AM378" s="637"/>
      <c r="AN378" s="637"/>
      <c r="AO378" s="637"/>
      <c r="AP378" s="637"/>
      <c r="AQ378" s="637"/>
      <c r="AR378" s="637"/>
      <c r="AS378" s="637"/>
      <c r="AT378" s="637"/>
      <c r="AU378" s="637"/>
      <c r="AV378" s="637"/>
    </row>
    <row r="379" spans="1:48" ht="12.75" customHeight="1">
      <c r="A379" s="637"/>
      <c r="B379" s="620"/>
      <c r="C379" s="780"/>
      <c r="D379" s="619"/>
      <c r="E379" s="619"/>
      <c r="F379" s="715"/>
      <c r="G379" s="722"/>
      <c r="H379" s="649"/>
      <c r="I379" s="649"/>
      <c r="J379" s="649"/>
      <c r="K379" s="649"/>
      <c r="L379" s="649"/>
      <c r="M379" s="725"/>
      <c r="N379" s="633"/>
      <c r="O379" s="755"/>
      <c r="P379" s="772"/>
      <c r="Q379" s="755"/>
      <c r="R379" s="649"/>
      <c r="S379" s="649"/>
      <c r="T379" s="649"/>
      <c r="U379" s="649"/>
      <c r="V379" s="649"/>
      <c r="W379" s="649"/>
      <c r="X379" s="649"/>
      <c r="Y379" s="649"/>
      <c r="Z379" s="637"/>
      <c r="AA379" s="637"/>
      <c r="AB379" s="637"/>
      <c r="AC379" s="637"/>
      <c r="AD379" s="637"/>
      <c r="AE379" s="637"/>
      <c r="AF379" s="637"/>
      <c r="AG379" s="637"/>
      <c r="AH379" s="637"/>
      <c r="AI379" s="637"/>
      <c r="AJ379" s="637"/>
      <c r="AK379" s="637"/>
      <c r="AL379" s="637"/>
      <c r="AM379" s="637"/>
      <c r="AN379" s="637"/>
      <c r="AO379" s="637"/>
      <c r="AP379" s="637"/>
      <c r="AQ379" s="637"/>
      <c r="AR379" s="637"/>
      <c r="AS379" s="637"/>
      <c r="AT379" s="637"/>
      <c r="AU379" s="637"/>
      <c r="AV379" s="637"/>
    </row>
    <row r="380" spans="1:48" ht="12.75" customHeight="1">
      <c r="A380" s="637"/>
      <c r="B380" s="601"/>
      <c r="C380" s="601"/>
      <c r="D380" s="602">
        <v>2024</v>
      </c>
      <c r="E380" s="601"/>
      <c r="F380" s="603"/>
      <c r="G380" s="601"/>
      <c r="H380" s="601"/>
      <c r="I380" s="601"/>
      <c r="J380" s="601"/>
      <c r="K380" s="601"/>
      <c r="L380" s="601"/>
      <c r="M380" s="603"/>
      <c r="N380" s="601"/>
      <c r="O380" s="597"/>
      <c r="P380" s="601"/>
      <c r="Q380" s="601"/>
      <c r="R380" s="601"/>
      <c r="S380" s="603"/>
      <c r="T380" s="603"/>
      <c r="U380" s="742"/>
      <c r="V380" s="601"/>
      <c r="W380" s="597"/>
      <c r="X380" s="597"/>
      <c r="Y380" s="597"/>
      <c r="Z380" s="597"/>
      <c r="AA380" s="597"/>
      <c r="AB380" s="597"/>
      <c r="AC380" s="597"/>
      <c r="AD380" s="597"/>
      <c r="AE380" s="597"/>
      <c r="AF380" s="597"/>
      <c r="AG380" s="597"/>
      <c r="AH380" s="597"/>
      <c r="AI380" s="597"/>
      <c r="AJ380" s="597"/>
      <c r="AK380" s="597"/>
      <c r="AL380" s="597"/>
      <c r="AM380" s="597"/>
      <c r="AN380" s="597"/>
      <c r="AO380" s="597"/>
      <c r="AP380" s="597"/>
      <c r="AQ380" s="597"/>
      <c r="AR380" s="597"/>
      <c r="AS380" s="597"/>
      <c r="AT380" s="597"/>
      <c r="AU380" s="597"/>
      <c r="AV380" s="597"/>
    </row>
    <row r="381" spans="1:48" ht="12.75" customHeight="1">
      <c r="A381" s="637"/>
      <c r="B381" s="620">
        <v>1</v>
      </c>
      <c r="C381" s="713" t="s">
        <v>6805</v>
      </c>
      <c r="D381" s="619" t="s">
        <v>6806</v>
      </c>
      <c r="E381" s="619" t="s">
        <v>376</v>
      </c>
      <c r="F381" s="715">
        <v>3</v>
      </c>
      <c r="G381" s="722" t="s">
        <v>6238</v>
      </c>
      <c r="H381" s="723" t="s">
        <v>120</v>
      </c>
      <c r="I381" s="723" t="s">
        <v>6249</v>
      </c>
      <c r="J381" s="723" t="s">
        <v>6250</v>
      </c>
      <c r="K381" s="723" t="s">
        <v>6807</v>
      </c>
      <c r="L381" s="723"/>
      <c r="M381" s="725"/>
      <c r="N381" s="633" t="s">
        <v>1164</v>
      </c>
      <c r="O381" s="721" t="s">
        <v>6808</v>
      </c>
      <c r="P381" s="781">
        <v>35260</v>
      </c>
      <c r="Q381" s="721" t="s">
        <v>6809</v>
      </c>
      <c r="R381" s="723" t="s">
        <v>219</v>
      </c>
      <c r="S381" s="723" t="s">
        <v>30</v>
      </c>
      <c r="T381" s="723" t="s">
        <v>172</v>
      </c>
      <c r="U381" s="723">
        <v>21027248919</v>
      </c>
      <c r="V381" s="726" t="s">
        <v>6810</v>
      </c>
      <c r="W381" s="723"/>
      <c r="X381" s="723" t="s">
        <v>6811</v>
      </c>
      <c r="Y381" s="723" t="s">
        <v>6812</v>
      </c>
      <c r="Z381" s="595"/>
      <c r="AA381" s="595"/>
      <c r="AB381" s="595"/>
      <c r="AC381" s="595"/>
      <c r="AD381" s="595"/>
      <c r="AE381" s="595"/>
      <c r="AF381" s="595"/>
      <c r="AG381" s="595"/>
      <c r="AH381" s="595"/>
      <c r="AI381" s="595"/>
      <c r="AJ381" s="595"/>
      <c r="AK381" s="595"/>
      <c r="AL381" s="595"/>
      <c r="AM381" s="595"/>
      <c r="AN381" s="595"/>
      <c r="AO381" s="595"/>
      <c r="AP381" s="595"/>
      <c r="AQ381" s="595"/>
      <c r="AR381" s="595"/>
      <c r="AS381" s="595"/>
      <c r="AT381" s="595"/>
      <c r="AU381" s="595"/>
      <c r="AV381" s="595"/>
    </row>
    <row r="382" spans="1:48" ht="12.75" customHeight="1">
      <c r="A382" s="637"/>
      <c r="B382" s="782">
        <v>2</v>
      </c>
      <c r="C382" s="783" t="s">
        <v>6813</v>
      </c>
      <c r="D382" s="784" t="s">
        <v>6814</v>
      </c>
      <c r="E382" s="784" t="s">
        <v>861</v>
      </c>
      <c r="F382" s="785">
        <v>19</v>
      </c>
      <c r="G382" s="785" t="s">
        <v>100</v>
      </c>
      <c r="H382" s="786" t="s">
        <v>30</v>
      </c>
      <c r="I382" s="786" t="s">
        <v>30</v>
      </c>
      <c r="J382" s="786" t="s">
        <v>30</v>
      </c>
      <c r="K382" s="786" t="s">
        <v>30</v>
      </c>
      <c r="L382" s="786"/>
      <c r="M382" s="787">
        <v>41395</v>
      </c>
      <c r="N382" s="786" t="s">
        <v>1581</v>
      </c>
      <c r="O382" s="788" t="s">
        <v>6815</v>
      </c>
      <c r="P382" s="789">
        <v>20069</v>
      </c>
      <c r="Q382" s="788" t="s">
        <v>6816</v>
      </c>
      <c r="R382" s="786" t="s">
        <v>114</v>
      </c>
      <c r="S382" s="786" t="s">
        <v>176</v>
      </c>
      <c r="T382" s="786" t="s">
        <v>103</v>
      </c>
      <c r="U382" s="786" t="s">
        <v>6817</v>
      </c>
      <c r="V382" s="786" t="s">
        <v>6818</v>
      </c>
      <c r="W382" s="786" t="s">
        <v>6819</v>
      </c>
      <c r="X382" s="786" t="s">
        <v>6820</v>
      </c>
      <c r="Y382" s="786" t="s">
        <v>6821</v>
      </c>
      <c r="Z382" s="595"/>
      <c r="AA382" s="595"/>
      <c r="AB382" s="595"/>
      <c r="AC382" s="595"/>
      <c r="AD382" s="595"/>
      <c r="AE382" s="595"/>
      <c r="AF382" s="595"/>
      <c r="AG382" s="595"/>
      <c r="AH382" s="595"/>
      <c r="AI382" s="595"/>
      <c r="AJ382" s="595"/>
      <c r="AK382" s="595"/>
      <c r="AL382" s="595"/>
      <c r="AM382" s="595"/>
      <c r="AN382" s="595"/>
      <c r="AO382" s="595"/>
      <c r="AP382" s="595"/>
      <c r="AQ382" s="595"/>
      <c r="AR382" s="595"/>
      <c r="AS382" s="595"/>
      <c r="AT382" s="595"/>
      <c r="AU382" s="595"/>
      <c r="AV382" s="595"/>
    </row>
    <row r="383" spans="1:48" ht="12.75" customHeight="1">
      <c r="A383" s="637"/>
      <c r="B383" s="620">
        <v>3</v>
      </c>
      <c r="C383" s="713" t="s">
        <v>6822</v>
      </c>
      <c r="D383" s="619" t="s">
        <v>6823</v>
      </c>
      <c r="E383" s="619" t="s">
        <v>376</v>
      </c>
      <c r="F383" s="715">
        <v>3</v>
      </c>
      <c r="G383" s="722" t="s">
        <v>6238</v>
      </c>
      <c r="H383" s="723" t="s">
        <v>120</v>
      </c>
      <c r="I383" s="723" t="s">
        <v>6249</v>
      </c>
      <c r="J383" s="723" t="s">
        <v>6250</v>
      </c>
      <c r="K383" s="723" t="s">
        <v>6807</v>
      </c>
      <c r="L383" s="723"/>
      <c r="M383" s="725"/>
      <c r="N383" s="633" t="s">
        <v>1164</v>
      </c>
      <c r="O383" s="721" t="s">
        <v>6824</v>
      </c>
      <c r="P383" s="781">
        <v>35769</v>
      </c>
      <c r="Q383" s="721" t="s">
        <v>6252</v>
      </c>
      <c r="R383" s="723" t="s">
        <v>219</v>
      </c>
      <c r="S383" s="723" t="s">
        <v>30</v>
      </c>
      <c r="T383" s="723" t="s">
        <v>172</v>
      </c>
      <c r="U383" s="723">
        <v>21027249263</v>
      </c>
      <c r="V383" s="736" t="s">
        <v>6825</v>
      </c>
      <c r="W383" s="723"/>
      <c r="X383" s="723" t="s">
        <v>6826</v>
      </c>
      <c r="Y383" s="723" t="s">
        <v>6827</v>
      </c>
      <c r="Z383" s="595"/>
      <c r="AA383" s="595"/>
      <c r="AB383" s="595"/>
      <c r="AC383" s="595"/>
      <c r="AD383" s="595"/>
      <c r="AE383" s="595"/>
      <c r="AF383" s="595"/>
      <c r="AG383" s="595"/>
      <c r="AH383" s="595"/>
      <c r="AI383" s="595"/>
      <c r="AJ383" s="595"/>
      <c r="AK383" s="595"/>
      <c r="AL383" s="595"/>
      <c r="AM383" s="595"/>
      <c r="AN383" s="595"/>
      <c r="AO383" s="595"/>
      <c r="AP383" s="595"/>
      <c r="AQ383" s="595"/>
      <c r="AR383" s="595"/>
      <c r="AS383" s="595"/>
      <c r="AT383" s="595"/>
      <c r="AU383" s="595"/>
      <c r="AV383" s="595"/>
    </row>
    <row r="384" spans="1:48" ht="12.75" customHeight="1">
      <c r="A384" s="637"/>
      <c r="B384" s="782">
        <v>4</v>
      </c>
      <c r="C384" s="713" t="s">
        <v>6828</v>
      </c>
      <c r="D384" s="619" t="s">
        <v>6829</v>
      </c>
      <c r="E384" s="619" t="s">
        <v>6149</v>
      </c>
      <c r="F384" s="715">
        <v>11</v>
      </c>
      <c r="G384" s="715" t="s">
        <v>100</v>
      </c>
      <c r="H384" s="620" t="s">
        <v>6830</v>
      </c>
      <c r="I384" s="620" t="s">
        <v>6013</v>
      </c>
      <c r="J384" s="620" t="s">
        <v>6014</v>
      </c>
      <c r="K384" s="620" t="s">
        <v>6831</v>
      </c>
      <c r="L384" s="620" t="s">
        <v>2282</v>
      </c>
      <c r="M384" s="621"/>
      <c r="N384" s="620" t="s">
        <v>1528</v>
      </c>
      <c r="O384" s="622" t="s">
        <v>6832</v>
      </c>
      <c r="P384" s="790">
        <v>31750</v>
      </c>
      <c r="Q384" s="622" t="s">
        <v>6833</v>
      </c>
      <c r="R384" s="620" t="s">
        <v>114</v>
      </c>
      <c r="S384" s="620" t="s">
        <v>426</v>
      </c>
      <c r="T384" s="620" t="s">
        <v>172</v>
      </c>
      <c r="U384" s="620">
        <v>20089462095</v>
      </c>
      <c r="V384" s="716" t="s">
        <v>6834</v>
      </c>
      <c r="W384" s="620" t="s">
        <v>6835</v>
      </c>
      <c r="X384" s="620" t="s">
        <v>6836</v>
      </c>
      <c r="Y384" s="620" t="s">
        <v>6837</v>
      </c>
      <c r="Z384" s="595"/>
      <c r="AA384" s="595"/>
      <c r="AB384" s="595"/>
      <c r="AC384" s="595"/>
      <c r="AD384" s="595"/>
      <c r="AE384" s="595"/>
      <c r="AF384" s="595"/>
      <c r="AG384" s="595"/>
      <c r="AH384" s="595"/>
      <c r="AI384" s="595"/>
      <c r="AJ384" s="595"/>
      <c r="AK384" s="595"/>
      <c r="AL384" s="595"/>
      <c r="AM384" s="595"/>
      <c r="AN384" s="595"/>
      <c r="AO384" s="595"/>
      <c r="AP384" s="595"/>
      <c r="AQ384" s="595"/>
      <c r="AR384" s="595"/>
      <c r="AS384" s="595"/>
      <c r="AT384" s="595"/>
      <c r="AU384" s="595"/>
      <c r="AV384" s="595"/>
    </row>
    <row r="385" spans="1:48" ht="12.75" customHeight="1">
      <c r="A385" s="637"/>
      <c r="B385" s="620">
        <v>5</v>
      </c>
      <c r="C385" s="716" t="s">
        <v>2880</v>
      </c>
      <c r="D385" s="622" t="s">
        <v>6838</v>
      </c>
      <c r="E385" s="622" t="s">
        <v>376</v>
      </c>
      <c r="F385" s="620">
        <v>3</v>
      </c>
      <c r="G385" s="620" t="s">
        <v>1355</v>
      </c>
      <c r="H385" s="633" t="s">
        <v>120</v>
      </c>
      <c r="I385" s="633" t="s">
        <v>3638</v>
      </c>
      <c r="J385" s="633" t="s">
        <v>3639</v>
      </c>
      <c r="K385" s="633"/>
      <c r="L385" s="633"/>
      <c r="M385" s="621"/>
      <c r="N385" s="633" t="s">
        <v>1365</v>
      </c>
      <c r="O385" s="634" t="s">
        <v>3556</v>
      </c>
      <c r="P385" s="753">
        <v>34848</v>
      </c>
      <c r="Q385" s="634" t="s">
        <v>6839</v>
      </c>
      <c r="R385" s="633" t="s">
        <v>114</v>
      </c>
      <c r="S385" s="633" t="s">
        <v>116</v>
      </c>
      <c r="T385" s="633" t="s">
        <v>172</v>
      </c>
      <c r="U385" s="633">
        <v>23072028832</v>
      </c>
      <c r="V385" s="736" t="s">
        <v>6840</v>
      </c>
      <c r="W385" s="633"/>
      <c r="X385" s="633" t="s">
        <v>6841</v>
      </c>
      <c r="Y385" s="633" t="s">
        <v>6842</v>
      </c>
      <c r="Z385" s="595"/>
      <c r="AA385" s="595"/>
      <c r="AB385" s="595"/>
      <c r="AC385" s="595"/>
      <c r="AD385" s="595"/>
      <c r="AE385" s="595"/>
      <c r="AF385" s="595"/>
      <c r="AG385" s="595"/>
      <c r="AH385" s="595"/>
      <c r="AI385" s="595"/>
      <c r="AJ385" s="595"/>
      <c r="AK385" s="595"/>
      <c r="AL385" s="595"/>
      <c r="AM385" s="595"/>
      <c r="AN385" s="595"/>
      <c r="AO385" s="595"/>
      <c r="AP385" s="595"/>
      <c r="AQ385" s="595"/>
      <c r="AR385" s="595"/>
      <c r="AS385" s="595"/>
      <c r="AT385" s="595"/>
      <c r="AU385" s="595"/>
      <c r="AV385" s="595"/>
    </row>
    <row r="386" spans="1:48" ht="12.75" customHeight="1">
      <c r="A386" s="637"/>
      <c r="B386" s="782">
        <v>6</v>
      </c>
      <c r="C386" s="716" t="s">
        <v>6843</v>
      </c>
      <c r="D386" s="622" t="s">
        <v>6844</v>
      </c>
      <c r="E386" s="622" t="s">
        <v>6140</v>
      </c>
      <c r="F386" s="620">
        <v>7</v>
      </c>
      <c r="G386" s="620" t="s">
        <v>2558</v>
      </c>
      <c r="H386" s="633" t="s">
        <v>30</v>
      </c>
      <c r="I386" s="633" t="s">
        <v>6150</v>
      </c>
      <c r="J386" s="633" t="s">
        <v>3384</v>
      </c>
      <c r="K386" s="633" t="s">
        <v>3222</v>
      </c>
      <c r="L386" s="633" t="s">
        <v>3223</v>
      </c>
      <c r="M386" s="621"/>
      <c r="N386" s="633" t="s">
        <v>1528</v>
      </c>
      <c r="O386" s="634" t="s">
        <v>2558</v>
      </c>
      <c r="P386" s="753">
        <v>32635</v>
      </c>
      <c r="Q386" s="634" t="s">
        <v>6845</v>
      </c>
      <c r="R386" s="633" t="s">
        <v>114</v>
      </c>
      <c r="S386" s="633" t="s">
        <v>116</v>
      </c>
      <c r="T386" s="633" t="s">
        <v>103</v>
      </c>
      <c r="U386" s="633" t="s">
        <v>6846</v>
      </c>
      <c r="V386" s="736" t="s">
        <v>6847</v>
      </c>
      <c r="W386" s="633"/>
      <c r="X386" s="633" t="s">
        <v>6848</v>
      </c>
      <c r="Y386" s="633" t="s">
        <v>6849</v>
      </c>
      <c r="Z386" s="637"/>
      <c r="AA386" s="637"/>
      <c r="AB386" s="637"/>
      <c r="AC386" s="637"/>
      <c r="AD386" s="637"/>
      <c r="AE386" s="637"/>
      <c r="AF386" s="637"/>
      <c r="AG386" s="637"/>
      <c r="AH386" s="637"/>
      <c r="AI386" s="637"/>
      <c r="AJ386" s="637"/>
      <c r="AK386" s="637"/>
      <c r="AL386" s="637"/>
      <c r="AM386" s="637"/>
      <c r="AN386" s="637"/>
      <c r="AO386" s="637"/>
      <c r="AP386" s="637"/>
      <c r="AQ386" s="637"/>
      <c r="AR386" s="637"/>
      <c r="AS386" s="637"/>
      <c r="AT386" s="637"/>
      <c r="AU386" s="637"/>
      <c r="AV386" s="637"/>
    </row>
    <row r="387" spans="1:48" ht="12.75" customHeight="1">
      <c r="A387" s="637"/>
      <c r="B387" s="620">
        <v>7</v>
      </c>
      <c r="C387" s="716" t="s">
        <v>2554</v>
      </c>
      <c r="D387" s="622" t="s">
        <v>6850</v>
      </c>
      <c r="E387" s="622" t="s">
        <v>6851</v>
      </c>
      <c r="F387" s="620">
        <v>7</v>
      </c>
      <c r="G387" s="620" t="s">
        <v>2558</v>
      </c>
      <c r="H387" s="633" t="s">
        <v>120</v>
      </c>
      <c r="I387" s="633" t="s">
        <v>6852</v>
      </c>
      <c r="J387" s="633" t="s">
        <v>3369</v>
      </c>
      <c r="K387" s="633" t="s">
        <v>3090</v>
      </c>
      <c r="L387" s="633"/>
      <c r="M387" s="621"/>
      <c r="N387" s="633" t="s">
        <v>1164</v>
      </c>
      <c r="O387" s="634" t="s">
        <v>3556</v>
      </c>
      <c r="P387" s="753">
        <v>33411</v>
      </c>
      <c r="Q387" s="634" t="s">
        <v>6853</v>
      </c>
      <c r="R387" s="633" t="s">
        <v>219</v>
      </c>
      <c r="S387" s="633" t="s">
        <v>30</v>
      </c>
      <c r="T387" s="633" t="s">
        <v>172</v>
      </c>
      <c r="U387" s="633">
        <v>22146822378</v>
      </c>
      <c r="V387" s="736" t="s">
        <v>6854</v>
      </c>
      <c r="W387" s="633"/>
      <c r="X387" s="633" t="s">
        <v>6855</v>
      </c>
      <c r="Y387" s="633" t="s">
        <v>6856</v>
      </c>
      <c r="Z387" s="595"/>
      <c r="AA387" s="595"/>
      <c r="AB387" s="595"/>
      <c r="AC387" s="595"/>
      <c r="AD387" s="595"/>
      <c r="AE387" s="595"/>
      <c r="AF387" s="595"/>
      <c r="AG387" s="595"/>
      <c r="AH387" s="595"/>
      <c r="AI387" s="595"/>
      <c r="AJ387" s="595"/>
      <c r="AK387" s="595"/>
      <c r="AL387" s="595"/>
      <c r="AM387" s="595"/>
      <c r="AN387" s="595"/>
      <c r="AO387" s="595"/>
      <c r="AP387" s="595"/>
      <c r="AQ387" s="595"/>
      <c r="AR387" s="595"/>
      <c r="AS387" s="595"/>
      <c r="AT387" s="595"/>
      <c r="AU387" s="595"/>
      <c r="AV387" s="595"/>
    </row>
    <row r="388" spans="1:48" ht="12.75" customHeight="1">
      <c r="A388" s="637"/>
      <c r="B388" s="782">
        <v>8</v>
      </c>
      <c r="C388" s="716" t="s">
        <v>6857</v>
      </c>
      <c r="D388" s="622" t="s">
        <v>6858</v>
      </c>
      <c r="E388" s="622" t="s">
        <v>6859</v>
      </c>
      <c r="F388" s="620">
        <v>3</v>
      </c>
      <c r="G388" s="620" t="s">
        <v>2558</v>
      </c>
      <c r="H388" s="633" t="s">
        <v>120</v>
      </c>
      <c r="I388" s="633" t="s">
        <v>6220</v>
      </c>
      <c r="J388" s="633" t="s">
        <v>3384</v>
      </c>
      <c r="K388" s="633" t="s">
        <v>3222</v>
      </c>
      <c r="L388" s="633" t="s">
        <v>3223</v>
      </c>
      <c r="M388" s="621"/>
      <c r="N388" s="633" t="s">
        <v>1528</v>
      </c>
      <c r="O388" s="634" t="s">
        <v>6860</v>
      </c>
      <c r="P388" s="753">
        <v>35380</v>
      </c>
      <c r="Q388" s="634" t="s">
        <v>6861</v>
      </c>
      <c r="R388" s="633" t="s">
        <v>219</v>
      </c>
      <c r="S388" s="633" t="s">
        <v>30</v>
      </c>
      <c r="T388" s="633" t="s">
        <v>172</v>
      </c>
      <c r="U388" s="633">
        <v>21092526991</v>
      </c>
      <c r="V388" s="736" t="s">
        <v>6862</v>
      </c>
      <c r="W388" s="633"/>
      <c r="X388" s="633" t="s">
        <v>6863</v>
      </c>
      <c r="Y388" s="633" t="s">
        <v>6864</v>
      </c>
      <c r="Z388" s="595"/>
      <c r="AA388" s="595"/>
      <c r="AB388" s="595"/>
      <c r="AC388" s="595"/>
      <c r="AD388" s="595"/>
      <c r="AE388" s="595"/>
      <c r="AF388" s="595"/>
      <c r="AG388" s="595"/>
      <c r="AH388" s="595"/>
      <c r="AI388" s="595"/>
      <c r="AJ388" s="595"/>
      <c r="AK388" s="595"/>
      <c r="AL388" s="595"/>
      <c r="AM388" s="595"/>
      <c r="AN388" s="595"/>
      <c r="AO388" s="595"/>
      <c r="AP388" s="595"/>
      <c r="AQ388" s="595"/>
      <c r="AR388" s="595"/>
      <c r="AS388" s="595"/>
      <c r="AT388" s="595"/>
      <c r="AU388" s="595"/>
      <c r="AV388" s="595"/>
    </row>
    <row r="389" spans="1:48" ht="12.75" customHeight="1">
      <c r="A389" s="655">
        <f>A387+1</f>
        <v>1</v>
      </c>
      <c r="B389" s="741" t="e">
        <f>B426+1</f>
        <v>#REF!</v>
      </c>
      <c r="C389" s="732" t="s">
        <v>6865</v>
      </c>
      <c r="D389" s="634" t="s">
        <v>6866</v>
      </c>
      <c r="E389" s="634" t="s">
        <v>6867</v>
      </c>
      <c r="F389" s="633">
        <v>3</v>
      </c>
      <c r="G389" s="620" t="s">
        <v>5497</v>
      </c>
      <c r="H389" s="633" t="s">
        <v>6868</v>
      </c>
      <c r="I389" s="633" t="s">
        <v>6869</v>
      </c>
      <c r="J389" s="633" t="s">
        <v>2484</v>
      </c>
      <c r="K389" s="633" t="s">
        <v>2485</v>
      </c>
      <c r="L389" s="633" t="s">
        <v>6870</v>
      </c>
      <c r="M389" s="634" t="s">
        <v>6871</v>
      </c>
      <c r="N389" s="633" t="s">
        <v>1528</v>
      </c>
      <c r="O389" s="634" t="s">
        <v>1004</v>
      </c>
      <c r="P389" s="753">
        <v>35485</v>
      </c>
      <c r="Q389" s="634" t="s">
        <v>6872</v>
      </c>
      <c r="R389" s="633" t="s">
        <v>5500</v>
      </c>
      <c r="S389" s="633" t="s">
        <v>30</v>
      </c>
      <c r="T389" s="633" t="s">
        <v>5426</v>
      </c>
      <c r="U389" s="633">
        <v>19055514830</v>
      </c>
      <c r="V389" s="735" t="s">
        <v>6873</v>
      </c>
      <c r="W389" s="633" t="s">
        <v>6874</v>
      </c>
      <c r="X389" s="633" t="s">
        <v>6875</v>
      </c>
      <c r="Y389" s="633" t="s">
        <v>6876</v>
      </c>
      <c r="Z389" s="595"/>
      <c r="AA389" s="595"/>
      <c r="AB389" s="595"/>
      <c r="AC389" s="595"/>
      <c r="AD389" s="595"/>
      <c r="AE389" s="595"/>
      <c r="AF389" s="595"/>
      <c r="AG389" s="595"/>
      <c r="AH389" s="595"/>
      <c r="AI389" s="595"/>
      <c r="AJ389" s="595"/>
      <c r="AK389" s="595"/>
      <c r="AL389" s="595"/>
      <c r="AM389" s="595"/>
      <c r="AN389" s="595"/>
      <c r="AO389" s="595"/>
      <c r="AP389" s="595"/>
      <c r="AQ389" s="595"/>
      <c r="AR389" s="595"/>
      <c r="AS389" s="595"/>
      <c r="AT389" s="595"/>
      <c r="AU389" s="595"/>
      <c r="AV389" s="595"/>
    </row>
    <row r="390" spans="1:48" ht="12.75" customHeight="1">
      <c r="A390" s="655">
        <f>ROW()-ROW($A$5)</f>
        <v>385</v>
      </c>
      <c r="B390" s="741" t="e">
        <f>B389+1</f>
        <v>#REF!</v>
      </c>
      <c r="C390" s="713" t="s">
        <v>6877</v>
      </c>
      <c r="D390" s="619" t="s">
        <v>6878</v>
      </c>
      <c r="E390" s="619" t="s">
        <v>6879</v>
      </c>
      <c r="F390" s="715" t="s">
        <v>47</v>
      </c>
      <c r="G390" s="715">
        <v>7</v>
      </c>
      <c r="H390" s="715" t="s">
        <v>300</v>
      </c>
      <c r="I390" s="633" t="s">
        <v>2284</v>
      </c>
      <c r="J390" s="633" t="s">
        <v>2285</v>
      </c>
      <c r="K390" s="633" t="s">
        <v>606</v>
      </c>
      <c r="L390" s="633"/>
      <c r="M390" s="633"/>
      <c r="N390" s="621">
        <v>40665</v>
      </c>
      <c r="O390" s="633" t="s">
        <v>1581</v>
      </c>
      <c r="P390" s="634" t="s">
        <v>6880</v>
      </c>
      <c r="Q390" s="791">
        <v>27611</v>
      </c>
      <c r="R390" s="634" t="s">
        <v>6881</v>
      </c>
      <c r="S390" s="633" t="s">
        <v>114</v>
      </c>
      <c r="T390" s="620" t="s">
        <v>349</v>
      </c>
      <c r="U390" s="633" t="s">
        <v>172</v>
      </c>
      <c r="V390" s="736" t="s">
        <v>6882</v>
      </c>
      <c r="W390" s="758" t="s">
        <v>6883</v>
      </c>
      <c r="X390" s="633"/>
      <c r="Y390" s="633" t="s">
        <v>6884</v>
      </c>
      <c r="Z390" s="633" t="s">
        <v>6885</v>
      </c>
      <c r="AA390" s="637"/>
      <c r="AB390" s="637"/>
      <c r="AC390" s="637"/>
      <c r="AD390" s="637"/>
      <c r="AE390" s="637"/>
      <c r="AF390" s="637"/>
      <c r="AG390" s="637"/>
      <c r="AH390" s="637"/>
      <c r="AI390" s="637"/>
      <c r="AJ390" s="637"/>
      <c r="AK390" s="637"/>
      <c r="AL390" s="637"/>
      <c r="AM390" s="637"/>
      <c r="AN390" s="637"/>
      <c r="AO390" s="637"/>
      <c r="AP390" s="637"/>
      <c r="AQ390" s="637"/>
      <c r="AR390" s="637"/>
      <c r="AS390" s="637"/>
      <c r="AT390" s="637"/>
      <c r="AU390" s="637"/>
      <c r="AV390" s="637"/>
    </row>
    <row r="391" spans="1:48" ht="12.75" customHeight="1">
      <c r="A391" s="655">
        <f t="shared" ref="A391:B391" si="12">A390+1</f>
        <v>386</v>
      </c>
      <c r="B391" s="620" t="e">
        <f t="shared" si="12"/>
        <v>#REF!</v>
      </c>
      <c r="C391" s="716" t="s">
        <v>2947</v>
      </c>
      <c r="D391" s="622" t="s">
        <v>6886</v>
      </c>
      <c r="E391" s="622" t="s">
        <v>376</v>
      </c>
      <c r="F391" s="620"/>
      <c r="G391" s="620">
        <v>3</v>
      </c>
      <c r="H391" s="620" t="s">
        <v>1355</v>
      </c>
      <c r="I391" s="633" t="s">
        <v>120</v>
      </c>
      <c r="J391" s="633" t="s">
        <v>6594</v>
      </c>
      <c r="K391" s="633" t="s">
        <v>2346</v>
      </c>
      <c r="L391" s="633"/>
      <c r="M391" s="633"/>
      <c r="N391" s="621"/>
      <c r="O391" s="633" t="s">
        <v>1365</v>
      </c>
      <c r="P391" s="634" t="s">
        <v>1622</v>
      </c>
      <c r="Q391" s="791">
        <v>33620</v>
      </c>
      <c r="R391" s="634" t="s">
        <v>6887</v>
      </c>
      <c r="S391" s="633" t="s">
        <v>219</v>
      </c>
      <c r="T391" s="633" t="s">
        <v>30</v>
      </c>
      <c r="U391" s="633" t="s">
        <v>103</v>
      </c>
      <c r="V391" s="633">
        <v>23072028790</v>
      </c>
      <c r="W391" s="736" t="s">
        <v>6888</v>
      </c>
      <c r="X391" s="633"/>
      <c r="Y391" s="633" t="s">
        <v>6889</v>
      </c>
      <c r="Z391" s="633" t="s">
        <v>6890</v>
      </c>
      <c r="AA391" s="595"/>
      <c r="AB391" s="595"/>
      <c r="AC391" s="595"/>
      <c r="AD391" s="595"/>
      <c r="AE391" s="595"/>
      <c r="AF391" s="595"/>
      <c r="AG391" s="595"/>
      <c r="AH391" s="595"/>
      <c r="AI391" s="595"/>
      <c r="AJ391" s="595"/>
      <c r="AK391" s="595"/>
      <c r="AL391" s="595"/>
      <c r="AM391" s="595"/>
      <c r="AN391" s="595"/>
      <c r="AO391" s="595"/>
      <c r="AP391" s="595"/>
      <c r="AQ391" s="595"/>
      <c r="AR391" s="595"/>
      <c r="AS391" s="595"/>
      <c r="AT391" s="595"/>
      <c r="AU391" s="595"/>
      <c r="AV391" s="595"/>
    </row>
    <row r="392" spans="1:48" ht="12.75" customHeight="1">
      <c r="A392" s="595"/>
      <c r="B392" s="601"/>
      <c r="C392" s="601"/>
      <c r="D392" s="601"/>
      <c r="E392" s="601"/>
      <c r="F392" s="603"/>
      <c r="G392" s="601"/>
      <c r="H392" s="601"/>
      <c r="I392" s="601"/>
      <c r="J392" s="601"/>
      <c r="K392" s="601"/>
      <c r="L392" s="601"/>
      <c r="M392" s="603"/>
      <c r="N392" s="601"/>
      <c r="O392" s="597"/>
      <c r="P392" s="601"/>
      <c r="Q392" s="601"/>
      <c r="R392" s="601"/>
      <c r="S392" s="603"/>
      <c r="T392" s="603"/>
      <c r="U392" s="742"/>
      <c r="V392" s="601"/>
      <c r="W392" s="597"/>
      <c r="X392" s="597"/>
      <c r="Y392" s="597"/>
      <c r="Z392" s="597"/>
      <c r="AA392" s="597"/>
      <c r="AB392" s="597"/>
      <c r="AC392" s="597"/>
      <c r="AD392" s="597"/>
      <c r="AE392" s="597"/>
      <c r="AF392" s="597"/>
      <c r="AG392" s="597"/>
      <c r="AH392" s="597"/>
      <c r="AI392" s="597"/>
      <c r="AJ392" s="597"/>
      <c r="AK392" s="597"/>
      <c r="AL392" s="597"/>
      <c r="AM392" s="597"/>
      <c r="AN392" s="597"/>
      <c r="AO392" s="597"/>
      <c r="AP392" s="597"/>
      <c r="AQ392" s="597"/>
      <c r="AR392" s="597"/>
      <c r="AS392" s="597"/>
      <c r="AT392" s="597"/>
      <c r="AU392" s="597"/>
      <c r="AV392" s="597"/>
    </row>
    <row r="393" spans="1:48" ht="12.75" customHeight="1">
      <c r="A393" s="595"/>
      <c r="B393" s="601"/>
      <c r="C393" s="601"/>
      <c r="D393" s="601"/>
      <c r="E393" s="601"/>
      <c r="F393" s="603"/>
      <c r="G393" s="601"/>
      <c r="H393" s="601"/>
      <c r="I393" s="601"/>
      <c r="J393" s="601"/>
      <c r="K393" s="601"/>
      <c r="L393" s="601"/>
      <c r="M393" s="603"/>
      <c r="N393" s="601"/>
      <c r="O393" s="597"/>
      <c r="P393" s="601"/>
      <c r="Q393" s="601"/>
      <c r="R393" s="601"/>
      <c r="S393" s="603"/>
      <c r="T393" s="603"/>
      <c r="U393" s="742"/>
      <c r="V393" s="601"/>
      <c r="W393" s="597"/>
      <c r="X393" s="597"/>
      <c r="Y393" s="597"/>
      <c r="Z393" s="597"/>
      <c r="AA393" s="597"/>
      <c r="AB393" s="597"/>
      <c r="AC393" s="597"/>
      <c r="AD393" s="597"/>
      <c r="AE393" s="597"/>
      <c r="AF393" s="597"/>
      <c r="AG393" s="597"/>
      <c r="AH393" s="597"/>
      <c r="AI393" s="597"/>
      <c r="AJ393" s="597"/>
      <c r="AK393" s="597"/>
      <c r="AL393" s="597"/>
      <c r="AM393" s="597"/>
      <c r="AN393" s="597"/>
      <c r="AO393" s="597"/>
      <c r="AP393" s="597"/>
      <c r="AQ393" s="597"/>
      <c r="AR393" s="597"/>
      <c r="AS393" s="597"/>
      <c r="AT393" s="597"/>
      <c r="AU393" s="597"/>
      <c r="AV393" s="597"/>
    </row>
    <row r="394" spans="1:48" ht="12.75" customHeight="1">
      <c r="A394" s="597"/>
      <c r="B394" s="1161" t="s">
        <v>0</v>
      </c>
      <c r="C394" s="1161" t="s">
        <v>149</v>
      </c>
      <c r="D394" s="1163" t="s">
        <v>4</v>
      </c>
      <c r="E394" s="1154" t="s">
        <v>5</v>
      </c>
      <c r="F394" s="1154" t="s">
        <v>7</v>
      </c>
      <c r="G394" s="1154" t="s">
        <v>9</v>
      </c>
      <c r="H394" s="1154" t="s">
        <v>10</v>
      </c>
      <c r="I394" s="1160" t="s">
        <v>6891</v>
      </c>
      <c r="J394" s="1154" t="s">
        <v>6892</v>
      </c>
      <c r="K394" s="1154" t="s">
        <v>6893</v>
      </c>
      <c r="L394" s="1154" t="s">
        <v>6894</v>
      </c>
      <c r="M394" s="1154" t="s">
        <v>4754</v>
      </c>
      <c r="N394" s="1154" t="s">
        <v>6895</v>
      </c>
      <c r="O394" s="1158" t="s">
        <v>6896</v>
      </c>
      <c r="P394" s="1154" t="s">
        <v>1327</v>
      </c>
      <c r="Q394" s="1154" t="s">
        <v>16</v>
      </c>
      <c r="R394" s="1156" t="s">
        <v>17</v>
      </c>
      <c r="S394" s="1154" t="s">
        <v>20</v>
      </c>
      <c r="T394" s="1157" t="s">
        <v>22</v>
      </c>
      <c r="U394" s="1157" t="s">
        <v>2123</v>
      </c>
      <c r="V394" s="1154" t="s">
        <v>15</v>
      </c>
      <c r="W394" s="1157" t="s">
        <v>6897</v>
      </c>
      <c r="X394" s="1159" t="s">
        <v>6898</v>
      </c>
      <c r="Y394" s="1152" t="s">
        <v>6899</v>
      </c>
      <c r="Z394" s="1152" t="s">
        <v>26</v>
      </c>
      <c r="AA394" s="1152" t="s">
        <v>3911</v>
      </c>
      <c r="AB394" s="597"/>
      <c r="AC394" s="597"/>
      <c r="AD394" s="597"/>
      <c r="AE394" s="597"/>
      <c r="AF394" s="597"/>
      <c r="AG394" s="597"/>
      <c r="AH394" s="597"/>
      <c r="AI394" s="597"/>
      <c r="AJ394" s="597"/>
      <c r="AK394" s="597"/>
      <c r="AL394" s="597"/>
      <c r="AM394" s="597"/>
      <c r="AN394" s="597"/>
      <c r="AO394" s="597"/>
      <c r="AP394" s="597"/>
      <c r="AQ394" s="597"/>
      <c r="AR394" s="597"/>
      <c r="AS394" s="597"/>
      <c r="AT394" s="597"/>
      <c r="AU394" s="597"/>
      <c r="AV394" s="597"/>
    </row>
    <row r="395" spans="1:48" ht="12.75" customHeight="1">
      <c r="A395" s="597"/>
      <c r="B395" s="1162"/>
      <c r="C395" s="1162"/>
      <c r="D395" s="1122"/>
      <c r="E395" s="1155"/>
      <c r="F395" s="1155"/>
      <c r="G395" s="1155"/>
      <c r="H395" s="1155"/>
      <c r="I395" s="1155"/>
      <c r="J395" s="1155"/>
      <c r="K395" s="1155"/>
      <c r="L395" s="1155"/>
      <c r="M395" s="1155"/>
      <c r="N395" s="1155"/>
      <c r="O395" s="1155"/>
      <c r="P395" s="1155"/>
      <c r="Q395" s="1155"/>
      <c r="R395" s="1155"/>
      <c r="S395" s="1155"/>
      <c r="T395" s="1155"/>
      <c r="U395" s="1155"/>
      <c r="V395" s="1155"/>
      <c r="W395" s="1155"/>
      <c r="X395" s="1155"/>
      <c r="Y395" s="1153"/>
      <c r="Z395" s="1153"/>
      <c r="AA395" s="1153"/>
      <c r="AB395" s="597"/>
      <c r="AC395" s="597"/>
      <c r="AD395" s="597"/>
      <c r="AE395" s="597"/>
      <c r="AF395" s="597"/>
      <c r="AG395" s="597"/>
      <c r="AH395" s="597"/>
      <c r="AI395" s="597"/>
      <c r="AJ395" s="597"/>
      <c r="AK395" s="597"/>
      <c r="AL395" s="597"/>
      <c r="AM395" s="597"/>
      <c r="AN395" s="597"/>
      <c r="AO395" s="597"/>
      <c r="AP395" s="597"/>
      <c r="AQ395" s="597"/>
      <c r="AR395" s="597"/>
      <c r="AS395" s="597"/>
      <c r="AT395" s="597"/>
      <c r="AU395" s="597"/>
      <c r="AV395" s="597"/>
    </row>
    <row r="396" spans="1:48" ht="12.75" customHeight="1">
      <c r="A396" s="595"/>
      <c r="B396" s="601"/>
      <c r="C396" s="601"/>
      <c r="D396" s="602">
        <v>2025</v>
      </c>
      <c r="E396" s="601"/>
      <c r="F396" s="603"/>
      <c r="G396" s="601"/>
      <c r="H396" s="601"/>
      <c r="I396" s="601"/>
      <c r="J396" s="601"/>
      <c r="K396" s="601"/>
      <c r="L396" s="601"/>
      <c r="M396" s="603"/>
      <c r="N396" s="601"/>
      <c r="O396" s="597"/>
      <c r="P396" s="601"/>
      <c r="Q396" s="601"/>
      <c r="R396" s="601"/>
      <c r="S396" s="603"/>
      <c r="T396" s="603"/>
      <c r="U396" s="742"/>
      <c r="V396" s="601"/>
      <c r="W396" s="597"/>
      <c r="X396" s="597"/>
      <c r="Y396" s="597"/>
      <c r="Z396" s="597"/>
      <c r="AA396" s="597"/>
      <c r="AB396" s="597"/>
      <c r="AC396" s="597"/>
      <c r="AD396" s="597"/>
      <c r="AE396" s="597"/>
      <c r="AF396" s="597"/>
      <c r="AG396" s="597"/>
      <c r="AH396" s="597"/>
      <c r="AI396" s="597"/>
      <c r="AJ396" s="597"/>
      <c r="AK396" s="597"/>
      <c r="AL396" s="597"/>
      <c r="AM396" s="597"/>
      <c r="AN396" s="597"/>
      <c r="AO396" s="597"/>
      <c r="AP396" s="597"/>
      <c r="AQ396" s="597"/>
      <c r="AR396" s="597"/>
      <c r="AS396" s="597"/>
      <c r="AT396" s="597"/>
      <c r="AU396" s="597"/>
      <c r="AV396" s="597"/>
    </row>
    <row r="397" spans="1:48" ht="12.75" customHeight="1">
      <c r="A397" s="655">
        <f>A393+1</f>
        <v>1</v>
      </c>
      <c r="B397" s="686">
        <v>1</v>
      </c>
      <c r="C397" s="690" t="s">
        <v>6902</v>
      </c>
      <c r="D397" s="687" t="s">
        <v>6903</v>
      </c>
      <c r="E397" s="687" t="s">
        <v>592</v>
      </c>
      <c r="F397" s="686" t="s">
        <v>47</v>
      </c>
      <c r="G397" s="686">
        <v>15</v>
      </c>
      <c r="H397" s="686" t="s">
        <v>100</v>
      </c>
      <c r="I397" s="689" t="s">
        <v>2648</v>
      </c>
      <c r="J397" s="689" t="s">
        <v>2649</v>
      </c>
      <c r="K397" s="689" t="s">
        <v>2653</v>
      </c>
      <c r="L397" s="689" t="s">
        <v>2658</v>
      </c>
      <c r="M397" s="689" t="s">
        <v>2659</v>
      </c>
      <c r="N397" s="688">
        <v>43344</v>
      </c>
      <c r="O397" s="689" t="s">
        <v>1581</v>
      </c>
      <c r="P397" s="691" t="s">
        <v>100</v>
      </c>
      <c r="Q397" s="793">
        <v>30059</v>
      </c>
      <c r="R397" s="691" t="s">
        <v>6904</v>
      </c>
      <c r="S397" s="689" t="s">
        <v>114</v>
      </c>
      <c r="T397" s="689" t="s">
        <v>349</v>
      </c>
      <c r="U397" s="689" t="s">
        <v>172</v>
      </c>
      <c r="V397" s="689">
        <v>15032036699</v>
      </c>
      <c r="W397" s="794" t="s">
        <v>6905</v>
      </c>
      <c r="X397" s="689" t="s">
        <v>6906</v>
      </c>
      <c r="Y397" s="689" t="s">
        <v>6907</v>
      </c>
      <c r="Z397" s="689" t="s">
        <v>202</v>
      </c>
      <c r="AA397" s="689" t="s">
        <v>6908</v>
      </c>
      <c r="AB397" s="637"/>
      <c r="AC397" s="637"/>
      <c r="AD397" s="637"/>
      <c r="AE397" s="637"/>
      <c r="AF397" s="637"/>
      <c r="AG397" s="637"/>
      <c r="AH397" s="637"/>
      <c r="AI397" s="637"/>
      <c r="AJ397" s="637"/>
      <c r="AK397" s="637"/>
      <c r="AL397" s="637"/>
      <c r="AM397" s="637"/>
      <c r="AN397" s="637"/>
      <c r="AO397" s="637"/>
      <c r="AP397" s="637"/>
      <c r="AQ397" s="637"/>
      <c r="AR397" s="637"/>
      <c r="AS397" s="637"/>
      <c r="AT397" s="637"/>
      <c r="AU397" s="637"/>
      <c r="AV397" s="637"/>
    </row>
    <row r="398" spans="1:48" ht="12.75" customHeight="1">
      <c r="A398" s="655">
        <f t="shared" ref="A398:B398" si="13">A397+1</f>
        <v>2</v>
      </c>
      <c r="B398" s="620">
        <f t="shared" si="13"/>
        <v>2</v>
      </c>
      <c r="C398" s="732" t="s">
        <v>3015</v>
      </c>
      <c r="D398" s="634" t="s">
        <v>6909</v>
      </c>
      <c r="E398" s="634" t="s">
        <v>376</v>
      </c>
      <c r="F398" s="633"/>
      <c r="G398" s="633">
        <v>3</v>
      </c>
      <c r="H398" s="620" t="s">
        <v>1028</v>
      </c>
      <c r="I398" s="633" t="s">
        <v>120</v>
      </c>
      <c r="J398" s="633" t="s">
        <v>2924</v>
      </c>
      <c r="K398" s="633" t="s">
        <v>2267</v>
      </c>
      <c r="L398" s="633"/>
      <c r="M398" s="633"/>
      <c r="N398" s="634"/>
      <c r="O398" s="633" t="s">
        <v>1365</v>
      </c>
      <c r="P398" s="634" t="s">
        <v>6910</v>
      </c>
      <c r="Q398" s="791">
        <v>34611</v>
      </c>
      <c r="R398" s="634" t="s">
        <v>6911</v>
      </c>
      <c r="S398" s="633" t="s">
        <v>114</v>
      </c>
      <c r="T398" s="633" t="s">
        <v>116</v>
      </c>
      <c r="U398" s="633" t="s">
        <v>302</v>
      </c>
      <c r="V398" s="633">
        <v>23146267317</v>
      </c>
      <c r="W398" s="735" t="s">
        <v>6912</v>
      </c>
      <c r="X398" s="633"/>
      <c r="Y398" s="633" t="s">
        <v>6913</v>
      </c>
      <c r="Z398" s="633" t="s">
        <v>177</v>
      </c>
      <c r="AA398" s="637" t="s">
        <v>6914</v>
      </c>
      <c r="AB398" s="637"/>
      <c r="AC398" s="637"/>
      <c r="AD398" s="637"/>
      <c r="AE398" s="637"/>
      <c r="AF398" s="637"/>
      <c r="AG398" s="637"/>
      <c r="AH398" s="637"/>
      <c r="AI398" s="637"/>
      <c r="AJ398" s="637"/>
      <c r="AK398" s="637"/>
      <c r="AL398" s="637"/>
      <c r="AM398" s="637"/>
      <c r="AN398" s="637"/>
      <c r="AO398" s="637"/>
      <c r="AP398" s="637"/>
      <c r="AQ398" s="637"/>
      <c r="AR398" s="637"/>
      <c r="AS398" s="637"/>
      <c r="AT398" s="637"/>
      <c r="AU398" s="637"/>
      <c r="AV398" s="637"/>
    </row>
    <row r="399" spans="1:48" ht="12.75" customHeight="1">
      <c r="A399" s="655">
        <f t="shared" ref="A399:B399" si="14">A398+1</f>
        <v>3</v>
      </c>
      <c r="B399" s="620">
        <f t="shared" si="14"/>
        <v>3</v>
      </c>
      <c r="C399" s="716" t="s">
        <v>2532</v>
      </c>
      <c r="D399" s="622" t="s">
        <v>6915</v>
      </c>
      <c r="E399" s="622" t="s">
        <v>376</v>
      </c>
      <c r="F399" s="620"/>
      <c r="G399" s="620">
        <v>3</v>
      </c>
      <c r="H399" s="620" t="s">
        <v>6496</v>
      </c>
      <c r="I399" s="633" t="s">
        <v>120</v>
      </c>
      <c r="J399" s="633" t="s">
        <v>2460</v>
      </c>
      <c r="K399" s="633" t="s">
        <v>2461</v>
      </c>
      <c r="L399" s="633" t="s">
        <v>2462</v>
      </c>
      <c r="M399" s="633"/>
      <c r="N399" s="633"/>
      <c r="O399" s="633"/>
      <c r="P399" s="633" t="s">
        <v>1164</v>
      </c>
      <c r="Q399" s="634" t="s">
        <v>6916</v>
      </c>
      <c r="R399" s="791">
        <v>33983</v>
      </c>
      <c r="S399" s="634" t="s">
        <v>6917</v>
      </c>
      <c r="T399" s="633" t="s">
        <v>114</v>
      </c>
      <c r="U399" s="633" t="s">
        <v>176</v>
      </c>
      <c r="V399" s="633" t="s">
        <v>172</v>
      </c>
      <c r="W399" s="633">
        <v>22146822394</v>
      </c>
      <c r="X399" s="736" t="s">
        <v>6918</v>
      </c>
      <c r="Y399" s="633"/>
      <c r="Z399" s="633" t="s">
        <v>6919</v>
      </c>
      <c r="AA399" s="633"/>
      <c r="AB399" s="637" t="s">
        <v>6920</v>
      </c>
      <c r="AC399" s="637"/>
      <c r="AD399" s="637"/>
      <c r="AE399" s="637"/>
      <c r="AF399" s="637"/>
      <c r="AG399" s="637"/>
      <c r="AH399" s="637"/>
      <c r="AI399" s="637"/>
      <c r="AJ399" s="637"/>
      <c r="AK399" s="637"/>
      <c r="AL399" s="637"/>
      <c r="AM399" s="637"/>
      <c r="AN399" s="637"/>
      <c r="AO399" s="637"/>
      <c r="AP399" s="637"/>
      <c r="AQ399" s="637"/>
      <c r="AR399" s="637"/>
      <c r="AS399" s="637"/>
      <c r="AT399" s="637"/>
      <c r="AU399" s="637"/>
      <c r="AV399" s="637"/>
    </row>
    <row r="400" spans="1:48" ht="12.75" customHeight="1">
      <c r="A400" s="655">
        <f t="shared" ref="A400:B400" si="15">A399+1</f>
        <v>4</v>
      </c>
      <c r="B400" s="620">
        <f t="shared" si="15"/>
        <v>4</v>
      </c>
      <c r="C400" s="716" t="s">
        <v>2862</v>
      </c>
      <c r="D400" s="622" t="s">
        <v>6921</v>
      </c>
      <c r="E400" s="622" t="s">
        <v>376</v>
      </c>
      <c r="F400" s="620" t="s">
        <v>47</v>
      </c>
      <c r="G400" s="620">
        <v>3</v>
      </c>
      <c r="H400" s="620" t="s">
        <v>6922</v>
      </c>
      <c r="I400" s="633" t="s">
        <v>120</v>
      </c>
      <c r="J400" s="633" t="s">
        <v>2345</v>
      </c>
      <c r="K400" s="633" t="s">
        <v>2346</v>
      </c>
      <c r="L400" s="633" t="s">
        <v>2347</v>
      </c>
      <c r="M400" s="633"/>
      <c r="N400" s="633"/>
      <c r="O400" s="621"/>
      <c r="P400" s="633" t="s">
        <v>1164</v>
      </c>
      <c r="Q400" s="634" t="s">
        <v>378</v>
      </c>
      <c r="R400" s="791">
        <v>36129</v>
      </c>
      <c r="S400" s="634" t="s">
        <v>6923</v>
      </c>
      <c r="T400" s="633" t="s">
        <v>219</v>
      </c>
      <c r="U400" s="633" t="s">
        <v>30</v>
      </c>
      <c r="V400" s="633" t="s">
        <v>103</v>
      </c>
      <c r="W400" s="633">
        <v>23072028840</v>
      </c>
      <c r="X400" s="736" t="s">
        <v>6924</v>
      </c>
      <c r="Y400" s="633" t="s">
        <v>6925</v>
      </c>
      <c r="Z400" s="633" t="s">
        <v>6926</v>
      </c>
      <c r="AA400" s="633" t="s">
        <v>250</v>
      </c>
      <c r="AB400" s="637" t="s">
        <v>6927</v>
      </c>
      <c r="AC400" s="637"/>
      <c r="AD400" s="637"/>
      <c r="AE400" s="637"/>
      <c r="AF400" s="637"/>
      <c r="AG400" s="637"/>
      <c r="AH400" s="637"/>
      <c r="AI400" s="637"/>
      <c r="AJ400" s="637"/>
      <c r="AK400" s="637"/>
      <c r="AL400" s="637"/>
      <c r="AM400" s="637"/>
      <c r="AN400" s="637"/>
      <c r="AO400" s="637"/>
      <c r="AP400" s="637"/>
      <c r="AQ400" s="637"/>
      <c r="AR400" s="637"/>
      <c r="AS400" s="637"/>
      <c r="AT400" s="637"/>
      <c r="AU400" s="637"/>
      <c r="AV400" s="637"/>
    </row>
    <row r="401" spans="1:48" ht="12.75" customHeight="1">
      <c r="A401" s="655">
        <f t="shared" ref="A401:B401" si="16">A400+1</f>
        <v>5</v>
      </c>
      <c r="B401" s="620">
        <f t="shared" si="16"/>
        <v>5</v>
      </c>
      <c r="C401" s="734" t="s">
        <v>6928</v>
      </c>
      <c r="D401" s="634" t="s">
        <v>6929</v>
      </c>
      <c r="E401" s="634" t="s">
        <v>568</v>
      </c>
      <c r="F401" s="633" t="s">
        <v>47</v>
      </c>
      <c r="G401" s="633">
        <v>3</v>
      </c>
      <c r="H401" s="620" t="s">
        <v>170</v>
      </c>
      <c r="I401" s="633" t="s">
        <v>6930</v>
      </c>
      <c r="J401" s="633" t="s">
        <v>2275</v>
      </c>
      <c r="K401" s="633"/>
      <c r="L401" s="633"/>
      <c r="M401" s="633"/>
      <c r="N401" s="633"/>
      <c r="O401" s="634"/>
      <c r="P401" s="633" t="s">
        <v>1241</v>
      </c>
      <c r="Q401" s="634" t="s">
        <v>6931</v>
      </c>
      <c r="R401" s="791">
        <v>32710</v>
      </c>
      <c r="S401" s="634" t="s">
        <v>6932</v>
      </c>
      <c r="T401" s="633" t="s">
        <v>294</v>
      </c>
      <c r="U401" s="633" t="s">
        <v>176</v>
      </c>
      <c r="V401" s="633" t="s">
        <v>172</v>
      </c>
      <c r="W401" s="633">
        <v>24144243938</v>
      </c>
      <c r="X401" s="735" t="s">
        <v>6933</v>
      </c>
      <c r="Y401" s="633" t="s">
        <v>6934</v>
      </c>
      <c r="Z401" s="633" t="s">
        <v>6935</v>
      </c>
      <c r="AA401" s="633" t="s">
        <v>6936</v>
      </c>
      <c r="AB401" s="595" t="s">
        <v>6938</v>
      </c>
      <c r="AC401" s="595"/>
      <c r="AD401" s="595"/>
      <c r="AE401" s="595"/>
      <c r="AF401" s="595"/>
      <c r="AG401" s="595"/>
      <c r="AH401" s="595"/>
      <c r="AI401" s="595"/>
      <c r="AJ401" s="595"/>
      <c r="AK401" s="595"/>
      <c r="AL401" s="595"/>
      <c r="AM401" s="595"/>
      <c r="AN401" s="595"/>
      <c r="AO401" s="595"/>
      <c r="AP401" s="595"/>
      <c r="AQ401" s="595"/>
      <c r="AR401" s="595"/>
      <c r="AS401" s="595"/>
      <c r="AT401" s="595"/>
      <c r="AU401" s="595"/>
      <c r="AV401" s="595"/>
    </row>
    <row r="402" spans="1:48" ht="12.75" customHeight="1">
      <c r="A402" s="655">
        <f t="shared" ref="A402:B402" si="17">A401+1</f>
        <v>6</v>
      </c>
      <c r="B402" s="620">
        <f t="shared" si="17"/>
        <v>6</v>
      </c>
      <c r="C402" s="713" t="s">
        <v>3243</v>
      </c>
      <c r="D402" s="619" t="s">
        <v>6939</v>
      </c>
      <c r="E402" s="632" t="s">
        <v>246</v>
      </c>
      <c r="F402" s="715" t="s">
        <v>30</v>
      </c>
      <c r="G402" s="715" t="s">
        <v>30</v>
      </c>
      <c r="H402" s="715" t="s">
        <v>361</v>
      </c>
      <c r="I402" s="620" t="s">
        <v>120</v>
      </c>
      <c r="J402" s="620" t="s">
        <v>2273</v>
      </c>
      <c r="K402" s="620"/>
      <c r="L402" s="620"/>
      <c r="M402" s="620"/>
      <c r="N402" s="620"/>
      <c r="O402" s="621"/>
      <c r="P402" s="620" t="s">
        <v>1241</v>
      </c>
      <c r="Q402" s="622" t="s">
        <v>363</v>
      </c>
      <c r="R402" s="796">
        <v>35095</v>
      </c>
      <c r="S402" s="622" t="s">
        <v>6940</v>
      </c>
      <c r="T402" s="620" t="s">
        <v>219</v>
      </c>
      <c r="U402" s="620" t="s">
        <v>30</v>
      </c>
      <c r="V402" s="620" t="s">
        <v>172</v>
      </c>
      <c r="W402" s="620" t="s">
        <v>6941</v>
      </c>
      <c r="X402" s="716" t="s">
        <v>6942</v>
      </c>
      <c r="Y402" s="620"/>
      <c r="Z402" s="620" t="s">
        <v>6943</v>
      </c>
      <c r="AA402" s="620" t="s">
        <v>542</v>
      </c>
      <c r="AB402" s="595" t="s">
        <v>6944</v>
      </c>
      <c r="AC402" s="595"/>
      <c r="AD402" s="595"/>
      <c r="AE402" s="595"/>
      <c r="AF402" s="595"/>
      <c r="AG402" s="595"/>
      <c r="AH402" s="595"/>
      <c r="AI402" s="595"/>
      <c r="AJ402" s="595"/>
      <c r="AK402" s="595"/>
      <c r="AL402" s="595"/>
      <c r="AM402" s="595"/>
      <c r="AN402" s="595"/>
      <c r="AO402" s="595"/>
      <c r="AP402" s="595"/>
      <c r="AQ402" s="595"/>
      <c r="AR402" s="595"/>
      <c r="AS402" s="595"/>
      <c r="AT402" s="595"/>
      <c r="AU402" s="595"/>
      <c r="AV402" s="595"/>
    </row>
    <row r="403" spans="1:48" ht="12.75" customHeight="1">
      <c r="A403" s="655">
        <f t="shared" ref="A403:B403" si="18">A402+1</f>
        <v>7</v>
      </c>
      <c r="B403" s="620">
        <f t="shared" si="18"/>
        <v>7</v>
      </c>
      <c r="C403" s="726" t="s">
        <v>6945</v>
      </c>
      <c r="D403" s="721" t="s">
        <v>6946</v>
      </c>
      <c r="E403" s="721" t="s">
        <v>6947</v>
      </c>
      <c r="F403" s="723" t="s">
        <v>47</v>
      </c>
      <c r="G403" s="723">
        <v>3</v>
      </c>
      <c r="H403" s="723" t="s">
        <v>1069</v>
      </c>
      <c r="I403" s="649" t="s">
        <v>6948</v>
      </c>
      <c r="J403" s="649" t="s">
        <v>6949</v>
      </c>
      <c r="K403" s="649" t="s">
        <v>6950</v>
      </c>
      <c r="L403" s="649" t="s">
        <v>6951</v>
      </c>
      <c r="M403" s="649" t="s">
        <v>6952</v>
      </c>
      <c r="N403" s="649" t="s">
        <v>6953</v>
      </c>
      <c r="O403" s="755"/>
      <c r="P403" s="649" t="s">
        <v>2279</v>
      </c>
      <c r="Q403" s="755" t="s">
        <v>6954</v>
      </c>
      <c r="R403" s="797">
        <v>34389</v>
      </c>
      <c r="S403" s="755" t="s">
        <v>6955</v>
      </c>
      <c r="T403" s="649" t="s">
        <v>219</v>
      </c>
      <c r="U403" s="649"/>
      <c r="V403" s="649" t="s">
        <v>6067</v>
      </c>
      <c r="W403" s="649">
        <v>20034741106</v>
      </c>
      <c r="X403" s="756" t="s">
        <v>6956</v>
      </c>
      <c r="Y403" s="649" t="s">
        <v>6957</v>
      </c>
      <c r="Z403" s="649" t="s">
        <v>6958</v>
      </c>
      <c r="AA403" s="649" t="s">
        <v>6959</v>
      </c>
      <c r="AB403" s="595"/>
      <c r="AC403" s="595"/>
      <c r="AD403" s="595"/>
      <c r="AE403" s="595"/>
      <c r="AF403" s="595"/>
      <c r="AG403" s="595"/>
      <c r="AH403" s="595"/>
      <c r="AI403" s="595"/>
      <c r="AJ403" s="595"/>
      <c r="AK403" s="595"/>
      <c r="AL403" s="595"/>
      <c r="AM403" s="595"/>
      <c r="AN403" s="595"/>
      <c r="AO403" s="595"/>
      <c r="AP403" s="595"/>
      <c r="AQ403" s="595"/>
      <c r="AR403" s="595"/>
      <c r="AS403" s="595"/>
      <c r="AT403" s="595"/>
      <c r="AU403" s="595"/>
      <c r="AV403" s="595"/>
    </row>
    <row r="404" spans="1:48" ht="12.75" customHeight="1">
      <c r="A404" s="655">
        <f t="shared" ref="A404:B404" si="19">A403+1</f>
        <v>8</v>
      </c>
      <c r="B404" s="620">
        <f t="shared" si="19"/>
        <v>8</v>
      </c>
      <c r="C404" s="752" t="s">
        <v>6960</v>
      </c>
      <c r="D404" s="634" t="s">
        <v>6961</v>
      </c>
      <c r="E404" s="634" t="s">
        <v>6879</v>
      </c>
      <c r="F404" s="633" t="s">
        <v>47</v>
      </c>
      <c r="G404" s="633">
        <v>7</v>
      </c>
      <c r="H404" s="620" t="s">
        <v>1062</v>
      </c>
      <c r="I404" s="633" t="s">
        <v>6962</v>
      </c>
      <c r="J404" s="633" t="s">
        <v>6963</v>
      </c>
      <c r="K404" s="633" t="s">
        <v>6964</v>
      </c>
      <c r="L404" s="633" t="s">
        <v>2485</v>
      </c>
      <c r="M404" s="633" t="s">
        <v>6965</v>
      </c>
      <c r="N404" s="651"/>
      <c r="O404" s="621">
        <v>43724</v>
      </c>
      <c r="P404" s="633" t="s">
        <v>1581</v>
      </c>
      <c r="Q404" s="634" t="s">
        <v>6966</v>
      </c>
      <c r="R404" s="791">
        <v>30456</v>
      </c>
      <c r="S404" s="634" t="s">
        <v>6967</v>
      </c>
      <c r="T404" s="633" t="s">
        <v>233</v>
      </c>
      <c r="U404" s="633"/>
      <c r="V404" s="633" t="s">
        <v>172</v>
      </c>
      <c r="W404" s="633" t="s">
        <v>6968</v>
      </c>
      <c r="X404" s="735" t="s">
        <v>6969</v>
      </c>
      <c r="Y404" s="633" t="s">
        <v>6970</v>
      </c>
      <c r="Z404" s="633" t="s">
        <v>6971</v>
      </c>
      <c r="AA404" s="633" t="s">
        <v>6972</v>
      </c>
      <c r="AB404" s="595"/>
      <c r="AC404" s="595"/>
      <c r="AD404" s="595"/>
      <c r="AE404" s="595"/>
      <c r="AF404" s="595"/>
      <c r="AG404" s="595"/>
      <c r="AH404" s="595"/>
      <c r="AI404" s="595"/>
      <c r="AJ404" s="595"/>
      <c r="AK404" s="595"/>
      <c r="AL404" s="595"/>
      <c r="AM404" s="595"/>
      <c r="AN404" s="595"/>
      <c r="AO404" s="595"/>
      <c r="AP404" s="595"/>
      <c r="AQ404" s="595"/>
      <c r="AR404" s="595"/>
      <c r="AS404" s="595"/>
      <c r="AT404" s="595"/>
      <c r="AU404" s="595"/>
      <c r="AV404" s="595"/>
    </row>
    <row r="405" spans="1:48" ht="12.75" customHeight="1">
      <c r="A405" s="655">
        <f t="shared" ref="A405:B405" si="20">A404+1</f>
        <v>9</v>
      </c>
      <c r="B405" s="620">
        <f t="shared" si="20"/>
        <v>9</v>
      </c>
      <c r="C405" s="716" t="s">
        <v>3026</v>
      </c>
      <c r="D405" s="622" t="s">
        <v>6973</v>
      </c>
      <c r="E405" s="622" t="s">
        <v>6974</v>
      </c>
      <c r="F405" s="620" t="s">
        <v>47</v>
      </c>
      <c r="G405" s="620">
        <v>3</v>
      </c>
      <c r="H405" s="620" t="s">
        <v>6975</v>
      </c>
      <c r="I405" s="633" t="s">
        <v>6976</v>
      </c>
      <c r="J405" s="633" t="s">
        <v>2839</v>
      </c>
      <c r="K405" s="633" t="s">
        <v>2840</v>
      </c>
      <c r="L405" s="633"/>
      <c r="M405" s="633"/>
      <c r="N405" s="633"/>
      <c r="O405" s="621"/>
      <c r="P405" s="633" t="s">
        <v>1365</v>
      </c>
      <c r="Q405" s="634" t="s">
        <v>6977</v>
      </c>
      <c r="R405" s="791">
        <v>35378</v>
      </c>
      <c r="S405" s="634" t="s">
        <v>6978</v>
      </c>
      <c r="T405" s="633" t="s">
        <v>219</v>
      </c>
      <c r="U405" s="633" t="s">
        <v>30</v>
      </c>
      <c r="V405" s="633" t="s">
        <v>103</v>
      </c>
      <c r="W405" s="633">
        <v>23167770512</v>
      </c>
      <c r="X405" s="736" t="s">
        <v>6979</v>
      </c>
      <c r="Y405" s="633"/>
      <c r="Z405" s="633" t="s">
        <v>6980</v>
      </c>
      <c r="AA405" s="633" t="s">
        <v>202</v>
      </c>
      <c r="AB405" s="595" t="s">
        <v>6981</v>
      </c>
      <c r="AC405" s="595"/>
      <c r="AD405" s="595"/>
      <c r="AE405" s="595"/>
      <c r="AF405" s="595"/>
      <c r="AG405" s="595"/>
      <c r="AH405" s="595"/>
      <c r="AI405" s="595"/>
      <c r="AJ405" s="595"/>
      <c r="AK405" s="595"/>
      <c r="AL405" s="595"/>
      <c r="AM405" s="595"/>
      <c r="AN405" s="595"/>
      <c r="AO405" s="595"/>
      <c r="AP405" s="595"/>
      <c r="AQ405" s="595"/>
      <c r="AR405" s="595"/>
      <c r="AS405" s="595"/>
      <c r="AT405" s="595"/>
      <c r="AU405" s="595"/>
      <c r="AV405" s="595"/>
    </row>
    <row r="406" spans="1:48" ht="12.75" customHeight="1">
      <c r="A406" s="655">
        <f t="shared" ref="A406:B406" si="21">A405+1</f>
        <v>10</v>
      </c>
      <c r="B406" s="620">
        <f t="shared" si="21"/>
        <v>10</v>
      </c>
      <c r="C406" s="732" t="s">
        <v>6982</v>
      </c>
      <c r="D406" s="622" t="s">
        <v>6983</v>
      </c>
      <c r="E406" s="622" t="s">
        <v>376</v>
      </c>
      <c r="F406" s="620"/>
      <c r="G406" s="620">
        <v>3</v>
      </c>
      <c r="H406" s="620" t="s">
        <v>1087</v>
      </c>
      <c r="I406" s="620" t="s">
        <v>2588</v>
      </c>
      <c r="J406" s="620" t="s">
        <v>2592</v>
      </c>
      <c r="K406" s="620" t="s">
        <v>2595</v>
      </c>
      <c r="L406" s="620" t="s">
        <v>2596</v>
      </c>
      <c r="M406" s="620" t="s">
        <v>2597</v>
      </c>
      <c r="N406" s="620"/>
      <c r="O406" s="621"/>
      <c r="P406" s="620" t="s">
        <v>1528</v>
      </c>
      <c r="Q406" s="622" t="s">
        <v>1102</v>
      </c>
      <c r="R406" s="796">
        <v>31079</v>
      </c>
      <c r="S406" s="622" t="s">
        <v>6984</v>
      </c>
      <c r="T406" s="620" t="s">
        <v>114</v>
      </c>
      <c r="U406" s="620" t="s">
        <v>176</v>
      </c>
      <c r="V406" s="620" t="s">
        <v>302</v>
      </c>
      <c r="W406" s="620">
        <v>20010466199</v>
      </c>
      <c r="X406" s="735" t="s">
        <v>6985</v>
      </c>
      <c r="Y406" s="620"/>
      <c r="Z406" s="620" t="s">
        <v>6986</v>
      </c>
      <c r="AA406" s="620" t="s">
        <v>6987</v>
      </c>
      <c r="AB406" s="595" t="s">
        <v>6988</v>
      </c>
      <c r="AC406" s="595"/>
      <c r="AD406" s="595"/>
      <c r="AE406" s="595"/>
      <c r="AF406" s="595"/>
      <c r="AG406" s="595"/>
      <c r="AH406" s="595"/>
      <c r="AI406" s="595"/>
      <c r="AJ406" s="595"/>
      <c r="AK406" s="595"/>
      <c r="AL406" s="595"/>
      <c r="AM406" s="595"/>
      <c r="AN406" s="595"/>
      <c r="AO406" s="595"/>
      <c r="AP406" s="595"/>
      <c r="AQ406" s="595"/>
      <c r="AR406" s="595"/>
      <c r="AS406" s="595"/>
      <c r="AT406" s="595"/>
      <c r="AU406" s="595"/>
      <c r="AV406" s="595"/>
    </row>
    <row r="407" spans="1:48" ht="12.75" customHeight="1">
      <c r="A407" s="798">
        <f t="shared" ref="A407:B407" si="22">A406+1</f>
        <v>11</v>
      </c>
      <c r="B407" s="799">
        <f t="shared" si="22"/>
        <v>11</v>
      </c>
      <c r="C407" s="736" t="s">
        <v>6989</v>
      </c>
      <c r="D407" s="755" t="s">
        <v>6990</v>
      </c>
      <c r="E407" s="755" t="s">
        <v>376</v>
      </c>
      <c r="F407" s="649"/>
      <c r="G407" s="649">
        <v>3</v>
      </c>
      <c r="H407" s="723" t="s">
        <v>215</v>
      </c>
      <c r="I407" s="649" t="s">
        <v>120</v>
      </c>
      <c r="J407" s="649" t="s">
        <v>5942</v>
      </c>
      <c r="K407" s="649" t="s">
        <v>6487</v>
      </c>
      <c r="L407" s="649" t="s">
        <v>6488</v>
      </c>
      <c r="M407" s="649" t="s">
        <v>6991</v>
      </c>
      <c r="N407" s="649" t="s">
        <v>2268</v>
      </c>
      <c r="O407" s="649"/>
      <c r="P407" s="649" t="s">
        <v>2279</v>
      </c>
      <c r="Q407" s="755" t="s">
        <v>576</v>
      </c>
      <c r="R407" s="797">
        <v>29204</v>
      </c>
      <c r="S407" s="755" t="s">
        <v>6992</v>
      </c>
      <c r="T407" s="649" t="s">
        <v>114</v>
      </c>
      <c r="U407" s="649" t="s">
        <v>349</v>
      </c>
      <c r="V407" s="649" t="s">
        <v>172</v>
      </c>
      <c r="W407" s="649">
        <v>21028400840</v>
      </c>
      <c r="X407" s="760" t="s">
        <v>6993</v>
      </c>
      <c r="Y407" s="649" t="s">
        <v>6994</v>
      </c>
      <c r="Z407" s="649" t="s">
        <v>6995</v>
      </c>
      <c r="AA407" s="649" t="s">
        <v>6996</v>
      </c>
      <c r="AB407" s="595"/>
      <c r="AC407" s="595"/>
      <c r="AD407" s="595"/>
      <c r="AE407" s="595"/>
      <c r="AF407" s="595"/>
      <c r="AG407" s="595"/>
      <c r="AH407" s="595"/>
      <c r="AI407" s="595"/>
      <c r="AJ407" s="595"/>
      <c r="AK407" s="595"/>
      <c r="AL407" s="595"/>
      <c r="AM407" s="595"/>
      <c r="AN407" s="595"/>
      <c r="AO407" s="595"/>
      <c r="AP407" s="595"/>
      <c r="AQ407" s="595"/>
      <c r="AR407" s="595"/>
      <c r="AS407" s="595"/>
      <c r="AT407" s="595"/>
      <c r="AU407" s="595"/>
      <c r="AV407" s="595"/>
    </row>
    <row r="408" spans="1:48" ht="12.75" customHeight="1">
      <c r="A408" s="655">
        <f t="shared" ref="A408:B408" si="23">A407+1</f>
        <v>12</v>
      </c>
      <c r="B408" s="741">
        <f t="shared" si="23"/>
        <v>12</v>
      </c>
      <c r="C408" s="713" t="s">
        <v>403</v>
      </c>
      <c r="D408" s="619" t="s">
        <v>3333</v>
      </c>
      <c r="E408" s="619" t="s">
        <v>376</v>
      </c>
      <c r="F408" s="715" t="s">
        <v>47</v>
      </c>
      <c r="G408" s="715">
        <v>3</v>
      </c>
      <c r="H408" s="715" t="s">
        <v>361</v>
      </c>
      <c r="I408" s="620" t="s">
        <v>120</v>
      </c>
      <c r="J408" s="620" t="s">
        <v>2370</v>
      </c>
      <c r="K408" s="620"/>
      <c r="L408" s="620"/>
      <c r="M408" s="620"/>
      <c r="N408" s="620"/>
      <c r="O408" s="621"/>
      <c r="P408" s="620" t="s">
        <v>1241</v>
      </c>
      <c r="Q408" s="622" t="s">
        <v>404</v>
      </c>
      <c r="R408" s="796">
        <v>37469</v>
      </c>
      <c r="S408" s="622" t="s">
        <v>405</v>
      </c>
      <c r="T408" s="620" t="s">
        <v>219</v>
      </c>
      <c r="U408" s="620" t="s">
        <v>30</v>
      </c>
      <c r="V408" s="620" t="s">
        <v>172</v>
      </c>
      <c r="W408" s="620">
        <v>24163919327</v>
      </c>
      <c r="X408" s="716" t="s">
        <v>6997</v>
      </c>
      <c r="Y408" s="620"/>
      <c r="Z408" s="620" t="s">
        <v>1722</v>
      </c>
      <c r="AA408" s="620" t="s">
        <v>250</v>
      </c>
      <c r="AB408" s="595" t="s">
        <v>6998</v>
      </c>
      <c r="AC408" s="595"/>
      <c r="AD408" s="595"/>
      <c r="AE408" s="595"/>
      <c r="AF408" s="595"/>
      <c r="AG408" s="595"/>
      <c r="AH408" s="595"/>
      <c r="AI408" s="595"/>
      <c r="AJ408" s="595"/>
      <c r="AK408" s="595"/>
      <c r="AL408" s="595"/>
      <c r="AM408" s="595"/>
      <c r="AN408" s="595"/>
      <c r="AO408" s="595"/>
      <c r="AP408" s="595"/>
      <c r="AQ408" s="595"/>
      <c r="AR408" s="595"/>
      <c r="AS408" s="595"/>
      <c r="AT408" s="595"/>
      <c r="AU408" s="595"/>
      <c r="AV408" s="595"/>
    </row>
    <row r="409" spans="1:48" ht="12.75" customHeight="1">
      <c r="A409" s="655">
        <f t="shared" ref="A409:B409" si="24">A408+1</f>
        <v>13</v>
      </c>
      <c r="B409" s="620">
        <f t="shared" si="24"/>
        <v>13</v>
      </c>
      <c r="C409" s="716" t="s">
        <v>2488</v>
      </c>
      <c r="D409" s="622" t="s">
        <v>6999</v>
      </c>
      <c r="E409" s="622" t="s">
        <v>376</v>
      </c>
      <c r="F409" s="620"/>
      <c r="G409" s="620">
        <v>3</v>
      </c>
      <c r="H409" s="620" t="s">
        <v>6396</v>
      </c>
      <c r="I409" s="633" t="s">
        <v>120</v>
      </c>
      <c r="J409" s="633" t="s">
        <v>2460</v>
      </c>
      <c r="K409" s="633" t="s">
        <v>2461</v>
      </c>
      <c r="L409" s="633" t="s">
        <v>2462</v>
      </c>
      <c r="M409" s="633"/>
      <c r="N409" s="633"/>
      <c r="O409" s="621"/>
      <c r="P409" s="633" t="s">
        <v>1164</v>
      </c>
      <c r="Q409" s="634" t="s">
        <v>7000</v>
      </c>
      <c r="R409" s="791">
        <v>36092</v>
      </c>
      <c r="S409" s="634" t="s">
        <v>7001</v>
      </c>
      <c r="T409" s="633" t="s">
        <v>114</v>
      </c>
      <c r="U409" s="633" t="s">
        <v>176</v>
      </c>
      <c r="V409" s="633" t="s">
        <v>103</v>
      </c>
      <c r="W409" s="633">
        <v>22146822337</v>
      </c>
      <c r="X409" s="736" t="s">
        <v>7002</v>
      </c>
      <c r="Y409" s="633"/>
      <c r="Z409" s="633" t="s">
        <v>7003</v>
      </c>
      <c r="AA409" s="633" t="s">
        <v>7004</v>
      </c>
      <c r="AB409" s="637" t="s">
        <v>7005</v>
      </c>
      <c r="AC409" s="637"/>
      <c r="AD409" s="637"/>
      <c r="AE409" s="637"/>
      <c r="AF409" s="637"/>
      <c r="AG409" s="637"/>
      <c r="AH409" s="637"/>
      <c r="AI409" s="637"/>
      <c r="AJ409" s="637"/>
      <c r="AK409" s="637"/>
      <c r="AL409" s="637"/>
      <c r="AM409" s="637"/>
      <c r="AN409" s="637"/>
      <c r="AO409" s="637"/>
      <c r="AP409" s="637"/>
      <c r="AQ409" s="637"/>
      <c r="AR409" s="637"/>
      <c r="AS409" s="637"/>
      <c r="AT409" s="637"/>
      <c r="AU409" s="637"/>
      <c r="AV409" s="637"/>
    </row>
    <row r="410" spans="1:48" ht="12.75" customHeight="1">
      <c r="A410" s="636">
        <f t="shared" ref="A410:B410" si="25">A409+1</f>
        <v>14</v>
      </c>
      <c r="B410" s="741">
        <f t="shared" si="25"/>
        <v>14</v>
      </c>
      <c r="C410" s="713" t="s">
        <v>3272</v>
      </c>
      <c r="D410" s="619" t="s">
        <v>7006</v>
      </c>
      <c r="E410" s="619" t="s">
        <v>376</v>
      </c>
      <c r="F410" s="715" t="s">
        <v>47</v>
      </c>
      <c r="G410" s="715">
        <v>3</v>
      </c>
      <c r="H410" s="715" t="s">
        <v>278</v>
      </c>
      <c r="I410" s="620" t="s">
        <v>120</v>
      </c>
      <c r="J410" s="620" t="s">
        <v>2207</v>
      </c>
      <c r="K410" s="620"/>
      <c r="L410" s="620"/>
      <c r="M410" s="620"/>
      <c r="N410" s="620"/>
      <c r="O410" s="621"/>
      <c r="P410" s="620" t="s">
        <v>1241</v>
      </c>
      <c r="Q410" s="622" t="s">
        <v>278</v>
      </c>
      <c r="R410" s="796">
        <v>33530</v>
      </c>
      <c r="S410" s="622" t="s">
        <v>7007</v>
      </c>
      <c r="T410" s="620" t="s">
        <v>114</v>
      </c>
      <c r="U410" s="620" t="s">
        <v>116</v>
      </c>
      <c r="V410" s="620" t="s">
        <v>172</v>
      </c>
      <c r="W410" s="620" t="s">
        <v>2295</v>
      </c>
      <c r="X410" s="716" t="s">
        <v>7008</v>
      </c>
      <c r="Y410" s="620"/>
      <c r="Z410" s="620" t="s">
        <v>7009</v>
      </c>
      <c r="AA410" s="620" t="s">
        <v>177</v>
      </c>
      <c r="AB410" s="595" t="s">
        <v>7010</v>
      </c>
      <c r="AC410" s="595"/>
      <c r="AD410" s="595"/>
      <c r="AE410" s="595"/>
      <c r="AF410" s="595"/>
      <c r="AG410" s="595"/>
      <c r="AH410" s="595"/>
      <c r="AI410" s="595"/>
      <c r="AJ410" s="595"/>
      <c r="AK410" s="595"/>
      <c r="AL410" s="595"/>
      <c r="AM410" s="595"/>
      <c r="AN410" s="595"/>
      <c r="AO410" s="595"/>
      <c r="AP410" s="595"/>
      <c r="AQ410" s="595"/>
      <c r="AR410" s="595"/>
      <c r="AS410" s="595"/>
      <c r="AT410" s="595"/>
      <c r="AU410" s="595"/>
      <c r="AV410" s="595"/>
    </row>
    <row r="411" spans="1:48" ht="12.75" customHeight="1">
      <c r="A411" s="655">
        <f t="shared" ref="A411:B411" si="26">A410+1</f>
        <v>15</v>
      </c>
      <c r="B411" s="620">
        <f t="shared" si="26"/>
        <v>15</v>
      </c>
      <c r="C411" s="716" t="s">
        <v>3045</v>
      </c>
      <c r="D411" s="622" t="s">
        <v>7011</v>
      </c>
      <c r="E411" s="622" t="s">
        <v>376</v>
      </c>
      <c r="F411" s="620"/>
      <c r="G411" s="620">
        <v>3</v>
      </c>
      <c r="H411" s="620" t="s">
        <v>6975</v>
      </c>
      <c r="I411" s="633" t="s">
        <v>120</v>
      </c>
      <c r="J411" s="633" t="s">
        <v>7012</v>
      </c>
      <c r="K411" s="633" t="s">
        <v>2462</v>
      </c>
      <c r="L411" s="633"/>
      <c r="M411" s="633"/>
      <c r="N411" s="633"/>
      <c r="O411" s="621"/>
      <c r="P411" s="633" t="s">
        <v>1365</v>
      </c>
      <c r="Q411" s="634" t="s">
        <v>7013</v>
      </c>
      <c r="R411" s="791">
        <v>37755</v>
      </c>
      <c r="S411" s="634" t="s">
        <v>7014</v>
      </c>
      <c r="T411" s="633" t="s">
        <v>219</v>
      </c>
      <c r="U411" s="633" t="s">
        <v>30</v>
      </c>
      <c r="V411" s="633" t="s">
        <v>302</v>
      </c>
      <c r="W411" s="633">
        <v>23167770520</v>
      </c>
      <c r="X411" s="736" t="s">
        <v>7015</v>
      </c>
      <c r="Y411" s="633"/>
      <c r="Z411" s="633" t="s">
        <v>7016</v>
      </c>
      <c r="AA411" s="633" t="s">
        <v>893</v>
      </c>
      <c r="AB411" s="595" t="s">
        <v>7017</v>
      </c>
      <c r="AC411" s="595"/>
      <c r="AD411" s="595"/>
      <c r="AE411" s="595"/>
      <c r="AF411" s="595"/>
      <c r="AG411" s="595"/>
      <c r="AH411" s="595"/>
      <c r="AI411" s="595"/>
      <c r="AJ411" s="595"/>
      <c r="AK411" s="595"/>
      <c r="AL411" s="595"/>
      <c r="AM411" s="595"/>
      <c r="AN411" s="595"/>
      <c r="AO411" s="595"/>
      <c r="AP411" s="595"/>
      <c r="AQ411" s="595"/>
      <c r="AR411" s="595"/>
      <c r="AS411" s="595"/>
      <c r="AT411" s="595"/>
      <c r="AU411" s="595"/>
      <c r="AV411" s="595"/>
    </row>
    <row r="412" spans="1:48" ht="12.75" customHeight="1">
      <c r="A412" s="655">
        <f t="shared" ref="A412:B412" si="27">A411+1</f>
        <v>16</v>
      </c>
      <c r="B412" s="741">
        <f t="shared" si="27"/>
        <v>16</v>
      </c>
      <c r="C412" s="713" t="s">
        <v>3080</v>
      </c>
      <c r="D412" s="619" t="s">
        <v>7018</v>
      </c>
      <c r="E412" s="619" t="s">
        <v>7019</v>
      </c>
      <c r="F412" s="715" t="s">
        <v>47</v>
      </c>
      <c r="G412" s="715">
        <v>3</v>
      </c>
      <c r="H412" s="715" t="s">
        <v>361</v>
      </c>
      <c r="I412" s="620" t="s">
        <v>7020</v>
      </c>
      <c r="J412" s="620" t="s">
        <v>7021</v>
      </c>
      <c r="K412" s="620" t="s">
        <v>3090</v>
      </c>
      <c r="L412" s="620"/>
      <c r="M412" s="620"/>
      <c r="N412" s="620"/>
      <c r="O412" s="621"/>
      <c r="P412" s="620" t="s">
        <v>1365</v>
      </c>
      <c r="Q412" s="622" t="s">
        <v>7022</v>
      </c>
      <c r="R412" s="796">
        <v>36191</v>
      </c>
      <c r="S412" s="622" t="s">
        <v>7023</v>
      </c>
      <c r="T412" s="620" t="s">
        <v>219</v>
      </c>
      <c r="U412" s="620" t="s">
        <v>30</v>
      </c>
      <c r="V412" s="620" t="s">
        <v>172</v>
      </c>
      <c r="W412" s="620">
        <v>24044191195</v>
      </c>
      <c r="X412" s="716" t="s">
        <v>7024</v>
      </c>
      <c r="Y412" s="620"/>
      <c r="Z412" s="620" t="s">
        <v>7025</v>
      </c>
      <c r="AA412" s="620" t="s">
        <v>695</v>
      </c>
      <c r="AB412" s="595" t="s">
        <v>7026</v>
      </c>
      <c r="AC412" s="595"/>
      <c r="AD412" s="595"/>
      <c r="AE412" s="595"/>
      <c r="AF412" s="595"/>
      <c r="AG412" s="595"/>
      <c r="AH412" s="595"/>
      <c r="AI412" s="595"/>
      <c r="AJ412" s="595"/>
      <c r="AK412" s="595"/>
      <c r="AL412" s="595"/>
      <c r="AM412" s="595"/>
      <c r="AN412" s="595"/>
      <c r="AO412" s="595"/>
      <c r="AP412" s="595"/>
      <c r="AQ412" s="595"/>
      <c r="AR412" s="595"/>
      <c r="AS412" s="595"/>
      <c r="AT412" s="595"/>
      <c r="AU412" s="595"/>
      <c r="AV412" s="595"/>
    </row>
    <row r="413" spans="1:48" ht="12.75" customHeight="1">
      <c r="A413" s="655">
        <f>A411+1</f>
        <v>16</v>
      </c>
      <c r="B413" s="800">
        <v>1</v>
      </c>
      <c r="C413" s="763" t="s">
        <v>7027</v>
      </c>
      <c r="D413" s="645" t="s">
        <v>7028</v>
      </c>
      <c r="E413" s="645" t="s">
        <v>592</v>
      </c>
      <c r="F413" s="646" t="s">
        <v>73</v>
      </c>
      <c r="G413" s="646">
        <v>19</v>
      </c>
      <c r="H413" s="646" t="s">
        <v>100</v>
      </c>
      <c r="I413" s="766" t="s">
        <v>1680</v>
      </c>
      <c r="J413" s="766" t="s">
        <v>7029</v>
      </c>
      <c r="K413" s="766" t="s">
        <v>3402</v>
      </c>
      <c r="L413" s="766" t="s">
        <v>7030</v>
      </c>
      <c r="M413" s="801" t="s">
        <v>2463</v>
      </c>
      <c r="N413" s="766"/>
      <c r="O413" s="647"/>
      <c r="P413" s="766" t="s">
        <v>1528</v>
      </c>
      <c r="Q413" s="767" t="s">
        <v>4164</v>
      </c>
      <c r="R413" s="802">
        <v>26131</v>
      </c>
      <c r="S413" s="767" t="s">
        <v>7031</v>
      </c>
      <c r="T413" s="766" t="s">
        <v>114</v>
      </c>
      <c r="U413" s="766" t="s">
        <v>349</v>
      </c>
      <c r="V413" s="766" t="s">
        <v>172</v>
      </c>
      <c r="W413" s="766">
        <v>21092526975</v>
      </c>
      <c r="X413" s="768" t="s">
        <v>7032</v>
      </c>
      <c r="Y413" s="766"/>
      <c r="Z413" s="766" t="s">
        <v>7033</v>
      </c>
      <c r="AA413" s="766" t="s">
        <v>7034</v>
      </c>
      <c r="AB413" s="803"/>
      <c r="AC413" s="595"/>
      <c r="AD413" s="595"/>
      <c r="AE413" s="595"/>
      <c r="AF413" s="595"/>
      <c r="AG413" s="595"/>
      <c r="AH413" s="595"/>
      <c r="AI413" s="595"/>
      <c r="AJ413" s="595"/>
      <c r="AK413" s="595"/>
      <c r="AL413" s="595"/>
      <c r="AM413" s="595"/>
      <c r="AN413" s="595"/>
      <c r="AO413" s="595"/>
      <c r="AP413" s="595"/>
      <c r="AQ413" s="595"/>
      <c r="AR413" s="595"/>
      <c r="AS413" s="595"/>
      <c r="AT413" s="595"/>
      <c r="AU413" s="595"/>
      <c r="AV413" s="595"/>
    </row>
    <row r="414" spans="1:48" ht="12.75" customHeight="1">
      <c r="A414" s="655">
        <f t="shared" ref="A414:B414" si="28">A413+1</f>
        <v>17</v>
      </c>
      <c r="B414" s="620">
        <f t="shared" si="28"/>
        <v>2</v>
      </c>
      <c r="C414" s="713" t="s">
        <v>3103</v>
      </c>
      <c r="D414" s="619" t="s">
        <v>7035</v>
      </c>
      <c r="E414" s="622" t="s">
        <v>6879</v>
      </c>
      <c r="F414" s="715" t="s">
        <v>47</v>
      </c>
      <c r="G414" s="715">
        <v>7</v>
      </c>
      <c r="H414" s="715" t="s">
        <v>1316</v>
      </c>
      <c r="I414" s="620" t="s">
        <v>120</v>
      </c>
      <c r="J414" s="620" t="s">
        <v>3126</v>
      </c>
      <c r="K414" s="620" t="s">
        <v>2205</v>
      </c>
      <c r="L414" s="804"/>
      <c r="M414" s="620"/>
      <c r="N414" s="620"/>
      <c r="O414" s="621"/>
      <c r="P414" s="620" t="s">
        <v>1365</v>
      </c>
      <c r="Q414" s="622" t="s">
        <v>1318</v>
      </c>
      <c r="R414" s="796">
        <v>36974</v>
      </c>
      <c r="S414" s="622" t="s">
        <v>7037</v>
      </c>
      <c r="T414" s="620" t="s">
        <v>219</v>
      </c>
      <c r="U414" s="620"/>
      <c r="V414" s="620" t="s">
        <v>302</v>
      </c>
      <c r="W414" s="620">
        <v>24044191310</v>
      </c>
      <c r="X414" s="716" t="s">
        <v>7038</v>
      </c>
      <c r="Y414" s="620" t="s">
        <v>7039</v>
      </c>
      <c r="Z414" s="620" t="s">
        <v>7040</v>
      </c>
      <c r="AA414" s="620" t="s">
        <v>7041</v>
      </c>
      <c r="AB414" s="595"/>
      <c r="AC414" s="595"/>
      <c r="AD414" s="595"/>
      <c r="AE414" s="595"/>
      <c r="AF414" s="595"/>
      <c r="AG414" s="595"/>
      <c r="AH414" s="595"/>
      <c r="AI414" s="595"/>
      <c r="AJ414" s="595"/>
      <c r="AK414" s="595"/>
      <c r="AL414" s="595"/>
      <c r="AM414" s="595"/>
      <c r="AN414" s="595"/>
      <c r="AO414" s="595"/>
      <c r="AP414" s="595"/>
      <c r="AQ414" s="595"/>
      <c r="AR414" s="595"/>
      <c r="AS414" s="595"/>
      <c r="AT414" s="595"/>
      <c r="AU414" s="595"/>
      <c r="AV414" s="595"/>
    </row>
    <row r="415" spans="1:48" ht="12.75" customHeight="1">
      <c r="A415" s="805"/>
      <c r="B415" s="806">
        <f>B414+1</f>
        <v>3</v>
      </c>
      <c r="C415" s="807" t="s">
        <v>7042</v>
      </c>
      <c r="D415" s="808" t="s">
        <v>7043</v>
      </c>
      <c r="E415" s="809" t="s">
        <v>246</v>
      </c>
      <c r="F415" s="806"/>
      <c r="G415" s="806"/>
      <c r="H415" s="806" t="s">
        <v>7044</v>
      </c>
      <c r="I415" s="810"/>
      <c r="J415" s="810" t="s">
        <v>7045</v>
      </c>
      <c r="K415" s="810" t="s">
        <v>2622</v>
      </c>
      <c r="L415" s="810" t="s">
        <v>3099</v>
      </c>
      <c r="M415" s="810"/>
      <c r="N415" s="810"/>
      <c r="O415" s="811"/>
      <c r="P415" s="810" t="s">
        <v>1241</v>
      </c>
      <c r="Q415" s="812" t="s">
        <v>7046</v>
      </c>
      <c r="R415" s="813">
        <v>35146</v>
      </c>
      <c r="S415" s="812" t="s">
        <v>7047</v>
      </c>
      <c r="T415" s="810" t="s">
        <v>219</v>
      </c>
      <c r="U415" s="810"/>
      <c r="V415" s="810" t="s">
        <v>172</v>
      </c>
      <c r="W415" s="814"/>
      <c r="X415" s="814"/>
      <c r="Y415" s="810"/>
      <c r="Z415" s="810" t="s">
        <v>7048</v>
      </c>
      <c r="AA415" s="810" t="s">
        <v>7049</v>
      </c>
      <c r="AB415" s="805"/>
      <c r="AC415" s="805"/>
      <c r="AD415" s="805"/>
      <c r="AE415" s="805"/>
      <c r="AF415" s="805"/>
      <c r="AG415" s="805"/>
      <c r="AH415" s="805"/>
      <c r="AI415" s="805"/>
      <c r="AJ415" s="805"/>
      <c r="AK415" s="805"/>
      <c r="AL415" s="805"/>
      <c r="AM415" s="805"/>
      <c r="AN415" s="805"/>
      <c r="AO415" s="805"/>
      <c r="AP415" s="805"/>
      <c r="AQ415" s="805"/>
      <c r="AR415" s="805"/>
      <c r="AS415" s="805"/>
      <c r="AT415" s="805"/>
      <c r="AU415" s="805"/>
      <c r="AV415" s="805"/>
    </row>
    <row r="416" spans="1:48" ht="12.75" customHeight="1">
      <c r="A416" s="815"/>
      <c r="B416" s="816"/>
      <c r="C416" s="817" t="s">
        <v>3262</v>
      </c>
      <c r="D416" s="818" t="s">
        <v>7050</v>
      </c>
      <c r="E416" s="818" t="s">
        <v>376</v>
      </c>
      <c r="F416" s="819" t="s">
        <v>47</v>
      </c>
      <c r="G416" s="819">
        <v>3</v>
      </c>
      <c r="H416" s="819" t="s">
        <v>613</v>
      </c>
      <c r="I416" s="806" t="s">
        <v>120</v>
      </c>
      <c r="J416" s="806" t="s">
        <v>2207</v>
      </c>
      <c r="K416" s="820" t="s">
        <v>2208</v>
      </c>
      <c r="L416" s="806"/>
      <c r="M416" s="806"/>
      <c r="N416" s="806"/>
      <c r="O416" s="811"/>
      <c r="P416" s="806" t="s">
        <v>1365</v>
      </c>
      <c r="Q416" s="808" t="s">
        <v>3073</v>
      </c>
      <c r="R416" s="821">
        <v>32821</v>
      </c>
      <c r="S416" s="808" t="s">
        <v>7051</v>
      </c>
      <c r="T416" s="806" t="s">
        <v>294</v>
      </c>
      <c r="U416" s="806" t="s">
        <v>30</v>
      </c>
      <c r="V416" s="806" t="s">
        <v>172</v>
      </c>
      <c r="W416" s="806">
        <v>25027203311</v>
      </c>
      <c r="X416" s="807" t="s">
        <v>7052</v>
      </c>
      <c r="Y416" s="806"/>
      <c r="Z416" s="806" t="s">
        <v>7053</v>
      </c>
      <c r="AA416" s="806" t="s">
        <v>7054</v>
      </c>
      <c r="AB416" s="822"/>
      <c r="AC416" s="822"/>
      <c r="AD416" s="822"/>
      <c r="AE416" s="822"/>
      <c r="AF416" s="822"/>
      <c r="AG416" s="822"/>
      <c r="AH416" s="822"/>
      <c r="AI416" s="822"/>
      <c r="AJ416" s="822"/>
      <c r="AK416" s="822"/>
      <c r="AL416" s="822"/>
      <c r="AM416" s="822"/>
      <c r="AN416" s="822"/>
      <c r="AO416" s="822"/>
      <c r="AP416" s="822"/>
      <c r="AQ416" s="822"/>
      <c r="AR416" s="822"/>
      <c r="AS416" s="822"/>
      <c r="AT416" s="822"/>
      <c r="AU416" s="822"/>
      <c r="AV416" s="822"/>
    </row>
    <row r="417" spans="1:48" ht="12.75" customHeight="1">
      <c r="A417" s="655">
        <f t="shared" ref="A417:B417" si="29">A414+1</f>
        <v>18</v>
      </c>
      <c r="B417" s="620">
        <f t="shared" si="29"/>
        <v>3</v>
      </c>
      <c r="C417" s="716" t="s">
        <v>7055</v>
      </c>
      <c r="D417" s="622" t="s">
        <v>7056</v>
      </c>
      <c r="E417" s="622" t="s">
        <v>7057</v>
      </c>
      <c r="F417" s="620" t="s">
        <v>47</v>
      </c>
      <c r="G417" s="620">
        <v>3</v>
      </c>
      <c r="H417" s="620" t="s">
        <v>7058</v>
      </c>
      <c r="I417" s="633" t="s">
        <v>7059</v>
      </c>
      <c r="J417" s="633" t="s">
        <v>7060</v>
      </c>
      <c r="K417" s="633" t="s">
        <v>7061</v>
      </c>
      <c r="L417" s="633" t="s">
        <v>2268</v>
      </c>
      <c r="M417" s="633"/>
      <c r="N417" s="633"/>
      <c r="O417" s="633"/>
      <c r="P417" s="633" t="s">
        <v>1164</v>
      </c>
      <c r="Q417" s="634" t="s">
        <v>7062</v>
      </c>
      <c r="R417" s="791">
        <v>29561</v>
      </c>
      <c r="S417" s="634" t="s">
        <v>7063</v>
      </c>
      <c r="T417" s="633" t="s">
        <v>114</v>
      </c>
      <c r="U417" s="633" t="s">
        <v>116</v>
      </c>
      <c r="V417" s="633" t="s">
        <v>172</v>
      </c>
      <c r="W417" s="633">
        <v>24025250861</v>
      </c>
      <c r="X417" s="736" t="s">
        <v>7064</v>
      </c>
      <c r="Y417" s="633"/>
      <c r="Z417" s="736" t="s">
        <v>7065</v>
      </c>
      <c r="AA417" s="633" t="s">
        <v>7066</v>
      </c>
      <c r="AB417" s="637" t="s">
        <v>7067</v>
      </c>
      <c r="AC417" s="637"/>
      <c r="AD417" s="637"/>
      <c r="AE417" s="637"/>
      <c r="AF417" s="637"/>
      <c r="AG417" s="637"/>
      <c r="AH417" s="637"/>
      <c r="AI417" s="637"/>
      <c r="AJ417" s="637"/>
      <c r="AK417" s="637"/>
      <c r="AL417" s="637"/>
      <c r="AM417" s="637"/>
      <c r="AN417" s="637"/>
      <c r="AO417" s="637"/>
      <c r="AP417" s="637"/>
      <c r="AQ417" s="637"/>
      <c r="AR417" s="637"/>
      <c r="AS417" s="637"/>
      <c r="AT417" s="637"/>
      <c r="AU417" s="637"/>
      <c r="AV417" s="637"/>
    </row>
    <row r="418" spans="1:48" ht="12.75" customHeight="1">
      <c r="A418" s="655">
        <f t="shared" ref="A418:B418" si="30">A417+1</f>
        <v>19</v>
      </c>
      <c r="B418" s="620">
        <f t="shared" si="30"/>
        <v>4</v>
      </c>
      <c r="C418" s="716" t="s">
        <v>3067</v>
      </c>
      <c r="D418" s="622" t="s">
        <v>7068</v>
      </c>
      <c r="E418" s="622" t="s">
        <v>376</v>
      </c>
      <c r="F418" s="620" t="s">
        <v>47</v>
      </c>
      <c r="G418" s="620">
        <v>3</v>
      </c>
      <c r="H418" s="620" t="s">
        <v>7058</v>
      </c>
      <c r="I418" s="633" t="s">
        <v>120</v>
      </c>
      <c r="J418" s="633" t="s">
        <v>7069</v>
      </c>
      <c r="K418" s="633" t="s">
        <v>3090</v>
      </c>
      <c r="L418" s="633" t="s">
        <v>2208</v>
      </c>
      <c r="M418" s="633"/>
      <c r="N418" s="633"/>
      <c r="O418" s="633"/>
      <c r="P418" s="633" t="s">
        <v>1164</v>
      </c>
      <c r="Q418" s="634" t="s">
        <v>2449</v>
      </c>
      <c r="R418" s="791">
        <v>31482</v>
      </c>
      <c r="S418" s="634" t="s">
        <v>7070</v>
      </c>
      <c r="T418" s="633" t="s">
        <v>114</v>
      </c>
      <c r="U418" s="633" t="s">
        <v>176</v>
      </c>
      <c r="V418" s="633" t="s">
        <v>172</v>
      </c>
      <c r="W418" s="633">
        <v>22054465327</v>
      </c>
      <c r="X418" s="736" t="s">
        <v>7071</v>
      </c>
      <c r="Y418" s="633"/>
      <c r="Z418" s="736" t="s">
        <v>3070</v>
      </c>
      <c r="AA418" s="633" t="s">
        <v>7072</v>
      </c>
      <c r="AB418" s="637" t="s">
        <v>7067</v>
      </c>
      <c r="AC418" s="637"/>
      <c r="AD418" s="637"/>
      <c r="AE418" s="637"/>
      <c r="AF418" s="637"/>
      <c r="AG418" s="637"/>
      <c r="AH418" s="637"/>
      <c r="AI418" s="637"/>
      <c r="AJ418" s="637"/>
      <c r="AK418" s="637"/>
      <c r="AL418" s="637"/>
      <c r="AM418" s="637"/>
      <c r="AN418" s="637"/>
      <c r="AO418" s="637"/>
      <c r="AP418" s="637"/>
      <c r="AQ418" s="637"/>
      <c r="AR418" s="637"/>
      <c r="AS418" s="637"/>
      <c r="AT418" s="637"/>
      <c r="AU418" s="637"/>
      <c r="AV418" s="637"/>
    </row>
    <row r="419" spans="1:48" ht="12.75" customHeight="1">
      <c r="A419" s="655">
        <f t="shared" ref="A419:B419" si="31">A418+1</f>
        <v>20</v>
      </c>
      <c r="B419" s="620">
        <f t="shared" si="31"/>
        <v>5</v>
      </c>
      <c r="C419" s="716" t="s">
        <v>3060</v>
      </c>
      <c r="D419" s="622" t="s">
        <v>7073</v>
      </c>
      <c r="E419" s="622" t="s">
        <v>376</v>
      </c>
      <c r="F419" s="620" t="s">
        <v>47</v>
      </c>
      <c r="G419" s="620">
        <v>3</v>
      </c>
      <c r="H419" s="620" t="s">
        <v>7058</v>
      </c>
      <c r="I419" s="633" t="s">
        <v>120</v>
      </c>
      <c r="J419" s="633" t="s">
        <v>7069</v>
      </c>
      <c r="K419" s="633" t="s">
        <v>3090</v>
      </c>
      <c r="L419" s="633" t="s">
        <v>2208</v>
      </c>
      <c r="M419" s="633"/>
      <c r="N419" s="633"/>
      <c r="O419" s="633"/>
      <c r="P419" s="633" t="s">
        <v>1164</v>
      </c>
      <c r="Q419" s="634" t="s">
        <v>2449</v>
      </c>
      <c r="R419" s="791">
        <v>34182</v>
      </c>
      <c r="S419" s="634" t="s">
        <v>7074</v>
      </c>
      <c r="T419" s="633" t="s">
        <v>114</v>
      </c>
      <c r="U419" s="633" t="s">
        <v>426</v>
      </c>
      <c r="V419" s="633" t="s">
        <v>172</v>
      </c>
      <c r="W419" s="633">
        <v>24025250846</v>
      </c>
      <c r="X419" s="736" t="s">
        <v>7075</v>
      </c>
      <c r="Y419" s="633"/>
      <c r="Z419" s="736" t="s">
        <v>7076</v>
      </c>
      <c r="AA419" s="633" t="s">
        <v>7077</v>
      </c>
      <c r="AB419" s="637" t="s">
        <v>7067</v>
      </c>
      <c r="AC419" s="637"/>
      <c r="AD419" s="637"/>
      <c r="AE419" s="637"/>
      <c r="AF419" s="637"/>
      <c r="AG419" s="637"/>
      <c r="AH419" s="637"/>
      <c r="AI419" s="637"/>
      <c r="AJ419" s="637"/>
      <c r="AK419" s="637"/>
      <c r="AL419" s="637"/>
      <c r="AM419" s="637"/>
      <c r="AN419" s="637"/>
      <c r="AO419" s="637"/>
      <c r="AP419" s="637"/>
      <c r="AQ419" s="637"/>
      <c r="AR419" s="637"/>
      <c r="AS419" s="637"/>
      <c r="AT419" s="637"/>
      <c r="AU419" s="637"/>
      <c r="AV419" s="637"/>
    </row>
    <row r="420" spans="1:48" ht="12.75" customHeight="1">
      <c r="A420" s="655">
        <f t="shared" ref="A420:A421" si="32">A418+1</f>
        <v>20</v>
      </c>
      <c r="B420" s="620">
        <f t="shared" ref="B420:B421" si="33">B419+1</f>
        <v>6</v>
      </c>
      <c r="C420" s="716" t="s">
        <v>3072</v>
      </c>
      <c r="D420" s="622" t="s">
        <v>7078</v>
      </c>
      <c r="E420" s="622" t="s">
        <v>376</v>
      </c>
      <c r="F420" s="620" t="s">
        <v>47</v>
      </c>
      <c r="G420" s="620">
        <v>3</v>
      </c>
      <c r="H420" s="620" t="s">
        <v>7058</v>
      </c>
      <c r="I420" s="633" t="s">
        <v>120</v>
      </c>
      <c r="J420" s="633" t="s">
        <v>7069</v>
      </c>
      <c r="K420" s="633" t="s">
        <v>3090</v>
      </c>
      <c r="L420" s="633" t="s">
        <v>2208</v>
      </c>
      <c r="M420" s="633"/>
      <c r="N420" s="633"/>
      <c r="O420" s="633"/>
      <c r="P420" s="633" t="s">
        <v>1164</v>
      </c>
      <c r="Q420" s="634" t="s">
        <v>7079</v>
      </c>
      <c r="R420" s="791">
        <v>32728</v>
      </c>
      <c r="S420" s="634" t="s">
        <v>7080</v>
      </c>
      <c r="T420" s="633" t="s">
        <v>114</v>
      </c>
      <c r="U420" s="633" t="s">
        <v>116</v>
      </c>
      <c r="V420" s="633" t="s">
        <v>172</v>
      </c>
      <c r="W420" s="633">
        <v>24025259838</v>
      </c>
      <c r="X420" s="736" t="s">
        <v>7081</v>
      </c>
      <c r="Y420" s="633"/>
      <c r="Z420" s="736" t="s">
        <v>3076</v>
      </c>
      <c r="AA420" s="633" t="s">
        <v>7082</v>
      </c>
      <c r="AB420" s="637" t="s">
        <v>7067</v>
      </c>
      <c r="AC420" s="637"/>
      <c r="AD420" s="637"/>
      <c r="AE420" s="637"/>
      <c r="AF420" s="637"/>
      <c r="AG420" s="637"/>
      <c r="AH420" s="637"/>
      <c r="AI420" s="637"/>
      <c r="AJ420" s="637"/>
      <c r="AK420" s="637"/>
      <c r="AL420" s="637"/>
      <c r="AM420" s="637"/>
      <c r="AN420" s="637"/>
      <c r="AO420" s="637"/>
      <c r="AP420" s="637"/>
      <c r="AQ420" s="637"/>
      <c r="AR420" s="637"/>
      <c r="AS420" s="637"/>
      <c r="AT420" s="637"/>
      <c r="AU420" s="637"/>
      <c r="AV420" s="637"/>
    </row>
    <row r="421" spans="1:48" ht="12.75" customHeight="1">
      <c r="A421" s="655">
        <f t="shared" si="32"/>
        <v>21</v>
      </c>
      <c r="B421" s="620">
        <f t="shared" si="33"/>
        <v>7</v>
      </c>
      <c r="C421" s="716" t="s">
        <v>923</v>
      </c>
      <c r="D421" s="622" t="s">
        <v>1794</v>
      </c>
      <c r="E421" s="622" t="s">
        <v>376</v>
      </c>
      <c r="F421" s="620" t="s">
        <v>47</v>
      </c>
      <c r="G421" s="620">
        <v>3</v>
      </c>
      <c r="H421" s="620" t="s">
        <v>7083</v>
      </c>
      <c r="I421" s="633" t="s">
        <v>120</v>
      </c>
      <c r="J421" s="633" t="s">
        <v>7084</v>
      </c>
      <c r="K421" s="633" t="s">
        <v>7085</v>
      </c>
      <c r="L421" s="633"/>
      <c r="M421" s="633"/>
      <c r="N421" s="633"/>
      <c r="O421" s="633"/>
      <c r="P421" s="633" t="s">
        <v>1365</v>
      </c>
      <c r="Q421" s="634" t="s">
        <v>922</v>
      </c>
      <c r="R421" s="791">
        <v>31591</v>
      </c>
      <c r="S421" s="634" t="s">
        <v>924</v>
      </c>
      <c r="T421" s="633" t="s">
        <v>114</v>
      </c>
      <c r="U421" s="633" t="s">
        <v>176</v>
      </c>
      <c r="V421" s="633" t="s">
        <v>172</v>
      </c>
      <c r="W421" s="633">
        <v>24127478352</v>
      </c>
      <c r="X421" s="736" t="s">
        <v>7086</v>
      </c>
      <c r="Y421" s="633"/>
      <c r="Z421" s="736" t="s">
        <v>927</v>
      </c>
      <c r="AA421" s="633" t="s">
        <v>926</v>
      </c>
      <c r="AB421" s="637" t="s">
        <v>7067</v>
      </c>
      <c r="AC421" s="637"/>
      <c r="AD421" s="637"/>
      <c r="AE421" s="637"/>
      <c r="AF421" s="637"/>
      <c r="AG421" s="637"/>
      <c r="AH421" s="637"/>
      <c r="AI421" s="637"/>
      <c r="AJ421" s="637"/>
      <c r="AK421" s="637"/>
      <c r="AL421" s="637"/>
      <c r="AM421" s="637"/>
      <c r="AN421" s="637"/>
      <c r="AO421" s="637"/>
      <c r="AP421" s="637"/>
      <c r="AQ421" s="637"/>
      <c r="AR421" s="637"/>
      <c r="AS421" s="637"/>
      <c r="AT421" s="637"/>
      <c r="AU421" s="637"/>
      <c r="AV421" s="637"/>
    </row>
    <row r="422" spans="1:48" ht="12.75" customHeight="1">
      <c r="A422" s="655">
        <f t="shared" ref="A422:B422" si="34">A421+1</f>
        <v>22</v>
      </c>
      <c r="B422" s="823">
        <f t="shared" si="34"/>
        <v>8</v>
      </c>
      <c r="C422" s="759" t="s">
        <v>7087</v>
      </c>
      <c r="D422" s="755" t="s">
        <v>7088</v>
      </c>
      <c r="E422" s="755" t="s">
        <v>376</v>
      </c>
      <c r="F422" s="649">
        <v>3</v>
      </c>
      <c r="G422" s="649" t="s">
        <v>47</v>
      </c>
      <c r="H422" s="620" t="s">
        <v>170</v>
      </c>
      <c r="I422" s="649" t="s">
        <v>452</v>
      </c>
      <c r="J422" s="649" t="s">
        <v>2275</v>
      </c>
      <c r="K422" s="649" t="s">
        <v>2207</v>
      </c>
      <c r="L422" s="649" t="s">
        <v>2208</v>
      </c>
      <c r="M422" s="649"/>
      <c r="N422" s="649"/>
      <c r="O422" s="772"/>
      <c r="P422" s="649" t="s">
        <v>1164</v>
      </c>
      <c r="Q422" s="755" t="s">
        <v>199</v>
      </c>
      <c r="R422" s="797">
        <v>33538</v>
      </c>
      <c r="S422" s="755" t="s">
        <v>7089</v>
      </c>
      <c r="T422" s="649" t="s">
        <v>114</v>
      </c>
      <c r="U422" s="649" t="s">
        <v>426</v>
      </c>
      <c r="V422" s="649" t="s">
        <v>172</v>
      </c>
      <c r="W422" s="649">
        <v>24144243946</v>
      </c>
      <c r="X422" s="760" t="s">
        <v>7090</v>
      </c>
      <c r="Y422" s="649" t="s">
        <v>7091</v>
      </c>
      <c r="Z422" s="649" t="s">
        <v>7092</v>
      </c>
      <c r="AA422" s="649" t="s">
        <v>177</v>
      </c>
      <c r="AB422" s="595" t="s">
        <v>7093</v>
      </c>
      <c r="AC422" s="595"/>
      <c r="AD422" s="595"/>
      <c r="AE422" s="595"/>
      <c r="AF422" s="595"/>
      <c r="AG422" s="595"/>
      <c r="AH422" s="595"/>
      <c r="AI422" s="595"/>
      <c r="AJ422" s="595"/>
      <c r="AK422" s="595"/>
      <c r="AL422" s="595"/>
      <c r="AM422" s="595"/>
      <c r="AN422" s="595"/>
      <c r="AO422" s="595"/>
      <c r="AP422" s="595"/>
      <c r="AQ422" s="595"/>
      <c r="AR422" s="595"/>
      <c r="AS422" s="595"/>
      <c r="AT422" s="595"/>
      <c r="AU422" s="595"/>
      <c r="AV422" s="595"/>
    </row>
    <row r="423" spans="1:48" ht="12.75" customHeight="1">
      <c r="A423" s="655">
        <f>A408+1</f>
        <v>13</v>
      </c>
      <c r="B423" s="741">
        <f>B409+1</f>
        <v>14</v>
      </c>
      <c r="C423" s="713" t="s">
        <v>7094</v>
      </c>
      <c r="D423" s="619" t="s">
        <v>7095</v>
      </c>
      <c r="E423" s="619" t="s">
        <v>376</v>
      </c>
      <c r="F423" s="715">
        <v>3</v>
      </c>
      <c r="G423" s="715" t="s">
        <v>47</v>
      </c>
      <c r="H423" s="715" t="s">
        <v>3141</v>
      </c>
      <c r="I423" s="620" t="s">
        <v>7096</v>
      </c>
      <c r="J423" s="620" t="s">
        <v>2366</v>
      </c>
      <c r="K423" s="620" t="s">
        <v>2367</v>
      </c>
      <c r="L423" s="620" t="s">
        <v>2368</v>
      </c>
      <c r="M423" s="620" t="s">
        <v>2369</v>
      </c>
      <c r="N423" s="620"/>
      <c r="O423" s="621"/>
      <c r="P423" s="620" t="s">
        <v>1528</v>
      </c>
      <c r="Q423" s="622" t="s">
        <v>3141</v>
      </c>
      <c r="R423" s="796">
        <v>32642</v>
      </c>
      <c r="S423" s="622" t="s">
        <v>7097</v>
      </c>
      <c r="T423" s="620" t="s">
        <v>219</v>
      </c>
      <c r="U423" s="620"/>
      <c r="V423" s="620" t="s">
        <v>103</v>
      </c>
      <c r="W423" s="620">
        <v>21008472546</v>
      </c>
      <c r="X423" s="736" t="s">
        <v>7098</v>
      </c>
      <c r="Y423" s="620" t="s">
        <v>7099</v>
      </c>
      <c r="Z423" s="620" t="s">
        <v>7100</v>
      </c>
      <c r="AA423" s="620" t="s">
        <v>7101</v>
      </c>
      <c r="AB423" s="595"/>
      <c r="AC423" s="595"/>
      <c r="AD423" s="595"/>
      <c r="AE423" s="595"/>
      <c r="AF423" s="595"/>
      <c r="AG423" s="595"/>
      <c r="AH423" s="595"/>
      <c r="AI423" s="595"/>
      <c r="AJ423" s="595"/>
      <c r="AK423" s="595"/>
      <c r="AL423" s="595"/>
      <c r="AM423" s="595"/>
      <c r="AN423" s="595"/>
      <c r="AO423" s="595"/>
      <c r="AP423" s="595"/>
      <c r="AQ423" s="595"/>
      <c r="AR423" s="595"/>
      <c r="AS423" s="595"/>
      <c r="AT423" s="595"/>
      <c r="AU423" s="595"/>
      <c r="AV423" s="595"/>
    </row>
    <row r="424" spans="1:48" ht="12.75" customHeight="1">
      <c r="A424" s="655">
        <f>A404+1</f>
        <v>9</v>
      </c>
      <c r="B424" s="620">
        <f>B416+1</f>
        <v>1</v>
      </c>
      <c r="C424" s="716" t="s">
        <v>2787</v>
      </c>
      <c r="D424" s="622" t="s">
        <v>7103</v>
      </c>
      <c r="E424" s="622" t="s">
        <v>376</v>
      </c>
      <c r="F424" s="620">
        <v>3</v>
      </c>
      <c r="G424" s="620" t="s">
        <v>47</v>
      </c>
      <c r="H424" s="620" t="s">
        <v>1401</v>
      </c>
      <c r="I424" s="633" t="s">
        <v>120</v>
      </c>
      <c r="J424" s="633" t="s">
        <v>3268</v>
      </c>
      <c r="K424" s="633" t="s">
        <v>3089</v>
      </c>
      <c r="L424" s="633" t="s">
        <v>3090</v>
      </c>
      <c r="M424" s="633" t="s">
        <v>2845</v>
      </c>
      <c r="N424" s="633"/>
      <c r="O424" s="621"/>
      <c r="P424" s="633" t="s">
        <v>1528</v>
      </c>
      <c r="Q424" s="634" t="s">
        <v>1244</v>
      </c>
      <c r="R424" s="791">
        <v>36907</v>
      </c>
      <c r="S424" s="634" t="s">
        <v>6638</v>
      </c>
      <c r="T424" s="633" t="s">
        <v>219</v>
      </c>
      <c r="U424" s="633" t="s">
        <v>30</v>
      </c>
      <c r="V424" s="633" t="s">
        <v>103</v>
      </c>
      <c r="W424" s="633">
        <v>23028876359</v>
      </c>
      <c r="X424" s="736" t="s">
        <v>7104</v>
      </c>
      <c r="Y424" s="633"/>
      <c r="Z424" s="633" t="s">
        <v>7105</v>
      </c>
      <c r="AA424" s="633" t="s">
        <v>250</v>
      </c>
      <c r="AB424" s="637" t="s">
        <v>7106</v>
      </c>
      <c r="AC424" s="637"/>
      <c r="AD424" s="637"/>
      <c r="AE424" s="637"/>
      <c r="AF424" s="637"/>
      <c r="AG424" s="637"/>
      <c r="AH424" s="637"/>
      <c r="AI424" s="637"/>
      <c r="AJ424" s="637"/>
      <c r="AK424" s="637"/>
      <c r="AL424" s="637"/>
      <c r="AM424" s="637"/>
      <c r="AN424" s="637"/>
      <c r="AO424" s="637"/>
      <c r="AP424" s="637"/>
      <c r="AQ424" s="637"/>
      <c r="AR424" s="637"/>
      <c r="AS424" s="637"/>
      <c r="AT424" s="637"/>
      <c r="AU424" s="637"/>
      <c r="AV424" s="637"/>
    </row>
    <row r="425" spans="1:48" ht="12.75" customHeight="1">
      <c r="A425" s="655">
        <f>A417+1</f>
        <v>19</v>
      </c>
      <c r="B425" s="741">
        <v>1</v>
      </c>
      <c r="C425" s="713" t="s">
        <v>5782</v>
      </c>
      <c r="D425" s="619" t="s">
        <v>5783</v>
      </c>
      <c r="E425" s="619" t="s">
        <v>6879</v>
      </c>
      <c r="F425" s="715">
        <v>7</v>
      </c>
      <c r="G425" s="715" t="s">
        <v>47</v>
      </c>
      <c r="H425" s="722" t="s">
        <v>100</v>
      </c>
      <c r="I425" s="723" t="s">
        <v>30</v>
      </c>
      <c r="J425" s="723" t="s">
        <v>7107</v>
      </c>
      <c r="K425" s="723" t="s">
        <v>7108</v>
      </c>
      <c r="L425" s="723" t="s">
        <v>6332</v>
      </c>
      <c r="M425" s="723" t="s">
        <v>7109</v>
      </c>
      <c r="N425" s="723"/>
      <c r="O425" s="725"/>
      <c r="P425" s="723" t="s">
        <v>1528</v>
      </c>
      <c r="Q425" s="721" t="s">
        <v>7110</v>
      </c>
      <c r="R425" s="824">
        <v>23470</v>
      </c>
      <c r="S425" s="721" t="s">
        <v>5790</v>
      </c>
      <c r="T425" s="723" t="s">
        <v>114</v>
      </c>
      <c r="U425" s="723" t="s">
        <v>391</v>
      </c>
      <c r="V425" s="723" t="s">
        <v>103</v>
      </c>
      <c r="W425" s="723">
        <v>20001741360</v>
      </c>
      <c r="X425" s="726" t="s">
        <v>5791</v>
      </c>
      <c r="Y425" s="723"/>
      <c r="Z425" s="723" t="s">
        <v>7111</v>
      </c>
      <c r="AA425" s="723" t="s">
        <v>7112</v>
      </c>
      <c r="AB425" s="595"/>
      <c r="AC425" s="595"/>
      <c r="AD425" s="595"/>
      <c r="AE425" s="595"/>
      <c r="AF425" s="595"/>
      <c r="AG425" s="595"/>
      <c r="AH425" s="595"/>
      <c r="AI425" s="595"/>
      <c r="AJ425" s="595"/>
      <c r="AK425" s="595"/>
      <c r="AL425" s="595"/>
      <c r="AM425" s="595"/>
      <c r="AN425" s="595"/>
      <c r="AO425" s="595"/>
      <c r="AP425" s="595"/>
      <c r="AQ425" s="595"/>
      <c r="AR425" s="595"/>
      <c r="AS425" s="595"/>
      <c r="AT425" s="595"/>
      <c r="AU425" s="595"/>
      <c r="AV425" s="595"/>
    </row>
    <row r="426" spans="1:48" ht="12.75" customHeight="1">
      <c r="A426" s="651"/>
      <c r="B426" s="741" t="e">
        <f>#REF!+1</f>
        <v>#REF!</v>
      </c>
      <c r="C426" s="726" t="s">
        <v>3634</v>
      </c>
      <c r="D426" s="619" t="s">
        <v>3633</v>
      </c>
      <c r="E426" s="619" t="s">
        <v>2051</v>
      </c>
      <c r="F426" s="723">
        <v>3</v>
      </c>
      <c r="G426" s="723" t="s">
        <v>47</v>
      </c>
      <c r="H426" s="620" t="s">
        <v>870</v>
      </c>
      <c r="I426" s="649" t="s">
        <v>393</v>
      </c>
      <c r="J426" s="649" t="s">
        <v>2212</v>
      </c>
      <c r="K426" s="649"/>
      <c r="L426" s="649"/>
      <c r="M426" s="649"/>
      <c r="N426" s="723"/>
      <c r="O426" s="725"/>
      <c r="P426" s="723" t="s">
        <v>1241</v>
      </c>
      <c r="Q426" s="755" t="s">
        <v>872</v>
      </c>
      <c r="R426" s="797">
        <v>36242</v>
      </c>
      <c r="S426" s="755" t="s">
        <v>7113</v>
      </c>
      <c r="T426" s="649" t="s">
        <v>219</v>
      </c>
      <c r="U426" s="649" t="s">
        <v>30</v>
      </c>
      <c r="V426" s="649" t="s">
        <v>172</v>
      </c>
      <c r="W426" s="723">
        <v>25132497329</v>
      </c>
      <c r="X426" s="756" t="s">
        <v>7114</v>
      </c>
      <c r="Y426" s="723"/>
      <c r="Z426" s="649" t="s">
        <v>7115</v>
      </c>
      <c r="AA426" s="723" t="s">
        <v>7116</v>
      </c>
      <c r="AB426" s="595"/>
      <c r="AC426" s="595"/>
      <c r="AD426" s="595"/>
      <c r="AE426" s="595"/>
      <c r="AF426" s="595"/>
      <c r="AG426" s="595"/>
      <c r="AH426" s="595"/>
      <c r="AI426" s="595"/>
      <c r="AJ426" s="595"/>
      <c r="AK426" s="595"/>
      <c r="AL426" s="595"/>
      <c r="AM426" s="595"/>
      <c r="AN426" s="595"/>
      <c r="AO426" s="595"/>
      <c r="AP426" s="595"/>
      <c r="AQ426" s="595"/>
      <c r="AR426" s="595"/>
      <c r="AS426" s="595"/>
      <c r="AT426" s="595"/>
      <c r="AU426" s="595"/>
      <c r="AV426" s="595"/>
    </row>
    <row r="427" spans="1:48" ht="12.75" customHeight="1">
      <c r="A427" s="655"/>
      <c r="B427" s="799"/>
      <c r="C427" s="736" t="s">
        <v>3352</v>
      </c>
      <c r="D427" s="755" t="s">
        <v>7117</v>
      </c>
      <c r="E427" s="755" t="s">
        <v>2051</v>
      </c>
      <c r="F427" s="649">
        <v>3</v>
      </c>
      <c r="G427" s="649" t="s">
        <v>47</v>
      </c>
      <c r="H427" s="723" t="s">
        <v>215</v>
      </c>
      <c r="I427" s="649" t="s">
        <v>120</v>
      </c>
      <c r="J427" s="649" t="s">
        <v>2222</v>
      </c>
      <c r="K427" s="649"/>
      <c r="L427" s="649"/>
      <c r="M427" s="649"/>
      <c r="N427" s="649"/>
      <c r="O427" s="772"/>
      <c r="P427" s="649" t="s">
        <v>1241</v>
      </c>
      <c r="Q427" s="755" t="s">
        <v>4187</v>
      </c>
      <c r="R427" s="797">
        <v>32021</v>
      </c>
      <c r="S427" s="755" t="s">
        <v>7118</v>
      </c>
      <c r="T427" s="649" t="s">
        <v>114</v>
      </c>
      <c r="U427" s="649" t="s">
        <v>349</v>
      </c>
      <c r="V427" s="649" t="s">
        <v>172</v>
      </c>
      <c r="W427" s="649">
        <v>25115657865</v>
      </c>
      <c r="X427" s="760" t="s">
        <v>7119</v>
      </c>
      <c r="Y427" s="649"/>
      <c r="Z427" s="649" t="s">
        <v>7120</v>
      </c>
      <c r="AA427" s="649" t="s">
        <v>715</v>
      </c>
      <c r="AB427" s="595" t="s">
        <v>7121</v>
      </c>
      <c r="AC427" s="595"/>
      <c r="AD427" s="595"/>
      <c r="AE427" s="595"/>
      <c r="AF427" s="595"/>
      <c r="AG427" s="595"/>
      <c r="AH427" s="595"/>
      <c r="AI427" s="595"/>
      <c r="AJ427" s="595"/>
      <c r="AK427" s="595"/>
      <c r="AL427" s="595"/>
      <c r="AM427" s="595"/>
      <c r="AN427" s="595"/>
      <c r="AO427" s="595"/>
      <c r="AP427" s="595"/>
      <c r="AQ427" s="595"/>
      <c r="AR427" s="595"/>
      <c r="AS427" s="595"/>
      <c r="AT427" s="595"/>
      <c r="AU427" s="595"/>
      <c r="AV427" s="595"/>
    </row>
    <row r="428" spans="1:48" ht="12.75" customHeight="1">
      <c r="A428" s="655" t="e">
        <f t="shared" ref="A428:A431" si="35">ROW()-ROW(#REF!)</f>
        <v>#REF!</v>
      </c>
      <c r="B428" s="799" t="e">
        <f t="shared" ref="B428:B431" si="36">#REF!+1</f>
        <v>#REF!</v>
      </c>
      <c r="C428" s="756" t="s">
        <v>3607</v>
      </c>
      <c r="D428" s="619" t="s">
        <v>3606</v>
      </c>
      <c r="E428" s="720" t="s">
        <v>2051</v>
      </c>
      <c r="F428" s="649">
        <v>3</v>
      </c>
      <c r="G428" s="649" t="s">
        <v>47</v>
      </c>
      <c r="H428" s="723" t="s">
        <v>613</v>
      </c>
      <c r="I428" s="649" t="s">
        <v>393</v>
      </c>
      <c r="J428" s="649" t="s">
        <v>2212</v>
      </c>
      <c r="K428" s="649"/>
      <c r="L428" s="649"/>
      <c r="M428" s="649"/>
      <c r="N428" s="649"/>
      <c r="O428" s="772"/>
      <c r="P428" s="649" t="s">
        <v>1241</v>
      </c>
      <c r="Q428" s="755" t="s">
        <v>3608</v>
      </c>
      <c r="R428" s="797">
        <v>29863</v>
      </c>
      <c r="S428" s="755" t="s">
        <v>7122</v>
      </c>
      <c r="T428" s="649" t="s">
        <v>114</v>
      </c>
      <c r="U428" s="649" t="s">
        <v>176</v>
      </c>
      <c r="V428" s="649" t="s">
        <v>172</v>
      </c>
      <c r="W428" s="649">
        <v>25132497261</v>
      </c>
      <c r="X428" s="760" t="s">
        <v>7123</v>
      </c>
      <c r="Y428" s="649"/>
      <c r="Z428" s="649" t="s">
        <v>7124</v>
      </c>
      <c r="AA428" s="649" t="s">
        <v>202</v>
      </c>
      <c r="AB428" s="595" t="s">
        <v>7125</v>
      </c>
      <c r="AC428" s="595"/>
      <c r="AD428" s="595"/>
      <c r="AE428" s="595"/>
      <c r="AF428" s="595"/>
      <c r="AG428" s="595"/>
      <c r="AH428" s="595"/>
      <c r="AI428" s="595"/>
      <c r="AJ428" s="595"/>
      <c r="AK428" s="595"/>
      <c r="AL428" s="595"/>
      <c r="AM428" s="595"/>
      <c r="AN428" s="595"/>
      <c r="AO428" s="595"/>
      <c r="AP428" s="595"/>
      <c r="AQ428" s="595"/>
      <c r="AR428" s="595"/>
      <c r="AS428" s="595"/>
      <c r="AT428" s="595"/>
      <c r="AU428" s="595"/>
      <c r="AV428" s="595"/>
    </row>
    <row r="429" spans="1:48" ht="12.75" customHeight="1">
      <c r="A429" s="655" t="e">
        <f t="shared" si="35"/>
        <v>#REF!</v>
      </c>
      <c r="B429" s="741" t="e">
        <f t="shared" si="36"/>
        <v>#REF!</v>
      </c>
      <c r="C429" s="713" t="s">
        <v>3204</v>
      </c>
      <c r="D429" s="619" t="s">
        <v>7126</v>
      </c>
      <c r="E429" s="619" t="s">
        <v>376</v>
      </c>
      <c r="F429" s="715">
        <v>3</v>
      </c>
      <c r="G429" s="715" t="s">
        <v>47</v>
      </c>
      <c r="H429" s="715" t="s">
        <v>361</v>
      </c>
      <c r="I429" s="620" t="s">
        <v>120</v>
      </c>
      <c r="J429" s="620" t="s">
        <v>2370</v>
      </c>
      <c r="K429" s="620" t="s">
        <v>2254</v>
      </c>
      <c r="L429" s="804" t="s">
        <v>2255</v>
      </c>
      <c r="M429" s="620"/>
      <c r="N429" s="620"/>
      <c r="O429" s="621"/>
      <c r="P429" s="620" t="s">
        <v>1164</v>
      </c>
      <c r="Q429" s="622" t="s">
        <v>363</v>
      </c>
      <c r="R429" s="796">
        <v>37966</v>
      </c>
      <c r="S429" s="622" t="s">
        <v>7127</v>
      </c>
      <c r="T429" s="620" t="s">
        <v>219</v>
      </c>
      <c r="U429" s="620" t="s">
        <v>30</v>
      </c>
      <c r="V429" s="620" t="s">
        <v>103</v>
      </c>
      <c r="W429" s="620">
        <v>24163919319</v>
      </c>
      <c r="X429" s="716" t="s">
        <v>7128</v>
      </c>
      <c r="Y429" s="620"/>
      <c r="Z429" s="620" t="s">
        <v>7129</v>
      </c>
      <c r="AA429" s="620" t="s">
        <v>177</v>
      </c>
      <c r="AB429" s="595" t="s">
        <v>7130</v>
      </c>
      <c r="AC429" s="595"/>
      <c r="AD429" s="595"/>
      <c r="AE429" s="595"/>
      <c r="AF429" s="595"/>
      <c r="AG429" s="595"/>
      <c r="AH429" s="595"/>
      <c r="AI429" s="595"/>
      <c r="AJ429" s="595"/>
      <c r="AK429" s="595"/>
      <c r="AL429" s="595"/>
      <c r="AM429" s="595"/>
      <c r="AN429" s="595"/>
      <c r="AO429" s="595"/>
      <c r="AP429" s="595"/>
      <c r="AQ429" s="595"/>
      <c r="AR429" s="595"/>
      <c r="AS429" s="595"/>
      <c r="AT429" s="595"/>
      <c r="AU429" s="595"/>
      <c r="AV429" s="595"/>
    </row>
    <row r="430" spans="1:48" ht="12.75" customHeight="1">
      <c r="A430" s="655" t="e">
        <f t="shared" si="35"/>
        <v>#REF!</v>
      </c>
      <c r="B430" s="741" t="e">
        <f t="shared" si="36"/>
        <v>#REF!</v>
      </c>
      <c r="C430" s="713" t="s">
        <v>3151</v>
      </c>
      <c r="D430" s="619" t="s">
        <v>7131</v>
      </c>
      <c r="E430" s="619" t="s">
        <v>376</v>
      </c>
      <c r="F430" s="715">
        <v>3</v>
      </c>
      <c r="G430" s="715" t="s">
        <v>47</v>
      </c>
      <c r="H430" s="715" t="s">
        <v>977</v>
      </c>
      <c r="I430" s="620" t="s">
        <v>120</v>
      </c>
      <c r="J430" s="620" t="s">
        <v>2724</v>
      </c>
      <c r="K430" s="620" t="s">
        <v>2205</v>
      </c>
      <c r="L430" s="804" t="s">
        <v>2255</v>
      </c>
      <c r="M430" s="620" t="s">
        <v>2256</v>
      </c>
      <c r="N430" s="620"/>
      <c r="O430" s="621"/>
      <c r="P430" s="620" t="s">
        <v>1528</v>
      </c>
      <c r="Q430" s="622" t="s">
        <v>1004</v>
      </c>
      <c r="R430" s="796">
        <v>35780</v>
      </c>
      <c r="S430" s="622" t="s">
        <v>7132</v>
      </c>
      <c r="T430" s="620" t="s">
        <v>219</v>
      </c>
      <c r="U430" s="620"/>
      <c r="V430" s="620" t="s">
        <v>103</v>
      </c>
      <c r="W430" s="620">
        <v>24056702012</v>
      </c>
      <c r="X430" s="736" t="s">
        <v>7133</v>
      </c>
      <c r="Y430" s="620"/>
      <c r="Z430" s="620" t="s">
        <v>7134</v>
      </c>
      <c r="AA430" s="620" t="s">
        <v>7135</v>
      </c>
      <c r="AB430" s="595" t="s">
        <v>7136</v>
      </c>
      <c r="AC430" s="595"/>
      <c r="AD430" s="595"/>
      <c r="AE430" s="595"/>
      <c r="AF430" s="595"/>
      <c r="AG430" s="595"/>
      <c r="AH430" s="595"/>
      <c r="AI430" s="595"/>
      <c r="AJ430" s="595"/>
      <c r="AK430" s="595"/>
      <c r="AL430" s="595"/>
      <c r="AM430" s="595"/>
      <c r="AN430" s="595"/>
      <c r="AO430" s="595"/>
      <c r="AP430" s="595"/>
      <c r="AQ430" s="595"/>
      <c r="AR430" s="595"/>
      <c r="AS430" s="595"/>
      <c r="AT430" s="595"/>
      <c r="AU430" s="595"/>
      <c r="AV430" s="595"/>
    </row>
    <row r="431" spans="1:48" ht="12.75" customHeight="1">
      <c r="A431" s="655" t="e">
        <f t="shared" si="35"/>
        <v>#REF!</v>
      </c>
      <c r="B431" s="620" t="e">
        <f t="shared" si="36"/>
        <v>#REF!</v>
      </c>
      <c r="C431" s="716" t="s">
        <v>7137</v>
      </c>
      <c r="D431" s="622" t="s">
        <v>7138</v>
      </c>
      <c r="E431" s="622" t="s">
        <v>6879</v>
      </c>
      <c r="F431" s="620">
        <v>11</v>
      </c>
      <c r="G431" s="620" t="s">
        <v>73</v>
      </c>
      <c r="H431" s="620" t="s">
        <v>100</v>
      </c>
      <c r="I431" s="633" t="s">
        <v>7139</v>
      </c>
      <c r="J431" s="633" t="s">
        <v>6553</v>
      </c>
      <c r="K431" s="633" t="s">
        <v>6554</v>
      </c>
      <c r="L431" s="633" t="s">
        <v>6555</v>
      </c>
      <c r="M431" s="633" t="s">
        <v>7140</v>
      </c>
      <c r="N431" s="633"/>
      <c r="O431" s="621"/>
      <c r="P431" s="633" t="s">
        <v>1528</v>
      </c>
      <c r="Q431" s="634" t="s">
        <v>7141</v>
      </c>
      <c r="R431" s="791">
        <v>34761</v>
      </c>
      <c r="S431" s="634" t="s">
        <v>7142</v>
      </c>
      <c r="T431" s="633" t="s">
        <v>114</v>
      </c>
      <c r="U431" s="633" t="s">
        <v>426</v>
      </c>
      <c r="V431" s="633" t="s">
        <v>103</v>
      </c>
      <c r="W431" s="633">
        <v>21045544190</v>
      </c>
      <c r="X431" s="736" t="s">
        <v>7143</v>
      </c>
      <c r="Y431" s="739" t="s">
        <v>7144</v>
      </c>
      <c r="Z431" s="633" t="s">
        <v>7145</v>
      </c>
      <c r="AA431" s="633" t="s">
        <v>7146</v>
      </c>
      <c r="AB431" s="637"/>
      <c r="AC431" s="637"/>
      <c r="AD431" s="637"/>
      <c r="AE431" s="637"/>
      <c r="AF431" s="637"/>
      <c r="AG431" s="637"/>
      <c r="AH431" s="637"/>
      <c r="AI431" s="637"/>
      <c r="AJ431" s="637"/>
      <c r="AK431" s="637"/>
      <c r="AL431" s="637"/>
      <c r="AM431" s="637"/>
      <c r="AN431" s="637"/>
      <c r="AO431" s="637"/>
      <c r="AP431" s="637"/>
      <c r="AQ431" s="637"/>
      <c r="AR431" s="637"/>
      <c r="AS431" s="637"/>
      <c r="AT431" s="637"/>
      <c r="AU431" s="637"/>
      <c r="AV431" s="637"/>
    </row>
    <row r="432" spans="1:48" ht="12.75" customHeight="1">
      <c r="A432" s="655">
        <v>77</v>
      </c>
      <c r="B432" s="799">
        <v>15</v>
      </c>
      <c r="C432" s="756" t="s">
        <v>3396</v>
      </c>
      <c r="D432" s="755" t="s">
        <v>7147</v>
      </c>
      <c r="E432" s="755" t="s">
        <v>2051</v>
      </c>
      <c r="F432" s="649" t="s">
        <v>47</v>
      </c>
      <c r="G432" s="649">
        <v>3</v>
      </c>
      <c r="H432" s="723" t="s">
        <v>727</v>
      </c>
      <c r="I432" s="649" t="s">
        <v>120</v>
      </c>
      <c r="J432" s="649" t="s">
        <v>2222</v>
      </c>
      <c r="K432" s="649"/>
      <c r="L432" s="649"/>
      <c r="M432" s="649"/>
      <c r="N432" s="649"/>
      <c r="O432" s="772"/>
      <c r="P432" s="649" t="s">
        <v>1241</v>
      </c>
      <c r="Q432" s="755" t="s">
        <v>7148</v>
      </c>
      <c r="R432" s="797">
        <v>37712</v>
      </c>
      <c r="S432" s="755" t="s">
        <v>7149</v>
      </c>
      <c r="T432" s="649" t="s">
        <v>219</v>
      </c>
      <c r="U432" s="649" t="s">
        <v>30</v>
      </c>
      <c r="V432" s="649" t="s">
        <v>172</v>
      </c>
      <c r="W432" s="649">
        <v>25115658194</v>
      </c>
      <c r="X432" s="760" t="s">
        <v>7150</v>
      </c>
      <c r="Y432" s="649"/>
      <c r="Z432" s="649" t="s">
        <v>7151</v>
      </c>
      <c r="AA432" s="649" t="s">
        <v>250</v>
      </c>
      <c r="AB432" s="595" t="s">
        <v>7152</v>
      </c>
      <c r="AC432" s="595"/>
      <c r="AD432" s="595"/>
      <c r="AE432" s="595"/>
      <c r="AF432" s="595"/>
      <c r="AG432" s="595"/>
      <c r="AH432" s="595"/>
      <c r="AI432" s="595"/>
      <c r="AJ432" s="595"/>
      <c r="AK432" s="595"/>
      <c r="AL432" s="595"/>
      <c r="AM432" s="595"/>
      <c r="AN432" s="595"/>
      <c r="AO432" s="595"/>
      <c r="AP432" s="595"/>
      <c r="AQ432" s="595"/>
      <c r="AR432" s="595"/>
      <c r="AS432" s="595"/>
      <c r="AT432" s="595"/>
      <c r="AU432" s="595"/>
      <c r="AV432" s="595"/>
    </row>
    <row r="433" spans="1:48" ht="12.75" customHeight="1">
      <c r="A433" s="655">
        <v>80</v>
      </c>
      <c r="B433" s="799">
        <v>18</v>
      </c>
      <c r="C433" s="756" t="s">
        <v>3422</v>
      </c>
      <c r="D433" s="755" t="s">
        <v>3421</v>
      </c>
      <c r="E433" s="755" t="s">
        <v>2051</v>
      </c>
      <c r="F433" s="649" t="s">
        <v>47</v>
      </c>
      <c r="G433" s="649">
        <v>3</v>
      </c>
      <c r="H433" s="723" t="s">
        <v>613</v>
      </c>
      <c r="I433" s="649" t="s">
        <v>120</v>
      </c>
      <c r="J433" s="649" t="s">
        <v>2222</v>
      </c>
      <c r="K433" s="649"/>
      <c r="L433" s="649"/>
      <c r="M433" s="649"/>
      <c r="N433" s="649"/>
      <c r="O433" s="772"/>
      <c r="P433" s="649" t="s">
        <v>1241</v>
      </c>
      <c r="Q433" s="755" t="s">
        <v>278</v>
      </c>
      <c r="R433" s="797">
        <v>29763</v>
      </c>
      <c r="S433" s="755" t="s">
        <v>7153</v>
      </c>
      <c r="T433" s="649" t="s">
        <v>114</v>
      </c>
      <c r="U433" s="649" t="s">
        <v>176</v>
      </c>
      <c r="V433" s="649" t="s">
        <v>172</v>
      </c>
      <c r="W433" s="649">
        <v>25115657857</v>
      </c>
      <c r="X433" s="760" t="s">
        <v>7154</v>
      </c>
      <c r="Y433" s="649"/>
      <c r="Z433" s="649" t="s">
        <v>7155</v>
      </c>
      <c r="AA433" s="649" t="s">
        <v>177</v>
      </c>
      <c r="AB433" s="595" t="s">
        <v>7152</v>
      </c>
      <c r="AC433" s="595"/>
      <c r="AD433" s="595"/>
      <c r="AE433" s="595"/>
      <c r="AF433" s="595"/>
      <c r="AG433" s="595"/>
      <c r="AH433" s="595"/>
      <c r="AI433" s="595"/>
      <c r="AJ433" s="595"/>
      <c r="AK433" s="595"/>
      <c r="AL433" s="595"/>
      <c r="AM433" s="595"/>
      <c r="AN433" s="595"/>
      <c r="AO433" s="595"/>
      <c r="AP433" s="595"/>
      <c r="AQ433" s="595"/>
      <c r="AR433" s="595"/>
      <c r="AS433" s="595"/>
      <c r="AT433" s="595"/>
      <c r="AU433" s="595"/>
      <c r="AV433" s="595"/>
    </row>
    <row r="434" spans="1:48" ht="12.75" customHeight="1">
      <c r="A434" s="655">
        <v>138</v>
      </c>
      <c r="B434" s="620">
        <v>6</v>
      </c>
      <c r="C434" s="716" t="s">
        <v>3849</v>
      </c>
      <c r="D434" s="622" t="s">
        <v>3848</v>
      </c>
      <c r="E434" s="622" t="s">
        <v>376</v>
      </c>
      <c r="F434" s="620" t="s">
        <v>47</v>
      </c>
      <c r="G434" s="620">
        <v>3</v>
      </c>
      <c r="H434" s="620" t="s">
        <v>910</v>
      </c>
      <c r="I434" s="633" t="s">
        <v>393</v>
      </c>
      <c r="J434" s="633" t="s">
        <v>2287</v>
      </c>
      <c r="K434" s="633"/>
      <c r="L434" s="633"/>
      <c r="M434" s="633"/>
      <c r="N434" s="633"/>
      <c r="O434" s="633"/>
      <c r="P434" s="633" t="s">
        <v>1241</v>
      </c>
      <c r="Q434" s="634" t="s">
        <v>3850</v>
      </c>
      <c r="R434" s="791">
        <v>34051</v>
      </c>
      <c r="S434" s="634" t="s">
        <v>3851</v>
      </c>
      <c r="T434" s="633" t="s">
        <v>114</v>
      </c>
      <c r="U434" s="633" t="s">
        <v>176</v>
      </c>
      <c r="V434" s="633" t="s">
        <v>172</v>
      </c>
      <c r="W434" s="633">
        <v>25156525484</v>
      </c>
      <c r="X434" s="736" t="s">
        <v>7156</v>
      </c>
      <c r="Y434" s="633"/>
      <c r="Z434" s="736" t="s">
        <v>3852</v>
      </c>
      <c r="AA434" s="633" t="s">
        <v>177</v>
      </c>
      <c r="AB434" s="637" t="s">
        <v>7157</v>
      </c>
      <c r="AC434" s="637"/>
      <c r="AD434" s="637"/>
      <c r="AE434" s="637"/>
      <c r="AF434" s="637"/>
      <c r="AG434" s="637"/>
      <c r="AH434" s="637"/>
      <c r="AI434" s="637"/>
      <c r="AJ434" s="637"/>
      <c r="AK434" s="637"/>
      <c r="AL434" s="637"/>
      <c r="AM434" s="637"/>
      <c r="AN434" s="637"/>
      <c r="AO434" s="637"/>
      <c r="AP434" s="637"/>
      <c r="AQ434" s="637"/>
      <c r="AR434" s="637"/>
      <c r="AS434" s="637"/>
      <c r="AT434" s="637"/>
      <c r="AU434" s="637"/>
      <c r="AV434" s="637"/>
    </row>
    <row r="435" spans="1:48" ht="12.75" customHeight="1">
      <c r="A435" s="655">
        <v>235</v>
      </c>
      <c r="B435" s="620">
        <v>5</v>
      </c>
      <c r="C435" s="716" t="s">
        <v>7158</v>
      </c>
      <c r="D435" s="622" t="s">
        <v>7159</v>
      </c>
      <c r="E435" s="622" t="s">
        <v>7160</v>
      </c>
      <c r="F435" s="620" t="s">
        <v>47</v>
      </c>
      <c r="G435" s="620">
        <v>3</v>
      </c>
      <c r="H435" s="620" t="s">
        <v>1387</v>
      </c>
      <c r="I435" s="633" t="s">
        <v>7161</v>
      </c>
      <c r="J435" s="633" t="s">
        <v>2147</v>
      </c>
      <c r="K435" s="633"/>
      <c r="L435" s="633"/>
      <c r="M435" s="633"/>
      <c r="N435" s="633"/>
      <c r="O435" s="621"/>
      <c r="P435" s="633" t="s">
        <v>1241</v>
      </c>
      <c r="Q435" s="634" t="s">
        <v>1244</v>
      </c>
      <c r="R435" s="791">
        <v>34480</v>
      </c>
      <c r="S435" s="634" t="s">
        <v>7162</v>
      </c>
      <c r="T435" s="633" t="s">
        <v>114</v>
      </c>
      <c r="U435" s="633" t="s">
        <v>116</v>
      </c>
      <c r="V435" s="633" t="s">
        <v>103</v>
      </c>
      <c r="W435" s="633">
        <v>25115658053</v>
      </c>
      <c r="X435" s="736" t="s">
        <v>7163</v>
      </c>
      <c r="Y435" s="633"/>
      <c r="Z435" s="633" t="s">
        <v>7164</v>
      </c>
      <c r="AA435" s="633" t="s">
        <v>7165</v>
      </c>
      <c r="AB435" s="637" t="s">
        <v>7166</v>
      </c>
      <c r="AC435" s="637"/>
      <c r="AD435" s="637"/>
      <c r="AE435" s="637"/>
      <c r="AF435" s="637"/>
      <c r="AG435" s="637"/>
      <c r="AH435" s="637"/>
      <c r="AI435" s="637"/>
      <c r="AJ435" s="637"/>
      <c r="AK435" s="637"/>
      <c r="AL435" s="637"/>
      <c r="AM435" s="637"/>
      <c r="AN435" s="637"/>
      <c r="AO435" s="637"/>
      <c r="AP435" s="637"/>
      <c r="AQ435" s="637"/>
      <c r="AR435" s="637"/>
      <c r="AS435" s="637"/>
      <c r="AT435" s="637"/>
      <c r="AU435" s="637"/>
      <c r="AV435" s="637"/>
    </row>
    <row r="436" spans="1:48" ht="12.75" customHeight="1">
      <c r="A436" s="655">
        <v>237</v>
      </c>
      <c r="B436" s="741">
        <v>7</v>
      </c>
      <c r="C436" s="713" t="s">
        <v>3813</v>
      </c>
      <c r="D436" s="619" t="s">
        <v>3812</v>
      </c>
      <c r="E436" s="619" t="s">
        <v>7167</v>
      </c>
      <c r="F436" s="715" t="s">
        <v>47</v>
      </c>
      <c r="G436" s="715">
        <v>3</v>
      </c>
      <c r="H436" s="715" t="s">
        <v>1387</v>
      </c>
      <c r="I436" s="620" t="s">
        <v>393</v>
      </c>
      <c r="J436" s="620" t="s">
        <v>2289</v>
      </c>
      <c r="K436" s="620"/>
      <c r="L436" s="620"/>
      <c r="M436" s="620"/>
      <c r="N436" s="620"/>
      <c r="O436" s="621"/>
      <c r="P436" s="620" t="s">
        <v>1241</v>
      </c>
      <c r="Q436" s="622" t="s">
        <v>1505</v>
      </c>
      <c r="R436" s="796">
        <v>39137</v>
      </c>
      <c r="S436" s="622" t="s">
        <v>7168</v>
      </c>
      <c r="T436" s="620" t="s">
        <v>219</v>
      </c>
      <c r="U436" s="620" t="s">
        <v>30</v>
      </c>
      <c r="V436" s="620" t="s">
        <v>103</v>
      </c>
      <c r="W436" s="620">
        <v>25132497527</v>
      </c>
      <c r="X436" s="716" t="s">
        <v>7169</v>
      </c>
      <c r="Y436" s="620"/>
      <c r="Z436" s="620" t="s">
        <v>7170</v>
      </c>
      <c r="AA436" s="620" t="s">
        <v>250</v>
      </c>
      <c r="AB436" s="595" t="s">
        <v>7157</v>
      </c>
      <c r="AC436" s="595"/>
      <c r="AD436" s="595"/>
      <c r="AE436" s="595"/>
      <c r="AF436" s="595"/>
      <c r="AG436" s="595"/>
      <c r="AH436" s="595"/>
      <c r="AI436" s="595"/>
      <c r="AJ436" s="595"/>
      <c r="AK436" s="595"/>
      <c r="AL436" s="595"/>
      <c r="AM436" s="595"/>
      <c r="AN436" s="595"/>
      <c r="AO436" s="595"/>
      <c r="AP436" s="595"/>
      <c r="AQ436" s="595"/>
      <c r="AR436" s="595"/>
      <c r="AS436" s="595"/>
      <c r="AT436" s="595"/>
      <c r="AU436" s="595"/>
      <c r="AV436" s="595"/>
    </row>
    <row r="437" spans="1:48" ht="12.75" customHeight="1">
      <c r="A437" s="655">
        <v>251</v>
      </c>
      <c r="B437" s="620">
        <v>8</v>
      </c>
      <c r="C437" s="716" t="s">
        <v>2909</v>
      </c>
      <c r="D437" s="622" t="s">
        <v>7171</v>
      </c>
      <c r="E437" s="622" t="s">
        <v>376</v>
      </c>
      <c r="F437" s="620" t="s">
        <v>47</v>
      </c>
      <c r="G437" s="620">
        <v>3</v>
      </c>
      <c r="H437" s="620" t="s">
        <v>1355</v>
      </c>
      <c r="I437" s="633" t="s">
        <v>120</v>
      </c>
      <c r="J437" s="633" t="s">
        <v>3638</v>
      </c>
      <c r="K437" s="633" t="s">
        <v>3639</v>
      </c>
      <c r="L437" s="633" t="s">
        <v>3640</v>
      </c>
      <c r="M437" s="633" t="s">
        <v>3643</v>
      </c>
      <c r="N437" s="633"/>
      <c r="O437" s="621"/>
      <c r="P437" s="633" t="s">
        <v>1528</v>
      </c>
      <c r="Q437" s="634" t="s">
        <v>3556</v>
      </c>
      <c r="R437" s="791">
        <v>32241</v>
      </c>
      <c r="S437" s="634" t="s">
        <v>7172</v>
      </c>
      <c r="T437" s="633" t="s">
        <v>114</v>
      </c>
      <c r="U437" s="633" t="s">
        <v>116</v>
      </c>
      <c r="V437" s="633" t="s">
        <v>103</v>
      </c>
      <c r="W437" s="633">
        <v>23072028857</v>
      </c>
      <c r="X437" s="736" t="s">
        <v>7173</v>
      </c>
      <c r="Y437" s="633"/>
      <c r="Z437" s="633" t="s">
        <v>7174</v>
      </c>
      <c r="AA437" s="633" t="s">
        <v>250</v>
      </c>
      <c r="AB437" s="595" t="s">
        <v>7175</v>
      </c>
      <c r="AC437" s="595"/>
      <c r="AD437" s="595"/>
      <c r="AE437" s="595"/>
      <c r="AF437" s="595"/>
      <c r="AG437" s="595"/>
      <c r="AH437" s="595"/>
      <c r="AI437" s="595"/>
      <c r="AJ437" s="595"/>
      <c r="AK437" s="595"/>
      <c r="AL437" s="595"/>
      <c r="AM437" s="595"/>
      <c r="AN437" s="595"/>
      <c r="AO437" s="595"/>
      <c r="AP437" s="595"/>
      <c r="AQ437" s="595"/>
      <c r="AR437" s="595"/>
      <c r="AS437" s="595"/>
      <c r="AT437" s="595"/>
      <c r="AU437" s="595"/>
      <c r="AV437" s="595"/>
    </row>
    <row r="438" spans="1:48" ht="12.75" customHeight="1">
      <c r="A438" s="595"/>
      <c r="B438" s="601"/>
      <c r="C438" s="601"/>
      <c r="D438" s="601"/>
      <c r="E438" s="601"/>
      <c r="F438" s="603"/>
      <c r="G438" s="601"/>
      <c r="H438" s="601"/>
      <c r="I438" s="601"/>
      <c r="J438" s="601"/>
      <c r="K438" s="601"/>
      <c r="L438" s="601"/>
      <c r="M438" s="603"/>
      <c r="N438" s="601"/>
      <c r="O438" s="597"/>
      <c r="P438" s="601"/>
      <c r="Q438" s="601"/>
      <c r="R438" s="601"/>
      <c r="S438" s="603"/>
      <c r="T438" s="603"/>
      <c r="U438" s="742"/>
      <c r="V438" s="601"/>
      <c r="W438" s="597"/>
      <c r="X438" s="597"/>
      <c r="Y438" s="597"/>
      <c r="Z438" s="597"/>
      <c r="AA438" s="597"/>
      <c r="AB438" s="597"/>
      <c r="AC438" s="597"/>
      <c r="AD438" s="597"/>
      <c r="AE438" s="597"/>
      <c r="AF438" s="597"/>
      <c r="AG438" s="597"/>
      <c r="AH438" s="597"/>
      <c r="AI438" s="597"/>
      <c r="AJ438" s="597"/>
      <c r="AK438" s="597"/>
      <c r="AL438" s="597"/>
      <c r="AM438" s="597"/>
      <c r="AN438" s="597"/>
      <c r="AO438" s="597"/>
      <c r="AP438" s="597"/>
      <c r="AQ438" s="597"/>
      <c r="AR438" s="597"/>
      <c r="AS438" s="597"/>
      <c r="AT438" s="597"/>
      <c r="AU438" s="597"/>
      <c r="AV438" s="597"/>
    </row>
    <row r="439" spans="1:48" ht="12.75" customHeight="1">
      <c r="A439" s="597"/>
      <c r="B439" s="1161" t="s">
        <v>0</v>
      </c>
      <c r="C439" s="1161" t="s">
        <v>149</v>
      </c>
      <c r="D439" s="1163" t="s">
        <v>4</v>
      </c>
      <c r="E439" s="1154" t="s">
        <v>5</v>
      </c>
      <c r="F439" s="1154" t="s">
        <v>7</v>
      </c>
      <c r="G439" s="1154" t="s">
        <v>9</v>
      </c>
      <c r="H439" s="1154" t="s">
        <v>10</v>
      </c>
      <c r="I439" s="1160" t="s">
        <v>6891</v>
      </c>
      <c r="J439" s="1154" t="s">
        <v>6892</v>
      </c>
      <c r="K439" s="1154" t="s">
        <v>6893</v>
      </c>
      <c r="L439" s="1154" t="s">
        <v>6894</v>
      </c>
      <c r="M439" s="1154" t="s">
        <v>4754</v>
      </c>
      <c r="N439" s="1154" t="s">
        <v>6895</v>
      </c>
      <c r="O439" s="1158" t="s">
        <v>6896</v>
      </c>
      <c r="P439" s="1154" t="s">
        <v>1327</v>
      </c>
      <c r="Q439" s="1154" t="s">
        <v>16</v>
      </c>
      <c r="R439" s="1156" t="s">
        <v>17</v>
      </c>
      <c r="S439" s="1154" t="s">
        <v>20</v>
      </c>
      <c r="T439" s="1157" t="s">
        <v>22</v>
      </c>
      <c r="U439" s="1157" t="s">
        <v>2123</v>
      </c>
      <c r="V439" s="1154" t="s">
        <v>15</v>
      </c>
      <c r="W439" s="1157" t="s">
        <v>6897</v>
      </c>
      <c r="X439" s="1159" t="s">
        <v>6898</v>
      </c>
      <c r="Y439" s="1152" t="s">
        <v>6899</v>
      </c>
      <c r="Z439" s="1152" t="s">
        <v>26</v>
      </c>
      <c r="AA439" s="1152" t="s">
        <v>3911</v>
      </c>
      <c r="AB439" s="597"/>
      <c r="AC439" s="597"/>
      <c r="AD439" s="597"/>
      <c r="AE439" s="597"/>
      <c r="AF439" s="597"/>
      <c r="AG439" s="597"/>
      <c r="AH439" s="597"/>
      <c r="AI439" s="597"/>
      <c r="AJ439" s="597"/>
      <c r="AK439" s="597"/>
      <c r="AL439" s="597"/>
      <c r="AM439" s="597"/>
      <c r="AN439" s="597"/>
      <c r="AO439" s="597"/>
      <c r="AP439" s="597"/>
      <c r="AQ439" s="597"/>
      <c r="AR439" s="597"/>
      <c r="AS439" s="597"/>
      <c r="AT439" s="597"/>
      <c r="AU439" s="597"/>
      <c r="AV439" s="597"/>
    </row>
    <row r="440" spans="1:48" ht="12.75" customHeight="1">
      <c r="A440" s="597"/>
      <c r="B440" s="1162"/>
      <c r="C440" s="1162"/>
      <c r="D440" s="1122"/>
      <c r="E440" s="1155"/>
      <c r="F440" s="1155"/>
      <c r="G440" s="1155"/>
      <c r="H440" s="1155"/>
      <c r="I440" s="1155"/>
      <c r="J440" s="1155"/>
      <c r="K440" s="1155"/>
      <c r="L440" s="1155"/>
      <c r="M440" s="1155"/>
      <c r="N440" s="1155"/>
      <c r="O440" s="1155"/>
      <c r="P440" s="1155"/>
      <c r="Q440" s="1155"/>
      <c r="R440" s="1155"/>
      <c r="S440" s="1155"/>
      <c r="T440" s="1155"/>
      <c r="U440" s="1155"/>
      <c r="V440" s="1155"/>
      <c r="W440" s="1155"/>
      <c r="X440" s="1155"/>
      <c r="Y440" s="1153"/>
      <c r="Z440" s="1153"/>
      <c r="AA440" s="1153"/>
      <c r="AB440" s="597"/>
      <c r="AC440" s="597"/>
      <c r="AD440" s="597"/>
      <c r="AE440" s="597"/>
      <c r="AF440" s="597"/>
      <c r="AG440" s="597"/>
      <c r="AH440" s="597"/>
      <c r="AI440" s="597"/>
      <c r="AJ440" s="597"/>
      <c r="AK440" s="597"/>
      <c r="AL440" s="597"/>
      <c r="AM440" s="597"/>
      <c r="AN440" s="597"/>
      <c r="AO440" s="597"/>
      <c r="AP440" s="597"/>
      <c r="AQ440" s="597"/>
      <c r="AR440" s="597"/>
      <c r="AS440" s="597"/>
      <c r="AT440" s="597"/>
      <c r="AU440" s="597"/>
      <c r="AV440" s="597"/>
    </row>
    <row r="441" spans="1:48" ht="12.75" customHeight="1">
      <c r="A441" s="595"/>
      <c r="B441" s="601"/>
      <c r="C441" s="601"/>
      <c r="D441" s="602">
        <v>2026</v>
      </c>
      <c r="E441" s="601"/>
      <c r="F441" s="603"/>
      <c r="G441" s="601"/>
      <c r="H441" s="601"/>
      <c r="I441" s="601"/>
      <c r="J441" s="601"/>
      <c r="K441" s="601"/>
      <c r="L441" s="601"/>
      <c r="M441" s="603"/>
      <c r="N441" s="601"/>
      <c r="O441" s="597"/>
      <c r="P441" s="601"/>
      <c r="Q441" s="601"/>
      <c r="R441" s="601"/>
      <c r="S441" s="603"/>
      <c r="T441" s="603"/>
      <c r="U441" s="742"/>
      <c r="V441" s="601"/>
      <c r="W441" s="597"/>
      <c r="X441" s="597"/>
      <c r="Y441" s="597"/>
      <c r="Z441" s="597"/>
      <c r="AA441" s="597"/>
      <c r="AB441" s="597"/>
      <c r="AC441" s="597"/>
      <c r="AD441" s="597"/>
      <c r="AE441" s="597"/>
      <c r="AF441" s="597"/>
      <c r="AG441" s="597"/>
      <c r="AH441" s="597"/>
      <c r="AI441" s="597"/>
      <c r="AJ441" s="597"/>
      <c r="AK441" s="597"/>
      <c r="AL441" s="597"/>
      <c r="AM441" s="597"/>
      <c r="AN441" s="597"/>
      <c r="AO441" s="597"/>
      <c r="AP441" s="597"/>
      <c r="AQ441" s="597"/>
      <c r="AR441" s="597"/>
      <c r="AS441" s="597"/>
      <c r="AT441" s="597"/>
      <c r="AU441" s="597"/>
      <c r="AV441" s="597"/>
    </row>
    <row r="442" spans="1:48" ht="12.75" customHeight="1">
      <c r="A442" s="595"/>
      <c r="B442" s="601"/>
      <c r="C442" s="601"/>
      <c r="D442" s="601"/>
      <c r="E442" s="601"/>
      <c r="F442" s="603"/>
      <c r="G442" s="601"/>
      <c r="H442" s="601"/>
      <c r="I442" s="601"/>
      <c r="J442" s="601"/>
      <c r="K442" s="601"/>
      <c r="L442" s="601"/>
      <c r="M442" s="603"/>
      <c r="N442" s="601"/>
      <c r="O442" s="597"/>
      <c r="P442" s="601"/>
      <c r="Q442" s="601"/>
      <c r="R442" s="601"/>
      <c r="S442" s="603"/>
      <c r="T442" s="603"/>
      <c r="U442" s="742"/>
      <c r="V442" s="601"/>
      <c r="W442" s="597"/>
      <c r="X442" s="597"/>
      <c r="Y442" s="597"/>
      <c r="Z442" s="597"/>
      <c r="AA442" s="597"/>
      <c r="AB442" s="597"/>
      <c r="AC442" s="597"/>
      <c r="AD442" s="597"/>
      <c r="AE442" s="597"/>
      <c r="AF442" s="597"/>
      <c r="AG442" s="597"/>
      <c r="AH442" s="597"/>
      <c r="AI442" s="597"/>
      <c r="AJ442" s="597"/>
      <c r="AK442" s="597"/>
      <c r="AL442" s="597"/>
      <c r="AM442" s="597"/>
      <c r="AN442" s="597"/>
      <c r="AO442" s="597"/>
      <c r="AP442" s="597"/>
      <c r="AQ442" s="597"/>
      <c r="AR442" s="597"/>
      <c r="AS442" s="597"/>
      <c r="AT442" s="597"/>
      <c r="AU442" s="597"/>
      <c r="AV442" s="597"/>
    </row>
    <row r="443" spans="1:48" ht="12.75" customHeight="1">
      <c r="A443" s="595"/>
      <c r="B443" s="601"/>
      <c r="C443" s="601"/>
      <c r="D443" s="601"/>
      <c r="E443" s="601"/>
      <c r="F443" s="603"/>
      <c r="G443" s="601"/>
      <c r="H443" s="601"/>
      <c r="I443" s="601"/>
      <c r="J443" s="601"/>
      <c r="K443" s="601"/>
      <c r="L443" s="601"/>
      <c r="M443" s="603"/>
      <c r="N443" s="601"/>
      <c r="O443" s="597"/>
      <c r="P443" s="601"/>
      <c r="Q443" s="601"/>
      <c r="R443" s="601"/>
      <c r="S443" s="603"/>
      <c r="T443" s="603"/>
      <c r="U443" s="742"/>
      <c r="V443" s="601"/>
      <c r="W443" s="597"/>
      <c r="X443" s="597"/>
      <c r="Y443" s="597"/>
      <c r="Z443" s="597"/>
      <c r="AA443" s="597"/>
      <c r="AB443" s="597"/>
      <c r="AC443" s="597"/>
      <c r="AD443" s="597"/>
      <c r="AE443" s="597"/>
      <c r="AF443" s="597"/>
      <c r="AG443" s="597"/>
      <c r="AH443" s="597"/>
      <c r="AI443" s="597"/>
      <c r="AJ443" s="597"/>
      <c r="AK443" s="597"/>
      <c r="AL443" s="597"/>
      <c r="AM443" s="597"/>
      <c r="AN443" s="597"/>
      <c r="AO443" s="597"/>
      <c r="AP443" s="597"/>
      <c r="AQ443" s="597"/>
      <c r="AR443" s="597"/>
      <c r="AS443" s="597"/>
      <c r="AT443" s="597"/>
      <c r="AU443" s="597"/>
      <c r="AV443" s="597"/>
    </row>
    <row r="444" spans="1:48" ht="12.75" customHeight="1">
      <c r="A444" s="595"/>
      <c r="B444" s="601"/>
      <c r="C444" s="601"/>
      <c r="D444" s="601"/>
      <c r="E444" s="601"/>
      <c r="F444" s="603"/>
      <c r="G444" s="601"/>
      <c r="H444" s="601"/>
      <c r="I444" s="601"/>
      <c r="J444" s="601"/>
      <c r="K444" s="601"/>
      <c r="L444" s="601"/>
      <c r="M444" s="603"/>
      <c r="N444" s="601"/>
      <c r="O444" s="597"/>
      <c r="P444" s="601"/>
      <c r="Q444" s="601"/>
      <c r="R444" s="601"/>
      <c r="S444" s="603"/>
      <c r="T444" s="603"/>
      <c r="U444" s="742"/>
      <c r="V444" s="601"/>
      <c r="W444" s="597"/>
      <c r="X444" s="597"/>
      <c r="Y444" s="597"/>
      <c r="Z444" s="597"/>
      <c r="AA444" s="597"/>
      <c r="AB444" s="597"/>
      <c r="AC444" s="597"/>
      <c r="AD444" s="597"/>
      <c r="AE444" s="597"/>
      <c r="AF444" s="597"/>
      <c r="AG444" s="597"/>
      <c r="AH444" s="597"/>
      <c r="AI444" s="597"/>
      <c r="AJ444" s="597"/>
      <c r="AK444" s="597"/>
      <c r="AL444" s="597"/>
      <c r="AM444" s="597"/>
      <c r="AN444" s="597"/>
      <c r="AO444" s="597"/>
      <c r="AP444" s="597"/>
      <c r="AQ444" s="597"/>
      <c r="AR444" s="597"/>
      <c r="AS444" s="597"/>
      <c r="AT444" s="597"/>
      <c r="AU444" s="597"/>
      <c r="AV444" s="597"/>
    </row>
    <row r="445" spans="1:48" ht="12.75" customHeight="1">
      <c r="A445" s="595"/>
      <c r="B445" s="601"/>
      <c r="C445" s="601"/>
      <c r="D445" s="601"/>
      <c r="E445" s="601"/>
      <c r="F445" s="603"/>
      <c r="G445" s="601"/>
      <c r="H445" s="601"/>
      <c r="I445" s="601"/>
      <c r="J445" s="601"/>
      <c r="K445" s="601"/>
      <c r="L445" s="601"/>
      <c r="M445" s="603"/>
      <c r="N445" s="601"/>
      <c r="O445" s="597"/>
      <c r="P445" s="601"/>
      <c r="Q445" s="601"/>
      <c r="R445" s="601"/>
      <c r="S445" s="603"/>
      <c r="T445" s="603"/>
      <c r="U445" s="742"/>
      <c r="V445" s="601"/>
      <c r="W445" s="597"/>
      <c r="X445" s="597"/>
      <c r="Y445" s="597"/>
      <c r="Z445" s="597"/>
      <c r="AA445" s="597"/>
      <c r="AB445" s="597"/>
      <c r="AC445" s="597"/>
      <c r="AD445" s="597"/>
      <c r="AE445" s="597"/>
      <c r="AF445" s="597"/>
      <c r="AG445" s="597"/>
      <c r="AH445" s="597"/>
      <c r="AI445" s="597"/>
      <c r="AJ445" s="597"/>
      <c r="AK445" s="597"/>
      <c r="AL445" s="597"/>
      <c r="AM445" s="597"/>
      <c r="AN445" s="597"/>
      <c r="AO445" s="597"/>
      <c r="AP445" s="597"/>
      <c r="AQ445" s="597"/>
      <c r="AR445" s="597"/>
      <c r="AS445" s="597"/>
      <c r="AT445" s="597"/>
      <c r="AU445" s="597"/>
      <c r="AV445" s="597"/>
    </row>
    <row r="446" spans="1:48" ht="12.75" customHeight="1">
      <c r="A446" s="595"/>
      <c r="B446" s="601"/>
      <c r="C446" s="601"/>
      <c r="D446" s="601"/>
      <c r="E446" s="601"/>
      <c r="F446" s="603"/>
      <c r="G446" s="601"/>
      <c r="H446" s="601"/>
      <c r="I446" s="601"/>
      <c r="J446" s="601"/>
      <c r="K446" s="601"/>
      <c r="L446" s="601"/>
      <c r="M446" s="603"/>
      <c r="N446" s="601"/>
      <c r="O446" s="597"/>
      <c r="P446" s="601"/>
      <c r="Q446" s="601"/>
      <c r="R446" s="601"/>
      <c r="S446" s="603"/>
      <c r="T446" s="603"/>
      <c r="U446" s="742"/>
      <c r="V446" s="601"/>
      <c r="W446" s="597"/>
      <c r="X446" s="597"/>
      <c r="Y446" s="597"/>
      <c r="Z446" s="597"/>
      <c r="AA446" s="597"/>
      <c r="AB446" s="597"/>
      <c r="AC446" s="597"/>
      <c r="AD446" s="597"/>
      <c r="AE446" s="597"/>
      <c r="AF446" s="597"/>
      <c r="AG446" s="597"/>
      <c r="AH446" s="597"/>
      <c r="AI446" s="597"/>
      <c r="AJ446" s="597"/>
      <c r="AK446" s="597"/>
      <c r="AL446" s="597"/>
      <c r="AM446" s="597"/>
      <c r="AN446" s="597"/>
      <c r="AO446" s="597"/>
      <c r="AP446" s="597"/>
      <c r="AQ446" s="597"/>
      <c r="AR446" s="597"/>
      <c r="AS446" s="597"/>
      <c r="AT446" s="597"/>
      <c r="AU446" s="597"/>
      <c r="AV446" s="597"/>
    </row>
    <row r="447" spans="1:48" ht="12.75" customHeight="1">
      <c r="A447" s="595"/>
      <c r="B447" s="601"/>
      <c r="C447" s="601"/>
      <c r="D447" s="601"/>
      <c r="E447" s="601"/>
      <c r="F447" s="603"/>
      <c r="G447" s="601"/>
      <c r="H447" s="601"/>
      <c r="I447" s="601"/>
      <c r="J447" s="601"/>
      <c r="K447" s="601"/>
      <c r="L447" s="601"/>
      <c r="M447" s="603"/>
      <c r="N447" s="601"/>
      <c r="O447" s="597"/>
      <c r="P447" s="601"/>
      <c r="Q447" s="601"/>
      <c r="R447" s="601"/>
      <c r="S447" s="603"/>
      <c r="T447" s="603"/>
      <c r="U447" s="742"/>
      <c r="V447" s="601"/>
      <c r="W447" s="597"/>
      <c r="X447" s="597"/>
      <c r="Y447" s="597"/>
      <c r="Z447" s="597"/>
      <c r="AA447" s="597"/>
      <c r="AB447" s="597"/>
      <c r="AC447" s="597"/>
      <c r="AD447" s="597"/>
      <c r="AE447" s="597"/>
      <c r="AF447" s="597"/>
      <c r="AG447" s="597"/>
      <c r="AH447" s="597"/>
      <c r="AI447" s="597"/>
      <c r="AJ447" s="597"/>
      <c r="AK447" s="597"/>
      <c r="AL447" s="597"/>
      <c r="AM447" s="597"/>
      <c r="AN447" s="597"/>
      <c r="AO447" s="597"/>
      <c r="AP447" s="597"/>
      <c r="AQ447" s="597"/>
      <c r="AR447" s="597"/>
      <c r="AS447" s="597"/>
      <c r="AT447" s="597"/>
      <c r="AU447" s="597"/>
      <c r="AV447" s="597"/>
    </row>
    <row r="448" spans="1:48" ht="12.75" customHeight="1">
      <c r="A448" s="595"/>
      <c r="B448" s="601"/>
      <c r="C448" s="601"/>
      <c r="D448" s="601"/>
      <c r="E448" s="601"/>
      <c r="F448" s="603"/>
      <c r="G448" s="601"/>
      <c r="H448" s="601"/>
      <c r="I448" s="601"/>
      <c r="J448" s="601"/>
      <c r="K448" s="601"/>
      <c r="L448" s="601"/>
      <c r="M448" s="603"/>
      <c r="N448" s="601"/>
      <c r="O448" s="597"/>
      <c r="P448" s="601"/>
      <c r="Q448" s="601"/>
      <c r="R448" s="601"/>
      <c r="S448" s="603"/>
      <c r="T448" s="603"/>
      <c r="U448" s="742"/>
      <c r="V448" s="601"/>
      <c r="W448" s="597"/>
      <c r="X448" s="597"/>
      <c r="Y448" s="597"/>
      <c r="Z448" s="597"/>
      <c r="AA448" s="597"/>
      <c r="AB448" s="597"/>
      <c r="AC448" s="597"/>
      <c r="AD448" s="597"/>
      <c r="AE448" s="597"/>
      <c r="AF448" s="597"/>
      <c r="AG448" s="597"/>
      <c r="AH448" s="597"/>
      <c r="AI448" s="597"/>
      <c r="AJ448" s="597"/>
      <c r="AK448" s="597"/>
      <c r="AL448" s="597"/>
      <c r="AM448" s="597"/>
      <c r="AN448" s="597"/>
      <c r="AO448" s="597"/>
      <c r="AP448" s="597"/>
      <c r="AQ448" s="597"/>
      <c r="AR448" s="597"/>
      <c r="AS448" s="597"/>
      <c r="AT448" s="597"/>
      <c r="AU448" s="597"/>
      <c r="AV448" s="597"/>
    </row>
    <row r="449" spans="1:48" ht="12.75" customHeight="1">
      <c r="A449" s="595"/>
      <c r="B449" s="601"/>
      <c r="C449" s="601"/>
      <c r="D449" s="601"/>
      <c r="E449" s="601"/>
      <c r="F449" s="603"/>
      <c r="G449" s="601"/>
      <c r="H449" s="601"/>
      <c r="I449" s="601"/>
      <c r="J449" s="601"/>
      <c r="K449" s="601"/>
      <c r="L449" s="601"/>
      <c r="M449" s="603"/>
      <c r="N449" s="601"/>
      <c r="O449" s="597"/>
      <c r="P449" s="601"/>
      <c r="Q449" s="601"/>
      <c r="R449" s="601"/>
      <c r="S449" s="603"/>
      <c r="T449" s="603"/>
      <c r="U449" s="742"/>
      <c r="V449" s="601"/>
      <c r="W449" s="597"/>
      <c r="X449" s="597"/>
      <c r="Y449" s="597"/>
      <c r="Z449" s="597"/>
      <c r="AA449" s="597"/>
      <c r="AB449" s="597"/>
      <c r="AC449" s="597"/>
      <c r="AD449" s="597"/>
      <c r="AE449" s="597"/>
      <c r="AF449" s="597"/>
      <c r="AG449" s="597"/>
      <c r="AH449" s="597"/>
      <c r="AI449" s="597"/>
      <c r="AJ449" s="597"/>
      <c r="AK449" s="597"/>
      <c r="AL449" s="597"/>
      <c r="AM449" s="597"/>
      <c r="AN449" s="597"/>
      <c r="AO449" s="597"/>
      <c r="AP449" s="597"/>
      <c r="AQ449" s="597"/>
      <c r="AR449" s="597"/>
      <c r="AS449" s="597"/>
      <c r="AT449" s="597"/>
      <c r="AU449" s="597"/>
      <c r="AV449" s="597"/>
    </row>
    <row r="450" spans="1:48" ht="12.75" customHeight="1">
      <c r="A450" s="595"/>
      <c r="B450" s="601"/>
      <c r="C450" s="601"/>
      <c r="D450" s="601"/>
      <c r="E450" s="601"/>
      <c r="F450" s="603"/>
      <c r="G450" s="601"/>
      <c r="H450" s="601"/>
      <c r="I450" s="601"/>
      <c r="J450" s="601"/>
      <c r="K450" s="601"/>
      <c r="L450" s="601"/>
      <c r="M450" s="603"/>
      <c r="N450" s="601"/>
      <c r="O450" s="597"/>
      <c r="P450" s="601"/>
      <c r="Q450" s="601"/>
      <c r="R450" s="601"/>
      <c r="S450" s="603"/>
      <c r="T450" s="603"/>
      <c r="U450" s="742"/>
      <c r="V450" s="601"/>
      <c r="W450" s="597"/>
      <c r="X450" s="597"/>
      <c r="Y450" s="597"/>
      <c r="Z450" s="597"/>
      <c r="AA450" s="597"/>
      <c r="AB450" s="597"/>
      <c r="AC450" s="597"/>
      <c r="AD450" s="597"/>
      <c r="AE450" s="597"/>
      <c r="AF450" s="597"/>
      <c r="AG450" s="597"/>
      <c r="AH450" s="597"/>
      <c r="AI450" s="597"/>
      <c r="AJ450" s="597"/>
      <c r="AK450" s="597"/>
      <c r="AL450" s="597"/>
      <c r="AM450" s="597"/>
      <c r="AN450" s="597"/>
      <c r="AO450" s="597"/>
      <c r="AP450" s="597"/>
      <c r="AQ450" s="597"/>
      <c r="AR450" s="597"/>
      <c r="AS450" s="597"/>
      <c r="AT450" s="597"/>
      <c r="AU450" s="597"/>
      <c r="AV450" s="597"/>
    </row>
    <row r="451" spans="1:48" ht="12.75" customHeight="1">
      <c r="A451" s="595"/>
      <c r="B451" s="601"/>
      <c r="C451" s="601"/>
      <c r="D451" s="601"/>
      <c r="E451" s="601"/>
      <c r="F451" s="603"/>
      <c r="G451" s="601"/>
      <c r="H451" s="601"/>
      <c r="I451" s="601"/>
      <c r="J451" s="601"/>
      <c r="K451" s="601"/>
      <c r="L451" s="601"/>
      <c r="M451" s="603"/>
      <c r="N451" s="601"/>
      <c r="O451" s="597"/>
      <c r="P451" s="601"/>
      <c r="Q451" s="601"/>
      <c r="R451" s="601"/>
      <c r="S451" s="603"/>
      <c r="T451" s="603"/>
      <c r="U451" s="742"/>
      <c r="V451" s="601"/>
      <c r="W451" s="597"/>
      <c r="X451" s="597"/>
      <c r="Y451" s="597"/>
      <c r="Z451" s="597"/>
      <c r="AA451" s="597"/>
      <c r="AB451" s="597"/>
      <c r="AC451" s="597"/>
      <c r="AD451" s="597"/>
      <c r="AE451" s="597"/>
      <c r="AF451" s="597"/>
      <c r="AG451" s="597"/>
      <c r="AH451" s="597"/>
      <c r="AI451" s="597"/>
      <c r="AJ451" s="597"/>
      <c r="AK451" s="597"/>
      <c r="AL451" s="597"/>
      <c r="AM451" s="597"/>
      <c r="AN451" s="597"/>
      <c r="AO451" s="597"/>
      <c r="AP451" s="597"/>
      <c r="AQ451" s="597"/>
      <c r="AR451" s="597"/>
      <c r="AS451" s="597"/>
      <c r="AT451" s="597"/>
      <c r="AU451" s="597"/>
      <c r="AV451" s="597"/>
    </row>
    <row r="452" spans="1:48" ht="12.75" customHeight="1">
      <c r="A452" s="595"/>
      <c r="B452" s="601"/>
      <c r="C452" s="601"/>
      <c r="D452" s="601"/>
      <c r="E452" s="601"/>
      <c r="F452" s="603"/>
      <c r="G452" s="601"/>
      <c r="H452" s="601"/>
      <c r="I452" s="601"/>
      <c r="J452" s="601"/>
      <c r="K452" s="601"/>
      <c r="L452" s="601"/>
      <c r="M452" s="603"/>
      <c r="N452" s="601"/>
      <c r="O452" s="597"/>
      <c r="P452" s="601"/>
      <c r="Q452" s="601"/>
      <c r="R452" s="601"/>
      <c r="S452" s="603"/>
      <c r="T452" s="603"/>
      <c r="U452" s="742"/>
      <c r="V452" s="601"/>
      <c r="W452" s="597"/>
      <c r="X452" s="597"/>
      <c r="Y452" s="597"/>
      <c r="Z452" s="597"/>
      <c r="AA452" s="597"/>
      <c r="AB452" s="597"/>
      <c r="AC452" s="597"/>
      <c r="AD452" s="597"/>
      <c r="AE452" s="597"/>
      <c r="AF452" s="597"/>
      <c r="AG452" s="597"/>
      <c r="AH452" s="597"/>
      <c r="AI452" s="597"/>
      <c r="AJ452" s="597"/>
      <c r="AK452" s="597"/>
      <c r="AL452" s="597"/>
      <c r="AM452" s="597"/>
      <c r="AN452" s="597"/>
      <c r="AO452" s="597"/>
      <c r="AP452" s="597"/>
      <c r="AQ452" s="597"/>
      <c r="AR452" s="597"/>
      <c r="AS452" s="597"/>
      <c r="AT452" s="597"/>
      <c r="AU452" s="597"/>
      <c r="AV452" s="597"/>
    </row>
    <row r="453" spans="1:48" ht="12.75" customHeight="1">
      <c r="A453" s="595"/>
      <c r="B453" s="601"/>
      <c r="C453" s="601"/>
      <c r="D453" s="601"/>
      <c r="E453" s="601"/>
      <c r="F453" s="603"/>
      <c r="G453" s="601"/>
      <c r="H453" s="601"/>
      <c r="I453" s="601"/>
      <c r="J453" s="601"/>
      <c r="K453" s="601"/>
      <c r="L453" s="601"/>
      <c r="M453" s="603"/>
      <c r="N453" s="601"/>
      <c r="O453" s="597"/>
      <c r="P453" s="601"/>
      <c r="Q453" s="601"/>
      <c r="R453" s="601"/>
      <c r="S453" s="603"/>
      <c r="T453" s="603"/>
      <c r="U453" s="742"/>
      <c r="V453" s="601"/>
      <c r="W453" s="597"/>
      <c r="X453" s="597"/>
      <c r="Y453" s="597"/>
      <c r="Z453" s="597"/>
      <c r="AA453" s="597"/>
      <c r="AB453" s="597"/>
      <c r="AC453" s="597"/>
      <c r="AD453" s="597"/>
      <c r="AE453" s="597"/>
      <c r="AF453" s="597"/>
      <c r="AG453" s="597"/>
      <c r="AH453" s="597"/>
      <c r="AI453" s="597"/>
      <c r="AJ453" s="597"/>
      <c r="AK453" s="597"/>
      <c r="AL453" s="597"/>
      <c r="AM453" s="597"/>
      <c r="AN453" s="597"/>
      <c r="AO453" s="597"/>
      <c r="AP453" s="597"/>
      <c r="AQ453" s="597"/>
      <c r="AR453" s="597"/>
      <c r="AS453" s="597"/>
      <c r="AT453" s="597"/>
      <c r="AU453" s="597"/>
      <c r="AV453" s="597"/>
    </row>
    <row r="454" spans="1:48" ht="12.75" customHeight="1">
      <c r="A454" s="595"/>
      <c r="B454" s="601"/>
      <c r="C454" s="601"/>
      <c r="D454" s="601"/>
      <c r="E454" s="601"/>
      <c r="F454" s="603"/>
      <c r="G454" s="601"/>
      <c r="H454" s="601"/>
      <c r="I454" s="601"/>
      <c r="J454" s="601"/>
      <c r="K454" s="601"/>
      <c r="L454" s="601"/>
      <c r="M454" s="603"/>
      <c r="N454" s="601"/>
      <c r="O454" s="597"/>
      <c r="P454" s="601"/>
      <c r="Q454" s="601"/>
      <c r="R454" s="601"/>
      <c r="S454" s="603"/>
      <c r="T454" s="603"/>
      <c r="U454" s="742"/>
      <c r="V454" s="601"/>
      <c r="W454" s="597"/>
      <c r="X454" s="597"/>
      <c r="Y454" s="597"/>
      <c r="Z454" s="597"/>
      <c r="AA454" s="597"/>
      <c r="AB454" s="597"/>
      <c r="AC454" s="597"/>
      <c r="AD454" s="597"/>
      <c r="AE454" s="597"/>
      <c r="AF454" s="597"/>
      <c r="AG454" s="597"/>
      <c r="AH454" s="597"/>
      <c r="AI454" s="597"/>
      <c r="AJ454" s="597"/>
      <c r="AK454" s="597"/>
      <c r="AL454" s="597"/>
      <c r="AM454" s="597"/>
      <c r="AN454" s="597"/>
      <c r="AO454" s="597"/>
      <c r="AP454" s="597"/>
      <c r="AQ454" s="597"/>
      <c r="AR454" s="597"/>
      <c r="AS454" s="597"/>
      <c r="AT454" s="597"/>
      <c r="AU454" s="597"/>
      <c r="AV454" s="597"/>
    </row>
    <row r="455" spans="1:48" ht="12.75" customHeight="1">
      <c r="A455" s="595"/>
      <c r="B455" s="601"/>
      <c r="C455" s="601"/>
      <c r="D455" s="601"/>
      <c r="E455" s="601"/>
      <c r="F455" s="603"/>
      <c r="G455" s="601"/>
      <c r="H455" s="601"/>
      <c r="I455" s="601"/>
      <c r="J455" s="601"/>
      <c r="K455" s="601"/>
      <c r="L455" s="601"/>
      <c r="M455" s="603"/>
      <c r="N455" s="601"/>
      <c r="O455" s="597"/>
      <c r="P455" s="601"/>
      <c r="Q455" s="601"/>
      <c r="R455" s="601"/>
      <c r="S455" s="603"/>
      <c r="T455" s="603"/>
      <c r="U455" s="742"/>
      <c r="V455" s="601"/>
      <c r="W455" s="597"/>
      <c r="X455" s="597"/>
      <c r="Y455" s="597"/>
      <c r="Z455" s="597"/>
      <c r="AA455" s="597"/>
      <c r="AB455" s="597"/>
      <c r="AC455" s="597"/>
      <c r="AD455" s="597"/>
      <c r="AE455" s="597"/>
      <c r="AF455" s="597"/>
      <c r="AG455" s="597"/>
      <c r="AH455" s="597"/>
      <c r="AI455" s="597"/>
      <c r="AJ455" s="597"/>
      <c r="AK455" s="597"/>
      <c r="AL455" s="597"/>
      <c r="AM455" s="597"/>
      <c r="AN455" s="597"/>
      <c r="AO455" s="597"/>
      <c r="AP455" s="597"/>
      <c r="AQ455" s="597"/>
      <c r="AR455" s="597"/>
      <c r="AS455" s="597"/>
      <c r="AT455" s="597"/>
      <c r="AU455" s="597"/>
      <c r="AV455" s="597"/>
    </row>
    <row r="456" spans="1:48" ht="12.75" customHeight="1">
      <c r="A456" s="595"/>
      <c r="B456" s="601"/>
      <c r="C456" s="601"/>
      <c r="D456" s="601"/>
      <c r="E456" s="601"/>
      <c r="F456" s="603"/>
      <c r="G456" s="601"/>
      <c r="H456" s="601"/>
      <c r="I456" s="601"/>
      <c r="J456" s="601"/>
      <c r="K456" s="601"/>
      <c r="L456" s="601"/>
      <c r="M456" s="603"/>
      <c r="N456" s="601"/>
      <c r="O456" s="597"/>
      <c r="P456" s="601"/>
      <c r="Q456" s="601"/>
      <c r="R456" s="601"/>
      <c r="S456" s="603"/>
      <c r="T456" s="603"/>
      <c r="U456" s="742"/>
      <c r="V456" s="601"/>
      <c r="W456" s="597"/>
      <c r="X456" s="597"/>
      <c r="Y456" s="597"/>
      <c r="Z456" s="597"/>
      <c r="AA456" s="597"/>
      <c r="AB456" s="597"/>
      <c r="AC456" s="597"/>
      <c r="AD456" s="597"/>
      <c r="AE456" s="597"/>
      <c r="AF456" s="597"/>
      <c r="AG456" s="597"/>
      <c r="AH456" s="597"/>
      <c r="AI456" s="597"/>
      <c r="AJ456" s="597"/>
      <c r="AK456" s="597"/>
      <c r="AL456" s="597"/>
      <c r="AM456" s="597"/>
      <c r="AN456" s="597"/>
      <c r="AO456" s="597"/>
      <c r="AP456" s="597"/>
      <c r="AQ456" s="597"/>
      <c r="AR456" s="597"/>
      <c r="AS456" s="597"/>
      <c r="AT456" s="597"/>
      <c r="AU456" s="597"/>
      <c r="AV456" s="597"/>
    </row>
    <row r="457" spans="1:48" ht="12.75" customHeight="1">
      <c r="A457" s="595"/>
      <c r="B457" s="601"/>
      <c r="C457" s="601"/>
      <c r="D457" s="601"/>
      <c r="E457" s="601"/>
      <c r="F457" s="603"/>
      <c r="G457" s="601"/>
      <c r="H457" s="601"/>
      <c r="I457" s="601"/>
      <c r="J457" s="601"/>
      <c r="K457" s="601"/>
      <c r="L457" s="601"/>
      <c r="M457" s="603"/>
      <c r="N457" s="601"/>
      <c r="O457" s="597"/>
      <c r="P457" s="601"/>
      <c r="Q457" s="601"/>
      <c r="R457" s="601"/>
      <c r="S457" s="603"/>
      <c r="T457" s="603"/>
      <c r="U457" s="742"/>
      <c r="V457" s="601"/>
      <c r="W457" s="597"/>
      <c r="X457" s="597"/>
      <c r="Y457" s="597"/>
      <c r="Z457" s="597"/>
      <c r="AA457" s="597"/>
      <c r="AB457" s="597"/>
      <c r="AC457" s="597"/>
      <c r="AD457" s="597"/>
      <c r="AE457" s="597"/>
      <c r="AF457" s="597"/>
      <c r="AG457" s="597"/>
      <c r="AH457" s="597"/>
      <c r="AI457" s="597"/>
      <c r="AJ457" s="597"/>
      <c r="AK457" s="597"/>
      <c r="AL457" s="597"/>
      <c r="AM457" s="597"/>
      <c r="AN457" s="597"/>
      <c r="AO457" s="597"/>
      <c r="AP457" s="597"/>
      <c r="AQ457" s="597"/>
      <c r="AR457" s="597"/>
      <c r="AS457" s="597"/>
      <c r="AT457" s="597"/>
      <c r="AU457" s="597"/>
      <c r="AV457" s="597"/>
    </row>
    <row r="458" spans="1:48" ht="12.75" customHeight="1">
      <c r="A458" s="595"/>
      <c r="B458" s="601"/>
      <c r="C458" s="601"/>
      <c r="D458" s="601"/>
      <c r="E458" s="601"/>
      <c r="F458" s="603"/>
      <c r="G458" s="601"/>
      <c r="H458" s="601"/>
      <c r="I458" s="601"/>
      <c r="J458" s="601"/>
      <c r="K458" s="601"/>
      <c r="L458" s="601"/>
      <c r="M458" s="603"/>
      <c r="N458" s="601"/>
      <c r="O458" s="597"/>
      <c r="P458" s="601"/>
      <c r="Q458" s="601"/>
      <c r="R458" s="601"/>
      <c r="S458" s="603"/>
      <c r="T458" s="603"/>
      <c r="U458" s="742"/>
      <c r="V458" s="601"/>
      <c r="W458" s="597"/>
      <c r="X458" s="597"/>
      <c r="Y458" s="597"/>
      <c r="Z458" s="597"/>
      <c r="AA458" s="597"/>
      <c r="AB458" s="597"/>
      <c r="AC458" s="597"/>
      <c r="AD458" s="597"/>
      <c r="AE458" s="597"/>
      <c r="AF458" s="597"/>
      <c r="AG458" s="597"/>
      <c r="AH458" s="597"/>
      <c r="AI458" s="597"/>
      <c r="AJ458" s="597"/>
      <c r="AK458" s="597"/>
      <c r="AL458" s="597"/>
      <c r="AM458" s="597"/>
      <c r="AN458" s="597"/>
      <c r="AO458" s="597"/>
      <c r="AP458" s="597"/>
      <c r="AQ458" s="597"/>
      <c r="AR458" s="597"/>
      <c r="AS458" s="597"/>
      <c r="AT458" s="597"/>
      <c r="AU458" s="597"/>
      <c r="AV458" s="597"/>
    </row>
    <row r="459" spans="1:48" ht="12.75" customHeight="1">
      <c r="A459" s="595"/>
      <c r="B459" s="601"/>
      <c r="C459" s="601"/>
      <c r="D459" s="601"/>
      <c r="E459" s="601"/>
      <c r="F459" s="603"/>
      <c r="G459" s="601"/>
      <c r="H459" s="601"/>
      <c r="I459" s="601"/>
      <c r="J459" s="601"/>
      <c r="K459" s="601"/>
      <c r="L459" s="601"/>
      <c r="M459" s="603"/>
      <c r="N459" s="601"/>
      <c r="O459" s="597"/>
      <c r="P459" s="601"/>
      <c r="Q459" s="601"/>
      <c r="R459" s="601"/>
      <c r="S459" s="603"/>
      <c r="T459" s="603"/>
      <c r="U459" s="742"/>
      <c r="V459" s="601"/>
      <c r="W459" s="597"/>
      <c r="X459" s="597"/>
      <c r="Y459" s="597"/>
      <c r="Z459" s="597"/>
      <c r="AA459" s="597"/>
      <c r="AB459" s="597"/>
      <c r="AC459" s="597"/>
      <c r="AD459" s="597"/>
      <c r="AE459" s="597"/>
      <c r="AF459" s="597"/>
      <c r="AG459" s="597"/>
      <c r="AH459" s="597"/>
      <c r="AI459" s="597"/>
      <c r="AJ459" s="597"/>
      <c r="AK459" s="597"/>
      <c r="AL459" s="597"/>
      <c r="AM459" s="597"/>
      <c r="AN459" s="597"/>
      <c r="AO459" s="597"/>
      <c r="AP459" s="597"/>
      <c r="AQ459" s="597"/>
      <c r="AR459" s="597"/>
      <c r="AS459" s="597"/>
      <c r="AT459" s="597"/>
      <c r="AU459" s="597"/>
      <c r="AV459" s="597"/>
    </row>
    <row r="460" spans="1:48" ht="12.75" customHeight="1">
      <c r="A460" s="595"/>
      <c r="B460" s="601"/>
      <c r="C460" s="601"/>
      <c r="D460" s="601"/>
      <c r="E460" s="601"/>
      <c r="F460" s="603"/>
      <c r="G460" s="601"/>
      <c r="H460" s="601"/>
      <c r="I460" s="601"/>
      <c r="J460" s="601"/>
      <c r="K460" s="601"/>
      <c r="L460" s="601"/>
      <c r="M460" s="603"/>
      <c r="N460" s="601"/>
      <c r="O460" s="597"/>
      <c r="P460" s="601"/>
      <c r="Q460" s="601"/>
      <c r="R460" s="601"/>
      <c r="S460" s="603"/>
      <c r="T460" s="603"/>
      <c r="U460" s="742"/>
      <c r="V460" s="601"/>
      <c r="W460" s="597"/>
      <c r="X460" s="597"/>
      <c r="Y460" s="597"/>
      <c r="Z460" s="597"/>
      <c r="AA460" s="597"/>
      <c r="AB460" s="597"/>
      <c r="AC460" s="597"/>
      <c r="AD460" s="597"/>
      <c r="AE460" s="597"/>
      <c r="AF460" s="597"/>
      <c r="AG460" s="597"/>
      <c r="AH460" s="597"/>
      <c r="AI460" s="597"/>
      <c r="AJ460" s="597"/>
      <c r="AK460" s="597"/>
      <c r="AL460" s="597"/>
      <c r="AM460" s="597"/>
      <c r="AN460" s="597"/>
      <c r="AO460" s="597"/>
      <c r="AP460" s="597"/>
      <c r="AQ460" s="597"/>
      <c r="AR460" s="597"/>
      <c r="AS460" s="597"/>
      <c r="AT460" s="597"/>
      <c r="AU460" s="597"/>
      <c r="AV460" s="597"/>
    </row>
    <row r="461" spans="1:48" ht="12.75" customHeight="1">
      <c r="A461" s="595"/>
      <c r="B461" s="601"/>
      <c r="C461" s="601"/>
      <c r="D461" s="601"/>
      <c r="E461" s="601"/>
      <c r="F461" s="603"/>
      <c r="G461" s="601"/>
      <c r="H461" s="601"/>
      <c r="I461" s="601"/>
      <c r="J461" s="601"/>
      <c r="K461" s="601"/>
      <c r="L461" s="601"/>
      <c r="M461" s="603"/>
      <c r="N461" s="601"/>
      <c r="O461" s="597"/>
      <c r="P461" s="601"/>
      <c r="Q461" s="601"/>
      <c r="R461" s="601"/>
      <c r="S461" s="603"/>
      <c r="T461" s="603"/>
      <c r="U461" s="742"/>
      <c r="V461" s="601"/>
      <c r="W461" s="597"/>
      <c r="X461" s="597"/>
      <c r="Y461" s="597"/>
      <c r="Z461" s="597"/>
      <c r="AA461" s="597"/>
      <c r="AB461" s="597"/>
      <c r="AC461" s="597"/>
      <c r="AD461" s="597"/>
      <c r="AE461" s="597"/>
      <c r="AF461" s="597"/>
      <c r="AG461" s="597"/>
      <c r="AH461" s="597"/>
      <c r="AI461" s="597"/>
      <c r="AJ461" s="597"/>
      <c r="AK461" s="597"/>
      <c r="AL461" s="597"/>
      <c r="AM461" s="597"/>
      <c r="AN461" s="597"/>
      <c r="AO461" s="597"/>
      <c r="AP461" s="597"/>
      <c r="AQ461" s="597"/>
      <c r="AR461" s="597"/>
      <c r="AS461" s="597"/>
      <c r="AT461" s="597"/>
      <c r="AU461" s="597"/>
      <c r="AV461" s="597"/>
    </row>
    <row r="462" spans="1:48" ht="12.75" customHeight="1">
      <c r="A462" s="595"/>
      <c r="B462" s="601"/>
      <c r="C462" s="601"/>
      <c r="D462" s="601"/>
      <c r="E462" s="601"/>
      <c r="F462" s="603"/>
      <c r="G462" s="601"/>
      <c r="H462" s="601"/>
      <c r="I462" s="601"/>
      <c r="J462" s="601"/>
      <c r="K462" s="601"/>
      <c r="L462" s="601"/>
      <c r="M462" s="603"/>
      <c r="N462" s="601"/>
      <c r="O462" s="597"/>
      <c r="P462" s="601"/>
      <c r="Q462" s="601"/>
      <c r="R462" s="601"/>
      <c r="S462" s="603"/>
      <c r="T462" s="603"/>
      <c r="U462" s="742"/>
      <c r="V462" s="601"/>
      <c r="W462" s="597"/>
      <c r="X462" s="597"/>
      <c r="Y462" s="597"/>
      <c r="Z462" s="597"/>
      <c r="AA462" s="597"/>
      <c r="AB462" s="597"/>
      <c r="AC462" s="597"/>
      <c r="AD462" s="597"/>
      <c r="AE462" s="597"/>
      <c r="AF462" s="597"/>
      <c r="AG462" s="597"/>
      <c r="AH462" s="597"/>
      <c r="AI462" s="597"/>
      <c r="AJ462" s="597"/>
      <c r="AK462" s="597"/>
      <c r="AL462" s="597"/>
      <c r="AM462" s="597"/>
      <c r="AN462" s="597"/>
      <c r="AO462" s="597"/>
      <c r="AP462" s="597"/>
      <c r="AQ462" s="597"/>
      <c r="AR462" s="597"/>
      <c r="AS462" s="597"/>
      <c r="AT462" s="597"/>
      <c r="AU462" s="597"/>
      <c r="AV462" s="597"/>
    </row>
    <row r="463" spans="1:48" ht="12.75" customHeight="1">
      <c r="A463" s="595"/>
      <c r="B463" s="601"/>
      <c r="C463" s="601"/>
      <c r="D463" s="601"/>
      <c r="E463" s="601"/>
      <c r="F463" s="603"/>
      <c r="G463" s="601"/>
      <c r="H463" s="601"/>
      <c r="I463" s="601"/>
      <c r="J463" s="601"/>
      <c r="K463" s="601"/>
      <c r="L463" s="601"/>
      <c r="M463" s="603"/>
      <c r="N463" s="601"/>
      <c r="O463" s="597"/>
      <c r="P463" s="601"/>
      <c r="Q463" s="601"/>
      <c r="R463" s="601"/>
      <c r="S463" s="603"/>
      <c r="T463" s="603"/>
      <c r="U463" s="742"/>
      <c r="V463" s="601"/>
      <c r="W463" s="597"/>
      <c r="X463" s="597"/>
      <c r="Y463" s="597"/>
      <c r="Z463" s="597"/>
      <c r="AA463" s="597"/>
      <c r="AB463" s="597"/>
      <c r="AC463" s="597"/>
      <c r="AD463" s="597"/>
      <c r="AE463" s="597"/>
      <c r="AF463" s="597"/>
      <c r="AG463" s="597"/>
      <c r="AH463" s="597"/>
      <c r="AI463" s="597"/>
      <c r="AJ463" s="597"/>
      <c r="AK463" s="597"/>
      <c r="AL463" s="597"/>
      <c r="AM463" s="597"/>
      <c r="AN463" s="597"/>
      <c r="AO463" s="597"/>
      <c r="AP463" s="597"/>
      <c r="AQ463" s="597"/>
      <c r="AR463" s="597"/>
      <c r="AS463" s="597"/>
      <c r="AT463" s="597"/>
      <c r="AU463" s="597"/>
      <c r="AV463" s="597"/>
    </row>
    <row r="464" spans="1:48" ht="12.75" customHeight="1">
      <c r="A464" s="595"/>
      <c r="B464" s="601"/>
      <c r="C464" s="601"/>
      <c r="D464" s="601"/>
      <c r="E464" s="601"/>
      <c r="F464" s="603"/>
      <c r="G464" s="601"/>
      <c r="H464" s="601"/>
      <c r="I464" s="601"/>
      <c r="J464" s="601"/>
      <c r="K464" s="601"/>
      <c r="L464" s="601"/>
      <c r="M464" s="603"/>
      <c r="N464" s="601"/>
      <c r="O464" s="597"/>
      <c r="P464" s="601"/>
      <c r="Q464" s="601"/>
      <c r="R464" s="601"/>
      <c r="S464" s="603"/>
      <c r="T464" s="603"/>
      <c r="U464" s="742"/>
      <c r="V464" s="601"/>
      <c r="W464" s="597"/>
      <c r="X464" s="597"/>
      <c r="Y464" s="597"/>
      <c r="Z464" s="597"/>
      <c r="AA464" s="597"/>
      <c r="AB464" s="597"/>
      <c r="AC464" s="597"/>
      <c r="AD464" s="597"/>
      <c r="AE464" s="597"/>
      <c r="AF464" s="597"/>
      <c r="AG464" s="597"/>
      <c r="AH464" s="597"/>
      <c r="AI464" s="597"/>
      <c r="AJ464" s="597"/>
      <c r="AK464" s="597"/>
      <c r="AL464" s="597"/>
      <c r="AM464" s="597"/>
      <c r="AN464" s="597"/>
      <c r="AO464" s="597"/>
      <c r="AP464" s="597"/>
      <c r="AQ464" s="597"/>
      <c r="AR464" s="597"/>
      <c r="AS464" s="597"/>
      <c r="AT464" s="597"/>
      <c r="AU464" s="597"/>
      <c r="AV464" s="597"/>
    </row>
    <row r="465" spans="1:48" ht="12.75" customHeight="1">
      <c r="A465" s="595"/>
      <c r="B465" s="601"/>
      <c r="C465" s="601"/>
      <c r="D465" s="601"/>
      <c r="E465" s="601"/>
      <c r="F465" s="603"/>
      <c r="G465" s="601"/>
      <c r="H465" s="601"/>
      <c r="I465" s="601"/>
      <c r="J465" s="601"/>
      <c r="K465" s="601"/>
      <c r="L465" s="601"/>
      <c r="M465" s="603"/>
      <c r="N465" s="601"/>
      <c r="O465" s="597"/>
      <c r="P465" s="601"/>
      <c r="Q465" s="601"/>
      <c r="R465" s="601"/>
      <c r="S465" s="603"/>
      <c r="T465" s="603"/>
      <c r="U465" s="742"/>
      <c r="V465" s="601"/>
      <c r="W465" s="597"/>
      <c r="X465" s="597"/>
      <c r="Y465" s="597"/>
      <c r="Z465" s="597"/>
      <c r="AA465" s="597"/>
      <c r="AB465" s="597"/>
      <c r="AC465" s="597"/>
      <c r="AD465" s="597"/>
      <c r="AE465" s="597"/>
      <c r="AF465" s="597"/>
      <c r="AG465" s="597"/>
      <c r="AH465" s="597"/>
      <c r="AI465" s="597"/>
      <c r="AJ465" s="597"/>
      <c r="AK465" s="597"/>
      <c r="AL465" s="597"/>
      <c r="AM465" s="597"/>
      <c r="AN465" s="597"/>
      <c r="AO465" s="597"/>
      <c r="AP465" s="597"/>
      <c r="AQ465" s="597"/>
      <c r="AR465" s="597"/>
      <c r="AS465" s="597"/>
      <c r="AT465" s="597"/>
      <c r="AU465" s="597"/>
      <c r="AV465" s="597"/>
    </row>
    <row r="466" spans="1:48" ht="12.75" customHeight="1">
      <c r="A466" s="595"/>
      <c r="B466" s="601"/>
      <c r="C466" s="601"/>
      <c r="D466" s="601"/>
      <c r="E466" s="601"/>
      <c r="F466" s="603"/>
      <c r="G466" s="601"/>
      <c r="H466" s="601"/>
      <c r="I466" s="601"/>
      <c r="J466" s="601"/>
      <c r="K466" s="601"/>
      <c r="L466" s="601"/>
      <c r="M466" s="603"/>
      <c r="N466" s="601"/>
      <c r="O466" s="597"/>
      <c r="P466" s="601"/>
      <c r="Q466" s="601"/>
      <c r="R466" s="601"/>
      <c r="S466" s="603"/>
      <c r="T466" s="603"/>
      <c r="U466" s="742"/>
      <c r="V466" s="601"/>
      <c r="W466" s="597"/>
      <c r="X466" s="597"/>
      <c r="Y466" s="597"/>
      <c r="Z466" s="597"/>
      <c r="AA466" s="597"/>
      <c r="AB466" s="597"/>
      <c r="AC466" s="597"/>
      <c r="AD466" s="597"/>
      <c r="AE466" s="597"/>
      <c r="AF466" s="597"/>
      <c r="AG466" s="597"/>
      <c r="AH466" s="597"/>
      <c r="AI466" s="597"/>
      <c r="AJ466" s="597"/>
      <c r="AK466" s="597"/>
      <c r="AL466" s="597"/>
      <c r="AM466" s="597"/>
      <c r="AN466" s="597"/>
      <c r="AO466" s="597"/>
      <c r="AP466" s="597"/>
      <c r="AQ466" s="597"/>
      <c r="AR466" s="597"/>
      <c r="AS466" s="597"/>
      <c r="AT466" s="597"/>
      <c r="AU466" s="597"/>
      <c r="AV466" s="597"/>
    </row>
    <row r="467" spans="1:48" ht="12.75" customHeight="1">
      <c r="A467" s="595"/>
      <c r="B467" s="601"/>
      <c r="C467" s="601"/>
      <c r="D467" s="601"/>
      <c r="E467" s="601"/>
      <c r="F467" s="603"/>
      <c r="G467" s="601"/>
      <c r="H467" s="601"/>
      <c r="I467" s="601"/>
      <c r="J467" s="601"/>
      <c r="K467" s="601"/>
      <c r="L467" s="601"/>
      <c r="M467" s="603"/>
      <c r="N467" s="601"/>
      <c r="O467" s="597"/>
      <c r="P467" s="601"/>
      <c r="Q467" s="601"/>
      <c r="R467" s="601"/>
      <c r="S467" s="603"/>
      <c r="T467" s="603"/>
      <c r="U467" s="742"/>
      <c r="V467" s="601"/>
      <c r="W467" s="597"/>
      <c r="X467" s="597"/>
      <c r="Y467" s="597"/>
      <c r="Z467" s="597"/>
      <c r="AA467" s="597"/>
      <c r="AB467" s="597"/>
      <c r="AC467" s="597"/>
      <c r="AD467" s="597"/>
      <c r="AE467" s="597"/>
      <c r="AF467" s="597"/>
      <c r="AG467" s="597"/>
      <c r="AH467" s="597"/>
      <c r="AI467" s="597"/>
      <c r="AJ467" s="597"/>
      <c r="AK467" s="597"/>
      <c r="AL467" s="597"/>
      <c r="AM467" s="597"/>
      <c r="AN467" s="597"/>
      <c r="AO467" s="597"/>
      <c r="AP467" s="597"/>
      <c r="AQ467" s="597"/>
      <c r="AR467" s="597"/>
      <c r="AS467" s="597"/>
      <c r="AT467" s="597"/>
      <c r="AU467" s="597"/>
      <c r="AV467" s="597"/>
    </row>
    <row r="468" spans="1:48" ht="12.75" customHeight="1">
      <c r="A468" s="595"/>
      <c r="B468" s="601"/>
      <c r="C468" s="601"/>
      <c r="D468" s="601"/>
      <c r="E468" s="601"/>
      <c r="F468" s="603"/>
      <c r="G468" s="601"/>
      <c r="H468" s="601"/>
      <c r="I468" s="601"/>
      <c r="J468" s="601"/>
      <c r="K468" s="601"/>
      <c r="L468" s="601"/>
      <c r="M468" s="603"/>
      <c r="N468" s="601"/>
      <c r="O468" s="597"/>
      <c r="P468" s="601"/>
      <c r="Q468" s="601"/>
      <c r="R468" s="601"/>
      <c r="S468" s="603"/>
      <c r="T468" s="603"/>
      <c r="U468" s="742"/>
      <c r="V468" s="601"/>
      <c r="W468" s="597"/>
      <c r="X468" s="597"/>
      <c r="Y468" s="597"/>
      <c r="Z468" s="597"/>
      <c r="AA468" s="597"/>
      <c r="AB468" s="597"/>
      <c r="AC468" s="597"/>
      <c r="AD468" s="597"/>
      <c r="AE468" s="597"/>
      <c r="AF468" s="597"/>
      <c r="AG468" s="597"/>
      <c r="AH468" s="597"/>
      <c r="AI468" s="597"/>
      <c r="AJ468" s="597"/>
      <c r="AK468" s="597"/>
      <c r="AL468" s="597"/>
      <c r="AM468" s="597"/>
      <c r="AN468" s="597"/>
      <c r="AO468" s="597"/>
      <c r="AP468" s="597"/>
      <c r="AQ468" s="597"/>
      <c r="AR468" s="597"/>
      <c r="AS468" s="597"/>
      <c r="AT468" s="597"/>
      <c r="AU468" s="597"/>
      <c r="AV468" s="597"/>
    </row>
    <row r="469" spans="1:48" ht="12.75" customHeight="1">
      <c r="A469" s="595"/>
      <c r="B469" s="601"/>
      <c r="C469" s="601"/>
      <c r="D469" s="601"/>
      <c r="E469" s="601"/>
      <c r="F469" s="603"/>
      <c r="G469" s="601"/>
      <c r="H469" s="601"/>
      <c r="I469" s="601"/>
      <c r="J469" s="601"/>
      <c r="K469" s="601"/>
      <c r="L469" s="601"/>
      <c r="M469" s="603"/>
      <c r="N469" s="601"/>
      <c r="O469" s="597"/>
      <c r="P469" s="601"/>
      <c r="Q469" s="601"/>
      <c r="R469" s="601"/>
      <c r="S469" s="603"/>
      <c r="T469" s="603"/>
      <c r="U469" s="742"/>
      <c r="V469" s="601"/>
      <c r="W469" s="597"/>
      <c r="X469" s="597"/>
      <c r="Y469" s="597"/>
      <c r="Z469" s="597"/>
      <c r="AA469" s="597"/>
      <c r="AB469" s="597"/>
      <c r="AC469" s="597"/>
      <c r="AD469" s="597"/>
      <c r="AE469" s="597"/>
      <c r="AF469" s="597"/>
      <c r="AG469" s="597"/>
      <c r="AH469" s="597"/>
      <c r="AI469" s="597"/>
      <c r="AJ469" s="597"/>
      <c r="AK469" s="597"/>
      <c r="AL469" s="597"/>
      <c r="AM469" s="597"/>
      <c r="AN469" s="597"/>
      <c r="AO469" s="597"/>
      <c r="AP469" s="597"/>
      <c r="AQ469" s="597"/>
      <c r="AR469" s="597"/>
      <c r="AS469" s="597"/>
      <c r="AT469" s="597"/>
      <c r="AU469" s="597"/>
      <c r="AV469" s="597"/>
    </row>
    <row r="470" spans="1:48" ht="12.75" customHeight="1">
      <c r="A470" s="595"/>
      <c r="B470" s="601"/>
      <c r="C470" s="601"/>
      <c r="D470" s="601"/>
      <c r="E470" s="601"/>
      <c r="F470" s="603"/>
      <c r="G470" s="601"/>
      <c r="H470" s="601"/>
      <c r="I470" s="601"/>
      <c r="J470" s="601"/>
      <c r="K470" s="601"/>
      <c r="L470" s="601"/>
      <c r="M470" s="603"/>
      <c r="N470" s="601"/>
      <c r="O470" s="597"/>
      <c r="P470" s="601"/>
      <c r="Q470" s="601"/>
      <c r="R470" s="601"/>
      <c r="S470" s="603"/>
      <c r="T470" s="603"/>
      <c r="U470" s="742"/>
      <c r="V470" s="601"/>
      <c r="W470" s="597"/>
      <c r="X470" s="597"/>
      <c r="Y470" s="597"/>
      <c r="Z470" s="597"/>
      <c r="AA470" s="597"/>
      <c r="AB470" s="597"/>
      <c r="AC470" s="597"/>
      <c r="AD470" s="597"/>
      <c r="AE470" s="597"/>
      <c r="AF470" s="597"/>
      <c r="AG470" s="597"/>
      <c r="AH470" s="597"/>
      <c r="AI470" s="597"/>
      <c r="AJ470" s="597"/>
      <c r="AK470" s="597"/>
      <c r="AL470" s="597"/>
      <c r="AM470" s="597"/>
      <c r="AN470" s="597"/>
      <c r="AO470" s="597"/>
      <c r="AP470" s="597"/>
      <c r="AQ470" s="597"/>
      <c r="AR470" s="597"/>
      <c r="AS470" s="597"/>
      <c r="AT470" s="597"/>
      <c r="AU470" s="597"/>
      <c r="AV470" s="597"/>
    </row>
    <row r="471" spans="1:48" ht="12.75" customHeight="1">
      <c r="A471" s="595"/>
      <c r="B471" s="601"/>
      <c r="C471" s="601"/>
      <c r="D471" s="601"/>
      <c r="E471" s="601"/>
      <c r="F471" s="603"/>
      <c r="G471" s="601"/>
      <c r="H471" s="601"/>
      <c r="I471" s="601"/>
      <c r="J471" s="601"/>
      <c r="K471" s="601"/>
      <c r="L471" s="601"/>
      <c r="M471" s="603"/>
      <c r="N471" s="601"/>
      <c r="O471" s="597"/>
      <c r="P471" s="601"/>
      <c r="Q471" s="601"/>
      <c r="R471" s="601"/>
      <c r="S471" s="603"/>
      <c r="T471" s="603"/>
      <c r="U471" s="742"/>
      <c r="V471" s="601"/>
      <c r="W471" s="597"/>
      <c r="X471" s="597"/>
      <c r="Y471" s="597"/>
      <c r="Z471" s="597"/>
      <c r="AA471" s="597"/>
      <c r="AB471" s="597"/>
      <c r="AC471" s="597"/>
      <c r="AD471" s="597"/>
      <c r="AE471" s="597"/>
      <c r="AF471" s="597"/>
      <c r="AG471" s="597"/>
      <c r="AH471" s="597"/>
      <c r="AI471" s="597"/>
      <c r="AJ471" s="597"/>
      <c r="AK471" s="597"/>
      <c r="AL471" s="597"/>
      <c r="AM471" s="597"/>
      <c r="AN471" s="597"/>
      <c r="AO471" s="597"/>
      <c r="AP471" s="597"/>
      <c r="AQ471" s="597"/>
      <c r="AR471" s="597"/>
      <c r="AS471" s="597"/>
      <c r="AT471" s="597"/>
      <c r="AU471" s="597"/>
      <c r="AV471" s="597"/>
    </row>
    <row r="472" spans="1:48" ht="12.75" customHeight="1">
      <c r="A472" s="595"/>
      <c r="B472" s="601"/>
      <c r="C472" s="601"/>
      <c r="D472" s="601"/>
      <c r="E472" s="601"/>
      <c r="F472" s="603"/>
      <c r="G472" s="601"/>
      <c r="H472" s="601"/>
      <c r="I472" s="601"/>
      <c r="J472" s="601"/>
      <c r="K472" s="601"/>
      <c r="L472" s="601"/>
      <c r="M472" s="603"/>
      <c r="N472" s="601"/>
      <c r="O472" s="597"/>
      <c r="P472" s="601"/>
      <c r="Q472" s="601"/>
      <c r="R472" s="601"/>
      <c r="S472" s="603"/>
      <c r="T472" s="603"/>
      <c r="U472" s="742"/>
      <c r="V472" s="601"/>
      <c r="W472" s="597"/>
      <c r="X472" s="597"/>
      <c r="Y472" s="597"/>
      <c r="Z472" s="597"/>
      <c r="AA472" s="597"/>
      <c r="AB472" s="597"/>
      <c r="AC472" s="597"/>
      <c r="AD472" s="597"/>
      <c r="AE472" s="597"/>
      <c r="AF472" s="597"/>
      <c r="AG472" s="597"/>
      <c r="AH472" s="597"/>
      <c r="AI472" s="597"/>
      <c r="AJ472" s="597"/>
      <c r="AK472" s="597"/>
      <c r="AL472" s="597"/>
      <c r="AM472" s="597"/>
      <c r="AN472" s="597"/>
      <c r="AO472" s="597"/>
      <c r="AP472" s="597"/>
      <c r="AQ472" s="597"/>
      <c r="AR472" s="597"/>
      <c r="AS472" s="597"/>
      <c r="AT472" s="597"/>
      <c r="AU472" s="597"/>
      <c r="AV472" s="597"/>
    </row>
    <row r="473" spans="1:48" ht="12.75" customHeight="1">
      <c r="A473" s="595"/>
      <c r="B473" s="601"/>
      <c r="C473" s="601"/>
      <c r="D473" s="601"/>
      <c r="E473" s="601"/>
      <c r="F473" s="603"/>
      <c r="G473" s="601"/>
      <c r="H473" s="601"/>
      <c r="I473" s="601"/>
      <c r="J473" s="601"/>
      <c r="K473" s="601"/>
      <c r="L473" s="601"/>
      <c r="M473" s="603"/>
      <c r="N473" s="601"/>
      <c r="O473" s="597"/>
      <c r="P473" s="601"/>
      <c r="Q473" s="601"/>
      <c r="R473" s="601"/>
      <c r="S473" s="603"/>
      <c r="T473" s="603"/>
      <c r="U473" s="742"/>
      <c r="V473" s="601"/>
      <c r="W473" s="597"/>
      <c r="X473" s="597"/>
      <c r="Y473" s="597"/>
      <c r="Z473" s="597"/>
      <c r="AA473" s="597"/>
      <c r="AB473" s="597"/>
      <c r="AC473" s="597"/>
      <c r="AD473" s="597"/>
      <c r="AE473" s="597"/>
      <c r="AF473" s="597"/>
      <c r="AG473" s="597"/>
      <c r="AH473" s="597"/>
      <c r="AI473" s="597"/>
      <c r="AJ473" s="597"/>
      <c r="AK473" s="597"/>
      <c r="AL473" s="597"/>
      <c r="AM473" s="597"/>
      <c r="AN473" s="597"/>
      <c r="AO473" s="597"/>
      <c r="AP473" s="597"/>
      <c r="AQ473" s="597"/>
      <c r="AR473" s="597"/>
      <c r="AS473" s="597"/>
      <c r="AT473" s="597"/>
      <c r="AU473" s="597"/>
      <c r="AV473" s="597"/>
    </row>
    <row r="474" spans="1:48" ht="12.75" customHeight="1">
      <c r="A474" s="595"/>
      <c r="B474" s="601"/>
      <c r="C474" s="601"/>
      <c r="D474" s="601"/>
      <c r="E474" s="601"/>
      <c r="F474" s="603"/>
      <c r="G474" s="601"/>
      <c r="H474" s="601"/>
      <c r="I474" s="601"/>
      <c r="J474" s="601"/>
      <c r="K474" s="601"/>
      <c r="L474" s="601"/>
      <c r="M474" s="603"/>
      <c r="N474" s="601"/>
      <c r="O474" s="597"/>
      <c r="P474" s="601"/>
      <c r="Q474" s="601"/>
      <c r="R474" s="601"/>
      <c r="S474" s="603"/>
      <c r="T474" s="603"/>
      <c r="U474" s="742"/>
      <c r="V474" s="601"/>
      <c r="W474" s="597"/>
      <c r="X474" s="597"/>
      <c r="Y474" s="597"/>
      <c r="Z474" s="597"/>
      <c r="AA474" s="597"/>
      <c r="AB474" s="597"/>
      <c r="AC474" s="597"/>
      <c r="AD474" s="597"/>
      <c r="AE474" s="597"/>
      <c r="AF474" s="597"/>
      <c r="AG474" s="597"/>
      <c r="AH474" s="597"/>
      <c r="AI474" s="597"/>
      <c r="AJ474" s="597"/>
      <c r="AK474" s="597"/>
      <c r="AL474" s="597"/>
      <c r="AM474" s="597"/>
      <c r="AN474" s="597"/>
      <c r="AO474" s="597"/>
      <c r="AP474" s="597"/>
      <c r="AQ474" s="597"/>
      <c r="AR474" s="597"/>
      <c r="AS474" s="597"/>
      <c r="AT474" s="597"/>
      <c r="AU474" s="597"/>
      <c r="AV474" s="597"/>
    </row>
    <row r="475" spans="1:48" ht="12.75" customHeight="1">
      <c r="A475" s="595"/>
      <c r="B475" s="601"/>
      <c r="C475" s="601"/>
      <c r="D475" s="601"/>
      <c r="E475" s="601"/>
      <c r="F475" s="603"/>
      <c r="G475" s="601"/>
      <c r="H475" s="601"/>
      <c r="I475" s="601"/>
      <c r="J475" s="601"/>
      <c r="K475" s="601"/>
      <c r="L475" s="601"/>
      <c r="M475" s="603"/>
      <c r="N475" s="601"/>
      <c r="O475" s="597"/>
      <c r="P475" s="601"/>
      <c r="Q475" s="601"/>
      <c r="R475" s="601"/>
      <c r="S475" s="603"/>
      <c r="T475" s="603"/>
      <c r="U475" s="742"/>
      <c r="V475" s="601"/>
      <c r="W475" s="597"/>
      <c r="X475" s="597"/>
      <c r="Y475" s="597"/>
      <c r="Z475" s="597"/>
      <c r="AA475" s="597"/>
      <c r="AB475" s="597"/>
      <c r="AC475" s="597"/>
      <c r="AD475" s="597"/>
      <c r="AE475" s="597"/>
      <c r="AF475" s="597"/>
      <c r="AG475" s="597"/>
      <c r="AH475" s="597"/>
      <c r="AI475" s="597"/>
      <c r="AJ475" s="597"/>
      <c r="AK475" s="597"/>
      <c r="AL475" s="597"/>
      <c r="AM475" s="597"/>
      <c r="AN475" s="597"/>
      <c r="AO475" s="597"/>
      <c r="AP475" s="597"/>
      <c r="AQ475" s="597"/>
      <c r="AR475" s="597"/>
      <c r="AS475" s="597"/>
      <c r="AT475" s="597"/>
      <c r="AU475" s="597"/>
      <c r="AV475" s="597"/>
    </row>
    <row r="476" spans="1:48" ht="12.75" customHeight="1">
      <c r="A476" s="595"/>
      <c r="B476" s="601"/>
      <c r="C476" s="601"/>
      <c r="D476" s="601"/>
      <c r="E476" s="601"/>
      <c r="F476" s="603"/>
      <c r="G476" s="601"/>
      <c r="H476" s="601"/>
      <c r="I476" s="601"/>
      <c r="J476" s="601"/>
      <c r="K476" s="601"/>
      <c r="L476" s="601"/>
      <c r="M476" s="603"/>
      <c r="N476" s="601"/>
      <c r="O476" s="597"/>
      <c r="P476" s="601"/>
      <c r="Q476" s="601"/>
      <c r="R476" s="601"/>
      <c r="S476" s="603"/>
      <c r="T476" s="603"/>
      <c r="U476" s="742"/>
      <c r="V476" s="601"/>
      <c r="W476" s="597"/>
      <c r="X476" s="597"/>
      <c r="Y476" s="597"/>
      <c r="Z476" s="597"/>
      <c r="AA476" s="597"/>
      <c r="AB476" s="597"/>
      <c r="AC476" s="597"/>
      <c r="AD476" s="597"/>
      <c r="AE476" s="597"/>
      <c r="AF476" s="597"/>
      <c r="AG476" s="597"/>
      <c r="AH476" s="597"/>
      <c r="AI476" s="597"/>
      <c r="AJ476" s="597"/>
      <c r="AK476" s="597"/>
      <c r="AL476" s="597"/>
      <c r="AM476" s="597"/>
      <c r="AN476" s="597"/>
      <c r="AO476" s="597"/>
      <c r="AP476" s="597"/>
      <c r="AQ476" s="597"/>
      <c r="AR476" s="597"/>
      <c r="AS476" s="597"/>
      <c r="AT476" s="597"/>
      <c r="AU476" s="597"/>
      <c r="AV476" s="597"/>
    </row>
    <row r="477" spans="1:48" ht="12.75" customHeight="1">
      <c r="A477" s="595"/>
      <c r="B477" s="601"/>
      <c r="C477" s="601"/>
      <c r="D477" s="601"/>
      <c r="E477" s="601"/>
      <c r="F477" s="603"/>
      <c r="G477" s="601"/>
      <c r="H477" s="601"/>
      <c r="I477" s="601"/>
      <c r="J477" s="601"/>
      <c r="K477" s="601"/>
      <c r="L477" s="601"/>
      <c r="M477" s="603"/>
      <c r="N477" s="601"/>
      <c r="O477" s="597"/>
      <c r="P477" s="601"/>
      <c r="Q477" s="601"/>
      <c r="R477" s="601"/>
      <c r="S477" s="603"/>
      <c r="T477" s="603"/>
      <c r="U477" s="742"/>
      <c r="V477" s="601"/>
      <c r="W477" s="597"/>
      <c r="X477" s="597"/>
      <c r="Y477" s="597"/>
      <c r="Z477" s="597"/>
      <c r="AA477" s="597"/>
      <c r="AB477" s="597"/>
      <c r="AC477" s="597"/>
      <c r="AD477" s="597"/>
      <c r="AE477" s="597"/>
      <c r="AF477" s="597"/>
      <c r="AG477" s="597"/>
      <c r="AH477" s="597"/>
      <c r="AI477" s="597"/>
      <c r="AJ477" s="597"/>
      <c r="AK477" s="597"/>
      <c r="AL477" s="597"/>
      <c r="AM477" s="597"/>
      <c r="AN477" s="597"/>
      <c r="AO477" s="597"/>
      <c r="AP477" s="597"/>
      <c r="AQ477" s="597"/>
      <c r="AR477" s="597"/>
      <c r="AS477" s="597"/>
      <c r="AT477" s="597"/>
      <c r="AU477" s="597"/>
      <c r="AV477" s="597"/>
    </row>
    <row r="478" spans="1:48" ht="12.75" customHeight="1">
      <c r="A478" s="595"/>
      <c r="B478" s="601"/>
      <c r="C478" s="601"/>
      <c r="D478" s="601"/>
      <c r="E478" s="601"/>
      <c r="F478" s="603"/>
      <c r="G478" s="601"/>
      <c r="H478" s="601"/>
      <c r="I478" s="601"/>
      <c r="J478" s="601"/>
      <c r="K478" s="601"/>
      <c r="L478" s="601"/>
      <c r="M478" s="603"/>
      <c r="N478" s="601"/>
      <c r="O478" s="597"/>
      <c r="P478" s="601"/>
      <c r="Q478" s="601"/>
      <c r="R478" s="601"/>
      <c r="S478" s="603"/>
      <c r="T478" s="603"/>
      <c r="U478" s="742"/>
      <c r="V478" s="601"/>
      <c r="W478" s="597"/>
      <c r="X478" s="597"/>
      <c r="Y478" s="597"/>
      <c r="Z478" s="597"/>
      <c r="AA478" s="597"/>
      <c r="AB478" s="597"/>
      <c r="AC478" s="597"/>
      <c r="AD478" s="597"/>
      <c r="AE478" s="597"/>
      <c r="AF478" s="597"/>
      <c r="AG478" s="597"/>
      <c r="AH478" s="597"/>
      <c r="AI478" s="597"/>
      <c r="AJ478" s="597"/>
      <c r="AK478" s="597"/>
      <c r="AL478" s="597"/>
      <c r="AM478" s="597"/>
      <c r="AN478" s="597"/>
      <c r="AO478" s="597"/>
      <c r="AP478" s="597"/>
      <c r="AQ478" s="597"/>
      <c r="AR478" s="597"/>
      <c r="AS478" s="597"/>
      <c r="AT478" s="597"/>
      <c r="AU478" s="597"/>
      <c r="AV478" s="597"/>
    </row>
    <row r="479" spans="1:48" ht="12.75" customHeight="1">
      <c r="A479" s="595"/>
      <c r="B479" s="601"/>
      <c r="C479" s="601"/>
      <c r="D479" s="601"/>
      <c r="E479" s="601"/>
      <c r="F479" s="603"/>
      <c r="G479" s="601"/>
      <c r="H479" s="601"/>
      <c r="I479" s="601"/>
      <c r="J479" s="601"/>
      <c r="K479" s="601"/>
      <c r="L479" s="601"/>
      <c r="M479" s="603"/>
      <c r="N479" s="601"/>
      <c r="O479" s="597"/>
      <c r="P479" s="601"/>
      <c r="Q479" s="601"/>
      <c r="R479" s="601"/>
      <c r="S479" s="603"/>
      <c r="T479" s="603"/>
      <c r="U479" s="742"/>
      <c r="V479" s="601"/>
      <c r="W479" s="597"/>
      <c r="X479" s="597"/>
      <c r="Y479" s="597"/>
      <c r="Z479" s="597"/>
      <c r="AA479" s="597"/>
      <c r="AB479" s="597"/>
      <c r="AC479" s="597"/>
      <c r="AD479" s="597"/>
      <c r="AE479" s="597"/>
      <c r="AF479" s="597"/>
      <c r="AG479" s="597"/>
      <c r="AH479" s="597"/>
      <c r="AI479" s="597"/>
      <c r="AJ479" s="597"/>
      <c r="AK479" s="597"/>
      <c r="AL479" s="597"/>
      <c r="AM479" s="597"/>
      <c r="AN479" s="597"/>
      <c r="AO479" s="597"/>
      <c r="AP479" s="597"/>
      <c r="AQ479" s="597"/>
      <c r="AR479" s="597"/>
      <c r="AS479" s="597"/>
      <c r="AT479" s="597"/>
      <c r="AU479" s="597"/>
      <c r="AV479" s="597"/>
    </row>
    <row r="480" spans="1:48" ht="12.75" customHeight="1">
      <c r="A480" s="595"/>
      <c r="B480" s="601"/>
      <c r="C480" s="601"/>
      <c r="D480" s="601"/>
      <c r="E480" s="601"/>
      <c r="F480" s="603"/>
      <c r="G480" s="601"/>
      <c r="H480" s="601"/>
      <c r="I480" s="601"/>
      <c r="J480" s="601"/>
      <c r="K480" s="601"/>
      <c r="L480" s="601"/>
      <c r="M480" s="603"/>
      <c r="N480" s="601"/>
      <c r="O480" s="597"/>
      <c r="P480" s="601"/>
      <c r="Q480" s="601"/>
      <c r="R480" s="601"/>
      <c r="S480" s="603"/>
      <c r="T480" s="603"/>
      <c r="U480" s="742"/>
      <c r="V480" s="601"/>
      <c r="W480" s="597"/>
      <c r="X480" s="597"/>
      <c r="Y480" s="597"/>
      <c r="Z480" s="597"/>
      <c r="AA480" s="597"/>
      <c r="AB480" s="597"/>
      <c r="AC480" s="597"/>
      <c r="AD480" s="597"/>
      <c r="AE480" s="597"/>
      <c r="AF480" s="597"/>
      <c r="AG480" s="597"/>
      <c r="AH480" s="597"/>
      <c r="AI480" s="597"/>
      <c r="AJ480" s="597"/>
      <c r="AK480" s="597"/>
      <c r="AL480" s="597"/>
      <c r="AM480" s="597"/>
      <c r="AN480" s="597"/>
      <c r="AO480" s="597"/>
      <c r="AP480" s="597"/>
      <c r="AQ480" s="597"/>
      <c r="AR480" s="597"/>
      <c r="AS480" s="597"/>
      <c r="AT480" s="597"/>
      <c r="AU480" s="597"/>
      <c r="AV480" s="597"/>
    </row>
    <row r="481" spans="1:48" ht="12.75" customHeight="1">
      <c r="A481" s="595"/>
      <c r="B481" s="601"/>
      <c r="C481" s="601"/>
      <c r="D481" s="601"/>
      <c r="E481" s="601"/>
      <c r="F481" s="603"/>
      <c r="G481" s="601"/>
      <c r="H481" s="601"/>
      <c r="I481" s="601"/>
      <c r="J481" s="601"/>
      <c r="K481" s="601"/>
      <c r="L481" s="601"/>
      <c r="M481" s="603"/>
      <c r="N481" s="601"/>
      <c r="O481" s="597"/>
      <c r="P481" s="601"/>
      <c r="Q481" s="601"/>
      <c r="R481" s="601"/>
      <c r="S481" s="603"/>
      <c r="T481" s="603"/>
      <c r="U481" s="742"/>
      <c r="V481" s="601"/>
      <c r="W481" s="597"/>
      <c r="X481" s="597"/>
      <c r="Y481" s="597"/>
      <c r="Z481" s="597"/>
      <c r="AA481" s="597"/>
      <c r="AB481" s="597"/>
      <c r="AC481" s="597"/>
      <c r="AD481" s="597"/>
      <c r="AE481" s="597"/>
      <c r="AF481" s="597"/>
      <c r="AG481" s="597"/>
      <c r="AH481" s="597"/>
      <c r="AI481" s="597"/>
      <c r="AJ481" s="597"/>
      <c r="AK481" s="597"/>
      <c r="AL481" s="597"/>
      <c r="AM481" s="597"/>
      <c r="AN481" s="597"/>
      <c r="AO481" s="597"/>
      <c r="AP481" s="597"/>
      <c r="AQ481" s="597"/>
      <c r="AR481" s="597"/>
      <c r="AS481" s="597"/>
      <c r="AT481" s="597"/>
      <c r="AU481" s="597"/>
      <c r="AV481" s="597"/>
    </row>
    <row r="482" spans="1:48" ht="12.75" customHeight="1">
      <c r="A482" s="595"/>
      <c r="B482" s="601"/>
      <c r="C482" s="601"/>
      <c r="D482" s="601"/>
      <c r="E482" s="601"/>
      <c r="F482" s="603"/>
      <c r="G482" s="601"/>
      <c r="H482" s="601"/>
      <c r="I482" s="601"/>
      <c r="J482" s="601"/>
      <c r="K482" s="601"/>
      <c r="L482" s="601"/>
      <c r="M482" s="603"/>
      <c r="N482" s="601"/>
      <c r="O482" s="597"/>
      <c r="P482" s="601"/>
      <c r="Q482" s="601"/>
      <c r="R482" s="601"/>
      <c r="S482" s="603"/>
      <c r="T482" s="603"/>
      <c r="U482" s="742"/>
      <c r="V482" s="601"/>
      <c r="W482" s="597"/>
      <c r="X482" s="597"/>
      <c r="Y482" s="597"/>
      <c r="Z482" s="597"/>
      <c r="AA482" s="597"/>
      <c r="AB482" s="597"/>
      <c r="AC482" s="597"/>
      <c r="AD482" s="597"/>
      <c r="AE482" s="597"/>
      <c r="AF482" s="597"/>
      <c r="AG482" s="597"/>
      <c r="AH482" s="597"/>
      <c r="AI482" s="597"/>
      <c r="AJ482" s="597"/>
      <c r="AK482" s="597"/>
      <c r="AL482" s="597"/>
      <c r="AM482" s="597"/>
      <c r="AN482" s="597"/>
      <c r="AO482" s="597"/>
      <c r="AP482" s="597"/>
      <c r="AQ482" s="597"/>
      <c r="AR482" s="597"/>
      <c r="AS482" s="597"/>
      <c r="AT482" s="597"/>
      <c r="AU482" s="597"/>
      <c r="AV482" s="597"/>
    </row>
    <row r="483" spans="1:48" ht="12.75" customHeight="1">
      <c r="A483" s="595"/>
      <c r="B483" s="601"/>
      <c r="C483" s="601"/>
      <c r="D483" s="601"/>
      <c r="E483" s="601"/>
      <c r="F483" s="603"/>
      <c r="G483" s="601"/>
      <c r="H483" s="601"/>
      <c r="I483" s="601"/>
      <c r="J483" s="601"/>
      <c r="K483" s="601"/>
      <c r="L483" s="601"/>
      <c r="M483" s="603"/>
      <c r="N483" s="601"/>
      <c r="O483" s="597"/>
      <c r="P483" s="601"/>
      <c r="Q483" s="601"/>
      <c r="R483" s="601"/>
      <c r="S483" s="603"/>
      <c r="T483" s="603"/>
      <c r="U483" s="742"/>
      <c r="V483" s="601"/>
      <c r="W483" s="597"/>
      <c r="X483" s="597"/>
      <c r="Y483" s="597"/>
      <c r="Z483" s="597"/>
      <c r="AA483" s="597"/>
      <c r="AB483" s="597"/>
      <c r="AC483" s="597"/>
      <c r="AD483" s="597"/>
      <c r="AE483" s="597"/>
      <c r="AF483" s="597"/>
      <c r="AG483" s="597"/>
      <c r="AH483" s="597"/>
      <c r="AI483" s="597"/>
      <c r="AJ483" s="597"/>
      <c r="AK483" s="597"/>
      <c r="AL483" s="597"/>
      <c r="AM483" s="597"/>
      <c r="AN483" s="597"/>
      <c r="AO483" s="597"/>
      <c r="AP483" s="597"/>
      <c r="AQ483" s="597"/>
      <c r="AR483" s="597"/>
      <c r="AS483" s="597"/>
      <c r="AT483" s="597"/>
      <c r="AU483" s="597"/>
      <c r="AV483" s="597"/>
    </row>
    <row r="484" spans="1:48" ht="12.75" customHeight="1">
      <c r="A484" s="595"/>
      <c r="B484" s="601"/>
      <c r="C484" s="601"/>
      <c r="D484" s="601"/>
      <c r="E484" s="601"/>
      <c r="F484" s="603"/>
      <c r="G484" s="601"/>
      <c r="H484" s="601"/>
      <c r="I484" s="601"/>
      <c r="J484" s="601"/>
      <c r="K484" s="601"/>
      <c r="L484" s="601"/>
      <c r="M484" s="603"/>
      <c r="N484" s="601"/>
      <c r="O484" s="597"/>
      <c r="P484" s="601"/>
      <c r="Q484" s="601"/>
      <c r="R484" s="601"/>
      <c r="S484" s="603"/>
      <c r="T484" s="603"/>
      <c r="U484" s="742"/>
      <c r="V484" s="601"/>
      <c r="W484" s="597"/>
      <c r="X484" s="597"/>
      <c r="Y484" s="597"/>
      <c r="Z484" s="597"/>
      <c r="AA484" s="597"/>
      <c r="AB484" s="597"/>
      <c r="AC484" s="597"/>
      <c r="AD484" s="597"/>
      <c r="AE484" s="597"/>
      <c r="AF484" s="597"/>
      <c r="AG484" s="597"/>
      <c r="AH484" s="597"/>
      <c r="AI484" s="597"/>
      <c r="AJ484" s="597"/>
      <c r="AK484" s="597"/>
      <c r="AL484" s="597"/>
      <c r="AM484" s="597"/>
      <c r="AN484" s="597"/>
      <c r="AO484" s="597"/>
      <c r="AP484" s="597"/>
      <c r="AQ484" s="597"/>
      <c r="AR484" s="597"/>
      <c r="AS484" s="597"/>
      <c r="AT484" s="597"/>
      <c r="AU484" s="597"/>
      <c r="AV484" s="597"/>
    </row>
    <row r="485" spans="1:48" ht="12.75" customHeight="1">
      <c r="A485" s="595"/>
      <c r="B485" s="601"/>
      <c r="C485" s="601"/>
      <c r="D485" s="601"/>
      <c r="E485" s="601"/>
      <c r="F485" s="603"/>
      <c r="G485" s="601"/>
      <c r="H485" s="601"/>
      <c r="I485" s="601"/>
      <c r="J485" s="601"/>
      <c r="K485" s="601"/>
      <c r="L485" s="601"/>
      <c r="M485" s="603"/>
      <c r="N485" s="601"/>
      <c r="O485" s="597"/>
      <c r="P485" s="601"/>
      <c r="Q485" s="601"/>
      <c r="R485" s="601"/>
      <c r="S485" s="603"/>
      <c r="T485" s="603"/>
      <c r="U485" s="742"/>
      <c r="V485" s="601"/>
      <c r="W485" s="597"/>
      <c r="X485" s="597"/>
      <c r="Y485" s="597"/>
      <c r="Z485" s="597"/>
      <c r="AA485" s="597"/>
      <c r="AB485" s="597"/>
      <c r="AC485" s="597"/>
      <c r="AD485" s="597"/>
      <c r="AE485" s="597"/>
      <c r="AF485" s="597"/>
      <c r="AG485" s="597"/>
      <c r="AH485" s="597"/>
      <c r="AI485" s="597"/>
      <c r="AJ485" s="597"/>
      <c r="AK485" s="597"/>
      <c r="AL485" s="597"/>
      <c r="AM485" s="597"/>
      <c r="AN485" s="597"/>
      <c r="AO485" s="597"/>
      <c r="AP485" s="597"/>
      <c r="AQ485" s="597"/>
      <c r="AR485" s="597"/>
      <c r="AS485" s="597"/>
      <c r="AT485" s="597"/>
      <c r="AU485" s="597"/>
      <c r="AV485" s="597"/>
    </row>
    <row r="486" spans="1:48" ht="12.75" customHeight="1">
      <c r="A486" s="595"/>
      <c r="B486" s="601"/>
      <c r="C486" s="601"/>
      <c r="D486" s="601"/>
      <c r="E486" s="601"/>
      <c r="F486" s="603"/>
      <c r="G486" s="601"/>
      <c r="H486" s="601"/>
      <c r="I486" s="601"/>
      <c r="J486" s="601"/>
      <c r="K486" s="601"/>
      <c r="L486" s="601"/>
      <c r="M486" s="603"/>
      <c r="N486" s="601"/>
      <c r="O486" s="597"/>
      <c r="P486" s="601"/>
      <c r="Q486" s="601"/>
      <c r="R486" s="601"/>
      <c r="S486" s="603"/>
      <c r="T486" s="603"/>
      <c r="U486" s="742"/>
      <c r="V486" s="601"/>
      <c r="W486" s="597"/>
      <c r="X486" s="597"/>
      <c r="Y486" s="597"/>
      <c r="Z486" s="597"/>
      <c r="AA486" s="597"/>
      <c r="AB486" s="597"/>
      <c r="AC486" s="597"/>
      <c r="AD486" s="597"/>
      <c r="AE486" s="597"/>
      <c r="AF486" s="597"/>
      <c r="AG486" s="597"/>
      <c r="AH486" s="597"/>
      <c r="AI486" s="597"/>
      <c r="AJ486" s="597"/>
      <c r="AK486" s="597"/>
      <c r="AL486" s="597"/>
      <c r="AM486" s="597"/>
      <c r="AN486" s="597"/>
      <c r="AO486" s="597"/>
      <c r="AP486" s="597"/>
      <c r="AQ486" s="597"/>
      <c r="AR486" s="597"/>
      <c r="AS486" s="597"/>
      <c r="AT486" s="597"/>
      <c r="AU486" s="597"/>
      <c r="AV486" s="597"/>
    </row>
    <row r="487" spans="1:48" ht="12.75" customHeight="1">
      <c r="A487" s="595"/>
      <c r="B487" s="601"/>
      <c r="C487" s="601"/>
      <c r="D487" s="601"/>
      <c r="E487" s="601"/>
      <c r="F487" s="603"/>
      <c r="G487" s="601"/>
      <c r="H487" s="601"/>
      <c r="I487" s="601"/>
      <c r="J487" s="601"/>
      <c r="K487" s="601"/>
      <c r="L487" s="601"/>
      <c r="M487" s="603"/>
      <c r="N487" s="601"/>
      <c r="O487" s="597"/>
      <c r="P487" s="601"/>
      <c r="Q487" s="601"/>
      <c r="R487" s="601"/>
      <c r="S487" s="603"/>
      <c r="T487" s="603"/>
      <c r="U487" s="742"/>
      <c r="V487" s="601"/>
      <c r="W487" s="597"/>
      <c r="X487" s="597"/>
      <c r="Y487" s="597"/>
      <c r="Z487" s="597"/>
      <c r="AA487" s="597"/>
      <c r="AB487" s="597"/>
      <c r="AC487" s="597"/>
      <c r="AD487" s="597"/>
      <c r="AE487" s="597"/>
      <c r="AF487" s="597"/>
      <c r="AG487" s="597"/>
      <c r="AH487" s="597"/>
      <c r="AI487" s="597"/>
      <c r="AJ487" s="597"/>
      <c r="AK487" s="597"/>
      <c r="AL487" s="597"/>
      <c r="AM487" s="597"/>
      <c r="AN487" s="597"/>
      <c r="AO487" s="597"/>
      <c r="AP487" s="597"/>
      <c r="AQ487" s="597"/>
      <c r="AR487" s="597"/>
      <c r="AS487" s="597"/>
      <c r="AT487" s="597"/>
      <c r="AU487" s="597"/>
      <c r="AV487" s="597"/>
    </row>
    <row r="488" spans="1:48" ht="12.75" customHeight="1">
      <c r="A488" s="595"/>
      <c r="B488" s="601"/>
      <c r="C488" s="601"/>
      <c r="D488" s="601"/>
      <c r="E488" s="601"/>
      <c r="F488" s="603"/>
      <c r="G488" s="601"/>
      <c r="H488" s="601"/>
      <c r="I488" s="601"/>
      <c r="J488" s="601"/>
      <c r="K488" s="601"/>
      <c r="L488" s="601"/>
      <c r="M488" s="603"/>
      <c r="N488" s="601"/>
      <c r="O488" s="597"/>
      <c r="P488" s="601"/>
      <c r="Q488" s="601"/>
      <c r="R488" s="601"/>
      <c r="S488" s="603"/>
      <c r="T488" s="603"/>
      <c r="U488" s="742"/>
      <c r="V488" s="601"/>
      <c r="W488" s="597"/>
      <c r="X488" s="597"/>
      <c r="Y488" s="597"/>
      <c r="Z488" s="597"/>
      <c r="AA488" s="597"/>
      <c r="AB488" s="597"/>
      <c r="AC488" s="597"/>
      <c r="AD488" s="597"/>
      <c r="AE488" s="597"/>
      <c r="AF488" s="597"/>
      <c r="AG488" s="597"/>
      <c r="AH488" s="597"/>
      <c r="AI488" s="597"/>
      <c r="AJ488" s="597"/>
      <c r="AK488" s="597"/>
      <c r="AL488" s="597"/>
      <c r="AM488" s="597"/>
      <c r="AN488" s="597"/>
      <c r="AO488" s="597"/>
      <c r="AP488" s="597"/>
      <c r="AQ488" s="597"/>
      <c r="AR488" s="597"/>
      <c r="AS488" s="597"/>
      <c r="AT488" s="597"/>
      <c r="AU488" s="597"/>
      <c r="AV488" s="597"/>
    </row>
    <row r="489" spans="1:48" ht="12.75" customHeight="1">
      <c r="A489" s="595"/>
      <c r="B489" s="601"/>
      <c r="C489" s="601"/>
      <c r="D489" s="601"/>
      <c r="E489" s="601"/>
      <c r="F489" s="603"/>
      <c r="G489" s="601"/>
      <c r="H489" s="601"/>
      <c r="I489" s="601"/>
      <c r="J489" s="601"/>
      <c r="K489" s="601"/>
      <c r="L489" s="601"/>
      <c r="M489" s="603"/>
      <c r="N489" s="601"/>
      <c r="O489" s="597"/>
      <c r="P489" s="601"/>
      <c r="Q489" s="601"/>
      <c r="R489" s="601"/>
      <c r="S489" s="603"/>
      <c r="T489" s="603"/>
      <c r="U489" s="742"/>
      <c r="V489" s="601"/>
      <c r="W489" s="597"/>
      <c r="X489" s="597"/>
      <c r="Y489" s="597"/>
      <c r="Z489" s="597"/>
      <c r="AA489" s="597"/>
      <c r="AB489" s="597"/>
      <c r="AC489" s="597"/>
      <c r="AD489" s="597"/>
      <c r="AE489" s="597"/>
      <c r="AF489" s="597"/>
      <c r="AG489" s="597"/>
      <c r="AH489" s="597"/>
      <c r="AI489" s="597"/>
      <c r="AJ489" s="597"/>
      <c r="AK489" s="597"/>
      <c r="AL489" s="597"/>
      <c r="AM489" s="597"/>
      <c r="AN489" s="597"/>
      <c r="AO489" s="597"/>
      <c r="AP489" s="597"/>
      <c r="AQ489" s="597"/>
      <c r="AR489" s="597"/>
      <c r="AS489" s="597"/>
      <c r="AT489" s="597"/>
      <c r="AU489" s="597"/>
      <c r="AV489" s="597"/>
    </row>
    <row r="490" spans="1:48" ht="12.75" customHeight="1">
      <c r="A490" s="595"/>
      <c r="B490" s="601"/>
      <c r="C490" s="601"/>
      <c r="D490" s="601"/>
      <c r="E490" s="601"/>
      <c r="F490" s="603"/>
      <c r="G490" s="601"/>
      <c r="H490" s="601"/>
      <c r="I490" s="601"/>
      <c r="J490" s="601"/>
      <c r="K490" s="601"/>
      <c r="L490" s="601"/>
      <c r="M490" s="603"/>
      <c r="N490" s="601"/>
      <c r="O490" s="597"/>
      <c r="P490" s="601"/>
      <c r="Q490" s="601"/>
      <c r="R490" s="601"/>
      <c r="S490" s="603"/>
      <c r="T490" s="603"/>
      <c r="U490" s="742"/>
      <c r="V490" s="601"/>
      <c r="W490" s="597"/>
      <c r="X490" s="597"/>
      <c r="Y490" s="597"/>
      <c r="Z490" s="597"/>
      <c r="AA490" s="597"/>
      <c r="AB490" s="597"/>
      <c r="AC490" s="597"/>
      <c r="AD490" s="597"/>
      <c r="AE490" s="597"/>
      <c r="AF490" s="597"/>
      <c r="AG490" s="597"/>
      <c r="AH490" s="597"/>
      <c r="AI490" s="597"/>
      <c r="AJ490" s="597"/>
      <c r="AK490" s="597"/>
      <c r="AL490" s="597"/>
      <c r="AM490" s="597"/>
      <c r="AN490" s="597"/>
      <c r="AO490" s="597"/>
      <c r="AP490" s="597"/>
      <c r="AQ490" s="597"/>
      <c r="AR490" s="597"/>
      <c r="AS490" s="597"/>
      <c r="AT490" s="597"/>
      <c r="AU490" s="597"/>
      <c r="AV490" s="597"/>
    </row>
    <row r="491" spans="1:48" ht="12.75" customHeight="1">
      <c r="A491" s="595"/>
      <c r="B491" s="601"/>
      <c r="C491" s="601"/>
      <c r="D491" s="601"/>
      <c r="E491" s="601"/>
      <c r="F491" s="603"/>
      <c r="G491" s="601"/>
      <c r="H491" s="601"/>
      <c r="I491" s="601"/>
      <c r="J491" s="601"/>
      <c r="K491" s="601"/>
      <c r="L491" s="601"/>
      <c r="M491" s="603"/>
      <c r="N491" s="601"/>
      <c r="O491" s="597"/>
      <c r="P491" s="601"/>
      <c r="Q491" s="601"/>
      <c r="R491" s="601"/>
      <c r="S491" s="603"/>
      <c r="T491" s="603"/>
      <c r="U491" s="742"/>
      <c r="V491" s="601"/>
      <c r="W491" s="597"/>
      <c r="X491" s="597"/>
      <c r="Y491" s="597"/>
      <c r="Z491" s="597"/>
      <c r="AA491" s="597"/>
      <c r="AB491" s="597"/>
      <c r="AC491" s="597"/>
      <c r="AD491" s="597"/>
      <c r="AE491" s="597"/>
      <c r="AF491" s="597"/>
      <c r="AG491" s="597"/>
      <c r="AH491" s="597"/>
      <c r="AI491" s="597"/>
      <c r="AJ491" s="597"/>
      <c r="AK491" s="597"/>
      <c r="AL491" s="597"/>
      <c r="AM491" s="597"/>
      <c r="AN491" s="597"/>
      <c r="AO491" s="597"/>
      <c r="AP491" s="597"/>
      <c r="AQ491" s="597"/>
      <c r="AR491" s="597"/>
      <c r="AS491" s="597"/>
      <c r="AT491" s="597"/>
      <c r="AU491" s="597"/>
      <c r="AV491" s="597"/>
    </row>
    <row r="492" spans="1:48" ht="12.75" customHeight="1">
      <c r="A492" s="595"/>
      <c r="B492" s="601"/>
      <c r="C492" s="601"/>
      <c r="D492" s="601"/>
      <c r="E492" s="601"/>
      <c r="F492" s="603"/>
      <c r="G492" s="601"/>
      <c r="H492" s="601"/>
      <c r="I492" s="601"/>
      <c r="J492" s="601"/>
      <c r="K492" s="601"/>
      <c r="L492" s="601"/>
      <c r="M492" s="603"/>
      <c r="N492" s="601"/>
      <c r="O492" s="597"/>
      <c r="P492" s="601"/>
      <c r="Q492" s="601"/>
      <c r="R492" s="601"/>
      <c r="S492" s="603"/>
      <c r="T492" s="603"/>
      <c r="U492" s="742"/>
      <c r="V492" s="601"/>
      <c r="W492" s="597"/>
      <c r="X492" s="597"/>
      <c r="Y492" s="597"/>
      <c r="Z492" s="597"/>
      <c r="AA492" s="597"/>
      <c r="AB492" s="597"/>
      <c r="AC492" s="597"/>
      <c r="AD492" s="597"/>
      <c r="AE492" s="597"/>
      <c r="AF492" s="597"/>
      <c r="AG492" s="597"/>
      <c r="AH492" s="597"/>
      <c r="AI492" s="597"/>
      <c r="AJ492" s="597"/>
      <c r="AK492" s="597"/>
      <c r="AL492" s="597"/>
      <c r="AM492" s="597"/>
      <c r="AN492" s="597"/>
      <c r="AO492" s="597"/>
      <c r="AP492" s="597"/>
      <c r="AQ492" s="597"/>
      <c r="AR492" s="597"/>
      <c r="AS492" s="597"/>
      <c r="AT492" s="597"/>
      <c r="AU492" s="597"/>
      <c r="AV492" s="597"/>
    </row>
    <row r="493" spans="1:48" ht="12.75" customHeight="1">
      <c r="A493" s="595"/>
      <c r="B493" s="601"/>
      <c r="C493" s="601"/>
      <c r="D493" s="601"/>
      <c r="E493" s="601"/>
      <c r="F493" s="603"/>
      <c r="G493" s="601"/>
      <c r="H493" s="601"/>
      <c r="I493" s="601"/>
      <c r="J493" s="601"/>
      <c r="K493" s="601"/>
      <c r="L493" s="601"/>
      <c r="M493" s="603"/>
      <c r="N493" s="601"/>
      <c r="O493" s="597"/>
      <c r="P493" s="601"/>
      <c r="Q493" s="601"/>
      <c r="R493" s="601"/>
      <c r="S493" s="603"/>
      <c r="T493" s="603"/>
      <c r="U493" s="742"/>
      <c r="V493" s="601"/>
      <c r="W493" s="597"/>
      <c r="X493" s="597"/>
      <c r="Y493" s="597"/>
      <c r="Z493" s="597"/>
      <c r="AA493" s="597"/>
      <c r="AB493" s="597"/>
      <c r="AC493" s="597"/>
      <c r="AD493" s="597"/>
      <c r="AE493" s="597"/>
      <c r="AF493" s="597"/>
      <c r="AG493" s="597"/>
      <c r="AH493" s="597"/>
      <c r="AI493" s="597"/>
      <c r="AJ493" s="597"/>
      <c r="AK493" s="597"/>
      <c r="AL493" s="597"/>
      <c r="AM493" s="597"/>
      <c r="AN493" s="597"/>
      <c r="AO493" s="597"/>
      <c r="AP493" s="597"/>
      <c r="AQ493" s="597"/>
      <c r="AR493" s="597"/>
      <c r="AS493" s="597"/>
      <c r="AT493" s="597"/>
      <c r="AU493" s="597"/>
      <c r="AV493" s="597"/>
    </row>
    <row r="494" spans="1:48" ht="12.75" customHeight="1">
      <c r="A494" s="595"/>
      <c r="B494" s="601"/>
      <c r="C494" s="601"/>
      <c r="D494" s="601"/>
      <c r="E494" s="601"/>
      <c r="F494" s="603"/>
      <c r="G494" s="601"/>
      <c r="H494" s="601"/>
      <c r="I494" s="601"/>
      <c r="J494" s="601"/>
      <c r="K494" s="601"/>
      <c r="L494" s="601"/>
      <c r="M494" s="603"/>
      <c r="N494" s="601"/>
      <c r="O494" s="597"/>
      <c r="P494" s="601"/>
      <c r="Q494" s="601"/>
      <c r="R494" s="601"/>
      <c r="S494" s="603"/>
      <c r="T494" s="603"/>
      <c r="U494" s="742"/>
      <c r="V494" s="601"/>
      <c r="W494" s="597"/>
      <c r="X494" s="597"/>
      <c r="Y494" s="597"/>
      <c r="Z494" s="597"/>
      <c r="AA494" s="597"/>
      <c r="AB494" s="597"/>
      <c r="AC494" s="597"/>
      <c r="AD494" s="597"/>
      <c r="AE494" s="597"/>
      <c r="AF494" s="597"/>
      <c r="AG494" s="597"/>
      <c r="AH494" s="597"/>
      <c r="AI494" s="597"/>
      <c r="AJ494" s="597"/>
      <c r="AK494" s="597"/>
      <c r="AL494" s="597"/>
      <c r="AM494" s="597"/>
      <c r="AN494" s="597"/>
      <c r="AO494" s="597"/>
      <c r="AP494" s="597"/>
      <c r="AQ494" s="597"/>
      <c r="AR494" s="597"/>
      <c r="AS494" s="597"/>
      <c r="AT494" s="597"/>
      <c r="AU494" s="597"/>
      <c r="AV494" s="597"/>
    </row>
    <row r="495" spans="1:48" ht="12.75" customHeight="1">
      <c r="A495" s="595"/>
      <c r="B495" s="601"/>
      <c r="C495" s="601"/>
      <c r="D495" s="601"/>
      <c r="E495" s="601"/>
      <c r="F495" s="603"/>
      <c r="G495" s="601"/>
      <c r="H495" s="601"/>
      <c r="I495" s="601"/>
      <c r="J495" s="601"/>
      <c r="K495" s="601"/>
      <c r="L495" s="601"/>
      <c r="M495" s="603"/>
      <c r="N495" s="601"/>
      <c r="O495" s="597"/>
      <c r="P495" s="601"/>
      <c r="Q495" s="601"/>
      <c r="R495" s="601"/>
      <c r="S495" s="603"/>
      <c r="T495" s="603"/>
      <c r="U495" s="742"/>
      <c r="V495" s="601"/>
      <c r="W495" s="597"/>
      <c r="X495" s="597"/>
      <c r="Y495" s="597"/>
      <c r="Z495" s="597"/>
      <c r="AA495" s="597"/>
      <c r="AB495" s="597"/>
      <c r="AC495" s="597"/>
      <c r="AD495" s="597"/>
      <c r="AE495" s="597"/>
      <c r="AF495" s="597"/>
      <c r="AG495" s="597"/>
      <c r="AH495" s="597"/>
      <c r="AI495" s="597"/>
      <c r="AJ495" s="597"/>
      <c r="AK495" s="597"/>
      <c r="AL495" s="597"/>
      <c r="AM495" s="597"/>
      <c r="AN495" s="597"/>
      <c r="AO495" s="597"/>
      <c r="AP495" s="597"/>
      <c r="AQ495" s="597"/>
      <c r="AR495" s="597"/>
      <c r="AS495" s="597"/>
      <c r="AT495" s="597"/>
      <c r="AU495" s="597"/>
      <c r="AV495" s="597"/>
    </row>
    <row r="496" spans="1:48" ht="12.75" customHeight="1">
      <c r="A496" s="595"/>
      <c r="B496" s="601"/>
      <c r="C496" s="601"/>
      <c r="D496" s="601"/>
      <c r="E496" s="601"/>
      <c r="F496" s="603"/>
      <c r="G496" s="601"/>
      <c r="H496" s="601"/>
      <c r="I496" s="601"/>
      <c r="J496" s="601"/>
      <c r="K496" s="601"/>
      <c r="L496" s="601"/>
      <c r="M496" s="603"/>
      <c r="N496" s="601"/>
      <c r="O496" s="597"/>
      <c r="P496" s="601"/>
      <c r="Q496" s="601"/>
      <c r="R496" s="601"/>
      <c r="S496" s="603"/>
      <c r="T496" s="603"/>
      <c r="U496" s="742"/>
      <c r="V496" s="601"/>
      <c r="W496" s="597"/>
      <c r="X496" s="597"/>
      <c r="Y496" s="597"/>
      <c r="Z496" s="597"/>
      <c r="AA496" s="597"/>
      <c r="AB496" s="597"/>
      <c r="AC496" s="597"/>
      <c r="AD496" s="597"/>
      <c r="AE496" s="597"/>
      <c r="AF496" s="597"/>
      <c r="AG496" s="597"/>
      <c r="AH496" s="597"/>
      <c r="AI496" s="597"/>
      <c r="AJ496" s="597"/>
      <c r="AK496" s="597"/>
      <c r="AL496" s="597"/>
      <c r="AM496" s="597"/>
      <c r="AN496" s="597"/>
      <c r="AO496" s="597"/>
      <c r="AP496" s="597"/>
      <c r="AQ496" s="597"/>
      <c r="AR496" s="597"/>
      <c r="AS496" s="597"/>
      <c r="AT496" s="597"/>
      <c r="AU496" s="597"/>
      <c r="AV496" s="597"/>
    </row>
    <row r="497" spans="1:48" ht="12.75" customHeight="1">
      <c r="A497" s="595"/>
      <c r="B497" s="601"/>
      <c r="C497" s="601"/>
      <c r="D497" s="601"/>
      <c r="E497" s="601"/>
      <c r="F497" s="603"/>
      <c r="G497" s="601"/>
      <c r="H497" s="601"/>
      <c r="I497" s="601"/>
      <c r="J497" s="601"/>
      <c r="K497" s="601"/>
      <c r="L497" s="601"/>
      <c r="M497" s="603"/>
      <c r="N497" s="601"/>
      <c r="O497" s="597"/>
      <c r="P497" s="601"/>
      <c r="Q497" s="601"/>
      <c r="R497" s="601"/>
      <c r="S497" s="603"/>
      <c r="T497" s="603"/>
      <c r="U497" s="742"/>
      <c r="V497" s="601"/>
      <c r="W497" s="597"/>
      <c r="X497" s="597"/>
      <c r="Y497" s="597"/>
      <c r="Z497" s="597"/>
      <c r="AA497" s="597"/>
      <c r="AB497" s="597"/>
      <c r="AC497" s="597"/>
      <c r="AD497" s="597"/>
      <c r="AE497" s="597"/>
      <c r="AF497" s="597"/>
      <c r="AG497" s="597"/>
      <c r="AH497" s="597"/>
      <c r="AI497" s="597"/>
      <c r="AJ497" s="597"/>
      <c r="AK497" s="597"/>
      <c r="AL497" s="597"/>
      <c r="AM497" s="597"/>
      <c r="AN497" s="597"/>
      <c r="AO497" s="597"/>
      <c r="AP497" s="597"/>
      <c r="AQ497" s="597"/>
      <c r="AR497" s="597"/>
      <c r="AS497" s="597"/>
      <c r="AT497" s="597"/>
      <c r="AU497" s="597"/>
      <c r="AV497" s="597"/>
    </row>
    <row r="498" spans="1:48" ht="12.75" customHeight="1">
      <c r="A498" s="595"/>
      <c r="B498" s="601"/>
      <c r="C498" s="601"/>
      <c r="D498" s="601"/>
      <c r="E498" s="601"/>
      <c r="F498" s="603"/>
      <c r="G498" s="601"/>
      <c r="H498" s="601"/>
      <c r="I498" s="601"/>
      <c r="J498" s="601"/>
      <c r="K498" s="601"/>
      <c r="L498" s="601"/>
      <c r="M498" s="603"/>
      <c r="N498" s="601"/>
      <c r="O498" s="597"/>
      <c r="P498" s="601"/>
      <c r="Q498" s="601"/>
      <c r="R498" s="601"/>
      <c r="S498" s="603"/>
      <c r="T498" s="603"/>
      <c r="U498" s="742"/>
      <c r="V498" s="601"/>
      <c r="W498" s="597"/>
      <c r="X498" s="597"/>
      <c r="Y498" s="597"/>
      <c r="Z498" s="597"/>
      <c r="AA498" s="597"/>
      <c r="AB498" s="597"/>
      <c r="AC498" s="597"/>
      <c r="AD498" s="597"/>
      <c r="AE498" s="597"/>
      <c r="AF498" s="597"/>
      <c r="AG498" s="597"/>
      <c r="AH498" s="597"/>
      <c r="AI498" s="597"/>
      <c r="AJ498" s="597"/>
      <c r="AK498" s="597"/>
      <c r="AL498" s="597"/>
      <c r="AM498" s="597"/>
      <c r="AN498" s="597"/>
      <c r="AO498" s="597"/>
      <c r="AP498" s="597"/>
      <c r="AQ498" s="597"/>
      <c r="AR498" s="597"/>
      <c r="AS498" s="597"/>
      <c r="AT498" s="597"/>
      <c r="AU498" s="597"/>
      <c r="AV498" s="597"/>
    </row>
    <row r="499" spans="1:48" ht="12.75" customHeight="1">
      <c r="A499" s="595"/>
      <c r="B499" s="601"/>
      <c r="C499" s="601"/>
      <c r="D499" s="601"/>
      <c r="E499" s="601"/>
      <c r="F499" s="603"/>
      <c r="G499" s="601"/>
      <c r="H499" s="601"/>
      <c r="I499" s="601"/>
      <c r="J499" s="601"/>
      <c r="K499" s="601"/>
      <c r="L499" s="601"/>
      <c r="M499" s="603"/>
      <c r="N499" s="601"/>
      <c r="O499" s="597"/>
      <c r="P499" s="601"/>
      <c r="Q499" s="601"/>
      <c r="R499" s="601"/>
      <c r="S499" s="603"/>
      <c r="T499" s="603"/>
      <c r="U499" s="742"/>
      <c r="V499" s="601"/>
      <c r="W499" s="597"/>
      <c r="X499" s="597"/>
      <c r="Y499" s="597"/>
      <c r="Z499" s="597"/>
      <c r="AA499" s="597"/>
      <c r="AB499" s="597"/>
      <c r="AC499" s="597"/>
      <c r="AD499" s="597"/>
      <c r="AE499" s="597"/>
      <c r="AF499" s="597"/>
      <c r="AG499" s="597"/>
      <c r="AH499" s="597"/>
      <c r="AI499" s="597"/>
      <c r="AJ499" s="597"/>
      <c r="AK499" s="597"/>
      <c r="AL499" s="597"/>
      <c r="AM499" s="597"/>
      <c r="AN499" s="597"/>
      <c r="AO499" s="597"/>
      <c r="AP499" s="597"/>
      <c r="AQ499" s="597"/>
      <c r="AR499" s="597"/>
      <c r="AS499" s="597"/>
      <c r="AT499" s="597"/>
      <c r="AU499" s="597"/>
      <c r="AV499" s="597"/>
    </row>
    <row r="500" spans="1:48" ht="12.75" customHeight="1">
      <c r="A500" s="595"/>
      <c r="B500" s="601"/>
      <c r="C500" s="601"/>
      <c r="D500" s="601"/>
      <c r="E500" s="601"/>
      <c r="F500" s="603"/>
      <c r="G500" s="601"/>
      <c r="H500" s="601"/>
      <c r="I500" s="601"/>
      <c r="J500" s="601"/>
      <c r="K500" s="601"/>
      <c r="L500" s="601"/>
      <c r="M500" s="603"/>
      <c r="N500" s="601"/>
      <c r="O500" s="597"/>
      <c r="P500" s="601"/>
      <c r="Q500" s="601"/>
      <c r="R500" s="601"/>
      <c r="S500" s="603"/>
      <c r="T500" s="603"/>
      <c r="U500" s="742"/>
      <c r="V500" s="601"/>
      <c r="W500" s="597"/>
      <c r="X500" s="597"/>
      <c r="Y500" s="597"/>
      <c r="Z500" s="597"/>
      <c r="AA500" s="597"/>
      <c r="AB500" s="597"/>
      <c r="AC500" s="597"/>
      <c r="AD500" s="597"/>
      <c r="AE500" s="597"/>
      <c r="AF500" s="597"/>
      <c r="AG500" s="597"/>
      <c r="AH500" s="597"/>
      <c r="AI500" s="597"/>
      <c r="AJ500" s="597"/>
      <c r="AK500" s="597"/>
      <c r="AL500" s="597"/>
      <c r="AM500" s="597"/>
      <c r="AN500" s="597"/>
      <c r="AO500" s="597"/>
      <c r="AP500" s="597"/>
      <c r="AQ500" s="597"/>
      <c r="AR500" s="597"/>
      <c r="AS500" s="597"/>
      <c r="AT500" s="597"/>
      <c r="AU500" s="597"/>
      <c r="AV500" s="597"/>
    </row>
    <row r="501" spans="1:48" ht="12.75" customHeight="1">
      <c r="A501" s="595"/>
      <c r="B501" s="601"/>
      <c r="C501" s="601"/>
      <c r="D501" s="601"/>
      <c r="E501" s="601"/>
      <c r="F501" s="603"/>
      <c r="G501" s="601"/>
      <c r="H501" s="601"/>
      <c r="I501" s="601"/>
      <c r="J501" s="601"/>
      <c r="K501" s="601"/>
      <c r="L501" s="601"/>
      <c r="M501" s="603"/>
      <c r="N501" s="601"/>
      <c r="O501" s="597"/>
      <c r="P501" s="601"/>
      <c r="Q501" s="601"/>
      <c r="R501" s="601"/>
      <c r="S501" s="603"/>
      <c r="T501" s="603"/>
      <c r="U501" s="742"/>
      <c r="V501" s="601"/>
      <c r="W501" s="597"/>
      <c r="X501" s="597"/>
      <c r="Y501" s="597"/>
      <c r="Z501" s="597"/>
      <c r="AA501" s="597"/>
      <c r="AB501" s="597"/>
      <c r="AC501" s="597"/>
      <c r="AD501" s="597"/>
      <c r="AE501" s="597"/>
      <c r="AF501" s="597"/>
      <c r="AG501" s="597"/>
      <c r="AH501" s="597"/>
      <c r="AI501" s="597"/>
      <c r="AJ501" s="597"/>
      <c r="AK501" s="597"/>
      <c r="AL501" s="597"/>
      <c r="AM501" s="597"/>
      <c r="AN501" s="597"/>
      <c r="AO501" s="597"/>
      <c r="AP501" s="597"/>
      <c r="AQ501" s="597"/>
      <c r="AR501" s="597"/>
      <c r="AS501" s="597"/>
      <c r="AT501" s="597"/>
      <c r="AU501" s="597"/>
      <c r="AV501" s="597"/>
    </row>
    <row r="502" spans="1:48" ht="12.75" customHeight="1">
      <c r="A502" s="595"/>
      <c r="B502" s="601"/>
      <c r="C502" s="601"/>
      <c r="D502" s="601"/>
      <c r="E502" s="601"/>
      <c r="F502" s="603"/>
      <c r="G502" s="601"/>
      <c r="H502" s="601"/>
      <c r="I502" s="601"/>
      <c r="J502" s="601"/>
      <c r="K502" s="601"/>
      <c r="L502" s="601"/>
      <c r="M502" s="603"/>
      <c r="N502" s="601"/>
      <c r="O502" s="597"/>
      <c r="P502" s="601"/>
      <c r="Q502" s="601"/>
      <c r="R502" s="601"/>
      <c r="S502" s="603"/>
      <c r="T502" s="603"/>
      <c r="U502" s="742"/>
      <c r="V502" s="601"/>
      <c r="W502" s="597"/>
      <c r="X502" s="597"/>
      <c r="Y502" s="597"/>
      <c r="Z502" s="597"/>
      <c r="AA502" s="597"/>
      <c r="AB502" s="597"/>
      <c r="AC502" s="597"/>
      <c r="AD502" s="597"/>
      <c r="AE502" s="597"/>
      <c r="AF502" s="597"/>
      <c r="AG502" s="597"/>
      <c r="AH502" s="597"/>
      <c r="AI502" s="597"/>
      <c r="AJ502" s="597"/>
      <c r="AK502" s="597"/>
      <c r="AL502" s="597"/>
      <c r="AM502" s="597"/>
      <c r="AN502" s="597"/>
      <c r="AO502" s="597"/>
      <c r="AP502" s="597"/>
      <c r="AQ502" s="597"/>
      <c r="AR502" s="597"/>
      <c r="AS502" s="597"/>
      <c r="AT502" s="597"/>
      <c r="AU502" s="597"/>
      <c r="AV502" s="597"/>
    </row>
    <row r="503" spans="1:48" ht="12.75" customHeight="1">
      <c r="A503" s="595"/>
      <c r="B503" s="601"/>
      <c r="C503" s="601"/>
      <c r="D503" s="601"/>
      <c r="E503" s="601"/>
      <c r="F503" s="603"/>
      <c r="G503" s="601"/>
      <c r="H503" s="601"/>
      <c r="I503" s="601"/>
      <c r="J503" s="601"/>
      <c r="K503" s="601"/>
      <c r="L503" s="601"/>
      <c r="M503" s="603"/>
      <c r="N503" s="601"/>
      <c r="O503" s="597"/>
      <c r="P503" s="601"/>
      <c r="Q503" s="601"/>
      <c r="R503" s="601"/>
      <c r="S503" s="603"/>
      <c r="T503" s="603"/>
      <c r="U503" s="742"/>
      <c r="V503" s="601"/>
      <c r="W503" s="597"/>
      <c r="X503" s="597"/>
      <c r="Y503" s="597"/>
      <c r="Z503" s="597"/>
      <c r="AA503" s="597"/>
      <c r="AB503" s="597"/>
      <c r="AC503" s="597"/>
      <c r="AD503" s="597"/>
      <c r="AE503" s="597"/>
      <c r="AF503" s="597"/>
      <c r="AG503" s="597"/>
      <c r="AH503" s="597"/>
      <c r="AI503" s="597"/>
      <c r="AJ503" s="597"/>
      <c r="AK503" s="597"/>
      <c r="AL503" s="597"/>
      <c r="AM503" s="597"/>
      <c r="AN503" s="597"/>
      <c r="AO503" s="597"/>
      <c r="AP503" s="597"/>
      <c r="AQ503" s="597"/>
      <c r="AR503" s="597"/>
      <c r="AS503" s="597"/>
      <c r="AT503" s="597"/>
      <c r="AU503" s="597"/>
      <c r="AV503" s="597"/>
    </row>
    <row r="504" spans="1:48" ht="12.75" customHeight="1">
      <c r="A504" s="595"/>
      <c r="B504" s="601"/>
      <c r="C504" s="601"/>
      <c r="D504" s="601"/>
      <c r="E504" s="601"/>
      <c r="F504" s="603"/>
      <c r="G504" s="601"/>
      <c r="H504" s="601"/>
      <c r="I504" s="601"/>
      <c r="J504" s="601"/>
      <c r="K504" s="601"/>
      <c r="L504" s="601"/>
      <c r="M504" s="603"/>
      <c r="N504" s="601"/>
      <c r="O504" s="597"/>
      <c r="P504" s="601"/>
      <c r="Q504" s="601"/>
      <c r="R504" s="601"/>
      <c r="S504" s="603"/>
      <c r="T504" s="603"/>
      <c r="U504" s="742"/>
      <c r="V504" s="601"/>
      <c r="W504" s="597"/>
      <c r="X504" s="597"/>
      <c r="Y504" s="597"/>
      <c r="Z504" s="597"/>
      <c r="AA504" s="597"/>
      <c r="AB504" s="597"/>
      <c r="AC504" s="597"/>
      <c r="AD504" s="597"/>
      <c r="AE504" s="597"/>
      <c r="AF504" s="597"/>
      <c r="AG504" s="597"/>
      <c r="AH504" s="597"/>
      <c r="AI504" s="597"/>
      <c r="AJ504" s="597"/>
      <c r="AK504" s="597"/>
      <c r="AL504" s="597"/>
      <c r="AM504" s="597"/>
      <c r="AN504" s="597"/>
      <c r="AO504" s="597"/>
      <c r="AP504" s="597"/>
      <c r="AQ504" s="597"/>
      <c r="AR504" s="597"/>
      <c r="AS504" s="597"/>
      <c r="AT504" s="597"/>
      <c r="AU504" s="597"/>
      <c r="AV504" s="597"/>
    </row>
    <row r="505" spans="1:48" ht="12.75" customHeight="1">
      <c r="A505" s="595"/>
      <c r="B505" s="601"/>
      <c r="C505" s="601"/>
      <c r="D505" s="601"/>
      <c r="E505" s="601"/>
      <c r="F505" s="603"/>
      <c r="G505" s="601"/>
      <c r="H505" s="601"/>
      <c r="I505" s="601"/>
      <c r="J505" s="601"/>
      <c r="K505" s="601"/>
      <c r="L505" s="601"/>
      <c r="M505" s="603"/>
      <c r="N505" s="601"/>
      <c r="O505" s="597"/>
      <c r="P505" s="601"/>
      <c r="Q505" s="601"/>
      <c r="R505" s="601"/>
      <c r="S505" s="603"/>
      <c r="T505" s="603"/>
      <c r="U505" s="742"/>
      <c r="V505" s="601"/>
      <c r="W505" s="597"/>
      <c r="X505" s="597"/>
      <c r="Y505" s="597"/>
      <c r="Z505" s="597"/>
      <c r="AA505" s="597"/>
      <c r="AB505" s="597"/>
      <c r="AC505" s="597"/>
      <c r="AD505" s="597"/>
      <c r="AE505" s="597"/>
      <c r="AF505" s="597"/>
      <c r="AG505" s="597"/>
      <c r="AH505" s="597"/>
      <c r="AI505" s="597"/>
      <c r="AJ505" s="597"/>
      <c r="AK505" s="597"/>
      <c r="AL505" s="597"/>
      <c r="AM505" s="597"/>
      <c r="AN505" s="597"/>
      <c r="AO505" s="597"/>
      <c r="AP505" s="597"/>
      <c r="AQ505" s="597"/>
      <c r="AR505" s="597"/>
      <c r="AS505" s="597"/>
      <c r="AT505" s="597"/>
      <c r="AU505" s="597"/>
      <c r="AV505" s="597"/>
    </row>
    <row r="506" spans="1:48" ht="12.75" customHeight="1">
      <c r="A506" s="595"/>
      <c r="B506" s="601"/>
      <c r="C506" s="601"/>
      <c r="D506" s="601"/>
      <c r="E506" s="601"/>
      <c r="F506" s="603"/>
      <c r="G506" s="601"/>
      <c r="H506" s="601"/>
      <c r="I506" s="601"/>
      <c r="J506" s="601"/>
      <c r="K506" s="601"/>
      <c r="L506" s="601"/>
      <c r="M506" s="603"/>
      <c r="N506" s="601"/>
      <c r="O506" s="597"/>
      <c r="P506" s="601"/>
      <c r="Q506" s="601"/>
      <c r="R506" s="601"/>
      <c r="S506" s="603"/>
      <c r="T506" s="603"/>
      <c r="U506" s="742"/>
      <c r="V506" s="601"/>
      <c r="W506" s="597"/>
      <c r="X506" s="597"/>
      <c r="Y506" s="597"/>
      <c r="Z506" s="597"/>
      <c r="AA506" s="597"/>
      <c r="AB506" s="597"/>
      <c r="AC506" s="597"/>
      <c r="AD506" s="597"/>
      <c r="AE506" s="597"/>
      <c r="AF506" s="597"/>
      <c r="AG506" s="597"/>
      <c r="AH506" s="597"/>
      <c r="AI506" s="597"/>
      <c r="AJ506" s="597"/>
      <c r="AK506" s="597"/>
      <c r="AL506" s="597"/>
      <c r="AM506" s="597"/>
      <c r="AN506" s="597"/>
      <c r="AO506" s="597"/>
      <c r="AP506" s="597"/>
      <c r="AQ506" s="597"/>
      <c r="AR506" s="597"/>
      <c r="AS506" s="597"/>
      <c r="AT506" s="597"/>
      <c r="AU506" s="597"/>
      <c r="AV506" s="597"/>
    </row>
    <row r="507" spans="1:48" ht="12.75" customHeight="1">
      <c r="A507" s="595"/>
      <c r="B507" s="601"/>
      <c r="C507" s="601"/>
      <c r="D507" s="601"/>
      <c r="E507" s="601"/>
      <c r="F507" s="603"/>
      <c r="G507" s="601"/>
      <c r="H507" s="601"/>
      <c r="I507" s="601"/>
      <c r="J507" s="601"/>
      <c r="K507" s="601"/>
      <c r="L507" s="601"/>
      <c r="M507" s="603"/>
      <c r="N507" s="601"/>
      <c r="O507" s="597"/>
      <c r="P507" s="601"/>
      <c r="Q507" s="601"/>
      <c r="R507" s="601"/>
      <c r="S507" s="603"/>
      <c r="T507" s="603"/>
      <c r="U507" s="742"/>
      <c r="V507" s="601"/>
      <c r="W507" s="597"/>
      <c r="X507" s="597"/>
      <c r="Y507" s="597"/>
      <c r="Z507" s="597"/>
      <c r="AA507" s="597"/>
      <c r="AB507" s="597"/>
      <c r="AC507" s="597"/>
      <c r="AD507" s="597"/>
      <c r="AE507" s="597"/>
      <c r="AF507" s="597"/>
      <c r="AG507" s="597"/>
      <c r="AH507" s="597"/>
      <c r="AI507" s="597"/>
      <c r="AJ507" s="597"/>
      <c r="AK507" s="597"/>
      <c r="AL507" s="597"/>
      <c r="AM507" s="597"/>
      <c r="AN507" s="597"/>
      <c r="AO507" s="597"/>
      <c r="AP507" s="597"/>
      <c r="AQ507" s="597"/>
      <c r="AR507" s="597"/>
      <c r="AS507" s="597"/>
      <c r="AT507" s="597"/>
      <c r="AU507" s="597"/>
      <c r="AV507" s="597"/>
    </row>
    <row r="508" spans="1:48" ht="12.75" customHeight="1">
      <c r="A508" s="595"/>
      <c r="B508" s="601"/>
      <c r="C508" s="601"/>
      <c r="D508" s="601"/>
      <c r="E508" s="601"/>
      <c r="F508" s="603"/>
      <c r="G508" s="601"/>
      <c r="H508" s="601"/>
      <c r="I508" s="601"/>
      <c r="J508" s="601"/>
      <c r="K508" s="601"/>
      <c r="L508" s="601"/>
      <c r="M508" s="603"/>
      <c r="N508" s="601"/>
      <c r="O508" s="597"/>
      <c r="P508" s="601"/>
      <c r="Q508" s="601"/>
      <c r="R508" s="601"/>
      <c r="S508" s="603"/>
      <c r="T508" s="603"/>
      <c r="U508" s="742"/>
      <c r="V508" s="601"/>
      <c r="W508" s="597"/>
      <c r="X508" s="597"/>
      <c r="Y508" s="597"/>
      <c r="Z508" s="597"/>
      <c r="AA508" s="597"/>
      <c r="AB508" s="597"/>
      <c r="AC508" s="597"/>
      <c r="AD508" s="597"/>
      <c r="AE508" s="597"/>
      <c r="AF508" s="597"/>
      <c r="AG508" s="597"/>
      <c r="AH508" s="597"/>
      <c r="AI508" s="597"/>
      <c r="AJ508" s="597"/>
      <c r="AK508" s="597"/>
      <c r="AL508" s="597"/>
      <c r="AM508" s="597"/>
      <c r="AN508" s="597"/>
      <c r="AO508" s="597"/>
      <c r="AP508" s="597"/>
      <c r="AQ508" s="597"/>
      <c r="AR508" s="597"/>
      <c r="AS508" s="597"/>
      <c r="AT508" s="597"/>
      <c r="AU508" s="597"/>
      <c r="AV508" s="597"/>
    </row>
    <row r="509" spans="1:48" ht="12.75" customHeight="1">
      <c r="A509" s="595"/>
      <c r="B509" s="601"/>
      <c r="C509" s="601"/>
      <c r="D509" s="601"/>
      <c r="E509" s="601"/>
      <c r="F509" s="603"/>
      <c r="G509" s="601"/>
      <c r="H509" s="601"/>
      <c r="I509" s="601"/>
      <c r="J509" s="601"/>
      <c r="K509" s="601"/>
      <c r="L509" s="601"/>
      <c r="M509" s="603"/>
      <c r="N509" s="601"/>
      <c r="O509" s="597"/>
      <c r="P509" s="601"/>
      <c r="Q509" s="601"/>
      <c r="R509" s="601"/>
      <c r="S509" s="603"/>
      <c r="T509" s="603"/>
      <c r="U509" s="742"/>
      <c r="V509" s="601"/>
      <c r="W509" s="597"/>
      <c r="X509" s="597"/>
      <c r="Y509" s="597"/>
      <c r="Z509" s="597"/>
      <c r="AA509" s="597"/>
      <c r="AB509" s="597"/>
      <c r="AC509" s="597"/>
      <c r="AD509" s="597"/>
      <c r="AE509" s="597"/>
      <c r="AF509" s="597"/>
      <c r="AG509" s="597"/>
      <c r="AH509" s="597"/>
      <c r="AI509" s="597"/>
      <c r="AJ509" s="597"/>
      <c r="AK509" s="597"/>
      <c r="AL509" s="597"/>
      <c r="AM509" s="597"/>
      <c r="AN509" s="597"/>
      <c r="AO509" s="597"/>
      <c r="AP509" s="597"/>
      <c r="AQ509" s="597"/>
      <c r="AR509" s="597"/>
      <c r="AS509" s="597"/>
      <c r="AT509" s="597"/>
      <c r="AU509" s="597"/>
      <c r="AV509" s="597"/>
    </row>
    <row r="510" spans="1:48" ht="12.75" customHeight="1">
      <c r="A510" s="595"/>
      <c r="B510" s="601"/>
      <c r="C510" s="601"/>
      <c r="D510" s="601"/>
      <c r="E510" s="601"/>
      <c r="F510" s="603"/>
      <c r="G510" s="601"/>
      <c r="H510" s="601"/>
      <c r="I510" s="601"/>
      <c r="J510" s="601"/>
      <c r="K510" s="601"/>
      <c r="L510" s="601"/>
      <c r="M510" s="603"/>
      <c r="N510" s="601"/>
      <c r="O510" s="597"/>
      <c r="P510" s="601"/>
      <c r="Q510" s="601"/>
      <c r="R510" s="601"/>
      <c r="S510" s="603"/>
      <c r="T510" s="603"/>
      <c r="U510" s="742"/>
      <c r="V510" s="601"/>
      <c r="W510" s="597"/>
      <c r="X510" s="597"/>
      <c r="Y510" s="597"/>
      <c r="Z510" s="597"/>
      <c r="AA510" s="597"/>
      <c r="AB510" s="597"/>
      <c r="AC510" s="597"/>
      <c r="AD510" s="597"/>
      <c r="AE510" s="597"/>
      <c r="AF510" s="597"/>
      <c r="AG510" s="597"/>
      <c r="AH510" s="597"/>
      <c r="AI510" s="597"/>
      <c r="AJ510" s="597"/>
      <c r="AK510" s="597"/>
      <c r="AL510" s="597"/>
      <c r="AM510" s="597"/>
      <c r="AN510" s="597"/>
      <c r="AO510" s="597"/>
      <c r="AP510" s="597"/>
      <c r="AQ510" s="597"/>
      <c r="AR510" s="597"/>
      <c r="AS510" s="597"/>
      <c r="AT510" s="597"/>
      <c r="AU510" s="597"/>
      <c r="AV510" s="597"/>
    </row>
    <row r="511" spans="1:48" ht="12.75" customHeight="1">
      <c r="A511" s="595"/>
      <c r="B511" s="601"/>
      <c r="C511" s="601"/>
      <c r="D511" s="601"/>
      <c r="E511" s="601"/>
      <c r="F511" s="603"/>
      <c r="G511" s="601"/>
      <c r="H511" s="601"/>
      <c r="I511" s="601"/>
      <c r="J511" s="601"/>
      <c r="K511" s="601"/>
      <c r="L511" s="601"/>
      <c r="M511" s="603"/>
      <c r="N511" s="601"/>
      <c r="O511" s="597"/>
      <c r="P511" s="601"/>
      <c r="Q511" s="601"/>
      <c r="R511" s="601"/>
      <c r="S511" s="603"/>
      <c r="T511" s="603"/>
      <c r="U511" s="742"/>
      <c r="V511" s="601"/>
      <c r="W511" s="597"/>
      <c r="X511" s="597"/>
      <c r="Y511" s="597"/>
      <c r="Z511" s="597"/>
      <c r="AA511" s="597"/>
      <c r="AB511" s="597"/>
      <c r="AC511" s="597"/>
      <c r="AD511" s="597"/>
      <c r="AE511" s="597"/>
      <c r="AF511" s="597"/>
      <c r="AG511" s="597"/>
      <c r="AH511" s="597"/>
      <c r="AI511" s="597"/>
      <c r="AJ511" s="597"/>
      <c r="AK511" s="597"/>
      <c r="AL511" s="597"/>
      <c r="AM511" s="597"/>
      <c r="AN511" s="597"/>
      <c r="AO511" s="597"/>
      <c r="AP511" s="597"/>
      <c r="AQ511" s="597"/>
      <c r="AR511" s="597"/>
      <c r="AS511" s="597"/>
      <c r="AT511" s="597"/>
      <c r="AU511" s="597"/>
      <c r="AV511" s="597"/>
    </row>
    <row r="512" spans="1:48" ht="12.75" customHeight="1">
      <c r="A512" s="595"/>
      <c r="B512" s="601"/>
      <c r="C512" s="601"/>
      <c r="D512" s="601"/>
      <c r="E512" s="601"/>
      <c r="F512" s="603"/>
      <c r="G512" s="601"/>
      <c r="H512" s="601"/>
      <c r="I512" s="601"/>
      <c r="J512" s="601"/>
      <c r="K512" s="601"/>
      <c r="L512" s="601"/>
      <c r="M512" s="603"/>
      <c r="N512" s="601"/>
      <c r="O512" s="597"/>
      <c r="P512" s="601"/>
      <c r="Q512" s="601"/>
      <c r="R512" s="601"/>
      <c r="S512" s="603"/>
      <c r="T512" s="603"/>
      <c r="U512" s="742"/>
      <c r="V512" s="601"/>
      <c r="W512" s="597"/>
      <c r="X512" s="597"/>
      <c r="Y512" s="597"/>
      <c r="Z512" s="597"/>
      <c r="AA512" s="597"/>
      <c r="AB512" s="597"/>
      <c r="AC512" s="597"/>
      <c r="AD512" s="597"/>
      <c r="AE512" s="597"/>
      <c r="AF512" s="597"/>
      <c r="AG512" s="597"/>
      <c r="AH512" s="597"/>
      <c r="AI512" s="597"/>
      <c r="AJ512" s="597"/>
      <c r="AK512" s="597"/>
      <c r="AL512" s="597"/>
      <c r="AM512" s="597"/>
      <c r="AN512" s="597"/>
      <c r="AO512" s="597"/>
      <c r="AP512" s="597"/>
      <c r="AQ512" s="597"/>
      <c r="AR512" s="597"/>
      <c r="AS512" s="597"/>
      <c r="AT512" s="597"/>
      <c r="AU512" s="597"/>
      <c r="AV512" s="597"/>
    </row>
    <row r="513" spans="1:48" ht="12.75" customHeight="1">
      <c r="A513" s="595"/>
      <c r="B513" s="601"/>
      <c r="C513" s="601"/>
      <c r="D513" s="601"/>
      <c r="E513" s="601"/>
      <c r="F513" s="603"/>
      <c r="G513" s="601"/>
      <c r="H513" s="601"/>
      <c r="I513" s="601"/>
      <c r="J513" s="601"/>
      <c r="K513" s="601"/>
      <c r="L513" s="601"/>
      <c r="M513" s="603"/>
      <c r="N513" s="601"/>
      <c r="O513" s="597"/>
      <c r="P513" s="601"/>
      <c r="Q513" s="601"/>
      <c r="R513" s="601"/>
      <c r="S513" s="603"/>
      <c r="T513" s="603"/>
      <c r="U513" s="742"/>
      <c r="V513" s="601"/>
      <c r="W513" s="597"/>
      <c r="X513" s="597"/>
      <c r="Y513" s="597"/>
      <c r="Z513" s="597"/>
      <c r="AA513" s="597"/>
      <c r="AB513" s="597"/>
      <c r="AC513" s="597"/>
      <c r="AD513" s="597"/>
      <c r="AE513" s="597"/>
      <c r="AF513" s="597"/>
      <c r="AG513" s="597"/>
      <c r="AH513" s="597"/>
      <c r="AI513" s="597"/>
      <c r="AJ513" s="597"/>
      <c r="AK513" s="597"/>
      <c r="AL513" s="597"/>
      <c r="AM513" s="597"/>
      <c r="AN513" s="597"/>
      <c r="AO513" s="597"/>
      <c r="AP513" s="597"/>
      <c r="AQ513" s="597"/>
      <c r="AR513" s="597"/>
      <c r="AS513" s="597"/>
      <c r="AT513" s="597"/>
      <c r="AU513" s="597"/>
      <c r="AV513" s="597"/>
    </row>
    <row r="514" spans="1:48" ht="12.75" customHeight="1">
      <c r="A514" s="595"/>
      <c r="B514" s="601"/>
      <c r="C514" s="601"/>
      <c r="D514" s="601"/>
      <c r="E514" s="601"/>
      <c r="F514" s="603"/>
      <c r="G514" s="601"/>
      <c r="H514" s="601"/>
      <c r="I514" s="601"/>
      <c r="J514" s="601"/>
      <c r="K514" s="601"/>
      <c r="L514" s="601"/>
      <c r="M514" s="603"/>
      <c r="N514" s="601"/>
      <c r="O514" s="597"/>
      <c r="P514" s="601"/>
      <c r="Q514" s="601"/>
      <c r="R514" s="601"/>
      <c r="S514" s="603"/>
      <c r="T514" s="603"/>
      <c r="U514" s="742"/>
      <c r="V514" s="601"/>
      <c r="W514" s="597"/>
      <c r="X514" s="597"/>
      <c r="Y514" s="597"/>
      <c r="Z514" s="597"/>
      <c r="AA514" s="597"/>
      <c r="AB514" s="597"/>
      <c r="AC514" s="597"/>
      <c r="AD514" s="597"/>
      <c r="AE514" s="597"/>
      <c r="AF514" s="597"/>
      <c r="AG514" s="597"/>
      <c r="AH514" s="597"/>
      <c r="AI514" s="597"/>
      <c r="AJ514" s="597"/>
      <c r="AK514" s="597"/>
      <c r="AL514" s="597"/>
      <c r="AM514" s="597"/>
      <c r="AN514" s="597"/>
      <c r="AO514" s="597"/>
      <c r="AP514" s="597"/>
      <c r="AQ514" s="597"/>
      <c r="AR514" s="597"/>
      <c r="AS514" s="597"/>
      <c r="AT514" s="597"/>
      <c r="AU514" s="597"/>
      <c r="AV514" s="597"/>
    </row>
    <row r="515" spans="1:48" ht="12.75" customHeight="1">
      <c r="A515" s="595"/>
      <c r="B515" s="601"/>
      <c r="C515" s="601"/>
      <c r="D515" s="601"/>
      <c r="E515" s="601"/>
      <c r="F515" s="603"/>
      <c r="G515" s="601"/>
      <c r="H515" s="601"/>
      <c r="I515" s="601"/>
      <c r="J515" s="601"/>
      <c r="K515" s="601"/>
      <c r="L515" s="601"/>
      <c r="M515" s="603"/>
      <c r="N515" s="601"/>
      <c r="O515" s="597"/>
      <c r="P515" s="601"/>
      <c r="Q515" s="601"/>
      <c r="R515" s="601"/>
      <c r="S515" s="603"/>
      <c r="T515" s="603"/>
      <c r="U515" s="742"/>
      <c r="V515" s="601"/>
      <c r="W515" s="597"/>
      <c r="X515" s="597"/>
      <c r="Y515" s="597"/>
      <c r="Z515" s="597"/>
      <c r="AA515" s="597"/>
      <c r="AB515" s="597"/>
      <c r="AC515" s="597"/>
      <c r="AD515" s="597"/>
      <c r="AE515" s="597"/>
      <c r="AF515" s="597"/>
      <c r="AG515" s="597"/>
      <c r="AH515" s="597"/>
      <c r="AI515" s="597"/>
      <c r="AJ515" s="597"/>
      <c r="AK515" s="597"/>
      <c r="AL515" s="597"/>
      <c r="AM515" s="597"/>
      <c r="AN515" s="597"/>
      <c r="AO515" s="597"/>
      <c r="AP515" s="597"/>
      <c r="AQ515" s="597"/>
      <c r="AR515" s="597"/>
      <c r="AS515" s="597"/>
      <c r="AT515" s="597"/>
      <c r="AU515" s="597"/>
      <c r="AV515" s="597"/>
    </row>
    <row r="516" spans="1:48" ht="12.75" customHeight="1">
      <c r="A516" s="595"/>
      <c r="B516" s="601"/>
      <c r="C516" s="601"/>
      <c r="D516" s="601"/>
      <c r="E516" s="601"/>
      <c r="F516" s="603"/>
      <c r="G516" s="601"/>
      <c r="H516" s="601"/>
      <c r="I516" s="601"/>
      <c r="J516" s="601"/>
      <c r="K516" s="601"/>
      <c r="L516" s="601"/>
      <c r="M516" s="603"/>
      <c r="N516" s="601"/>
      <c r="O516" s="597"/>
      <c r="P516" s="601"/>
      <c r="Q516" s="601"/>
      <c r="R516" s="601"/>
      <c r="S516" s="603"/>
      <c r="T516" s="603"/>
      <c r="U516" s="742"/>
      <c r="V516" s="601"/>
      <c r="W516" s="597"/>
      <c r="X516" s="597"/>
      <c r="Y516" s="597"/>
      <c r="Z516" s="597"/>
      <c r="AA516" s="597"/>
      <c r="AB516" s="597"/>
      <c r="AC516" s="597"/>
      <c r="AD516" s="597"/>
      <c r="AE516" s="597"/>
      <c r="AF516" s="597"/>
      <c r="AG516" s="597"/>
      <c r="AH516" s="597"/>
      <c r="AI516" s="597"/>
      <c r="AJ516" s="597"/>
      <c r="AK516" s="597"/>
      <c r="AL516" s="597"/>
      <c r="AM516" s="597"/>
      <c r="AN516" s="597"/>
      <c r="AO516" s="597"/>
      <c r="AP516" s="597"/>
      <c r="AQ516" s="597"/>
      <c r="AR516" s="597"/>
      <c r="AS516" s="597"/>
      <c r="AT516" s="597"/>
      <c r="AU516" s="597"/>
      <c r="AV516" s="597"/>
    </row>
    <row r="517" spans="1:48" ht="12.75" customHeight="1">
      <c r="A517" s="595"/>
      <c r="B517" s="601"/>
      <c r="C517" s="601"/>
      <c r="D517" s="601"/>
      <c r="E517" s="601"/>
      <c r="F517" s="603"/>
      <c r="G517" s="601"/>
      <c r="H517" s="601"/>
      <c r="I517" s="601"/>
      <c r="J517" s="601"/>
      <c r="K517" s="601"/>
      <c r="L517" s="601"/>
      <c r="M517" s="603"/>
      <c r="N517" s="601"/>
      <c r="O517" s="597"/>
      <c r="P517" s="601"/>
      <c r="Q517" s="601"/>
      <c r="R517" s="601"/>
      <c r="S517" s="603"/>
      <c r="T517" s="603"/>
      <c r="U517" s="742"/>
      <c r="V517" s="601"/>
      <c r="W517" s="597"/>
      <c r="X517" s="597"/>
      <c r="Y517" s="597"/>
      <c r="Z517" s="597"/>
      <c r="AA517" s="597"/>
      <c r="AB517" s="597"/>
      <c r="AC517" s="597"/>
      <c r="AD517" s="597"/>
      <c r="AE517" s="597"/>
      <c r="AF517" s="597"/>
      <c r="AG517" s="597"/>
      <c r="AH517" s="597"/>
      <c r="AI517" s="597"/>
      <c r="AJ517" s="597"/>
      <c r="AK517" s="597"/>
      <c r="AL517" s="597"/>
      <c r="AM517" s="597"/>
      <c r="AN517" s="597"/>
      <c r="AO517" s="597"/>
      <c r="AP517" s="597"/>
      <c r="AQ517" s="597"/>
      <c r="AR517" s="597"/>
      <c r="AS517" s="597"/>
      <c r="AT517" s="597"/>
      <c r="AU517" s="597"/>
      <c r="AV517" s="597"/>
    </row>
    <row r="518" spans="1:48" ht="12.75" customHeight="1">
      <c r="A518" s="595"/>
      <c r="B518" s="601"/>
      <c r="C518" s="601"/>
      <c r="D518" s="601"/>
      <c r="E518" s="601"/>
      <c r="F518" s="603"/>
      <c r="G518" s="601"/>
      <c r="H518" s="601"/>
      <c r="I518" s="601"/>
      <c r="J518" s="601"/>
      <c r="K518" s="601"/>
      <c r="L518" s="601"/>
      <c r="M518" s="603"/>
      <c r="N518" s="601"/>
      <c r="O518" s="597"/>
      <c r="P518" s="601"/>
      <c r="Q518" s="601"/>
      <c r="R518" s="601"/>
      <c r="S518" s="603"/>
      <c r="T518" s="603"/>
      <c r="U518" s="742"/>
      <c r="V518" s="601"/>
      <c r="W518" s="597"/>
      <c r="X518" s="597"/>
      <c r="Y518" s="597"/>
      <c r="Z518" s="597"/>
      <c r="AA518" s="597"/>
      <c r="AB518" s="597"/>
      <c r="AC518" s="597"/>
      <c r="AD518" s="597"/>
      <c r="AE518" s="597"/>
      <c r="AF518" s="597"/>
      <c r="AG518" s="597"/>
      <c r="AH518" s="597"/>
      <c r="AI518" s="597"/>
      <c r="AJ518" s="597"/>
      <c r="AK518" s="597"/>
      <c r="AL518" s="597"/>
      <c r="AM518" s="597"/>
      <c r="AN518" s="597"/>
      <c r="AO518" s="597"/>
      <c r="AP518" s="597"/>
      <c r="AQ518" s="597"/>
      <c r="AR518" s="597"/>
      <c r="AS518" s="597"/>
      <c r="AT518" s="597"/>
      <c r="AU518" s="597"/>
      <c r="AV518" s="597"/>
    </row>
    <row r="519" spans="1:48" ht="12.75" customHeight="1">
      <c r="A519" s="595"/>
      <c r="B519" s="601"/>
      <c r="C519" s="601"/>
      <c r="D519" s="601"/>
      <c r="E519" s="601"/>
      <c r="F519" s="603"/>
      <c r="G519" s="601"/>
      <c r="H519" s="601"/>
      <c r="I519" s="601"/>
      <c r="J519" s="601"/>
      <c r="K519" s="601"/>
      <c r="L519" s="601"/>
      <c r="M519" s="603"/>
      <c r="N519" s="601"/>
      <c r="O519" s="597"/>
      <c r="P519" s="601"/>
      <c r="Q519" s="601"/>
      <c r="R519" s="601"/>
      <c r="S519" s="603"/>
      <c r="T519" s="603"/>
      <c r="U519" s="742"/>
      <c r="V519" s="601"/>
      <c r="W519" s="597"/>
      <c r="X519" s="597"/>
      <c r="Y519" s="597"/>
      <c r="Z519" s="597"/>
      <c r="AA519" s="597"/>
      <c r="AB519" s="597"/>
      <c r="AC519" s="597"/>
      <c r="AD519" s="597"/>
      <c r="AE519" s="597"/>
      <c r="AF519" s="597"/>
      <c r="AG519" s="597"/>
      <c r="AH519" s="597"/>
      <c r="AI519" s="597"/>
      <c r="AJ519" s="597"/>
      <c r="AK519" s="597"/>
      <c r="AL519" s="597"/>
      <c r="AM519" s="597"/>
      <c r="AN519" s="597"/>
      <c r="AO519" s="597"/>
      <c r="AP519" s="597"/>
      <c r="AQ519" s="597"/>
      <c r="AR519" s="597"/>
      <c r="AS519" s="597"/>
      <c r="AT519" s="597"/>
      <c r="AU519" s="597"/>
      <c r="AV519" s="597"/>
    </row>
    <row r="520" spans="1:48" ht="12.75" customHeight="1">
      <c r="A520" s="595"/>
      <c r="B520" s="601"/>
      <c r="C520" s="601"/>
      <c r="D520" s="601"/>
      <c r="E520" s="601"/>
      <c r="F520" s="603"/>
      <c r="G520" s="601"/>
      <c r="H520" s="601"/>
      <c r="I520" s="601"/>
      <c r="J520" s="601"/>
      <c r="K520" s="601"/>
      <c r="L520" s="601"/>
      <c r="M520" s="603"/>
      <c r="N520" s="601"/>
      <c r="O520" s="597"/>
      <c r="P520" s="601"/>
      <c r="Q520" s="601"/>
      <c r="R520" s="601"/>
      <c r="S520" s="603"/>
      <c r="T520" s="603"/>
      <c r="U520" s="742"/>
      <c r="V520" s="601"/>
      <c r="W520" s="597"/>
      <c r="X520" s="597"/>
      <c r="Y520" s="597"/>
      <c r="Z520" s="597"/>
      <c r="AA520" s="597"/>
      <c r="AB520" s="597"/>
      <c r="AC520" s="597"/>
      <c r="AD520" s="597"/>
      <c r="AE520" s="597"/>
      <c r="AF520" s="597"/>
      <c r="AG520" s="597"/>
      <c r="AH520" s="597"/>
      <c r="AI520" s="597"/>
      <c r="AJ520" s="597"/>
      <c r="AK520" s="597"/>
      <c r="AL520" s="597"/>
      <c r="AM520" s="597"/>
      <c r="AN520" s="597"/>
      <c r="AO520" s="597"/>
      <c r="AP520" s="597"/>
      <c r="AQ520" s="597"/>
      <c r="AR520" s="597"/>
      <c r="AS520" s="597"/>
      <c r="AT520" s="597"/>
      <c r="AU520" s="597"/>
      <c r="AV520" s="597"/>
    </row>
    <row r="521" spans="1:48" ht="12.75" customHeight="1">
      <c r="A521" s="595"/>
      <c r="B521" s="601"/>
      <c r="C521" s="601"/>
      <c r="D521" s="601"/>
      <c r="E521" s="601"/>
      <c r="F521" s="603"/>
      <c r="G521" s="601"/>
      <c r="H521" s="601"/>
      <c r="I521" s="601"/>
      <c r="J521" s="601"/>
      <c r="K521" s="601"/>
      <c r="L521" s="601"/>
      <c r="M521" s="603"/>
      <c r="N521" s="601"/>
      <c r="O521" s="597"/>
      <c r="P521" s="601"/>
      <c r="Q521" s="601"/>
      <c r="R521" s="601"/>
      <c r="S521" s="603"/>
      <c r="T521" s="603"/>
      <c r="U521" s="742"/>
      <c r="V521" s="601"/>
      <c r="W521" s="597"/>
      <c r="X521" s="597"/>
      <c r="Y521" s="597"/>
      <c r="Z521" s="597"/>
      <c r="AA521" s="597"/>
      <c r="AB521" s="597"/>
      <c r="AC521" s="597"/>
      <c r="AD521" s="597"/>
      <c r="AE521" s="597"/>
      <c r="AF521" s="597"/>
      <c r="AG521" s="597"/>
      <c r="AH521" s="597"/>
      <c r="AI521" s="597"/>
      <c r="AJ521" s="597"/>
      <c r="AK521" s="597"/>
      <c r="AL521" s="597"/>
      <c r="AM521" s="597"/>
      <c r="AN521" s="597"/>
      <c r="AO521" s="597"/>
      <c r="AP521" s="597"/>
      <c r="AQ521" s="597"/>
      <c r="AR521" s="597"/>
      <c r="AS521" s="597"/>
      <c r="AT521" s="597"/>
      <c r="AU521" s="597"/>
      <c r="AV521" s="597"/>
    </row>
    <row r="522" spans="1:48" ht="12.75" customHeight="1">
      <c r="A522" s="595"/>
      <c r="B522" s="601"/>
      <c r="C522" s="601"/>
      <c r="D522" s="601"/>
      <c r="E522" s="601"/>
      <c r="F522" s="603"/>
      <c r="G522" s="601"/>
      <c r="H522" s="601"/>
      <c r="I522" s="601"/>
      <c r="J522" s="601"/>
      <c r="K522" s="601"/>
      <c r="L522" s="601"/>
      <c r="M522" s="603"/>
      <c r="N522" s="601"/>
      <c r="O522" s="597"/>
      <c r="P522" s="601"/>
      <c r="Q522" s="601"/>
      <c r="R522" s="601"/>
      <c r="S522" s="603"/>
      <c r="T522" s="603"/>
      <c r="U522" s="742"/>
      <c r="V522" s="601"/>
      <c r="W522" s="597"/>
      <c r="X522" s="597"/>
      <c r="Y522" s="597"/>
      <c r="Z522" s="597"/>
      <c r="AA522" s="597"/>
      <c r="AB522" s="597"/>
      <c r="AC522" s="597"/>
      <c r="AD522" s="597"/>
      <c r="AE522" s="597"/>
      <c r="AF522" s="597"/>
      <c r="AG522" s="597"/>
      <c r="AH522" s="597"/>
      <c r="AI522" s="597"/>
      <c r="AJ522" s="597"/>
      <c r="AK522" s="597"/>
      <c r="AL522" s="597"/>
      <c r="AM522" s="597"/>
      <c r="AN522" s="597"/>
      <c r="AO522" s="597"/>
      <c r="AP522" s="597"/>
      <c r="AQ522" s="597"/>
      <c r="AR522" s="597"/>
      <c r="AS522" s="597"/>
      <c r="AT522" s="597"/>
      <c r="AU522" s="597"/>
      <c r="AV522" s="597"/>
    </row>
    <row r="523" spans="1:48" ht="12.75" customHeight="1">
      <c r="A523" s="595"/>
      <c r="B523" s="601"/>
      <c r="C523" s="601"/>
      <c r="D523" s="601"/>
      <c r="E523" s="601"/>
      <c r="F523" s="603"/>
      <c r="G523" s="601"/>
      <c r="H523" s="601"/>
      <c r="I523" s="601"/>
      <c r="J523" s="601"/>
      <c r="K523" s="601"/>
      <c r="L523" s="601"/>
      <c r="M523" s="603"/>
      <c r="N523" s="601"/>
      <c r="O523" s="597"/>
      <c r="P523" s="601"/>
      <c r="Q523" s="601"/>
      <c r="R523" s="601"/>
      <c r="S523" s="603"/>
      <c r="T523" s="603"/>
      <c r="U523" s="742"/>
      <c r="V523" s="601"/>
      <c r="W523" s="597"/>
      <c r="X523" s="597"/>
      <c r="Y523" s="597"/>
      <c r="Z523" s="597"/>
      <c r="AA523" s="597"/>
      <c r="AB523" s="597"/>
      <c r="AC523" s="597"/>
      <c r="AD523" s="597"/>
      <c r="AE523" s="597"/>
      <c r="AF523" s="597"/>
      <c r="AG523" s="597"/>
      <c r="AH523" s="597"/>
      <c r="AI523" s="597"/>
      <c r="AJ523" s="597"/>
      <c r="AK523" s="597"/>
      <c r="AL523" s="597"/>
      <c r="AM523" s="597"/>
      <c r="AN523" s="597"/>
      <c r="AO523" s="597"/>
      <c r="AP523" s="597"/>
      <c r="AQ523" s="597"/>
      <c r="AR523" s="597"/>
      <c r="AS523" s="597"/>
      <c r="AT523" s="597"/>
      <c r="AU523" s="597"/>
      <c r="AV523" s="597"/>
    </row>
    <row r="524" spans="1:48" ht="12.75" customHeight="1">
      <c r="A524" s="595"/>
      <c r="B524" s="601"/>
      <c r="C524" s="601"/>
      <c r="D524" s="601"/>
      <c r="E524" s="601"/>
      <c r="F524" s="603"/>
      <c r="G524" s="601"/>
      <c r="H524" s="601"/>
      <c r="I524" s="601"/>
      <c r="J524" s="601"/>
      <c r="K524" s="601"/>
      <c r="L524" s="601"/>
      <c r="M524" s="603"/>
      <c r="N524" s="601"/>
      <c r="O524" s="597"/>
      <c r="P524" s="601"/>
      <c r="Q524" s="601"/>
      <c r="R524" s="601"/>
      <c r="S524" s="603"/>
      <c r="T524" s="603"/>
      <c r="U524" s="742"/>
      <c r="V524" s="601"/>
      <c r="W524" s="597"/>
      <c r="X524" s="597"/>
      <c r="Y524" s="597"/>
      <c r="Z524" s="597"/>
      <c r="AA524" s="597"/>
      <c r="AB524" s="597"/>
      <c r="AC524" s="597"/>
      <c r="AD524" s="597"/>
      <c r="AE524" s="597"/>
      <c r="AF524" s="597"/>
      <c r="AG524" s="597"/>
      <c r="AH524" s="597"/>
      <c r="AI524" s="597"/>
      <c r="AJ524" s="597"/>
      <c r="AK524" s="597"/>
      <c r="AL524" s="597"/>
      <c r="AM524" s="597"/>
      <c r="AN524" s="597"/>
      <c r="AO524" s="597"/>
      <c r="AP524" s="597"/>
      <c r="AQ524" s="597"/>
      <c r="AR524" s="597"/>
      <c r="AS524" s="597"/>
      <c r="AT524" s="597"/>
      <c r="AU524" s="597"/>
      <c r="AV524" s="597"/>
    </row>
    <row r="525" spans="1:48" ht="12.75" customHeight="1">
      <c r="A525" s="595"/>
      <c r="B525" s="601"/>
      <c r="C525" s="601"/>
      <c r="D525" s="601"/>
      <c r="E525" s="601"/>
      <c r="F525" s="603"/>
      <c r="G525" s="601"/>
      <c r="H525" s="601"/>
      <c r="I525" s="601"/>
      <c r="J525" s="601"/>
      <c r="K525" s="601"/>
      <c r="L525" s="601"/>
      <c r="M525" s="603"/>
      <c r="N525" s="601"/>
      <c r="O525" s="597"/>
      <c r="P525" s="601"/>
      <c r="Q525" s="601"/>
      <c r="R525" s="601"/>
      <c r="S525" s="603"/>
      <c r="T525" s="603"/>
      <c r="U525" s="742"/>
      <c r="V525" s="601"/>
      <c r="W525" s="597"/>
      <c r="X525" s="597"/>
      <c r="Y525" s="597"/>
      <c r="Z525" s="597"/>
      <c r="AA525" s="597"/>
      <c r="AB525" s="597"/>
      <c r="AC525" s="597"/>
      <c r="AD525" s="597"/>
      <c r="AE525" s="597"/>
      <c r="AF525" s="597"/>
      <c r="AG525" s="597"/>
      <c r="AH525" s="597"/>
      <c r="AI525" s="597"/>
      <c r="AJ525" s="597"/>
      <c r="AK525" s="597"/>
      <c r="AL525" s="597"/>
      <c r="AM525" s="597"/>
      <c r="AN525" s="597"/>
      <c r="AO525" s="597"/>
      <c r="AP525" s="597"/>
      <c r="AQ525" s="597"/>
      <c r="AR525" s="597"/>
      <c r="AS525" s="597"/>
      <c r="AT525" s="597"/>
      <c r="AU525" s="597"/>
      <c r="AV525" s="597"/>
    </row>
    <row r="526" spans="1:48" ht="12.75" customHeight="1">
      <c r="A526" s="595"/>
      <c r="B526" s="601"/>
      <c r="C526" s="601"/>
      <c r="D526" s="601"/>
      <c r="E526" s="601"/>
      <c r="F526" s="603"/>
      <c r="G526" s="601"/>
      <c r="H526" s="601"/>
      <c r="I526" s="601"/>
      <c r="J526" s="601"/>
      <c r="K526" s="601"/>
      <c r="L526" s="601"/>
      <c r="M526" s="603"/>
      <c r="N526" s="601"/>
      <c r="O526" s="597"/>
      <c r="P526" s="601"/>
      <c r="Q526" s="601"/>
      <c r="R526" s="601"/>
      <c r="S526" s="603"/>
      <c r="T526" s="603"/>
      <c r="U526" s="742"/>
      <c r="V526" s="601"/>
      <c r="W526" s="597"/>
      <c r="X526" s="597"/>
      <c r="Y526" s="597"/>
      <c r="Z526" s="597"/>
      <c r="AA526" s="597"/>
      <c r="AB526" s="597"/>
      <c r="AC526" s="597"/>
      <c r="AD526" s="597"/>
      <c r="AE526" s="597"/>
      <c r="AF526" s="597"/>
      <c r="AG526" s="597"/>
      <c r="AH526" s="597"/>
      <c r="AI526" s="597"/>
      <c r="AJ526" s="597"/>
      <c r="AK526" s="597"/>
      <c r="AL526" s="597"/>
      <c r="AM526" s="597"/>
      <c r="AN526" s="597"/>
      <c r="AO526" s="597"/>
      <c r="AP526" s="597"/>
      <c r="AQ526" s="597"/>
      <c r="AR526" s="597"/>
      <c r="AS526" s="597"/>
      <c r="AT526" s="597"/>
      <c r="AU526" s="597"/>
      <c r="AV526" s="597"/>
    </row>
    <row r="527" spans="1:48" ht="12.75" customHeight="1">
      <c r="A527" s="595"/>
      <c r="B527" s="601"/>
      <c r="C527" s="601"/>
      <c r="D527" s="601"/>
      <c r="E527" s="601"/>
      <c r="F527" s="603"/>
      <c r="G527" s="601"/>
      <c r="H527" s="601"/>
      <c r="I527" s="601"/>
      <c r="J527" s="601"/>
      <c r="K527" s="601"/>
      <c r="L527" s="601"/>
      <c r="M527" s="603"/>
      <c r="N527" s="601"/>
      <c r="O527" s="597"/>
      <c r="P527" s="601"/>
      <c r="Q527" s="601"/>
      <c r="R527" s="601"/>
      <c r="S527" s="603"/>
      <c r="T527" s="603"/>
      <c r="U527" s="742"/>
      <c r="V527" s="601"/>
      <c r="W527" s="597"/>
      <c r="X527" s="597"/>
      <c r="Y527" s="597"/>
      <c r="Z527" s="597"/>
      <c r="AA527" s="597"/>
      <c r="AB527" s="597"/>
      <c r="AC527" s="597"/>
      <c r="AD527" s="597"/>
      <c r="AE527" s="597"/>
      <c r="AF527" s="597"/>
      <c r="AG527" s="597"/>
      <c r="AH527" s="597"/>
      <c r="AI527" s="597"/>
      <c r="AJ527" s="597"/>
      <c r="AK527" s="597"/>
      <c r="AL527" s="597"/>
      <c r="AM527" s="597"/>
      <c r="AN527" s="597"/>
      <c r="AO527" s="597"/>
      <c r="AP527" s="597"/>
      <c r="AQ527" s="597"/>
      <c r="AR527" s="597"/>
      <c r="AS527" s="597"/>
      <c r="AT527" s="597"/>
      <c r="AU527" s="597"/>
      <c r="AV527" s="597"/>
    </row>
    <row r="528" spans="1:48" ht="12.75" customHeight="1">
      <c r="A528" s="595"/>
      <c r="B528" s="601"/>
      <c r="C528" s="601"/>
      <c r="D528" s="601"/>
      <c r="E528" s="601"/>
      <c r="F528" s="603"/>
      <c r="G528" s="601"/>
      <c r="H528" s="601"/>
      <c r="I528" s="601"/>
      <c r="J528" s="601"/>
      <c r="K528" s="601"/>
      <c r="L528" s="601"/>
      <c r="M528" s="603"/>
      <c r="N528" s="601"/>
      <c r="O528" s="597"/>
      <c r="P528" s="601"/>
      <c r="Q528" s="601"/>
      <c r="R528" s="601"/>
      <c r="S528" s="603"/>
      <c r="T528" s="603"/>
      <c r="U528" s="742"/>
      <c r="V528" s="601"/>
      <c r="W528" s="597"/>
      <c r="X528" s="597"/>
      <c r="Y528" s="597"/>
      <c r="Z528" s="597"/>
      <c r="AA528" s="597"/>
      <c r="AB528" s="597"/>
      <c r="AC528" s="597"/>
      <c r="AD528" s="597"/>
      <c r="AE528" s="597"/>
      <c r="AF528" s="597"/>
      <c r="AG528" s="597"/>
      <c r="AH528" s="597"/>
      <c r="AI528" s="597"/>
      <c r="AJ528" s="597"/>
      <c r="AK528" s="597"/>
      <c r="AL528" s="597"/>
      <c r="AM528" s="597"/>
      <c r="AN528" s="597"/>
      <c r="AO528" s="597"/>
      <c r="AP528" s="597"/>
      <c r="AQ528" s="597"/>
      <c r="AR528" s="597"/>
      <c r="AS528" s="597"/>
      <c r="AT528" s="597"/>
      <c r="AU528" s="597"/>
      <c r="AV528" s="597"/>
    </row>
    <row r="529" spans="1:48" ht="12.75" customHeight="1">
      <c r="A529" s="595"/>
      <c r="B529" s="601"/>
      <c r="C529" s="601"/>
      <c r="D529" s="601"/>
      <c r="E529" s="601"/>
      <c r="F529" s="603"/>
      <c r="G529" s="601"/>
      <c r="H529" s="601"/>
      <c r="I529" s="601"/>
      <c r="J529" s="601"/>
      <c r="K529" s="601"/>
      <c r="L529" s="601"/>
      <c r="M529" s="603"/>
      <c r="N529" s="601"/>
      <c r="O529" s="597"/>
      <c r="P529" s="601"/>
      <c r="Q529" s="601"/>
      <c r="R529" s="601"/>
      <c r="S529" s="603"/>
      <c r="T529" s="603"/>
      <c r="U529" s="742"/>
      <c r="V529" s="601"/>
      <c r="W529" s="597"/>
      <c r="X529" s="597"/>
      <c r="Y529" s="597"/>
      <c r="Z529" s="597"/>
      <c r="AA529" s="597"/>
      <c r="AB529" s="597"/>
      <c r="AC529" s="597"/>
      <c r="AD529" s="597"/>
      <c r="AE529" s="597"/>
      <c r="AF529" s="597"/>
      <c r="AG529" s="597"/>
      <c r="AH529" s="597"/>
      <c r="AI529" s="597"/>
      <c r="AJ529" s="597"/>
      <c r="AK529" s="597"/>
      <c r="AL529" s="597"/>
      <c r="AM529" s="597"/>
      <c r="AN529" s="597"/>
      <c r="AO529" s="597"/>
      <c r="AP529" s="597"/>
      <c r="AQ529" s="597"/>
      <c r="AR529" s="597"/>
      <c r="AS529" s="597"/>
      <c r="AT529" s="597"/>
      <c r="AU529" s="597"/>
      <c r="AV529" s="597"/>
    </row>
    <row r="530" spans="1:48" ht="12.75" customHeight="1">
      <c r="A530" s="595"/>
      <c r="B530" s="601"/>
      <c r="C530" s="601"/>
      <c r="D530" s="601"/>
      <c r="E530" s="601"/>
      <c r="F530" s="603"/>
      <c r="G530" s="601"/>
      <c r="H530" s="601"/>
      <c r="I530" s="601"/>
      <c r="J530" s="601"/>
      <c r="K530" s="601"/>
      <c r="L530" s="601"/>
      <c r="M530" s="603"/>
      <c r="N530" s="601"/>
      <c r="O530" s="597"/>
      <c r="P530" s="601"/>
      <c r="Q530" s="601"/>
      <c r="R530" s="601"/>
      <c r="S530" s="603"/>
      <c r="T530" s="603"/>
      <c r="U530" s="742"/>
      <c r="V530" s="601"/>
      <c r="W530" s="597"/>
      <c r="X530" s="597"/>
      <c r="Y530" s="597"/>
      <c r="Z530" s="597"/>
      <c r="AA530" s="597"/>
      <c r="AB530" s="597"/>
      <c r="AC530" s="597"/>
      <c r="AD530" s="597"/>
      <c r="AE530" s="597"/>
      <c r="AF530" s="597"/>
      <c r="AG530" s="597"/>
      <c r="AH530" s="597"/>
      <c r="AI530" s="597"/>
      <c r="AJ530" s="597"/>
      <c r="AK530" s="597"/>
      <c r="AL530" s="597"/>
      <c r="AM530" s="597"/>
      <c r="AN530" s="597"/>
      <c r="AO530" s="597"/>
      <c r="AP530" s="597"/>
      <c r="AQ530" s="597"/>
      <c r="AR530" s="597"/>
      <c r="AS530" s="597"/>
      <c r="AT530" s="597"/>
      <c r="AU530" s="597"/>
      <c r="AV530" s="597"/>
    </row>
    <row r="531" spans="1:48" ht="12.75" customHeight="1">
      <c r="A531" s="595"/>
      <c r="B531" s="601"/>
      <c r="C531" s="601"/>
      <c r="D531" s="601"/>
      <c r="E531" s="601"/>
      <c r="F531" s="603"/>
      <c r="G531" s="601"/>
      <c r="H531" s="601"/>
      <c r="I531" s="601"/>
      <c r="J531" s="601"/>
      <c r="K531" s="601"/>
      <c r="L531" s="601"/>
      <c r="M531" s="603"/>
      <c r="N531" s="601"/>
      <c r="O531" s="597"/>
      <c r="P531" s="601"/>
      <c r="Q531" s="601"/>
      <c r="R531" s="601"/>
      <c r="S531" s="603"/>
      <c r="T531" s="603"/>
      <c r="U531" s="742"/>
      <c r="V531" s="601"/>
      <c r="W531" s="597"/>
      <c r="X531" s="597"/>
      <c r="Y531" s="597"/>
      <c r="Z531" s="597"/>
      <c r="AA531" s="597"/>
      <c r="AB531" s="597"/>
      <c r="AC531" s="597"/>
      <c r="AD531" s="597"/>
      <c r="AE531" s="597"/>
      <c r="AF531" s="597"/>
      <c r="AG531" s="597"/>
      <c r="AH531" s="597"/>
      <c r="AI531" s="597"/>
      <c r="AJ531" s="597"/>
      <c r="AK531" s="597"/>
      <c r="AL531" s="597"/>
      <c r="AM531" s="597"/>
      <c r="AN531" s="597"/>
      <c r="AO531" s="597"/>
      <c r="AP531" s="597"/>
      <c r="AQ531" s="597"/>
      <c r="AR531" s="597"/>
      <c r="AS531" s="597"/>
      <c r="AT531" s="597"/>
      <c r="AU531" s="597"/>
      <c r="AV531" s="597"/>
    </row>
    <row r="532" spans="1:48" ht="12.75" customHeight="1">
      <c r="A532" s="595"/>
      <c r="B532" s="601"/>
      <c r="C532" s="601"/>
      <c r="D532" s="601"/>
      <c r="E532" s="601"/>
      <c r="F532" s="603"/>
      <c r="G532" s="601"/>
      <c r="H532" s="601"/>
      <c r="I532" s="601"/>
      <c r="J532" s="601"/>
      <c r="K532" s="601"/>
      <c r="L532" s="601"/>
      <c r="M532" s="603"/>
      <c r="N532" s="601"/>
      <c r="O532" s="597"/>
      <c r="P532" s="601"/>
      <c r="Q532" s="601"/>
      <c r="R532" s="601"/>
      <c r="S532" s="603"/>
      <c r="T532" s="603"/>
      <c r="U532" s="742"/>
      <c r="V532" s="601"/>
      <c r="W532" s="597"/>
      <c r="X532" s="597"/>
      <c r="Y532" s="597"/>
      <c r="Z532" s="597"/>
      <c r="AA532" s="597"/>
      <c r="AB532" s="597"/>
      <c r="AC532" s="597"/>
      <c r="AD532" s="597"/>
      <c r="AE532" s="597"/>
      <c r="AF532" s="597"/>
      <c r="AG532" s="597"/>
      <c r="AH532" s="597"/>
      <c r="AI532" s="597"/>
      <c r="AJ532" s="597"/>
      <c r="AK532" s="597"/>
      <c r="AL532" s="597"/>
      <c r="AM532" s="597"/>
      <c r="AN532" s="597"/>
      <c r="AO532" s="597"/>
      <c r="AP532" s="597"/>
      <c r="AQ532" s="597"/>
      <c r="AR532" s="597"/>
      <c r="AS532" s="597"/>
      <c r="AT532" s="597"/>
      <c r="AU532" s="597"/>
      <c r="AV532" s="597"/>
    </row>
    <row r="533" spans="1:48" ht="12.75" customHeight="1">
      <c r="A533" s="595"/>
      <c r="B533" s="601"/>
      <c r="C533" s="601"/>
      <c r="D533" s="601"/>
      <c r="E533" s="601"/>
      <c r="F533" s="603"/>
      <c r="G533" s="601"/>
      <c r="H533" s="601"/>
      <c r="I533" s="601"/>
      <c r="J533" s="601"/>
      <c r="K533" s="601"/>
      <c r="L533" s="601"/>
      <c r="M533" s="603"/>
      <c r="N533" s="601"/>
      <c r="O533" s="597"/>
      <c r="P533" s="601"/>
      <c r="Q533" s="601"/>
      <c r="R533" s="601"/>
      <c r="S533" s="603"/>
      <c r="T533" s="603"/>
      <c r="U533" s="742"/>
      <c r="V533" s="601"/>
      <c r="W533" s="597"/>
      <c r="X533" s="597"/>
      <c r="Y533" s="597"/>
      <c r="Z533" s="597"/>
      <c r="AA533" s="597"/>
      <c r="AB533" s="597"/>
      <c r="AC533" s="597"/>
      <c r="AD533" s="597"/>
      <c r="AE533" s="597"/>
      <c r="AF533" s="597"/>
      <c r="AG533" s="597"/>
      <c r="AH533" s="597"/>
      <c r="AI533" s="597"/>
      <c r="AJ533" s="597"/>
      <c r="AK533" s="597"/>
      <c r="AL533" s="597"/>
      <c r="AM533" s="597"/>
      <c r="AN533" s="597"/>
      <c r="AO533" s="597"/>
      <c r="AP533" s="597"/>
      <c r="AQ533" s="597"/>
      <c r="AR533" s="597"/>
      <c r="AS533" s="597"/>
      <c r="AT533" s="597"/>
      <c r="AU533" s="597"/>
      <c r="AV533" s="597"/>
    </row>
    <row r="534" spans="1:48" ht="12.75" customHeight="1">
      <c r="A534" s="595"/>
      <c r="B534" s="601"/>
      <c r="C534" s="601"/>
      <c r="D534" s="601"/>
      <c r="E534" s="601"/>
      <c r="F534" s="603"/>
      <c r="G534" s="601"/>
      <c r="H534" s="601"/>
      <c r="I534" s="601"/>
      <c r="J534" s="601"/>
      <c r="K534" s="601"/>
      <c r="L534" s="601"/>
      <c r="M534" s="603"/>
      <c r="N534" s="601"/>
      <c r="O534" s="597"/>
      <c r="P534" s="601"/>
      <c r="Q534" s="601"/>
      <c r="R534" s="601"/>
      <c r="S534" s="603"/>
      <c r="T534" s="603"/>
      <c r="U534" s="742"/>
      <c r="V534" s="601"/>
      <c r="W534" s="597"/>
      <c r="X534" s="597"/>
      <c r="Y534" s="597"/>
      <c r="Z534" s="597"/>
      <c r="AA534" s="597"/>
      <c r="AB534" s="597"/>
      <c r="AC534" s="597"/>
      <c r="AD534" s="597"/>
      <c r="AE534" s="597"/>
      <c r="AF534" s="597"/>
      <c r="AG534" s="597"/>
      <c r="AH534" s="597"/>
      <c r="AI534" s="597"/>
      <c r="AJ534" s="597"/>
      <c r="AK534" s="597"/>
      <c r="AL534" s="597"/>
      <c r="AM534" s="597"/>
      <c r="AN534" s="597"/>
      <c r="AO534" s="597"/>
      <c r="AP534" s="597"/>
      <c r="AQ534" s="597"/>
      <c r="AR534" s="597"/>
      <c r="AS534" s="597"/>
      <c r="AT534" s="597"/>
      <c r="AU534" s="597"/>
      <c r="AV534" s="597"/>
    </row>
    <row r="535" spans="1:48" ht="12.75" customHeight="1">
      <c r="A535" s="595"/>
      <c r="B535" s="601"/>
      <c r="C535" s="601"/>
      <c r="D535" s="601"/>
      <c r="E535" s="601"/>
      <c r="F535" s="603"/>
      <c r="G535" s="601"/>
      <c r="H535" s="601"/>
      <c r="I535" s="601"/>
      <c r="J535" s="601"/>
      <c r="K535" s="601"/>
      <c r="L535" s="601"/>
      <c r="M535" s="603"/>
      <c r="N535" s="601"/>
      <c r="O535" s="597"/>
      <c r="P535" s="601"/>
      <c r="Q535" s="601"/>
      <c r="R535" s="601"/>
      <c r="S535" s="603"/>
      <c r="T535" s="603"/>
      <c r="U535" s="742"/>
      <c r="V535" s="601"/>
      <c r="W535" s="597"/>
      <c r="X535" s="597"/>
      <c r="Y535" s="597"/>
      <c r="Z535" s="597"/>
      <c r="AA535" s="597"/>
      <c r="AB535" s="597"/>
      <c r="AC535" s="597"/>
      <c r="AD535" s="597"/>
      <c r="AE535" s="597"/>
      <c r="AF535" s="597"/>
      <c r="AG535" s="597"/>
      <c r="AH535" s="597"/>
      <c r="AI535" s="597"/>
      <c r="AJ535" s="597"/>
      <c r="AK535" s="597"/>
      <c r="AL535" s="597"/>
      <c r="AM535" s="597"/>
      <c r="AN535" s="597"/>
      <c r="AO535" s="597"/>
      <c r="AP535" s="597"/>
      <c r="AQ535" s="597"/>
      <c r="AR535" s="597"/>
      <c r="AS535" s="597"/>
      <c r="AT535" s="597"/>
      <c r="AU535" s="597"/>
      <c r="AV535" s="597"/>
    </row>
    <row r="536" spans="1:48" ht="12.75" customHeight="1">
      <c r="A536" s="595"/>
      <c r="B536" s="601"/>
      <c r="C536" s="601"/>
      <c r="D536" s="601"/>
      <c r="E536" s="601"/>
      <c r="F536" s="603"/>
      <c r="G536" s="601"/>
      <c r="H536" s="601"/>
      <c r="I536" s="601"/>
      <c r="J536" s="601"/>
      <c r="K536" s="601"/>
      <c r="L536" s="601"/>
      <c r="M536" s="603"/>
      <c r="N536" s="601"/>
      <c r="O536" s="597"/>
      <c r="P536" s="601"/>
      <c r="Q536" s="601"/>
      <c r="R536" s="601"/>
      <c r="S536" s="603"/>
      <c r="T536" s="603"/>
      <c r="U536" s="742"/>
      <c r="V536" s="601"/>
      <c r="W536" s="597"/>
      <c r="X536" s="597"/>
      <c r="Y536" s="597"/>
      <c r="Z536" s="597"/>
      <c r="AA536" s="597"/>
      <c r="AB536" s="597"/>
      <c r="AC536" s="597"/>
      <c r="AD536" s="597"/>
      <c r="AE536" s="597"/>
      <c r="AF536" s="597"/>
      <c r="AG536" s="597"/>
      <c r="AH536" s="597"/>
      <c r="AI536" s="597"/>
      <c r="AJ536" s="597"/>
      <c r="AK536" s="597"/>
      <c r="AL536" s="597"/>
      <c r="AM536" s="597"/>
      <c r="AN536" s="597"/>
      <c r="AO536" s="597"/>
      <c r="AP536" s="597"/>
      <c r="AQ536" s="597"/>
      <c r="AR536" s="597"/>
      <c r="AS536" s="597"/>
      <c r="AT536" s="597"/>
      <c r="AU536" s="597"/>
      <c r="AV536" s="597"/>
    </row>
    <row r="537" spans="1:48" ht="12.75" customHeight="1">
      <c r="A537" s="595"/>
      <c r="B537" s="601"/>
      <c r="C537" s="601"/>
      <c r="D537" s="601"/>
      <c r="E537" s="601"/>
      <c r="F537" s="603"/>
      <c r="G537" s="601"/>
      <c r="H537" s="601"/>
      <c r="I537" s="601"/>
      <c r="J537" s="601"/>
      <c r="K537" s="601"/>
      <c r="L537" s="601"/>
      <c r="M537" s="603"/>
      <c r="N537" s="601"/>
      <c r="O537" s="597"/>
      <c r="P537" s="601"/>
      <c r="Q537" s="601"/>
      <c r="R537" s="601"/>
      <c r="S537" s="603"/>
      <c r="T537" s="603"/>
      <c r="U537" s="742"/>
      <c r="V537" s="601"/>
      <c r="W537" s="597"/>
      <c r="X537" s="597"/>
      <c r="Y537" s="597"/>
      <c r="Z537" s="597"/>
      <c r="AA537" s="597"/>
      <c r="AB537" s="597"/>
      <c r="AC537" s="597"/>
      <c r="AD537" s="597"/>
      <c r="AE537" s="597"/>
      <c r="AF537" s="597"/>
      <c r="AG537" s="597"/>
      <c r="AH537" s="597"/>
      <c r="AI537" s="597"/>
      <c r="AJ537" s="597"/>
      <c r="AK537" s="597"/>
      <c r="AL537" s="597"/>
      <c r="AM537" s="597"/>
      <c r="AN537" s="597"/>
      <c r="AO537" s="597"/>
      <c r="AP537" s="597"/>
      <c r="AQ537" s="597"/>
      <c r="AR537" s="597"/>
      <c r="AS537" s="597"/>
      <c r="AT537" s="597"/>
      <c r="AU537" s="597"/>
      <c r="AV537" s="597"/>
    </row>
    <row r="538" spans="1:48" ht="12.75" customHeight="1">
      <c r="A538" s="595"/>
      <c r="B538" s="601"/>
      <c r="C538" s="601"/>
      <c r="D538" s="601"/>
      <c r="E538" s="601"/>
      <c r="F538" s="603"/>
      <c r="G538" s="601"/>
      <c r="H538" s="601"/>
      <c r="I538" s="601"/>
      <c r="J538" s="601"/>
      <c r="K538" s="601"/>
      <c r="L538" s="601"/>
      <c r="M538" s="603"/>
      <c r="N538" s="601"/>
      <c r="O538" s="597"/>
      <c r="P538" s="601"/>
      <c r="Q538" s="601"/>
      <c r="R538" s="601"/>
      <c r="S538" s="603"/>
      <c r="T538" s="603"/>
      <c r="U538" s="742"/>
      <c r="V538" s="601"/>
      <c r="W538" s="597"/>
      <c r="X538" s="597"/>
      <c r="Y538" s="597"/>
      <c r="Z538" s="597"/>
      <c r="AA538" s="597"/>
      <c r="AB538" s="597"/>
      <c r="AC538" s="597"/>
      <c r="AD538" s="597"/>
      <c r="AE538" s="597"/>
      <c r="AF538" s="597"/>
      <c r="AG538" s="597"/>
      <c r="AH538" s="597"/>
      <c r="AI538" s="597"/>
      <c r="AJ538" s="597"/>
      <c r="AK538" s="597"/>
      <c r="AL538" s="597"/>
      <c r="AM538" s="597"/>
      <c r="AN538" s="597"/>
      <c r="AO538" s="597"/>
      <c r="AP538" s="597"/>
      <c r="AQ538" s="597"/>
      <c r="AR538" s="597"/>
      <c r="AS538" s="597"/>
      <c r="AT538" s="597"/>
      <c r="AU538" s="597"/>
      <c r="AV538" s="597"/>
    </row>
    <row r="539" spans="1:48" ht="12.75" customHeight="1">
      <c r="A539" s="595"/>
      <c r="B539" s="601"/>
      <c r="C539" s="601"/>
      <c r="D539" s="601"/>
      <c r="E539" s="601"/>
      <c r="F539" s="603"/>
      <c r="G539" s="601"/>
      <c r="H539" s="601"/>
      <c r="I539" s="601"/>
      <c r="J539" s="601"/>
      <c r="K539" s="601"/>
      <c r="L539" s="601"/>
      <c r="M539" s="603"/>
      <c r="N539" s="601"/>
      <c r="O539" s="597"/>
      <c r="P539" s="601"/>
      <c r="Q539" s="601"/>
      <c r="R539" s="601"/>
      <c r="S539" s="603"/>
      <c r="T539" s="603"/>
      <c r="U539" s="742"/>
      <c r="V539" s="601"/>
      <c r="W539" s="597"/>
      <c r="X539" s="597"/>
      <c r="Y539" s="597"/>
      <c r="Z539" s="597"/>
      <c r="AA539" s="597"/>
      <c r="AB539" s="597"/>
      <c r="AC539" s="597"/>
      <c r="AD539" s="597"/>
      <c r="AE539" s="597"/>
      <c r="AF539" s="597"/>
      <c r="AG539" s="597"/>
      <c r="AH539" s="597"/>
      <c r="AI539" s="597"/>
      <c r="AJ539" s="597"/>
      <c r="AK539" s="597"/>
      <c r="AL539" s="597"/>
      <c r="AM539" s="597"/>
      <c r="AN539" s="597"/>
      <c r="AO539" s="597"/>
      <c r="AP539" s="597"/>
      <c r="AQ539" s="597"/>
      <c r="AR539" s="597"/>
      <c r="AS539" s="597"/>
      <c r="AT539" s="597"/>
      <c r="AU539" s="597"/>
      <c r="AV539" s="597"/>
    </row>
    <row r="540" spans="1:48" ht="12.75" customHeight="1">
      <c r="A540" s="595"/>
      <c r="B540" s="601"/>
      <c r="C540" s="601"/>
      <c r="D540" s="601"/>
      <c r="E540" s="601"/>
      <c r="F540" s="603"/>
      <c r="G540" s="601"/>
      <c r="H540" s="601"/>
      <c r="I540" s="601"/>
      <c r="J540" s="601"/>
      <c r="K540" s="601"/>
      <c r="L540" s="601"/>
      <c r="M540" s="603"/>
      <c r="N540" s="601"/>
      <c r="O540" s="597"/>
      <c r="P540" s="601"/>
      <c r="Q540" s="601"/>
      <c r="R540" s="601"/>
      <c r="S540" s="603"/>
      <c r="T540" s="603"/>
      <c r="U540" s="742"/>
      <c r="V540" s="601"/>
      <c r="W540" s="597"/>
      <c r="X540" s="597"/>
      <c r="Y540" s="597"/>
      <c r="Z540" s="597"/>
      <c r="AA540" s="597"/>
      <c r="AB540" s="597"/>
      <c r="AC540" s="597"/>
      <c r="AD540" s="597"/>
      <c r="AE540" s="597"/>
      <c r="AF540" s="597"/>
      <c r="AG540" s="597"/>
      <c r="AH540" s="597"/>
      <c r="AI540" s="597"/>
      <c r="AJ540" s="597"/>
      <c r="AK540" s="597"/>
      <c r="AL540" s="597"/>
      <c r="AM540" s="597"/>
      <c r="AN540" s="597"/>
      <c r="AO540" s="597"/>
      <c r="AP540" s="597"/>
      <c r="AQ540" s="597"/>
      <c r="AR540" s="597"/>
      <c r="AS540" s="597"/>
      <c r="AT540" s="597"/>
      <c r="AU540" s="597"/>
      <c r="AV540" s="597"/>
    </row>
    <row r="541" spans="1:48" ht="12.75" customHeight="1">
      <c r="A541" s="595"/>
      <c r="B541" s="601"/>
      <c r="C541" s="601"/>
      <c r="D541" s="601"/>
      <c r="E541" s="601"/>
      <c r="F541" s="603"/>
      <c r="G541" s="601"/>
      <c r="H541" s="601"/>
      <c r="I541" s="601"/>
      <c r="J541" s="601"/>
      <c r="K541" s="601"/>
      <c r="L541" s="601"/>
      <c r="M541" s="603"/>
      <c r="N541" s="601"/>
      <c r="O541" s="597"/>
      <c r="P541" s="601"/>
      <c r="Q541" s="601"/>
      <c r="R541" s="601"/>
      <c r="S541" s="603"/>
      <c r="T541" s="603"/>
      <c r="U541" s="742"/>
      <c r="V541" s="601"/>
      <c r="W541" s="597"/>
      <c r="X541" s="597"/>
      <c r="Y541" s="597"/>
      <c r="Z541" s="597"/>
      <c r="AA541" s="597"/>
      <c r="AB541" s="597"/>
      <c r="AC541" s="597"/>
      <c r="AD541" s="597"/>
      <c r="AE541" s="597"/>
      <c r="AF541" s="597"/>
      <c r="AG541" s="597"/>
      <c r="AH541" s="597"/>
      <c r="AI541" s="597"/>
      <c r="AJ541" s="597"/>
      <c r="AK541" s="597"/>
      <c r="AL541" s="597"/>
      <c r="AM541" s="597"/>
      <c r="AN541" s="597"/>
      <c r="AO541" s="597"/>
      <c r="AP541" s="597"/>
      <c r="AQ541" s="597"/>
      <c r="AR541" s="597"/>
      <c r="AS541" s="597"/>
      <c r="AT541" s="597"/>
      <c r="AU541" s="597"/>
      <c r="AV541" s="597"/>
    </row>
    <row r="542" spans="1:48" ht="12.75" customHeight="1">
      <c r="A542" s="595"/>
      <c r="B542" s="601"/>
      <c r="C542" s="601"/>
      <c r="D542" s="601"/>
      <c r="E542" s="601"/>
      <c r="F542" s="603"/>
      <c r="G542" s="601"/>
      <c r="H542" s="601"/>
      <c r="I542" s="601"/>
      <c r="J542" s="601"/>
      <c r="K542" s="601"/>
      <c r="L542" s="601"/>
      <c r="M542" s="603"/>
      <c r="N542" s="601"/>
      <c r="O542" s="597"/>
      <c r="P542" s="601"/>
      <c r="Q542" s="601"/>
      <c r="R542" s="601"/>
      <c r="S542" s="603"/>
      <c r="T542" s="603"/>
      <c r="U542" s="742"/>
      <c r="V542" s="601"/>
      <c r="W542" s="597"/>
      <c r="X542" s="597"/>
      <c r="Y542" s="597"/>
      <c r="Z542" s="597"/>
      <c r="AA542" s="597"/>
      <c r="AB542" s="597"/>
      <c r="AC542" s="597"/>
      <c r="AD542" s="597"/>
      <c r="AE542" s="597"/>
      <c r="AF542" s="597"/>
      <c r="AG542" s="597"/>
      <c r="AH542" s="597"/>
      <c r="AI542" s="597"/>
      <c r="AJ542" s="597"/>
      <c r="AK542" s="597"/>
      <c r="AL542" s="597"/>
      <c r="AM542" s="597"/>
      <c r="AN542" s="597"/>
      <c r="AO542" s="597"/>
      <c r="AP542" s="597"/>
      <c r="AQ542" s="597"/>
      <c r="AR542" s="597"/>
      <c r="AS542" s="597"/>
      <c r="AT542" s="597"/>
      <c r="AU542" s="597"/>
      <c r="AV542" s="597"/>
    </row>
    <row r="543" spans="1:48" ht="12.75" customHeight="1">
      <c r="A543" s="595"/>
      <c r="B543" s="601"/>
      <c r="C543" s="601"/>
      <c r="D543" s="601"/>
      <c r="E543" s="601"/>
      <c r="F543" s="603"/>
      <c r="G543" s="601"/>
      <c r="H543" s="601"/>
      <c r="I543" s="601"/>
      <c r="J543" s="601"/>
      <c r="K543" s="601"/>
      <c r="L543" s="601"/>
      <c r="M543" s="603"/>
      <c r="N543" s="601"/>
      <c r="O543" s="597"/>
      <c r="P543" s="601"/>
      <c r="Q543" s="601"/>
      <c r="R543" s="601"/>
      <c r="S543" s="603"/>
      <c r="T543" s="603"/>
      <c r="U543" s="742"/>
      <c r="V543" s="601"/>
      <c r="W543" s="597"/>
      <c r="X543" s="597"/>
      <c r="Y543" s="597"/>
      <c r="Z543" s="597"/>
      <c r="AA543" s="597"/>
      <c r="AB543" s="597"/>
      <c r="AC543" s="597"/>
      <c r="AD543" s="597"/>
      <c r="AE543" s="597"/>
      <c r="AF543" s="597"/>
      <c r="AG543" s="597"/>
      <c r="AH543" s="597"/>
      <c r="AI543" s="597"/>
      <c r="AJ543" s="597"/>
      <c r="AK543" s="597"/>
      <c r="AL543" s="597"/>
      <c r="AM543" s="597"/>
      <c r="AN543" s="597"/>
      <c r="AO543" s="597"/>
      <c r="AP543" s="597"/>
      <c r="AQ543" s="597"/>
      <c r="AR543" s="597"/>
      <c r="AS543" s="597"/>
      <c r="AT543" s="597"/>
      <c r="AU543" s="597"/>
      <c r="AV543" s="597"/>
    </row>
    <row r="544" spans="1:48" ht="12.75" customHeight="1">
      <c r="A544" s="595"/>
      <c r="B544" s="601"/>
      <c r="C544" s="601"/>
      <c r="D544" s="601"/>
      <c r="E544" s="601"/>
      <c r="F544" s="603"/>
      <c r="G544" s="601"/>
      <c r="H544" s="601"/>
      <c r="I544" s="601"/>
      <c r="J544" s="601"/>
      <c r="K544" s="601"/>
      <c r="L544" s="601"/>
      <c r="M544" s="603"/>
      <c r="N544" s="601"/>
      <c r="O544" s="597"/>
      <c r="P544" s="601"/>
      <c r="Q544" s="601"/>
      <c r="R544" s="601"/>
      <c r="S544" s="603"/>
      <c r="T544" s="603"/>
      <c r="U544" s="742"/>
      <c r="V544" s="601"/>
      <c r="W544" s="597"/>
      <c r="X544" s="597"/>
      <c r="Y544" s="597"/>
      <c r="Z544" s="597"/>
      <c r="AA544" s="597"/>
      <c r="AB544" s="597"/>
      <c r="AC544" s="597"/>
      <c r="AD544" s="597"/>
      <c r="AE544" s="597"/>
      <c r="AF544" s="597"/>
      <c r="AG544" s="597"/>
      <c r="AH544" s="597"/>
      <c r="AI544" s="597"/>
      <c r="AJ544" s="597"/>
      <c r="AK544" s="597"/>
      <c r="AL544" s="597"/>
      <c r="AM544" s="597"/>
      <c r="AN544" s="597"/>
      <c r="AO544" s="597"/>
      <c r="AP544" s="597"/>
      <c r="AQ544" s="597"/>
      <c r="AR544" s="597"/>
      <c r="AS544" s="597"/>
      <c r="AT544" s="597"/>
      <c r="AU544" s="597"/>
      <c r="AV544" s="597"/>
    </row>
    <row r="545" spans="1:48" ht="12.75" customHeight="1">
      <c r="A545" s="595"/>
      <c r="B545" s="601"/>
      <c r="C545" s="601"/>
      <c r="D545" s="601"/>
      <c r="E545" s="601"/>
      <c r="F545" s="603"/>
      <c r="G545" s="601"/>
      <c r="H545" s="601"/>
      <c r="I545" s="601"/>
      <c r="J545" s="601"/>
      <c r="K545" s="601"/>
      <c r="L545" s="601"/>
      <c r="M545" s="603"/>
      <c r="N545" s="601"/>
      <c r="O545" s="597"/>
      <c r="P545" s="601"/>
      <c r="Q545" s="601"/>
      <c r="R545" s="601"/>
      <c r="S545" s="603"/>
      <c r="T545" s="603"/>
      <c r="U545" s="742"/>
      <c r="V545" s="601"/>
      <c r="W545" s="597"/>
      <c r="X545" s="597"/>
      <c r="Y545" s="597"/>
      <c r="Z545" s="597"/>
      <c r="AA545" s="597"/>
      <c r="AB545" s="597"/>
      <c r="AC545" s="597"/>
      <c r="AD545" s="597"/>
      <c r="AE545" s="597"/>
      <c r="AF545" s="597"/>
      <c r="AG545" s="597"/>
      <c r="AH545" s="597"/>
      <c r="AI545" s="597"/>
      <c r="AJ545" s="597"/>
      <c r="AK545" s="597"/>
      <c r="AL545" s="597"/>
      <c r="AM545" s="597"/>
      <c r="AN545" s="597"/>
      <c r="AO545" s="597"/>
      <c r="AP545" s="597"/>
      <c r="AQ545" s="597"/>
      <c r="AR545" s="597"/>
      <c r="AS545" s="597"/>
      <c r="AT545" s="597"/>
      <c r="AU545" s="597"/>
      <c r="AV545" s="597"/>
    </row>
    <row r="546" spans="1:48" ht="12.75" customHeight="1">
      <c r="A546" s="595"/>
      <c r="B546" s="601"/>
      <c r="C546" s="601"/>
      <c r="D546" s="601"/>
      <c r="E546" s="601"/>
      <c r="F546" s="603"/>
      <c r="G546" s="601"/>
      <c r="H546" s="601"/>
      <c r="I546" s="601"/>
      <c r="J546" s="601"/>
      <c r="K546" s="601"/>
      <c r="L546" s="601"/>
      <c r="M546" s="603"/>
      <c r="N546" s="601"/>
      <c r="O546" s="597"/>
      <c r="P546" s="601"/>
      <c r="Q546" s="601"/>
      <c r="R546" s="601"/>
      <c r="S546" s="603"/>
      <c r="T546" s="603"/>
      <c r="U546" s="742"/>
      <c r="V546" s="601"/>
      <c r="W546" s="597"/>
      <c r="X546" s="597"/>
      <c r="Y546" s="597"/>
      <c r="Z546" s="597"/>
      <c r="AA546" s="597"/>
      <c r="AB546" s="597"/>
      <c r="AC546" s="597"/>
      <c r="AD546" s="597"/>
      <c r="AE546" s="597"/>
      <c r="AF546" s="597"/>
      <c r="AG546" s="597"/>
      <c r="AH546" s="597"/>
      <c r="AI546" s="597"/>
      <c r="AJ546" s="597"/>
      <c r="AK546" s="597"/>
      <c r="AL546" s="597"/>
      <c r="AM546" s="597"/>
      <c r="AN546" s="597"/>
      <c r="AO546" s="597"/>
      <c r="AP546" s="597"/>
      <c r="AQ546" s="597"/>
      <c r="AR546" s="597"/>
      <c r="AS546" s="597"/>
      <c r="AT546" s="597"/>
      <c r="AU546" s="597"/>
      <c r="AV546" s="597"/>
    </row>
    <row r="547" spans="1:48" ht="12.75" customHeight="1">
      <c r="A547" s="595"/>
      <c r="B547" s="601"/>
      <c r="C547" s="601"/>
      <c r="D547" s="601"/>
      <c r="E547" s="601"/>
      <c r="F547" s="603"/>
      <c r="G547" s="601"/>
      <c r="H547" s="601"/>
      <c r="I547" s="601"/>
      <c r="J547" s="601"/>
      <c r="K547" s="601"/>
      <c r="L547" s="601"/>
      <c r="M547" s="603"/>
      <c r="N547" s="601"/>
      <c r="O547" s="597"/>
      <c r="P547" s="601"/>
      <c r="Q547" s="601"/>
      <c r="R547" s="601"/>
      <c r="S547" s="603"/>
      <c r="T547" s="603"/>
      <c r="U547" s="742"/>
      <c r="V547" s="601"/>
      <c r="W547" s="597"/>
      <c r="X547" s="597"/>
      <c r="Y547" s="597"/>
      <c r="Z547" s="597"/>
      <c r="AA547" s="597"/>
      <c r="AB547" s="597"/>
      <c r="AC547" s="597"/>
      <c r="AD547" s="597"/>
      <c r="AE547" s="597"/>
      <c r="AF547" s="597"/>
      <c r="AG547" s="597"/>
      <c r="AH547" s="597"/>
      <c r="AI547" s="597"/>
      <c r="AJ547" s="597"/>
      <c r="AK547" s="597"/>
      <c r="AL547" s="597"/>
      <c r="AM547" s="597"/>
      <c r="AN547" s="597"/>
      <c r="AO547" s="597"/>
      <c r="AP547" s="597"/>
      <c r="AQ547" s="597"/>
      <c r="AR547" s="597"/>
      <c r="AS547" s="597"/>
      <c r="AT547" s="597"/>
      <c r="AU547" s="597"/>
      <c r="AV547" s="597"/>
    </row>
    <row r="548" spans="1:48" ht="12.75" customHeight="1">
      <c r="A548" s="595"/>
      <c r="B548" s="601"/>
      <c r="C548" s="601"/>
      <c r="D548" s="601"/>
      <c r="E548" s="601"/>
      <c r="F548" s="603"/>
      <c r="G548" s="601"/>
      <c r="H548" s="601"/>
      <c r="I548" s="601"/>
      <c r="J548" s="601"/>
      <c r="K548" s="601"/>
      <c r="L548" s="601"/>
      <c r="M548" s="603"/>
      <c r="N548" s="601"/>
      <c r="O548" s="597"/>
      <c r="P548" s="601"/>
      <c r="Q548" s="601"/>
      <c r="R548" s="601"/>
      <c r="S548" s="603"/>
      <c r="T548" s="603"/>
      <c r="U548" s="742"/>
      <c r="V548" s="601"/>
      <c r="W548" s="597"/>
      <c r="X548" s="597"/>
      <c r="Y548" s="597"/>
      <c r="Z548" s="597"/>
      <c r="AA548" s="597"/>
      <c r="AB548" s="597"/>
      <c r="AC548" s="597"/>
      <c r="AD548" s="597"/>
      <c r="AE548" s="597"/>
      <c r="AF548" s="597"/>
      <c r="AG548" s="597"/>
      <c r="AH548" s="597"/>
      <c r="AI548" s="597"/>
      <c r="AJ548" s="597"/>
      <c r="AK548" s="597"/>
      <c r="AL548" s="597"/>
      <c r="AM548" s="597"/>
      <c r="AN548" s="597"/>
      <c r="AO548" s="597"/>
      <c r="AP548" s="597"/>
      <c r="AQ548" s="597"/>
      <c r="AR548" s="597"/>
      <c r="AS548" s="597"/>
      <c r="AT548" s="597"/>
      <c r="AU548" s="597"/>
      <c r="AV548" s="597"/>
    </row>
    <row r="549" spans="1:48" ht="12.75" customHeight="1">
      <c r="A549" s="595"/>
      <c r="B549" s="601"/>
      <c r="C549" s="601"/>
      <c r="D549" s="601"/>
      <c r="E549" s="601"/>
      <c r="F549" s="603"/>
      <c r="G549" s="601"/>
      <c r="H549" s="601"/>
      <c r="I549" s="601"/>
      <c r="J549" s="601"/>
      <c r="K549" s="601"/>
      <c r="L549" s="601"/>
      <c r="M549" s="603"/>
      <c r="N549" s="601"/>
      <c r="O549" s="597"/>
      <c r="P549" s="601"/>
      <c r="Q549" s="601"/>
      <c r="R549" s="601"/>
      <c r="S549" s="603"/>
      <c r="T549" s="603"/>
      <c r="U549" s="742"/>
      <c r="V549" s="601"/>
      <c r="W549" s="597"/>
      <c r="X549" s="597"/>
      <c r="Y549" s="597"/>
      <c r="Z549" s="597"/>
      <c r="AA549" s="597"/>
      <c r="AB549" s="597"/>
      <c r="AC549" s="597"/>
      <c r="AD549" s="597"/>
      <c r="AE549" s="597"/>
      <c r="AF549" s="597"/>
      <c r="AG549" s="597"/>
      <c r="AH549" s="597"/>
      <c r="AI549" s="597"/>
      <c r="AJ549" s="597"/>
      <c r="AK549" s="597"/>
      <c r="AL549" s="597"/>
      <c r="AM549" s="597"/>
      <c r="AN549" s="597"/>
      <c r="AO549" s="597"/>
      <c r="AP549" s="597"/>
      <c r="AQ549" s="597"/>
      <c r="AR549" s="597"/>
      <c r="AS549" s="597"/>
      <c r="AT549" s="597"/>
      <c r="AU549" s="597"/>
      <c r="AV549" s="597"/>
    </row>
    <row r="550" spans="1:48" ht="12.75" customHeight="1">
      <c r="A550" s="595"/>
      <c r="B550" s="601"/>
      <c r="C550" s="601"/>
      <c r="D550" s="601"/>
      <c r="E550" s="601"/>
      <c r="F550" s="603"/>
      <c r="G550" s="601"/>
      <c r="H550" s="601"/>
      <c r="I550" s="601"/>
      <c r="J550" s="601"/>
      <c r="K550" s="601"/>
      <c r="L550" s="601"/>
      <c r="M550" s="603"/>
      <c r="N550" s="601"/>
      <c r="O550" s="597"/>
      <c r="P550" s="601"/>
      <c r="Q550" s="601"/>
      <c r="R550" s="601"/>
      <c r="S550" s="603"/>
      <c r="T550" s="603"/>
      <c r="U550" s="742"/>
      <c r="V550" s="601"/>
      <c r="W550" s="597"/>
      <c r="X550" s="597"/>
      <c r="Y550" s="597"/>
      <c r="Z550" s="597"/>
      <c r="AA550" s="597"/>
      <c r="AB550" s="597"/>
      <c r="AC550" s="597"/>
      <c r="AD550" s="597"/>
      <c r="AE550" s="597"/>
      <c r="AF550" s="597"/>
      <c r="AG550" s="597"/>
      <c r="AH550" s="597"/>
      <c r="AI550" s="597"/>
      <c r="AJ550" s="597"/>
      <c r="AK550" s="597"/>
      <c r="AL550" s="597"/>
      <c r="AM550" s="597"/>
      <c r="AN550" s="597"/>
      <c r="AO550" s="597"/>
      <c r="AP550" s="597"/>
      <c r="AQ550" s="597"/>
      <c r="AR550" s="597"/>
      <c r="AS550" s="597"/>
      <c r="AT550" s="597"/>
      <c r="AU550" s="597"/>
      <c r="AV550" s="597"/>
    </row>
    <row r="551" spans="1:48" ht="12.75" customHeight="1">
      <c r="A551" s="595"/>
      <c r="B551" s="601"/>
      <c r="C551" s="601"/>
      <c r="D551" s="601"/>
      <c r="E551" s="601"/>
      <c r="F551" s="603"/>
      <c r="G551" s="601"/>
      <c r="H551" s="601"/>
      <c r="I551" s="601"/>
      <c r="J551" s="601"/>
      <c r="K551" s="601"/>
      <c r="L551" s="601"/>
      <c r="M551" s="603"/>
      <c r="N551" s="601"/>
      <c r="O551" s="597"/>
      <c r="P551" s="601"/>
      <c r="Q551" s="601"/>
      <c r="R551" s="601"/>
      <c r="S551" s="603"/>
      <c r="T551" s="603"/>
      <c r="U551" s="742"/>
      <c r="V551" s="601"/>
      <c r="W551" s="597"/>
      <c r="X551" s="597"/>
      <c r="Y551" s="597"/>
      <c r="Z551" s="597"/>
      <c r="AA551" s="597"/>
      <c r="AB551" s="597"/>
      <c r="AC551" s="597"/>
      <c r="AD551" s="597"/>
      <c r="AE551" s="597"/>
      <c r="AF551" s="597"/>
      <c r="AG551" s="597"/>
      <c r="AH551" s="597"/>
      <c r="AI551" s="597"/>
      <c r="AJ551" s="597"/>
      <c r="AK551" s="597"/>
      <c r="AL551" s="597"/>
      <c r="AM551" s="597"/>
      <c r="AN551" s="597"/>
      <c r="AO551" s="597"/>
      <c r="AP551" s="597"/>
      <c r="AQ551" s="597"/>
      <c r="AR551" s="597"/>
      <c r="AS551" s="597"/>
      <c r="AT551" s="597"/>
      <c r="AU551" s="597"/>
      <c r="AV551" s="597"/>
    </row>
    <row r="552" spans="1:48" ht="12.75" customHeight="1">
      <c r="A552" s="595"/>
      <c r="B552" s="601"/>
      <c r="C552" s="601"/>
      <c r="D552" s="601"/>
      <c r="E552" s="601"/>
      <c r="F552" s="603"/>
      <c r="G552" s="601"/>
      <c r="H552" s="601"/>
      <c r="I552" s="601"/>
      <c r="J552" s="601"/>
      <c r="K552" s="601"/>
      <c r="L552" s="601"/>
      <c r="M552" s="603"/>
      <c r="N552" s="601"/>
      <c r="O552" s="597"/>
      <c r="P552" s="601"/>
      <c r="Q552" s="601"/>
      <c r="R552" s="601"/>
      <c r="S552" s="603"/>
      <c r="T552" s="603"/>
      <c r="U552" s="742"/>
      <c r="V552" s="601"/>
      <c r="W552" s="597"/>
      <c r="X552" s="597"/>
      <c r="Y552" s="597"/>
      <c r="Z552" s="597"/>
      <c r="AA552" s="597"/>
      <c r="AB552" s="597"/>
      <c r="AC552" s="597"/>
      <c r="AD552" s="597"/>
      <c r="AE552" s="597"/>
      <c r="AF552" s="597"/>
      <c r="AG552" s="597"/>
      <c r="AH552" s="597"/>
      <c r="AI552" s="597"/>
      <c r="AJ552" s="597"/>
      <c r="AK552" s="597"/>
      <c r="AL552" s="597"/>
      <c r="AM552" s="597"/>
      <c r="AN552" s="597"/>
      <c r="AO552" s="597"/>
      <c r="AP552" s="597"/>
      <c r="AQ552" s="597"/>
      <c r="AR552" s="597"/>
      <c r="AS552" s="597"/>
      <c r="AT552" s="597"/>
      <c r="AU552" s="597"/>
      <c r="AV552" s="597"/>
    </row>
    <row r="553" spans="1:48" ht="12.75" customHeight="1">
      <c r="A553" s="595"/>
      <c r="B553" s="601"/>
      <c r="C553" s="601"/>
      <c r="D553" s="601"/>
      <c r="E553" s="601"/>
      <c r="F553" s="603"/>
      <c r="G553" s="601"/>
      <c r="H553" s="601"/>
      <c r="I553" s="601"/>
      <c r="J553" s="601"/>
      <c r="K553" s="601"/>
      <c r="L553" s="601"/>
      <c r="M553" s="603"/>
      <c r="N553" s="601"/>
      <c r="O553" s="597"/>
      <c r="P553" s="601"/>
      <c r="Q553" s="601"/>
      <c r="R553" s="601"/>
      <c r="S553" s="603"/>
      <c r="T553" s="603"/>
      <c r="U553" s="742"/>
      <c r="V553" s="601"/>
      <c r="W553" s="597"/>
      <c r="X553" s="597"/>
      <c r="Y553" s="597"/>
      <c r="Z553" s="597"/>
      <c r="AA553" s="597"/>
      <c r="AB553" s="597"/>
      <c r="AC553" s="597"/>
      <c r="AD553" s="597"/>
      <c r="AE553" s="597"/>
      <c r="AF553" s="597"/>
      <c r="AG553" s="597"/>
      <c r="AH553" s="597"/>
      <c r="AI553" s="597"/>
      <c r="AJ553" s="597"/>
      <c r="AK553" s="597"/>
      <c r="AL553" s="597"/>
      <c r="AM553" s="597"/>
      <c r="AN553" s="597"/>
      <c r="AO553" s="597"/>
      <c r="AP553" s="597"/>
      <c r="AQ553" s="597"/>
      <c r="AR553" s="597"/>
      <c r="AS553" s="597"/>
      <c r="AT553" s="597"/>
      <c r="AU553" s="597"/>
      <c r="AV553" s="597"/>
    </row>
    <row r="554" spans="1:48" ht="12.75" customHeight="1">
      <c r="A554" s="595"/>
      <c r="B554" s="601"/>
      <c r="C554" s="601"/>
      <c r="D554" s="601"/>
      <c r="E554" s="601"/>
      <c r="F554" s="603"/>
      <c r="G554" s="601"/>
      <c r="H554" s="601"/>
      <c r="I554" s="601"/>
      <c r="J554" s="601"/>
      <c r="K554" s="601"/>
      <c r="L554" s="601"/>
      <c r="M554" s="603"/>
      <c r="N554" s="601"/>
      <c r="O554" s="597"/>
      <c r="P554" s="601"/>
      <c r="Q554" s="601"/>
      <c r="R554" s="601"/>
      <c r="S554" s="603"/>
      <c r="T554" s="603"/>
      <c r="U554" s="742"/>
      <c r="V554" s="601"/>
      <c r="W554" s="597"/>
      <c r="X554" s="597"/>
      <c r="Y554" s="597"/>
      <c r="Z554" s="597"/>
      <c r="AA554" s="597"/>
      <c r="AB554" s="597"/>
      <c r="AC554" s="597"/>
      <c r="AD554" s="597"/>
      <c r="AE554" s="597"/>
      <c r="AF554" s="597"/>
      <c r="AG554" s="597"/>
      <c r="AH554" s="597"/>
      <c r="AI554" s="597"/>
      <c r="AJ554" s="597"/>
      <c r="AK554" s="597"/>
      <c r="AL554" s="597"/>
      <c r="AM554" s="597"/>
      <c r="AN554" s="597"/>
      <c r="AO554" s="597"/>
      <c r="AP554" s="597"/>
      <c r="AQ554" s="597"/>
      <c r="AR554" s="597"/>
      <c r="AS554" s="597"/>
      <c r="AT554" s="597"/>
      <c r="AU554" s="597"/>
      <c r="AV554" s="597"/>
    </row>
    <row r="555" spans="1:48" ht="12.75" customHeight="1">
      <c r="A555" s="595"/>
      <c r="B555" s="601"/>
      <c r="C555" s="601"/>
      <c r="D555" s="601"/>
      <c r="E555" s="601"/>
      <c r="F555" s="603"/>
      <c r="G555" s="601"/>
      <c r="H555" s="601"/>
      <c r="I555" s="601"/>
      <c r="J555" s="601"/>
      <c r="K555" s="601"/>
      <c r="L555" s="601"/>
      <c r="M555" s="603"/>
      <c r="N555" s="601"/>
      <c r="O555" s="597"/>
      <c r="P555" s="601"/>
      <c r="Q555" s="601"/>
      <c r="R555" s="601"/>
      <c r="S555" s="603"/>
      <c r="T555" s="603"/>
      <c r="U555" s="742"/>
      <c r="V555" s="601"/>
      <c r="W555" s="597"/>
      <c r="X555" s="597"/>
      <c r="Y555" s="597"/>
      <c r="Z555" s="597"/>
      <c r="AA555" s="597"/>
      <c r="AB555" s="597"/>
      <c r="AC555" s="597"/>
      <c r="AD555" s="597"/>
      <c r="AE555" s="597"/>
      <c r="AF555" s="597"/>
      <c r="AG555" s="597"/>
      <c r="AH555" s="597"/>
      <c r="AI555" s="597"/>
      <c r="AJ555" s="597"/>
      <c r="AK555" s="597"/>
      <c r="AL555" s="597"/>
      <c r="AM555" s="597"/>
      <c r="AN555" s="597"/>
      <c r="AO555" s="597"/>
      <c r="AP555" s="597"/>
      <c r="AQ555" s="597"/>
      <c r="AR555" s="597"/>
      <c r="AS555" s="597"/>
      <c r="AT555" s="597"/>
      <c r="AU555" s="597"/>
      <c r="AV555" s="597"/>
    </row>
    <row r="556" spans="1:48" ht="12.75" customHeight="1">
      <c r="A556" s="595"/>
      <c r="B556" s="601"/>
      <c r="C556" s="601"/>
      <c r="D556" s="601"/>
      <c r="E556" s="601"/>
      <c r="F556" s="603"/>
      <c r="G556" s="601"/>
      <c r="H556" s="601"/>
      <c r="I556" s="601"/>
      <c r="J556" s="601"/>
      <c r="K556" s="601"/>
      <c r="L556" s="601"/>
      <c r="M556" s="603"/>
      <c r="N556" s="601"/>
      <c r="O556" s="597"/>
      <c r="P556" s="601"/>
      <c r="Q556" s="601"/>
      <c r="R556" s="601"/>
      <c r="S556" s="603"/>
      <c r="T556" s="603"/>
      <c r="U556" s="742"/>
      <c r="V556" s="601"/>
      <c r="W556" s="597"/>
      <c r="X556" s="597"/>
      <c r="Y556" s="597"/>
      <c r="Z556" s="597"/>
      <c r="AA556" s="597"/>
      <c r="AB556" s="597"/>
      <c r="AC556" s="597"/>
      <c r="AD556" s="597"/>
      <c r="AE556" s="597"/>
      <c r="AF556" s="597"/>
      <c r="AG556" s="597"/>
      <c r="AH556" s="597"/>
      <c r="AI556" s="597"/>
      <c r="AJ556" s="597"/>
      <c r="AK556" s="597"/>
      <c r="AL556" s="597"/>
      <c r="AM556" s="597"/>
      <c r="AN556" s="597"/>
      <c r="AO556" s="597"/>
      <c r="AP556" s="597"/>
      <c r="AQ556" s="597"/>
      <c r="AR556" s="597"/>
      <c r="AS556" s="597"/>
      <c r="AT556" s="597"/>
      <c r="AU556" s="597"/>
      <c r="AV556" s="597"/>
    </row>
    <row r="557" spans="1:48" ht="12.75" customHeight="1">
      <c r="A557" s="595"/>
      <c r="B557" s="601"/>
      <c r="C557" s="601"/>
      <c r="D557" s="601"/>
      <c r="E557" s="601"/>
      <c r="F557" s="603"/>
      <c r="G557" s="601"/>
      <c r="H557" s="601"/>
      <c r="I557" s="601"/>
      <c r="J557" s="601"/>
      <c r="K557" s="601"/>
      <c r="L557" s="601"/>
      <c r="M557" s="603"/>
      <c r="N557" s="601"/>
      <c r="O557" s="597"/>
      <c r="P557" s="601"/>
      <c r="Q557" s="601"/>
      <c r="R557" s="601"/>
      <c r="S557" s="603"/>
      <c r="T557" s="603"/>
      <c r="U557" s="742"/>
      <c r="V557" s="601"/>
      <c r="W557" s="597"/>
      <c r="X557" s="597"/>
      <c r="Y557" s="597"/>
      <c r="Z557" s="597"/>
      <c r="AA557" s="597"/>
      <c r="AB557" s="597"/>
      <c r="AC557" s="597"/>
      <c r="AD557" s="597"/>
      <c r="AE557" s="597"/>
      <c r="AF557" s="597"/>
      <c r="AG557" s="597"/>
      <c r="AH557" s="597"/>
      <c r="AI557" s="597"/>
      <c r="AJ557" s="597"/>
      <c r="AK557" s="597"/>
      <c r="AL557" s="597"/>
      <c r="AM557" s="597"/>
      <c r="AN557" s="597"/>
      <c r="AO557" s="597"/>
      <c r="AP557" s="597"/>
      <c r="AQ557" s="597"/>
      <c r="AR557" s="597"/>
      <c r="AS557" s="597"/>
      <c r="AT557" s="597"/>
      <c r="AU557" s="597"/>
      <c r="AV557" s="597"/>
    </row>
    <row r="558" spans="1:48" ht="12.75" customHeight="1">
      <c r="A558" s="595"/>
      <c r="B558" s="601"/>
      <c r="C558" s="601"/>
      <c r="D558" s="601"/>
      <c r="E558" s="601"/>
      <c r="F558" s="603"/>
      <c r="G558" s="601"/>
      <c r="H558" s="601"/>
      <c r="I558" s="601"/>
      <c r="J558" s="601"/>
      <c r="K558" s="601"/>
      <c r="L558" s="601"/>
      <c r="M558" s="603"/>
      <c r="N558" s="601"/>
      <c r="O558" s="597"/>
      <c r="P558" s="601"/>
      <c r="Q558" s="601"/>
      <c r="R558" s="601"/>
      <c r="S558" s="603"/>
      <c r="T558" s="603"/>
      <c r="U558" s="742"/>
      <c r="V558" s="601"/>
      <c r="W558" s="597"/>
      <c r="X558" s="597"/>
      <c r="Y558" s="597"/>
      <c r="Z558" s="597"/>
      <c r="AA558" s="597"/>
      <c r="AB558" s="597"/>
      <c r="AC558" s="597"/>
      <c r="AD558" s="597"/>
      <c r="AE558" s="597"/>
      <c r="AF558" s="597"/>
      <c r="AG558" s="597"/>
      <c r="AH558" s="597"/>
      <c r="AI558" s="597"/>
      <c r="AJ558" s="597"/>
      <c r="AK558" s="597"/>
      <c r="AL558" s="597"/>
      <c r="AM558" s="597"/>
      <c r="AN558" s="597"/>
      <c r="AO558" s="597"/>
      <c r="AP558" s="597"/>
      <c r="AQ558" s="597"/>
      <c r="AR558" s="597"/>
      <c r="AS558" s="597"/>
      <c r="AT558" s="597"/>
      <c r="AU558" s="597"/>
      <c r="AV558" s="597"/>
    </row>
    <row r="559" spans="1:48" ht="12.75" customHeight="1">
      <c r="A559" s="595"/>
      <c r="B559" s="601"/>
      <c r="C559" s="601"/>
      <c r="D559" s="601"/>
      <c r="E559" s="601"/>
      <c r="F559" s="603"/>
      <c r="G559" s="601"/>
      <c r="H559" s="601"/>
      <c r="I559" s="601"/>
      <c r="J559" s="601"/>
      <c r="K559" s="601"/>
      <c r="L559" s="601"/>
      <c r="M559" s="603"/>
      <c r="N559" s="601"/>
      <c r="O559" s="597"/>
      <c r="P559" s="601"/>
      <c r="Q559" s="601"/>
      <c r="R559" s="601"/>
      <c r="S559" s="603"/>
      <c r="T559" s="603"/>
      <c r="U559" s="742"/>
      <c r="V559" s="601"/>
      <c r="W559" s="597"/>
      <c r="X559" s="597"/>
      <c r="Y559" s="597"/>
      <c r="Z559" s="597"/>
      <c r="AA559" s="597"/>
      <c r="AB559" s="597"/>
      <c r="AC559" s="597"/>
      <c r="AD559" s="597"/>
      <c r="AE559" s="597"/>
      <c r="AF559" s="597"/>
      <c r="AG559" s="597"/>
      <c r="AH559" s="597"/>
      <c r="AI559" s="597"/>
      <c r="AJ559" s="597"/>
      <c r="AK559" s="597"/>
      <c r="AL559" s="597"/>
      <c r="AM559" s="597"/>
      <c r="AN559" s="597"/>
      <c r="AO559" s="597"/>
      <c r="AP559" s="597"/>
      <c r="AQ559" s="597"/>
      <c r="AR559" s="597"/>
      <c r="AS559" s="597"/>
      <c r="AT559" s="597"/>
      <c r="AU559" s="597"/>
      <c r="AV559" s="597"/>
    </row>
    <row r="560" spans="1:48" ht="12.75" customHeight="1">
      <c r="A560" s="595"/>
      <c r="B560" s="601"/>
      <c r="C560" s="601"/>
      <c r="D560" s="601"/>
      <c r="E560" s="601"/>
      <c r="F560" s="603"/>
      <c r="G560" s="601"/>
      <c r="H560" s="601"/>
      <c r="I560" s="601"/>
      <c r="J560" s="601"/>
      <c r="K560" s="601"/>
      <c r="L560" s="601"/>
      <c r="M560" s="603"/>
      <c r="N560" s="601"/>
      <c r="O560" s="597"/>
      <c r="P560" s="601"/>
      <c r="Q560" s="601"/>
      <c r="R560" s="601"/>
      <c r="S560" s="603"/>
      <c r="T560" s="603"/>
      <c r="U560" s="742"/>
      <c r="V560" s="601"/>
      <c r="W560" s="597"/>
      <c r="X560" s="597"/>
      <c r="Y560" s="597"/>
      <c r="Z560" s="597"/>
      <c r="AA560" s="597"/>
      <c r="AB560" s="597"/>
      <c r="AC560" s="597"/>
      <c r="AD560" s="597"/>
      <c r="AE560" s="597"/>
      <c r="AF560" s="597"/>
      <c r="AG560" s="597"/>
      <c r="AH560" s="597"/>
      <c r="AI560" s="597"/>
      <c r="AJ560" s="597"/>
      <c r="AK560" s="597"/>
      <c r="AL560" s="597"/>
      <c r="AM560" s="597"/>
      <c r="AN560" s="597"/>
      <c r="AO560" s="597"/>
      <c r="AP560" s="597"/>
      <c r="AQ560" s="597"/>
      <c r="AR560" s="597"/>
      <c r="AS560" s="597"/>
      <c r="AT560" s="597"/>
      <c r="AU560" s="597"/>
      <c r="AV560" s="597"/>
    </row>
    <row r="561" spans="1:48" ht="12.75" customHeight="1">
      <c r="A561" s="595"/>
      <c r="B561" s="601"/>
      <c r="C561" s="601"/>
      <c r="D561" s="601"/>
      <c r="E561" s="601"/>
      <c r="F561" s="603"/>
      <c r="G561" s="601"/>
      <c r="H561" s="601"/>
      <c r="I561" s="601"/>
      <c r="J561" s="601"/>
      <c r="K561" s="601"/>
      <c r="L561" s="601"/>
      <c r="M561" s="603"/>
      <c r="N561" s="601"/>
      <c r="O561" s="597"/>
      <c r="P561" s="601"/>
      <c r="Q561" s="601"/>
      <c r="R561" s="601"/>
      <c r="S561" s="603"/>
      <c r="T561" s="603"/>
      <c r="U561" s="742"/>
      <c r="V561" s="601"/>
      <c r="W561" s="597"/>
      <c r="X561" s="597"/>
      <c r="Y561" s="597"/>
      <c r="Z561" s="597"/>
      <c r="AA561" s="597"/>
      <c r="AB561" s="597"/>
      <c r="AC561" s="597"/>
      <c r="AD561" s="597"/>
      <c r="AE561" s="597"/>
      <c r="AF561" s="597"/>
      <c r="AG561" s="597"/>
      <c r="AH561" s="597"/>
      <c r="AI561" s="597"/>
      <c r="AJ561" s="597"/>
      <c r="AK561" s="597"/>
      <c r="AL561" s="597"/>
      <c r="AM561" s="597"/>
      <c r="AN561" s="597"/>
      <c r="AO561" s="597"/>
      <c r="AP561" s="597"/>
      <c r="AQ561" s="597"/>
      <c r="AR561" s="597"/>
      <c r="AS561" s="597"/>
      <c r="AT561" s="597"/>
      <c r="AU561" s="597"/>
      <c r="AV561" s="597"/>
    </row>
    <row r="562" spans="1:48" ht="12.75" customHeight="1">
      <c r="A562" s="595"/>
      <c r="B562" s="601"/>
      <c r="C562" s="601"/>
      <c r="D562" s="601"/>
      <c r="E562" s="601"/>
      <c r="F562" s="603"/>
      <c r="G562" s="601"/>
      <c r="H562" s="601"/>
      <c r="I562" s="601"/>
      <c r="J562" s="601"/>
      <c r="K562" s="601"/>
      <c r="L562" s="601"/>
      <c r="M562" s="603"/>
      <c r="N562" s="601"/>
      <c r="O562" s="597"/>
      <c r="P562" s="601"/>
      <c r="Q562" s="601"/>
      <c r="R562" s="601"/>
      <c r="S562" s="603"/>
      <c r="T562" s="603"/>
      <c r="U562" s="742"/>
      <c r="V562" s="601"/>
      <c r="W562" s="597"/>
      <c r="X562" s="597"/>
      <c r="Y562" s="597"/>
      <c r="Z562" s="597"/>
      <c r="AA562" s="597"/>
      <c r="AB562" s="597"/>
      <c r="AC562" s="597"/>
      <c r="AD562" s="597"/>
      <c r="AE562" s="597"/>
      <c r="AF562" s="597"/>
      <c r="AG562" s="597"/>
      <c r="AH562" s="597"/>
      <c r="AI562" s="597"/>
      <c r="AJ562" s="597"/>
      <c r="AK562" s="597"/>
      <c r="AL562" s="597"/>
      <c r="AM562" s="597"/>
      <c r="AN562" s="597"/>
      <c r="AO562" s="597"/>
      <c r="AP562" s="597"/>
      <c r="AQ562" s="597"/>
      <c r="AR562" s="597"/>
      <c r="AS562" s="597"/>
      <c r="AT562" s="597"/>
      <c r="AU562" s="597"/>
      <c r="AV562" s="597"/>
    </row>
    <row r="563" spans="1:48" ht="12.75" customHeight="1">
      <c r="A563" s="595"/>
      <c r="B563" s="601"/>
      <c r="C563" s="601"/>
      <c r="D563" s="601"/>
      <c r="E563" s="601"/>
      <c r="F563" s="603"/>
      <c r="G563" s="601"/>
      <c r="H563" s="601"/>
      <c r="I563" s="601"/>
      <c r="J563" s="601"/>
      <c r="K563" s="601"/>
      <c r="L563" s="601"/>
      <c r="M563" s="603"/>
      <c r="N563" s="601"/>
      <c r="O563" s="597"/>
      <c r="P563" s="601"/>
      <c r="Q563" s="601"/>
      <c r="R563" s="601"/>
      <c r="S563" s="603"/>
      <c r="T563" s="603"/>
      <c r="U563" s="742"/>
      <c r="V563" s="601"/>
      <c r="W563" s="597"/>
      <c r="X563" s="597"/>
      <c r="Y563" s="597"/>
      <c r="Z563" s="597"/>
      <c r="AA563" s="597"/>
      <c r="AB563" s="597"/>
      <c r="AC563" s="597"/>
      <c r="AD563" s="597"/>
      <c r="AE563" s="597"/>
      <c r="AF563" s="597"/>
      <c r="AG563" s="597"/>
      <c r="AH563" s="597"/>
      <c r="AI563" s="597"/>
      <c r="AJ563" s="597"/>
      <c r="AK563" s="597"/>
      <c r="AL563" s="597"/>
      <c r="AM563" s="597"/>
      <c r="AN563" s="597"/>
      <c r="AO563" s="597"/>
      <c r="AP563" s="597"/>
      <c r="AQ563" s="597"/>
      <c r="AR563" s="597"/>
      <c r="AS563" s="597"/>
      <c r="AT563" s="597"/>
      <c r="AU563" s="597"/>
      <c r="AV563" s="597"/>
    </row>
    <row r="564" spans="1:48" ht="12.75" customHeight="1">
      <c r="A564" s="595"/>
      <c r="B564" s="601"/>
      <c r="C564" s="601"/>
      <c r="D564" s="601"/>
      <c r="E564" s="601"/>
      <c r="F564" s="603"/>
      <c r="G564" s="601"/>
      <c r="H564" s="601"/>
      <c r="I564" s="601"/>
      <c r="J564" s="601"/>
      <c r="K564" s="601"/>
      <c r="L564" s="601"/>
      <c r="M564" s="603"/>
      <c r="N564" s="601"/>
      <c r="O564" s="597"/>
      <c r="P564" s="601"/>
      <c r="Q564" s="601"/>
      <c r="R564" s="601"/>
      <c r="S564" s="603"/>
      <c r="T564" s="603"/>
      <c r="U564" s="742"/>
      <c r="V564" s="601"/>
      <c r="W564" s="597"/>
      <c r="X564" s="597"/>
      <c r="Y564" s="597"/>
      <c r="Z564" s="597"/>
      <c r="AA564" s="597"/>
      <c r="AB564" s="597"/>
      <c r="AC564" s="597"/>
      <c r="AD564" s="597"/>
      <c r="AE564" s="597"/>
      <c r="AF564" s="597"/>
      <c r="AG564" s="597"/>
      <c r="AH564" s="597"/>
      <c r="AI564" s="597"/>
      <c r="AJ564" s="597"/>
      <c r="AK564" s="597"/>
      <c r="AL564" s="597"/>
      <c r="AM564" s="597"/>
      <c r="AN564" s="597"/>
      <c r="AO564" s="597"/>
      <c r="AP564" s="597"/>
      <c r="AQ564" s="597"/>
      <c r="AR564" s="597"/>
      <c r="AS564" s="597"/>
      <c r="AT564" s="597"/>
      <c r="AU564" s="597"/>
      <c r="AV564" s="597"/>
    </row>
    <row r="565" spans="1:48" ht="12.75" customHeight="1">
      <c r="A565" s="595"/>
      <c r="B565" s="601"/>
      <c r="C565" s="601"/>
      <c r="D565" s="601"/>
      <c r="E565" s="601"/>
      <c r="F565" s="603"/>
      <c r="G565" s="601"/>
      <c r="H565" s="601"/>
      <c r="I565" s="601"/>
      <c r="J565" s="601"/>
      <c r="K565" s="601"/>
      <c r="L565" s="601"/>
      <c r="M565" s="603"/>
      <c r="N565" s="601"/>
      <c r="O565" s="597"/>
      <c r="P565" s="601"/>
      <c r="Q565" s="601"/>
      <c r="R565" s="601"/>
      <c r="S565" s="603"/>
      <c r="T565" s="603"/>
      <c r="U565" s="742"/>
      <c r="V565" s="601"/>
      <c r="W565" s="597"/>
      <c r="X565" s="597"/>
      <c r="Y565" s="597"/>
      <c r="Z565" s="597"/>
      <c r="AA565" s="597"/>
      <c r="AB565" s="597"/>
      <c r="AC565" s="597"/>
      <c r="AD565" s="597"/>
      <c r="AE565" s="597"/>
      <c r="AF565" s="597"/>
      <c r="AG565" s="597"/>
      <c r="AH565" s="597"/>
      <c r="AI565" s="597"/>
      <c r="AJ565" s="597"/>
      <c r="AK565" s="597"/>
      <c r="AL565" s="597"/>
      <c r="AM565" s="597"/>
      <c r="AN565" s="597"/>
      <c r="AO565" s="597"/>
      <c r="AP565" s="597"/>
      <c r="AQ565" s="597"/>
      <c r="AR565" s="597"/>
      <c r="AS565" s="597"/>
      <c r="AT565" s="597"/>
      <c r="AU565" s="597"/>
      <c r="AV565" s="597"/>
    </row>
    <row r="566" spans="1:48" ht="12.75" customHeight="1">
      <c r="A566" s="595"/>
      <c r="B566" s="601"/>
      <c r="C566" s="601"/>
      <c r="D566" s="601"/>
      <c r="E566" s="601"/>
      <c r="F566" s="603"/>
      <c r="G566" s="601"/>
      <c r="H566" s="601"/>
      <c r="I566" s="601"/>
      <c r="J566" s="601"/>
      <c r="K566" s="601"/>
      <c r="L566" s="601"/>
      <c r="M566" s="603"/>
      <c r="N566" s="601"/>
      <c r="O566" s="597"/>
      <c r="P566" s="601"/>
      <c r="Q566" s="601"/>
      <c r="R566" s="601"/>
      <c r="S566" s="603"/>
      <c r="T566" s="603"/>
      <c r="U566" s="742"/>
      <c r="V566" s="601"/>
      <c r="W566" s="597"/>
      <c r="X566" s="597"/>
      <c r="Y566" s="597"/>
      <c r="Z566" s="597"/>
      <c r="AA566" s="597"/>
      <c r="AB566" s="597"/>
      <c r="AC566" s="597"/>
      <c r="AD566" s="597"/>
      <c r="AE566" s="597"/>
      <c r="AF566" s="597"/>
      <c r="AG566" s="597"/>
      <c r="AH566" s="597"/>
      <c r="AI566" s="597"/>
      <c r="AJ566" s="597"/>
      <c r="AK566" s="597"/>
      <c r="AL566" s="597"/>
      <c r="AM566" s="597"/>
      <c r="AN566" s="597"/>
      <c r="AO566" s="597"/>
      <c r="AP566" s="597"/>
      <c r="AQ566" s="597"/>
      <c r="AR566" s="597"/>
      <c r="AS566" s="597"/>
      <c r="AT566" s="597"/>
      <c r="AU566" s="597"/>
      <c r="AV566" s="597"/>
    </row>
    <row r="567" spans="1:48" ht="12.75" customHeight="1">
      <c r="A567" s="595"/>
      <c r="B567" s="601"/>
      <c r="C567" s="601"/>
      <c r="D567" s="601"/>
      <c r="E567" s="601"/>
      <c r="F567" s="603"/>
      <c r="G567" s="601"/>
      <c r="H567" s="601"/>
      <c r="I567" s="601"/>
      <c r="J567" s="601"/>
      <c r="K567" s="601"/>
      <c r="L567" s="601"/>
      <c r="M567" s="603"/>
      <c r="N567" s="601"/>
      <c r="O567" s="597"/>
      <c r="P567" s="601"/>
      <c r="Q567" s="601"/>
      <c r="R567" s="601"/>
      <c r="S567" s="603"/>
      <c r="T567" s="603"/>
      <c r="U567" s="742"/>
      <c r="V567" s="601"/>
      <c r="W567" s="597"/>
      <c r="X567" s="597"/>
      <c r="Y567" s="597"/>
      <c r="Z567" s="597"/>
      <c r="AA567" s="597"/>
      <c r="AB567" s="597"/>
      <c r="AC567" s="597"/>
      <c r="AD567" s="597"/>
      <c r="AE567" s="597"/>
      <c r="AF567" s="597"/>
      <c r="AG567" s="597"/>
      <c r="AH567" s="597"/>
      <c r="AI567" s="597"/>
      <c r="AJ567" s="597"/>
      <c r="AK567" s="597"/>
      <c r="AL567" s="597"/>
      <c r="AM567" s="597"/>
      <c r="AN567" s="597"/>
      <c r="AO567" s="597"/>
      <c r="AP567" s="597"/>
      <c r="AQ567" s="597"/>
      <c r="AR567" s="597"/>
      <c r="AS567" s="597"/>
      <c r="AT567" s="597"/>
      <c r="AU567" s="597"/>
      <c r="AV567" s="597"/>
    </row>
    <row r="568" spans="1:48" ht="12.75" customHeight="1">
      <c r="A568" s="595"/>
      <c r="B568" s="601"/>
      <c r="C568" s="601"/>
      <c r="D568" s="601"/>
      <c r="E568" s="601"/>
      <c r="F568" s="603"/>
      <c r="G568" s="601"/>
      <c r="H568" s="601"/>
      <c r="I568" s="601"/>
      <c r="J568" s="601"/>
      <c r="K568" s="601"/>
      <c r="L568" s="601"/>
      <c r="M568" s="603"/>
      <c r="N568" s="601"/>
      <c r="O568" s="597"/>
      <c r="P568" s="601"/>
      <c r="Q568" s="601"/>
      <c r="R568" s="601"/>
      <c r="S568" s="603"/>
      <c r="T568" s="603"/>
      <c r="U568" s="742"/>
      <c r="V568" s="601"/>
      <c r="W568" s="597"/>
      <c r="X568" s="597"/>
      <c r="Y568" s="597"/>
      <c r="Z568" s="597"/>
      <c r="AA568" s="597"/>
      <c r="AB568" s="597"/>
      <c r="AC568" s="597"/>
      <c r="AD568" s="597"/>
      <c r="AE568" s="597"/>
      <c r="AF568" s="597"/>
      <c r="AG568" s="597"/>
      <c r="AH568" s="597"/>
      <c r="AI568" s="597"/>
      <c r="AJ568" s="597"/>
      <c r="AK568" s="597"/>
      <c r="AL568" s="597"/>
      <c r="AM568" s="597"/>
      <c r="AN568" s="597"/>
      <c r="AO568" s="597"/>
      <c r="AP568" s="597"/>
      <c r="AQ568" s="597"/>
      <c r="AR568" s="597"/>
      <c r="AS568" s="597"/>
      <c r="AT568" s="597"/>
      <c r="AU568" s="597"/>
      <c r="AV568" s="597"/>
    </row>
    <row r="569" spans="1:48" ht="12.75" customHeight="1">
      <c r="A569" s="595"/>
      <c r="B569" s="601"/>
      <c r="C569" s="601"/>
      <c r="D569" s="601"/>
      <c r="E569" s="601"/>
      <c r="F569" s="603"/>
      <c r="G569" s="601"/>
      <c r="H569" s="601"/>
      <c r="I569" s="601"/>
      <c r="J569" s="601"/>
      <c r="K569" s="601"/>
      <c r="L569" s="601"/>
      <c r="M569" s="603"/>
      <c r="N569" s="601"/>
      <c r="O569" s="597"/>
      <c r="P569" s="601"/>
      <c r="Q569" s="601"/>
      <c r="R569" s="601"/>
      <c r="S569" s="603"/>
      <c r="T569" s="603"/>
      <c r="U569" s="742"/>
      <c r="V569" s="601"/>
      <c r="W569" s="597"/>
      <c r="X569" s="597"/>
      <c r="Y569" s="597"/>
      <c r="Z569" s="597"/>
      <c r="AA569" s="597"/>
      <c r="AB569" s="597"/>
      <c r="AC569" s="597"/>
      <c r="AD569" s="597"/>
      <c r="AE569" s="597"/>
      <c r="AF569" s="597"/>
      <c r="AG569" s="597"/>
      <c r="AH569" s="597"/>
      <c r="AI569" s="597"/>
      <c r="AJ569" s="597"/>
      <c r="AK569" s="597"/>
      <c r="AL569" s="597"/>
      <c r="AM569" s="597"/>
      <c r="AN569" s="597"/>
      <c r="AO569" s="597"/>
      <c r="AP569" s="597"/>
      <c r="AQ569" s="597"/>
      <c r="AR569" s="597"/>
      <c r="AS569" s="597"/>
      <c r="AT569" s="597"/>
      <c r="AU569" s="597"/>
      <c r="AV569" s="597"/>
    </row>
    <row r="570" spans="1:48" ht="12.75" customHeight="1">
      <c r="A570" s="595"/>
      <c r="B570" s="601"/>
      <c r="C570" s="601"/>
      <c r="D570" s="601"/>
      <c r="E570" s="601"/>
      <c r="F570" s="603"/>
      <c r="G570" s="601"/>
      <c r="H570" s="601"/>
      <c r="I570" s="601"/>
      <c r="J570" s="601"/>
      <c r="K570" s="601"/>
      <c r="L570" s="601"/>
      <c r="M570" s="603"/>
      <c r="N570" s="601"/>
      <c r="O570" s="597"/>
      <c r="P570" s="601"/>
      <c r="Q570" s="601"/>
      <c r="R570" s="601"/>
      <c r="S570" s="603"/>
      <c r="T570" s="603"/>
      <c r="U570" s="742"/>
      <c r="V570" s="601"/>
      <c r="W570" s="597"/>
      <c r="X570" s="597"/>
      <c r="Y570" s="597"/>
      <c r="Z570" s="597"/>
      <c r="AA570" s="597"/>
      <c r="AB570" s="597"/>
      <c r="AC570" s="597"/>
      <c r="AD570" s="597"/>
      <c r="AE570" s="597"/>
      <c r="AF570" s="597"/>
      <c r="AG570" s="597"/>
      <c r="AH570" s="597"/>
      <c r="AI570" s="597"/>
      <c r="AJ570" s="597"/>
      <c r="AK570" s="597"/>
      <c r="AL570" s="597"/>
      <c r="AM570" s="597"/>
      <c r="AN570" s="597"/>
      <c r="AO570" s="597"/>
      <c r="AP570" s="597"/>
      <c r="AQ570" s="597"/>
      <c r="AR570" s="597"/>
      <c r="AS570" s="597"/>
      <c r="AT570" s="597"/>
      <c r="AU570" s="597"/>
      <c r="AV570" s="597"/>
    </row>
    <row r="571" spans="1:48" ht="12.75" customHeight="1">
      <c r="A571" s="595"/>
      <c r="B571" s="601"/>
      <c r="C571" s="601"/>
      <c r="D571" s="601"/>
      <c r="E571" s="601"/>
      <c r="F571" s="603"/>
      <c r="G571" s="601"/>
      <c r="H571" s="601"/>
      <c r="I571" s="601"/>
      <c r="J571" s="601"/>
      <c r="K571" s="601"/>
      <c r="L571" s="601"/>
      <c r="M571" s="603"/>
      <c r="N571" s="601"/>
      <c r="O571" s="597"/>
      <c r="P571" s="601"/>
      <c r="Q571" s="601"/>
      <c r="R571" s="601"/>
      <c r="S571" s="603"/>
      <c r="T571" s="603"/>
      <c r="U571" s="742"/>
      <c r="V571" s="601"/>
      <c r="W571" s="597"/>
      <c r="X571" s="597"/>
      <c r="Y571" s="597"/>
      <c r="Z571" s="597"/>
      <c r="AA571" s="597"/>
      <c r="AB571" s="597"/>
      <c r="AC571" s="597"/>
      <c r="AD571" s="597"/>
      <c r="AE571" s="597"/>
      <c r="AF571" s="597"/>
      <c r="AG571" s="597"/>
      <c r="AH571" s="597"/>
      <c r="AI571" s="597"/>
      <c r="AJ571" s="597"/>
      <c r="AK571" s="597"/>
      <c r="AL571" s="597"/>
      <c r="AM571" s="597"/>
      <c r="AN571" s="597"/>
      <c r="AO571" s="597"/>
      <c r="AP571" s="597"/>
      <c r="AQ571" s="597"/>
      <c r="AR571" s="597"/>
      <c r="AS571" s="597"/>
      <c r="AT571" s="597"/>
      <c r="AU571" s="597"/>
      <c r="AV571" s="597"/>
    </row>
    <row r="572" spans="1:48" ht="12.75" customHeight="1">
      <c r="A572" s="595"/>
      <c r="B572" s="601"/>
      <c r="C572" s="601"/>
      <c r="D572" s="601"/>
      <c r="E572" s="601"/>
      <c r="F572" s="603"/>
      <c r="G572" s="601"/>
      <c r="H572" s="601"/>
      <c r="I572" s="601"/>
      <c r="J572" s="601"/>
      <c r="K572" s="601"/>
      <c r="L572" s="601"/>
      <c r="M572" s="603"/>
      <c r="N572" s="601"/>
      <c r="O572" s="597"/>
      <c r="P572" s="601"/>
      <c r="Q572" s="601"/>
      <c r="R572" s="601"/>
      <c r="S572" s="603"/>
      <c r="T572" s="603"/>
      <c r="U572" s="742"/>
      <c r="V572" s="601"/>
      <c r="W572" s="597"/>
      <c r="X572" s="597"/>
      <c r="Y572" s="597"/>
      <c r="Z572" s="597"/>
      <c r="AA572" s="597"/>
      <c r="AB572" s="597"/>
      <c r="AC572" s="597"/>
      <c r="AD572" s="597"/>
      <c r="AE572" s="597"/>
      <c r="AF572" s="597"/>
      <c r="AG572" s="597"/>
      <c r="AH572" s="597"/>
      <c r="AI572" s="597"/>
      <c r="AJ572" s="597"/>
      <c r="AK572" s="597"/>
      <c r="AL572" s="597"/>
      <c r="AM572" s="597"/>
      <c r="AN572" s="597"/>
      <c r="AO572" s="597"/>
      <c r="AP572" s="597"/>
      <c r="AQ572" s="597"/>
      <c r="AR572" s="597"/>
      <c r="AS572" s="597"/>
      <c r="AT572" s="597"/>
      <c r="AU572" s="597"/>
      <c r="AV572" s="597"/>
    </row>
    <row r="573" spans="1:48" ht="12.75" customHeight="1">
      <c r="A573" s="595"/>
      <c r="B573" s="601"/>
      <c r="C573" s="601"/>
      <c r="D573" s="601"/>
      <c r="E573" s="601"/>
      <c r="F573" s="603"/>
      <c r="G573" s="601"/>
      <c r="H573" s="601"/>
      <c r="I573" s="601"/>
      <c r="J573" s="601"/>
      <c r="K573" s="601"/>
      <c r="L573" s="601"/>
      <c r="M573" s="603"/>
      <c r="N573" s="601"/>
      <c r="O573" s="597"/>
      <c r="P573" s="601"/>
      <c r="Q573" s="601"/>
      <c r="R573" s="601"/>
      <c r="S573" s="603"/>
      <c r="T573" s="603"/>
      <c r="U573" s="742"/>
      <c r="V573" s="601"/>
      <c r="W573" s="597"/>
      <c r="X573" s="597"/>
      <c r="Y573" s="597"/>
      <c r="Z573" s="597"/>
      <c r="AA573" s="597"/>
      <c r="AB573" s="597"/>
      <c r="AC573" s="597"/>
      <c r="AD573" s="597"/>
      <c r="AE573" s="597"/>
      <c r="AF573" s="597"/>
      <c r="AG573" s="597"/>
      <c r="AH573" s="597"/>
      <c r="AI573" s="597"/>
      <c r="AJ573" s="597"/>
      <c r="AK573" s="597"/>
      <c r="AL573" s="597"/>
      <c r="AM573" s="597"/>
      <c r="AN573" s="597"/>
      <c r="AO573" s="597"/>
      <c r="AP573" s="597"/>
      <c r="AQ573" s="597"/>
      <c r="AR573" s="597"/>
      <c r="AS573" s="597"/>
      <c r="AT573" s="597"/>
      <c r="AU573" s="597"/>
      <c r="AV573" s="597"/>
    </row>
    <row r="574" spans="1:48" ht="12.75" customHeight="1">
      <c r="A574" s="595"/>
      <c r="B574" s="601"/>
      <c r="C574" s="601"/>
      <c r="D574" s="601"/>
      <c r="E574" s="601"/>
      <c r="F574" s="603"/>
      <c r="G574" s="601"/>
      <c r="H574" s="601"/>
      <c r="I574" s="601"/>
      <c r="J574" s="601"/>
      <c r="K574" s="601"/>
      <c r="L574" s="601"/>
      <c r="M574" s="603"/>
      <c r="N574" s="601"/>
      <c r="O574" s="597"/>
      <c r="P574" s="601"/>
      <c r="Q574" s="601"/>
      <c r="R574" s="601"/>
      <c r="S574" s="603"/>
      <c r="T574" s="603"/>
      <c r="U574" s="742"/>
      <c r="V574" s="601"/>
      <c r="W574" s="597"/>
      <c r="X574" s="597"/>
      <c r="Y574" s="597"/>
      <c r="Z574" s="597"/>
      <c r="AA574" s="597"/>
      <c r="AB574" s="597"/>
      <c r="AC574" s="597"/>
      <c r="AD574" s="597"/>
      <c r="AE574" s="597"/>
      <c r="AF574" s="597"/>
      <c r="AG574" s="597"/>
      <c r="AH574" s="597"/>
      <c r="AI574" s="597"/>
      <c r="AJ574" s="597"/>
      <c r="AK574" s="597"/>
      <c r="AL574" s="597"/>
      <c r="AM574" s="597"/>
      <c r="AN574" s="597"/>
      <c r="AO574" s="597"/>
      <c r="AP574" s="597"/>
      <c r="AQ574" s="597"/>
      <c r="AR574" s="597"/>
      <c r="AS574" s="597"/>
      <c r="AT574" s="597"/>
      <c r="AU574" s="597"/>
      <c r="AV574" s="597"/>
    </row>
    <row r="575" spans="1:48" ht="12.75" customHeight="1">
      <c r="A575" s="595"/>
      <c r="B575" s="601"/>
      <c r="C575" s="601"/>
      <c r="D575" s="601"/>
      <c r="E575" s="601"/>
      <c r="F575" s="603"/>
      <c r="G575" s="601"/>
      <c r="H575" s="601"/>
      <c r="I575" s="601"/>
      <c r="J575" s="601"/>
      <c r="K575" s="601"/>
      <c r="L575" s="601"/>
      <c r="M575" s="603"/>
      <c r="N575" s="601"/>
      <c r="O575" s="597"/>
      <c r="P575" s="601"/>
      <c r="Q575" s="601"/>
      <c r="R575" s="601"/>
      <c r="S575" s="603"/>
      <c r="T575" s="603"/>
      <c r="U575" s="742"/>
      <c r="V575" s="601"/>
      <c r="W575" s="597"/>
      <c r="X575" s="597"/>
      <c r="Y575" s="597"/>
      <c r="Z575" s="597"/>
      <c r="AA575" s="597"/>
      <c r="AB575" s="597"/>
      <c r="AC575" s="597"/>
      <c r="AD575" s="597"/>
      <c r="AE575" s="597"/>
      <c r="AF575" s="597"/>
      <c r="AG575" s="597"/>
      <c r="AH575" s="597"/>
      <c r="AI575" s="597"/>
      <c r="AJ575" s="597"/>
      <c r="AK575" s="597"/>
      <c r="AL575" s="597"/>
      <c r="AM575" s="597"/>
      <c r="AN575" s="597"/>
      <c r="AO575" s="597"/>
      <c r="AP575" s="597"/>
      <c r="AQ575" s="597"/>
      <c r="AR575" s="597"/>
      <c r="AS575" s="597"/>
      <c r="AT575" s="597"/>
      <c r="AU575" s="597"/>
      <c r="AV575" s="597"/>
    </row>
    <row r="576" spans="1:48" ht="12.75" customHeight="1">
      <c r="A576" s="595"/>
      <c r="B576" s="601"/>
      <c r="C576" s="601"/>
      <c r="D576" s="601"/>
      <c r="E576" s="601"/>
      <c r="F576" s="603"/>
      <c r="G576" s="601"/>
      <c r="H576" s="601"/>
      <c r="I576" s="601"/>
      <c r="J576" s="601"/>
      <c r="K576" s="601"/>
      <c r="L576" s="601"/>
      <c r="M576" s="603"/>
      <c r="N576" s="601"/>
      <c r="O576" s="597"/>
      <c r="P576" s="601"/>
      <c r="Q576" s="601"/>
      <c r="R576" s="601"/>
      <c r="S576" s="603"/>
      <c r="T576" s="603"/>
      <c r="U576" s="742"/>
      <c r="V576" s="601"/>
      <c r="W576" s="597"/>
      <c r="X576" s="597"/>
      <c r="Y576" s="597"/>
      <c r="Z576" s="597"/>
      <c r="AA576" s="597"/>
      <c r="AB576" s="597"/>
      <c r="AC576" s="597"/>
      <c r="AD576" s="597"/>
      <c r="AE576" s="597"/>
      <c r="AF576" s="597"/>
      <c r="AG576" s="597"/>
      <c r="AH576" s="597"/>
      <c r="AI576" s="597"/>
      <c r="AJ576" s="597"/>
      <c r="AK576" s="597"/>
      <c r="AL576" s="597"/>
      <c r="AM576" s="597"/>
      <c r="AN576" s="597"/>
      <c r="AO576" s="597"/>
      <c r="AP576" s="597"/>
      <c r="AQ576" s="597"/>
      <c r="AR576" s="597"/>
      <c r="AS576" s="597"/>
      <c r="AT576" s="597"/>
      <c r="AU576" s="597"/>
      <c r="AV576" s="597"/>
    </row>
    <row r="577" spans="1:48" ht="12.75" customHeight="1">
      <c r="A577" s="595"/>
      <c r="B577" s="601"/>
      <c r="C577" s="601"/>
      <c r="D577" s="601"/>
      <c r="E577" s="601"/>
      <c r="F577" s="603"/>
      <c r="G577" s="601"/>
      <c r="H577" s="601"/>
      <c r="I577" s="601"/>
      <c r="J577" s="601"/>
      <c r="K577" s="601"/>
      <c r="L577" s="601"/>
      <c r="M577" s="603"/>
      <c r="N577" s="601"/>
      <c r="O577" s="597"/>
      <c r="P577" s="601"/>
      <c r="Q577" s="601"/>
      <c r="R577" s="601"/>
      <c r="S577" s="603"/>
      <c r="T577" s="603"/>
      <c r="U577" s="742"/>
      <c r="V577" s="601"/>
      <c r="W577" s="597"/>
      <c r="X577" s="597"/>
      <c r="Y577" s="597"/>
      <c r="Z577" s="597"/>
      <c r="AA577" s="597"/>
      <c r="AB577" s="597"/>
      <c r="AC577" s="597"/>
      <c r="AD577" s="597"/>
      <c r="AE577" s="597"/>
      <c r="AF577" s="597"/>
      <c r="AG577" s="597"/>
      <c r="AH577" s="597"/>
      <c r="AI577" s="597"/>
      <c r="AJ577" s="597"/>
      <c r="AK577" s="597"/>
      <c r="AL577" s="597"/>
      <c r="AM577" s="597"/>
      <c r="AN577" s="597"/>
      <c r="AO577" s="597"/>
      <c r="AP577" s="597"/>
      <c r="AQ577" s="597"/>
      <c r="AR577" s="597"/>
      <c r="AS577" s="597"/>
      <c r="AT577" s="597"/>
      <c r="AU577" s="597"/>
      <c r="AV577" s="597"/>
    </row>
    <row r="578" spans="1:48" ht="12.75" customHeight="1">
      <c r="A578" s="595"/>
      <c r="B578" s="601"/>
      <c r="C578" s="601"/>
      <c r="D578" s="601"/>
      <c r="E578" s="601"/>
      <c r="F578" s="603"/>
      <c r="G578" s="601"/>
      <c r="H578" s="601"/>
      <c r="I578" s="601"/>
      <c r="J578" s="601"/>
      <c r="K578" s="601"/>
      <c r="L578" s="601"/>
      <c r="M578" s="603"/>
      <c r="N578" s="601"/>
      <c r="O578" s="597"/>
      <c r="P578" s="601"/>
      <c r="Q578" s="601"/>
      <c r="R578" s="601"/>
      <c r="S578" s="603"/>
      <c r="T578" s="603"/>
      <c r="U578" s="742"/>
      <c r="V578" s="601"/>
      <c r="W578" s="597"/>
      <c r="X578" s="597"/>
      <c r="Y578" s="597"/>
      <c r="Z578" s="597"/>
      <c r="AA578" s="597"/>
      <c r="AB578" s="597"/>
      <c r="AC578" s="597"/>
      <c r="AD578" s="597"/>
      <c r="AE578" s="597"/>
      <c r="AF578" s="597"/>
      <c r="AG578" s="597"/>
      <c r="AH578" s="597"/>
      <c r="AI578" s="597"/>
      <c r="AJ578" s="597"/>
      <c r="AK578" s="597"/>
      <c r="AL578" s="597"/>
      <c r="AM578" s="597"/>
      <c r="AN578" s="597"/>
      <c r="AO578" s="597"/>
      <c r="AP578" s="597"/>
      <c r="AQ578" s="597"/>
      <c r="AR578" s="597"/>
      <c r="AS578" s="597"/>
      <c r="AT578" s="597"/>
      <c r="AU578" s="597"/>
      <c r="AV578" s="597"/>
    </row>
    <row r="579" spans="1:48" ht="12.75" customHeight="1">
      <c r="A579" s="595"/>
      <c r="B579" s="601"/>
      <c r="C579" s="601"/>
      <c r="D579" s="601"/>
      <c r="E579" s="601"/>
      <c r="F579" s="603"/>
      <c r="G579" s="601"/>
      <c r="H579" s="601"/>
      <c r="I579" s="601"/>
      <c r="J579" s="601"/>
      <c r="K579" s="601"/>
      <c r="L579" s="601"/>
      <c r="M579" s="603"/>
      <c r="N579" s="601"/>
      <c r="O579" s="597"/>
      <c r="P579" s="601"/>
      <c r="Q579" s="601"/>
      <c r="R579" s="601"/>
      <c r="S579" s="603"/>
      <c r="T579" s="603"/>
      <c r="U579" s="742"/>
      <c r="V579" s="601"/>
      <c r="W579" s="597"/>
      <c r="X579" s="597"/>
      <c r="Y579" s="597"/>
      <c r="Z579" s="597"/>
      <c r="AA579" s="597"/>
      <c r="AB579" s="597"/>
      <c r="AC579" s="597"/>
      <c r="AD579" s="597"/>
      <c r="AE579" s="597"/>
      <c r="AF579" s="597"/>
      <c r="AG579" s="597"/>
      <c r="AH579" s="597"/>
      <c r="AI579" s="597"/>
      <c r="AJ579" s="597"/>
      <c r="AK579" s="597"/>
      <c r="AL579" s="597"/>
      <c r="AM579" s="597"/>
      <c r="AN579" s="597"/>
      <c r="AO579" s="597"/>
      <c r="AP579" s="597"/>
      <c r="AQ579" s="597"/>
      <c r="AR579" s="597"/>
      <c r="AS579" s="597"/>
      <c r="AT579" s="597"/>
      <c r="AU579" s="597"/>
      <c r="AV579" s="597"/>
    </row>
    <row r="580" spans="1:48" ht="12.75" customHeight="1">
      <c r="A580" s="595"/>
      <c r="B580" s="601"/>
      <c r="C580" s="601"/>
      <c r="D580" s="601"/>
      <c r="E580" s="601"/>
      <c r="F580" s="603"/>
      <c r="G580" s="601"/>
      <c r="H580" s="601"/>
      <c r="I580" s="601"/>
      <c r="J580" s="601"/>
      <c r="K580" s="601"/>
      <c r="L580" s="601"/>
      <c r="M580" s="603"/>
      <c r="N580" s="601"/>
      <c r="O580" s="597"/>
      <c r="P580" s="601"/>
      <c r="Q580" s="601"/>
      <c r="R580" s="601"/>
      <c r="S580" s="603"/>
      <c r="T580" s="603"/>
      <c r="U580" s="742"/>
      <c r="V580" s="601"/>
      <c r="W580" s="597"/>
      <c r="X580" s="597"/>
      <c r="Y580" s="597"/>
      <c r="Z580" s="597"/>
      <c r="AA580" s="597"/>
      <c r="AB580" s="597"/>
      <c r="AC580" s="597"/>
      <c r="AD580" s="597"/>
      <c r="AE580" s="597"/>
      <c r="AF580" s="597"/>
      <c r="AG580" s="597"/>
      <c r="AH580" s="597"/>
      <c r="AI580" s="597"/>
      <c r="AJ580" s="597"/>
      <c r="AK580" s="597"/>
      <c r="AL580" s="597"/>
      <c r="AM580" s="597"/>
      <c r="AN580" s="597"/>
      <c r="AO580" s="597"/>
      <c r="AP580" s="597"/>
      <c r="AQ580" s="597"/>
      <c r="AR580" s="597"/>
      <c r="AS580" s="597"/>
      <c r="AT580" s="597"/>
      <c r="AU580" s="597"/>
      <c r="AV580" s="597"/>
    </row>
    <row r="581" spans="1:48" ht="12.75" customHeight="1">
      <c r="A581" s="595"/>
      <c r="B581" s="601"/>
      <c r="C581" s="601"/>
      <c r="D581" s="601"/>
      <c r="E581" s="601"/>
      <c r="F581" s="603"/>
      <c r="G581" s="601"/>
      <c r="H581" s="601"/>
      <c r="I581" s="601"/>
      <c r="J581" s="601"/>
      <c r="K581" s="601"/>
      <c r="L581" s="601"/>
      <c r="M581" s="603"/>
      <c r="N581" s="601"/>
      <c r="O581" s="597"/>
      <c r="P581" s="601"/>
      <c r="Q581" s="601"/>
      <c r="R581" s="601"/>
      <c r="S581" s="603"/>
      <c r="T581" s="603"/>
      <c r="U581" s="742"/>
      <c r="V581" s="601"/>
      <c r="W581" s="597"/>
      <c r="X581" s="597"/>
      <c r="Y581" s="597"/>
      <c r="Z581" s="597"/>
      <c r="AA581" s="597"/>
      <c r="AB581" s="597"/>
      <c r="AC581" s="597"/>
      <c r="AD581" s="597"/>
      <c r="AE581" s="597"/>
      <c r="AF581" s="597"/>
      <c r="AG581" s="597"/>
      <c r="AH581" s="597"/>
      <c r="AI581" s="597"/>
      <c r="AJ581" s="597"/>
      <c r="AK581" s="597"/>
      <c r="AL581" s="597"/>
      <c r="AM581" s="597"/>
      <c r="AN581" s="597"/>
      <c r="AO581" s="597"/>
      <c r="AP581" s="597"/>
      <c r="AQ581" s="597"/>
      <c r="AR581" s="597"/>
      <c r="AS581" s="597"/>
      <c r="AT581" s="597"/>
      <c r="AU581" s="597"/>
      <c r="AV581" s="597"/>
    </row>
    <row r="582" spans="1:48" ht="12.75" customHeight="1">
      <c r="A582" s="595"/>
      <c r="B582" s="601"/>
      <c r="C582" s="601"/>
      <c r="D582" s="601"/>
      <c r="E582" s="601"/>
      <c r="F582" s="603"/>
      <c r="G582" s="601"/>
      <c r="H582" s="601"/>
      <c r="I582" s="601"/>
      <c r="J582" s="601"/>
      <c r="K582" s="601"/>
      <c r="L582" s="601"/>
      <c r="M582" s="603"/>
      <c r="N582" s="601"/>
      <c r="O582" s="597"/>
      <c r="P582" s="601"/>
      <c r="Q582" s="601"/>
      <c r="R582" s="601"/>
      <c r="S582" s="603"/>
      <c r="T582" s="603"/>
      <c r="U582" s="742"/>
      <c r="V582" s="601"/>
      <c r="W582" s="597"/>
      <c r="X582" s="597"/>
      <c r="Y582" s="597"/>
      <c r="Z582" s="597"/>
      <c r="AA582" s="597"/>
      <c r="AB582" s="597"/>
      <c r="AC582" s="597"/>
      <c r="AD582" s="597"/>
      <c r="AE582" s="597"/>
      <c r="AF582" s="597"/>
      <c r="AG582" s="597"/>
      <c r="AH582" s="597"/>
      <c r="AI582" s="597"/>
      <c r="AJ582" s="597"/>
      <c r="AK582" s="597"/>
      <c r="AL582" s="597"/>
      <c r="AM582" s="597"/>
      <c r="AN582" s="597"/>
      <c r="AO582" s="597"/>
      <c r="AP582" s="597"/>
      <c r="AQ582" s="597"/>
      <c r="AR582" s="597"/>
      <c r="AS582" s="597"/>
      <c r="AT582" s="597"/>
      <c r="AU582" s="597"/>
      <c r="AV582" s="597"/>
    </row>
    <row r="583" spans="1:48" ht="12.75" customHeight="1">
      <c r="A583" s="595"/>
      <c r="B583" s="601"/>
      <c r="C583" s="601"/>
      <c r="D583" s="601"/>
      <c r="E583" s="601"/>
      <c r="F583" s="603"/>
      <c r="G583" s="601"/>
      <c r="H583" s="601"/>
      <c r="I583" s="601"/>
      <c r="J583" s="601"/>
      <c r="K583" s="601"/>
      <c r="L583" s="601"/>
      <c r="M583" s="603"/>
      <c r="N583" s="601"/>
      <c r="O583" s="597"/>
      <c r="P583" s="601"/>
      <c r="Q583" s="601"/>
      <c r="R583" s="601"/>
      <c r="S583" s="603"/>
      <c r="T583" s="603"/>
      <c r="U583" s="742"/>
      <c r="V583" s="601"/>
      <c r="W583" s="597"/>
      <c r="X583" s="597"/>
      <c r="Y583" s="597"/>
      <c r="Z583" s="597"/>
      <c r="AA583" s="597"/>
      <c r="AB583" s="597"/>
      <c r="AC583" s="597"/>
      <c r="AD583" s="597"/>
      <c r="AE583" s="597"/>
      <c r="AF583" s="597"/>
      <c r="AG583" s="597"/>
      <c r="AH583" s="597"/>
      <c r="AI583" s="597"/>
      <c r="AJ583" s="597"/>
      <c r="AK583" s="597"/>
      <c r="AL583" s="597"/>
      <c r="AM583" s="597"/>
      <c r="AN583" s="597"/>
      <c r="AO583" s="597"/>
      <c r="AP583" s="597"/>
      <c r="AQ583" s="597"/>
      <c r="AR583" s="597"/>
      <c r="AS583" s="597"/>
      <c r="AT583" s="597"/>
      <c r="AU583" s="597"/>
      <c r="AV583" s="597"/>
    </row>
    <row r="584" spans="1:48" ht="12.75" customHeight="1">
      <c r="A584" s="595"/>
      <c r="B584" s="601"/>
      <c r="C584" s="601"/>
      <c r="D584" s="601"/>
      <c r="E584" s="601"/>
      <c r="F584" s="603"/>
      <c r="G584" s="601"/>
      <c r="H584" s="601"/>
      <c r="I584" s="601"/>
      <c r="J584" s="601"/>
      <c r="K584" s="601"/>
      <c r="L584" s="601"/>
      <c r="M584" s="603"/>
      <c r="N584" s="601"/>
      <c r="O584" s="597"/>
      <c r="P584" s="601"/>
      <c r="Q584" s="601"/>
      <c r="R584" s="601"/>
      <c r="S584" s="603"/>
      <c r="T584" s="603"/>
      <c r="U584" s="742"/>
      <c r="V584" s="601"/>
      <c r="W584" s="597"/>
      <c r="X584" s="597"/>
      <c r="Y584" s="597"/>
      <c r="Z584" s="597"/>
      <c r="AA584" s="597"/>
      <c r="AB584" s="597"/>
      <c r="AC584" s="597"/>
      <c r="AD584" s="597"/>
      <c r="AE584" s="597"/>
      <c r="AF584" s="597"/>
      <c r="AG584" s="597"/>
      <c r="AH584" s="597"/>
      <c r="AI584" s="597"/>
      <c r="AJ584" s="597"/>
      <c r="AK584" s="597"/>
      <c r="AL584" s="597"/>
      <c r="AM584" s="597"/>
      <c r="AN584" s="597"/>
      <c r="AO584" s="597"/>
      <c r="AP584" s="597"/>
      <c r="AQ584" s="597"/>
      <c r="AR584" s="597"/>
      <c r="AS584" s="597"/>
      <c r="AT584" s="597"/>
      <c r="AU584" s="597"/>
      <c r="AV584" s="597"/>
    </row>
    <row r="585" spans="1:48" ht="12.75" customHeight="1">
      <c r="A585" s="595"/>
      <c r="B585" s="601"/>
      <c r="C585" s="601"/>
      <c r="D585" s="601"/>
      <c r="E585" s="601"/>
      <c r="F585" s="603"/>
      <c r="G585" s="601"/>
      <c r="H585" s="601"/>
      <c r="I585" s="601"/>
      <c r="J585" s="601"/>
      <c r="K585" s="601"/>
      <c r="L585" s="601"/>
      <c r="M585" s="603"/>
      <c r="N585" s="601"/>
      <c r="O585" s="597"/>
      <c r="P585" s="601"/>
      <c r="Q585" s="601"/>
      <c r="R585" s="601"/>
      <c r="S585" s="603"/>
      <c r="T585" s="603"/>
      <c r="U585" s="742"/>
      <c r="V585" s="601"/>
      <c r="W585" s="597"/>
      <c r="X585" s="597"/>
      <c r="Y585" s="597"/>
      <c r="Z585" s="597"/>
      <c r="AA585" s="597"/>
      <c r="AB585" s="597"/>
      <c r="AC585" s="597"/>
      <c r="AD585" s="597"/>
      <c r="AE585" s="597"/>
      <c r="AF585" s="597"/>
      <c r="AG585" s="597"/>
      <c r="AH585" s="597"/>
      <c r="AI585" s="597"/>
      <c r="AJ585" s="597"/>
      <c r="AK585" s="597"/>
      <c r="AL585" s="597"/>
      <c r="AM585" s="597"/>
      <c r="AN585" s="597"/>
      <c r="AO585" s="597"/>
      <c r="AP585" s="597"/>
      <c r="AQ585" s="597"/>
      <c r="AR585" s="597"/>
      <c r="AS585" s="597"/>
      <c r="AT585" s="597"/>
      <c r="AU585" s="597"/>
      <c r="AV585" s="597"/>
    </row>
    <row r="586" spans="1:48" ht="12.75" customHeight="1">
      <c r="A586" s="595"/>
      <c r="B586" s="601"/>
      <c r="C586" s="601"/>
      <c r="D586" s="601"/>
      <c r="E586" s="601"/>
      <c r="F586" s="603"/>
      <c r="G586" s="601"/>
      <c r="H586" s="601"/>
      <c r="I586" s="601"/>
      <c r="J586" s="601"/>
      <c r="K586" s="601"/>
      <c r="L586" s="601"/>
      <c r="M586" s="603"/>
      <c r="N586" s="601"/>
      <c r="O586" s="597"/>
      <c r="P586" s="601"/>
      <c r="Q586" s="601"/>
      <c r="R586" s="601"/>
      <c r="S586" s="603"/>
      <c r="T586" s="603"/>
      <c r="U586" s="742"/>
      <c r="V586" s="601"/>
      <c r="W586" s="597"/>
      <c r="X586" s="597"/>
      <c r="Y586" s="597"/>
      <c r="Z586" s="597"/>
      <c r="AA586" s="597"/>
      <c r="AB586" s="597"/>
      <c r="AC586" s="597"/>
      <c r="AD586" s="597"/>
      <c r="AE586" s="597"/>
      <c r="AF586" s="597"/>
      <c r="AG586" s="597"/>
      <c r="AH586" s="597"/>
      <c r="AI586" s="597"/>
      <c r="AJ586" s="597"/>
      <c r="AK586" s="597"/>
      <c r="AL586" s="597"/>
      <c r="AM586" s="597"/>
      <c r="AN586" s="597"/>
      <c r="AO586" s="597"/>
      <c r="AP586" s="597"/>
      <c r="AQ586" s="597"/>
      <c r="AR586" s="597"/>
      <c r="AS586" s="597"/>
      <c r="AT586" s="597"/>
      <c r="AU586" s="597"/>
      <c r="AV586" s="597"/>
    </row>
    <row r="587" spans="1:48" ht="12.75" customHeight="1">
      <c r="A587" s="595"/>
      <c r="B587" s="601"/>
      <c r="C587" s="601"/>
      <c r="D587" s="601"/>
      <c r="E587" s="601"/>
      <c r="F587" s="603"/>
      <c r="G587" s="601"/>
      <c r="H587" s="601"/>
      <c r="I587" s="601"/>
      <c r="J587" s="601"/>
      <c r="K587" s="601"/>
      <c r="L587" s="601"/>
      <c r="M587" s="603"/>
      <c r="N587" s="601"/>
      <c r="O587" s="597"/>
      <c r="P587" s="601"/>
      <c r="Q587" s="601"/>
      <c r="R587" s="601"/>
      <c r="S587" s="603"/>
      <c r="T587" s="603"/>
      <c r="U587" s="742"/>
      <c r="V587" s="601"/>
      <c r="W587" s="597"/>
      <c r="X587" s="597"/>
      <c r="Y587" s="597"/>
      <c r="Z587" s="597"/>
      <c r="AA587" s="597"/>
      <c r="AB587" s="597"/>
      <c r="AC587" s="597"/>
      <c r="AD587" s="597"/>
      <c r="AE587" s="597"/>
      <c r="AF587" s="597"/>
      <c r="AG587" s="597"/>
      <c r="AH587" s="597"/>
      <c r="AI587" s="597"/>
      <c r="AJ587" s="597"/>
      <c r="AK587" s="597"/>
      <c r="AL587" s="597"/>
      <c r="AM587" s="597"/>
      <c r="AN587" s="597"/>
      <c r="AO587" s="597"/>
      <c r="AP587" s="597"/>
      <c r="AQ587" s="597"/>
      <c r="AR587" s="597"/>
      <c r="AS587" s="597"/>
      <c r="AT587" s="597"/>
      <c r="AU587" s="597"/>
      <c r="AV587" s="597"/>
    </row>
    <row r="588" spans="1:48" ht="12.75" customHeight="1">
      <c r="A588" s="595"/>
      <c r="B588" s="601"/>
      <c r="C588" s="601"/>
      <c r="D588" s="601"/>
      <c r="E588" s="601"/>
      <c r="F588" s="603"/>
      <c r="G588" s="601"/>
      <c r="H588" s="601"/>
      <c r="I588" s="601"/>
      <c r="J588" s="601"/>
      <c r="K588" s="601"/>
      <c r="L588" s="601"/>
      <c r="M588" s="603"/>
      <c r="N588" s="601"/>
      <c r="O588" s="597"/>
      <c r="P588" s="601"/>
      <c r="Q588" s="601"/>
      <c r="R588" s="601"/>
      <c r="S588" s="603"/>
      <c r="T588" s="603"/>
      <c r="U588" s="742"/>
      <c r="V588" s="601"/>
      <c r="W588" s="597"/>
      <c r="X588" s="597"/>
      <c r="Y588" s="597"/>
      <c r="Z588" s="597"/>
      <c r="AA588" s="597"/>
      <c r="AB588" s="597"/>
      <c r="AC588" s="597"/>
      <c r="AD588" s="597"/>
      <c r="AE588" s="597"/>
      <c r="AF588" s="597"/>
      <c r="AG588" s="597"/>
      <c r="AH588" s="597"/>
      <c r="AI588" s="597"/>
      <c r="AJ588" s="597"/>
      <c r="AK588" s="597"/>
      <c r="AL588" s="597"/>
      <c r="AM588" s="597"/>
      <c r="AN588" s="597"/>
      <c r="AO588" s="597"/>
      <c r="AP588" s="597"/>
      <c r="AQ588" s="597"/>
      <c r="AR588" s="597"/>
      <c r="AS588" s="597"/>
      <c r="AT588" s="597"/>
      <c r="AU588" s="597"/>
      <c r="AV588" s="597"/>
    </row>
    <row r="589" spans="1:48" ht="12.75" customHeight="1">
      <c r="A589" s="595"/>
      <c r="B589" s="601"/>
      <c r="C589" s="601"/>
      <c r="D589" s="601"/>
      <c r="E589" s="601"/>
      <c r="F589" s="603"/>
      <c r="G589" s="601"/>
      <c r="H589" s="601"/>
      <c r="I589" s="601"/>
      <c r="J589" s="601"/>
      <c r="K589" s="601"/>
      <c r="L589" s="601"/>
      <c r="M589" s="603"/>
      <c r="N589" s="601"/>
      <c r="O589" s="597"/>
      <c r="P589" s="601"/>
      <c r="Q589" s="601"/>
      <c r="R589" s="601"/>
      <c r="S589" s="603"/>
      <c r="T589" s="603"/>
      <c r="U589" s="742"/>
      <c r="V589" s="601"/>
      <c r="W589" s="597"/>
      <c r="X589" s="597"/>
      <c r="Y589" s="597"/>
      <c r="Z589" s="597"/>
      <c r="AA589" s="597"/>
      <c r="AB589" s="597"/>
      <c r="AC589" s="597"/>
      <c r="AD589" s="597"/>
      <c r="AE589" s="597"/>
      <c r="AF589" s="597"/>
      <c r="AG589" s="597"/>
      <c r="AH589" s="597"/>
      <c r="AI589" s="597"/>
      <c r="AJ589" s="597"/>
      <c r="AK589" s="597"/>
      <c r="AL589" s="597"/>
      <c r="AM589" s="597"/>
      <c r="AN589" s="597"/>
      <c r="AO589" s="597"/>
      <c r="AP589" s="597"/>
      <c r="AQ589" s="597"/>
      <c r="AR589" s="597"/>
      <c r="AS589" s="597"/>
      <c r="AT589" s="597"/>
      <c r="AU589" s="597"/>
      <c r="AV589" s="597"/>
    </row>
    <row r="590" spans="1:48" ht="12.75" customHeight="1">
      <c r="A590" s="595"/>
      <c r="B590" s="601"/>
      <c r="C590" s="601"/>
      <c r="D590" s="601"/>
      <c r="E590" s="601"/>
      <c r="F590" s="603"/>
      <c r="G590" s="601"/>
      <c r="H590" s="601"/>
      <c r="I590" s="601"/>
      <c r="J590" s="601"/>
      <c r="K590" s="601"/>
      <c r="L590" s="601"/>
      <c r="M590" s="603"/>
      <c r="N590" s="601"/>
      <c r="O590" s="597"/>
      <c r="P590" s="601"/>
      <c r="Q590" s="601"/>
      <c r="R590" s="601"/>
      <c r="S590" s="603"/>
      <c r="T590" s="603"/>
      <c r="U590" s="742"/>
      <c r="V590" s="601"/>
      <c r="W590" s="597"/>
      <c r="X590" s="597"/>
      <c r="Y590" s="597"/>
      <c r="Z590" s="597"/>
      <c r="AA590" s="597"/>
      <c r="AB590" s="597"/>
      <c r="AC590" s="597"/>
      <c r="AD590" s="597"/>
      <c r="AE590" s="597"/>
      <c r="AF590" s="597"/>
      <c r="AG590" s="597"/>
      <c r="AH590" s="597"/>
      <c r="AI590" s="597"/>
      <c r="AJ590" s="597"/>
      <c r="AK590" s="597"/>
      <c r="AL590" s="597"/>
      <c r="AM590" s="597"/>
      <c r="AN590" s="597"/>
      <c r="AO590" s="597"/>
      <c r="AP590" s="597"/>
      <c r="AQ590" s="597"/>
      <c r="AR590" s="597"/>
      <c r="AS590" s="597"/>
      <c r="AT590" s="597"/>
      <c r="AU590" s="597"/>
      <c r="AV590" s="597"/>
    </row>
    <row r="591" spans="1:48" ht="12.75" customHeight="1">
      <c r="A591" s="595"/>
      <c r="B591" s="601"/>
      <c r="C591" s="601"/>
      <c r="D591" s="601"/>
      <c r="E591" s="601"/>
      <c r="F591" s="603"/>
      <c r="G591" s="601"/>
      <c r="H591" s="601"/>
      <c r="I591" s="601"/>
      <c r="J591" s="601"/>
      <c r="K591" s="601"/>
      <c r="L591" s="601"/>
      <c r="M591" s="603"/>
      <c r="N591" s="601"/>
      <c r="O591" s="597"/>
      <c r="P591" s="601"/>
      <c r="Q591" s="601"/>
      <c r="R591" s="601"/>
      <c r="S591" s="603"/>
      <c r="T591" s="603"/>
      <c r="U591" s="742"/>
      <c r="V591" s="601"/>
      <c r="W591" s="597"/>
      <c r="X591" s="597"/>
      <c r="Y591" s="597"/>
      <c r="Z591" s="597"/>
      <c r="AA591" s="597"/>
      <c r="AB591" s="597"/>
      <c r="AC591" s="597"/>
      <c r="AD591" s="597"/>
      <c r="AE591" s="597"/>
      <c r="AF591" s="597"/>
      <c r="AG591" s="597"/>
      <c r="AH591" s="597"/>
      <c r="AI591" s="597"/>
      <c r="AJ591" s="597"/>
      <c r="AK591" s="597"/>
      <c r="AL591" s="597"/>
      <c r="AM591" s="597"/>
      <c r="AN591" s="597"/>
      <c r="AO591" s="597"/>
      <c r="AP591" s="597"/>
      <c r="AQ591" s="597"/>
      <c r="AR591" s="597"/>
      <c r="AS591" s="597"/>
      <c r="AT591" s="597"/>
      <c r="AU591" s="597"/>
      <c r="AV591" s="597"/>
    </row>
    <row r="592" spans="1:48" ht="12.75" customHeight="1">
      <c r="A592" s="595"/>
      <c r="B592" s="601"/>
      <c r="C592" s="601"/>
      <c r="D592" s="601"/>
      <c r="E592" s="601"/>
      <c r="F592" s="603"/>
      <c r="G592" s="601"/>
      <c r="H592" s="601"/>
      <c r="I592" s="601"/>
      <c r="J592" s="601"/>
      <c r="K592" s="601"/>
      <c r="L592" s="601"/>
      <c r="M592" s="603"/>
      <c r="N592" s="601"/>
      <c r="O592" s="597"/>
      <c r="P592" s="601"/>
      <c r="Q592" s="601"/>
      <c r="R592" s="601"/>
      <c r="S592" s="603"/>
      <c r="T592" s="603"/>
      <c r="U592" s="742"/>
      <c r="V592" s="601"/>
      <c r="W592" s="597"/>
      <c r="X592" s="597"/>
      <c r="Y592" s="597"/>
      <c r="Z592" s="597"/>
      <c r="AA592" s="597"/>
      <c r="AB592" s="597"/>
      <c r="AC592" s="597"/>
      <c r="AD592" s="597"/>
      <c r="AE592" s="597"/>
      <c r="AF592" s="597"/>
      <c r="AG592" s="597"/>
      <c r="AH592" s="597"/>
      <c r="AI592" s="597"/>
      <c r="AJ592" s="597"/>
      <c r="AK592" s="597"/>
      <c r="AL592" s="597"/>
      <c r="AM592" s="597"/>
      <c r="AN592" s="597"/>
      <c r="AO592" s="597"/>
      <c r="AP592" s="597"/>
      <c r="AQ592" s="597"/>
      <c r="AR592" s="597"/>
      <c r="AS592" s="597"/>
      <c r="AT592" s="597"/>
      <c r="AU592" s="597"/>
      <c r="AV592" s="597"/>
    </row>
    <row r="593" spans="1:48" ht="12.75" customHeight="1">
      <c r="A593" s="595"/>
      <c r="B593" s="601"/>
      <c r="C593" s="601"/>
      <c r="D593" s="601"/>
      <c r="E593" s="601"/>
      <c r="F593" s="603"/>
      <c r="G593" s="601"/>
      <c r="H593" s="601"/>
      <c r="I593" s="601"/>
      <c r="J593" s="601"/>
      <c r="K593" s="601"/>
      <c r="L593" s="601"/>
      <c r="M593" s="603"/>
      <c r="N593" s="601"/>
      <c r="O593" s="597"/>
      <c r="P593" s="601"/>
      <c r="Q593" s="601"/>
      <c r="R593" s="601"/>
      <c r="S593" s="603"/>
      <c r="T593" s="603"/>
      <c r="U593" s="742"/>
      <c r="V593" s="601"/>
      <c r="W593" s="597"/>
      <c r="X593" s="597"/>
      <c r="Y593" s="597"/>
      <c r="Z593" s="597"/>
      <c r="AA593" s="597"/>
      <c r="AB593" s="597"/>
      <c r="AC593" s="597"/>
      <c r="AD593" s="597"/>
      <c r="AE593" s="597"/>
      <c r="AF593" s="597"/>
      <c r="AG593" s="597"/>
      <c r="AH593" s="597"/>
      <c r="AI593" s="597"/>
      <c r="AJ593" s="597"/>
      <c r="AK593" s="597"/>
      <c r="AL593" s="597"/>
      <c r="AM593" s="597"/>
      <c r="AN593" s="597"/>
      <c r="AO593" s="597"/>
      <c r="AP593" s="597"/>
      <c r="AQ593" s="597"/>
      <c r="AR593" s="597"/>
      <c r="AS593" s="597"/>
      <c r="AT593" s="597"/>
      <c r="AU593" s="597"/>
      <c r="AV593" s="597"/>
    </row>
    <row r="594" spans="1:48" ht="12.75" customHeight="1">
      <c r="A594" s="595"/>
      <c r="B594" s="601"/>
      <c r="C594" s="601"/>
      <c r="D594" s="601"/>
      <c r="E594" s="601"/>
      <c r="F594" s="603"/>
      <c r="G594" s="601"/>
      <c r="H594" s="601"/>
      <c r="I594" s="601"/>
      <c r="J594" s="601"/>
      <c r="K594" s="601"/>
      <c r="L594" s="601"/>
      <c r="M594" s="603"/>
      <c r="N594" s="601"/>
      <c r="O594" s="597"/>
      <c r="P594" s="601"/>
      <c r="Q594" s="601"/>
      <c r="R594" s="601"/>
      <c r="S594" s="603"/>
      <c r="T594" s="603"/>
      <c r="U594" s="742"/>
      <c r="V594" s="601"/>
      <c r="W594" s="597"/>
      <c r="X594" s="597"/>
      <c r="Y594" s="597"/>
      <c r="Z594" s="597"/>
      <c r="AA594" s="597"/>
      <c r="AB594" s="597"/>
      <c r="AC594" s="597"/>
      <c r="AD594" s="597"/>
      <c r="AE594" s="597"/>
      <c r="AF594" s="597"/>
      <c r="AG594" s="597"/>
      <c r="AH594" s="597"/>
      <c r="AI594" s="597"/>
      <c r="AJ594" s="597"/>
      <c r="AK594" s="597"/>
      <c r="AL594" s="597"/>
      <c r="AM594" s="597"/>
      <c r="AN594" s="597"/>
      <c r="AO594" s="597"/>
      <c r="AP594" s="597"/>
      <c r="AQ594" s="597"/>
      <c r="AR594" s="597"/>
      <c r="AS594" s="597"/>
      <c r="AT594" s="597"/>
      <c r="AU594" s="597"/>
      <c r="AV594" s="597"/>
    </row>
    <row r="595" spans="1:48" ht="12.75" customHeight="1">
      <c r="A595" s="595"/>
      <c r="B595" s="601"/>
      <c r="C595" s="601"/>
      <c r="D595" s="601"/>
      <c r="E595" s="601"/>
      <c r="F595" s="603"/>
      <c r="G595" s="601"/>
      <c r="H595" s="601"/>
      <c r="I595" s="601"/>
      <c r="J595" s="601"/>
      <c r="K595" s="601"/>
      <c r="L595" s="601"/>
      <c r="M595" s="603"/>
      <c r="N595" s="601"/>
      <c r="O595" s="597"/>
      <c r="P595" s="601"/>
      <c r="Q595" s="601"/>
      <c r="R595" s="601"/>
      <c r="S595" s="603"/>
      <c r="T595" s="603"/>
      <c r="U595" s="742"/>
      <c r="V595" s="601"/>
      <c r="W595" s="597"/>
      <c r="X595" s="597"/>
      <c r="Y595" s="597"/>
      <c r="Z595" s="597"/>
      <c r="AA595" s="597"/>
      <c r="AB595" s="597"/>
      <c r="AC595" s="597"/>
      <c r="AD595" s="597"/>
      <c r="AE595" s="597"/>
      <c r="AF595" s="597"/>
      <c r="AG595" s="597"/>
      <c r="AH595" s="597"/>
      <c r="AI595" s="597"/>
      <c r="AJ595" s="597"/>
      <c r="AK595" s="597"/>
      <c r="AL595" s="597"/>
      <c r="AM595" s="597"/>
      <c r="AN595" s="597"/>
      <c r="AO595" s="597"/>
      <c r="AP595" s="597"/>
      <c r="AQ595" s="597"/>
      <c r="AR595" s="597"/>
      <c r="AS595" s="597"/>
      <c r="AT595" s="597"/>
      <c r="AU595" s="597"/>
      <c r="AV595" s="597"/>
    </row>
    <row r="596" spans="1:48" ht="12.75" customHeight="1">
      <c r="A596" s="595"/>
      <c r="B596" s="601"/>
      <c r="C596" s="601"/>
      <c r="D596" s="601"/>
      <c r="E596" s="601"/>
      <c r="F596" s="603"/>
      <c r="G596" s="601"/>
      <c r="H596" s="601"/>
      <c r="I596" s="601"/>
      <c r="J596" s="601"/>
      <c r="K596" s="601"/>
      <c r="L596" s="601"/>
      <c r="M596" s="603"/>
      <c r="N596" s="601"/>
      <c r="O596" s="597"/>
      <c r="P596" s="601"/>
      <c r="Q596" s="601"/>
      <c r="R596" s="601"/>
      <c r="S596" s="603"/>
      <c r="T596" s="603"/>
      <c r="U596" s="742"/>
      <c r="V596" s="601"/>
      <c r="W596" s="597"/>
      <c r="X596" s="597"/>
      <c r="Y596" s="597"/>
      <c r="Z596" s="597"/>
      <c r="AA596" s="597"/>
      <c r="AB596" s="597"/>
      <c r="AC596" s="597"/>
      <c r="AD596" s="597"/>
      <c r="AE596" s="597"/>
      <c r="AF596" s="597"/>
      <c r="AG596" s="597"/>
      <c r="AH596" s="597"/>
      <c r="AI596" s="597"/>
      <c r="AJ596" s="597"/>
      <c r="AK596" s="597"/>
      <c r="AL596" s="597"/>
      <c r="AM596" s="597"/>
      <c r="AN596" s="597"/>
      <c r="AO596" s="597"/>
      <c r="AP596" s="597"/>
      <c r="AQ596" s="597"/>
      <c r="AR596" s="597"/>
      <c r="AS596" s="597"/>
      <c r="AT596" s="597"/>
      <c r="AU596" s="597"/>
      <c r="AV596" s="597"/>
    </row>
    <row r="597" spans="1:48" ht="12.75" customHeight="1">
      <c r="A597" s="595"/>
      <c r="B597" s="601"/>
      <c r="C597" s="601"/>
      <c r="D597" s="601"/>
      <c r="E597" s="601"/>
      <c r="F597" s="603"/>
      <c r="G597" s="601"/>
      <c r="H597" s="601"/>
      <c r="I597" s="601"/>
      <c r="J597" s="601"/>
      <c r="K597" s="601"/>
      <c r="L597" s="601"/>
      <c r="M597" s="603"/>
      <c r="N597" s="601"/>
      <c r="O597" s="597"/>
      <c r="P597" s="601"/>
      <c r="Q597" s="601"/>
      <c r="R597" s="601"/>
      <c r="S597" s="603"/>
      <c r="T597" s="603"/>
      <c r="U597" s="742"/>
      <c r="V597" s="601"/>
      <c r="W597" s="597"/>
      <c r="X597" s="597"/>
      <c r="Y597" s="597"/>
      <c r="Z597" s="597"/>
      <c r="AA597" s="597"/>
      <c r="AB597" s="597"/>
      <c r="AC597" s="597"/>
      <c r="AD597" s="597"/>
      <c r="AE597" s="597"/>
      <c r="AF597" s="597"/>
      <c r="AG597" s="597"/>
      <c r="AH597" s="597"/>
      <c r="AI597" s="597"/>
      <c r="AJ597" s="597"/>
      <c r="AK597" s="597"/>
      <c r="AL597" s="597"/>
      <c r="AM597" s="597"/>
      <c r="AN597" s="597"/>
      <c r="AO597" s="597"/>
      <c r="AP597" s="597"/>
      <c r="AQ597" s="597"/>
      <c r="AR597" s="597"/>
      <c r="AS597" s="597"/>
      <c r="AT597" s="597"/>
      <c r="AU597" s="597"/>
      <c r="AV597" s="597"/>
    </row>
    <row r="598" spans="1:48" ht="12.75" customHeight="1">
      <c r="A598" s="595"/>
      <c r="B598" s="601"/>
      <c r="C598" s="601"/>
      <c r="D598" s="601"/>
      <c r="E598" s="601"/>
      <c r="F598" s="603"/>
      <c r="G598" s="601"/>
      <c r="H598" s="601"/>
      <c r="I598" s="601"/>
      <c r="J598" s="601"/>
      <c r="K598" s="601"/>
      <c r="L598" s="601"/>
      <c r="M598" s="603"/>
      <c r="N598" s="601"/>
      <c r="O598" s="597"/>
      <c r="P598" s="601"/>
      <c r="Q598" s="601"/>
      <c r="R598" s="601"/>
      <c r="S598" s="603"/>
      <c r="T598" s="603"/>
      <c r="U598" s="742"/>
      <c r="V598" s="601"/>
      <c r="W598" s="597"/>
      <c r="X598" s="597"/>
      <c r="Y598" s="597"/>
      <c r="Z598" s="597"/>
      <c r="AA598" s="597"/>
      <c r="AB598" s="597"/>
      <c r="AC598" s="597"/>
      <c r="AD598" s="597"/>
      <c r="AE598" s="597"/>
      <c r="AF598" s="597"/>
      <c r="AG598" s="597"/>
      <c r="AH598" s="597"/>
      <c r="AI598" s="597"/>
      <c r="AJ598" s="597"/>
      <c r="AK598" s="597"/>
      <c r="AL598" s="597"/>
      <c r="AM598" s="597"/>
      <c r="AN598" s="597"/>
      <c r="AO598" s="597"/>
      <c r="AP598" s="597"/>
      <c r="AQ598" s="597"/>
      <c r="AR598" s="597"/>
      <c r="AS598" s="597"/>
      <c r="AT598" s="597"/>
      <c r="AU598" s="597"/>
      <c r="AV598" s="597"/>
    </row>
    <row r="599" spans="1:48" ht="12.75" customHeight="1">
      <c r="A599" s="595"/>
      <c r="B599" s="601"/>
      <c r="C599" s="601"/>
      <c r="D599" s="601"/>
      <c r="E599" s="601"/>
      <c r="F599" s="603"/>
      <c r="G599" s="601"/>
      <c r="H599" s="601"/>
      <c r="I599" s="601"/>
      <c r="J599" s="601"/>
      <c r="K599" s="601"/>
      <c r="L599" s="601"/>
      <c r="M599" s="603"/>
      <c r="N599" s="601"/>
      <c r="O599" s="597"/>
      <c r="P599" s="601"/>
      <c r="Q599" s="601"/>
      <c r="R599" s="601"/>
      <c r="S599" s="603"/>
      <c r="T599" s="603"/>
      <c r="U599" s="742"/>
      <c r="V599" s="601"/>
      <c r="W599" s="597"/>
      <c r="X599" s="597"/>
      <c r="Y599" s="597"/>
      <c r="Z599" s="597"/>
      <c r="AA599" s="597"/>
      <c r="AB599" s="597"/>
      <c r="AC599" s="597"/>
      <c r="AD599" s="597"/>
      <c r="AE599" s="597"/>
      <c r="AF599" s="597"/>
      <c r="AG599" s="597"/>
      <c r="AH599" s="597"/>
      <c r="AI599" s="597"/>
      <c r="AJ599" s="597"/>
      <c r="AK599" s="597"/>
      <c r="AL599" s="597"/>
      <c r="AM599" s="597"/>
      <c r="AN599" s="597"/>
      <c r="AO599" s="597"/>
      <c r="AP599" s="597"/>
      <c r="AQ599" s="597"/>
      <c r="AR599" s="597"/>
      <c r="AS599" s="597"/>
      <c r="AT599" s="597"/>
      <c r="AU599" s="597"/>
      <c r="AV599" s="597"/>
    </row>
    <row r="600" spans="1:48" ht="12.75" customHeight="1">
      <c r="A600" s="595"/>
      <c r="B600" s="601"/>
      <c r="C600" s="601"/>
      <c r="D600" s="601"/>
      <c r="E600" s="601"/>
      <c r="F600" s="603"/>
      <c r="G600" s="601"/>
      <c r="H600" s="601"/>
      <c r="I600" s="601"/>
      <c r="J600" s="601"/>
      <c r="K600" s="601"/>
      <c r="L600" s="601"/>
      <c r="M600" s="603"/>
      <c r="N600" s="601"/>
      <c r="O600" s="597"/>
      <c r="P600" s="601"/>
      <c r="Q600" s="601"/>
      <c r="R600" s="601"/>
      <c r="S600" s="603"/>
      <c r="T600" s="603"/>
      <c r="U600" s="742"/>
      <c r="V600" s="601"/>
      <c r="W600" s="597"/>
      <c r="X600" s="597"/>
      <c r="Y600" s="597"/>
      <c r="Z600" s="597"/>
      <c r="AA600" s="597"/>
      <c r="AB600" s="597"/>
      <c r="AC600" s="597"/>
      <c r="AD600" s="597"/>
      <c r="AE600" s="597"/>
      <c r="AF600" s="597"/>
      <c r="AG600" s="597"/>
      <c r="AH600" s="597"/>
      <c r="AI600" s="597"/>
      <c r="AJ600" s="597"/>
      <c r="AK600" s="597"/>
      <c r="AL600" s="597"/>
      <c r="AM600" s="597"/>
      <c r="AN600" s="597"/>
      <c r="AO600" s="597"/>
      <c r="AP600" s="597"/>
      <c r="AQ600" s="597"/>
      <c r="AR600" s="597"/>
      <c r="AS600" s="597"/>
      <c r="AT600" s="597"/>
      <c r="AU600" s="597"/>
      <c r="AV600" s="597"/>
    </row>
    <row r="601" spans="1:48" ht="12.75" customHeight="1">
      <c r="A601" s="595"/>
      <c r="B601" s="601"/>
      <c r="C601" s="601"/>
      <c r="D601" s="601"/>
      <c r="E601" s="601"/>
      <c r="F601" s="603"/>
      <c r="G601" s="601"/>
      <c r="H601" s="601"/>
      <c r="I601" s="601"/>
      <c r="J601" s="601"/>
      <c r="K601" s="601"/>
      <c r="L601" s="601"/>
      <c r="M601" s="603"/>
      <c r="N601" s="601"/>
      <c r="O601" s="597"/>
      <c r="P601" s="601"/>
      <c r="Q601" s="601"/>
      <c r="R601" s="601"/>
      <c r="S601" s="603"/>
      <c r="T601" s="603"/>
      <c r="U601" s="742"/>
      <c r="V601" s="601"/>
      <c r="W601" s="597"/>
      <c r="X601" s="597"/>
      <c r="Y601" s="597"/>
      <c r="Z601" s="597"/>
      <c r="AA601" s="597"/>
      <c r="AB601" s="597"/>
      <c r="AC601" s="597"/>
      <c r="AD601" s="597"/>
      <c r="AE601" s="597"/>
      <c r="AF601" s="597"/>
      <c r="AG601" s="597"/>
      <c r="AH601" s="597"/>
      <c r="AI601" s="597"/>
      <c r="AJ601" s="597"/>
      <c r="AK601" s="597"/>
      <c r="AL601" s="597"/>
      <c r="AM601" s="597"/>
      <c r="AN601" s="597"/>
      <c r="AO601" s="597"/>
      <c r="AP601" s="597"/>
      <c r="AQ601" s="597"/>
      <c r="AR601" s="597"/>
      <c r="AS601" s="597"/>
      <c r="AT601" s="597"/>
      <c r="AU601" s="597"/>
      <c r="AV601" s="597"/>
    </row>
    <row r="602" spans="1:48" ht="12.75" customHeight="1">
      <c r="A602" s="595"/>
      <c r="B602" s="601"/>
      <c r="C602" s="601"/>
      <c r="D602" s="601"/>
      <c r="E602" s="601"/>
      <c r="F602" s="603"/>
      <c r="G602" s="601"/>
      <c r="H602" s="601"/>
      <c r="I602" s="601"/>
      <c r="J602" s="601"/>
      <c r="K602" s="601"/>
      <c r="L602" s="601"/>
      <c r="M602" s="603"/>
      <c r="N602" s="601"/>
      <c r="O602" s="597"/>
      <c r="P602" s="601"/>
      <c r="Q602" s="601"/>
      <c r="R602" s="601"/>
      <c r="S602" s="603"/>
      <c r="T602" s="603"/>
      <c r="U602" s="742"/>
      <c r="V602" s="601"/>
      <c r="W602" s="597"/>
      <c r="X602" s="597"/>
      <c r="Y602" s="597"/>
      <c r="Z602" s="597"/>
      <c r="AA602" s="597"/>
      <c r="AB602" s="597"/>
      <c r="AC602" s="597"/>
      <c r="AD602" s="597"/>
      <c r="AE602" s="597"/>
      <c r="AF602" s="597"/>
      <c r="AG602" s="597"/>
      <c r="AH602" s="597"/>
      <c r="AI602" s="597"/>
      <c r="AJ602" s="597"/>
      <c r="AK602" s="597"/>
      <c r="AL602" s="597"/>
      <c r="AM602" s="597"/>
      <c r="AN602" s="597"/>
      <c r="AO602" s="597"/>
      <c r="AP602" s="597"/>
      <c r="AQ602" s="597"/>
      <c r="AR602" s="597"/>
      <c r="AS602" s="597"/>
      <c r="AT602" s="597"/>
      <c r="AU602" s="597"/>
      <c r="AV602" s="597"/>
    </row>
    <row r="603" spans="1:48" ht="12.75" customHeight="1">
      <c r="A603" s="595"/>
      <c r="B603" s="601"/>
      <c r="C603" s="601"/>
      <c r="D603" s="601"/>
      <c r="E603" s="601"/>
      <c r="F603" s="603"/>
      <c r="G603" s="601"/>
      <c r="H603" s="601"/>
      <c r="I603" s="601"/>
      <c r="J603" s="601"/>
      <c r="K603" s="601"/>
      <c r="L603" s="601"/>
      <c r="M603" s="603"/>
      <c r="N603" s="601"/>
      <c r="O603" s="597"/>
      <c r="P603" s="601"/>
      <c r="Q603" s="601"/>
      <c r="R603" s="601"/>
      <c r="S603" s="603"/>
      <c r="T603" s="603"/>
      <c r="U603" s="742"/>
      <c r="V603" s="601"/>
      <c r="W603" s="597"/>
      <c r="X603" s="597"/>
      <c r="Y603" s="597"/>
      <c r="Z603" s="597"/>
      <c r="AA603" s="597"/>
      <c r="AB603" s="597"/>
      <c r="AC603" s="597"/>
      <c r="AD603" s="597"/>
      <c r="AE603" s="597"/>
      <c r="AF603" s="597"/>
      <c r="AG603" s="597"/>
      <c r="AH603" s="597"/>
      <c r="AI603" s="597"/>
      <c r="AJ603" s="597"/>
      <c r="AK603" s="597"/>
      <c r="AL603" s="597"/>
      <c r="AM603" s="597"/>
      <c r="AN603" s="597"/>
      <c r="AO603" s="597"/>
      <c r="AP603" s="597"/>
      <c r="AQ603" s="597"/>
      <c r="AR603" s="597"/>
      <c r="AS603" s="597"/>
      <c r="AT603" s="597"/>
      <c r="AU603" s="597"/>
      <c r="AV603" s="597"/>
    </row>
    <row r="604" spans="1:48" ht="12.75" customHeight="1">
      <c r="A604" s="595"/>
      <c r="B604" s="601"/>
      <c r="C604" s="601"/>
      <c r="D604" s="601"/>
      <c r="E604" s="601"/>
      <c r="F604" s="603"/>
      <c r="G604" s="601"/>
      <c r="H604" s="601"/>
      <c r="I604" s="601"/>
      <c r="J604" s="601"/>
      <c r="K604" s="601"/>
      <c r="L604" s="601"/>
      <c r="M604" s="603"/>
      <c r="N604" s="601"/>
      <c r="O604" s="597"/>
      <c r="P604" s="601"/>
      <c r="Q604" s="601"/>
      <c r="R604" s="601"/>
      <c r="S604" s="603"/>
      <c r="T604" s="603"/>
      <c r="U604" s="742"/>
      <c r="V604" s="601"/>
      <c r="W604" s="597"/>
      <c r="X604" s="597"/>
      <c r="Y604" s="597"/>
      <c r="Z604" s="597"/>
      <c r="AA604" s="597"/>
      <c r="AB604" s="597"/>
      <c r="AC604" s="597"/>
      <c r="AD604" s="597"/>
      <c r="AE604" s="597"/>
      <c r="AF604" s="597"/>
      <c r="AG604" s="597"/>
      <c r="AH604" s="597"/>
      <c r="AI604" s="597"/>
      <c r="AJ604" s="597"/>
      <c r="AK604" s="597"/>
      <c r="AL604" s="597"/>
      <c r="AM604" s="597"/>
      <c r="AN604" s="597"/>
      <c r="AO604" s="597"/>
      <c r="AP604" s="597"/>
      <c r="AQ604" s="597"/>
      <c r="AR604" s="597"/>
      <c r="AS604" s="597"/>
      <c r="AT604" s="597"/>
      <c r="AU604" s="597"/>
      <c r="AV604" s="597"/>
    </row>
    <row r="605" spans="1:48" ht="12.75" customHeight="1">
      <c r="A605" s="595"/>
      <c r="B605" s="601"/>
      <c r="C605" s="601"/>
      <c r="D605" s="601"/>
      <c r="E605" s="601"/>
      <c r="F605" s="603"/>
      <c r="G605" s="601"/>
      <c r="H605" s="601"/>
      <c r="I605" s="601"/>
      <c r="J605" s="601"/>
      <c r="K605" s="601"/>
      <c r="L605" s="601"/>
      <c r="M605" s="603"/>
      <c r="N605" s="601"/>
      <c r="O605" s="597"/>
      <c r="P605" s="601"/>
      <c r="Q605" s="601"/>
      <c r="R605" s="601"/>
      <c r="S605" s="603"/>
      <c r="T605" s="603"/>
      <c r="U605" s="742"/>
      <c r="V605" s="601"/>
      <c r="W605" s="597"/>
      <c r="X605" s="597"/>
      <c r="Y605" s="597"/>
      <c r="Z605" s="597"/>
      <c r="AA605" s="597"/>
      <c r="AB605" s="597"/>
      <c r="AC605" s="597"/>
      <c r="AD605" s="597"/>
      <c r="AE605" s="597"/>
      <c r="AF605" s="597"/>
      <c r="AG605" s="597"/>
      <c r="AH605" s="597"/>
      <c r="AI605" s="597"/>
      <c r="AJ605" s="597"/>
      <c r="AK605" s="597"/>
      <c r="AL605" s="597"/>
      <c r="AM605" s="597"/>
      <c r="AN605" s="597"/>
      <c r="AO605" s="597"/>
      <c r="AP605" s="597"/>
      <c r="AQ605" s="597"/>
      <c r="AR605" s="597"/>
      <c r="AS605" s="597"/>
      <c r="AT605" s="597"/>
      <c r="AU605" s="597"/>
      <c r="AV605" s="597"/>
    </row>
    <row r="606" spans="1:48" ht="12.75" customHeight="1">
      <c r="A606" s="595"/>
      <c r="B606" s="601"/>
      <c r="C606" s="601"/>
      <c r="D606" s="601"/>
      <c r="E606" s="601"/>
      <c r="F606" s="603"/>
      <c r="G606" s="601"/>
      <c r="H606" s="601"/>
      <c r="I606" s="601"/>
      <c r="J606" s="601"/>
      <c r="K606" s="601"/>
      <c r="L606" s="601"/>
      <c r="M606" s="603"/>
      <c r="N606" s="601"/>
      <c r="O606" s="597"/>
      <c r="P606" s="601"/>
      <c r="Q606" s="601"/>
      <c r="R606" s="601"/>
      <c r="S606" s="603"/>
      <c r="T606" s="603"/>
      <c r="U606" s="742"/>
      <c r="V606" s="601"/>
      <c r="W606" s="597"/>
      <c r="X606" s="597"/>
      <c r="Y606" s="597"/>
      <c r="Z606" s="597"/>
      <c r="AA606" s="597"/>
      <c r="AB606" s="597"/>
      <c r="AC606" s="597"/>
      <c r="AD606" s="597"/>
      <c r="AE606" s="597"/>
      <c r="AF606" s="597"/>
      <c r="AG606" s="597"/>
      <c r="AH606" s="597"/>
      <c r="AI606" s="597"/>
      <c r="AJ606" s="597"/>
      <c r="AK606" s="597"/>
      <c r="AL606" s="597"/>
      <c r="AM606" s="597"/>
      <c r="AN606" s="597"/>
      <c r="AO606" s="597"/>
      <c r="AP606" s="597"/>
      <c r="AQ606" s="597"/>
      <c r="AR606" s="597"/>
      <c r="AS606" s="597"/>
      <c r="AT606" s="597"/>
      <c r="AU606" s="597"/>
      <c r="AV606" s="597"/>
    </row>
    <row r="607" spans="1:48" ht="12.75" customHeight="1">
      <c r="A607" s="595"/>
      <c r="B607" s="601"/>
      <c r="C607" s="601"/>
      <c r="D607" s="601"/>
      <c r="E607" s="601"/>
      <c r="F607" s="603"/>
      <c r="G607" s="601"/>
      <c r="H607" s="601"/>
      <c r="I607" s="601"/>
      <c r="J607" s="601"/>
      <c r="K607" s="601"/>
      <c r="L607" s="601"/>
      <c r="M607" s="603"/>
      <c r="N607" s="601"/>
      <c r="O607" s="597"/>
      <c r="P607" s="601"/>
      <c r="Q607" s="601"/>
      <c r="R607" s="601"/>
      <c r="S607" s="603"/>
      <c r="T607" s="603"/>
      <c r="U607" s="742"/>
      <c r="V607" s="601"/>
      <c r="W607" s="597"/>
      <c r="X607" s="597"/>
      <c r="Y607" s="597"/>
      <c r="Z607" s="597"/>
      <c r="AA607" s="597"/>
      <c r="AB607" s="597"/>
      <c r="AC607" s="597"/>
      <c r="AD607" s="597"/>
      <c r="AE607" s="597"/>
      <c r="AF607" s="597"/>
      <c r="AG607" s="597"/>
      <c r="AH607" s="597"/>
      <c r="AI607" s="597"/>
      <c r="AJ607" s="597"/>
      <c r="AK607" s="597"/>
      <c r="AL607" s="597"/>
      <c r="AM607" s="597"/>
      <c r="AN607" s="597"/>
      <c r="AO607" s="597"/>
      <c r="AP607" s="597"/>
      <c r="AQ607" s="597"/>
      <c r="AR607" s="597"/>
      <c r="AS607" s="597"/>
      <c r="AT607" s="597"/>
      <c r="AU607" s="597"/>
      <c r="AV607" s="597"/>
    </row>
    <row r="608" spans="1:48" ht="12.75" customHeight="1">
      <c r="A608" s="595"/>
      <c r="B608" s="601"/>
      <c r="C608" s="601"/>
      <c r="D608" s="601"/>
      <c r="E608" s="601"/>
      <c r="F608" s="603"/>
      <c r="G608" s="601"/>
      <c r="H608" s="601"/>
      <c r="I608" s="601"/>
      <c r="J608" s="601"/>
      <c r="K608" s="601"/>
      <c r="L608" s="601"/>
      <c r="M608" s="603"/>
      <c r="N608" s="601"/>
      <c r="O608" s="597"/>
      <c r="P608" s="601"/>
      <c r="Q608" s="601"/>
      <c r="R608" s="601"/>
      <c r="S608" s="603"/>
      <c r="T608" s="603"/>
      <c r="U608" s="742"/>
      <c r="V608" s="601"/>
      <c r="W608" s="597"/>
      <c r="X608" s="597"/>
      <c r="Y608" s="597"/>
      <c r="Z608" s="597"/>
      <c r="AA608" s="597"/>
      <c r="AB608" s="597"/>
      <c r="AC608" s="597"/>
      <c r="AD608" s="597"/>
      <c r="AE608" s="597"/>
      <c r="AF608" s="597"/>
      <c r="AG608" s="597"/>
      <c r="AH608" s="597"/>
      <c r="AI608" s="597"/>
      <c r="AJ608" s="597"/>
      <c r="AK608" s="597"/>
      <c r="AL608" s="597"/>
      <c r="AM608" s="597"/>
      <c r="AN608" s="597"/>
      <c r="AO608" s="597"/>
      <c r="AP608" s="597"/>
      <c r="AQ608" s="597"/>
      <c r="AR608" s="597"/>
      <c r="AS608" s="597"/>
      <c r="AT608" s="597"/>
      <c r="AU608" s="597"/>
      <c r="AV608" s="597"/>
    </row>
    <row r="609" spans="1:48" ht="12.75" customHeight="1">
      <c r="A609" s="595"/>
      <c r="B609" s="601"/>
      <c r="C609" s="601"/>
      <c r="D609" s="601"/>
      <c r="E609" s="601"/>
      <c r="F609" s="603"/>
      <c r="G609" s="601"/>
      <c r="H609" s="601"/>
      <c r="I609" s="601"/>
      <c r="J609" s="601"/>
      <c r="K609" s="601"/>
      <c r="L609" s="601"/>
      <c r="M609" s="603"/>
      <c r="N609" s="601"/>
      <c r="O609" s="597"/>
      <c r="P609" s="601"/>
      <c r="Q609" s="601"/>
      <c r="R609" s="601"/>
      <c r="S609" s="603"/>
      <c r="T609" s="603"/>
      <c r="U609" s="742"/>
      <c r="V609" s="601"/>
      <c r="W609" s="597"/>
      <c r="X609" s="597"/>
      <c r="Y609" s="597"/>
      <c r="Z609" s="597"/>
      <c r="AA609" s="597"/>
      <c r="AB609" s="597"/>
      <c r="AC609" s="597"/>
      <c r="AD609" s="597"/>
      <c r="AE609" s="597"/>
      <c r="AF609" s="597"/>
      <c r="AG609" s="597"/>
      <c r="AH609" s="597"/>
      <c r="AI609" s="597"/>
      <c r="AJ609" s="597"/>
      <c r="AK609" s="597"/>
      <c r="AL609" s="597"/>
      <c r="AM609" s="597"/>
      <c r="AN609" s="597"/>
      <c r="AO609" s="597"/>
      <c r="AP609" s="597"/>
      <c r="AQ609" s="597"/>
      <c r="AR609" s="597"/>
      <c r="AS609" s="597"/>
      <c r="AT609" s="597"/>
      <c r="AU609" s="597"/>
      <c r="AV609" s="597"/>
    </row>
    <row r="610" spans="1:48" ht="12.75" customHeight="1">
      <c r="A610" s="595"/>
      <c r="B610" s="601"/>
      <c r="C610" s="601"/>
      <c r="D610" s="601"/>
      <c r="E610" s="601"/>
      <c r="F610" s="603"/>
      <c r="G610" s="601"/>
      <c r="H610" s="601"/>
      <c r="I610" s="601"/>
      <c r="J610" s="601"/>
      <c r="K610" s="601"/>
      <c r="L610" s="601"/>
      <c r="M610" s="603"/>
      <c r="N610" s="601"/>
      <c r="O610" s="597"/>
      <c r="P610" s="601"/>
      <c r="Q610" s="601"/>
      <c r="R610" s="601"/>
      <c r="S610" s="603"/>
      <c r="T610" s="603"/>
      <c r="U610" s="742"/>
      <c r="V610" s="601"/>
      <c r="W610" s="597"/>
      <c r="X610" s="597"/>
      <c r="Y610" s="597"/>
      <c r="Z610" s="597"/>
      <c r="AA610" s="597"/>
      <c r="AB610" s="597"/>
      <c r="AC610" s="597"/>
      <c r="AD610" s="597"/>
      <c r="AE610" s="597"/>
      <c r="AF610" s="597"/>
      <c r="AG610" s="597"/>
      <c r="AH610" s="597"/>
      <c r="AI610" s="597"/>
      <c r="AJ610" s="597"/>
      <c r="AK610" s="597"/>
      <c r="AL610" s="597"/>
      <c r="AM610" s="597"/>
      <c r="AN610" s="597"/>
      <c r="AO610" s="597"/>
      <c r="AP610" s="597"/>
      <c r="AQ610" s="597"/>
      <c r="AR610" s="597"/>
      <c r="AS610" s="597"/>
      <c r="AT610" s="597"/>
      <c r="AU610" s="597"/>
      <c r="AV610" s="597"/>
    </row>
    <row r="611" spans="1:48" ht="12.75" customHeight="1">
      <c r="A611" s="595"/>
      <c r="B611" s="601"/>
      <c r="C611" s="601"/>
      <c r="D611" s="601"/>
      <c r="E611" s="601"/>
      <c r="F611" s="603"/>
      <c r="G611" s="601"/>
      <c r="H611" s="601"/>
      <c r="I611" s="601"/>
      <c r="J611" s="601"/>
      <c r="K611" s="601"/>
      <c r="L611" s="601"/>
      <c r="M611" s="603"/>
      <c r="N611" s="601"/>
      <c r="O611" s="597"/>
      <c r="P611" s="601"/>
      <c r="Q611" s="601"/>
      <c r="R611" s="601"/>
      <c r="S611" s="603"/>
      <c r="T611" s="603"/>
      <c r="U611" s="742"/>
      <c r="V611" s="601"/>
      <c r="W611" s="597"/>
      <c r="X611" s="597"/>
      <c r="Y611" s="597"/>
      <c r="Z611" s="597"/>
      <c r="AA611" s="597"/>
      <c r="AB611" s="597"/>
      <c r="AC611" s="597"/>
      <c r="AD611" s="597"/>
      <c r="AE611" s="597"/>
      <c r="AF611" s="597"/>
      <c r="AG611" s="597"/>
      <c r="AH611" s="597"/>
      <c r="AI611" s="597"/>
      <c r="AJ611" s="597"/>
      <c r="AK611" s="597"/>
      <c r="AL611" s="597"/>
      <c r="AM611" s="597"/>
      <c r="AN611" s="597"/>
      <c r="AO611" s="597"/>
      <c r="AP611" s="597"/>
      <c r="AQ611" s="597"/>
      <c r="AR611" s="597"/>
      <c r="AS611" s="597"/>
      <c r="AT611" s="597"/>
      <c r="AU611" s="597"/>
      <c r="AV611" s="597"/>
    </row>
    <row r="612" spans="1:48" ht="12.75" customHeight="1">
      <c r="A612" s="595"/>
      <c r="B612" s="601"/>
      <c r="C612" s="601"/>
      <c r="D612" s="601"/>
      <c r="E612" s="601"/>
      <c r="F612" s="603"/>
      <c r="G612" s="601"/>
      <c r="H612" s="601"/>
      <c r="I612" s="601"/>
      <c r="J612" s="601"/>
      <c r="K612" s="601"/>
      <c r="L612" s="601"/>
      <c r="M612" s="603"/>
      <c r="N612" s="601"/>
      <c r="O612" s="597"/>
      <c r="P612" s="601"/>
      <c r="Q612" s="601"/>
      <c r="R612" s="601"/>
      <c r="S612" s="603"/>
      <c r="T612" s="603"/>
      <c r="U612" s="742"/>
      <c r="V612" s="601"/>
      <c r="W612" s="597"/>
      <c r="X612" s="597"/>
      <c r="Y612" s="597"/>
      <c r="Z612" s="597"/>
      <c r="AA612" s="597"/>
      <c r="AB612" s="597"/>
      <c r="AC612" s="597"/>
      <c r="AD612" s="597"/>
      <c r="AE612" s="597"/>
      <c r="AF612" s="597"/>
      <c r="AG612" s="597"/>
      <c r="AH612" s="597"/>
      <c r="AI612" s="597"/>
      <c r="AJ612" s="597"/>
      <c r="AK612" s="597"/>
      <c r="AL612" s="597"/>
      <c r="AM612" s="597"/>
      <c r="AN612" s="597"/>
      <c r="AO612" s="597"/>
      <c r="AP612" s="597"/>
      <c r="AQ612" s="597"/>
      <c r="AR612" s="597"/>
      <c r="AS612" s="597"/>
      <c r="AT612" s="597"/>
      <c r="AU612" s="597"/>
      <c r="AV612" s="597"/>
    </row>
    <row r="613" spans="1:48" ht="12.75" customHeight="1">
      <c r="A613" s="595"/>
      <c r="B613" s="601"/>
      <c r="C613" s="601"/>
      <c r="D613" s="601"/>
      <c r="E613" s="601"/>
      <c r="F613" s="603"/>
      <c r="G613" s="601"/>
      <c r="H613" s="601"/>
      <c r="I613" s="601"/>
      <c r="J613" s="601"/>
      <c r="K613" s="601"/>
      <c r="L613" s="601"/>
      <c r="M613" s="603"/>
      <c r="N613" s="601"/>
      <c r="O613" s="597"/>
      <c r="P613" s="601"/>
      <c r="Q613" s="601"/>
      <c r="R613" s="601"/>
      <c r="S613" s="603"/>
      <c r="T613" s="603"/>
      <c r="U613" s="742"/>
      <c r="V613" s="601"/>
      <c r="W613" s="597"/>
      <c r="X613" s="597"/>
      <c r="Y613" s="597"/>
      <c r="Z613" s="597"/>
      <c r="AA613" s="597"/>
      <c r="AB613" s="597"/>
      <c r="AC613" s="597"/>
      <c r="AD613" s="597"/>
      <c r="AE613" s="597"/>
      <c r="AF613" s="597"/>
      <c r="AG613" s="597"/>
      <c r="AH613" s="597"/>
      <c r="AI613" s="597"/>
      <c r="AJ613" s="597"/>
      <c r="AK613" s="597"/>
      <c r="AL613" s="597"/>
      <c r="AM613" s="597"/>
      <c r="AN613" s="597"/>
      <c r="AO613" s="597"/>
      <c r="AP613" s="597"/>
      <c r="AQ613" s="597"/>
      <c r="AR613" s="597"/>
      <c r="AS613" s="597"/>
      <c r="AT613" s="597"/>
      <c r="AU613" s="597"/>
      <c r="AV613" s="597"/>
    </row>
    <row r="614" spans="1:48" ht="12.75" customHeight="1">
      <c r="A614" s="595"/>
      <c r="B614" s="601"/>
      <c r="C614" s="601"/>
      <c r="D614" s="601"/>
      <c r="E614" s="601"/>
      <c r="F614" s="603"/>
      <c r="G614" s="601"/>
      <c r="H614" s="601"/>
      <c r="I614" s="601"/>
      <c r="J614" s="601"/>
      <c r="K614" s="601"/>
      <c r="L614" s="601"/>
      <c r="M614" s="603"/>
      <c r="N614" s="601"/>
      <c r="O614" s="597"/>
      <c r="P614" s="601"/>
      <c r="Q614" s="601"/>
      <c r="R614" s="601"/>
      <c r="S614" s="603"/>
      <c r="T614" s="603"/>
      <c r="U614" s="742"/>
      <c r="V614" s="601"/>
      <c r="W614" s="597"/>
      <c r="X614" s="597"/>
      <c r="Y614" s="597"/>
      <c r="Z614" s="597"/>
      <c r="AA614" s="597"/>
      <c r="AB614" s="597"/>
      <c r="AC614" s="597"/>
      <c r="AD614" s="597"/>
      <c r="AE614" s="597"/>
      <c r="AF614" s="597"/>
      <c r="AG614" s="597"/>
      <c r="AH614" s="597"/>
      <c r="AI614" s="597"/>
      <c r="AJ614" s="597"/>
      <c r="AK614" s="597"/>
      <c r="AL614" s="597"/>
      <c r="AM614" s="597"/>
      <c r="AN614" s="597"/>
      <c r="AO614" s="597"/>
      <c r="AP614" s="597"/>
      <c r="AQ614" s="597"/>
      <c r="AR614" s="597"/>
      <c r="AS614" s="597"/>
      <c r="AT614" s="597"/>
      <c r="AU614" s="597"/>
      <c r="AV614" s="597"/>
    </row>
    <row r="615" spans="1:48" ht="12.75" customHeight="1">
      <c r="A615" s="595"/>
      <c r="B615" s="601"/>
      <c r="C615" s="601"/>
      <c r="D615" s="601"/>
      <c r="E615" s="601"/>
      <c r="F615" s="603"/>
      <c r="G615" s="601"/>
      <c r="H615" s="601"/>
      <c r="I615" s="601"/>
      <c r="J615" s="601"/>
      <c r="K615" s="601"/>
      <c r="L615" s="601"/>
      <c r="M615" s="603"/>
      <c r="N615" s="601"/>
      <c r="O615" s="597"/>
      <c r="P615" s="601"/>
      <c r="Q615" s="601"/>
      <c r="R615" s="601"/>
      <c r="S615" s="603"/>
      <c r="T615" s="603"/>
      <c r="U615" s="742"/>
      <c r="V615" s="601"/>
      <c r="W615" s="597"/>
      <c r="X615" s="597"/>
      <c r="Y615" s="597"/>
      <c r="Z615" s="597"/>
      <c r="AA615" s="597"/>
      <c r="AB615" s="597"/>
      <c r="AC615" s="597"/>
      <c r="AD615" s="597"/>
      <c r="AE615" s="597"/>
      <c r="AF615" s="597"/>
      <c r="AG615" s="597"/>
      <c r="AH615" s="597"/>
      <c r="AI615" s="597"/>
      <c r="AJ615" s="597"/>
      <c r="AK615" s="597"/>
      <c r="AL615" s="597"/>
      <c r="AM615" s="597"/>
      <c r="AN615" s="597"/>
      <c r="AO615" s="597"/>
      <c r="AP615" s="597"/>
      <c r="AQ615" s="597"/>
      <c r="AR615" s="597"/>
      <c r="AS615" s="597"/>
      <c r="AT615" s="597"/>
      <c r="AU615" s="597"/>
      <c r="AV615" s="597"/>
    </row>
    <row r="616" spans="1:48" ht="12.75" customHeight="1">
      <c r="A616" s="595"/>
      <c r="B616" s="601"/>
      <c r="C616" s="601"/>
      <c r="D616" s="601"/>
      <c r="E616" s="601"/>
      <c r="F616" s="603"/>
      <c r="G616" s="601"/>
      <c r="H616" s="601"/>
      <c r="I616" s="601"/>
      <c r="J616" s="601"/>
      <c r="K616" s="601"/>
      <c r="L616" s="601"/>
      <c r="M616" s="603"/>
      <c r="N616" s="601"/>
      <c r="O616" s="597"/>
      <c r="P616" s="601"/>
      <c r="Q616" s="601"/>
      <c r="R616" s="601"/>
      <c r="S616" s="603"/>
      <c r="T616" s="603"/>
      <c r="U616" s="742"/>
      <c r="V616" s="601"/>
      <c r="W616" s="597"/>
      <c r="X616" s="597"/>
      <c r="Y616" s="597"/>
      <c r="Z616" s="597"/>
      <c r="AA616" s="597"/>
      <c r="AB616" s="597"/>
      <c r="AC616" s="597"/>
      <c r="AD616" s="597"/>
      <c r="AE616" s="597"/>
      <c r="AF616" s="597"/>
      <c r="AG616" s="597"/>
      <c r="AH616" s="597"/>
      <c r="AI616" s="597"/>
      <c r="AJ616" s="597"/>
      <c r="AK616" s="597"/>
      <c r="AL616" s="597"/>
      <c r="AM616" s="597"/>
      <c r="AN616" s="597"/>
      <c r="AO616" s="597"/>
      <c r="AP616" s="597"/>
      <c r="AQ616" s="597"/>
      <c r="AR616" s="597"/>
      <c r="AS616" s="597"/>
      <c r="AT616" s="597"/>
      <c r="AU616" s="597"/>
      <c r="AV616" s="597"/>
    </row>
    <row r="617" spans="1:48" ht="12.75" customHeight="1">
      <c r="A617" s="595"/>
      <c r="B617" s="601"/>
      <c r="C617" s="601"/>
      <c r="D617" s="601"/>
      <c r="E617" s="601"/>
      <c r="F617" s="603"/>
      <c r="G617" s="601"/>
      <c r="H617" s="601"/>
      <c r="I617" s="601"/>
      <c r="J617" s="601"/>
      <c r="K617" s="601"/>
      <c r="L617" s="601"/>
      <c r="M617" s="603"/>
      <c r="N617" s="601"/>
      <c r="O617" s="597"/>
      <c r="P617" s="601"/>
      <c r="Q617" s="601"/>
      <c r="R617" s="601"/>
      <c r="S617" s="603"/>
      <c r="T617" s="603"/>
      <c r="U617" s="742"/>
      <c r="V617" s="601"/>
      <c r="W617" s="597"/>
      <c r="X617" s="597"/>
      <c r="Y617" s="597"/>
      <c r="Z617" s="597"/>
      <c r="AA617" s="597"/>
      <c r="AB617" s="597"/>
      <c r="AC617" s="597"/>
      <c r="AD617" s="597"/>
      <c r="AE617" s="597"/>
      <c r="AF617" s="597"/>
      <c r="AG617" s="597"/>
      <c r="AH617" s="597"/>
      <c r="AI617" s="597"/>
      <c r="AJ617" s="597"/>
      <c r="AK617" s="597"/>
      <c r="AL617" s="597"/>
      <c r="AM617" s="597"/>
      <c r="AN617" s="597"/>
      <c r="AO617" s="597"/>
      <c r="AP617" s="597"/>
      <c r="AQ617" s="597"/>
      <c r="AR617" s="597"/>
      <c r="AS617" s="597"/>
      <c r="AT617" s="597"/>
      <c r="AU617" s="597"/>
      <c r="AV617" s="597"/>
    </row>
    <row r="618" spans="1:48" ht="12.75" customHeight="1">
      <c r="A618" s="595"/>
      <c r="B618" s="601"/>
      <c r="C618" s="601"/>
      <c r="D618" s="601"/>
      <c r="E618" s="601"/>
      <c r="F618" s="603"/>
      <c r="G618" s="601"/>
      <c r="H618" s="601"/>
      <c r="I618" s="601"/>
      <c r="J618" s="601"/>
      <c r="K618" s="601"/>
      <c r="L618" s="601"/>
      <c r="M618" s="603"/>
      <c r="N618" s="601"/>
      <c r="O618" s="597"/>
      <c r="P618" s="601"/>
      <c r="Q618" s="601"/>
      <c r="R618" s="601"/>
      <c r="S618" s="603"/>
      <c r="T618" s="603"/>
      <c r="U618" s="742"/>
      <c r="V618" s="601"/>
      <c r="W618" s="597"/>
      <c r="X618" s="597"/>
      <c r="Y618" s="597"/>
      <c r="Z618" s="597"/>
      <c r="AA618" s="597"/>
      <c r="AB618" s="597"/>
      <c r="AC618" s="597"/>
      <c r="AD618" s="597"/>
      <c r="AE618" s="597"/>
      <c r="AF618" s="597"/>
      <c r="AG618" s="597"/>
      <c r="AH618" s="597"/>
      <c r="AI618" s="597"/>
      <c r="AJ618" s="597"/>
      <c r="AK618" s="597"/>
      <c r="AL618" s="597"/>
      <c r="AM618" s="597"/>
      <c r="AN618" s="597"/>
      <c r="AO618" s="597"/>
      <c r="AP618" s="597"/>
      <c r="AQ618" s="597"/>
      <c r="AR618" s="597"/>
      <c r="AS618" s="597"/>
      <c r="AT618" s="597"/>
      <c r="AU618" s="597"/>
      <c r="AV618" s="597"/>
    </row>
    <row r="619" spans="1:48" ht="12.75" customHeight="1">
      <c r="A619" s="595"/>
      <c r="B619" s="601"/>
      <c r="C619" s="601"/>
      <c r="D619" s="601"/>
      <c r="E619" s="601"/>
      <c r="F619" s="603"/>
      <c r="G619" s="601"/>
      <c r="H619" s="601"/>
      <c r="I619" s="601"/>
      <c r="J619" s="601"/>
      <c r="K619" s="601"/>
      <c r="L619" s="601"/>
      <c r="M619" s="603"/>
      <c r="N619" s="601"/>
      <c r="O619" s="597"/>
      <c r="P619" s="601"/>
      <c r="Q619" s="601"/>
      <c r="R619" s="601"/>
      <c r="S619" s="603"/>
      <c r="T619" s="603"/>
      <c r="U619" s="742"/>
      <c r="V619" s="601"/>
      <c r="W619" s="597"/>
      <c r="X619" s="597"/>
      <c r="Y619" s="597"/>
      <c r="Z619" s="597"/>
      <c r="AA619" s="597"/>
      <c r="AB619" s="597"/>
      <c r="AC619" s="597"/>
      <c r="AD619" s="597"/>
      <c r="AE619" s="597"/>
      <c r="AF619" s="597"/>
      <c r="AG619" s="597"/>
      <c r="AH619" s="597"/>
      <c r="AI619" s="597"/>
      <c r="AJ619" s="597"/>
      <c r="AK619" s="597"/>
      <c r="AL619" s="597"/>
      <c r="AM619" s="597"/>
      <c r="AN619" s="597"/>
      <c r="AO619" s="597"/>
      <c r="AP619" s="597"/>
      <c r="AQ619" s="597"/>
      <c r="AR619" s="597"/>
      <c r="AS619" s="597"/>
      <c r="AT619" s="597"/>
      <c r="AU619" s="597"/>
      <c r="AV619" s="597"/>
    </row>
    <row r="620" spans="1:48" ht="12.75" customHeight="1">
      <c r="A620" s="595"/>
      <c r="B620" s="601"/>
      <c r="C620" s="601"/>
      <c r="D620" s="601"/>
      <c r="E620" s="601"/>
      <c r="F620" s="603"/>
      <c r="G620" s="601"/>
      <c r="H620" s="601"/>
      <c r="I620" s="601"/>
      <c r="J620" s="601"/>
      <c r="K620" s="601"/>
      <c r="L620" s="601"/>
      <c r="M620" s="603"/>
      <c r="N620" s="601"/>
      <c r="O620" s="597"/>
      <c r="P620" s="601"/>
      <c r="Q620" s="601"/>
      <c r="R620" s="601"/>
      <c r="S620" s="603"/>
      <c r="T620" s="603"/>
      <c r="U620" s="742"/>
      <c r="V620" s="601"/>
      <c r="W620" s="597"/>
      <c r="X620" s="597"/>
      <c r="Y620" s="597"/>
      <c r="Z620" s="597"/>
      <c r="AA620" s="597"/>
      <c r="AB620" s="597"/>
      <c r="AC620" s="597"/>
      <c r="AD620" s="597"/>
      <c r="AE620" s="597"/>
      <c r="AF620" s="597"/>
      <c r="AG620" s="597"/>
      <c r="AH620" s="597"/>
      <c r="AI620" s="597"/>
      <c r="AJ620" s="597"/>
      <c r="AK620" s="597"/>
      <c r="AL620" s="597"/>
      <c r="AM620" s="597"/>
      <c r="AN620" s="597"/>
      <c r="AO620" s="597"/>
      <c r="AP620" s="597"/>
      <c r="AQ620" s="597"/>
      <c r="AR620" s="597"/>
      <c r="AS620" s="597"/>
      <c r="AT620" s="597"/>
      <c r="AU620" s="597"/>
      <c r="AV620" s="597"/>
    </row>
    <row r="621" spans="1:48" ht="12.75" customHeight="1">
      <c r="A621" s="595"/>
      <c r="B621" s="601"/>
      <c r="C621" s="601"/>
      <c r="D621" s="601"/>
      <c r="E621" s="601"/>
      <c r="F621" s="603"/>
      <c r="G621" s="601"/>
      <c r="H621" s="601"/>
      <c r="I621" s="601"/>
      <c r="J621" s="601"/>
      <c r="K621" s="601"/>
      <c r="L621" s="601"/>
      <c r="M621" s="603"/>
      <c r="N621" s="601"/>
      <c r="O621" s="597"/>
      <c r="P621" s="601"/>
      <c r="Q621" s="601"/>
      <c r="R621" s="601"/>
      <c r="S621" s="603"/>
      <c r="T621" s="603"/>
      <c r="U621" s="742"/>
      <c r="V621" s="601"/>
      <c r="W621" s="597"/>
      <c r="X621" s="597"/>
      <c r="Y621" s="597"/>
      <c r="Z621" s="597"/>
      <c r="AA621" s="597"/>
      <c r="AB621" s="597"/>
      <c r="AC621" s="597"/>
      <c r="AD621" s="597"/>
      <c r="AE621" s="597"/>
      <c r="AF621" s="597"/>
      <c r="AG621" s="597"/>
      <c r="AH621" s="597"/>
      <c r="AI621" s="597"/>
      <c r="AJ621" s="597"/>
      <c r="AK621" s="597"/>
      <c r="AL621" s="597"/>
      <c r="AM621" s="597"/>
      <c r="AN621" s="597"/>
      <c r="AO621" s="597"/>
      <c r="AP621" s="597"/>
      <c r="AQ621" s="597"/>
      <c r="AR621" s="597"/>
      <c r="AS621" s="597"/>
      <c r="AT621" s="597"/>
      <c r="AU621" s="597"/>
      <c r="AV621" s="597"/>
    </row>
    <row r="622" spans="1:48" ht="12.75" customHeight="1">
      <c r="A622" s="595"/>
      <c r="B622" s="601"/>
      <c r="C622" s="601"/>
      <c r="D622" s="601"/>
      <c r="E622" s="601"/>
      <c r="F622" s="603"/>
      <c r="G622" s="601"/>
      <c r="H622" s="601"/>
      <c r="I622" s="601"/>
      <c r="J622" s="601"/>
      <c r="K622" s="601"/>
      <c r="L622" s="601"/>
      <c r="M622" s="603"/>
      <c r="N622" s="601"/>
      <c r="O622" s="597"/>
      <c r="P622" s="601"/>
      <c r="Q622" s="601"/>
      <c r="R622" s="601"/>
      <c r="S622" s="603"/>
      <c r="T622" s="603"/>
      <c r="U622" s="742"/>
      <c r="V622" s="601"/>
      <c r="W622" s="597"/>
      <c r="X622" s="597"/>
      <c r="Y622" s="597"/>
      <c r="Z622" s="597"/>
      <c r="AA622" s="597"/>
      <c r="AB622" s="597"/>
      <c r="AC622" s="597"/>
      <c r="AD622" s="597"/>
      <c r="AE622" s="597"/>
      <c r="AF622" s="597"/>
      <c r="AG622" s="597"/>
      <c r="AH622" s="597"/>
      <c r="AI622" s="597"/>
      <c r="AJ622" s="597"/>
      <c r="AK622" s="597"/>
      <c r="AL622" s="597"/>
      <c r="AM622" s="597"/>
      <c r="AN622" s="597"/>
      <c r="AO622" s="597"/>
      <c r="AP622" s="597"/>
      <c r="AQ622" s="597"/>
      <c r="AR622" s="597"/>
      <c r="AS622" s="597"/>
      <c r="AT622" s="597"/>
      <c r="AU622" s="597"/>
      <c r="AV622" s="597"/>
    </row>
    <row r="623" spans="1:48" ht="12.75" customHeight="1">
      <c r="A623" s="595"/>
      <c r="B623" s="601"/>
      <c r="C623" s="601"/>
      <c r="D623" s="601"/>
      <c r="E623" s="601"/>
      <c r="F623" s="603"/>
      <c r="G623" s="601"/>
      <c r="H623" s="601"/>
      <c r="I623" s="601"/>
      <c r="J623" s="601"/>
      <c r="K623" s="601"/>
      <c r="L623" s="601"/>
      <c r="M623" s="603"/>
      <c r="N623" s="601"/>
      <c r="O623" s="597"/>
      <c r="P623" s="601"/>
      <c r="Q623" s="601"/>
      <c r="R623" s="601"/>
      <c r="S623" s="603"/>
      <c r="T623" s="603"/>
      <c r="U623" s="742"/>
      <c r="V623" s="601"/>
      <c r="W623" s="597"/>
      <c r="X623" s="597"/>
      <c r="Y623" s="597"/>
      <c r="Z623" s="597"/>
      <c r="AA623" s="597"/>
      <c r="AB623" s="597"/>
      <c r="AC623" s="597"/>
      <c r="AD623" s="597"/>
      <c r="AE623" s="597"/>
      <c r="AF623" s="597"/>
      <c r="AG623" s="597"/>
      <c r="AH623" s="597"/>
      <c r="AI623" s="597"/>
      <c r="AJ623" s="597"/>
      <c r="AK623" s="597"/>
      <c r="AL623" s="597"/>
      <c r="AM623" s="597"/>
      <c r="AN623" s="597"/>
      <c r="AO623" s="597"/>
      <c r="AP623" s="597"/>
      <c r="AQ623" s="597"/>
      <c r="AR623" s="597"/>
      <c r="AS623" s="597"/>
      <c r="AT623" s="597"/>
      <c r="AU623" s="597"/>
      <c r="AV623" s="597"/>
    </row>
    <row r="624" spans="1:48" ht="12.75" customHeight="1">
      <c r="A624" s="595"/>
      <c r="B624" s="601"/>
      <c r="C624" s="601"/>
      <c r="D624" s="601"/>
      <c r="E624" s="601"/>
      <c r="F624" s="603"/>
      <c r="G624" s="601"/>
      <c r="H624" s="601"/>
      <c r="I624" s="601"/>
      <c r="J624" s="601"/>
      <c r="K624" s="601"/>
      <c r="L624" s="601"/>
      <c r="M624" s="603"/>
      <c r="N624" s="601"/>
      <c r="O624" s="597"/>
      <c r="P624" s="601"/>
      <c r="Q624" s="601"/>
      <c r="R624" s="601"/>
      <c r="S624" s="603"/>
      <c r="T624" s="603"/>
      <c r="U624" s="742"/>
      <c r="V624" s="601"/>
      <c r="W624" s="597"/>
      <c r="X624" s="597"/>
      <c r="Y624" s="597"/>
      <c r="Z624" s="597"/>
      <c r="AA624" s="597"/>
      <c r="AB624" s="597"/>
      <c r="AC624" s="597"/>
      <c r="AD624" s="597"/>
      <c r="AE624" s="597"/>
      <c r="AF624" s="597"/>
      <c r="AG624" s="597"/>
      <c r="AH624" s="597"/>
      <c r="AI624" s="597"/>
      <c r="AJ624" s="597"/>
      <c r="AK624" s="597"/>
      <c r="AL624" s="597"/>
      <c r="AM624" s="597"/>
      <c r="AN624" s="597"/>
      <c r="AO624" s="597"/>
      <c r="AP624" s="597"/>
      <c r="AQ624" s="597"/>
      <c r="AR624" s="597"/>
      <c r="AS624" s="597"/>
      <c r="AT624" s="597"/>
      <c r="AU624" s="597"/>
      <c r="AV624" s="597"/>
    </row>
    <row r="625" spans="1:48" ht="12.75" customHeight="1">
      <c r="A625" s="595"/>
      <c r="B625" s="601"/>
      <c r="C625" s="601"/>
      <c r="D625" s="601"/>
      <c r="E625" s="601"/>
      <c r="F625" s="603"/>
      <c r="G625" s="601"/>
      <c r="H625" s="601"/>
      <c r="I625" s="601"/>
      <c r="J625" s="601"/>
      <c r="K625" s="601"/>
      <c r="L625" s="601"/>
      <c r="M625" s="603"/>
      <c r="N625" s="601"/>
      <c r="O625" s="597"/>
      <c r="P625" s="601"/>
      <c r="Q625" s="601"/>
      <c r="R625" s="601"/>
      <c r="S625" s="603"/>
      <c r="T625" s="603"/>
      <c r="U625" s="742"/>
      <c r="V625" s="601"/>
      <c r="W625" s="597"/>
      <c r="X625" s="597"/>
      <c r="Y625" s="597"/>
      <c r="Z625" s="597"/>
      <c r="AA625" s="597"/>
      <c r="AB625" s="597"/>
      <c r="AC625" s="597"/>
      <c r="AD625" s="597"/>
      <c r="AE625" s="597"/>
      <c r="AF625" s="597"/>
      <c r="AG625" s="597"/>
      <c r="AH625" s="597"/>
      <c r="AI625" s="597"/>
      <c r="AJ625" s="597"/>
      <c r="AK625" s="597"/>
      <c r="AL625" s="597"/>
      <c r="AM625" s="597"/>
      <c r="AN625" s="597"/>
      <c r="AO625" s="597"/>
      <c r="AP625" s="597"/>
      <c r="AQ625" s="597"/>
      <c r="AR625" s="597"/>
      <c r="AS625" s="597"/>
      <c r="AT625" s="597"/>
      <c r="AU625" s="597"/>
      <c r="AV625" s="597"/>
    </row>
    <row r="626" spans="1:48" ht="12.75" customHeight="1">
      <c r="A626" s="595"/>
      <c r="B626" s="601"/>
      <c r="C626" s="601"/>
      <c r="D626" s="601"/>
      <c r="E626" s="601"/>
      <c r="F626" s="603"/>
      <c r="G626" s="601"/>
      <c r="H626" s="601"/>
      <c r="I626" s="601"/>
      <c r="J626" s="601"/>
      <c r="K626" s="601"/>
      <c r="L626" s="601"/>
      <c r="M626" s="603"/>
      <c r="N626" s="601"/>
      <c r="O626" s="597"/>
      <c r="P626" s="601"/>
      <c r="Q626" s="601"/>
      <c r="R626" s="601"/>
      <c r="S626" s="603"/>
      <c r="T626" s="603"/>
      <c r="U626" s="742"/>
      <c r="V626" s="601"/>
      <c r="W626" s="597"/>
      <c r="X626" s="597"/>
      <c r="Y626" s="597"/>
      <c r="Z626" s="597"/>
      <c r="AA626" s="597"/>
      <c r="AB626" s="597"/>
      <c r="AC626" s="597"/>
      <c r="AD626" s="597"/>
      <c r="AE626" s="597"/>
      <c r="AF626" s="597"/>
      <c r="AG626" s="597"/>
      <c r="AH626" s="597"/>
      <c r="AI626" s="597"/>
      <c r="AJ626" s="597"/>
      <c r="AK626" s="597"/>
      <c r="AL626" s="597"/>
      <c r="AM626" s="597"/>
      <c r="AN626" s="597"/>
      <c r="AO626" s="597"/>
      <c r="AP626" s="597"/>
      <c r="AQ626" s="597"/>
      <c r="AR626" s="597"/>
      <c r="AS626" s="597"/>
      <c r="AT626" s="597"/>
      <c r="AU626" s="597"/>
      <c r="AV626" s="597"/>
    </row>
    <row r="627" spans="1:48" ht="12.75" customHeight="1">
      <c r="A627" s="595"/>
      <c r="B627" s="601"/>
      <c r="C627" s="601"/>
      <c r="D627" s="601"/>
      <c r="E627" s="601"/>
      <c r="F627" s="603"/>
      <c r="G627" s="601"/>
      <c r="H627" s="601"/>
      <c r="I627" s="601"/>
      <c r="J627" s="601"/>
      <c r="K627" s="601"/>
      <c r="L627" s="601"/>
      <c r="M627" s="603"/>
      <c r="N627" s="601"/>
      <c r="O627" s="597"/>
      <c r="P627" s="601"/>
      <c r="Q627" s="601"/>
      <c r="R627" s="601"/>
      <c r="S627" s="603"/>
      <c r="T627" s="603"/>
      <c r="U627" s="742"/>
      <c r="V627" s="601"/>
      <c r="W627" s="597"/>
      <c r="X627" s="597"/>
      <c r="Y627" s="597"/>
      <c r="Z627" s="597"/>
      <c r="AA627" s="597"/>
      <c r="AB627" s="597"/>
      <c r="AC627" s="597"/>
      <c r="AD627" s="597"/>
      <c r="AE627" s="597"/>
      <c r="AF627" s="597"/>
      <c r="AG627" s="597"/>
      <c r="AH627" s="597"/>
      <c r="AI627" s="597"/>
      <c r="AJ627" s="597"/>
      <c r="AK627" s="597"/>
      <c r="AL627" s="597"/>
      <c r="AM627" s="597"/>
      <c r="AN627" s="597"/>
      <c r="AO627" s="597"/>
      <c r="AP627" s="597"/>
      <c r="AQ627" s="597"/>
      <c r="AR627" s="597"/>
      <c r="AS627" s="597"/>
      <c r="AT627" s="597"/>
      <c r="AU627" s="597"/>
      <c r="AV627" s="597"/>
    </row>
    <row r="628" spans="1:48" ht="12.75" customHeight="1">
      <c r="A628" s="595"/>
      <c r="B628" s="601"/>
      <c r="C628" s="601"/>
      <c r="D628" s="601"/>
      <c r="E628" s="601"/>
      <c r="F628" s="603"/>
      <c r="G628" s="601"/>
      <c r="H628" s="601"/>
      <c r="I628" s="601"/>
      <c r="J628" s="601"/>
      <c r="K628" s="601"/>
      <c r="L628" s="601"/>
      <c r="M628" s="603"/>
      <c r="N628" s="601"/>
      <c r="O628" s="597"/>
      <c r="P628" s="601"/>
      <c r="Q628" s="601"/>
      <c r="R628" s="601"/>
      <c r="S628" s="603"/>
      <c r="T628" s="603"/>
      <c r="U628" s="742"/>
      <c r="V628" s="601"/>
      <c r="W628" s="597"/>
      <c r="X628" s="597"/>
      <c r="Y628" s="597"/>
      <c r="Z628" s="597"/>
      <c r="AA628" s="597"/>
      <c r="AB628" s="597"/>
      <c r="AC628" s="597"/>
      <c r="AD628" s="597"/>
      <c r="AE628" s="597"/>
      <c r="AF628" s="597"/>
      <c r="AG628" s="597"/>
      <c r="AH628" s="597"/>
      <c r="AI628" s="597"/>
      <c r="AJ628" s="597"/>
      <c r="AK628" s="597"/>
      <c r="AL628" s="597"/>
      <c r="AM628" s="597"/>
      <c r="AN628" s="597"/>
      <c r="AO628" s="597"/>
      <c r="AP628" s="597"/>
      <c r="AQ628" s="597"/>
      <c r="AR628" s="597"/>
      <c r="AS628" s="597"/>
      <c r="AT628" s="597"/>
      <c r="AU628" s="597"/>
      <c r="AV628" s="597"/>
    </row>
    <row r="629" spans="1:48" ht="12.75" customHeight="1">
      <c r="A629" s="595"/>
      <c r="B629" s="601"/>
      <c r="C629" s="601"/>
      <c r="D629" s="601"/>
      <c r="E629" s="601"/>
      <c r="F629" s="603"/>
      <c r="G629" s="601"/>
      <c r="H629" s="601"/>
      <c r="I629" s="601"/>
      <c r="J629" s="601"/>
      <c r="K629" s="601"/>
      <c r="L629" s="601"/>
      <c r="M629" s="603"/>
      <c r="N629" s="601"/>
      <c r="O629" s="597"/>
      <c r="P629" s="601"/>
      <c r="Q629" s="601"/>
      <c r="R629" s="601"/>
      <c r="S629" s="603"/>
      <c r="T629" s="603"/>
      <c r="U629" s="742"/>
      <c r="V629" s="601"/>
      <c r="W629" s="597"/>
      <c r="X629" s="597"/>
      <c r="Y629" s="597"/>
      <c r="Z629" s="597"/>
      <c r="AA629" s="597"/>
      <c r="AB629" s="597"/>
      <c r="AC629" s="597"/>
      <c r="AD629" s="597"/>
      <c r="AE629" s="597"/>
      <c r="AF629" s="597"/>
      <c r="AG629" s="597"/>
      <c r="AH629" s="597"/>
      <c r="AI629" s="597"/>
      <c r="AJ629" s="597"/>
      <c r="AK629" s="597"/>
      <c r="AL629" s="597"/>
      <c r="AM629" s="597"/>
      <c r="AN629" s="597"/>
      <c r="AO629" s="597"/>
      <c r="AP629" s="597"/>
      <c r="AQ629" s="597"/>
      <c r="AR629" s="597"/>
      <c r="AS629" s="597"/>
      <c r="AT629" s="597"/>
      <c r="AU629" s="597"/>
      <c r="AV629" s="597"/>
    </row>
    <row r="630" spans="1:48" ht="12.75" customHeight="1">
      <c r="A630" s="595"/>
      <c r="B630" s="601"/>
      <c r="C630" s="601"/>
      <c r="D630" s="601"/>
      <c r="E630" s="601"/>
      <c r="F630" s="603"/>
      <c r="G630" s="601"/>
      <c r="H630" s="601"/>
      <c r="I630" s="601"/>
      <c r="J630" s="601"/>
      <c r="K630" s="601"/>
      <c r="L630" s="601"/>
      <c r="M630" s="603"/>
      <c r="N630" s="601"/>
      <c r="O630" s="597"/>
      <c r="P630" s="601"/>
      <c r="Q630" s="601"/>
      <c r="R630" s="601"/>
      <c r="S630" s="603"/>
      <c r="T630" s="603"/>
      <c r="U630" s="742"/>
      <c r="V630" s="601"/>
      <c r="W630" s="597"/>
      <c r="X630" s="597"/>
      <c r="Y630" s="597"/>
      <c r="Z630" s="597"/>
      <c r="AA630" s="597"/>
      <c r="AB630" s="597"/>
      <c r="AC630" s="597"/>
      <c r="AD630" s="597"/>
      <c r="AE630" s="597"/>
      <c r="AF630" s="597"/>
      <c r="AG630" s="597"/>
      <c r="AH630" s="597"/>
      <c r="AI630" s="597"/>
      <c r="AJ630" s="597"/>
      <c r="AK630" s="597"/>
      <c r="AL630" s="597"/>
      <c r="AM630" s="597"/>
      <c r="AN630" s="597"/>
      <c r="AO630" s="597"/>
      <c r="AP630" s="597"/>
      <c r="AQ630" s="597"/>
      <c r="AR630" s="597"/>
      <c r="AS630" s="597"/>
      <c r="AT630" s="597"/>
      <c r="AU630" s="597"/>
      <c r="AV630" s="597"/>
    </row>
    <row r="631" spans="1:48" ht="12.75" customHeight="1">
      <c r="A631" s="595"/>
      <c r="B631" s="601"/>
      <c r="C631" s="601"/>
      <c r="D631" s="601"/>
      <c r="E631" s="601"/>
      <c r="F631" s="603"/>
      <c r="G631" s="601"/>
      <c r="H631" s="601"/>
      <c r="I631" s="601"/>
      <c r="J631" s="601"/>
      <c r="K631" s="601"/>
      <c r="L631" s="601"/>
      <c r="M631" s="603"/>
      <c r="N631" s="601"/>
      <c r="O631" s="597"/>
      <c r="P631" s="601"/>
      <c r="Q631" s="601"/>
      <c r="R631" s="601"/>
      <c r="S631" s="603"/>
      <c r="T631" s="603"/>
      <c r="U631" s="742"/>
      <c r="V631" s="601"/>
      <c r="W631" s="597"/>
      <c r="X631" s="597"/>
      <c r="Y631" s="597"/>
      <c r="Z631" s="597"/>
      <c r="AA631" s="597"/>
      <c r="AB631" s="597"/>
      <c r="AC631" s="597"/>
      <c r="AD631" s="597"/>
      <c r="AE631" s="597"/>
      <c r="AF631" s="597"/>
      <c r="AG631" s="597"/>
      <c r="AH631" s="597"/>
      <c r="AI631" s="597"/>
      <c r="AJ631" s="597"/>
      <c r="AK631" s="597"/>
      <c r="AL631" s="597"/>
      <c r="AM631" s="597"/>
      <c r="AN631" s="597"/>
      <c r="AO631" s="597"/>
      <c r="AP631" s="597"/>
      <c r="AQ631" s="597"/>
      <c r="AR631" s="597"/>
      <c r="AS631" s="597"/>
      <c r="AT631" s="597"/>
      <c r="AU631" s="597"/>
      <c r="AV631" s="597"/>
    </row>
    <row r="632" spans="1:48" ht="12.75" customHeight="1">
      <c r="A632" s="595"/>
      <c r="B632" s="601"/>
      <c r="C632" s="601"/>
      <c r="D632" s="601"/>
      <c r="E632" s="601"/>
      <c r="F632" s="603"/>
      <c r="G632" s="601"/>
      <c r="H632" s="601"/>
      <c r="I632" s="601"/>
      <c r="J632" s="601"/>
      <c r="K632" s="601"/>
      <c r="L632" s="601"/>
      <c r="M632" s="603"/>
      <c r="N632" s="601"/>
      <c r="O632" s="597"/>
      <c r="P632" s="601"/>
      <c r="Q632" s="601"/>
      <c r="R632" s="601"/>
      <c r="S632" s="603"/>
      <c r="T632" s="603"/>
      <c r="U632" s="742"/>
      <c r="V632" s="601"/>
      <c r="W632" s="597"/>
      <c r="X632" s="597"/>
      <c r="Y632" s="597"/>
      <c r="Z632" s="597"/>
      <c r="AA632" s="597"/>
      <c r="AB632" s="597"/>
      <c r="AC632" s="597"/>
      <c r="AD632" s="597"/>
      <c r="AE632" s="597"/>
      <c r="AF632" s="597"/>
      <c r="AG632" s="597"/>
      <c r="AH632" s="597"/>
      <c r="AI632" s="597"/>
      <c r="AJ632" s="597"/>
      <c r="AK632" s="597"/>
      <c r="AL632" s="597"/>
      <c r="AM632" s="597"/>
      <c r="AN632" s="597"/>
      <c r="AO632" s="597"/>
      <c r="AP632" s="597"/>
      <c r="AQ632" s="597"/>
      <c r="AR632" s="597"/>
      <c r="AS632" s="597"/>
      <c r="AT632" s="597"/>
      <c r="AU632" s="597"/>
      <c r="AV632" s="597"/>
    </row>
    <row r="633" spans="1:48" ht="12.75" customHeight="1">
      <c r="A633" s="595"/>
      <c r="B633" s="601"/>
      <c r="C633" s="601"/>
      <c r="D633" s="601"/>
      <c r="E633" s="601"/>
      <c r="F633" s="603"/>
      <c r="G633" s="601"/>
      <c r="H633" s="601"/>
      <c r="I633" s="601"/>
      <c r="J633" s="601"/>
      <c r="K633" s="601"/>
      <c r="L633" s="601"/>
      <c r="M633" s="603"/>
      <c r="N633" s="601"/>
      <c r="O633" s="597"/>
      <c r="P633" s="601"/>
      <c r="Q633" s="601"/>
      <c r="R633" s="601"/>
      <c r="S633" s="603"/>
      <c r="T633" s="603"/>
      <c r="U633" s="742"/>
      <c r="V633" s="601"/>
      <c r="W633" s="597"/>
      <c r="X633" s="597"/>
      <c r="Y633" s="597"/>
      <c r="Z633" s="597"/>
      <c r="AA633" s="597"/>
      <c r="AB633" s="597"/>
      <c r="AC633" s="597"/>
      <c r="AD633" s="597"/>
      <c r="AE633" s="597"/>
      <c r="AF633" s="597"/>
      <c r="AG633" s="597"/>
      <c r="AH633" s="597"/>
      <c r="AI633" s="597"/>
      <c r="AJ633" s="597"/>
      <c r="AK633" s="597"/>
      <c r="AL633" s="597"/>
      <c r="AM633" s="597"/>
      <c r="AN633" s="597"/>
      <c r="AO633" s="597"/>
      <c r="AP633" s="597"/>
      <c r="AQ633" s="597"/>
      <c r="AR633" s="597"/>
      <c r="AS633" s="597"/>
      <c r="AT633" s="597"/>
      <c r="AU633" s="597"/>
      <c r="AV633" s="597"/>
    </row>
    <row r="634" spans="1:48" ht="12.75" customHeight="1">
      <c r="A634" s="595"/>
      <c r="B634" s="601"/>
      <c r="C634" s="601"/>
      <c r="D634" s="601"/>
      <c r="E634" s="601"/>
      <c r="F634" s="603"/>
      <c r="G634" s="601"/>
      <c r="H634" s="601"/>
      <c r="I634" s="601"/>
      <c r="J634" s="601"/>
      <c r="K634" s="601"/>
      <c r="L634" s="601"/>
      <c r="M634" s="603"/>
      <c r="N634" s="601"/>
      <c r="O634" s="597"/>
      <c r="P634" s="601"/>
      <c r="Q634" s="601"/>
      <c r="R634" s="601"/>
      <c r="S634" s="603"/>
      <c r="T634" s="603"/>
      <c r="U634" s="742"/>
      <c r="V634" s="601"/>
      <c r="W634" s="597"/>
      <c r="X634" s="597"/>
      <c r="Y634" s="597"/>
      <c r="Z634" s="597"/>
      <c r="AA634" s="597"/>
      <c r="AB634" s="597"/>
      <c r="AC634" s="597"/>
      <c r="AD634" s="597"/>
      <c r="AE634" s="597"/>
      <c r="AF634" s="597"/>
      <c r="AG634" s="597"/>
      <c r="AH634" s="597"/>
      <c r="AI634" s="597"/>
      <c r="AJ634" s="597"/>
      <c r="AK634" s="597"/>
      <c r="AL634" s="597"/>
      <c r="AM634" s="597"/>
      <c r="AN634" s="597"/>
      <c r="AO634" s="597"/>
      <c r="AP634" s="597"/>
      <c r="AQ634" s="597"/>
      <c r="AR634" s="597"/>
      <c r="AS634" s="597"/>
      <c r="AT634" s="597"/>
      <c r="AU634" s="597"/>
      <c r="AV634" s="597"/>
    </row>
    <row r="635" spans="1:48" ht="12.75" customHeight="1">
      <c r="A635" s="595"/>
      <c r="B635" s="601"/>
      <c r="C635" s="601"/>
      <c r="D635" s="601"/>
      <c r="E635" s="601"/>
      <c r="F635" s="603"/>
      <c r="G635" s="601"/>
      <c r="H635" s="601"/>
      <c r="I635" s="601"/>
      <c r="J635" s="601"/>
      <c r="K635" s="601"/>
      <c r="L635" s="601"/>
      <c r="M635" s="603"/>
      <c r="N635" s="601"/>
      <c r="O635" s="597"/>
      <c r="P635" s="601"/>
      <c r="Q635" s="601"/>
      <c r="R635" s="601"/>
      <c r="S635" s="603"/>
      <c r="T635" s="603"/>
      <c r="U635" s="742"/>
      <c r="V635" s="601"/>
      <c r="W635" s="597"/>
      <c r="X635" s="597"/>
      <c r="Y635" s="597"/>
      <c r="Z635" s="597"/>
      <c r="AA635" s="597"/>
      <c r="AB635" s="597"/>
      <c r="AC635" s="597"/>
      <c r="AD635" s="597"/>
      <c r="AE635" s="597"/>
      <c r="AF635" s="597"/>
      <c r="AG635" s="597"/>
      <c r="AH635" s="597"/>
      <c r="AI635" s="597"/>
      <c r="AJ635" s="597"/>
      <c r="AK635" s="597"/>
      <c r="AL635" s="597"/>
      <c r="AM635" s="597"/>
      <c r="AN635" s="597"/>
      <c r="AO635" s="597"/>
      <c r="AP635" s="597"/>
      <c r="AQ635" s="597"/>
      <c r="AR635" s="597"/>
      <c r="AS635" s="597"/>
      <c r="AT635" s="597"/>
      <c r="AU635" s="597"/>
      <c r="AV635" s="597"/>
    </row>
    <row r="636" spans="1:48" ht="12.75" customHeight="1">
      <c r="A636" s="595"/>
      <c r="B636" s="601"/>
      <c r="C636" s="601"/>
      <c r="D636" s="601"/>
      <c r="E636" s="601"/>
      <c r="F636" s="603"/>
      <c r="G636" s="601"/>
      <c r="H636" s="601"/>
      <c r="I636" s="601"/>
      <c r="J636" s="601"/>
      <c r="K636" s="601"/>
      <c r="L636" s="601"/>
      <c r="M636" s="603"/>
      <c r="N636" s="601"/>
      <c r="O636" s="597"/>
      <c r="P636" s="601"/>
      <c r="Q636" s="601"/>
      <c r="R636" s="601"/>
      <c r="S636" s="603"/>
      <c r="T636" s="603"/>
      <c r="U636" s="742"/>
      <c r="V636" s="601"/>
      <c r="W636" s="597"/>
      <c r="X636" s="597"/>
      <c r="Y636" s="597"/>
      <c r="Z636" s="597"/>
      <c r="AA636" s="597"/>
      <c r="AB636" s="597"/>
      <c r="AC636" s="597"/>
      <c r="AD636" s="597"/>
      <c r="AE636" s="597"/>
      <c r="AF636" s="597"/>
      <c r="AG636" s="597"/>
      <c r="AH636" s="597"/>
      <c r="AI636" s="597"/>
      <c r="AJ636" s="597"/>
      <c r="AK636" s="597"/>
      <c r="AL636" s="597"/>
      <c r="AM636" s="597"/>
      <c r="AN636" s="597"/>
      <c r="AO636" s="597"/>
      <c r="AP636" s="597"/>
      <c r="AQ636" s="597"/>
      <c r="AR636" s="597"/>
      <c r="AS636" s="597"/>
      <c r="AT636" s="597"/>
      <c r="AU636" s="597"/>
      <c r="AV636" s="597"/>
    </row>
    <row r="637" spans="1:48" ht="12.75" customHeight="1">
      <c r="A637" s="595"/>
      <c r="B637" s="601"/>
      <c r="C637" s="601"/>
      <c r="D637" s="601"/>
      <c r="E637" s="601"/>
      <c r="F637" s="603"/>
      <c r="G637" s="601"/>
      <c r="H637" s="601"/>
      <c r="I637" s="601"/>
      <c r="J637" s="601"/>
      <c r="K637" s="601"/>
      <c r="L637" s="601"/>
      <c r="M637" s="603"/>
      <c r="N637" s="601"/>
      <c r="O637" s="597"/>
      <c r="P637" s="601"/>
      <c r="Q637" s="601"/>
      <c r="R637" s="601"/>
      <c r="S637" s="603"/>
      <c r="T637" s="603"/>
      <c r="U637" s="742"/>
      <c r="V637" s="601"/>
      <c r="W637" s="597"/>
      <c r="X637" s="597"/>
      <c r="Y637" s="597"/>
      <c r="Z637" s="597"/>
      <c r="AA637" s="597"/>
      <c r="AB637" s="597"/>
      <c r="AC637" s="597"/>
      <c r="AD637" s="597"/>
      <c r="AE637" s="597"/>
      <c r="AF637" s="597"/>
      <c r="AG637" s="597"/>
      <c r="AH637" s="597"/>
      <c r="AI637" s="597"/>
      <c r="AJ637" s="597"/>
      <c r="AK637" s="597"/>
      <c r="AL637" s="597"/>
      <c r="AM637" s="597"/>
      <c r="AN637" s="597"/>
      <c r="AO637" s="597"/>
      <c r="AP637" s="597"/>
      <c r="AQ637" s="597"/>
      <c r="AR637" s="597"/>
      <c r="AS637" s="597"/>
      <c r="AT637" s="597"/>
      <c r="AU637" s="597"/>
      <c r="AV637" s="597"/>
    </row>
    <row r="638" spans="1:48" ht="12.75" customHeight="1">
      <c r="A638" s="595"/>
      <c r="B638" s="601"/>
      <c r="C638" s="601"/>
      <c r="D638" s="601"/>
      <c r="E638" s="601"/>
      <c r="F638" s="603"/>
      <c r="G638" s="601"/>
      <c r="H638" s="601"/>
      <c r="I638" s="601"/>
      <c r="J638" s="601"/>
      <c r="K638" s="601"/>
      <c r="L638" s="601"/>
      <c r="M638" s="603"/>
      <c r="N638" s="601"/>
      <c r="O638" s="597"/>
      <c r="P638" s="601"/>
      <c r="Q638" s="601"/>
      <c r="R638" s="601"/>
      <c r="S638" s="603"/>
      <c r="T638" s="603"/>
      <c r="U638" s="742"/>
      <c r="V638" s="601"/>
      <c r="W638" s="597"/>
      <c r="X638" s="597"/>
      <c r="Y638" s="597"/>
      <c r="Z638" s="597"/>
      <c r="AA638" s="597"/>
      <c r="AB638" s="597"/>
      <c r="AC638" s="597"/>
      <c r="AD638" s="597"/>
      <c r="AE638" s="597"/>
      <c r="AF638" s="597"/>
      <c r="AG638" s="597"/>
      <c r="AH638" s="597"/>
      <c r="AI638" s="597"/>
      <c r="AJ638" s="597"/>
      <c r="AK638" s="597"/>
      <c r="AL638" s="597"/>
      <c r="AM638" s="597"/>
      <c r="AN638" s="597"/>
      <c r="AO638" s="597"/>
      <c r="AP638" s="597"/>
      <c r="AQ638" s="597"/>
      <c r="AR638" s="597"/>
      <c r="AS638" s="597"/>
      <c r="AT638" s="597"/>
      <c r="AU638" s="597"/>
      <c r="AV638" s="597"/>
    </row>
    <row r="639" spans="1:48" ht="12.75" customHeight="1">
      <c r="A639" s="595"/>
      <c r="B639" s="601"/>
      <c r="C639" s="601"/>
      <c r="D639" s="601"/>
      <c r="E639" s="601"/>
      <c r="F639" s="603"/>
      <c r="G639" s="601"/>
      <c r="H639" s="601"/>
      <c r="I639" s="601"/>
      <c r="J639" s="601"/>
      <c r="K639" s="601"/>
      <c r="L639" s="601"/>
      <c r="M639" s="603"/>
      <c r="N639" s="601"/>
      <c r="O639" s="597"/>
      <c r="P639" s="601"/>
      <c r="Q639" s="601"/>
      <c r="R639" s="601"/>
      <c r="S639" s="603"/>
      <c r="T639" s="603"/>
      <c r="U639" s="742"/>
      <c r="V639" s="601"/>
      <c r="W639" s="597"/>
      <c r="X639" s="597"/>
      <c r="Y639" s="597"/>
      <c r="Z639" s="597"/>
      <c r="AA639" s="597"/>
      <c r="AB639" s="597"/>
      <c r="AC639" s="597"/>
      <c r="AD639" s="597"/>
      <c r="AE639" s="597"/>
      <c r="AF639" s="597"/>
      <c r="AG639" s="597"/>
      <c r="AH639" s="597"/>
      <c r="AI639" s="597"/>
      <c r="AJ639" s="597"/>
      <c r="AK639" s="597"/>
      <c r="AL639" s="597"/>
      <c r="AM639" s="597"/>
      <c r="AN639" s="597"/>
      <c r="AO639" s="597"/>
      <c r="AP639" s="597"/>
      <c r="AQ639" s="597"/>
      <c r="AR639" s="597"/>
      <c r="AS639" s="597"/>
      <c r="AT639" s="597"/>
      <c r="AU639" s="597"/>
      <c r="AV639" s="597"/>
    </row>
    <row r="640" spans="1:48" ht="12.75" customHeight="1">
      <c r="A640" s="595"/>
      <c r="B640" s="601"/>
      <c r="C640" s="601"/>
      <c r="D640" s="601"/>
      <c r="E640" s="601"/>
      <c r="F640" s="603"/>
      <c r="G640" s="601"/>
      <c r="H640" s="601"/>
      <c r="I640" s="601"/>
      <c r="J640" s="601"/>
      <c r="K640" s="601"/>
      <c r="L640" s="601"/>
      <c r="M640" s="603"/>
      <c r="N640" s="601"/>
      <c r="O640" s="597"/>
      <c r="P640" s="601"/>
      <c r="Q640" s="601"/>
      <c r="R640" s="601"/>
      <c r="S640" s="603"/>
      <c r="T640" s="603"/>
      <c r="U640" s="742"/>
      <c r="V640" s="601"/>
      <c r="W640" s="597"/>
      <c r="X640" s="597"/>
      <c r="Y640" s="597"/>
      <c r="Z640" s="597"/>
      <c r="AA640" s="597"/>
      <c r="AB640" s="597"/>
      <c r="AC640" s="597"/>
      <c r="AD640" s="597"/>
      <c r="AE640" s="597"/>
      <c r="AF640" s="597"/>
      <c r="AG640" s="597"/>
      <c r="AH640" s="597"/>
      <c r="AI640" s="597"/>
      <c r="AJ640" s="597"/>
      <c r="AK640" s="597"/>
      <c r="AL640" s="597"/>
      <c r="AM640" s="597"/>
      <c r="AN640" s="597"/>
      <c r="AO640" s="597"/>
      <c r="AP640" s="597"/>
      <c r="AQ640" s="597"/>
      <c r="AR640" s="597"/>
      <c r="AS640" s="597"/>
      <c r="AT640" s="597"/>
      <c r="AU640" s="597"/>
      <c r="AV640" s="597"/>
    </row>
    <row r="641" spans="1:48" ht="12.75" customHeight="1">
      <c r="A641" s="595"/>
      <c r="B641" s="601"/>
      <c r="C641" s="601"/>
      <c r="D641" s="601"/>
      <c r="E641" s="601"/>
      <c r="F641" s="603"/>
      <c r="G641" s="601"/>
      <c r="H641" s="601"/>
      <c r="I641" s="601"/>
      <c r="J641" s="601"/>
      <c r="K641" s="601"/>
      <c r="L641" s="601"/>
      <c r="M641" s="603"/>
      <c r="N641" s="601"/>
      <c r="O641" s="597"/>
      <c r="P641" s="601"/>
      <c r="Q641" s="601"/>
      <c r="R641" s="601"/>
      <c r="S641" s="603"/>
      <c r="T641" s="603"/>
      <c r="U641" s="742"/>
      <c r="V641" s="601"/>
      <c r="W641" s="597"/>
      <c r="X641" s="597"/>
      <c r="Y641" s="597"/>
      <c r="Z641" s="597"/>
      <c r="AA641" s="597"/>
      <c r="AB641" s="597"/>
      <c r="AC641" s="597"/>
      <c r="AD641" s="597"/>
      <c r="AE641" s="597"/>
      <c r="AF641" s="597"/>
      <c r="AG641" s="597"/>
      <c r="AH641" s="597"/>
      <c r="AI641" s="597"/>
      <c r="AJ641" s="597"/>
      <c r="AK641" s="597"/>
      <c r="AL641" s="597"/>
      <c r="AM641" s="597"/>
      <c r="AN641" s="597"/>
      <c r="AO641" s="597"/>
      <c r="AP641" s="597"/>
      <c r="AQ641" s="597"/>
      <c r="AR641" s="597"/>
      <c r="AS641" s="597"/>
      <c r="AT641" s="597"/>
      <c r="AU641" s="597"/>
      <c r="AV641" s="597"/>
    </row>
  </sheetData>
  <mergeCells count="52">
    <mergeCell ref="I394:I395"/>
    <mergeCell ref="J394:J395"/>
    <mergeCell ref="K394:K395"/>
    <mergeCell ref="L394:L395"/>
    <mergeCell ref="M394:M395"/>
    <mergeCell ref="N394:N395"/>
    <mergeCell ref="O394:O395"/>
    <mergeCell ref="W394:W395"/>
    <mergeCell ref="X394:X395"/>
    <mergeCell ref="Y394:Y395"/>
    <mergeCell ref="Z394:Z395"/>
    <mergeCell ref="AA394:AA395"/>
    <mergeCell ref="P394:P395"/>
    <mergeCell ref="Q394:Q395"/>
    <mergeCell ref="R394:R395"/>
    <mergeCell ref="S394:S395"/>
    <mergeCell ref="T394:T395"/>
    <mergeCell ref="U394:U395"/>
    <mergeCell ref="V394:V395"/>
    <mergeCell ref="G394:G395"/>
    <mergeCell ref="H394:H395"/>
    <mergeCell ref="B439:B440"/>
    <mergeCell ref="C439:C440"/>
    <mergeCell ref="D439:D440"/>
    <mergeCell ref="E439:E440"/>
    <mergeCell ref="F439:F440"/>
    <mergeCell ref="G439:G440"/>
    <mergeCell ref="H439:H440"/>
    <mergeCell ref="B394:B395"/>
    <mergeCell ref="C394:C395"/>
    <mergeCell ref="D394:D395"/>
    <mergeCell ref="E394:E395"/>
    <mergeCell ref="F394:F395"/>
    <mergeCell ref="I439:I440"/>
    <mergeCell ref="J439:J440"/>
    <mergeCell ref="K439:K440"/>
    <mergeCell ref="L439:L440"/>
    <mergeCell ref="M439:M440"/>
    <mergeCell ref="N439:N440"/>
    <mergeCell ref="O439:O440"/>
    <mergeCell ref="W439:W440"/>
    <mergeCell ref="X439:X440"/>
    <mergeCell ref="Y439:Y440"/>
    <mergeCell ref="Z439:Z440"/>
    <mergeCell ref="AA439:AA440"/>
    <mergeCell ref="P439:P440"/>
    <mergeCell ref="Q439:Q440"/>
    <mergeCell ref="R439:R440"/>
    <mergeCell ref="S439:S440"/>
    <mergeCell ref="T439:T440"/>
    <mergeCell ref="U439:U440"/>
    <mergeCell ref="V439:V440"/>
  </mergeCells>
  <conditionalFormatting sqref="D424:E424">
    <cfRule type="expression" dxfId="59" priority="1" stopIfTrue="1">
      <formula>ROW()=sell("row")</formula>
    </cfRule>
  </conditionalFormatting>
  <conditionalFormatting sqref="D426:E426">
    <cfRule type="expression" dxfId="58" priority="2" stopIfTrue="1">
      <formula>ROW()=sell("row")</formula>
    </cfRule>
  </conditionalFormatting>
  <conditionalFormatting sqref="D428:E428">
    <cfRule type="expression" dxfId="57" priority="3" stopIfTrue="1">
      <formula>ROW()=sell("row")</formula>
    </cfRule>
  </conditionalFormatting>
  <conditionalFormatting sqref="D436:F436">
    <cfRule type="expression" dxfId="56" priority="4" stopIfTrue="1">
      <formula>ROW()=sell("row")</formula>
    </cfRule>
  </conditionalFormatting>
  <pageMargins left="0.7" right="0.7" top="0.75" bottom="0.75" header="0" footer="0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/>
  </sheetViews>
  <sheetFormatPr defaultColWidth="14.42578125" defaultRowHeight="15" customHeight="1"/>
  <cols>
    <col min="1" max="1" width="5.5703125" customWidth="1"/>
    <col min="2" max="2" width="14.7109375" customWidth="1"/>
    <col min="3" max="3" width="19.85546875" customWidth="1"/>
    <col min="4" max="4" width="25.140625" customWidth="1"/>
    <col min="5" max="5" width="16.7109375" customWidth="1"/>
    <col min="6" max="6" width="13.85546875" hidden="1" customWidth="1"/>
    <col min="7" max="7" width="8.42578125" customWidth="1"/>
    <col min="8" max="8" width="45.42578125" customWidth="1"/>
    <col min="9" max="9" width="19.42578125" customWidth="1"/>
    <col min="10" max="10" width="19.5703125" customWidth="1"/>
    <col min="11" max="11" width="12.85546875" customWidth="1"/>
    <col min="12" max="12" width="13" customWidth="1"/>
    <col min="13" max="13" width="20.140625" customWidth="1"/>
    <col min="14" max="14" width="17.28515625" customWidth="1"/>
    <col min="15" max="15" width="19.5703125" customWidth="1"/>
    <col min="16" max="16" width="14" hidden="1" customWidth="1"/>
    <col min="17" max="26" width="8.7109375" customWidth="1"/>
  </cols>
  <sheetData>
    <row r="1" spans="1:26" ht="30" customHeight="1">
      <c r="A1" s="1148" t="s">
        <v>7177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78"/>
      <c r="B2" s="81"/>
      <c r="C2" s="4"/>
      <c r="D2" s="4"/>
      <c r="E2" s="4"/>
      <c r="F2" s="4"/>
      <c r="G2" s="4"/>
      <c r="H2" s="4"/>
      <c r="I2" s="81"/>
      <c r="J2" s="8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1120" t="s">
        <v>0</v>
      </c>
      <c r="B3" s="1145" t="s">
        <v>14</v>
      </c>
      <c r="C3" s="1120" t="s">
        <v>13</v>
      </c>
      <c r="D3" s="1145" t="s">
        <v>4</v>
      </c>
      <c r="E3" s="1145" t="s">
        <v>5</v>
      </c>
      <c r="F3" s="1120" t="s">
        <v>1327</v>
      </c>
      <c r="G3" s="1120" t="s">
        <v>18</v>
      </c>
      <c r="H3" s="1145" t="s">
        <v>20</v>
      </c>
      <c r="I3" s="1145" t="s">
        <v>4491</v>
      </c>
      <c r="J3" s="1145" t="s">
        <v>10</v>
      </c>
      <c r="K3" s="1149" t="s">
        <v>1329</v>
      </c>
      <c r="L3" s="1145" t="s">
        <v>1333</v>
      </c>
      <c r="M3" s="1146" t="s">
        <v>1335</v>
      </c>
      <c r="N3" s="1147" t="s">
        <v>1341</v>
      </c>
      <c r="O3" s="1125"/>
      <c r="P3" s="87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122"/>
      <c r="B4" s="1122"/>
      <c r="C4" s="1122"/>
      <c r="D4" s="1122"/>
      <c r="E4" s="1122"/>
      <c r="F4" s="1122"/>
      <c r="G4" s="1122"/>
      <c r="H4" s="1122"/>
      <c r="I4" s="1122"/>
      <c r="J4" s="1122"/>
      <c r="K4" s="1122"/>
      <c r="L4" s="1122"/>
      <c r="M4" s="1122"/>
      <c r="N4" s="93" t="s">
        <v>67</v>
      </c>
      <c r="O4" s="93" t="s">
        <v>69</v>
      </c>
      <c r="P4" s="528">
        <v>46174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>
      <c r="A5" s="87">
        <v>1</v>
      </c>
      <c r="B5" s="98" t="s">
        <v>4496</v>
      </c>
      <c r="C5" s="87" t="str">
        <f>VLOOKUP($D5,'Data Karyawan NEW'!$B$4:$AA$295,8,0)</f>
        <v>1210020609020004</v>
      </c>
      <c r="D5" s="100" t="s">
        <v>3776</v>
      </c>
      <c r="E5" s="172" t="s">
        <v>246</v>
      </c>
      <c r="F5" s="87" t="s">
        <v>1367</v>
      </c>
      <c r="G5" s="141">
        <f ca="1">VLOOKUP($D5,'Data Karyawan NEW'!$B$4:$AA$295,12,0)</f>
        <v>24</v>
      </c>
      <c r="H5" s="100" t="str">
        <f>VLOOKUP($D5,'Data Karyawan NEW'!$B$4:$AA$295,13,0)</f>
        <v>Jl. Suka Dame Lingk. Simp. IV Padang Pasir RT / RW 000 Desa Urung Kompas Kec. Rantau Selatan Kab. Labuhanbatu Sumut</v>
      </c>
      <c r="I5" s="98" t="s">
        <v>41</v>
      </c>
      <c r="J5" s="98" t="str">
        <f>VLOOKUP($D5,'Data Karyawan NEW'!$B$4:$AA$295,6,0)</f>
        <v>Kab. Labuhanbatu</v>
      </c>
      <c r="K5" s="141">
        <v>2</v>
      </c>
      <c r="L5" s="141">
        <f t="shared" ref="L5:L24" si="0">IF(F5="Lanjut",(K5+1),"")</f>
        <v>3</v>
      </c>
      <c r="M5" s="101">
        <f>VLOOKUP($D5,'Data Karyawan NEW'!$B$4:$AA$295,26,0)</f>
        <v>45916</v>
      </c>
      <c r="N5" s="101">
        <f t="shared" ref="N5:N24" si="1">IF(F5="Lanjut",$P$4)</f>
        <v>46174</v>
      </c>
      <c r="O5" s="101">
        <f t="shared" ref="O5:O24" si="2">IF(AND(F5="Lanjut",L5&lt;4),(EDATE($P$4,4)-1),IF(AND(F5="Lanjut",L5&gt;3),(EDATE($P$4,12)-1)))</f>
        <v>46295</v>
      </c>
      <c r="P5" s="87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>
      <c r="A6" s="87">
        <v>2</v>
      </c>
      <c r="B6" s="98" t="s">
        <v>3920</v>
      </c>
      <c r="C6" s="87" t="str">
        <f>VLOOKUP($D6,'Data Karyawan NEW'!$B$4:$AA$295,8,0)</f>
        <v>1211011403870004</v>
      </c>
      <c r="D6" s="100" t="s">
        <v>3781</v>
      </c>
      <c r="E6" s="172" t="s">
        <v>246</v>
      </c>
      <c r="F6" s="87" t="s">
        <v>1367</v>
      </c>
      <c r="G6" s="141">
        <f ca="1">VLOOKUP($D6,'Data Karyawan NEW'!$B$4:$AA$295,12,0)</f>
        <v>39</v>
      </c>
      <c r="H6" s="100" t="str">
        <f>VLOOKUP($D6,'Data Karyawan NEW'!$B$4:$AA$295,13,0)</f>
        <v>Desa Karing RT / RW 000 Kec. Berampu Kab. Dairi Sumut</v>
      </c>
      <c r="I6" s="98" t="s">
        <v>89</v>
      </c>
      <c r="J6" s="98" t="str">
        <f>VLOOKUP($D6,'Data Karyawan NEW'!$B$4:$AA$295,6,0)</f>
        <v>Kab. Dairi</v>
      </c>
      <c r="K6" s="141">
        <v>2</v>
      </c>
      <c r="L6" s="141">
        <f t="shared" si="0"/>
        <v>3</v>
      </c>
      <c r="M6" s="101">
        <f>VLOOKUP($D6,'Data Karyawan NEW'!$B$4:$AA$295,26,0)</f>
        <v>45916</v>
      </c>
      <c r="N6" s="101">
        <f t="shared" si="1"/>
        <v>46174</v>
      </c>
      <c r="O6" s="101">
        <f t="shared" si="2"/>
        <v>46295</v>
      </c>
      <c r="P6" s="87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>
      <c r="A7" s="87">
        <v>3</v>
      </c>
      <c r="B7" s="98" t="s">
        <v>590</v>
      </c>
      <c r="C7" s="87" t="str">
        <f>VLOOKUP($D7,'Data Karyawan NEW'!$B$4:$AA$295,8,0)</f>
        <v>1218040110910001</v>
      </c>
      <c r="D7" s="100" t="s">
        <v>1844</v>
      </c>
      <c r="E7" s="98" t="s">
        <v>376</v>
      </c>
      <c r="F7" s="87" t="s">
        <v>1367</v>
      </c>
      <c r="G7" s="141">
        <f ca="1">VLOOKUP($D7,'Data Karyawan NEW'!$B$4:$AA$295,12,0)</f>
        <v>35</v>
      </c>
      <c r="H7" s="100" t="str">
        <f>VLOOKUP($D7,'Data Karyawan NEW'!$B$4:$AA$295,13,0)</f>
        <v>Dusun II RT / RW 000 Desa Pematang Ganjang Kec. Sei Rampah Kab. Serdang Bedagai Sumut</v>
      </c>
      <c r="I7" s="98" t="s">
        <v>74</v>
      </c>
      <c r="J7" s="98" t="str">
        <f>VLOOKUP($D7,'Data Karyawan NEW'!$B$4:$AA$295,6,0)</f>
        <v>P.Siantar (1)</v>
      </c>
      <c r="K7" s="141">
        <v>2</v>
      </c>
      <c r="L7" s="141">
        <f t="shared" si="0"/>
        <v>3</v>
      </c>
      <c r="M7" s="101">
        <f>VLOOKUP($D7,'Data Karyawan NEW'!$B$4:$AA$295,26,0)</f>
        <v>45916</v>
      </c>
      <c r="N7" s="101">
        <f t="shared" si="1"/>
        <v>46174</v>
      </c>
      <c r="O7" s="101">
        <f t="shared" si="2"/>
        <v>46295</v>
      </c>
      <c r="P7" s="87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>
      <c r="A8" s="87">
        <v>4</v>
      </c>
      <c r="B8" s="98" t="s">
        <v>590</v>
      </c>
      <c r="C8" s="87" t="str">
        <f>VLOOKUP($D8,'Data Karyawan NEW'!$B$4:$AA$295,8,0)</f>
        <v>1207232201900001</v>
      </c>
      <c r="D8" s="100" t="s">
        <v>1850</v>
      </c>
      <c r="E8" s="98" t="s">
        <v>376</v>
      </c>
      <c r="F8" s="87" t="s">
        <v>1367</v>
      </c>
      <c r="G8" s="141">
        <f ca="1">VLOOKUP($D8,'Data Karyawan NEW'!$B$4:$AA$295,12,0)</f>
        <v>36</v>
      </c>
      <c r="H8" s="100" t="str">
        <f>VLOOKUP($D8,'Data Karyawan NEW'!$B$4:$AA$295,13,0)</f>
        <v>Dusun XIII Pondok Miri RT 042 RW 018 Desa Sei Semayang Kec. Sunggal Kab. Deli Serdang Sumut</v>
      </c>
      <c r="I8" s="98" t="s">
        <v>74</v>
      </c>
      <c r="J8" s="98" t="str">
        <f>VLOOKUP($D8,'Data Karyawan NEW'!$B$4:$AA$295,6,0)</f>
        <v>P.Siantar (1)</v>
      </c>
      <c r="K8" s="141">
        <v>2</v>
      </c>
      <c r="L8" s="141">
        <f t="shared" si="0"/>
        <v>3</v>
      </c>
      <c r="M8" s="101">
        <f>VLOOKUP($D8,'Data Karyawan NEW'!$B$4:$AA$295,26,0)</f>
        <v>45916</v>
      </c>
      <c r="N8" s="101">
        <f t="shared" si="1"/>
        <v>46174</v>
      </c>
      <c r="O8" s="101">
        <f t="shared" si="2"/>
        <v>46295</v>
      </c>
      <c r="P8" s="87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>
      <c r="A9" s="87">
        <v>5</v>
      </c>
      <c r="B9" s="98" t="s">
        <v>590</v>
      </c>
      <c r="C9" s="87" t="str">
        <f>VLOOKUP($D9,'Data Karyawan NEW'!$B$4:$AA$295,8,0)</f>
        <v>1272011605020002</v>
      </c>
      <c r="D9" s="100" t="s">
        <v>3793</v>
      </c>
      <c r="E9" s="98" t="s">
        <v>376</v>
      </c>
      <c r="F9" s="87" t="s">
        <v>1367</v>
      </c>
      <c r="G9" s="141">
        <f ca="1">VLOOKUP($D9,'Data Karyawan NEW'!$B$4:$AA$295,12,0)</f>
        <v>24</v>
      </c>
      <c r="H9" s="100" t="str">
        <f>VLOOKUP($D9,'Data Karyawan NEW'!$B$4:$AA$295,13,0)</f>
        <v>Jl. Pattimura Bawah RT 006 RW 002 Desa Tomuan Kec. Siantar Timur Kota Pematangsiantar Sumut</v>
      </c>
      <c r="I9" s="98" t="s">
        <v>74</v>
      </c>
      <c r="J9" s="98" t="str">
        <f>VLOOKUP($D9,'Data Karyawan NEW'!$B$4:$AA$295,6,0)</f>
        <v>P.Siantar (1)</v>
      </c>
      <c r="K9" s="141">
        <v>2</v>
      </c>
      <c r="L9" s="141">
        <f t="shared" si="0"/>
        <v>3</v>
      </c>
      <c r="M9" s="101">
        <f>VLOOKUP($D9,'Data Karyawan NEW'!$B$4:$AA$295,26,0)</f>
        <v>45922</v>
      </c>
      <c r="N9" s="101">
        <f t="shared" si="1"/>
        <v>46174</v>
      </c>
      <c r="O9" s="101">
        <f t="shared" si="2"/>
        <v>46295</v>
      </c>
      <c r="P9" s="87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>
      <c r="A10" s="87">
        <v>6</v>
      </c>
      <c r="B10" s="98" t="s">
        <v>590</v>
      </c>
      <c r="C10" s="87" t="str">
        <f>VLOOKUP($D10,'Data Karyawan NEW'!$B$4:$AA$295,8,0)</f>
        <v>1272071310780001</v>
      </c>
      <c r="D10" s="100" t="s">
        <v>1849</v>
      </c>
      <c r="E10" s="98" t="s">
        <v>376</v>
      </c>
      <c r="F10" s="87" t="s">
        <v>1367</v>
      </c>
      <c r="G10" s="141">
        <f ca="1">VLOOKUP($D10,'Data Karyawan NEW'!$B$4:$AA$295,12,0)</f>
        <v>47</v>
      </c>
      <c r="H10" s="100" t="str">
        <f>VLOOKUP($D10,'Data Karyawan NEW'!$B$4:$AA$295,13,0)</f>
        <v>Jl. Tomong No. 8 RT 002 RW 001 Kel. Bukit Sofa Kec. Siantar Sitalasari Kota Pematangsiantar Sumut</v>
      </c>
      <c r="I10" s="98" t="s">
        <v>74</v>
      </c>
      <c r="J10" s="98" t="str">
        <f>VLOOKUP($D10,'Data Karyawan NEW'!$B$4:$AA$295,6,0)</f>
        <v>P.Siantar (1)</v>
      </c>
      <c r="K10" s="141">
        <v>2</v>
      </c>
      <c r="L10" s="141">
        <f t="shared" si="0"/>
        <v>3</v>
      </c>
      <c r="M10" s="101">
        <f>VLOOKUP($D10,'Data Karyawan NEW'!$B$4:$AA$295,26,0)</f>
        <v>45922</v>
      </c>
      <c r="N10" s="101">
        <f t="shared" si="1"/>
        <v>46174</v>
      </c>
      <c r="O10" s="101">
        <f t="shared" si="2"/>
        <v>46295</v>
      </c>
      <c r="P10" s="87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>
      <c r="A11" s="87">
        <v>7</v>
      </c>
      <c r="B11" s="98" t="s">
        <v>278</v>
      </c>
      <c r="C11" s="87" t="str">
        <f>VLOOKUP($D11,'Data Karyawan NEW'!$B$4:$AA$295,8,0)</f>
        <v>1271170205940002</v>
      </c>
      <c r="D11" s="100" t="s">
        <v>31</v>
      </c>
      <c r="E11" s="172" t="s">
        <v>289</v>
      </c>
      <c r="F11" s="87" t="s">
        <v>1367</v>
      </c>
      <c r="G11" s="141">
        <f ca="1">VLOOKUP($D11,'Data Karyawan NEW'!$B$4:$AA$295,12,0)</f>
        <v>32</v>
      </c>
      <c r="H11" s="100" t="str">
        <f>VLOOKUP($D11,'Data Karyawan NEW'!$B$4:$AA$295,13,0)</f>
        <v>Jl. D.I Panjaitan No. 141 RT / RW 000 Desa Babura Kec. Medan Baru Kota Medan Sumut</v>
      </c>
      <c r="I11" s="98" t="s">
        <v>127</v>
      </c>
      <c r="J11" s="98" t="str">
        <f>VLOOKUP($D11,'Data Karyawan NEW'!$B$4:$AA$295,6,0)</f>
        <v>Medan</v>
      </c>
      <c r="K11" s="141">
        <v>2</v>
      </c>
      <c r="L11" s="141">
        <f t="shared" si="0"/>
        <v>3</v>
      </c>
      <c r="M11" s="101">
        <f>VLOOKUP($D11,'Data Karyawan NEW'!$B$4:$AA$295,26,0)</f>
        <v>45916</v>
      </c>
      <c r="N11" s="101">
        <f t="shared" si="1"/>
        <v>46174</v>
      </c>
      <c r="O11" s="101">
        <f t="shared" si="2"/>
        <v>46295</v>
      </c>
      <c r="P11" s="87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>
      <c r="A12" s="87">
        <v>8</v>
      </c>
      <c r="B12" s="98" t="s">
        <v>278</v>
      </c>
      <c r="C12" s="87" t="str">
        <f>VLOOKUP($D12,'Data Karyawan NEW'!$B$4:$AA$295,8,0)</f>
        <v>1271142312990004</v>
      </c>
      <c r="D12" s="100" t="s">
        <v>4061</v>
      </c>
      <c r="E12" s="172" t="s">
        <v>246</v>
      </c>
      <c r="F12" s="87" t="s">
        <v>1367</v>
      </c>
      <c r="G12" s="141">
        <f ca="1">VLOOKUP($D12,'Data Karyawan NEW'!$B$4:$AA$295,12,0)</f>
        <v>26</v>
      </c>
      <c r="H12" s="100" t="str">
        <f>VLOOKUP($D12,'Data Karyawan NEW'!$B$4:$AA$295,13,0)</f>
        <v>Jl. Mandau Gg. Matoa RT / RW - Kel. P. Berayan Darat II Kec. Medan Timur Kota Medan, Sumatera Utara</v>
      </c>
      <c r="I12" s="98" t="s">
        <v>127</v>
      </c>
      <c r="J12" s="98" t="str">
        <f>VLOOKUP($D12,'Data Karyawan NEW'!$B$4:$AA$295,6,0)</f>
        <v>Serdang Bedagai</v>
      </c>
      <c r="K12" s="141">
        <v>1</v>
      </c>
      <c r="L12" s="141">
        <f t="shared" si="0"/>
        <v>2</v>
      </c>
      <c r="M12" s="101">
        <f>VLOOKUP($D12,'Data Karyawan NEW'!$B$4:$AA$295,26,0)</f>
        <v>46055</v>
      </c>
      <c r="N12" s="101">
        <f t="shared" si="1"/>
        <v>46174</v>
      </c>
      <c r="O12" s="101">
        <f t="shared" si="2"/>
        <v>46295</v>
      </c>
      <c r="P12" s="87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>
      <c r="A13" s="87">
        <v>9</v>
      </c>
      <c r="B13" s="98" t="s">
        <v>910</v>
      </c>
      <c r="C13" s="87" t="str">
        <f>VLOOKUP($D13,'Data Karyawan NEW'!$B$4:$AA$295,8,0)</f>
        <v>1173011407850003</v>
      </c>
      <c r="D13" s="100" t="s">
        <v>1807</v>
      </c>
      <c r="E13" s="172" t="s">
        <v>246</v>
      </c>
      <c r="F13" s="87" t="s">
        <v>1367</v>
      </c>
      <c r="G13" s="141">
        <f ca="1">VLOOKUP($D13,'Data Karyawan NEW'!$B$4:$AA$295,12,0)</f>
        <v>41</v>
      </c>
      <c r="H13" s="100" t="str">
        <f>VLOOKUP($D13,'Data Karyawan NEW'!$B$4:$AA$295,13,0)</f>
        <v>Dusun Sumbergesing Kulon RT 005 RW 009 Gedangan Kec. Gedangan Kab. Malang</v>
      </c>
      <c r="I13" s="98" t="s">
        <v>136</v>
      </c>
      <c r="J13" s="98" t="str">
        <f>VLOOKUP($D13,'Data Karyawan NEW'!$B$4:$AA$295,6,0)</f>
        <v>Bireuen</v>
      </c>
      <c r="K13" s="141">
        <v>2</v>
      </c>
      <c r="L13" s="141">
        <f t="shared" si="0"/>
        <v>3</v>
      </c>
      <c r="M13" s="101">
        <f>VLOOKUP($D13,'Data Karyawan NEW'!$B$4:$AA$295,26,0)</f>
        <v>45931</v>
      </c>
      <c r="N13" s="101">
        <f t="shared" si="1"/>
        <v>46174</v>
      </c>
      <c r="O13" s="101">
        <f t="shared" si="2"/>
        <v>46295</v>
      </c>
      <c r="P13" s="87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>
      <c r="A14" s="87">
        <v>10</v>
      </c>
      <c r="B14" s="98" t="s">
        <v>1318</v>
      </c>
      <c r="C14" s="87" t="str">
        <f>VLOOKUP($D14,'Data Karyawan NEW'!$B$4:$AA$295,8,0)</f>
        <v>5306030807960001</v>
      </c>
      <c r="D14" s="100" t="s">
        <v>104</v>
      </c>
      <c r="E14" s="172" t="s">
        <v>289</v>
      </c>
      <c r="F14" s="87" t="s">
        <v>1367</v>
      </c>
      <c r="G14" s="141">
        <f ca="1">VLOOKUP($D14,'Data Karyawan NEW'!$B$4:$AA$295,12,0)</f>
        <v>30</v>
      </c>
      <c r="H14" s="100" t="str">
        <f>VLOOKUP($D14,'Data Karyawan NEW'!$B$4:$AA$295,13,0)</f>
        <v>Balela RT 001 RW 001 Desa Balela Kec. Larantuka Kab. Flores Timur NTT</v>
      </c>
      <c r="I14" s="98" t="s">
        <v>196</v>
      </c>
      <c r="J14" s="98" t="str">
        <f>VLOOKUP($D14,'Data Karyawan NEW'!$B$4:$AA$295,6,0)</f>
        <v>Kab. Flores Timur</v>
      </c>
      <c r="K14" s="141">
        <v>4</v>
      </c>
      <c r="L14" s="141">
        <f t="shared" si="0"/>
        <v>5</v>
      </c>
      <c r="M14" s="101">
        <f>VLOOKUP($D14,'Data Karyawan NEW'!$B$4:$AA$295,26,0)</f>
        <v>44946</v>
      </c>
      <c r="N14" s="101">
        <f t="shared" si="1"/>
        <v>46174</v>
      </c>
      <c r="O14" s="101">
        <f t="shared" si="2"/>
        <v>46538</v>
      </c>
      <c r="P14" s="87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>
      <c r="A15" s="87">
        <v>11</v>
      </c>
      <c r="B15" s="98" t="s">
        <v>3566</v>
      </c>
      <c r="C15" s="87" t="str">
        <f>VLOOKUP($D15,'Data Karyawan NEW'!$B$4:$AA$295,8,0)</f>
        <v>7404226204900001</v>
      </c>
      <c r="D15" s="100" t="s">
        <v>7180</v>
      </c>
      <c r="E15" s="98" t="s">
        <v>801</v>
      </c>
      <c r="F15" s="87" t="s">
        <v>1367</v>
      </c>
      <c r="G15" s="141">
        <f ca="1">VLOOKUP($D15,'Data Karyawan NEW'!$B$4:$AA$295,12,0)</f>
        <v>36</v>
      </c>
      <c r="H15" s="100" t="str">
        <f>VLOOKUP($D15,'Data Karyawan NEW'!$B$4:$AA$295,13,0)</f>
        <v>Lingk. Wakancideli RT - RW - Desa Watumotobe Kec. Kapontori Kab. Buton Prov. Sulawesi Tenggara</v>
      </c>
      <c r="I15" s="98" t="s">
        <v>3566</v>
      </c>
      <c r="J15" s="98" t="str">
        <f>VLOOKUP($D15,'Data Karyawan NEW'!$B$4:$AA$295,6,0)</f>
        <v>Sulawesi Utara</v>
      </c>
      <c r="K15" s="141">
        <v>4</v>
      </c>
      <c r="L15" s="141">
        <f t="shared" si="0"/>
        <v>5</v>
      </c>
      <c r="M15" s="101">
        <f>VLOOKUP($D15,'Data Karyawan NEW'!$B$4:$AA$295,26,0)</f>
        <v>44928</v>
      </c>
      <c r="N15" s="101">
        <f t="shared" si="1"/>
        <v>46174</v>
      </c>
      <c r="O15" s="101">
        <f t="shared" si="2"/>
        <v>46538</v>
      </c>
      <c r="P15" s="87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0" customHeight="1">
      <c r="A16" s="87">
        <v>12</v>
      </c>
      <c r="B16" s="98" t="s">
        <v>3566</v>
      </c>
      <c r="C16" s="87" t="str">
        <f>VLOOKUP($D16,'Data Karyawan NEW'!$B$4:$AA$295,8,0)</f>
        <v>9202011811860001</v>
      </c>
      <c r="D16" s="100" t="s">
        <v>7181</v>
      </c>
      <c r="E16" s="98" t="s">
        <v>376</v>
      </c>
      <c r="F16" s="87" t="s">
        <v>1367</v>
      </c>
      <c r="G16" s="141">
        <f ca="1">VLOOKUP($D16,'Data Karyawan NEW'!$B$4:$AA$295,12,0)</f>
        <v>39</v>
      </c>
      <c r="H16" s="100" t="str">
        <f>VLOOKUP($D16,'Data Karyawan NEW'!$B$4:$AA$295,13,0)</f>
        <v>Desa Tiwoho RT 005 RW 0 Desa Tiwoho Kec. Wobi Kab. Minahasa Utara Sulut</v>
      </c>
      <c r="I16" s="98" t="s">
        <v>3566</v>
      </c>
      <c r="J16" s="98" t="str">
        <f>VLOOKUP($D16,'Data Karyawan NEW'!$B$4:$AA$295,6,0)</f>
        <v>Sulut (Kab. Minahasa)</v>
      </c>
      <c r="K16" s="141">
        <v>4</v>
      </c>
      <c r="L16" s="141">
        <f t="shared" si="0"/>
        <v>5</v>
      </c>
      <c r="M16" s="101">
        <f>VLOOKUP($D16,'Data Karyawan NEW'!$B$4:$AA$295,26,0)</f>
        <v>44958</v>
      </c>
      <c r="N16" s="101">
        <f t="shared" si="1"/>
        <v>46174</v>
      </c>
      <c r="O16" s="101">
        <f t="shared" si="2"/>
        <v>46538</v>
      </c>
      <c r="P16" s="87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0" customHeight="1">
      <c r="A17" s="87">
        <v>13</v>
      </c>
      <c r="B17" s="98" t="s">
        <v>3566</v>
      </c>
      <c r="C17" s="87" t="str">
        <f>VLOOKUP($D17,'Data Karyawan NEW'!$B$4:$AA$295,8,0)</f>
        <v>7107123007960002</v>
      </c>
      <c r="D17" s="100" t="s">
        <v>3786</v>
      </c>
      <c r="E17" s="172" t="s">
        <v>246</v>
      </c>
      <c r="F17" s="87" t="s">
        <v>1367</v>
      </c>
      <c r="G17" s="141">
        <f ca="1">VLOOKUP($D17,'Data Karyawan NEW'!$B$4:$AA$295,12,0)</f>
        <v>30</v>
      </c>
      <c r="H17" s="100" t="str">
        <f>VLOOKUP($D17,'Data Karyawan NEW'!$B$4:$AA$295,13,0)</f>
        <v>Jaga III RT / RW 000 Desa Wongkai Timur Kec. Ratahan Timur Kab. Minahasa Tenggara Sulut</v>
      </c>
      <c r="I17" s="98" t="s">
        <v>3566</v>
      </c>
      <c r="J17" s="98" t="str">
        <f>VLOOKUP($D17,'Data Karyawan NEW'!$B$4:$AA$295,6,0)</f>
        <v>Kab. Minahasa Utara</v>
      </c>
      <c r="K17" s="141">
        <v>2</v>
      </c>
      <c r="L17" s="141">
        <f t="shared" si="0"/>
        <v>3</v>
      </c>
      <c r="M17" s="101">
        <f>VLOOKUP($D17,'Data Karyawan NEW'!$B$4:$AA$295,26,0)</f>
        <v>45915</v>
      </c>
      <c r="N17" s="101">
        <f t="shared" si="1"/>
        <v>46174</v>
      </c>
      <c r="O17" s="101">
        <f t="shared" si="2"/>
        <v>46295</v>
      </c>
      <c r="P17" s="87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0" customHeight="1">
      <c r="A18" s="87">
        <v>14</v>
      </c>
      <c r="B18" s="98" t="s">
        <v>1536</v>
      </c>
      <c r="C18" s="87" t="str">
        <f>VLOOKUP($D18,'Data Karyawan NEW'!$B$4:$AA$295,8,0)</f>
        <v>7173033003900001</v>
      </c>
      <c r="D18" s="100" t="s">
        <v>1974</v>
      </c>
      <c r="E18" s="98" t="s">
        <v>592</v>
      </c>
      <c r="F18" s="87" t="s">
        <v>1367</v>
      </c>
      <c r="G18" s="141">
        <f ca="1">VLOOKUP($D18,'Data Karyawan NEW'!$B$4:$AA$295,12,0)</f>
        <v>36</v>
      </c>
      <c r="H18" s="100" t="str">
        <f>VLOOKUP($D18,'Data Karyawan NEW'!$B$4:$AA$295,13,0)</f>
        <v>Gria Paniki Indah RT 0 RW 0 Desa Bengkol Kec. Mapenget Kota Manado</v>
      </c>
      <c r="I18" s="98" t="s">
        <v>1536</v>
      </c>
      <c r="J18" s="98" t="str">
        <f>VLOOKUP($D18,'Data Karyawan NEW'!$B$4:$AA$295,6,0)</f>
        <v>Sulawesi Utara (Minahasa)</v>
      </c>
      <c r="K18" s="141">
        <v>4</v>
      </c>
      <c r="L18" s="141">
        <f t="shared" si="0"/>
        <v>5</v>
      </c>
      <c r="M18" s="101">
        <f>VLOOKUP($D18,'Data Karyawan NEW'!$B$4:$AA$295,26,0)</f>
        <v>44888</v>
      </c>
      <c r="N18" s="101">
        <f t="shared" si="1"/>
        <v>46174</v>
      </c>
      <c r="O18" s="101">
        <f t="shared" si="2"/>
        <v>46538</v>
      </c>
      <c r="P18" s="87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customHeight="1">
      <c r="A19" s="87">
        <v>15</v>
      </c>
      <c r="B19" s="98" t="s">
        <v>1536</v>
      </c>
      <c r="C19" s="87" t="str">
        <f>VLOOKUP($D19,'Data Karyawan NEW'!$B$4:$AA$295,8,0)</f>
        <v>7107030908040001</v>
      </c>
      <c r="D19" s="100" t="s">
        <v>3790</v>
      </c>
      <c r="E19" s="98" t="s">
        <v>376</v>
      </c>
      <c r="F19" s="87" t="s">
        <v>1367</v>
      </c>
      <c r="G19" s="141">
        <f ca="1">VLOOKUP($D19,'Data Karyawan NEW'!$B$4:$AA$295,12,0)</f>
        <v>22</v>
      </c>
      <c r="H19" s="100" t="str">
        <f>VLOOKUP($D19,'Data Karyawan NEW'!$B$4:$AA$295,13,0)</f>
        <v>Jaga III RT / RW 000 Desa Watuliney Tengah Kec. Belang Kab. Minahasa Tenggara, Sulut</v>
      </c>
      <c r="I19" s="98" t="s">
        <v>1536</v>
      </c>
      <c r="J19" s="98" t="str">
        <f>VLOOKUP($D19,'Data Karyawan NEW'!$B$4:$AA$295,6,0)</f>
        <v>Kab. Minahasa</v>
      </c>
      <c r="K19" s="141">
        <v>2</v>
      </c>
      <c r="L19" s="141">
        <f t="shared" si="0"/>
        <v>3</v>
      </c>
      <c r="M19" s="101">
        <f>VLOOKUP($D19,'Data Karyawan NEW'!$B$4:$AA$295,26,0)</f>
        <v>45915</v>
      </c>
      <c r="N19" s="101">
        <f t="shared" si="1"/>
        <v>46174</v>
      </c>
      <c r="O19" s="101">
        <f t="shared" si="2"/>
        <v>46295</v>
      </c>
      <c r="P19" s="87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0" customHeight="1">
      <c r="A20" s="87">
        <v>16</v>
      </c>
      <c r="B20" s="98" t="s">
        <v>1536</v>
      </c>
      <c r="C20" s="87" t="str">
        <f>VLOOKUP($D20,'Data Karyawan NEW'!$B$4:$AA$295,8,0)</f>
        <v>7205081210930003</v>
      </c>
      <c r="D20" s="100" t="s">
        <v>3802</v>
      </c>
      <c r="E20" s="98" t="s">
        <v>376</v>
      </c>
      <c r="F20" s="87" t="s">
        <v>1367</v>
      </c>
      <c r="G20" s="141">
        <f ca="1">VLOOKUP($D20,'Data Karyawan NEW'!$B$4:$AA$295,12,0)</f>
        <v>32</v>
      </c>
      <c r="H20" s="100" t="str">
        <f>VLOOKUP($D20,'Data Karyawan NEW'!$B$4:$AA$295,13,0)</f>
        <v>Desa Bungkudu RT 008 RW 003 Desa Bungkudu Kec. Bukal Kab. Buol Sulawesi Tengah</v>
      </c>
      <c r="I20" s="98" t="s">
        <v>1536</v>
      </c>
      <c r="J20" s="98" t="str">
        <f>VLOOKUP($D20,'Data Karyawan NEW'!$B$4:$AA$295,6,0)</f>
        <v>Kab. Minahasa</v>
      </c>
      <c r="K20" s="141">
        <v>2</v>
      </c>
      <c r="L20" s="141">
        <f t="shared" si="0"/>
        <v>3</v>
      </c>
      <c r="M20" s="101">
        <f>VLOOKUP($D20,'Data Karyawan NEW'!$B$4:$AA$295,26,0)</f>
        <v>45922</v>
      </c>
      <c r="N20" s="101">
        <f t="shared" si="1"/>
        <v>46174</v>
      </c>
      <c r="O20" s="101">
        <f t="shared" si="2"/>
        <v>46295</v>
      </c>
      <c r="P20" s="87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0" customHeight="1">
      <c r="A21" s="87">
        <v>17</v>
      </c>
      <c r="B21" s="98" t="s">
        <v>1536</v>
      </c>
      <c r="C21" s="87" t="str">
        <f>VLOOKUP($D21,'Data Karyawan NEW'!$B$4:$AA$295,8,0)</f>
        <v>7105231104040001</v>
      </c>
      <c r="D21" s="100" t="s">
        <v>3861</v>
      </c>
      <c r="E21" s="98" t="s">
        <v>376</v>
      </c>
      <c r="F21" s="87" t="s">
        <v>1367</v>
      </c>
      <c r="G21" s="141">
        <f ca="1">VLOOKUP($D21,'Data Karyawan NEW'!$B$4:$AA$295,12,0)</f>
        <v>22</v>
      </c>
      <c r="H21" s="100" t="str">
        <f>VLOOKUP($D21,'Data Karyawan NEW'!$B$4:$AA$295,13,0)</f>
        <v>Kapoya Jaga III RT/RW 000 Kapoya Kec. Suluun Tareran Kab. Minahasa Selatan Sulawesi Utara</v>
      </c>
      <c r="I21" s="98" t="s">
        <v>1536</v>
      </c>
      <c r="J21" s="98" t="str">
        <f>VLOOKUP($D21,'Data Karyawan NEW'!$B$4:$AA$295,6,0)</f>
        <v>Kab. Minahasa</v>
      </c>
      <c r="K21" s="141">
        <v>2</v>
      </c>
      <c r="L21" s="141">
        <f t="shared" si="0"/>
        <v>3</v>
      </c>
      <c r="M21" s="101">
        <f>VLOOKUP($D21,'Data Karyawan NEW'!$B$4:$AA$295,26,0)</f>
        <v>45933</v>
      </c>
      <c r="N21" s="101">
        <f t="shared" si="1"/>
        <v>46174</v>
      </c>
      <c r="O21" s="101">
        <f t="shared" si="2"/>
        <v>46295</v>
      </c>
      <c r="P21" s="87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0" customHeight="1">
      <c r="A22" s="87">
        <v>18</v>
      </c>
      <c r="B22" s="98" t="s">
        <v>1536</v>
      </c>
      <c r="C22" s="87" t="str">
        <f>VLOOKUP($D22,'Data Karyawan NEW'!$B$4:$AA$295,8,0)</f>
        <v>7105233004060001</v>
      </c>
      <c r="D22" s="100" t="s">
        <v>4200</v>
      </c>
      <c r="E22" s="98" t="s">
        <v>376</v>
      </c>
      <c r="F22" s="87" t="s">
        <v>1367</v>
      </c>
      <c r="G22" s="141">
        <f ca="1">VLOOKUP($D22,'Data Karyawan NEW'!$B$4:$AA$295,12,0)</f>
        <v>20</v>
      </c>
      <c r="H22" s="100" t="str">
        <f>VLOOKUP($D22,'Data Karyawan NEW'!$B$4:$AA$295,13,0)</f>
        <v>Kapoya Satu - Jaga II RT / RW 000 Desa Kapoya Satu Kec. Suluun Tareran Kab. Minahasa Selatan Sulawesi Utara</v>
      </c>
      <c r="I22" s="98" t="s">
        <v>1536</v>
      </c>
      <c r="J22" s="98" t="str">
        <f>VLOOKUP($D22,'Data Karyawan NEW'!$B$4:$AA$295,6,0)</f>
        <v>Kab. Minahasa</v>
      </c>
      <c r="K22" s="141">
        <v>1</v>
      </c>
      <c r="L22" s="141">
        <f t="shared" si="0"/>
        <v>2</v>
      </c>
      <c r="M22" s="101">
        <f>VLOOKUP($D22,'Data Karyawan NEW'!$B$4:$AA$295,26,0)</f>
        <v>46055</v>
      </c>
      <c r="N22" s="101">
        <f t="shared" si="1"/>
        <v>46174</v>
      </c>
      <c r="O22" s="101">
        <f t="shared" si="2"/>
        <v>46295</v>
      </c>
      <c r="P22" s="87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0" customHeight="1">
      <c r="A23" s="87">
        <v>19</v>
      </c>
      <c r="B23" s="98" t="s">
        <v>2555</v>
      </c>
      <c r="C23" s="87" t="str">
        <f>VLOOKUP($D23,'Data Karyawan NEW'!$B$4:$AA$295,8,0)</f>
        <v>7101113012870303</v>
      </c>
      <c r="D23" s="100" t="s">
        <v>7183</v>
      </c>
      <c r="E23" s="98" t="s">
        <v>376</v>
      </c>
      <c r="F23" s="87" t="s">
        <v>1367</v>
      </c>
      <c r="G23" s="141">
        <f ca="1">VLOOKUP($D23,'Data Karyawan NEW'!$B$4:$AA$295,12,0)</f>
        <v>38</v>
      </c>
      <c r="H23" s="100" t="str">
        <f>VLOOKUP($D23,'Data Karyawan NEW'!$B$4:$AA$295,13,0)</f>
        <v>Dusun II RT / RW 000 Desa Tanoyan Utara Kec. Lolayan Kab. Bolaang Mongondow Sulawesi Utara</v>
      </c>
      <c r="I23" s="98" t="s">
        <v>2555</v>
      </c>
      <c r="J23" s="98" t="str">
        <f>VLOOKUP($D23,'Data Karyawan NEW'!$B$4:$AA$295,6,0)</f>
        <v>Bolaang Mongondow</v>
      </c>
      <c r="K23" s="141">
        <v>4</v>
      </c>
      <c r="L23" s="141">
        <f t="shared" si="0"/>
        <v>5</v>
      </c>
      <c r="M23" s="101">
        <f>VLOOKUP($D23,'Data Karyawan NEW'!$B$4:$AA$295,26,0)</f>
        <v>44942</v>
      </c>
      <c r="N23" s="101">
        <f t="shared" si="1"/>
        <v>46174</v>
      </c>
      <c r="O23" s="101">
        <f t="shared" si="2"/>
        <v>46538</v>
      </c>
      <c r="P23" s="87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0" customHeight="1">
      <c r="A24" s="87">
        <v>20</v>
      </c>
      <c r="B24" s="98" t="s">
        <v>2555</v>
      </c>
      <c r="C24" s="87" t="str">
        <f>VLOOKUP($D24,'Data Karyawan NEW'!$B$4:$AA$295,8,0)</f>
        <v>7101132209850302</v>
      </c>
      <c r="D24" s="100" t="s">
        <v>7184</v>
      </c>
      <c r="E24" s="98" t="s">
        <v>376</v>
      </c>
      <c r="F24" s="87" t="s">
        <v>1367</v>
      </c>
      <c r="G24" s="141">
        <f ca="1">VLOOKUP($D24,'Data Karyawan NEW'!$B$4:$AA$295,12,0)</f>
        <v>41</v>
      </c>
      <c r="H24" s="100" t="str">
        <f>VLOOKUP($D24,'Data Karyawan NEW'!$B$4:$AA$295,13,0)</f>
        <v>Langagon I Dusun I RT 002 RW - Desa Langagon Kec. Bolaang Kab. Bolaang Mongondow Sulut</v>
      </c>
      <c r="I24" s="98" t="s">
        <v>2555</v>
      </c>
      <c r="J24" s="98" t="str">
        <f>VLOOKUP($D24,'Data Karyawan NEW'!$B$4:$AA$295,6,0)</f>
        <v>Bolaang Mongondow</v>
      </c>
      <c r="K24" s="141">
        <v>4</v>
      </c>
      <c r="L24" s="141">
        <f t="shared" si="0"/>
        <v>5</v>
      </c>
      <c r="M24" s="101">
        <f>VLOOKUP($D24,'Data Karyawan NEW'!$B$4:$AA$295,26,0)</f>
        <v>44942</v>
      </c>
      <c r="N24" s="101">
        <f t="shared" si="1"/>
        <v>46174</v>
      </c>
      <c r="O24" s="101">
        <f t="shared" si="2"/>
        <v>46538</v>
      </c>
      <c r="P24" s="87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0" customHeight="1">
      <c r="A25" s="87">
        <v>21</v>
      </c>
      <c r="B25" s="98" t="s">
        <v>696</v>
      </c>
      <c r="C25" s="87" t="str">
        <f>VLOOKUP($D25,'Data Karyawan NEW'!$B$4:$AA$295,8,0)</f>
        <v>1208172301020001</v>
      </c>
      <c r="D25" s="100" t="s">
        <v>7186</v>
      </c>
      <c r="E25" s="98" t="s">
        <v>376</v>
      </c>
      <c r="F25" s="87" t="s">
        <v>1367</v>
      </c>
      <c r="G25" s="141">
        <f ca="1">VLOOKUP($D25,'Data Karyawan NEW'!$B$4:$AA$295,12,0)</f>
        <v>24</v>
      </c>
      <c r="H25" s="100" t="str">
        <f>VLOOKUP($D25,'Data Karyawan NEW'!$B$4:$AA$295,13,0)</f>
        <v>LK I Tamansari Timur, Kel. Amansari, Kec. Dolok Batu Nanggar, Kab. Simalungun</v>
      </c>
      <c r="I25" s="98" t="s">
        <v>719</v>
      </c>
      <c r="J25" s="98" t="str">
        <f>VLOOKUP($D25,'Data Karyawan NEW'!$B$4:$AA$295,6,0)</f>
        <v>Serdang Bedagai</v>
      </c>
      <c r="K25" s="141" t="s">
        <v>944</v>
      </c>
      <c r="L25" s="87">
        <v>1</v>
      </c>
      <c r="M25" s="101">
        <v>46160</v>
      </c>
      <c r="N25" s="101" t="s">
        <v>7187</v>
      </c>
      <c r="O25" s="101">
        <v>46295</v>
      </c>
      <c r="P25" s="87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0" customHeight="1">
      <c r="A26" s="87">
        <v>22</v>
      </c>
      <c r="B26" s="98" t="s">
        <v>278</v>
      </c>
      <c r="C26" s="87" t="str">
        <f>VLOOKUP($D26,'Data Karyawan NEW'!$B$4:$AA$295,8,0)</f>
        <v>1208032708940001</v>
      </c>
      <c r="D26" s="96" t="s">
        <v>7188</v>
      </c>
      <c r="E26" s="172" t="s">
        <v>289</v>
      </c>
      <c r="F26" s="87" t="s">
        <v>1367</v>
      </c>
      <c r="G26" s="141">
        <f ca="1">VLOOKUP($D26,'Data Karyawan NEW'!$B$4:$AA$295,12,0)</f>
        <v>32</v>
      </c>
      <c r="H26" s="100" t="str">
        <f>VLOOKUP($D26,'Data Karyawan NEW'!$B$4:$AA$295,13,0)</f>
        <v>Jl. Bangau No. 4-A RT 001 RW 003 Kelurahan Sipinggol Pinggol, Kecamatan Siantar Barat, Kota Pematang Siantar</v>
      </c>
      <c r="I26" s="98" t="s">
        <v>278</v>
      </c>
      <c r="J26" s="98" t="str">
        <f>VLOOKUP($D26,'Data Karyawan NEW'!$B$4:$AA$295,6,0)</f>
        <v>Medan</v>
      </c>
      <c r="K26" s="842" t="s">
        <v>7189</v>
      </c>
      <c r="L26" s="87">
        <v>1</v>
      </c>
      <c r="M26" s="101">
        <v>46160</v>
      </c>
      <c r="N26" s="101" t="s">
        <v>7187</v>
      </c>
      <c r="O26" s="101">
        <v>46282</v>
      </c>
      <c r="P26" s="87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0" customHeight="1">
      <c r="A27" s="87">
        <v>23</v>
      </c>
      <c r="B27" s="98" t="s">
        <v>872</v>
      </c>
      <c r="C27" s="87" t="str">
        <f>VLOOKUP($D27,'Data Karyawan NEW'!$B$4:$AA$295,8,0)</f>
        <v>1104172308840001</v>
      </c>
      <c r="D27" s="100" t="s">
        <v>1783</v>
      </c>
      <c r="E27" s="172" t="s">
        <v>246</v>
      </c>
      <c r="F27" s="87" t="s">
        <v>1367</v>
      </c>
      <c r="G27" s="141">
        <f ca="1">VLOOKUP($D27,'Data Karyawan NEW'!$B$4:$AA$295,12,0)</f>
        <v>42</v>
      </c>
      <c r="H27" s="100" t="str">
        <f>VLOOKUP($D27,'Data Karyawan NEW'!$B$4:$AA$295,13,0)</f>
        <v>Dusun Sara Rasa, Desa Keramat Mupakat, Kec. Bebesen, Kab. Aceh Tengah</v>
      </c>
      <c r="I27" s="98" t="s">
        <v>872</v>
      </c>
      <c r="J27" s="98" t="str">
        <f>VLOOKUP($D27,'Data Karyawan NEW'!$B$4:$AA$295,6,0)</f>
        <v>Kab. Takengon</v>
      </c>
      <c r="K27" s="842" t="s">
        <v>852</v>
      </c>
      <c r="L27" s="87">
        <v>1</v>
      </c>
      <c r="M27" s="101">
        <v>46167</v>
      </c>
      <c r="N27" s="101">
        <v>46167</v>
      </c>
      <c r="O27" s="101">
        <v>46295</v>
      </c>
      <c r="P27" s="87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0" customHeight="1">
      <c r="A28" s="87">
        <v>24</v>
      </c>
      <c r="B28" s="98" t="s">
        <v>696</v>
      </c>
      <c r="C28" s="87" t="str">
        <f>VLOOKUP($D28,'Data Karyawan NEW'!$B$4:$AA$295,8,0)</f>
        <v>1276020708940002</v>
      </c>
      <c r="D28" s="100" t="s">
        <v>7190</v>
      </c>
      <c r="E28" s="172" t="s">
        <v>852</v>
      </c>
      <c r="F28" s="87" t="s">
        <v>4661</v>
      </c>
      <c r="G28" s="141">
        <f ca="1">VLOOKUP($D28,'Data Karyawan NEW'!$B$4:$AA$295,12,0)</f>
        <v>32</v>
      </c>
      <c r="H28" s="100" t="str">
        <f>VLOOKUP($D28,'Data Karyawan NEW'!$B$4:$AA$295,13,0)</f>
        <v>Jl. Gunung Sorik Merapi No. 30 RT 003 RW 003 Kelurahan Mekar Sentosa, Kecamatan Rambutan, Kota Tebing Tinggi, Sumatera Utara</v>
      </c>
      <c r="I28" s="98" t="s">
        <v>719</v>
      </c>
      <c r="J28" s="98" t="str">
        <f>VLOOKUP($D28,'Data Karyawan NEW'!$B$4:$AA$295,6,0)</f>
        <v>Batu Bara</v>
      </c>
      <c r="K28" s="141" t="s">
        <v>30</v>
      </c>
      <c r="L28" s="87" t="s">
        <v>120</v>
      </c>
      <c r="M28" s="133" t="s">
        <v>1231</v>
      </c>
      <c r="N28" s="133" t="s">
        <v>1232</v>
      </c>
      <c r="O28" s="133" t="s">
        <v>1233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0" customHeight="1">
      <c r="A29" s="87">
        <v>25</v>
      </c>
      <c r="B29" s="98" t="s">
        <v>1132</v>
      </c>
      <c r="C29" s="87" t="str">
        <f>VLOOKUP($D29,'Data Karyawan NEW'!$B$4:$AA$295,8,0)</f>
        <v>5301240512020001</v>
      </c>
      <c r="D29" s="100" t="s">
        <v>7191</v>
      </c>
      <c r="E29" s="98" t="s">
        <v>1001</v>
      </c>
      <c r="F29" s="87" t="s">
        <v>4661</v>
      </c>
      <c r="G29" s="141">
        <f ca="1">VLOOKUP($D29,'Data Karyawan NEW'!$B$4:$AA$295,12,0)</f>
        <v>23</v>
      </c>
      <c r="H29" s="100" t="str">
        <f>VLOOKUP($D29,'Data Karyawan NEW'!$B$4:$AA$295,13,0)</f>
        <v>Baumata Bara, RT 003 RW 004 Desa Baumata Barat, Kecamatan Tebenu, Kabupaten Kupang</v>
      </c>
      <c r="I29" s="98" t="s">
        <v>7192</v>
      </c>
      <c r="J29" s="98" t="str">
        <f>VLOOKUP($D29,'Data Karyawan NEW'!$B$4:$AA$295,6,0)</f>
        <v>Soe - TTS</v>
      </c>
      <c r="K29" s="141" t="s">
        <v>30</v>
      </c>
      <c r="L29" s="87" t="s">
        <v>7193</v>
      </c>
      <c r="M29" s="133" t="s">
        <v>1231</v>
      </c>
      <c r="N29" s="133" t="s">
        <v>1232</v>
      </c>
      <c r="O29" s="133" t="s">
        <v>1233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0" customHeight="1">
      <c r="A30" s="87">
        <v>26</v>
      </c>
      <c r="B30" s="98" t="s">
        <v>977</v>
      </c>
      <c r="C30" s="87" t="str">
        <f>VLOOKUP($D30,'Data Karyawan NEW'!$B$4:$AA$295,8,0)</f>
        <v>5302015101980001</v>
      </c>
      <c r="D30" s="100" t="s">
        <v>7194</v>
      </c>
      <c r="E30" s="98" t="s">
        <v>1001</v>
      </c>
      <c r="F30" s="87" t="s">
        <v>4661</v>
      </c>
      <c r="G30" s="141">
        <f ca="1">VLOOKUP($D30,'Data Karyawan NEW'!$B$4:$AA$295,12,0)</f>
        <v>28</v>
      </c>
      <c r="H30" s="100" t="str">
        <f>VLOOKUP($D30,'Data Karyawan NEW'!$B$4:$AA$295,13,0)</f>
        <v>Desa Nunumeu RT 003 RW 002 Kecamatan Kota Soe, Kabupaten Timor Tengah Selatan</v>
      </c>
      <c r="I30" s="98" t="s">
        <v>164</v>
      </c>
      <c r="J30" s="98" t="str">
        <f>VLOOKUP($D30,'Data Karyawan NEW'!$B$4:$AA$295,6,0)</f>
        <v>Kab. Kupang</v>
      </c>
      <c r="K30" s="141" t="s">
        <v>30</v>
      </c>
      <c r="L30" s="87" t="s">
        <v>7193</v>
      </c>
      <c r="M30" s="133" t="s">
        <v>1135</v>
      </c>
      <c r="N30" s="133" t="s">
        <v>1136</v>
      </c>
      <c r="O30" s="133" t="s">
        <v>1137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0" customHeight="1">
      <c r="A31" s="87">
        <v>27</v>
      </c>
      <c r="B31" s="98" t="s">
        <v>1221</v>
      </c>
      <c r="C31" s="87" t="str">
        <f>VLOOKUP($D31,'Data Karyawan NEW'!$B$4:$AA$295,8,0)</f>
        <v>1801072710840005</v>
      </c>
      <c r="D31" s="100" t="s">
        <v>7196</v>
      </c>
      <c r="E31" s="98" t="s">
        <v>944</v>
      </c>
      <c r="F31" s="87" t="s">
        <v>4661</v>
      </c>
      <c r="G31" s="141">
        <f ca="1">VLOOKUP($D31,'Data Karyawan NEW'!$B$4:$AA$295,12,0)</f>
        <v>41</v>
      </c>
      <c r="H31" s="100" t="str">
        <f>VLOOKUP($D31,'Data Karyawan NEW'!$B$4:$AA$295,13,0)</f>
        <v>Desa Cinta Mulya RT 008 RW 003, Kecamatan Candipuro, Kabupaten Lampung Selatan</v>
      </c>
      <c r="I31" s="98" t="s">
        <v>1221</v>
      </c>
      <c r="J31" s="98" t="str">
        <f>VLOOKUP($D31,'Data Karyawan NEW'!$B$4:$AA$295,6,0)</f>
        <v>Kalianda</v>
      </c>
      <c r="K31" s="141" t="s">
        <v>30</v>
      </c>
      <c r="L31" s="87" t="s">
        <v>120</v>
      </c>
      <c r="M31" s="137" t="s">
        <v>1269</v>
      </c>
      <c r="N31" s="137" t="s">
        <v>1270</v>
      </c>
      <c r="O31" s="137" t="s">
        <v>1271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0" customHeight="1">
      <c r="A32" s="87">
        <v>28</v>
      </c>
      <c r="B32" s="98" t="s">
        <v>1221</v>
      </c>
      <c r="C32" s="87" t="str">
        <f>VLOOKUP($D32,'Data Karyawan NEW'!$B$4:$AA$295,8,0)</f>
        <v>1871053101860004</v>
      </c>
      <c r="D32" s="100" t="s">
        <v>7197</v>
      </c>
      <c r="E32" s="98" t="s">
        <v>944</v>
      </c>
      <c r="F32" s="87" t="s">
        <v>4661</v>
      </c>
      <c r="G32" s="141">
        <f ca="1">VLOOKUP($D32,'Data Karyawan NEW'!$B$4:$AA$295,12,0)</f>
        <v>40</v>
      </c>
      <c r="H32" s="100" t="str">
        <f>VLOOKUP($D32,'Data Karyawan NEW'!$B$4:$AA$295,13,0)</f>
        <v>Jl. Bakau GG Kecapi LK II RT 004 RW 000, Kelurahan Tanjung Raya, Kecamatan Kedamaian, Kota Bandar Lampung</v>
      </c>
      <c r="I32" s="98" t="s">
        <v>1221</v>
      </c>
      <c r="J32" s="98" t="str">
        <f>VLOOKUP($D32,'Data Karyawan NEW'!$B$4:$AA$295,6,0)</f>
        <v>Tanjung Karang - Bandar Lampung</v>
      </c>
      <c r="K32" s="141" t="s">
        <v>30</v>
      </c>
      <c r="L32" s="87" t="s">
        <v>120</v>
      </c>
      <c r="M32" s="137" t="s">
        <v>1269</v>
      </c>
      <c r="N32" s="137" t="s">
        <v>1270</v>
      </c>
      <c r="O32" s="137" t="s">
        <v>1271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0" customHeight="1">
      <c r="A33" s="87">
        <v>29</v>
      </c>
      <c r="B33" s="98" t="s">
        <v>1221</v>
      </c>
      <c r="C33" s="87" t="str">
        <f>VLOOKUP($D33,'Data Karyawan NEW'!$B$4:$AA$295,8,0)</f>
        <v>1802070304860003</v>
      </c>
      <c r="D33" s="100" t="s">
        <v>7198</v>
      </c>
      <c r="E33" s="98" t="s">
        <v>944</v>
      </c>
      <c r="F33" s="87" t="s">
        <v>4661</v>
      </c>
      <c r="G33" s="141">
        <f ca="1">VLOOKUP($D33,'Data Karyawan NEW'!$B$4:$AA$295,12,0)</f>
        <v>40</v>
      </c>
      <c r="H33" s="100" t="str">
        <f>VLOOKUP($D33,'Data Karyawan NEW'!$B$4:$AA$295,13,0)</f>
        <v>Lingkungan X RT 054 RW 020, Desa Yukum Jaya, Kecamatan Terbanggi Besar, Kabupaten Lampung Tengah</v>
      </c>
      <c r="I33" s="98" t="s">
        <v>1221</v>
      </c>
      <c r="J33" s="98" t="str">
        <f>VLOOKUP($D33,'Data Karyawan NEW'!$B$4:$AA$295,6,0)</f>
        <v>Bandar Jaya</v>
      </c>
      <c r="K33" s="141" t="s">
        <v>30</v>
      </c>
      <c r="L33" s="87" t="s">
        <v>120</v>
      </c>
      <c r="M33" s="137" t="s">
        <v>1269</v>
      </c>
      <c r="N33" s="137" t="s">
        <v>1270</v>
      </c>
      <c r="O33" s="137" t="s">
        <v>1271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0" customHeight="1">
      <c r="A34" s="87">
        <v>30</v>
      </c>
      <c r="B34" s="98" t="s">
        <v>1536</v>
      </c>
      <c r="C34" s="87" t="str">
        <f>VLOOKUP($D34,'Data Karyawan NEW'!$B$4:$AA$295,8,0)</f>
        <v>71052319080200001</v>
      </c>
      <c r="D34" s="100" t="s">
        <v>7199</v>
      </c>
      <c r="E34" s="98" t="s">
        <v>944</v>
      </c>
      <c r="F34" s="87" t="s">
        <v>4661</v>
      </c>
      <c r="G34" s="141">
        <f ca="1">VLOOKUP($D34,'Data Karyawan NEW'!$B$4:$AA$295,12,0)</f>
        <v>24</v>
      </c>
      <c r="H34" s="100" t="str">
        <f>VLOOKUP($D34,'Data Karyawan NEW'!$B$4:$AA$295,13,0)</f>
        <v>Kapoya Satu - Jaga II RT / RW 000 Desa Kapoya Satu Kec. Suluun Tareran Kab. Minahasa Selatan Sulawesi Utara</v>
      </c>
      <c r="I34" s="98" t="s">
        <v>1536</v>
      </c>
      <c r="J34" s="98" t="str">
        <f>VLOOKUP($D34,'Data Karyawan NEW'!$B$4:$AA$295,6,0)</f>
        <v>Kab. Minahasa</v>
      </c>
      <c r="K34" s="141" t="s">
        <v>30</v>
      </c>
      <c r="L34" s="87" t="s">
        <v>120</v>
      </c>
      <c r="M34" s="133" t="s">
        <v>1565</v>
      </c>
      <c r="N34" s="133" t="s">
        <v>1566</v>
      </c>
      <c r="O34" s="133" t="s">
        <v>4081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0" customHeight="1">
      <c r="A35" s="87">
        <v>31</v>
      </c>
      <c r="B35" s="98" t="s">
        <v>278</v>
      </c>
      <c r="C35" s="87" t="str">
        <f>VLOOKUP($D35,'Data Karyawan NEW'!$B$4:$AA$295,8,0)</f>
        <v>1671040702880005</v>
      </c>
      <c r="D35" s="100" t="s">
        <v>7200</v>
      </c>
      <c r="E35" s="172" t="s">
        <v>852</v>
      </c>
      <c r="F35" s="87" t="s">
        <v>4661</v>
      </c>
      <c r="G35" s="141">
        <f ca="1">VLOOKUP($D35,'Data Karyawan NEW'!$B$4:$AA$295,12,0)</f>
        <v>38</v>
      </c>
      <c r="H35" s="100" t="str">
        <f>VLOOKUP($D35,'Data Karyawan NEW'!$B$4:$AA$295,13,0)</f>
        <v>Jl. Lunjuk Jaya No. 22 RT 049 RW 014, Kelurahan Loroka Pakjo, Kecamatan Ilir Barat Satu, Kota Palembang / Jl. Sidorukun No. 77 Kota Medan</v>
      </c>
      <c r="I35" s="98" t="s">
        <v>278</v>
      </c>
      <c r="J35" s="98" t="str">
        <f>VLOOKUP($D35,'Data Karyawan NEW'!$B$4:$AA$295,6,0)</f>
        <v>Medan</v>
      </c>
      <c r="K35" s="141" t="s">
        <v>30</v>
      </c>
      <c r="L35" s="87" t="s">
        <v>120</v>
      </c>
      <c r="M35" s="133" t="s">
        <v>1565</v>
      </c>
      <c r="N35" s="133" t="s">
        <v>1566</v>
      </c>
      <c r="O35" s="133" t="s">
        <v>4081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0" customHeight="1">
      <c r="A36" s="87">
        <v>32</v>
      </c>
      <c r="B36" s="98" t="s">
        <v>1221</v>
      </c>
      <c r="C36" s="87" t="str">
        <f>VLOOKUP($D36,'Data Karyawan NEW'!$B$4:$AA$295,8,0)</f>
        <v>1871011507690006</v>
      </c>
      <c r="D36" s="100" t="s">
        <v>7201</v>
      </c>
      <c r="E36" s="98" t="s">
        <v>944</v>
      </c>
      <c r="F36" s="87" t="s">
        <v>4661</v>
      </c>
      <c r="G36" s="141">
        <f ca="1">VLOOKUP($D36,'Data Karyawan NEW'!$B$4:$AA$295,12,0)</f>
        <v>57</v>
      </c>
      <c r="H36" s="100" t="str">
        <f>VLOOKUP($D36,'Data Karyawan NEW'!$B$4:$AA$295,13,0)</f>
        <v>Jl. Sultan Agung GG Mbangsawan 22 A LK. III RT 004 RW 000, Kel. Sepang Jaya, Kec. Kedaton, Kota Bandar Lampung</v>
      </c>
      <c r="I36" s="98" t="s">
        <v>1221</v>
      </c>
      <c r="J36" s="98" t="str">
        <f>VLOOKUP($D36,'Data Karyawan NEW'!$B$4:$AA$295,6,0)</f>
        <v>Tanjung Karang - Bandar Lampung</v>
      </c>
      <c r="K36" s="141" t="s">
        <v>30</v>
      </c>
      <c r="L36" s="87" t="s">
        <v>120</v>
      </c>
      <c r="M36" s="133" t="s">
        <v>3416</v>
      </c>
      <c r="N36" s="133" t="s">
        <v>3417</v>
      </c>
      <c r="O36" s="133" t="s">
        <v>3418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0" customHeight="1">
      <c r="A37" s="87">
        <v>33</v>
      </c>
      <c r="B37" s="98" t="s">
        <v>995</v>
      </c>
      <c r="C37" s="87" t="str">
        <f>VLOOKUP($D37,'Data Karyawan NEW'!$B$4:$AA$295,8,0)</f>
        <v>5304081805030002</v>
      </c>
      <c r="D37" s="100" t="s">
        <v>7202</v>
      </c>
      <c r="E37" s="98" t="s">
        <v>944</v>
      </c>
      <c r="F37" s="87" t="s">
        <v>4661</v>
      </c>
      <c r="G37" s="141">
        <f ca="1">VLOOKUP($D37,'Data Karyawan NEW'!$B$4:$AA$295,12,0)</f>
        <v>23</v>
      </c>
      <c r="H37" s="100" t="str">
        <f>VLOOKUP($D37,'Data Karyawan NEW'!$B$4:$AA$295,13,0)</f>
        <v>Dusun Basdebu RT 008 RW 004 Desa Barada, Kecamatan Malaka Tengah, Kabupaten Malaka</v>
      </c>
      <c r="I37" s="98" t="s">
        <v>995</v>
      </c>
      <c r="J37" s="98" t="str">
        <f>VLOOKUP($D37,'Data Karyawan NEW'!$B$4:$AA$295,6,0)</f>
        <v>Malaka</v>
      </c>
      <c r="K37" s="141" t="s">
        <v>30</v>
      </c>
      <c r="L37" s="87" t="s">
        <v>120</v>
      </c>
      <c r="M37" s="133" t="s">
        <v>1045</v>
      </c>
      <c r="N37" s="133" t="s">
        <v>828</v>
      </c>
      <c r="O37" s="133" t="s">
        <v>1046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0" customHeight="1">
      <c r="A38" s="87">
        <v>34</v>
      </c>
      <c r="B38" s="98" t="s">
        <v>3566</v>
      </c>
      <c r="C38" s="87" t="str">
        <f>VLOOKUP($D38,'Data Karyawan NEW'!$B$4:$AA$295,8,0)</f>
        <v>7106032904830001</v>
      </c>
      <c r="D38" s="100" t="s">
        <v>7204</v>
      </c>
      <c r="E38" s="98" t="s">
        <v>944</v>
      </c>
      <c r="F38" s="87" t="s">
        <v>4661</v>
      </c>
      <c r="G38" s="141">
        <f ca="1">VLOOKUP($D38,'Data Karyawan NEW'!$B$4:$AA$295,12,0)</f>
        <v>43</v>
      </c>
      <c r="H38" s="100" t="str">
        <f>VLOOKUP($D38,'Data Karyawan NEW'!$B$4:$AA$295,13,0)</f>
        <v>Jaga IX RT/RW 000 Desa Sawangan, Kecamatan Airmadii, Kabupaten Minahasa Utara</v>
      </c>
      <c r="I38" s="98" t="s">
        <v>3566</v>
      </c>
      <c r="J38" s="98" t="str">
        <f>VLOOKUP($D38,'Data Karyawan NEW'!$B$4:$AA$295,6,0)</f>
        <v>Kab. Minahasa Utara</v>
      </c>
      <c r="K38" s="141" t="s">
        <v>30</v>
      </c>
      <c r="L38" s="87" t="s">
        <v>120</v>
      </c>
      <c r="M38" s="133" t="s">
        <v>1438</v>
      </c>
      <c r="N38" s="133" t="s">
        <v>1439</v>
      </c>
      <c r="O38" s="133" t="s">
        <v>1440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0" customHeight="1">
      <c r="A39" s="87">
        <v>35</v>
      </c>
      <c r="B39" s="98" t="s">
        <v>696</v>
      </c>
      <c r="C39" s="87" t="str">
        <f>VLOOKUP($D39,'Data Karyawan NEW'!$B$4:$AA$295,8,0)</f>
        <v>1208176711030002</v>
      </c>
      <c r="D39" s="100" t="s">
        <v>7205</v>
      </c>
      <c r="E39" s="98" t="s">
        <v>1001</v>
      </c>
      <c r="F39" s="87" t="s">
        <v>4661</v>
      </c>
      <c r="G39" s="141">
        <f ca="1">VLOOKUP($D39,'Data Karyawan NEW'!$B$4:$AA$295,12,0)</f>
        <v>22</v>
      </c>
      <c r="H39" s="100" t="str">
        <f>VLOOKUP($D39,'Data Karyawan NEW'!$B$4:$AA$295,13,0)</f>
        <v>Huta Malopot, Desa Silenduk, Kec. Dolok Batu Nanggar, Kabupaten Simalungun</v>
      </c>
      <c r="I39" s="98" t="s">
        <v>719</v>
      </c>
      <c r="J39" s="98" t="str">
        <f>VLOOKUP($D39,'Data Karyawan NEW'!$B$4:$AA$295,6,0)</f>
        <v>Serdang Bedagai</v>
      </c>
      <c r="K39" s="141" t="s">
        <v>30</v>
      </c>
      <c r="L39" s="87" t="s">
        <v>7193</v>
      </c>
      <c r="M39" s="133" t="s">
        <v>7206</v>
      </c>
      <c r="N39" s="133" t="s">
        <v>7207</v>
      </c>
      <c r="O39" s="133" t="s">
        <v>7208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0" customHeight="1">
      <c r="A40" s="87">
        <v>36</v>
      </c>
      <c r="B40" s="98" t="s">
        <v>995</v>
      </c>
      <c r="C40" s="87" t="str">
        <f>VLOOKUP($D40,'Data Karyawan NEW'!$B$4:$AA$295,8,0)</f>
        <v>5302011901900015</v>
      </c>
      <c r="D40" s="100" t="s">
        <v>7209</v>
      </c>
      <c r="E40" s="98" t="s">
        <v>1001</v>
      </c>
      <c r="F40" s="87" t="s">
        <v>4661</v>
      </c>
      <c r="G40" s="141">
        <f ca="1">VLOOKUP($D40,'Data Karyawan NEW'!$B$4:$AA$295,12,0)</f>
        <v>36</v>
      </c>
      <c r="H40" s="100" t="str">
        <f>VLOOKUP($D40,'Data Karyawan NEW'!$B$4:$AA$295,13,0)</f>
        <v>Desa Nunumeu RT 003 RW 001 Kecamatan Kota Soe, Kabupaten Timor Tengah Selatan</v>
      </c>
      <c r="I40" s="98" t="s">
        <v>995</v>
      </c>
      <c r="J40" s="98" t="str">
        <f>VLOOKUP($D40,'Data Karyawan NEW'!$B$4:$AA$295,6,0)</f>
        <v>Atambua</v>
      </c>
      <c r="K40" s="141" t="s">
        <v>30</v>
      </c>
      <c r="L40" s="87" t="s">
        <v>7193</v>
      </c>
      <c r="M40" s="133" t="s">
        <v>848</v>
      </c>
      <c r="N40" s="133" t="s">
        <v>849</v>
      </c>
      <c r="O40" s="133" t="s">
        <v>3390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0" customHeight="1">
      <c r="A41" s="87">
        <v>37</v>
      </c>
      <c r="B41" s="98" t="s">
        <v>278</v>
      </c>
      <c r="C41" s="87" t="str">
        <f>VLOOKUP($D41,'Data Karyawan NEW'!$B$4:$AA$295,8,0)</f>
        <v>1208090203880002</v>
      </c>
      <c r="D41" s="100" t="s">
        <v>7210</v>
      </c>
      <c r="E41" s="172" t="s">
        <v>852</v>
      </c>
      <c r="F41" s="87" t="s">
        <v>4661</v>
      </c>
      <c r="G41" s="141">
        <f ca="1">VLOOKUP($D41,'Data Karyawan NEW'!$B$4:$AA$295,12,0)</f>
        <v>38</v>
      </c>
      <c r="H41" s="100" t="str">
        <f>VLOOKUP($D41,'Data Karyawan NEW'!$B$4:$AA$295,13,0)</f>
        <v>Desa Manik Rambung RT/RW 000 Kecamatan Sidamanik, Kabupaten Simalungun</v>
      </c>
      <c r="I41" s="98" t="s">
        <v>278</v>
      </c>
      <c r="J41" s="98" t="str">
        <f>VLOOKUP($D41,'Data Karyawan NEW'!$B$4:$AA$295,6,0)</f>
        <v>Kota Medan</v>
      </c>
      <c r="K41" s="141" t="s">
        <v>30</v>
      </c>
      <c r="L41" s="87" t="s">
        <v>120</v>
      </c>
      <c r="M41" s="133" t="s">
        <v>848</v>
      </c>
      <c r="N41" s="133" t="s">
        <v>849</v>
      </c>
      <c r="O41" s="133" t="s">
        <v>3390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0" customHeight="1">
      <c r="A42" s="87">
        <v>38</v>
      </c>
      <c r="B42" s="98" t="s">
        <v>2555</v>
      </c>
      <c r="C42" s="87" t="str">
        <f>VLOOKUP($D42,'Data Karyawan NEW'!$B$4:$AA$295,8,0)</f>
        <v>7101090810020217</v>
      </c>
      <c r="D42" s="100" t="s">
        <v>7211</v>
      </c>
      <c r="E42" s="98" t="s">
        <v>944</v>
      </c>
      <c r="F42" s="87" t="s">
        <v>4661</v>
      </c>
      <c r="G42" s="141">
        <f ca="1">VLOOKUP($D42,'Data Karyawan NEW'!$B$4:$AA$295,12,0)</f>
        <v>22</v>
      </c>
      <c r="H42" s="100" t="str">
        <f>VLOOKUP($D42,'Data Karyawan NEW'!$B$4:$AA$295,13,0)</f>
        <v>Dusun IV RT 008 RW 004, Desa Wangga Baru, Kecamatan Dumoga Barat, Kabupaten Bolaang Mongondow</v>
      </c>
      <c r="I42" s="98" t="s">
        <v>2555</v>
      </c>
      <c r="J42" s="98" t="str">
        <f>VLOOKUP($D42,'Data Karyawan NEW'!$B$4:$AA$295,6,0)</f>
        <v>Bolaang Mongondow</v>
      </c>
      <c r="K42" s="141" t="s">
        <v>30</v>
      </c>
      <c r="L42" s="87" t="s">
        <v>120</v>
      </c>
      <c r="M42" s="133" t="s">
        <v>848</v>
      </c>
      <c r="N42" s="133" t="s">
        <v>849</v>
      </c>
      <c r="O42" s="133" t="s">
        <v>3390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0" customHeight="1">
      <c r="A43" s="87">
        <v>39</v>
      </c>
      <c r="B43" s="98" t="s">
        <v>1221</v>
      </c>
      <c r="C43" s="87" t="str">
        <f>VLOOKUP($D43,'Data Karyawan NEW'!$B$4:$AA$295,8,0)</f>
        <v>1872010601750004</v>
      </c>
      <c r="D43" s="100" t="s">
        <v>7212</v>
      </c>
      <c r="E43" s="98" t="s">
        <v>944</v>
      </c>
      <c r="F43" s="87" t="s">
        <v>4661</v>
      </c>
      <c r="G43" s="141">
        <f ca="1">VLOOKUP($D43,'Data Karyawan NEW'!$B$4:$AA$295,12,0)</f>
        <v>51</v>
      </c>
      <c r="H43" s="100" t="str">
        <f>VLOOKUP($D43,'Data Karyawan NEW'!$B$4:$AA$295,13,0)</f>
        <v>Jl. Pepaya LK V RT 037 RW 012, Kelurahan Yosomulyo, Kecamatan Metro Pusat, Kota Metro, Lampung</v>
      </c>
      <c r="I43" s="98" t="s">
        <v>1221</v>
      </c>
      <c r="J43" s="98" t="str">
        <f>VLOOKUP($D43,'Data Karyawan NEW'!$B$4:$AA$295,6,0)</f>
        <v>Bandar Lampung</v>
      </c>
      <c r="K43" s="141" t="s">
        <v>30</v>
      </c>
      <c r="L43" s="87" t="s">
        <v>120</v>
      </c>
      <c r="M43" s="133" t="s">
        <v>1298</v>
      </c>
      <c r="N43" s="133" t="s">
        <v>1299</v>
      </c>
      <c r="O43" s="133" t="s">
        <v>3466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81"/>
      <c r="C44" s="4"/>
      <c r="D44" s="79"/>
      <c r="E44" s="81"/>
      <c r="F44" s="4"/>
      <c r="G44" s="4"/>
      <c r="H44" s="79"/>
      <c r="I44" s="81"/>
      <c r="J44" s="81"/>
      <c r="K44" s="138"/>
      <c r="L44" s="4"/>
      <c r="M44" s="139"/>
      <c r="N44" s="139"/>
      <c r="O44" s="139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81"/>
      <c r="C45" s="4"/>
      <c r="D45" s="79"/>
      <c r="E45" s="81"/>
      <c r="F45" s="4"/>
      <c r="G45" s="4"/>
      <c r="H45" s="79"/>
      <c r="I45" s="81"/>
      <c r="J45" s="81"/>
      <c r="K45" s="138"/>
      <c r="L45" s="4"/>
      <c r="M45" s="139"/>
      <c r="N45" s="139"/>
      <c r="O45" s="139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81"/>
      <c r="C46" s="4"/>
      <c r="D46" s="79"/>
      <c r="E46" s="81"/>
      <c r="F46" s="4"/>
      <c r="G46" s="4"/>
      <c r="H46" s="79"/>
      <c r="I46" s="81"/>
      <c r="J46" s="81"/>
      <c r="K46" s="138"/>
      <c r="L46" s="4"/>
      <c r="M46" s="139"/>
      <c r="N46" s="139"/>
      <c r="O46" s="139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81"/>
      <c r="C47" s="4"/>
      <c r="D47" s="79"/>
      <c r="E47" s="81"/>
      <c r="F47" s="4"/>
      <c r="G47" s="4"/>
      <c r="H47" s="79"/>
      <c r="I47" s="81"/>
      <c r="J47" s="81"/>
      <c r="K47" s="138"/>
      <c r="L47" s="4"/>
      <c r="M47" s="139"/>
      <c r="N47" s="139"/>
      <c r="O47" s="139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81"/>
      <c r="C48" s="4"/>
      <c r="D48" s="79"/>
      <c r="E48" s="81"/>
      <c r="F48" s="4"/>
      <c r="G48" s="4"/>
      <c r="H48" s="79"/>
      <c r="I48" s="81"/>
      <c r="J48" s="81"/>
      <c r="K48" s="138"/>
      <c r="L48" s="4"/>
      <c r="M48" s="139"/>
      <c r="N48" s="139"/>
      <c r="O48" s="139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81"/>
      <c r="C49" s="4"/>
      <c r="D49" s="79"/>
      <c r="E49" s="81"/>
      <c r="F49" s="4"/>
      <c r="G49" s="4"/>
      <c r="H49" s="79"/>
      <c r="I49" s="81"/>
      <c r="J49" s="81"/>
      <c r="K49" s="138"/>
      <c r="L49" s="4"/>
      <c r="M49" s="139"/>
      <c r="N49" s="139"/>
      <c r="O49" s="139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81"/>
      <c r="C50" s="4"/>
      <c r="D50" s="79"/>
      <c r="E50" s="81"/>
      <c r="F50" s="4"/>
      <c r="G50" s="4"/>
      <c r="H50" s="79"/>
      <c r="I50" s="81"/>
      <c r="J50" s="81"/>
      <c r="K50" s="138"/>
      <c r="L50" s="4"/>
      <c r="M50" s="139"/>
      <c r="N50" s="139"/>
      <c r="O50" s="139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81"/>
      <c r="C51" s="4"/>
      <c r="D51" s="79"/>
      <c r="E51" s="81"/>
      <c r="F51" s="4"/>
      <c r="G51" s="4"/>
      <c r="H51" s="79"/>
      <c r="I51" s="81"/>
      <c r="J51" s="81"/>
      <c r="K51" s="138"/>
      <c r="L51" s="4"/>
      <c r="M51" s="139"/>
      <c r="N51" s="139"/>
      <c r="O51" s="139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81"/>
      <c r="C52" s="4"/>
      <c r="D52" s="79"/>
      <c r="E52" s="81"/>
      <c r="F52" s="4"/>
      <c r="G52" s="4"/>
      <c r="H52" s="79"/>
      <c r="I52" s="81"/>
      <c r="J52" s="81"/>
      <c r="K52" s="138"/>
      <c r="L52" s="4"/>
      <c r="M52" s="139"/>
      <c r="N52" s="139"/>
      <c r="O52" s="139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81"/>
      <c r="C53" s="4"/>
      <c r="D53" s="79"/>
      <c r="E53" s="81"/>
      <c r="F53" s="4"/>
      <c r="G53" s="4"/>
      <c r="H53" s="79"/>
      <c r="I53" s="81"/>
      <c r="J53" s="81"/>
      <c r="K53" s="138"/>
      <c r="L53" s="4"/>
      <c r="M53" s="139"/>
      <c r="N53" s="139"/>
      <c r="O53" s="139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81"/>
      <c r="C54" s="4"/>
      <c r="D54" s="79"/>
      <c r="E54" s="81"/>
      <c r="F54" s="4"/>
      <c r="G54" s="4"/>
      <c r="H54" s="79"/>
      <c r="I54" s="81"/>
      <c r="J54" s="81"/>
      <c r="K54" s="138"/>
      <c r="L54" s="4"/>
      <c r="M54" s="139"/>
      <c r="N54" s="139"/>
      <c r="O54" s="139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81"/>
      <c r="C55" s="4"/>
      <c r="D55" s="79"/>
      <c r="E55" s="81"/>
      <c r="F55" s="4"/>
      <c r="G55" s="4"/>
      <c r="H55" s="79"/>
      <c r="I55" s="81"/>
      <c r="J55" s="81"/>
      <c r="K55" s="138"/>
      <c r="L55" s="4"/>
      <c r="M55" s="139"/>
      <c r="N55" s="139"/>
      <c r="O55" s="139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81"/>
      <c r="C56" s="4"/>
      <c r="D56" s="79"/>
      <c r="E56" s="81"/>
      <c r="F56" s="4"/>
      <c r="G56" s="4"/>
      <c r="H56" s="79"/>
      <c r="I56" s="81"/>
      <c r="J56" s="81"/>
      <c r="K56" s="138"/>
      <c r="L56" s="4"/>
      <c r="M56" s="139"/>
      <c r="N56" s="139"/>
      <c r="O56" s="139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81"/>
      <c r="C57" s="4"/>
      <c r="D57" s="79"/>
      <c r="E57" s="81"/>
      <c r="F57" s="4"/>
      <c r="G57" s="4"/>
      <c r="H57" s="79"/>
      <c r="I57" s="81"/>
      <c r="J57" s="81"/>
      <c r="K57" s="138"/>
      <c r="L57" s="4"/>
      <c r="M57" s="139"/>
      <c r="N57" s="139"/>
      <c r="O57" s="139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81"/>
      <c r="C58" s="4"/>
      <c r="D58" s="79"/>
      <c r="E58" s="81"/>
      <c r="F58" s="4"/>
      <c r="G58" s="4"/>
      <c r="H58" s="79"/>
      <c r="I58" s="81"/>
      <c r="J58" s="81"/>
      <c r="K58" s="138"/>
      <c r="L58" s="4"/>
      <c r="M58" s="139"/>
      <c r="N58" s="139"/>
      <c r="O58" s="139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81"/>
      <c r="C59" s="4"/>
      <c r="D59" s="79"/>
      <c r="E59" s="81"/>
      <c r="F59" s="4"/>
      <c r="G59" s="4"/>
      <c r="H59" s="79"/>
      <c r="I59" s="81"/>
      <c r="J59" s="81"/>
      <c r="K59" s="138"/>
      <c r="L59" s="4"/>
      <c r="M59" s="139"/>
      <c r="N59" s="139"/>
      <c r="O59" s="139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81"/>
      <c r="C60" s="4"/>
      <c r="D60" s="79"/>
      <c r="E60" s="81"/>
      <c r="F60" s="4"/>
      <c r="G60" s="4"/>
      <c r="H60" s="79"/>
      <c r="I60" s="81"/>
      <c r="J60" s="81"/>
      <c r="K60" s="138"/>
      <c r="L60" s="4"/>
      <c r="M60" s="139"/>
      <c r="N60" s="139"/>
      <c r="O60" s="139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81"/>
      <c r="C61" s="4"/>
      <c r="D61" s="79"/>
      <c r="E61" s="81"/>
      <c r="F61" s="4"/>
      <c r="G61" s="4"/>
      <c r="H61" s="79"/>
      <c r="I61" s="81"/>
      <c r="J61" s="81"/>
      <c r="K61" s="138"/>
      <c r="L61" s="4"/>
      <c r="M61" s="139"/>
      <c r="N61" s="139"/>
      <c r="O61" s="139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81"/>
      <c r="C62" s="4"/>
      <c r="D62" s="79"/>
      <c r="E62" s="81"/>
      <c r="F62" s="4"/>
      <c r="G62" s="4"/>
      <c r="H62" s="79"/>
      <c r="I62" s="81"/>
      <c r="J62" s="81"/>
      <c r="K62" s="138"/>
      <c r="L62" s="4"/>
      <c r="M62" s="139"/>
      <c r="N62" s="139"/>
      <c r="O62" s="139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81"/>
      <c r="C63" s="4"/>
      <c r="D63" s="79"/>
      <c r="E63" s="81"/>
      <c r="F63" s="4"/>
      <c r="G63" s="4"/>
      <c r="H63" s="79"/>
      <c r="I63" s="81"/>
      <c r="J63" s="81"/>
      <c r="K63" s="138"/>
      <c r="L63" s="4"/>
      <c r="M63" s="139"/>
      <c r="N63" s="139"/>
      <c r="O63" s="139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81"/>
      <c r="C64" s="4"/>
      <c r="D64" s="79"/>
      <c r="E64" s="81"/>
      <c r="F64" s="4"/>
      <c r="G64" s="4"/>
      <c r="H64" s="79"/>
      <c r="I64" s="81"/>
      <c r="J64" s="81"/>
      <c r="K64" s="138"/>
      <c r="L64" s="4"/>
      <c r="M64" s="139"/>
      <c r="N64" s="139"/>
      <c r="O64" s="139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81"/>
      <c r="C65" s="4"/>
      <c r="D65" s="79"/>
      <c r="E65" s="81"/>
      <c r="F65" s="4"/>
      <c r="G65" s="4"/>
      <c r="H65" s="79"/>
      <c r="I65" s="81"/>
      <c r="J65" s="81"/>
      <c r="K65" s="138"/>
      <c r="L65" s="4"/>
      <c r="M65" s="139"/>
      <c r="N65" s="139"/>
      <c r="O65" s="139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81"/>
      <c r="C66" s="4"/>
      <c r="D66" s="79"/>
      <c r="E66" s="81"/>
      <c r="F66" s="4"/>
      <c r="G66" s="4"/>
      <c r="H66" s="79"/>
      <c r="I66" s="81"/>
      <c r="J66" s="81"/>
      <c r="K66" s="138"/>
      <c r="L66" s="4"/>
      <c r="M66" s="139"/>
      <c r="N66" s="139"/>
      <c r="O66" s="139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81"/>
      <c r="C67" s="4"/>
      <c r="D67" s="79"/>
      <c r="E67" s="81"/>
      <c r="F67" s="4"/>
      <c r="G67" s="4"/>
      <c r="H67" s="79"/>
      <c r="I67" s="81"/>
      <c r="J67" s="81"/>
      <c r="K67" s="138"/>
      <c r="L67" s="4"/>
      <c r="M67" s="139"/>
      <c r="N67" s="139"/>
      <c r="O67" s="139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81"/>
      <c r="C68" s="4"/>
      <c r="D68" s="79"/>
      <c r="E68" s="81"/>
      <c r="F68" s="4"/>
      <c r="G68" s="4"/>
      <c r="H68" s="79"/>
      <c r="I68" s="81"/>
      <c r="J68" s="81"/>
      <c r="K68" s="138"/>
      <c r="L68" s="4"/>
      <c r="M68" s="139"/>
      <c r="N68" s="139"/>
      <c r="O68" s="139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81"/>
      <c r="C69" s="4"/>
      <c r="D69" s="79"/>
      <c r="E69" s="81"/>
      <c r="F69" s="4"/>
      <c r="G69" s="4"/>
      <c r="H69" s="79"/>
      <c r="I69" s="81"/>
      <c r="J69" s="81"/>
      <c r="K69" s="138"/>
      <c r="L69" s="4"/>
      <c r="M69" s="139"/>
      <c r="N69" s="139"/>
      <c r="O69" s="139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81"/>
      <c r="C70" s="4"/>
      <c r="D70" s="79"/>
      <c r="E70" s="81"/>
      <c r="F70" s="4"/>
      <c r="G70" s="4"/>
      <c r="H70" s="79"/>
      <c r="I70" s="81"/>
      <c r="J70" s="81"/>
      <c r="K70" s="138"/>
      <c r="L70" s="4"/>
      <c r="M70" s="139"/>
      <c r="N70" s="139"/>
      <c r="O70" s="139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81"/>
      <c r="C71" s="4"/>
      <c r="D71" s="79"/>
      <c r="E71" s="81"/>
      <c r="F71" s="4"/>
      <c r="G71" s="4"/>
      <c r="H71" s="79"/>
      <c r="I71" s="81"/>
      <c r="J71" s="81"/>
      <c r="K71" s="138"/>
      <c r="L71" s="4"/>
      <c r="M71" s="139"/>
      <c r="N71" s="139"/>
      <c r="O71" s="139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81"/>
      <c r="C72" s="4"/>
      <c r="D72" s="79"/>
      <c r="E72" s="81"/>
      <c r="F72" s="4"/>
      <c r="G72" s="4"/>
      <c r="H72" s="79"/>
      <c r="I72" s="81"/>
      <c r="J72" s="81"/>
      <c r="K72" s="138"/>
      <c r="L72" s="4"/>
      <c r="M72" s="139"/>
      <c r="N72" s="139"/>
      <c r="O72" s="139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81"/>
      <c r="C73" s="4"/>
      <c r="D73" s="79"/>
      <c r="E73" s="81"/>
      <c r="F73" s="4"/>
      <c r="G73" s="4"/>
      <c r="H73" s="79"/>
      <c r="I73" s="81"/>
      <c r="J73" s="81"/>
      <c r="K73" s="138"/>
      <c r="L73" s="4"/>
      <c r="M73" s="139"/>
      <c r="N73" s="139"/>
      <c r="O73" s="139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81"/>
      <c r="C74" s="4"/>
      <c r="D74" s="79"/>
      <c r="E74" s="81"/>
      <c r="F74" s="4"/>
      <c r="G74" s="4"/>
      <c r="H74" s="79"/>
      <c r="I74" s="81"/>
      <c r="J74" s="81"/>
      <c r="K74" s="138"/>
      <c r="L74" s="4"/>
      <c r="M74" s="139"/>
      <c r="N74" s="139"/>
      <c r="O74" s="139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81"/>
      <c r="C75" s="4"/>
      <c r="D75" s="79"/>
      <c r="E75" s="81"/>
      <c r="F75" s="4"/>
      <c r="G75" s="4"/>
      <c r="H75" s="79"/>
      <c r="I75" s="81"/>
      <c r="J75" s="81"/>
      <c r="K75" s="138"/>
      <c r="L75" s="4"/>
      <c r="M75" s="139"/>
      <c r="N75" s="139"/>
      <c r="O75" s="139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81"/>
      <c r="C76" s="4"/>
      <c r="D76" s="79"/>
      <c r="E76" s="81"/>
      <c r="F76" s="4"/>
      <c r="G76" s="4"/>
      <c r="H76" s="79"/>
      <c r="I76" s="81"/>
      <c r="J76" s="81"/>
      <c r="K76" s="138"/>
      <c r="L76" s="4"/>
      <c r="M76" s="139"/>
      <c r="N76" s="139"/>
      <c r="O76" s="139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81"/>
      <c r="C77" s="4"/>
      <c r="D77" s="79"/>
      <c r="E77" s="81"/>
      <c r="F77" s="4"/>
      <c r="G77" s="4"/>
      <c r="H77" s="79"/>
      <c r="I77" s="81"/>
      <c r="J77" s="81"/>
      <c r="K77" s="138"/>
      <c r="L77" s="4"/>
      <c r="M77" s="139"/>
      <c r="N77" s="139"/>
      <c r="O77" s="139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81"/>
      <c r="C78" s="4"/>
      <c r="D78" s="79"/>
      <c r="E78" s="81"/>
      <c r="F78" s="4"/>
      <c r="G78" s="4"/>
      <c r="H78" s="79"/>
      <c r="I78" s="81"/>
      <c r="J78" s="81"/>
      <c r="K78" s="138"/>
      <c r="L78" s="4"/>
      <c r="M78" s="139"/>
      <c r="N78" s="139"/>
      <c r="O78" s="139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81"/>
      <c r="C79" s="4"/>
      <c r="D79" s="79"/>
      <c r="E79" s="81"/>
      <c r="F79" s="4"/>
      <c r="G79" s="4"/>
      <c r="H79" s="79"/>
      <c r="I79" s="81"/>
      <c r="J79" s="81"/>
      <c r="K79" s="138"/>
      <c r="L79" s="4"/>
      <c r="M79" s="139"/>
      <c r="N79" s="139"/>
      <c r="O79" s="139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81"/>
      <c r="C80" s="4"/>
      <c r="D80" s="79"/>
      <c r="E80" s="81"/>
      <c r="F80" s="4"/>
      <c r="G80" s="4"/>
      <c r="H80" s="79"/>
      <c r="I80" s="81"/>
      <c r="J80" s="81"/>
      <c r="K80" s="138"/>
      <c r="L80" s="4"/>
      <c r="M80" s="139"/>
      <c r="N80" s="139"/>
      <c r="O80" s="139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81"/>
      <c r="C81" s="4"/>
      <c r="D81" s="79"/>
      <c r="E81" s="81"/>
      <c r="F81" s="4"/>
      <c r="G81" s="4"/>
      <c r="H81" s="79"/>
      <c r="I81" s="81"/>
      <c r="J81" s="81"/>
      <c r="K81" s="138"/>
      <c r="L81" s="4"/>
      <c r="M81" s="139"/>
      <c r="N81" s="139"/>
      <c r="O81" s="139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81"/>
      <c r="C82" s="4"/>
      <c r="D82" s="79"/>
      <c r="E82" s="81"/>
      <c r="F82" s="4"/>
      <c r="G82" s="4"/>
      <c r="H82" s="79"/>
      <c r="I82" s="81"/>
      <c r="J82" s="81"/>
      <c r="K82" s="138"/>
      <c r="L82" s="4"/>
      <c r="M82" s="139"/>
      <c r="N82" s="139"/>
      <c r="O82" s="139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81"/>
      <c r="C83" s="4"/>
      <c r="D83" s="79"/>
      <c r="E83" s="81"/>
      <c r="F83" s="4"/>
      <c r="G83" s="4"/>
      <c r="H83" s="79"/>
      <c r="I83" s="81"/>
      <c r="J83" s="81"/>
      <c r="K83" s="138"/>
      <c r="L83" s="4"/>
      <c r="M83" s="139"/>
      <c r="N83" s="139"/>
      <c r="O83" s="139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81"/>
      <c r="C84" s="4"/>
      <c r="D84" s="79"/>
      <c r="E84" s="81"/>
      <c r="F84" s="4"/>
      <c r="G84" s="4"/>
      <c r="H84" s="79"/>
      <c r="I84" s="81"/>
      <c r="J84" s="81"/>
      <c r="K84" s="138"/>
      <c r="L84" s="4"/>
      <c r="M84" s="139"/>
      <c r="N84" s="139"/>
      <c r="O84" s="139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81"/>
      <c r="C85" s="4"/>
      <c r="D85" s="79"/>
      <c r="E85" s="81"/>
      <c r="F85" s="4"/>
      <c r="G85" s="4"/>
      <c r="H85" s="79"/>
      <c r="I85" s="81"/>
      <c r="J85" s="81"/>
      <c r="K85" s="138"/>
      <c r="L85" s="4"/>
      <c r="M85" s="139"/>
      <c r="N85" s="139"/>
      <c r="O85" s="139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81"/>
      <c r="C86" s="4"/>
      <c r="D86" s="79"/>
      <c r="E86" s="81"/>
      <c r="F86" s="4"/>
      <c r="G86" s="4"/>
      <c r="H86" s="79"/>
      <c r="I86" s="81"/>
      <c r="J86" s="81"/>
      <c r="K86" s="138"/>
      <c r="L86" s="4"/>
      <c r="M86" s="139"/>
      <c r="N86" s="139"/>
      <c r="O86" s="139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81"/>
      <c r="C87" s="4"/>
      <c r="D87" s="79"/>
      <c r="E87" s="81"/>
      <c r="F87" s="4"/>
      <c r="G87" s="4"/>
      <c r="H87" s="79"/>
      <c r="I87" s="81"/>
      <c r="J87" s="81"/>
      <c r="K87" s="138"/>
      <c r="L87" s="4"/>
      <c r="M87" s="139"/>
      <c r="N87" s="139"/>
      <c r="O87" s="139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81"/>
      <c r="C88" s="4"/>
      <c r="D88" s="79"/>
      <c r="E88" s="81"/>
      <c r="F88" s="4"/>
      <c r="G88" s="4"/>
      <c r="H88" s="79"/>
      <c r="I88" s="81"/>
      <c r="J88" s="81"/>
      <c r="K88" s="138"/>
      <c r="L88" s="4"/>
      <c r="M88" s="139"/>
      <c r="N88" s="139"/>
      <c r="O88" s="139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81"/>
      <c r="C89" s="4"/>
      <c r="D89" s="79"/>
      <c r="E89" s="81"/>
      <c r="F89" s="4"/>
      <c r="G89" s="4"/>
      <c r="H89" s="79"/>
      <c r="I89" s="81"/>
      <c r="J89" s="81"/>
      <c r="K89" s="138"/>
      <c r="L89" s="4"/>
      <c r="M89" s="139"/>
      <c r="N89" s="139"/>
      <c r="O89" s="139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81"/>
      <c r="C90" s="4"/>
      <c r="D90" s="79"/>
      <c r="E90" s="81"/>
      <c r="F90" s="4"/>
      <c r="G90" s="4"/>
      <c r="H90" s="79"/>
      <c r="I90" s="81"/>
      <c r="J90" s="81"/>
      <c r="K90" s="138"/>
      <c r="L90" s="4"/>
      <c r="M90" s="139"/>
      <c r="N90" s="139"/>
      <c r="O90" s="139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81"/>
      <c r="C91" s="4"/>
      <c r="D91" s="79"/>
      <c r="E91" s="81"/>
      <c r="F91" s="4"/>
      <c r="G91" s="4"/>
      <c r="H91" s="79"/>
      <c r="I91" s="81"/>
      <c r="J91" s="81"/>
      <c r="K91" s="138"/>
      <c r="L91" s="4"/>
      <c r="M91" s="139"/>
      <c r="N91" s="139"/>
      <c r="O91" s="139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81"/>
      <c r="C92" s="4"/>
      <c r="D92" s="79"/>
      <c r="E92" s="81"/>
      <c r="F92" s="4"/>
      <c r="G92" s="4"/>
      <c r="H92" s="79"/>
      <c r="I92" s="81"/>
      <c r="J92" s="81"/>
      <c r="K92" s="138"/>
      <c r="L92" s="4"/>
      <c r="M92" s="139"/>
      <c r="N92" s="139"/>
      <c r="O92" s="139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81"/>
      <c r="C93" s="4"/>
      <c r="D93" s="79"/>
      <c r="E93" s="81"/>
      <c r="F93" s="4"/>
      <c r="G93" s="4"/>
      <c r="H93" s="79"/>
      <c r="I93" s="81"/>
      <c r="J93" s="81"/>
      <c r="K93" s="138"/>
      <c r="L93" s="4"/>
      <c r="M93" s="139"/>
      <c r="N93" s="139"/>
      <c r="O93" s="139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81"/>
      <c r="C94" s="4"/>
      <c r="D94" s="79"/>
      <c r="E94" s="81"/>
      <c r="F94" s="4"/>
      <c r="G94" s="4"/>
      <c r="H94" s="79"/>
      <c r="I94" s="81"/>
      <c r="J94" s="81"/>
      <c r="K94" s="138"/>
      <c r="L94" s="4"/>
      <c r="M94" s="139"/>
      <c r="N94" s="139"/>
      <c r="O94" s="139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81"/>
      <c r="C95" s="4"/>
      <c r="D95" s="79"/>
      <c r="E95" s="81"/>
      <c r="F95" s="4"/>
      <c r="G95" s="4"/>
      <c r="H95" s="79"/>
      <c r="I95" s="81"/>
      <c r="J95" s="81"/>
      <c r="K95" s="138"/>
      <c r="L95" s="4"/>
      <c r="M95" s="139"/>
      <c r="N95" s="139"/>
      <c r="O95" s="139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81"/>
      <c r="C96" s="4"/>
      <c r="D96" s="79"/>
      <c r="E96" s="81"/>
      <c r="F96" s="4"/>
      <c r="G96" s="4"/>
      <c r="H96" s="79"/>
      <c r="I96" s="81"/>
      <c r="J96" s="81"/>
      <c r="K96" s="138"/>
      <c r="L96" s="4"/>
      <c r="M96" s="139"/>
      <c r="N96" s="139"/>
      <c r="O96" s="139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81"/>
      <c r="C97" s="4"/>
      <c r="D97" s="79"/>
      <c r="E97" s="81"/>
      <c r="F97" s="4"/>
      <c r="G97" s="4"/>
      <c r="H97" s="79"/>
      <c r="I97" s="81"/>
      <c r="J97" s="81"/>
      <c r="K97" s="138"/>
      <c r="L97" s="4"/>
      <c r="M97" s="139"/>
      <c r="N97" s="139"/>
      <c r="O97" s="139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81"/>
      <c r="C98" s="4"/>
      <c r="D98" s="79"/>
      <c r="E98" s="81"/>
      <c r="F98" s="4"/>
      <c r="G98" s="4"/>
      <c r="H98" s="79"/>
      <c r="I98" s="81"/>
      <c r="J98" s="81"/>
      <c r="K98" s="138"/>
      <c r="L98" s="4"/>
      <c r="M98" s="139"/>
      <c r="N98" s="139"/>
      <c r="O98" s="139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81"/>
      <c r="C99" s="4"/>
      <c r="D99" s="79"/>
      <c r="E99" s="81"/>
      <c r="F99" s="4"/>
      <c r="G99" s="4"/>
      <c r="H99" s="79"/>
      <c r="I99" s="81"/>
      <c r="J99" s="81"/>
      <c r="K99" s="138"/>
      <c r="L99" s="4"/>
      <c r="M99" s="139"/>
      <c r="N99" s="139"/>
      <c r="O99" s="139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81"/>
      <c r="C100" s="4"/>
      <c r="D100" s="79"/>
      <c r="E100" s="81"/>
      <c r="F100" s="4"/>
      <c r="G100" s="4"/>
      <c r="H100" s="79"/>
      <c r="I100" s="81"/>
      <c r="J100" s="81"/>
      <c r="K100" s="138"/>
      <c r="L100" s="4"/>
      <c r="M100" s="139"/>
      <c r="N100" s="139"/>
      <c r="O100" s="139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81"/>
      <c r="C101" s="4"/>
      <c r="D101" s="79"/>
      <c r="E101" s="81"/>
      <c r="F101" s="4"/>
      <c r="G101" s="4"/>
      <c r="H101" s="79"/>
      <c r="I101" s="81"/>
      <c r="J101" s="81"/>
      <c r="K101" s="138"/>
      <c r="L101" s="4"/>
      <c r="M101" s="139"/>
      <c r="N101" s="139"/>
      <c r="O101" s="139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81"/>
      <c r="C102" s="4"/>
      <c r="D102" s="79"/>
      <c r="E102" s="81"/>
      <c r="F102" s="4"/>
      <c r="G102" s="4"/>
      <c r="H102" s="79"/>
      <c r="I102" s="81"/>
      <c r="J102" s="81"/>
      <c r="K102" s="138"/>
      <c r="L102" s="4"/>
      <c r="M102" s="139"/>
      <c r="N102" s="139"/>
      <c r="O102" s="139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81"/>
      <c r="C103" s="4"/>
      <c r="D103" s="79"/>
      <c r="E103" s="81"/>
      <c r="F103" s="4"/>
      <c r="G103" s="4"/>
      <c r="H103" s="79"/>
      <c r="I103" s="81"/>
      <c r="J103" s="81"/>
      <c r="K103" s="138"/>
      <c r="L103" s="4"/>
      <c r="M103" s="139"/>
      <c r="N103" s="139"/>
      <c r="O103" s="139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81"/>
      <c r="C104" s="4"/>
      <c r="D104" s="79"/>
      <c r="E104" s="81"/>
      <c r="F104" s="4"/>
      <c r="G104" s="4"/>
      <c r="H104" s="79"/>
      <c r="I104" s="81"/>
      <c r="J104" s="81"/>
      <c r="K104" s="138"/>
      <c r="L104" s="4"/>
      <c r="M104" s="139"/>
      <c r="N104" s="139"/>
      <c r="O104" s="139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81"/>
      <c r="C105" s="4"/>
      <c r="D105" s="79"/>
      <c r="E105" s="81"/>
      <c r="F105" s="4"/>
      <c r="G105" s="4"/>
      <c r="H105" s="79"/>
      <c r="I105" s="81"/>
      <c r="J105" s="81"/>
      <c r="K105" s="138"/>
      <c r="L105" s="4"/>
      <c r="M105" s="139"/>
      <c r="N105" s="139"/>
      <c r="O105" s="139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81"/>
      <c r="C106" s="4"/>
      <c r="D106" s="79"/>
      <c r="E106" s="81"/>
      <c r="F106" s="4"/>
      <c r="G106" s="4"/>
      <c r="H106" s="79"/>
      <c r="I106" s="81"/>
      <c r="J106" s="81"/>
      <c r="K106" s="138"/>
      <c r="L106" s="4"/>
      <c r="M106" s="139"/>
      <c r="N106" s="139"/>
      <c r="O106" s="139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81"/>
      <c r="C107" s="4"/>
      <c r="D107" s="79"/>
      <c r="E107" s="81"/>
      <c r="F107" s="4"/>
      <c r="G107" s="4"/>
      <c r="H107" s="79"/>
      <c r="I107" s="81"/>
      <c r="J107" s="81"/>
      <c r="K107" s="138"/>
      <c r="L107" s="4"/>
      <c r="M107" s="139"/>
      <c r="N107" s="139"/>
      <c r="O107" s="139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81"/>
      <c r="C108" s="4"/>
      <c r="D108" s="79"/>
      <c r="E108" s="81"/>
      <c r="F108" s="4"/>
      <c r="G108" s="4"/>
      <c r="H108" s="79"/>
      <c r="I108" s="81"/>
      <c r="J108" s="81"/>
      <c r="K108" s="138"/>
      <c r="L108" s="4"/>
      <c r="M108" s="139"/>
      <c r="N108" s="139"/>
      <c r="O108" s="139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81"/>
      <c r="C109" s="4"/>
      <c r="D109" s="79"/>
      <c r="E109" s="81"/>
      <c r="F109" s="4"/>
      <c r="G109" s="4"/>
      <c r="H109" s="79"/>
      <c r="I109" s="81"/>
      <c r="J109" s="81"/>
      <c r="K109" s="138"/>
      <c r="L109" s="4"/>
      <c r="M109" s="139"/>
      <c r="N109" s="139"/>
      <c r="O109" s="139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81"/>
      <c r="C110" s="4"/>
      <c r="D110" s="79"/>
      <c r="E110" s="81"/>
      <c r="F110" s="4"/>
      <c r="G110" s="4"/>
      <c r="H110" s="79"/>
      <c r="I110" s="81"/>
      <c r="J110" s="81"/>
      <c r="K110" s="138"/>
      <c r="L110" s="4"/>
      <c r="M110" s="139"/>
      <c r="N110" s="139"/>
      <c r="O110" s="139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81"/>
      <c r="C111" s="4"/>
      <c r="D111" s="79"/>
      <c r="E111" s="81"/>
      <c r="F111" s="4"/>
      <c r="G111" s="4"/>
      <c r="H111" s="79"/>
      <c r="I111" s="81"/>
      <c r="J111" s="81"/>
      <c r="K111" s="138"/>
      <c r="L111" s="4"/>
      <c r="M111" s="139"/>
      <c r="N111" s="139"/>
      <c r="O111" s="139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81"/>
      <c r="C112" s="4"/>
      <c r="D112" s="79"/>
      <c r="E112" s="81"/>
      <c r="F112" s="4"/>
      <c r="G112" s="4"/>
      <c r="H112" s="79"/>
      <c r="I112" s="81"/>
      <c r="J112" s="81"/>
      <c r="K112" s="138"/>
      <c r="L112" s="4"/>
      <c r="M112" s="139"/>
      <c r="N112" s="139"/>
      <c r="O112" s="139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81"/>
      <c r="C113" s="4"/>
      <c r="D113" s="79"/>
      <c r="E113" s="81"/>
      <c r="F113" s="4"/>
      <c r="G113" s="4"/>
      <c r="H113" s="79"/>
      <c r="I113" s="81"/>
      <c r="J113" s="81"/>
      <c r="K113" s="138"/>
      <c r="L113" s="4"/>
      <c r="M113" s="139"/>
      <c r="N113" s="139"/>
      <c r="O113" s="139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81"/>
      <c r="C114" s="4"/>
      <c r="D114" s="79"/>
      <c r="E114" s="81"/>
      <c r="F114" s="4"/>
      <c r="G114" s="4"/>
      <c r="H114" s="79"/>
      <c r="I114" s="81"/>
      <c r="J114" s="81"/>
      <c r="K114" s="138"/>
      <c r="L114" s="4"/>
      <c r="M114" s="139"/>
      <c r="N114" s="139"/>
      <c r="O114" s="139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81"/>
      <c r="C115" s="4"/>
      <c r="D115" s="79"/>
      <c r="E115" s="81"/>
      <c r="F115" s="4"/>
      <c r="G115" s="4"/>
      <c r="H115" s="79"/>
      <c r="I115" s="81"/>
      <c r="J115" s="81"/>
      <c r="K115" s="138"/>
      <c r="L115" s="4"/>
      <c r="M115" s="139"/>
      <c r="N115" s="139"/>
      <c r="O115" s="139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81"/>
      <c r="C116" s="4"/>
      <c r="D116" s="79"/>
      <c r="E116" s="81"/>
      <c r="F116" s="4"/>
      <c r="G116" s="4"/>
      <c r="H116" s="79"/>
      <c r="I116" s="81"/>
      <c r="J116" s="81"/>
      <c r="K116" s="138"/>
      <c r="L116" s="4"/>
      <c r="M116" s="139"/>
      <c r="N116" s="139"/>
      <c r="O116" s="139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81"/>
      <c r="C117" s="4"/>
      <c r="D117" s="79"/>
      <c r="E117" s="81"/>
      <c r="F117" s="4"/>
      <c r="G117" s="4"/>
      <c r="H117" s="79"/>
      <c r="I117" s="81"/>
      <c r="J117" s="81"/>
      <c r="K117" s="138"/>
      <c r="L117" s="4"/>
      <c r="M117" s="139"/>
      <c r="N117" s="139"/>
      <c r="O117" s="139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81"/>
      <c r="C118" s="4"/>
      <c r="D118" s="79"/>
      <c r="E118" s="81"/>
      <c r="F118" s="4"/>
      <c r="G118" s="4"/>
      <c r="H118" s="79"/>
      <c r="I118" s="81"/>
      <c r="J118" s="81"/>
      <c r="K118" s="138"/>
      <c r="L118" s="4"/>
      <c r="M118" s="139"/>
      <c r="N118" s="139"/>
      <c r="O118" s="139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81"/>
      <c r="C119" s="4"/>
      <c r="D119" s="79"/>
      <c r="E119" s="81"/>
      <c r="F119" s="4"/>
      <c r="G119" s="4"/>
      <c r="H119" s="79"/>
      <c r="I119" s="81"/>
      <c r="J119" s="81"/>
      <c r="K119" s="138"/>
      <c r="L119" s="4"/>
      <c r="M119" s="139"/>
      <c r="N119" s="139"/>
      <c r="O119" s="139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81"/>
      <c r="C120" s="4"/>
      <c r="D120" s="79"/>
      <c r="E120" s="81"/>
      <c r="F120" s="4"/>
      <c r="G120" s="4"/>
      <c r="H120" s="79"/>
      <c r="I120" s="81"/>
      <c r="J120" s="81"/>
      <c r="K120" s="138"/>
      <c r="L120" s="4"/>
      <c r="M120" s="139"/>
      <c r="N120" s="139"/>
      <c r="O120" s="139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81"/>
      <c r="C121" s="4"/>
      <c r="D121" s="79"/>
      <c r="E121" s="81"/>
      <c r="F121" s="4"/>
      <c r="G121" s="4"/>
      <c r="H121" s="79"/>
      <c r="I121" s="81"/>
      <c r="J121" s="81"/>
      <c r="K121" s="138"/>
      <c r="L121" s="4"/>
      <c r="M121" s="139"/>
      <c r="N121" s="139"/>
      <c r="O121" s="139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81"/>
      <c r="C122" s="4"/>
      <c r="D122" s="79"/>
      <c r="E122" s="81"/>
      <c r="F122" s="4"/>
      <c r="G122" s="4"/>
      <c r="H122" s="79"/>
      <c r="I122" s="81"/>
      <c r="J122" s="81"/>
      <c r="K122" s="138"/>
      <c r="L122" s="4"/>
      <c r="M122" s="139"/>
      <c r="N122" s="139"/>
      <c r="O122" s="139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81"/>
      <c r="C123" s="4"/>
      <c r="D123" s="79"/>
      <c r="E123" s="81"/>
      <c r="F123" s="4"/>
      <c r="G123" s="4"/>
      <c r="H123" s="79"/>
      <c r="I123" s="81"/>
      <c r="J123" s="81"/>
      <c r="K123" s="138"/>
      <c r="L123" s="4"/>
      <c r="M123" s="139"/>
      <c r="N123" s="139"/>
      <c r="O123" s="139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81"/>
      <c r="C124" s="4"/>
      <c r="D124" s="79"/>
      <c r="E124" s="81"/>
      <c r="F124" s="4"/>
      <c r="G124" s="4"/>
      <c r="H124" s="79"/>
      <c r="I124" s="81"/>
      <c r="J124" s="81"/>
      <c r="K124" s="138"/>
      <c r="L124" s="4"/>
      <c r="M124" s="139"/>
      <c r="N124" s="139"/>
      <c r="O124" s="139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81"/>
      <c r="C125" s="4"/>
      <c r="D125" s="79"/>
      <c r="E125" s="81"/>
      <c r="F125" s="4"/>
      <c r="G125" s="4"/>
      <c r="H125" s="79"/>
      <c r="I125" s="81"/>
      <c r="J125" s="81"/>
      <c r="K125" s="138"/>
      <c r="L125" s="4"/>
      <c r="M125" s="139"/>
      <c r="N125" s="139"/>
      <c r="O125" s="139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81"/>
      <c r="C126" s="4"/>
      <c r="D126" s="79"/>
      <c r="E126" s="81"/>
      <c r="F126" s="4"/>
      <c r="G126" s="4"/>
      <c r="H126" s="79"/>
      <c r="I126" s="81"/>
      <c r="J126" s="81"/>
      <c r="K126" s="138"/>
      <c r="L126" s="4"/>
      <c r="M126" s="139"/>
      <c r="N126" s="139"/>
      <c r="O126" s="139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81"/>
      <c r="C127" s="4"/>
      <c r="D127" s="79"/>
      <c r="E127" s="81"/>
      <c r="F127" s="4"/>
      <c r="G127" s="4"/>
      <c r="H127" s="79"/>
      <c r="I127" s="81"/>
      <c r="J127" s="81"/>
      <c r="K127" s="138"/>
      <c r="L127" s="4"/>
      <c r="M127" s="139"/>
      <c r="N127" s="139"/>
      <c r="O127" s="139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81"/>
      <c r="C128" s="4"/>
      <c r="D128" s="79"/>
      <c r="E128" s="81"/>
      <c r="F128" s="4"/>
      <c r="G128" s="4"/>
      <c r="H128" s="79"/>
      <c r="I128" s="81"/>
      <c r="J128" s="81"/>
      <c r="K128" s="138"/>
      <c r="L128" s="4"/>
      <c r="M128" s="139"/>
      <c r="N128" s="139"/>
      <c r="O128" s="139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81"/>
      <c r="C129" s="4"/>
      <c r="D129" s="79"/>
      <c r="E129" s="81"/>
      <c r="F129" s="4"/>
      <c r="G129" s="4"/>
      <c r="H129" s="79"/>
      <c r="I129" s="81"/>
      <c r="J129" s="81"/>
      <c r="K129" s="138"/>
      <c r="L129" s="4"/>
      <c r="M129" s="139"/>
      <c r="N129" s="139"/>
      <c r="O129" s="139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81"/>
      <c r="C130" s="4"/>
      <c r="D130" s="79"/>
      <c r="E130" s="81"/>
      <c r="F130" s="4"/>
      <c r="G130" s="4"/>
      <c r="H130" s="79"/>
      <c r="I130" s="81"/>
      <c r="J130" s="81"/>
      <c r="K130" s="138"/>
      <c r="L130" s="4"/>
      <c r="M130" s="139"/>
      <c r="N130" s="139"/>
      <c r="O130" s="139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81"/>
      <c r="C131" s="4"/>
      <c r="D131" s="79"/>
      <c r="E131" s="81"/>
      <c r="F131" s="4"/>
      <c r="G131" s="4"/>
      <c r="H131" s="79"/>
      <c r="I131" s="81"/>
      <c r="J131" s="81"/>
      <c r="K131" s="138"/>
      <c r="L131" s="4"/>
      <c r="M131" s="139"/>
      <c r="N131" s="139"/>
      <c r="O131" s="139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81"/>
      <c r="C132" s="4"/>
      <c r="D132" s="79"/>
      <c r="E132" s="81"/>
      <c r="F132" s="4"/>
      <c r="G132" s="4"/>
      <c r="H132" s="79"/>
      <c r="I132" s="81"/>
      <c r="J132" s="81"/>
      <c r="K132" s="138"/>
      <c r="L132" s="4"/>
      <c r="M132" s="139"/>
      <c r="N132" s="139"/>
      <c r="O132" s="139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81"/>
      <c r="C133" s="4"/>
      <c r="D133" s="79"/>
      <c r="E133" s="81"/>
      <c r="F133" s="4"/>
      <c r="G133" s="4"/>
      <c r="H133" s="79"/>
      <c r="I133" s="81"/>
      <c r="J133" s="81"/>
      <c r="K133" s="138"/>
      <c r="L133" s="4"/>
      <c r="M133" s="139"/>
      <c r="N133" s="139"/>
      <c r="O133" s="139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81"/>
      <c r="C134" s="4"/>
      <c r="D134" s="79"/>
      <c r="E134" s="81"/>
      <c r="F134" s="4"/>
      <c r="G134" s="4"/>
      <c r="H134" s="79"/>
      <c r="I134" s="81"/>
      <c r="J134" s="81"/>
      <c r="K134" s="138"/>
      <c r="L134" s="4"/>
      <c r="M134" s="139"/>
      <c r="N134" s="139"/>
      <c r="O134" s="139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81"/>
      <c r="C135" s="4"/>
      <c r="D135" s="79"/>
      <c r="E135" s="81"/>
      <c r="F135" s="4"/>
      <c r="G135" s="4"/>
      <c r="H135" s="79"/>
      <c r="I135" s="81"/>
      <c r="J135" s="81"/>
      <c r="K135" s="138"/>
      <c r="L135" s="4"/>
      <c r="M135" s="139"/>
      <c r="N135" s="139"/>
      <c r="O135" s="139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81"/>
      <c r="C136" s="4"/>
      <c r="D136" s="79"/>
      <c r="E136" s="81"/>
      <c r="F136" s="4"/>
      <c r="G136" s="4"/>
      <c r="H136" s="79"/>
      <c r="I136" s="81"/>
      <c r="J136" s="81"/>
      <c r="K136" s="138"/>
      <c r="L136" s="4"/>
      <c r="M136" s="139"/>
      <c r="N136" s="139"/>
      <c r="O136" s="139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81"/>
      <c r="C137" s="4"/>
      <c r="D137" s="79"/>
      <c r="E137" s="81"/>
      <c r="F137" s="4"/>
      <c r="G137" s="4"/>
      <c r="H137" s="79"/>
      <c r="I137" s="81"/>
      <c r="J137" s="81"/>
      <c r="K137" s="138"/>
      <c r="L137" s="4"/>
      <c r="M137" s="139"/>
      <c r="N137" s="139"/>
      <c r="O137" s="139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81"/>
      <c r="C138" s="4"/>
      <c r="D138" s="79"/>
      <c r="E138" s="81"/>
      <c r="F138" s="4"/>
      <c r="G138" s="4"/>
      <c r="H138" s="79"/>
      <c r="I138" s="81"/>
      <c r="J138" s="81"/>
      <c r="K138" s="138"/>
      <c r="L138" s="4"/>
      <c r="M138" s="139"/>
      <c r="N138" s="139"/>
      <c r="O138" s="139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81"/>
      <c r="C139" s="4"/>
      <c r="D139" s="79"/>
      <c r="E139" s="81"/>
      <c r="F139" s="4"/>
      <c r="G139" s="4"/>
      <c r="H139" s="79"/>
      <c r="I139" s="81"/>
      <c r="J139" s="81"/>
      <c r="K139" s="138"/>
      <c r="L139" s="4"/>
      <c r="M139" s="139"/>
      <c r="N139" s="139"/>
      <c r="O139" s="139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81"/>
      <c r="C140" s="4"/>
      <c r="D140" s="79"/>
      <c r="E140" s="81"/>
      <c r="F140" s="4"/>
      <c r="G140" s="4"/>
      <c r="H140" s="79"/>
      <c r="I140" s="81"/>
      <c r="J140" s="81"/>
      <c r="K140" s="138"/>
      <c r="L140" s="4"/>
      <c r="M140" s="139"/>
      <c r="N140" s="139"/>
      <c r="O140" s="139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81"/>
      <c r="C141" s="4"/>
      <c r="D141" s="79"/>
      <c r="E141" s="81"/>
      <c r="F141" s="4"/>
      <c r="G141" s="4"/>
      <c r="H141" s="79"/>
      <c r="I141" s="81"/>
      <c r="J141" s="81"/>
      <c r="K141" s="138"/>
      <c r="L141" s="4"/>
      <c r="M141" s="139"/>
      <c r="N141" s="139"/>
      <c r="O141" s="139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81"/>
      <c r="C142" s="4"/>
      <c r="D142" s="79"/>
      <c r="E142" s="81"/>
      <c r="F142" s="4"/>
      <c r="G142" s="4"/>
      <c r="H142" s="79"/>
      <c r="I142" s="81"/>
      <c r="J142" s="81"/>
      <c r="K142" s="138"/>
      <c r="L142" s="4"/>
      <c r="M142" s="139"/>
      <c r="N142" s="139"/>
      <c r="O142" s="139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81"/>
      <c r="C143" s="4"/>
      <c r="D143" s="79"/>
      <c r="E143" s="81"/>
      <c r="F143" s="4"/>
      <c r="G143" s="4"/>
      <c r="H143" s="79"/>
      <c r="I143" s="81"/>
      <c r="J143" s="81"/>
      <c r="K143" s="138"/>
      <c r="L143" s="4"/>
      <c r="M143" s="139"/>
      <c r="N143" s="139"/>
      <c r="O143" s="139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81"/>
      <c r="C144" s="4"/>
      <c r="D144" s="79"/>
      <c r="E144" s="81"/>
      <c r="F144" s="4"/>
      <c r="G144" s="4"/>
      <c r="H144" s="79"/>
      <c r="I144" s="81"/>
      <c r="J144" s="81"/>
      <c r="K144" s="138"/>
      <c r="L144" s="4"/>
      <c r="M144" s="139"/>
      <c r="N144" s="139"/>
      <c r="O144" s="139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81"/>
      <c r="C145" s="4"/>
      <c r="D145" s="79"/>
      <c r="E145" s="81"/>
      <c r="F145" s="4"/>
      <c r="G145" s="4"/>
      <c r="H145" s="79"/>
      <c r="I145" s="81"/>
      <c r="J145" s="81"/>
      <c r="K145" s="138"/>
      <c r="L145" s="4"/>
      <c r="M145" s="139"/>
      <c r="N145" s="139"/>
      <c r="O145" s="139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81"/>
      <c r="C146" s="4"/>
      <c r="D146" s="79"/>
      <c r="E146" s="81"/>
      <c r="F146" s="4"/>
      <c r="G146" s="4"/>
      <c r="H146" s="79"/>
      <c r="I146" s="81"/>
      <c r="J146" s="81"/>
      <c r="K146" s="138"/>
      <c r="L146" s="4"/>
      <c r="M146" s="139"/>
      <c r="N146" s="139"/>
      <c r="O146" s="139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81"/>
      <c r="C147" s="4"/>
      <c r="D147" s="79"/>
      <c r="E147" s="81"/>
      <c r="F147" s="4"/>
      <c r="G147" s="4"/>
      <c r="H147" s="79"/>
      <c r="I147" s="81"/>
      <c r="J147" s="81"/>
      <c r="K147" s="138"/>
      <c r="L147" s="4"/>
      <c r="M147" s="139"/>
      <c r="N147" s="139"/>
      <c r="O147" s="139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81"/>
      <c r="C148" s="4"/>
      <c r="D148" s="79"/>
      <c r="E148" s="81"/>
      <c r="F148" s="4"/>
      <c r="G148" s="4"/>
      <c r="H148" s="79"/>
      <c r="I148" s="81"/>
      <c r="J148" s="81"/>
      <c r="K148" s="138"/>
      <c r="L148" s="4"/>
      <c r="M148" s="139"/>
      <c r="N148" s="139"/>
      <c r="O148" s="139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81"/>
      <c r="C149" s="4"/>
      <c r="D149" s="79"/>
      <c r="E149" s="81"/>
      <c r="F149" s="4"/>
      <c r="G149" s="4"/>
      <c r="H149" s="79"/>
      <c r="I149" s="81"/>
      <c r="J149" s="81"/>
      <c r="K149" s="138"/>
      <c r="L149" s="4"/>
      <c r="M149" s="139"/>
      <c r="N149" s="139"/>
      <c r="O149" s="139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81"/>
      <c r="C150" s="4"/>
      <c r="D150" s="79"/>
      <c r="E150" s="81"/>
      <c r="F150" s="4"/>
      <c r="G150" s="4"/>
      <c r="H150" s="79"/>
      <c r="I150" s="81"/>
      <c r="J150" s="81"/>
      <c r="K150" s="138"/>
      <c r="L150" s="4"/>
      <c r="M150" s="139"/>
      <c r="N150" s="139"/>
      <c r="O150" s="139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81"/>
      <c r="C151" s="4"/>
      <c r="D151" s="79"/>
      <c r="E151" s="81"/>
      <c r="F151" s="4"/>
      <c r="G151" s="4"/>
      <c r="H151" s="79"/>
      <c r="I151" s="81"/>
      <c r="J151" s="81"/>
      <c r="K151" s="138"/>
      <c r="L151" s="4"/>
      <c r="M151" s="139"/>
      <c r="N151" s="139"/>
      <c r="O151" s="139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81"/>
      <c r="C152" s="4"/>
      <c r="D152" s="79"/>
      <c r="E152" s="81"/>
      <c r="F152" s="4"/>
      <c r="G152" s="4"/>
      <c r="H152" s="79"/>
      <c r="I152" s="81"/>
      <c r="J152" s="81"/>
      <c r="K152" s="138"/>
      <c r="L152" s="4"/>
      <c r="M152" s="139"/>
      <c r="N152" s="139"/>
      <c r="O152" s="139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81"/>
      <c r="C153" s="4"/>
      <c r="D153" s="79"/>
      <c r="E153" s="81"/>
      <c r="F153" s="4"/>
      <c r="G153" s="4"/>
      <c r="H153" s="79"/>
      <c r="I153" s="81"/>
      <c r="J153" s="81"/>
      <c r="K153" s="138"/>
      <c r="L153" s="4"/>
      <c r="M153" s="139"/>
      <c r="N153" s="139"/>
      <c r="O153" s="139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81"/>
      <c r="C154" s="4"/>
      <c r="D154" s="79"/>
      <c r="E154" s="81"/>
      <c r="F154" s="4"/>
      <c r="G154" s="4"/>
      <c r="H154" s="79"/>
      <c r="I154" s="81"/>
      <c r="J154" s="81"/>
      <c r="K154" s="138"/>
      <c r="L154" s="4"/>
      <c r="M154" s="139"/>
      <c r="N154" s="139"/>
      <c r="O154" s="139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81"/>
      <c r="C155" s="4"/>
      <c r="D155" s="79"/>
      <c r="E155" s="81"/>
      <c r="F155" s="4"/>
      <c r="G155" s="4"/>
      <c r="H155" s="79"/>
      <c r="I155" s="81"/>
      <c r="J155" s="81"/>
      <c r="K155" s="138"/>
      <c r="L155" s="4"/>
      <c r="M155" s="139"/>
      <c r="N155" s="139"/>
      <c r="O155" s="139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81"/>
      <c r="C156" s="4"/>
      <c r="D156" s="79"/>
      <c r="E156" s="81"/>
      <c r="F156" s="4"/>
      <c r="G156" s="4"/>
      <c r="H156" s="79"/>
      <c r="I156" s="81"/>
      <c r="J156" s="81"/>
      <c r="K156" s="138"/>
      <c r="L156" s="4"/>
      <c r="M156" s="139"/>
      <c r="N156" s="139"/>
      <c r="O156" s="139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81"/>
      <c r="C157" s="4"/>
      <c r="D157" s="79"/>
      <c r="E157" s="81"/>
      <c r="F157" s="4"/>
      <c r="G157" s="4"/>
      <c r="H157" s="79"/>
      <c r="I157" s="81"/>
      <c r="J157" s="81"/>
      <c r="K157" s="138"/>
      <c r="L157" s="4"/>
      <c r="M157" s="139"/>
      <c r="N157" s="139"/>
      <c r="O157" s="139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81"/>
      <c r="C158" s="4"/>
      <c r="D158" s="79"/>
      <c r="E158" s="81"/>
      <c r="F158" s="4"/>
      <c r="G158" s="4"/>
      <c r="H158" s="79"/>
      <c r="I158" s="81"/>
      <c r="J158" s="81"/>
      <c r="K158" s="138"/>
      <c r="L158" s="4"/>
      <c r="M158" s="139"/>
      <c r="N158" s="139"/>
      <c r="O158" s="139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81"/>
      <c r="C159" s="4"/>
      <c r="D159" s="79"/>
      <c r="E159" s="81"/>
      <c r="F159" s="4"/>
      <c r="G159" s="4"/>
      <c r="H159" s="79"/>
      <c r="I159" s="81"/>
      <c r="J159" s="81"/>
      <c r="K159" s="138"/>
      <c r="L159" s="4"/>
      <c r="M159" s="139"/>
      <c r="N159" s="139"/>
      <c r="O159" s="139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81"/>
      <c r="C160" s="4"/>
      <c r="D160" s="79"/>
      <c r="E160" s="81"/>
      <c r="F160" s="4"/>
      <c r="G160" s="4"/>
      <c r="H160" s="79"/>
      <c r="I160" s="81"/>
      <c r="J160" s="81"/>
      <c r="K160" s="138"/>
      <c r="L160" s="4"/>
      <c r="M160" s="139"/>
      <c r="N160" s="139"/>
      <c r="O160" s="139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81"/>
      <c r="C161" s="4"/>
      <c r="D161" s="79"/>
      <c r="E161" s="81"/>
      <c r="F161" s="4"/>
      <c r="G161" s="4"/>
      <c r="H161" s="79"/>
      <c r="I161" s="81"/>
      <c r="J161" s="81"/>
      <c r="K161" s="138"/>
      <c r="L161" s="4"/>
      <c r="M161" s="139"/>
      <c r="N161" s="139"/>
      <c r="O161" s="139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81"/>
      <c r="C162" s="4"/>
      <c r="D162" s="79"/>
      <c r="E162" s="81"/>
      <c r="F162" s="4"/>
      <c r="G162" s="4"/>
      <c r="H162" s="79"/>
      <c r="I162" s="81"/>
      <c r="J162" s="81"/>
      <c r="K162" s="138"/>
      <c r="L162" s="4"/>
      <c r="M162" s="139"/>
      <c r="N162" s="139"/>
      <c r="O162" s="139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81"/>
      <c r="C163" s="4"/>
      <c r="D163" s="79"/>
      <c r="E163" s="81"/>
      <c r="F163" s="4"/>
      <c r="G163" s="4"/>
      <c r="H163" s="79"/>
      <c r="I163" s="81"/>
      <c r="J163" s="81"/>
      <c r="K163" s="138"/>
      <c r="L163" s="4"/>
      <c r="M163" s="139"/>
      <c r="N163" s="139"/>
      <c r="O163" s="139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81"/>
      <c r="C164" s="4"/>
      <c r="D164" s="79"/>
      <c r="E164" s="81"/>
      <c r="F164" s="4"/>
      <c r="G164" s="4"/>
      <c r="H164" s="79"/>
      <c r="I164" s="81"/>
      <c r="J164" s="81"/>
      <c r="K164" s="138"/>
      <c r="L164" s="4"/>
      <c r="M164" s="139"/>
      <c r="N164" s="139"/>
      <c r="O164" s="139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81"/>
      <c r="C165" s="4"/>
      <c r="D165" s="79"/>
      <c r="E165" s="81"/>
      <c r="F165" s="4"/>
      <c r="G165" s="4"/>
      <c r="H165" s="79"/>
      <c r="I165" s="81"/>
      <c r="J165" s="81"/>
      <c r="K165" s="138"/>
      <c r="L165" s="4"/>
      <c r="M165" s="139"/>
      <c r="N165" s="139"/>
      <c r="O165" s="139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81"/>
      <c r="C166" s="4"/>
      <c r="D166" s="79"/>
      <c r="E166" s="81"/>
      <c r="F166" s="4"/>
      <c r="G166" s="4"/>
      <c r="H166" s="79"/>
      <c r="I166" s="81"/>
      <c r="J166" s="81"/>
      <c r="K166" s="138"/>
      <c r="L166" s="4"/>
      <c r="M166" s="139"/>
      <c r="N166" s="139"/>
      <c r="O166" s="139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81"/>
      <c r="C167" s="4"/>
      <c r="D167" s="79"/>
      <c r="E167" s="81"/>
      <c r="F167" s="4"/>
      <c r="G167" s="4"/>
      <c r="H167" s="79"/>
      <c r="I167" s="81"/>
      <c r="J167" s="81"/>
      <c r="K167" s="138"/>
      <c r="L167" s="4"/>
      <c r="M167" s="139"/>
      <c r="N167" s="139"/>
      <c r="O167" s="139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81"/>
      <c r="C168" s="4"/>
      <c r="D168" s="79"/>
      <c r="E168" s="81"/>
      <c r="F168" s="4"/>
      <c r="G168" s="4"/>
      <c r="H168" s="79"/>
      <c r="I168" s="81"/>
      <c r="J168" s="81"/>
      <c r="K168" s="138"/>
      <c r="L168" s="4"/>
      <c r="M168" s="139"/>
      <c r="N168" s="139"/>
      <c r="O168" s="139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81"/>
      <c r="C169" s="4"/>
      <c r="D169" s="79"/>
      <c r="E169" s="81"/>
      <c r="F169" s="4"/>
      <c r="G169" s="4"/>
      <c r="H169" s="79"/>
      <c r="I169" s="81"/>
      <c r="J169" s="81"/>
      <c r="K169" s="138"/>
      <c r="L169" s="4"/>
      <c r="M169" s="139"/>
      <c r="N169" s="139"/>
      <c r="O169" s="139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81"/>
      <c r="C170" s="4"/>
      <c r="D170" s="79"/>
      <c r="E170" s="81"/>
      <c r="F170" s="4"/>
      <c r="G170" s="4"/>
      <c r="H170" s="79"/>
      <c r="I170" s="81"/>
      <c r="J170" s="81"/>
      <c r="K170" s="138"/>
      <c r="L170" s="4"/>
      <c r="M170" s="139"/>
      <c r="N170" s="139"/>
      <c r="O170" s="139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81"/>
      <c r="C171" s="4"/>
      <c r="D171" s="79"/>
      <c r="E171" s="81"/>
      <c r="F171" s="4"/>
      <c r="G171" s="4"/>
      <c r="H171" s="79"/>
      <c r="I171" s="81"/>
      <c r="J171" s="81"/>
      <c r="K171" s="138"/>
      <c r="L171" s="4"/>
      <c r="M171" s="139"/>
      <c r="N171" s="139"/>
      <c r="O171" s="139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81"/>
      <c r="C172" s="4"/>
      <c r="D172" s="79"/>
      <c r="E172" s="81"/>
      <c r="F172" s="4"/>
      <c r="G172" s="4"/>
      <c r="H172" s="79"/>
      <c r="I172" s="81"/>
      <c r="J172" s="81"/>
      <c r="K172" s="138"/>
      <c r="L172" s="4"/>
      <c r="M172" s="139"/>
      <c r="N172" s="139"/>
      <c r="O172" s="139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81"/>
      <c r="C173" s="4"/>
      <c r="D173" s="79"/>
      <c r="E173" s="81"/>
      <c r="F173" s="4"/>
      <c r="G173" s="4"/>
      <c r="H173" s="79"/>
      <c r="I173" s="81"/>
      <c r="J173" s="81"/>
      <c r="K173" s="138"/>
      <c r="L173" s="4"/>
      <c r="M173" s="139"/>
      <c r="N173" s="139"/>
      <c r="O173" s="139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81"/>
      <c r="C174" s="4"/>
      <c r="D174" s="79"/>
      <c r="E174" s="81"/>
      <c r="F174" s="4"/>
      <c r="G174" s="4"/>
      <c r="H174" s="79"/>
      <c r="I174" s="81"/>
      <c r="J174" s="81"/>
      <c r="K174" s="138"/>
      <c r="L174" s="4"/>
      <c r="M174" s="139"/>
      <c r="N174" s="139"/>
      <c r="O174" s="139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81"/>
      <c r="C175" s="4"/>
      <c r="D175" s="79"/>
      <c r="E175" s="81"/>
      <c r="F175" s="4"/>
      <c r="G175" s="4"/>
      <c r="H175" s="79"/>
      <c r="I175" s="81"/>
      <c r="J175" s="81"/>
      <c r="K175" s="138"/>
      <c r="L175" s="4"/>
      <c r="M175" s="139"/>
      <c r="N175" s="139"/>
      <c r="O175" s="139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81"/>
      <c r="C176" s="4"/>
      <c r="D176" s="79"/>
      <c r="E176" s="81"/>
      <c r="F176" s="4"/>
      <c r="G176" s="4"/>
      <c r="H176" s="79"/>
      <c r="I176" s="81"/>
      <c r="J176" s="81"/>
      <c r="K176" s="138"/>
      <c r="L176" s="4"/>
      <c r="M176" s="139"/>
      <c r="N176" s="139"/>
      <c r="O176" s="139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81"/>
      <c r="C177" s="4"/>
      <c r="D177" s="79"/>
      <c r="E177" s="81"/>
      <c r="F177" s="4"/>
      <c r="G177" s="4"/>
      <c r="H177" s="79"/>
      <c r="I177" s="81"/>
      <c r="J177" s="81"/>
      <c r="K177" s="138"/>
      <c r="L177" s="4"/>
      <c r="M177" s="139"/>
      <c r="N177" s="139"/>
      <c r="O177" s="139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81"/>
      <c r="C178" s="4"/>
      <c r="D178" s="79"/>
      <c r="E178" s="81"/>
      <c r="F178" s="4"/>
      <c r="G178" s="4"/>
      <c r="H178" s="79"/>
      <c r="I178" s="81"/>
      <c r="J178" s="81"/>
      <c r="K178" s="138"/>
      <c r="L178" s="4"/>
      <c r="M178" s="139"/>
      <c r="N178" s="139"/>
      <c r="O178" s="139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81"/>
      <c r="C179" s="4"/>
      <c r="D179" s="79"/>
      <c r="E179" s="81"/>
      <c r="F179" s="4"/>
      <c r="G179" s="4"/>
      <c r="H179" s="79"/>
      <c r="I179" s="81"/>
      <c r="J179" s="81"/>
      <c r="K179" s="138"/>
      <c r="L179" s="4"/>
      <c r="M179" s="139"/>
      <c r="N179" s="139"/>
      <c r="O179" s="139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81"/>
      <c r="C180" s="4"/>
      <c r="D180" s="79"/>
      <c r="E180" s="81"/>
      <c r="F180" s="4"/>
      <c r="G180" s="4"/>
      <c r="H180" s="79"/>
      <c r="I180" s="81"/>
      <c r="J180" s="81"/>
      <c r="K180" s="138"/>
      <c r="L180" s="4"/>
      <c r="M180" s="139"/>
      <c r="N180" s="139"/>
      <c r="O180" s="139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81"/>
      <c r="C181" s="4"/>
      <c r="D181" s="79"/>
      <c r="E181" s="81"/>
      <c r="F181" s="4"/>
      <c r="G181" s="4"/>
      <c r="H181" s="79"/>
      <c r="I181" s="81"/>
      <c r="J181" s="81"/>
      <c r="K181" s="138"/>
      <c r="L181" s="4"/>
      <c r="M181" s="139"/>
      <c r="N181" s="139"/>
      <c r="O181" s="139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81"/>
      <c r="C182" s="4"/>
      <c r="D182" s="79"/>
      <c r="E182" s="81"/>
      <c r="F182" s="4"/>
      <c r="G182" s="4"/>
      <c r="H182" s="79"/>
      <c r="I182" s="81"/>
      <c r="J182" s="81"/>
      <c r="K182" s="138"/>
      <c r="L182" s="4"/>
      <c r="M182" s="139"/>
      <c r="N182" s="139"/>
      <c r="O182" s="139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81"/>
      <c r="C183" s="4"/>
      <c r="D183" s="79"/>
      <c r="E183" s="81"/>
      <c r="F183" s="4"/>
      <c r="G183" s="4"/>
      <c r="H183" s="79"/>
      <c r="I183" s="81"/>
      <c r="J183" s="81"/>
      <c r="K183" s="138"/>
      <c r="L183" s="4"/>
      <c r="M183" s="139"/>
      <c r="N183" s="139"/>
      <c r="O183" s="139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81"/>
      <c r="C184" s="4"/>
      <c r="D184" s="79"/>
      <c r="E184" s="81"/>
      <c r="F184" s="4"/>
      <c r="G184" s="4"/>
      <c r="H184" s="79"/>
      <c r="I184" s="81"/>
      <c r="J184" s="81"/>
      <c r="K184" s="138"/>
      <c r="L184" s="4"/>
      <c r="M184" s="139"/>
      <c r="N184" s="139"/>
      <c r="O184" s="139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81"/>
      <c r="C185" s="4"/>
      <c r="D185" s="79"/>
      <c r="E185" s="81"/>
      <c r="F185" s="4"/>
      <c r="G185" s="4"/>
      <c r="H185" s="79"/>
      <c r="I185" s="81"/>
      <c r="J185" s="81"/>
      <c r="K185" s="138"/>
      <c r="L185" s="4"/>
      <c r="M185" s="139"/>
      <c r="N185" s="139"/>
      <c r="O185" s="139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81"/>
      <c r="C186" s="4"/>
      <c r="D186" s="79"/>
      <c r="E186" s="81"/>
      <c r="F186" s="4"/>
      <c r="G186" s="4"/>
      <c r="H186" s="79"/>
      <c r="I186" s="81"/>
      <c r="J186" s="81"/>
      <c r="K186" s="138"/>
      <c r="L186" s="4"/>
      <c r="M186" s="139"/>
      <c r="N186" s="139"/>
      <c r="O186" s="139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81"/>
      <c r="C187" s="4"/>
      <c r="D187" s="79"/>
      <c r="E187" s="81"/>
      <c r="F187" s="4"/>
      <c r="G187" s="4"/>
      <c r="H187" s="79"/>
      <c r="I187" s="81"/>
      <c r="J187" s="81"/>
      <c r="K187" s="138"/>
      <c r="L187" s="4"/>
      <c r="M187" s="139"/>
      <c r="N187" s="139"/>
      <c r="O187" s="139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81"/>
      <c r="C188" s="4"/>
      <c r="D188" s="79"/>
      <c r="E188" s="81"/>
      <c r="F188" s="4"/>
      <c r="G188" s="4"/>
      <c r="H188" s="79"/>
      <c r="I188" s="81"/>
      <c r="J188" s="81"/>
      <c r="K188" s="138"/>
      <c r="L188" s="4"/>
      <c r="M188" s="139"/>
      <c r="N188" s="139"/>
      <c r="O188" s="139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81"/>
      <c r="C189" s="4"/>
      <c r="D189" s="79"/>
      <c r="E189" s="81"/>
      <c r="F189" s="4"/>
      <c r="G189" s="4"/>
      <c r="H189" s="79"/>
      <c r="I189" s="81"/>
      <c r="J189" s="81"/>
      <c r="K189" s="138"/>
      <c r="L189" s="4"/>
      <c r="M189" s="139"/>
      <c r="N189" s="139"/>
      <c r="O189" s="139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81"/>
      <c r="C190" s="4"/>
      <c r="D190" s="79"/>
      <c r="E190" s="81"/>
      <c r="F190" s="4"/>
      <c r="G190" s="4"/>
      <c r="H190" s="79"/>
      <c r="I190" s="81"/>
      <c r="J190" s="81"/>
      <c r="K190" s="138"/>
      <c r="L190" s="4"/>
      <c r="M190" s="139"/>
      <c r="N190" s="139"/>
      <c r="O190" s="139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81"/>
      <c r="C191" s="4"/>
      <c r="D191" s="79"/>
      <c r="E191" s="81"/>
      <c r="F191" s="4"/>
      <c r="G191" s="4"/>
      <c r="H191" s="79"/>
      <c r="I191" s="81"/>
      <c r="J191" s="81"/>
      <c r="K191" s="138"/>
      <c r="L191" s="4"/>
      <c r="M191" s="139"/>
      <c r="N191" s="139"/>
      <c r="O191" s="139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81"/>
      <c r="C192" s="4"/>
      <c r="D192" s="79"/>
      <c r="E192" s="81"/>
      <c r="F192" s="4"/>
      <c r="G192" s="4"/>
      <c r="H192" s="79"/>
      <c r="I192" s="81"/>
      <c r="J192" s="81"/>
      <c r="K192" s="138"/>
      <c r="L192" s="4"/>
      <c r="M192" s="139"/>
      <c r="N192" s="139"/>
      <c r="O192" s="139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81"/>
      <c r="C193" s="4"/>
      <c r="D193" s="79"/>
      <c r="E193" s="81"/>
      <c r="F193" s="4"/>
      <c r="G193" s="4"/>
      <c r="H193" s="79"/>
      <c r="I193" s="81"/>
      <c r="J193" s="81"/>
      <c r="K193" s="138"/>
      <c r="L193" s="4"/>
      <c r="M193" s="139"/>
      <c r="N193" s="139"/>
      <c r="O193" s="139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81"/>
      <c r="C194" s="4"/>
      <c r="D194" s="79"/>
      <c r="E194" s="81"/>
      <c r="F194" s="4"/>
      <c r="G194" s="4"/>
      <c r="H194" s="79"/>
      <c r="I194" s="81"/>
      <c r="J194" s="81"/>
      <c r="K194" s="138"/>
      <c r="L194" s="4"/>
      <c r="M194" s="139"/>
      <c r="N194" s="139"/>
      <c r="O194" s="139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81"/>
      <c r="C195" s="4"/>
      <c r="D195" s="79"/>
      <c r="E195" s="81"/>
      <c r="F195" s="4"/>
      <c r="G195" s="4"/>
      <c r="H195" s="79"/>
      <c r="I195" s="81"/>
      <c r="J195" s="81"/>
      <c r="K195" s="138"/>
      <c r="L195" s="4"/>
      <c r="M195" s="139"/>
      <c r="N195" s="139"/>
      <c r="O195" s="139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81"/>
      <c r="C196" s="4"/>
      <c r="D196" s="79"/>
      <c r="E196" s="81"/>
      <c r="F196" s="4"/>
      <c r="G196" s="4"/>
      <c r="H196" s="79"/>
      <c r="I196" s="81"/>
      <c r="J196" s="81"/>
      <c r="K196" s="138"/>
      <c r="L196" s="4"/>
      <c r="M196" s="139"/>
      <c r="N196" s="139"/>
      <c r="O196" s="139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81"/>
      <c r="C197" s="4"/>
      <c r="D197" s="79"/>
      <c r="E197" s="81"/>
      <c r="F197" s="4"/>
      <c r="G197" s="4"/>
      <c r="H197" s="79"/>
      <c r="I197" s="81"/>
      <c r="J197" s="81"/>
      <c r="K197" s="138"/>
      <c r="L197" s="4"/>
      <c r="M197" s="139"/>
      <c r="N197" s="139"/>
      <c r="O197" s="139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81"/>
      <c r="C198" s="4"/>
      <c r="D198" s="79"/>
      <c r="E198" s="81"/>
      <c r="F198" s="4"/>
      <c r="G198" s="4"/>
      <c r="H198" s="79"/>
      <c r="I198" s="81"/>
      <c r="J198" s="81"/>
      <c r="K198" s="138"/>
      <c r="L198" s="4"/>
      <c r="M198" s="139"/>
      <c r="N198" s="139"/>
      <c r="O198" s="139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81"/>
      <c r="C199" s="4"/>
      <c r="D199" s="79"/>
      <c r="E199" s="81"/>
      <c r="F199" s="4"/>
      <c r="G199" s="4"/>
      <c r="H199" s="79"/>
      <c r="I199" s="81"/>
      <c r="J199" s="81"/>
      <c r="K199" s="138"/>
      <c r="L199" s="4"/>
      <c r="M199" s="139"/>
      <c r="N199" s="139"/>
      <c r="O199" s="139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81"/>
      <c r="C200" s="4"/>
      <c r="D200" s="79"/>
      <c r="E200" s="81"/>
      <c r="F200" s="4"/>
      <c r="G200" s="4"/>
      <c r="H200" s="79"/>
      <c r="I200" s="81"/>
      <c r="J200" s="81"/>
      <c r="K200" s="138"/>
      <c r="L200" s="4"/>
      <c r="M200" s="139"/>
      <c r="N200" s="139"/>
      <c r="O200" s="139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81"/>
      <c r="C201" s="4"/>
      <c r="D201" s="79"/>
      <c r="E201" s="81"/>
      <c r="F201" s="4"/>
      <c r="G201" s="4"/>
      <c r="H201" s="79"/>
      <c r="I201" s="81"/>
      <c r="J201" s="81"/>
      <c r="K201" s="138"/>
      <c r="L201" s="4"/>
      <c r="M201" s="139"/>
      <c r="N201" s="139"/>
      <c r="O201" s="139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81"/>
      <c r="C202" s="4"/>
      <c r="D202" s="79"/>
      <c r="E202" s="81"/>
      <c r="F202" s="4"/>
      <c r="G202" s="4"/>
      <c r="H202" s="79"/>
      <c r="I202" s="81"/>
      <c r="J202" s="81"/>
      <c r="K202" s="138"/>
      <c r="L202" s="4"/>
      <c r="M202" s="139"/>
      <c r="N202" s="139"/>
      <c r="O202" s="139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81"/>
      <c r="C203" s="4"/>
      <c r="D203" s="79"/>
      <c r="E203" s="81"/>
      <c r="F203" s="4"/>
      <c r="G203" s="4"/>
      <c r="H203" s="79"/>
      <c r="I203" s="81"/>
      <c r="J203" s="81"/>
      <c r="K203" s="138"/>
      <c r="L203" s="4"/>
      <c r="M203" s="139"/>
      <c r="N203" s="139"/>
      <c r="O203" s="139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81"/>
      <c r="C204" s="4"/>
      <c r="D204" s="79"/>
      <c r="E204" s="81"/>
      <c r="F204" s="4"/>
      <c r="G204" s="4"/>
      <c r="H204" s="79"/>
      <c r="I204" s="81"/>
      <c r="J204" s="81"/>
      <c r="K204" s="138"/>
      <c r="L204" s="4"/>
      <c r="M204" s="139"/>
      <c r="N204" s="139"/>
      <c r="O204" s="139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81"/>
      <c r="C205" s="4"/>
      <c r="D205" s="79"/>
      <c r="E205" s="81"/>
      <c r="F205" s="4"/>
      <c r="G205" s="4"/>
      <c r="H205" s="79"/>
      <c r="I205" s="81"/>
      <c r="J205" s="81"/>
      <c r="K205" s="138"/>
      <c r="L205" s="4"/>
      <c r="M205" s="139"/>
      <c r="N205" s="139"/>
      <c r="O205" s="139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81"/>
      <c r="C206" s="4"/>
      <c r="D206" s="79"/>
      <c r="E206" s="81"/>
      <c r="F206" s="4"/>
      <c r="G206" s="4"/>
      <c r="H206" s="79"/>
      <c r="I206" s="81"/>
      <c r="J206" s="81"/>
      <c r="K206" s="138"/>
      <c r="L206" s="4"/>
      <c r="M206" s="139"/>
      <c r="N206" s="139"/>
      <c r="O206" s="139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81"/>
      <c r="C207" s="4"/>
      <c r="D207" s="79"/>
      <c r="E207" s="81"/>
      <c r="F207" s="4"/>
      <c r="G207" s="4"/>
      <c r="H207" s="79"/>
      <c r="I207" s="81"/>
      <c r="J207" s="81"/>
      <c r="K207" s="138"/>
      <c r="L207" s="4"/>
      <c r="M207" s="139"/>
      <c r="N207" s="139"/>
      <c r="O207" s="139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81"/>
      <c r="C208" s="4"/>
      <c r="D208" s="79"/>
      <c r="E208" s="81"/>
      <c r="F208" s="4"/>
      <c r="G208" s="4"/>
      <c r="H208" s="79"/>
      <c r="I208" s="81"/>
      <c r="J208" s="81"/>
      <c r="K208" s="138"/>
      <c r="L208" s="4"/>
      <c r="M208" s="139"/>
      <c r="N208" s="139"/>
      <c r="O208" s="139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81"/>
      <c r="C209" s="4"/>
      <c r="D209" s="79"/>
      <c r="E209" s="81"/>
      <c r="F209" s="4"/>
      <c r="G209" s="4"/>
      <c r="H209" s="79"/>
      <c r="I209" s="81"/>
      <c r="J209" s="81"/>
      <c r="K209" s="138"/>
      <c r="L209" s="4"/>
      <c r="M209" s="139"/>
      <c r="N209" s="139"/>
      <c r="O209" s="139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81"/>
      <c r="C210" s="4"/>
      <c r="D210" s="79"/>
      <c r="E210" s="81"/>
      <c r="F210" s="4"/>
      <c r="G210" s="4"/>
      <c r="H210" s="79"/>
      <c r="I210" s="81"/>
      <c r="J210" s="81"/>
      <c r="K210" s="138"/>
      <c r="L210" s="4"/>
      <c r="M210" s="139"/>
      <c r="N210" s="139"/>
      <c r="O210" s="139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81"/>
      <c r="C211" s="4"/>
      <c r="D211" s="79"/>
      <c r="E211" s="81"/>
      <c r="F211" s="4"/>
      <c r="G211" s="4"/>
      <c r="H211" s="79"/>
      <c r="I211" s="81"/>
      <c r="J211" s="81"/>
      <c r="K211" s="138"/>
      <c r="L211" s="4"/>
      <c r="M211" s="139"/>
      <c r="N211" s="139"/>
      <c r="O211" s="139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81"/>
      <c r="C212" s="4"/>
      <c r="D212" s="79"/>
      <c r="E212" s="81"/>
      <c r="F212" s="4"/>
      <c r="G212" s="4"/>
      <c r="H212" s="79"/>
      <c r="I212" s="81"/>
      <c r="J212" s="81"/>
      <c r="K212" s="138"/>
      <c r="L212" s="4"/>
      <c r="M212" s="139"/>
      <c r="N212" s="139"/>
      <c r="O212" s="139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81"/>
      <c r="C213" s="4"/>
      <c r="D213" s="79"/>
      <c r="E213" s="81"/>
      <c r="F213" s="4"/>
      <c r="G213" s="4"/>
      <c r="H213" s="79"/>
      <c r="I213" s="81"/>
      <c r="J213" s="81"/>
      <c r="K213" s="138"/>
      <c r="L213" s="4"/>
      <c r="M213" s="139"/>
      <c r="N213" s="139"/>
      <c r="O213" s="139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81"/>
      <c r="C214" s="4"/>
      <c r="D214" s="79"/>
      <c r="E214" s="81"/>
      <c r="F214" s="4"/>
      <c r="G214" s="4"/>
      <c r="H214" s="79"/>
      <c r="I214" s="81"/>
      <c r="J214" s="81"/>
      <c r="K214" s="138"/>
      <c r="L214" s="4"/>
      <c r="M214" s="139"/>
      <c r="N214" s="139"/>
      <c r="O214" s="139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81"/>
      <c r="C215" s="4"/>
      <c r="D215" s="79"/>
      <c r="E215" s="81"/>
      <c r="F215" s="4"/>
      <c r="G215" s="4"/>
      <c r="H215" s="79"/>
      <c r="I215" s="81"/>
      <c r="J215" s="81"/>
      <c r="K215" s="138"/>
      <c r="L215" s="4"/>
      <c r="M215" s="139"/>
      <c r="N215" s="139"/>
      <c r="O215" s="139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81"/>
      <c r="C216" s="4"/>
      <c r="D216" s="79"/>
      <c r="E216" s="81"/>
      <c r="F216" s="4"/>
      <c r="G216" s="4"/>
      <c r="H216" s="79"/>
      <c r="I216" s="81"/>
      <c r="J216" s="81"/>
      <c r="K216" s="138"/>
      <c r="L216" s="4"/>
      <c r="M216" s="139"/>
      <c r="N216" s="139"/>
      <c r="O216" s="139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81"/>
      <c r="C217" s="4"/>
      <c r="D217" s="79"/>
      <c r="E217" s="81"/>
      <c r="F217" s="4"/>
      <c r="G217" s="4"/>
      <c r="H217" s="79"/>
      <c r="I217" s="81"/>
      <c r="J217" s="81"/>
      <c r="K217" s="138"/>
      <c r="L217" s="4"/>
      <c r="M217" s="139"/>
      <c r="N217" s="139"/>
      <c r="O217" s="139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81"/>
      <c r="C218" s="4"/>
      <c r="D218" s="79"/>
      <c r="E218" s="81"/>
      <c r="F218" s="4"/>
      <c r="G218" s="4"/>
      <c r="H218" s="79"/>
      <c r="I218" s="81"/>
      <c r="J218" s="81"/>
      <c r="K218" s="138"/>
      <c r="L218" s="4"/>
      <c r="M218" s="139"/>
      <c r="N218" s="139"/>
      <c r="O218" s="139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81"/>
      <c r="C219" s="4"/>
      <c r="D219" s="79"/>
      <c r="E219" s="81"/>
      <c r="F219" s="4"/>
      <c r="G219" s="4"/>
      <c r="H219" s="79"/>
      <c r="I219" s="81"/>
      <c r="J219" s="81"/>
      <c r="K219" s="138"/>
      <c r="L219" s="4"/>
      <c r="M219" s="139"/>
      <c r="N219" s="139"/>
      <c r="O219" s="139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81"/>
      <c r="C220" s="4"/>
      <c r="D220" s="79"/>
      <c r="E220" s="81"/>
      <c r="F220" s="4"/>
      <c r="G220" s="4"/>
      <c r="H220" s="79"/>
      <c r="I220" s="81"/>
      <c r="J220" s="81"/>
      <c r="K220" s="138"/>
      <c r="L220" s="4"/>
      <c r="M220" s="139"/>
      <c r="N220" s="139"/>
      <c r="O220" s="139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81"/>
      <c r="C221" s="4"/>
      <c r="D221" s="79"/>
      <c r="E221" s="81"/>
      <c r="F221" s="4"/>
      <c r="G221" s="4"/>
      <c r="H221" s="79"/>
      <c r="I221" s="81"/>
      <c r="J221" s="81"/>
      <c r="K221" s="138"/>
      <c r="L221" s="4"/>
      <c r="M221" s="139"/>
      <c r="N221" s="139"/>
      <c r="O221" s="139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81"/>
      <c r="C222" s="4"/>
      <c r="D222" s="79"/>
      <c r="E222" s="81"/>
      <c r="F222" s="4"/>
      <c r="G222" s="4"/>
      <c r="H222" s="79"/>
      <c r="I222" s="81"/>
      <c r="J222" s="81"/>
      <c r="K222" s="138"/>
      <c r="L222" s="4"/>
      <c r="M222" s="139"/>
      <c r="N222" s="139"/>
      <c r="O222" s="139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81"/>
      <c r="C223" s="4"/>
      <c r="D223" s="79"/>
      <c r="E223" s="81"/>
      <c r="F223" s="4"/>
      <c r="G223" s="4"/>
      <c r="H223" s="79"/>
      <c r="I223" s="81"/>
      <c r="J223" s="81"/>
      <c r="K223" s="138"/>
      <c r="L223" s="4"/>
      <c r="M223" s="139"/>
      <c r="N223" s="139"/>
      <c r="O223" s="139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81"/>
      <c r="C224" s="4"/>
      <c r="D224" s="79"/>
      <c r="E224" s="81"/>
      <c r="F224" s="4"/>
      <c r="G224" s="4"/>
      <c r="H224" s="79"/>
      <c r="I224" s="81"/>
      <c r="J224" s="81"/>
      <c r="K224" s="138"/>
      <c r="L224" s="4"/>
      <c r="M224" s="139"/>
      <c r="N224" s="139"/>
      <c r="O224" s="139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81"/>
      <c r="C225" s="4"/>
      <c r="D225" s="79"/>
      <c r="E225" s="81"/>
      <c r="F225" s="4"/>
      <c r="G225" s="4"/>
      <c r="H225" s="79"/>
      <c r="I225" s="81"/>
      <c r="J225" s="81"/>
      <c r="K225" s="138"/>
      <c r="L225" s="4"/>
      <c r="M225" s="139"/>
      <c r="N225" s="139"/>
      <c r="O225" s="139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81"/>
      <c r="C226" s="4"/>
      <c r="D226" s="79"/>
      <c r="E226" s="81"/>
      <c r="F226" s="4"/>
      <c r="G226" s="4"/>
      <c r="H226" s="79"/>
      <c r="I226" s="81"/>
      <c r="J226" s="81"/>
      <c r="K226" s="138"/>
      <c r="L226" s="4"/>
      <c r="M226" s="139"/>
      <c r="N226" s="139"/>
      <c r="O226" s="139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81"/>
      <c r="C227" s="4"/>
      <c r="D227" s="79"/>
      <c r="E227" s="81"/>
      <c r="F227" s="4"/>
      <c r="G227" s="4"/>
      <c r="H227" s="79"/>
      <c r="I227" s="81"/>
      <c r="J227" s="81"/>
      <c r="K227" s="138"/>
      <c r="L227" s="4"/>
      <c r="M227" s="139"/>
      <c r="N227" s="139"/>
      <c r="O227" s="139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81"/>
      <c r="C228" s="4"/>
      <c r="D228" s="79"/>
      <c r="E228" s="81"/>
      <c r="F228" s="4"/>
      <c r="G228" s="4"/>
      <c r="H228" s="79"/>
      <c r="I228" s="81"/>
      <c r="J228" s="81"/>
      <c r="K228" s="138"/>
      <c r="L228" s="4"/>
      <c r="M228" s="139"/>
      <c r="N228" s="139"/>
      <c r="O228" s="139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81"/>
      <c r="C229" s="4"/>
      <c r="D229" s="79"/>
      <c r="E229" s="81"/>
      <c r="F229" s="4"/>
      <c r="G229" s="4"/>
      <c r="H229" s="79"/>
      <c r="I229" s="81"/>
      <c r="J229" s="81"/>
      <c r="K229" s="138"/>
      <c r="L229" s="4"/>
      <c r="M229" s="139"/>
      <c r="N229" s="139"/>
      <c r="O229" s="139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81"/>
      <c r="C230" s="4"/>
      <c r="D230" s="79"/>
      <c r="E230" s="81"/>
      <c r="F230" s="4"/>
      <c r="G230" s="4"/>
      <c r="H230" s="79"/>
      <c r="I230" s="81"/>
      <c r="J230" s="81"/>
      <c r="K230" s="138"/>
      <c r="L230" s="4"/>
      <c r="M230" s="139"/>
      <c r="N230" s="139"/>
      <c r="O230" s="139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81"/>
      <c r="C231" s="4"/>
      <c r="D231" s="79"/>
      <c r="E231" s="81"/>
      <c r="F231" s="4"/>
      <c r="G231" s="4"/>
      <c r="H231" s="79"/>
      <c r="I231" s="81"/>
      <c r="J231" s="81"/>
      <c r="K231" s="138"/>
      <c r="L231" s="4"/>
      <c r="M231" s="139"/>
      <c r="N231" s="139"/>
      <c r="O231" s="139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81"/>
      <c r="C232" s="4"/>
      <c r="D232" s="79"/>
      <c r="E232" s="81"/>
      <c r="F232" s="4"/>
      <c r="G232" s="4"/>
      <c r="H232" s="79"/>
      <c r="I232" s="81"/>
      <c r="J232" s="81"/>
      <c r="K232" s="138"/>
      <c r="L232" s="4"/>
      <c r="M232" s="139"/>
      <c r="N232" s="139"/>
      <c r="O232" s="139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81"/>
      <c r="C233" s="4"/>
      <c r="D233" s="79"/>
      <c r="E233" s="81"/>
      <c r="F233" s="4"/>
      <c r="G233" s="4"/>
      <c r="H233" s="79"/>
      <c r="I233" s="81"/>
      <c r="J233" s="81"/>
      <c r="K233" s="138"/>
      <c r="L233" s="4"/>
      <c r="M233" s="139"/>
      <c r="N233" s="139"/>
      <c r="O233" s="139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81"/>
      <c r="C234" s="4"/>
      <c r="D234" s="79"/>
      <c r="E234" s="81"/>
      <c r="F234" s="4"/>
      <c r="G234" s="4"/>
      <c r="H234" s="79"/>
      <c r="I234" s="81"/>
      <c r="J234" s="81"/>
      <c r="K234" s="138"/>
      <c r="L234" s="4"/>
      <c r="M234" s="139"/>
      <c r="N234" s="139"/>
      <c r="O234" s="139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81"/>
      <c r="C235" s="4"/>
      <c r="D235" s="79"/>
      <c r="E235" s="81"/>
      <c r="F235" s="4"/>
      <c r="G235" s="4"/>
      <c r="H235" s="79"/>
      <c r="I235" s="81"/>
      <c r="J235" s="81"/>
      <c r="K235" s="138"/>
      <c r="L235" s="4"/>
      <c r="M235" s="139"/>
      <c r="N235" s="139"/>
      <c r="O235" s="139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81"/>
      <c r="C236" s="4"/>
      <c r="D236" s="79"/>
      <c r="E236" s="81"/>
      <c r="F236" s="4"/>
      <c r="G236" s="4"/>
      <c r="H236" s="79"/>
      <c r="I236" s="81"/>
      <c r="J236" s="81"/>
      <c r="K236" s="138"/>
      <c r="L236" s="4"/>
      <c r="M236" s="139"/>
      <c r="N236" s="139"/>
      <c r="O236" s="139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81"/>
      <c r="C237" s="4"/>
      <c r="D237" s="79"/>
      <c r="E237" s="81"/>
      <c r="F237" s="4"/>
      <c r="G237" s="4"/>
      <c r="H237" s="79"/>
      <c r="I237" s="81"/>
      <c r="J237" s="81"/>
      <c r="K237" s="138"/>
      <c r="L237" s="4"/>
      <c r="M237" s="139"/>
      <c r="N237" s="139"/>
      <c r="O237" s="139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81"/>
      <c r="C238" s="4"/>
      <c r="D238" s="79"/>
      <c r="E238" s="81"/>
      <c r="F238" s="4"/>
      <c r="G238" s="4"/>
      <c r="H238" s="79"/>
      <c r="I238" s="81"/>
      <c r="J238" s="81"/>
      <c r="K238" s="138"/>
      <c r="L238" s="4"/>
      <c r="M238" s="139"/>
      <c r="N238" s="139"/>
      <c r="O238" s="139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81"/>
      <c r="C239" s="4"/>
      <c r="D239" s="79"/>
      <c r="E239" s="81"/>
      <c r="F239" s="4"/>
      <c r="G239" s="4"/>
      <c r="H239" s="79"/>
      <c r="I239" s="81"/>
      <c r="J239" s="81"/>
      <c r="K239" s="138"/>
      <c r="L239" s="4"/>
      <c r="M239" s="139"/>
      <c r="N239" s="139"/>
      <c r="O239" s="139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81"/>
      <c r="C240" s="4"/>
      <c r="D240" s="79"/>
      <c r="E240" s="81"/>
      <c r="F240" s="4"/>
      <c r="G240" s="4"/>
      <c r="H240" s="79"/>
      <c r="I240" s="81"/>
      <c r="J240" s="81"/>
      <c r="K240" s="138"/>
      <c r="L240" s="4"/>
      <c r="M240" s="139"/>
      <c r="N240" s="139"/>
      <c r="O240" s="139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81"/>
      <c r="C241" s="4"/>
      <c r="D241" s="79"/>
      <c r="E241" s="81"/>
      <c r="F241" s="4"/>
      <c r="G241" s="4"/>
      <c r="H241" s="79"/>
      <c r="I241" s="81"/>
      <c r="J241" s="81"/>
      <c r="K241" s="138"/>
      <c r="L241" s="4"/>
      <c r="M241" s="139"/>
      <c r="N241" s="139"/>
      <c r="O241" s="139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81"/>
      <c r="C242" s="4"/>
      <c r="D242" s="79"/>
      <c r="E242" s="81"/>
      <c r="F242" s="4"/>
      <c r="G242" s="4"/>
      <c r="H242" s="79"/>
      <c r="I242" s="81"/>
      <c r="J242" s="81"/>
      <c r="K242" s="138"/>
      <c r="L242" s="4"/>
      <c r="M242" s="139"/>
      <c r="N242" s="139"/>
      <c r="O242" s="139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81"/>
      <c r="C243" s="4"/>
      <c r="D243" s="79"/>
      <c r="E243" s="81"/>
      <c r="F243" s="4"/>
      <c r="G243" s="4"/>
      <c r="H243" s="79"/>
      <c r="I243" s="81"/>
      <c r="J243" s="81"/>
      <c r="K243" s="138"/>
      <c r="L243" s="4"/>
      <c r="M243" s="139"/>
      <c r="N243" s="139"/>
      <c r="O243" s="139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81"/>
      <c r="C244" s="4"/>
      <c r="D244" s="79"/>
      <c r="E244" s="81"/>
      <c r="F244" s="4"/>
      <c r="G244" s="4"/>
      <c r="H244" s="79"/>
      <c r="I244" s="81"/>
      <c r="J244" s="81"/>
      <c r="K244" s="138"/>
      <c r="L244" s="4"/>
      <c r="M244" s="139"/>
      <c r="N244" s="139"/>
      <c r="O244" s="139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81"/>
      <c r="C245" s="4"/>
      <c r="D245" s="79"/>
      <c r="E245" s="81"/>
      <c r="F245" s="4"/>
      <c r="G245" s="4"/>
      <c r="H245" s="79"/>
      <c r="I245" s="81"/>
      <c r="J245" s="81"/>
      <c r="K245" s="138"/>
      <c r="L245" s="4"/>
      <c r="M245" s="139"/>
      <c r="N245" s="139"/>
      <c r="O245" s="139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81"/>
      <c r="C246" s="4"/>
      <c r="D246" s="79"/>
      <c r="E246" s="81"/>
      <c r="F246" s="4"/>
      <c r="G246" s="4"/>
      <c r="H246" s="79"/>
      <c r="I246" s="81"/>
      <c r="J246" s="81"/>
      <c r="K246" s="138"/>
      <c r="L246" s="4"/>
      <c r="M246" s="139"/>
      <c r="N246" s="139"/>
      <c r="O246" s="139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81"/>
      <c r="C247" s="4"/>
      <c r="D247" s="79"/>
      <c r="E247" s="81"/>
      <c r="F247" s="4"/>
      <c r="G247" s="4"/>
      <c r="H247" s="79"/>
      <c r="I247" s="81"/>
      <c r="J247" s="81"/>
      <c r="K247" s="138"/>
      <c r="L247" s="4"/>
      <c r="M247" s="139"/>
      <c r="N247" s="139"/>
      <c r="O247" s="139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81"/>
      <c r="C248" s="4"/>
      <c r="D248" s="79"/>
      <c r="E248" s="81"/>
      <c r="F248" s="4"/>
      <c r="G248" s="4"/>
      <c r="H248" s="79"/>
      <c r="I248" s="81"/>
      <c r="J248" s="81"/>
      <c r="K248" s="138"/>
      <c r="L248" s="4"/>
      <c r="M248" s="139"/>
      <c r="N248" s="139"/>
      <c r="O248" s="139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81"/>
      <c r="C249" s="4"/>
      <c r="D249" s="79"/>
      <c r="E249" s="81"/>
      <c r="F249" s="4"/>
      <c r="G249" s="4"/>
      <c r="H249" s="79"/>
      <c r="I249" s="81"/>
      <c r="J249" s="81"/>
      <c r="K249" s="138"/>
      <c r="L249" s="4"/>
      <c r="M249" s="139"/>
      <c r="N249" s="139"/>
      <c r="O249" s="139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81"/>
      <c r="C250" s="4"/>
      <c r="D250" s="79"/>
      <c r="E250" s="81"/>
      <c r="F250" s="4"/>
      <c r="G250" s="4"/>
      <c r="H250" s="79"/>
      <c r="I250" s="81"/>
      <c r="J250" s="81"/>
      <c r="K250" s="138"/>
      <c r="L250" s="4"/>
      <c r="M250" s="139"/>
      <c r="N250" s="139"/>
      <c r="O250" s="139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81"/>
      <c r="C251" s="4"/>
      <c r="D251" s="79"/>
      <c r="E251" s="81"/>
      <c r="F251" s="4"/>
      <c r="G251" s="4"/>
      <c r="H251" s="79"/>
      <c r="I251" s="81"/>
      <c r="J251" s="81"/>
      <c r="K251" s="138"/>
      <c r="L251" s="4"/>
      <c r="M251" s="139"/>
      <c r="N251" s="139"/>
      <c r="O251" s="139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81"/>
      <c r="C252" s="4"/>
      <c r="D252" s="79"/>
      <c r="E252" s="81"/>
      <c r="F252" s="4"/>
      <c r="G252" s="4"/>
      <c r="H252" s="79"/>
      <c r="I252" s="81"/>
      <c r="J252" s="81"/>
      <c r="K252" s="138"/>
      <c r="L252" s="4"/>
      <c r="M252" s="139"/>
      <c r="N252" s="139"/>
      <c r="O252" s="139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81"/>
      <c r="C253" s="4"/>
      <c r="D253" s="79"/>
      <c r="E253" s="81"/>
      <c r="F253" s="4"/>
      <c r="G253" s="4"/>
      <c r="H253" s="79"/>
      <c r="I253" s="81"/>
      <c r="J253" s="81"/>
      <c r="K253" s="138"/>
      <c r="L253" s="4"/>
      <c r="M253" s="139"/>
      <c r="N253" s="139"/>
      <c r="O253" s="139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81"/>
      <c r="C254" s="4"/>
      <c r="D254" s="79"/>
      <c r="E254" s="81"/>
      <c r="F254" s="4"/>
      <c r="G254" s="4"/>
      <c r="H254" s="79"/>
      <c r="I254" s="81"/>
      <c r="J254" s="81"/>
      <c r="K254" s="138"/>
      <c r="L254" s="4"/>
      <c r="M254" s="139"/>
      <c r="N254" s="139"/>
      <c r="O254" s="139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81"/>
      <c r="C255" s="4"/>
      <c r="D255" s="79"/>
      <c r="E255" s="81"/>
      <c r="F255" s="4"/>
      <c r="G255" s="4"/>
      <c r="H255" s="79"/>
      <c r="I255" s="81"/>
      <c r="J255" s="81"/>
      <c r="K255" s="138"/>
      <c r="L255" s="4"/>
      <c r="M255" s="139"/>
      <c r="N255" s="139"/>
      <c r="O255" s="139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81"/>
      <c r="C256" s="4"/>
      <c r="D256" s="79"/>
      <c r="E256" s="81"/>
      <c r="F256" s="4"/>
      <c r="G256" s="4"/>
      <c r="H256" s="79"/>
      <c r="I256" s="81"/>
      <c r="J256" s="81"/>
      <c r="K256" s="138"/>
      <c r="L256" s="4"/>
      <c r="M256" s="139"/>
      <c r="N256" s="139"/>
      <c r="O256" s="139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81"/>
      <c r="C257" s="4"/>
      <c r="D257" s="79"/>
      <c r="E257" s="81"/>
      <c r="F257" s="4"/>
      <c r="G257" s="4"/>
      <c r="H257" s="79"/>
      <c r="I257" s="81"/>
      <c r="J257" s="81"/>
      <c r="K257" s="138"/>
      <c r="L257" s="4"/>
      <c r="M257" s="139"/>
      <c r="N257" s="139"/>
      <c r="O257" s="139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81"/>
      <c r="C258" s="4"/>
      <c r="D258" s="79"/>
      <c r="E258" s="81"/>
      <c r="F258" s="4"/>
      <c r="G258" s="4"/>
      <c r="H258" s="79"/>
      <c r="I258" s="81"/>
      <c r="J258" s="81"/>
      <c r="K258" s="138"/>
      <c r="L258" s="4"/>
      <c r="M258" s="139"/>
      <c r="N258" s="139"/>
      <c r="O258" s="139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81"/>
      <c r="C259" s="4"/>
      <c r="D259" s="79"/>
      <c r="E259" s="81"/>
      <c r="F259" s="4"/>
      <c r="G259" s="4"/>
      <c r="H259" s="79"/>
      <c r="I259" s="81"/>
      <c r="J259" s="81"/>
      <c r="K259" s="138"/>
      <c r="L259" s="4"/>
      <c r="M259" s="139"/>
      <c r="N259" s="139"/>
      <c r="O259" s="139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81"/>
      <c r="C260" s="4"/>
      <c r="D260" s="79"/>
      <c r="E260" s="81"/>
      <c r="F260" s="4"/>
      <c r="G260" s="4"/>
      <c r="H260" s="79"/>
      <c r="I260" s="81"/>
      <c r="J260" s="81"/>
      <c r="K260" s="138"/>
      <c r="L260" s="4"/>
      <c r="M260" s="139"/>
      <c r="N260" s="139"/>
      <c r="O260" s="139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81"/>
      <c r="C261" s="4"/>
      <c r="D261" s="79"/>
      <c r="E261" s="81"/>
      <c r="F261" s="4"/>
      <c r="G261" s="4"/>
      <c r="H261" s="79"/>
      <c r="I261" s="81"/>
      <c r="J261" s="81"/>
      <c r="K261" s="138"/>
      <c r="L261" s="4"/>
      <c r="M261" s="139"/>
      <c r="N261" s="139"/>
      <c r="O261" s="139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81"/>
      <c r="C262" s="4"/>
      <c r="D262" s="79"/>
      <c r="E262" s="81"/>
      <c r="F262" s="4"/>
      <c r="G262" s="4"/>
      <c r="H262" s="79"/>
      <c r="I262" s="81"/>
      <c r="J262" s="81"/>
      <c r="K262" s="138"/>
      <c r="L262" s="4"/>
      <c r="M262" s="139"/>
      <c r="N262" s="139"/>
      <c r="O262" s="139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81"/>
      <c r="C263" s="4"/>
      <c r="D263" s="79"/>
      <c r="E263" s="81"/>
      <c r="F263" s="4"/>
      <c r="G263" s="4"/>
      <c r="H263" s="79"/>
      <c r="I263" s="81"/>
      <c r="J263" s="81"/>
      <c r="K263" s="138"/>
      <c r="L263" s="4"/>
      <c r="M263" s="139"/>
      <c r="N263" s="139"/>
      <c r="O263" s="139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81"/>
      <c r="C264" s="4"/>
      <c r="D264" s="79"/>
      <c r="E264" s="81"/>
      <c r="F264" s="4"/>
      <c r="G264" s="4"/>
      <c r="H264" s="79"/>
      <c r="I264" s="81"/>
      <c r="J264" s="81"/>
      <c r="K264" s="138"/>
      <c r="L264" s="4"/>
      <c r="M264" s="139"/>
      <c r="N264" s="139"/>
      <c r="O264" s="139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81"/>
      <c r="C265" s="4"/>
      <c r="D265" s="79"/>
      <c r="E265" s="81"/>
      <c r="F265" s="4"/>
      <c r="G265" s="4"/>
      <c r="H265" s="79"/>
      <c r="I265" s="81"/>
      <c r="J265" s="81"/>
      <c r="K265" s="138"/>
      <c r="L265" s="4"/>
      <c r="M265" s="139"/>
      <c r="N265" s="139"/>
      <c r="O265" s="139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81"/>
      <c r="C266" s="4"/>
      <c r="D266" s="79"/>
      <c r="E266" s="81"/>
      <c r="F266" s="4"/>
      <c r="G266" s="4"/>
      <c r="H266" s="79"/>
      <c r="I266" s="81"/>
      <c r="J266" s="81"/>
      <c r="K266" s="138"/>
      <c r="L266" s="4"/>
      <c r="M266" s="139"/>
      <c r="N266" s="139"/>
      <c r="O266" s="139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81"/>
      <c r="C267" s="4"/>
      <c r="D267" s="79"/>
      <c r="E267" s="81"/>
      <c r="F267" s="4"/>
      <c r="G267" s="4"/>
      <c r="H267" s="79"/>
      <c r="I267" s="81"/>
      <c r="J267" s="81"/>
      <c r="K267" s="138"/>
      <c r="L267" s="4"/>
      <c r="M267" s="139"/>
      <c r="N267" s="139"/>
      <c r="O267" s="139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81"/>
      <c r="C268" s="4"/>
      <c r="D268" s="79"/>
      <c r="E268" s="81"/>
      <c r="F268" s="4"/>
      <c r="G268" s="4"/>
      <c r="H268" s="79"/>
      <c r="I268" s="81"/>
      <c r="J268" s="81"/>
      <c r="K268" s="138"/>
      <c r="L268" s="4"/>
      <c r="M268" s="139"/>
      <c r="N268" s="139"/>
      <c r="O268" s="139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81"/>
      <c r="C269" s="4"/>
      <c r="D269" s="79"/>
      <c r="E269" s="81"/>
      <c r="F269" s="4"/>
      <c r="G269" s="4"/>
      <c r="H269" s="79"/>
      <c r="I269" s="81"/>
      <c r="J269" s="81"/>
      <c r="K269" s="138"/>
      <c r="L269" s="4"/>
      <c r="M269" s="139"/>
      <c r="N269" s="139"/>
      <c r="O269" s="139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81"/>
      <c r="C270" s="4"/>
      <c r="D270" s="79"/>
      <c r="E270" s="81"/>
      <c r="F270" s="4"/>
      <c r="G270" s="4"/>
      <c r="H270" s="79"/>
      <c r="I270" s="81"/>
      <c r="J270" s="81"/>
      <c r="K270" s="138"/>
      <c r="L270" s="4"/>
      <c r="M270" s="139"/>
      <c r="N270" s="139"/>
      <c r="O270" s="139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81"/>
      <c r="C271" s="4"/>
      <c r="D271" s="79"/>
      <c r="E271" s="81"/>
      <c r="F271" s="4"/>
      <c r="G271" s="4"/>
      <c r="H271" s="79"/>
      <c r="I271" s="81"/>
      <c r="J271" s="81"/>
      <c r="K271" s="138"/>
      <c r="L271" s="4"/>
      <c r="M271" s="139"/>
      <c r="N271" s="139"/>
      <c r="O271" s="139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81"/>
      <c r="C272" s="4"/>
      <c r="D272" s="79"/>
      <c r="E272" s="81"/>
      <c r="F272" s="4"/>
      <c r="G272" s="4"/>
      <c r="H272" s="79"/>
      <c r="I272" s="81"/>
      <c r="J272" s="81"/>
      <c r="K272" s="138"/>
      <c r="L272" s="4"/>
      <c r="M272" s="139"/>
      <c r="N272" s="139"/>
      <c r="O272" s="139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81"/>
      <c r="C273" s="4"/>
      <c r="D273" s="79"/>
      <c r="E273" s="81"/>
      <c r="F273" s="4"/>
      <c r="G273" s="4"/>
      <c r="H273" s="79"/>
      <c r="I273" s="81"/>
      <c r="J273" s="81"/>
      <c r="K273" s="138"/>
      <c r="L273" s="4"/>
      <c r="M273" s="139"/>
      <c r="N273" s="139"/>
      <c r="O273" s="139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81"/>
      <c r="C274" s="4"/>
      <c r="D274" s="79"/>
      <c r="E274" s="81"/>
      <c r="F274" s="4"/>
      <c r="G274" s="4"/>
      <c r="H274" s="79"/>
      <c r="I274" s="81"/>
      <c r="J274" s="81"/>
      <c r="K274" s="138"/>
      <c r="L274" s="4"/>
      <c r="M274" s="139"/>
      <c r="N274" s="139"/>
      <c r="O274" s="139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81"/>
      <c r="C275" s="4"/>
      <c r="D275" s="79"/>
      <c r="E275" s="81"/>
      <c r="F275" s="4"/>
      <c r="G275" s="4"/>
      <c r="H275" s="79"/>
      <c r="I275" s="81"/>
      <c r="J275" s="81"/>
      <c r="K275" s="138"/>
      <c r="L275" s="4"/>
      <c r="M275" s="139"/>
      <c r="N275" s="139"/>
      <c r="O275" s="139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81"/>
      <c r="C276" s="4"/>
      <c r="D276" s="79"/>
      <c r="E276" s="81"/>
      <c r="F276" s="4"/>
      <c r="G276" s="4"/>
      <c r="H276" s="79"/>
      <c r="I276" s="81"/>
      <c r="J276" s="81"/>
      <c r="K276" s="138"/>
      <c r="L276" s="4"/>
      <c r="M276" s="139"/>
      <c r="N276" s="139"/>
      <c r="O276" s="139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81"/>
      <c r="C277" s="4"/>
      <c r="D277" s="79"/>
      <c r="E277" s="81"/>
      <c r="F277" s="4"/>
      <c r="G277" s="4"/>
      <c r="H277" s="79"/>
      <c r="I277" s="81"/>
      <c r="J277" s="81"/>
      <c r="K277" s="138"/>
      <c r="L277" s="4"/>
      <c r="M277" s="139"/>
      <c r="N277" s="139"/>
      <c r="O277" s="139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81"/>
      <c r="C278" s="4"/>
      <c r="D278" s="79"/>
      <c r="E278" s="81"/>
      <c r="F278" s="4"/>
      <c r="G278" s="4"/>
      <c r="H278" s="79"/>
      <c r="I278" s="81"/>
      <c r="J278" s="81"/>
      <c r="K278" s="138"/>
      <c r="L278" s="4"/>
      <c r="M278" s="139"/>
      <c r="N278" s="139"/>
      <c r="O278" s="139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81"/>
      <c r="C279" s="4"/>
      <c r="D279" s="79"/>
      <c r="E279" s="81"/>
      <c r="F279" s="4"/>
      <c r="G279" s="4"/>
      <c r="H279" s="79"/>
      <c r="I279" s="81"/>
      <c r="J279" s="81"/>
      <c r="K279" s="138"/>
      <c r="L279" s="4"/>
      <c r="M279" s="139"/>
      <c r="N279" s="139"/>
      <c r="O279" s="139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81"/>
      <c r="C280" s="4"/>
      <c r="D280" s="79"/>
      <c r="E280" s="81"/>
      <c r="F280" s="4"/>
      <c r="G280" s="4"/>
      <c r="H280" s="79"/>
      <c r="I280" s="81"/>
      <c r="J280" s="81"/>
      <c r="K280" s="138"/>
      <c r="L280" s="4"/>
      <c r="M280" s="139"/>
      <c r="N280" s="139"/>
      <c r="O280" s="139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81"/>
      <c r="C281" s="4"/>
      <c r="D281" s="79"/>
      <c r="E281" s="81"/>
      <c r="F281" s="4"/>
      <c r="G281" s="4"/>
      <c r="H281" s="79"/>
      <c r="I281" s="81"/>
      <c r="J281" s="81"/>
      <c r="K281" s="138"/>
      <c r="L281" s="4"/>
      <c r="M281" s="139"/>
      <c r="N281" s="139"/>
      <c r="O281" s="139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81"/>
      <c r="C282" s="4"/>
      <c r="D282" s="79"/>
      <c r="E282" s="81"/>
      <c r="F282" s="4"/>
      <c r="G282" s="4"/>
      <c r="H282" s="79"/>
      <c r="I282" s="81"/>
      <c r="J282" s="81"/>
      <c r="K282" s="138"/>
      <c r="L282" s="4"/>
      <c r="M282" s="139"/>
      <c r="N282" s="139"/>
      <c r="O282" s="139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81"/>
      <c r="C283" s="4"/>
      <c r="D283" s="79"/>
      <c r="E283" s="81"/>
      <c r="F283" s="4"/>
      <c r="G283" s="4"/>
      <c r="H283" s="79"/>
      <c r="I283" s="81"/>
      <c r="J283" s="81"/>
      <c r="K283" s="138"/>
      <c r="L283" s="4"/>
      <c r="M283" s="139"/>
      <c r="N283" s="139"/>
      <c r="O283" s="139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81"/>
      <c r="C284" s="4"/>
      <c r="D284" s="79"/>
      <c r="E284" s="81"/>
      <c r="F284" s="4"/>
      <c r="G284" s="4"/>
      <c r="H284" s="79"/>
      <c r="I284" s="81"/>
      <c r="J284" s="81"/>
      <c r="K284" s="138"/>
      <c r="L284" s="4"/>
      <c r="M284" s="139"/>
      <c r="N284" s="139"/>
      <c r="O284" s="139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81"/>
      <c r="C285" s="4"/>
      <c r="D285" s="79"/>
      <c r="E285" s="81"/>
      <c r="F285" s="4"/>
      <c r="G285" s="4"/>
      <c r="H285" s="79"/>
      <c r="I285" s="81"/>
      <c r="J285" s="81"/>
      <c r="K285" s="138"/>
      <c r="L285" s="4"/>
      <c r="M285" s="139"/>
      <c r="N285" s="139"/>
      <c r="O285" s="139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81"/>
      <c r="C286" s="4"/>
      <c r="D286" s="79"/>
      <c r="E286" s="81"/>
      <c r="F286" s="4"/>
      <c r="G286" s="4"/>
      <c r="H286" s="79"/>
      <c r="I286" s="81"/>
      <c r="J286" s="81"/>
      <c r="K286" s="138"/>
      <c r="L286" s="4"/>
      <c r="M286" s="139"/>
      <c r="N286" s="139"/>
      <c r="O286" s="139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81"/>
      <c r="C287" s="4"/>
      <c r="D287" s="79"/>
      <c r="E287" s="81"/>
      <c r="F287" s="4"/>
      <c r="G287" s="4"/>
      <c r="H287" s="79"/>
      <c r="I287" s="81"/>
      <c r="J287" s="81"/>
      <c r="K287" s="138"/>
      <c r="L287" s="4"/>
      <c r="M287" s="139"/>
      <c r="N287" s="139"/>
      <c r="O287" s="139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81"/>
      <c r="C288" s="4"/>
      <c r="D288" s="79"/>
      <c r="E288" s="81"/>
      <c r="F288" s="4"/>
      <c r="G288" s="4"/>
      <c r="H288" s="79"/>
      <c r="I288" s="81"/>
      <c r="J288" s="81"/>
      <c r="K288" s="138"/>
      <c r="L288" s="4"/>
      <c r="M288" s="139"/>
      <c r="N288" s="139"/>
      <c r="O288" s="139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81"/>
      <c r="C289" s="4"/>
      <c r="D289" s="79"/>
      <c r="E289" s="81"/>
      <c r="F289" s="4"/>
      <c r="G289" s="4"/>
      <c r="H289" s="79"/>
      <c r="I289" s="81"/>
      <c r="J289" s="81"/>
      <c r="K289" s="138"/>
      <c r="L289" s="4"/>
      <c r="M289" s="139"/>
      <c r="N289" s="139"/>
      <c r="O289" s="139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81"/>
      <c r="C290" s="4"/>
      <c r="D290" s="79"/>
      <c r="E290" s="81"/>
      <c r="F290" s="4"/>
      <c r="G290" s="4"/>
      <c r="H290" s="79"/>
      <c r="I290" s="81"/>
      <c r="J290" s="81"/>
      <c r="K290" s="138"/>
      <c r="L290" s="4"/>
      <c r="M290" s="139"/>
      <c r="N290" s="139"/>
      <c r="O290" s="139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81"/>
      <c r="C291" s="4"/>
      <c r="D291" s="79"/>
      <c r="E291" s="81"/>
      <c r="F291" s="4"/>
      <c r="G291" s="4"/>
      <c r="H291" s="79"/>
      <c r="I291" s="81"/>
      <c r="J291" s="81"/>
      <c r="K291" s="138"/>
      <c r="L291" s="4"/>
      <c r="M291" s="139"/>
      <c r="N291" s="139"/>
      <c r="O291" s="139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81"/>
      <c r="C292" s="4"/>
      <c r="D292" s="79"/>
      <c r="E292" s="81"/>
      <c r="F292" s="4"/>
      <c r="G292" s="4"/>
      <c r="H292" s="79"/>
      <c r="I292" s="81"/>
      <c r="J292" s="81"/>
      <c r="K292" s="138"/>
      <c r="L292" s="4"/>
      <c r="M292" s="139"/>
      <c r="N292" s="139"/>
      <c r="O292" s="139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81"/>
      <c r="C293" s="4"/>
      <c r="D293" s="79"/>
      <c r="E293" s="81"/>
      <c r="F293" s="4"/>
      <c r="G293" s="4"/>
      <c r="H293" s="79"/>
      <c r="I293" s="81"/>
      <c r="J293" s="81"/>
      <c r="K293" s="138"/>
      <c r="L293" s="4"/>
      <c r="M293" s="139"/>
      <c r="N293" s="139"/>
      <c r="O293" s="139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81"/>
      <c r="C294" s="4"/>
      <c r="D294" s="79"/>
      <c r="E294" s="81"/>
      <c r="F294" s="4"/>
      <c r="G294" s="4"/>
      <c r="H294" s="79"/>
      <c r="I294" s="81"/>
      <c r="J294" s="81"/>
      <c r="K294" s="138"/>
      <c r="L294" s="4"/>
      <c r="M294" s="139"/>
      <c r="N294" s="139"/>
      <c r="O294" s="139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81"/>
      <c r="C295" s="4"/>
      <c r="D295" s="79"/>
      <c r="E295" s="81"/>
      <c r="F295" s="4"/>
      <c r="G295" s="4"/>
      <c r="H295" s="79"/>
      <c r="I295" s="81"/>
      <c r="J295" s="81"/>
      <c r="K295" s="138"/>
      <c r="L295" s="4"/>
      <c r="M295" s="139"/>
      <c r="N295" s="139"/>
      <c r="O295" s="139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81"/>
      <c r="C296" s="4"/>
      <c r="D296" s="79"/>
      <c r="E296" s="81"/>
      <c r="F296" s="4"/>
      <c r="G296" s="4"/>
      <c r="H296" s="79"/>
      <c r="I296" s="81"/>
      <c r="J296" s="81"/>
      <c r="K296" s="138"/>
      <c r="L296" s="4"/>
      <c r="M296" s="139"/>
      <c r="N296" s="139"/>
      <c r="O296" s="139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81"/>
      <c r="C297" s="4"/>
      <c r="D297" s="79"/>
      <c r="E297" s="81"/>
      <c r="F297" s="4"/>
      <c r="G297" s="4"/>
      <c r="H297" s="79"/>
      <c r="I297" s="81"/>
      <c r="J297" s="81"/>
      <c r="K297" s="138"/>
      <c r="L297" s="4"/>
      <c r="M297" s="139"/>
      <c r="N297" s="139"/>
      <c r="O297" s="139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81"/>
      <c r="C298" s="4"/>
      <c r="D298" s="79"/>
      <c r="E298" s="81"/>
      <c r="F298" s="4"/>
      <c r="G298" s="4"/>
      <c r="H298" s="79"/>
      <c r="I298" s="81"/>
      <c r="J298" s="81"/>
      <c r="K298" s="138"/>
      <c r="L298" s="4"/>
      <c r="M298" s="139"/>
      <c r="N298" s="139"/>
      <c r="O298" s="139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81"/>
      <c r="C299" s="4"/>
      <c r="D299" s="79"/>
      <c r="E299" s="81"/>
      <c r="F299" s="4"/>
      <c r="G299" s="4"/>
      <c r="H299" s="79"/>
      <c r="I299" s="81"/>
      <c r="J299" s="81"/>
      <c r="K299" s="138"/>
      <c r="L299" s="4"/>
      <c r="M299" s="139"/>
      <c r="N299" s="139"/>
      <c r="O299" s="139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81"/>
      <c r="C300" s="4"/>
      <c r="D300" s="79"/>
      <c r="E300" s="81"/>
      <c r="F300" s="4"/>
      <c r="G300" s="4"/>
      <c r="H300" s="79"/>
      <c r="I300" s="81"/>
      <c r="J300" s="81"/>
      <c r="K300" s="138"/>
      <c r="L300" s="4"/>
      <c r="M300" s="139"/>
      <c r="N300" s="139"/>
      <c r="O300" s="139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81"/>
      <c r="C301" s="4"/>
      <c r="D301" s="79"/>
      <c r="E301" s="81"/>
      <c r="F301" s="4"/>
      <c r="G301" s="4"/>
      <c r="H301" s="79"/>
      <c r="I301" s="81"/>
      <c r="J301" s="81"/>
      <c r="K301" s="138"/>
      <c r="L301" s="4"/>
      <c r="M301" s="139"/>
      <c r="N301" s="139"/>
      <c r="O301" s="139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81"/>
      <c r="C302" s="4"/>
      <c r="D302" s="79"/>
      <c r="E302" s="81"/>
      <c r="F302" s="4"/>
      <c r="G302" s="4"/>
      <c r="H302" s="79"/>
      <c r="I302" s="81"/>
      <c r="J302" s="81"/>
      <c r="K302" s="138"/>
      <c r="L302" s="4"/>
      <c r="M302" s="139"/>
      <c r="N302" s="139"/>
      <c r="O302" s="139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81"/>
      <c r="C303" s="4"/>
      <c r="D303" s="79"/>
      <c r="E303" s="81"/>
      <c r="F303" s="4"/>
      <c r="G303" s="4"/>
      <c r="H303" s="79"/>
      <c r="I303" s="81"/>
      <c r="J303" s="81"/>
      <c r="K303" s="138"/>
      <c r="L303" s="4"/>
      <c r="M303" s="139"/>
      <c r="N303" s="139"/>
      <c r="O303" s="139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81"/>
      <c r="C304" s="4"/>
      <c r="D304" s="79"/>
      <c r="E304" s="81"/>
      <c r="F304" s="4"/>
      <c r="G304" s="4"/>
      <c r="H304" s="79"/>
      <c r="I304" s="81"/>
      <c r="J304" s="81"/>
      <c r="K304" s="138"/>
      <c r="L304" s="4"/>
      <c r="M304" s="139"/>
      <c r="N304" s="139"/>
      <c r="O304" s="139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81"/>
      <c r="C305" s="4"/>
      <c r="D305" s="79"/>
      <c r="E305" s="81"/>
      <c r="F305" s="4"/>
      <c r="G305" s="4"/>
      <c r="H305" s="79"/>
      <c r="I305" s="81"/>
      <c r="J305" s="81"/>
      <c r="K305" s="138"/>
      <c r="L305" s="4"/>
      <c r="M305" s="139"/>
      <c r="N305" s="139"/>
      <c r="O305" s="139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81"/>
      <c r="C306" s="4"/>
      <c r="D306" s="79"/>
      <c r="E306" s="81"/>
      <c r="F306" s="4"/>
      <c r="G306" s="4"/>
      <c r="H306" s="79"/>
      <c r="I306" s="81"/>
      <c r="J306" s="81"/>
      <c r="K306" s="138"/>
      <c r="L306" s="4"/>
      <c r="M306" s="139"/>
      <c r="N306" s="139"/>
      <c r="O306" s="139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81"/>
      <c r="C307" s="4"/>
      <c r="D307" s="79"/>
      <c r="E307" s="81"/>
      <c r="F307" s="4"/>
      <c r="G307" s="4"/>
      <c r="H307" s="79"/>
      <c r="I307" s="81"/>
      <c r="J307" s="81"/>
      <c r="K307" s="138"/>
      <c r="L307" s="4"/>
      <c r="M307" s="139"/>
      <c r="N307" s="139"/>
      <c r="O307" s="139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81"/>
      <c r="C308" s="4"/>
      <c r="D308" s="79"/>
      <c r="E308" s="81"/>
      <c r="F308" s="4"/>
      <c r="G308" s="4"/>
      <c r="H308" s="79"/>
      <c r="I308" s="81"/>
      <c r="J308" s="81"/>
      <c r="K308" s="138"/>
      <c r="L308" s="4"/>
      <c r="M308" s="139"/>
      <c r="N308" s="139"/>
      <c r="O308" s="139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81"/>
      <c r="C309" s="4"/>
      <c r="D309" s="79"/>
      <c r="E309" s="81"/>
      <c r="F309" s="4"/>
      <c r="G309" s="4"/>
      <c r="H309" s="79"/>
      <c r="I309" s="81"/>
      <c r="J309" s="81"/>
      <c r="K309" s="138"/>
      <c r="L309" s="4"/>
      <c r="M309" s="139"/>
      <c r="N309" s="139"/>
      <c r="O309" s="139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81"/>
      <c r="C310" s="4"/>
      <c r="D310" s="79"/>
      <c r="E310" s="81"/>
      <c r="F310" s="4"/>
      <c r="G310" s="4"/>
      <c r="H310" s="79"/>
      <c r="I310" s="81"/>
      <c r="J310" s="81"/>
      <c r="K310" s="138"/>
      <c r="L310" s="4"/>
      <c r="M310" s="139"/>
      <c r="N310" s="139"/>
      <c r="O310" s="139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81"/>
      <c r="C311" s="4"/>
      <c r="D311" s="79"/>
      <c r="E311" s="81"/>
      <c r="F311" s="4"/>
      <c r="G311" s="4"/>
      <c r="H311" s="79"/>
      <c r="I311" s="81"/>
      <c r="J311" s="81"/>
      <c r="K311" s="138"/>
      <c r="L311" s="4"/>
      <c r="M311" s="139"/>
      <c r="N311" s="139"/>
      <c r="O311" s="139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81"/>
      <c r="C312" s="4"/>
      <c r="D312" s="79"/>
      <c r="E312" s="81"/>
      <c r="F312" s="4"/>
      <c r="G312" s="4"/>
      <c r="H312" s="79"/>
      <c r="I312" s="81"/>
      <c r="J312" s="81"/>
      <c r="K312" s="138"/>
      <c r="L312" s="4"/>
      <c r="M312" s="139"/>
      <c r="N312" s="139"/>
      <c r="O312" s="139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81"/>
      <c r="C313" s="4"/>
      <c r="D313" s="79"/>
      <c r="E313" s="81"/>
      <c r="F313" s="4"/>
      <c r="G313" s="4"/>
      <c r="H313" s="79"/>
      <c r="I313" s="81"/>
      <c r="J313" s="81"/>
      <c r="K313" s="138"/>
      <c r="L313" s="4"/>
      <c r="M313" s="139"/>
      <c r="N313" s="139"/>
      <c r="O313" s="139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81"/>
      <c r="C314" s="4"/>
      <c r="D314" s="79"/>
      <c r="E314" s="81"/>
      <c r="F314" s="4"/>
      <c r="G314" s="4"/>
      <c r="H314" s="79"/>
      <c r="I314" s="81"/>
      <c r="J314" s="81"/>
      <c r="K314" s="138"/>
      <c r="L314" s="4"/>
      <c r="M314" s="139"/>
      <c r="N314" s="139"/>
      <c r="O314" s="139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81"/>
      <c r="C315" s="4"/>
      <c r="D315" s="79"/>
      <c r="E315" s="81"/>
      <c r="F315" s="4"/>
      <c r="G315" s="4"/>
      <c r="H315" s="79"/>
      <c r="I315" s="81"/>
      <c r="J315" s="81"/>
      <c r="K315" s="138"/>
      <c r="L315" s="4"/>
      <c r="M315" s="139"/>
      <c r="N315" s="139"/>
      <c r="O315" s="139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81"/>
      <c r="C316" s="4"/>
      <c r="D316" s="79"/>
      <c r="E316" s="81"/>
      <c r="F316" s="4"/>
      <c r="G316" s="4"/>
      <c r="H316" s="79"/>
      <c r="I316" s="81"/>
      <c r="J316" s="81"/>
      <c r="K316" s="138"/>
      <c r="L316" s="4"/>
      <c r="M316" s="139"/>
      <c r="N316" s="139"/>
      <c r="O316" s="139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81"/>
      <c r="C317" s="4"/>
      <c r="D317" s="79"/>
      <c r="E317" s="81"/>
      <c r="F317" s="4"/>
      <c r="G317" s="4"/>
      <c r="H317" s="79"/>
      <c r="I317" s="81"/>
      <c r="J317" s="81"/>
      <c r="K317" s="138"/>
      <c r="L317" s="4"/>
      <c r="M317" s="139"/>
      <c r="N317" s="139"/>
      <c r="O317" s="139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81"/>
      <c r="C318" s="4"/>
      <c r="D318" s="79"/>
      <c r="E318" s="81"/>
      <c r="F318" s="4"/>
      <c r="G318" s="4"/>
      <c r="H318" s="79"/>
      <c r="I318" s="81"/>
      <c r="J318" s="81"/>
      <c r="K318" s="138"/>
      <c r="L318" s="4"/>
      <c r="M318" s="139"/>
      <c r="N318" s="139"/>
      <c r="O318" s="139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81"/>
      <c r="C319" s="4"/>
      <c r="D319" s="79"/>
      <c r="E319" s="81"/>
      <c r="F319" s="4"/>
      <c r="G319" s="4"/>
      <c r="H319" s="79"/>
      <c r="I319" s="81"/>
      <c r="J319" s="81"/>
      <c r="K319" s="138"/>
      <c r="L319" s="4"/>
      <c r="M319" s="139"/>
      <c r="N319" s="139"/>
      <c r="O319" s="139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81"/>
      <c r="C320" s="4"/>
      <c r="D320" s="79"/>
      <c r="E320" s="81"/>
      <c r="F320" s="4"/>
      <c r="G320" s="4"/>
      <c r="H320" s="79"/>
      <c r="I320" s="81"/>
      <c r="J320" s="81"/>
      <c r="K320" s="138"/>
      <c r="L320" s="4"/>
      <c r="M320" s="139"/>
      <c r="N320" s="139"/>
      <c r="O320" s="139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81"/>
      <c r="C321" s="4"/>
      <c r="D321" s="79"/>
      <c r="E321" s="81"/>
      <c r="F321" s="4"/>
      <c r="G321" s="4"/>
      <c r="H321" s="79"/>
      <c r="I321" s="81"/>
      <c r="J321" s="81"/>
      <c r="K321" s="138"/>
      <c r="L321" s="4"/>
      <c r="M321" s="139"/>
      <c r="N321" s="139"/>
      <c r="O321" s="139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81"/>
      <c r="C322" s="4"/>
      <c r="D322" s="79"/>
      <c r="E322" s="81"/>
      <c r="F322" s="4"/>
      <c r="G322" s="4"/>
      <c r="H322" s="79"/>
      <c r="I322" s="81"/>
      <c r="J322" s="81"/>
      <c r="K322" s="138"/>
      <c r="L322" s="4"/>
      <c r="M322" s="139"/>
      <c r="N322" s="139"/>
      <c r="O322" s="139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81"/>
      <c r="C323" s="4"/>
      <c r="D323" s="79"/>
      <c r="E323" s="81"/>
      <c r="F323" s="4"/>
      <c r="G323" s="4"/>
      <c r="H323" s="79"/>
      <c r="I323" s="81"/>
      <c r="J323" s="81"/>
      <c r="K323" s="138"/>
      <c r="L323" s="4"/>
      <c r="M323" s="139"/>
      <c r="N323" s="139"/>
      <c r="O323" s="139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81"/>
      <c r="C324" s="4"/>
      <c r="D324" s="79"/>
      <c r="E324" s="81"/>
      <c r="F324" s="4"/>
      <c r="G324" s="4"/>
      <c r="H324" s="79"/>
      <c r="I324" s="81"/>
      <c r="J324" s="81"/>
      <c r="K324" s="138"/>
      <c r="L324" s="4"/>
      <c r="M324" s="139"/>
      <c r="N324" s="139"/>
      <c r="O324" s="139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81"/>
      <c r="C325" s="4"/>
      <c r="D325" s="79"/>
      <c r="E325" s="81"/>
      <c r="F325" s="4"/>
      <c r="G325" s="4"/>
      <c r="H325" s="79"/>
      <c r="I325" s="81"/>
      <c r="J325" s="81"/>
      <c r="K325" s="138"/>
      <c r="L325" s="4"/>
      <c r="M325" s="139"/>
      <c r="N325" s="139"/>
      <c r="O325" s="139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81"/>
      <c r="C326" s="4"/>
      <c r="D326" s="79"/>
      <c r="E326" s="81"/>
      <c r="F326" s="4"/>
      <c r="G326" s="4"/>
      <c r="H326" s="79"/>
      <c r="I326" s="81"/>
      <c r="J326" s="81"/>
      <c r="K326" s="138"/>
      <c r="L326" s="4"/>
      <c r="M326" s="139"/>
      <c r="N326" s="139"/>
      <c r="O326" s="139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81"/>
      <c r="C327" s="4"/>
      <c r="D327" s="79"/>
      <c r="E327" s="81"/>
      <c r="F327" s="4"/>
      <c r="G327" s="4"/>
      <c r="H327" s="79"/>
      <c r="I327" s="81"/>
      <c r="J327" s="81"/>
      <c r="K327" s="138"/>
      <c r="L327" s="4"/>
      <c r="M327" s="139"/>
      <c r="N327" s="139"/>
      <c r="O327" s="139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81"/>
      <c r="C328" s="4"/>
      <c r="D328" s="79"/>
      <c r="E328" s="81"/>
      <c r="F328" s="4"/>
      <c r="G328" s="4"/>
      <c r="H328" s="79"/>
      <c r="I328" s="81"/>
      <c r="J328" s="81"/>
      <c r="K328" s="138"/>
      <c r="L328" s="4"/>
      <c r="M328" s="139"/>
      <c r="N328" s="139"/>
      <c r="O328" s="139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81"/>
      <c r="C329" s="4"/>
      <c r="D329" s="79"/>
      <c r="E329" s="81"/>
      <c r="F329" s="4"/>
      <c r="G329" s="4"/>
      <c r="H329" s="79"/>
      <c r="I329" s="81"/>
      <c r="J329" s="81"/>
      <c r="K329" s="138"/>
      <c r="L329" s="4"/>
      <c r="M329" s="139"/>
      <c r="N329" s="139"/>
      <c r="O329" s="139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81"/>
      <c r="C330" s="4"/>
      <c r="D330" s="79"/>
      <c r="E330" s="81"/>
      <c r="F330" s="4"/>
      <c r="G330" s="4"/>
      <c r="H330" s="79"/>
      <c r="I330" s="81"/>
      <c r="J330" s="81"/>
      <c r="K330" s="138"/>
      <c r="L330" s="4"/>
      <c r="M330" s="139"/>
      <c r="N330" s="139"/>
      <c r="O330" s="139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81"/>
      <c r="C331" s="4"/>
      <c r="D331" s="79"/>
      <c r="E331" s="81"/>
      <c r="F331" s="4"/>
      <c r="G331" s="4"/>
      <c r="H331" s="79"/>
      <c r="I331" s="81"/>
      <c r="J331" s="81"/>
      <c r="K331" s="138"/>
      <c r="L331" s="4"/>
      <c r="M331" s="139"/>
      <c r="N331" s="139"/>
      <c r="O331" s="139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81"/>
      <c r="C332" s="4"/>
      <c r="D332" s="79"/>
      <c r="E332" s="81"/>
      <c r="F332" s="4"/>
      <c r="G332" s="4"/>
      <c r="H332" s="79"/>
      <c r="I332" s="81"/>
      <c r="J332" s="81"/>
      <c r="K332" s="138"/>
      <c r="L332" s="4"/>
      <c r="M332" s="139"/>
      <c r="N332" s="139"/>
      <c r="O332" s="139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81"/>
      <c r="C333" s="4"/>
      <c r="D333" s="79"/>
      <c r="E333" s="81"/>
      <c r="F333" s="4"/>
      <c r="G333" s="4"/>
      <c r="H333" s="79"/>
      <c r="I333" s="81"/>
      <c r="J333" s="81"/>
      <c r="K333" s="138"/>
      <c r="L333" s="4"/>
      <c r="M333" s="139"/>
      <c r="N333" s="139"/>
      <c r="O333" s="139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81"/>
      <c r="C334" s="4"/>
      <c r="D334" s="79"/>
      <c r="E334" s="81"/>
      <c r="F334" s="4"/>
      <c r="G334" s="4"/>
      <c r="H334" s="79"/>
      <c r="I334" s="81"/>
      <c r="J334" s="81"/>
      <c r="K334" s="138"/>
      <c r="L334" s="4"/>
      <c r="M334" s="139"/>
      <c r="N334" s="139"/>
      <c r="O334" s="139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81"/>
      <c r="C335" s="4"/>
      <c r="D335" s="79"/>
      <c r="E335" s="81"/>
      <c r="F335" s="4"/>
      <c r="G335" s="4"/>
      <c r="H335" s="79"/>
      <c r="I335" s="81"/>
      <c r="J335" s="81"/>
      <c r="K335" s="138"/>
      <c r="L335" s="4"/>
      <c r="M335" s="139"/>
      <c r="N335" s="139"/>
      <c r="O335" s="139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81"/>
      <c r="C336" s="4"/>
      <c r="D336" s="79"/>
      <c r="E336" s="81"/>
      <c r="F336" s="4"/>
      <c r="G336" s="4"/>
      <c r="H336" s="79"/>
      <c r="I336" s="81"/>
      <c r="J336" s="81"/>
      <c r="K336" s="138"/>
      <c r="L336" s="4"/>
      <c r="M336" s="139"/>
      <c r="N336" s="139"/>
      <c r="O336" s="139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81"/>
      <c r="C337" s="4"/>
      <c r="D337" s="79"/>
      <c r="E337" s="81"/>
      <c r="F337" s="4"/>
      <c r="G337" s="4"/>
      <c r="H337" s="79"/>
      <c r="I337" s="81"/>
      <c r="J337" s="81"/>
      <c r="K337" s="138"/>
      <c r="L337" s="4"/>
      <c r="M337" s="139"/>
      <c r="N337" s="139"/>
      <c r="O337" s="139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81"/>
      <c r="C338" s="4"/>
      <c r="D338" s="79"/>
      <c r="E338" s="81"/>
      <c r="F338" s="4"/>
      <c r="G338" s="4"/>
      <c r="H338" s="79"/>
      <c r="I338" s="81"/>
      <c r="J338" s="81"/>
      <c r="K338" s="138"/>
      <c r="L338" s="4"/>
      <c r="M338" s="139"/>
      <c r="N338" s="139"/>
      <c r="O338" s="139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81"/>
      <c r="C339" s="4"/>
      <c r="D339" s="79"/>
      <c r="E339" s="81"/>
      <c r="F339" s="4"/>
      <c r="G339" s="4"/>
      <c r="H339" s="79"/>
      <c r="I339" s="81"/>
      <c r="J339" s="81"/>
      <c r="K339" s="138"/>
      <c r="L339" s="4"/>
      <c r="M339" s="139"/>
      <c r="N339" s="139"/>
      <c r="O339" s="139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81"/>
      <c r="C340" s="4"/>
      <c r="D340" s="79"/>
      <c r="E340" s="81"/>
      <c r="F340" s="4"/>
      <c r="G340" s="4"/>
      <c r="H340" s="79"/>
      <c r="I340" s="81"/>
      <c r="J340" s="81"/>
      <c r="K340" s="138"/>
      <c r="L340" s="4"/>
      <c r="M340" s="139"/>
      <c r="N340" s="139"/>
      <c r="O340" s="139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81"/>
      <c r="C341" s="4"/>
      <c r="D341" s="79"/>
      <c r="E341" s="81"/>
      <c r="F341" s="4"/>
      <c r="G341" s="4"/>
      <c r="H341" s="79"/>
      <c r="I341" s="81"/>
      <c r="J341" s="81"/>
      <c r="K341" s="138"/>
      <c r="L341" s="4"/>
      <c r="M341" s="139"/>
      <c r="N341" s="139"/>
      <c r="O341" s="139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81"/>
      <c r="C342" s="4"/>
      <c r="D342" s="79"/>
      <c r="E342" s="81"/>
      <c r="F342" s="4"/>
      <c r="G342" s="4"/>
      <c r="H342" s="79"/>
      <c r="I342" s="81"/>
      <c r="J342" s="81"/>
      <c r="K342" s="138"/>
      <c r="L342" s="4"/>
      <c r="M342" s="139"/>
      <c r="N342" s="139"/>
      <c r="O342" s="139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81"/>
      <c r="C343" s="4"/>
      <c r="D343" s="79"/>
      <c r="E343" s="81"/>
      <c r="F343" s="4"/>
      <c r="G343" s="4"/>
      <c r="H343" s="79"/>
      <c r="I343" s="81"/>
      <c r="J343" s="81"/>
      <c r="K343" s="138"/>
      <c r="L343" s="4"/>
      <c r="M343" s="139"/>
      <c r="N343" s="139"/>
      <c r="O343" s="139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81"/>
      <c r="C344" s="4"/>
      <c r="D344" s="79"/>
      <c r="E344" s="81"/>
      <c r="F344" s="4"/>
      <c r="G344" s="4"/>
      <c r="H344" s="79"/>
      <c r="I344" s="81"/>
      <c r="J344" s="81"/>
      <c r="K344" s="138"/>
      <c r="L344" s="4"/>
      <c r="M344" s="139"/>
      <c r="N344" s="139"/>
      <c r="O344" s="139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81"/>
      <c r="C345" s="4"/>
      <c r="D345" s="79"/>
      <c r="E345" s="81"/>
      <c r="F345" s="4"/>
      <c r="G345" s="4"/>
      <c r="H345" s="79"/>
      <c r="I345" s="81"/>
      <c r="J345" s="81"/>
      <c r="K345" s="138"/>
      <c r="L345" s="4"/>
      <c r="M345" s="139"/>
      <c r="N345" s="139"/>
      <c r="O345" s="139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81"/>
      <c r="C346" s="4"/>
      <c r="D346" s="79"/>
      <c r="E346" s="81"/>
      <c r="F346" s="4"/>
      <c r="G346" s="4"/>
      <c r="H346" s="79"/>
      <c r="I346" s="81"/>
      <c r="J346" s="81"/>
      <c r="K346" s="138"/>
      <c r="L346" s="4"/>
      <c r="M346" s="139"/>
      <c r="N346" s="139"/>
      <c r="O346" s="139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81"/>
      <c r="C347" s="4"/>
      <c r="D347" s="79"/>
      <c r="E347" s="81"/>
      <c r="F347" s="4"/>
      <c r="G347" s="4"/>
      <c r="H347" s="79"/>
      <c r="I347" s="81"/>
      <c r="J347" s="81"/>
      <c r="K347" s="138"/>
      <c r="L347" s="4"/>
      <c r="M347" s="139"/>
      <c r="N347" s="139"/>
      <c r="O347" s="139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81"/>
      <c r="C348" s="4"/>
      <c r="D348" s="79"/>
      <c r="E348" s="81"/>
      <c r="F348" s="4"/>
      <c r="G348" s="4"/>
      <c r="H348" s="79"/>
      <c r="I348" s="81"/>
      <c r="J348" s="81"/>
      <c r="K348" s="138"/>
      <c r="L348" s="4"/>
      <c r="M348" s="139"/>
      <c r="N348" s="139"/>
      <c r="O348" s="139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81"/>
      <c r="C349" s="4"/>
      <c r="D349" s="79"/>
      <c r="E349" s="81"/>
      <c r="F349" s="4"/>
      <c r="G349" s="4"/>
      <c r="H349" s="79"/>
      <c r="I349" s="81"/>
      <c r="J349" s="81"/>
      <c r="K349" s="138"/>
      <c r="L349" s="4"/>
      <c r="M349" s="139"/>
      <c r="N349" s="139"/>
      <c r="O349" s="139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81"/>
      <c r="C350" s="4"/>
      <c r="D350" s="79"/>
      <c r="E350" s="81"/>
      <c r="F350" s="4"/>
      <c r="G350" s="4"/>
      <c r="H350" s="79"/>
      <c r="I350" s="81"/>
      <c r="J350" s="81"/>
      <c r="K350" s="138"/>
      <c r="L350" s="4"/>
      <c r="M350" s="139"/>
      <c r="N350" s="139"/>
      <c r="O350" s="139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81"/>
      <c r="C351" s="4"/>
      <c r="D351" s="79"/>
      <c r="E351" s="81"/>
      <c r="F351" s="4"/>
      <c r="G351" s="4"/>
      <c r="H351" s="79"/>
      <c r="I351" s="81"/>
      <c r="J351" s="81"/>
      <c r="K351" s="138"/>
      <c r="L351" s="4"/>
      <c r="M351" s="139"/>
      <c r="N351" s="139"/>
      <c r="O351" s="139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81"/>
      <c r="C352" s="4"/>
      <c r="D352" s="79"/>
      <c r="E352" s="81"/>
      <c r="F352" s="4"/>
      <c r="G352" s="4"/>
      <c r="H352" s="79"/>
      <c r="I352" s="81"/>
      <c r="J352" s="81"/>
      <c r="K352" s="138"/>
      <c r="L352" s="4"/>
      <c r="M352" s="139"/>
      <c r="N352" s="139"/>
      <c r="O352" s="139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81"/>
      <c r="C353" s="4"/>
      <c r="D353" s="79"/>
      <c r="E353" s="81"/>
      <c r="F353" s="4"/>
      <c r="G353" s="4"/>
      <c r="H353" s="79"/>
      <c r="I353" s="81"/>
      <c r="J353" s="81"/>
      <c r="K353" s="138"/>
      <c r="L353" s="4"/>
      <c r="M353" s="139"/>
      <c r="N353" s="139"/>
      <c r="O353" s="139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81"/>
      <c r="C354" s="4"/>
      <c r="D354" s="79"/>
      <c r="E354" s="81"/>
      <c r="F354" s="4"/>
      <c r="G354" s="4"/>
      <c r="H354" s="79"/>
      <c r="I354" s="81"/>
      <c r="J354" s="81"/>
      <c r="K354" s="138"/>
      <c r="L354" s="4"/>
      <c r="M354" s="139"/>
      <c r="N354" s="139"/>
      <c r="O354" s="139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81"/>
      <c r="C355" s="4"/>
      <c r="D355" s="79"/>
      <c r="E355" s="81"/>
      <c r="F355" s="4"/>
      <c r="G355" s="4"/>
      <c r="H355" s="79"/>
      <c r="I355" s="81"/>
      <c r="J355" s="81"/>
      <c r="K355" s="138"/>
      <c r="L355" s="4"/>
      <c r="M355" s="139"/>
      <c r="N355" s="139"/>
      <c r="O355" s="139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81"/>
      <c r="C356" s="4"/>
      <c r="D356" s="79"/>
      <c r="E356" s="81"/>
      <c r="F356" s="4"/>
      <c r="G356" s="4"/>
      <c r="H356" s="79"/>
      <c r="I356" s="81"/>
      <c r="J356" s="81"/>
      <c r="K356" s="138"/>
      <c r="L356" s="4"/>
      <c r="M356" s="139"/>
      <c r="N356" s="139"/>
      <c r="O356" s="139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81"/>
      <c r="C357" s="4"/>
      <c r="D357" s="79"/>
      <c r="E357" s="81"/>
      <c r="F357" s="4"/>
      <c r="G357" s="4"/>
      <c r="H357" s="79"/>
      <c r="I357" s="81"/>
      <c r="J357" s="81"/>
      <c r="K357" s="138"/>
      <c r="L357" s="4"/>
      <c r="M357" s="139"/>
      <c r="N357" s="139"/>
      <c r="O357" s="139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81"/>
      <c r="C358" s="4"/>
      <c r="D358" s="79"/>
      <c r="E358" s="81"/>
      <c r="F358" s="4"/>
      <c r="G358" s="4"/>
      <c r="H358" s="79"/>
      <c r="I358" s="81"/>
      <c r="J358" s="81"/>
      <c r="K358" s="138"/>
      <c r="L358" s="4"/>
      <c r="M358" s="139"/>
      <c r="N358" s="139"/>
      <c r="O358" s="139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81"/>
      <c r="C359" s="4"/>
      <c r="D359" s="79"/>
      <c r="E359" s="81"/>
      <c r="F359" s="4"/>
      <c r="G359" s="4"/>
      <c r="H359" s="79"/>
      <c r="I359" s="81"/>
      <c r="J359" s="81"/>
      <c r="K359" s="138"/>
      <c r="L359" s="4"/>
      <c r="M359" s="139"/>
      <c r="N359" s="139"/>
      <c r="O359" s="139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81"/>
      <c r="C360" s="4"/>
      <c r="D360" s="79"/>
      <c r="E360" s="81"/>
      <c r="F360" s="4"/>
      <c r="G360" s="4"/>
      <c r="H360" s="79"/>
      <c r="I360" s="81"/>
      <c r="J360" s="81"/>
      <c r="K360" s="138"/>
      <c r="L360" s="4"/>
      <c r="M360" s="139"/>
      <c r="N360" s="139"/>
      <c r="O360" s="139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81"/>
      <c r="C361" s="4"/>
      <c r="D361" s="79"/>
      <c r="E361" s="81"/>
      <c r="F361" s="4"/>
      <c r="G361" s="4"/>
      <c r="H361" s="79"/>
      <c r="I361" s="81"/>
      <c r="J361" s="81"/>
      <c r="K361" s="138"/>
      <c r="L361" s="4"/>
      <c r="M361" s="139"/>
      <c r="N361" s="139"/>
      <c r="O361" s="139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81"/>
      <c r="C362" s="4"/>
      <c r="D362" s="79"/>
      <c r="E362" s="81"/>
      <c r="F362" s="4"/>
      <c r="G362" s="4"/>
      <c r="H362" s="79"/>
      <c r="I362" s="81"/>
      <c r="J362" s="81"/>
      <c r="K362" s="138"/>
      <c r="L362" s="4"/>
      <c r="M362" s="139"/>
      <c r="N362" s="139"/>
      <c r="O362" s="139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81"/>
      <c r="C363" s="4"/>
      <c r="D363" s="79"/>
      <c r="E363" s="81"/>
      <c r="F363" s="4"/>
      <c r="G363" s="4"/>
      <c r="H363" s="79"/>
      <c r="I363" s="81"/>
      <c r="J363" s="81"/>
      <c r="K363" s="138"/>
      <c r="L363" s="4"/>
      <c r="M363" s="139"/>
      <c r="N363" s="139"/>
      <c r="O363" s="139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81"/>
      <c r="C364" s="4"/>
      <c r="D364" s="79"/>
      <c r="E364" s="81"/>
      <c r="F364" s="4"/>
      <c r="G364" s="4"/>
      <c r="H364" s="79"/>
      <c r="I364" s="81"/>
      <c r="J364" s="81"/>
      <c r="K364" s="138"/>
      <c r="L364" s="4"/>
      <c r="M364" s="139"/>
      <c r="N364" s="139"/>
      <c r="O364" s="139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81"/>
      <c r="C365" s="4"/>
      <c r="D365" s="79"/>
      <c r="E365" s="81"/>
      <c r="F365" s="4"/>
      <c r="G365" s="4"/>
      <c r="H365" s="79"/>
      <c r="I365" s="81"/>
      <c r="J365" s="81"/>
      <c r="K365" s="138"/>
      <c r="L365" s="4"/>
      <c r="M365" s="139"/>
      <c r="N365" s="139"/>
      <c r="O365" s="139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81"/>
      <c r="C366" s="4"/>
      <c r="D366" s="79"/>
      <c r="E366" s="81"/>
      <c r="F366" s="4"/>
      <c r="G366" s="4"/>
      <c r="H366" s="79"/>
      <c r="I366" s="81"/>
      <c r="J366" s="81"/>
      <c r="K366" s="138"/>
      <c r="L366" s="4"/>
      <c r="M366" s="139"/>
      <c r="N366" s="139"/>
      <c r="O366" s="139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81"/>
      <c r="C367" s="4"/>
      <c r="D367" s="79"/>
      <c r="E367" s="81"/>
      <c r="F367" s="4"/>
      <c r="G367" s="4"/>
      <c r="H367" s="79"/>
      <c r="I367" s="81"/>
      <c r="J367" s="81"/>
      <c r="K367" s="138"/>
      <c r="L367" s="4"/>
      <c r="M367" s="139"/>
      <c r="N367" s="139"/>
      <c r="O367" s="139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81"/>
      <c r="C368" s="4"/>
      <c r="D368" s="79"/>
      <c r="E368" s="81"/>
      <c r="F368" s="4"/>
      <c r="G368" s="4"/>
      <c r="H368" s="79"/>
      <c r="I368" s="81"/>
      <c r="J368" s="81"/>
      <c r="K368" s="138"/>
      <c r="L368" s="4"/>
      <c r="M368" s="139"/>
      <c r="N368" s="139"/>
      <c r="O368" s="139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81"/>
      <c r="C369" s="4"/>
      <c r="D369" s="79"/>
      <c r="E369" s="81"/>
      <c r="F369" s="4"/>
      <c r="G369" s="4"/>
      <c r="H369" s="79"/>
      <c r="I369" s="81"/>
      <c r="J369" s="81"/>
      <c r="K369" s="138"/>
      <c r="L369" s="4"/>
      <c r="M369" s="139"/>
      <c r="N369" s="139"/>
      <c r="O369" s="139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81"/>
      <c r="C370" s="4"/>
      <c r="D370" s="79"/>
      <c r="E370" s="81"/>
      <c r="F370" s="4"/>
      <c r="G370" s="4"/>
      <c r="H370" s="79"/>
      <c r="I370" s="81"/>
      <c r="J370" s="81"/>
      <c r="K370" s="138"/>
      <c r="L370" s="4"/>
      <c r="M370" s="139"/>
      <c r="N370" s="139"/>
      <c r="O370" s="139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81"/>
      <c r="C371" s="4"/>
      <c r="D371" s="79"/>
      <c r="E371" s="81"/>
      <c r="F371" s="4"/>
      <c r="G371" s="4"/>
      <c r="H371" s="79"/>
      <c r="I371" s="81"/>
      <c r="J371" s="81"/>
      <c r="K371" s="138"/>
      <c r="L371" s="4"/>
      <c r="M371" s="139"/>
      <c r="N371" s="139"/>
      <c r="O371" s="139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81"/>
      <c r="C372" s="4"/>
      <c r="D372" s="79"/>
      <c r="E372" s="81"/>
      <c r="F372" s="4"/>
      <c r="G372" s="4"/>
      <c r="H372" s="79"/>
      <c r="I372" s="81"/>
      <c r="J372" s="81"/>
      <c r="K372" s="138"/>
      <c r="L372" s="4"/>
      <c r="M372" s="139"/>
      <c r="N372" s="139"/>
      <c r="O372" s="139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81"/>
      <c r="C373" s="4"/>
      <c r="D373" s="79"/>
      <c r="E373" s="81"/>
      <c r="F373" s="4"/>
      <c r="G373" s="4"/>
      <c r="H373" s="79"/>
      <c r="I373" s="81"/>
      <c r="J373" s="81"/>
      <c r="K373" s="138"/>
      <c r="L373" s="4"/>
      <c r="M373" s="139"/>
      <c r="N373" s="139"/>
      <c r="O373" s="139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81"/>
      <c r="C374" s="4"/>
      <c r="D374" s="79"/>
      <c r="E374" s="81"/>
      <c r="F374" s="4"/>
      <c r="G374" s="4"/>
      <c r="H374" s="79"/>
      <c r="I374" s="81"/>
      <c r="J374" s="81"/>
      <c r="K374" s="138"/>
      <c r="L374" s="4"/>
      <c r="M374" s="139"/>
      <c r="N374" s="139"/>
      <c r="O374" s="139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81"/>
      <c r="C375" s="4"/>
      <c r="D375" s="79"/>
      <c r="E375" s="81"/>
      <c r="F375" s="4"/>
      <c r="G375" s="4"/>
      <c r="H375" s="79"/>
      <c r="I375" s="81"/>
      <c r="J375" s="81"/>
      <c r="K375" s="138"/>
      <c r="L375" s="4"/>
      <c r="M375" s="139"/>
      <c r="N375" s="139"/>
      <c r="O375" s="139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81"/>
      <c r="C376" s="4"/>
      <c r="D376" s="79"/>
      <c r="E376" s="81"/>
      <c r="F376" s="4"/>
      <c r="G376" s="4"/>
      <c r="H376" s="79"/>
      <c r="I376" s="81"/>
      <c r="J376" s="81"/>
      <c r="K376" s="138"/>
      <c r="L376" s="4"/>
      <c r="M376" s="139"/>
      <c r="N376" s="139"/>
      <c r="O376" s="139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81"/>
      <c r="C377" s="4"/>
      <c r="D377" s="79"/>
      <c r="E377" s="81"/>
      <c r="F377" s="4"/>
      <c r="G377" s="4"/>
      <c r="H377" s="79"/>
      <c r="I377" s="81"/>
      <c r="J377" s="81"/>
      <c r="K377" s="138"/>
      <c r="L377" s="4"/>
      <c r="M377" s="139"/>
      <c r="N377" s="139"/>
      <c r="O377" s="139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81"/>
      <c r="C378" s="4"/>
      <c r="D378" s="79"/>
      <c r="E378" s="81"/>
      <c r="F378" s="4"/>
      <c r="G378" s="4"/>
      <c r="H378" s="79"/>
      <c r="I378" s="81"/>
      <c r="J378" s="81"/>
      <c r="K378" s="138"/>
      <c r="L378" s="4"/>
      <c r="M378" s="139"/>
      <c r="N378" s="139"/>
      <c r="O378" s="139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81"/>
      <c r="C379" s="4"/>
      <c r="D379" s="79"/>
      <c r="E379" s="81"/>
      <c r="F379" s="4"/>
      <c r="G379" s="4"/>
      <c r="H379" s="79"/>
      <c r="I379" s="81"/>
      <c r="J379" s="81"/>
      <c r="K379" s="138"/>
      <c r="L379" s="4"/>
      <c r="M379" s="139"/>
      <c r="N379" s="139"/>
      <c r="O379" s="139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81"/>
      <c r="C380" s="4"/>
      <c r="D380" s="79"/>
      <c r="E380" s="81"/>
      <c r="F380" s="4"/>
      <c r="G380" s="4"/>
      <c r="H380" s="79"/>
      <c r="I380" s="81"/>
      <c r="J380" s="81"/>
      <c r="K380" s="138"/>
      <c r="L380" s="4"/>
      <c r="M380" s="139"/>
      <c r="N380" s="139"/>
      <c r="O380" s="139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81"/>
      <c r="C381" s="4"/>
      <c r="D381" s="79"/>
      <c r="E381" s="81"/>
      <c r="F381" s="4"/>
      <c r="G381" s="4"/>
      <c r="H381" s="79"/>
      <c r="I381" s="81"/>
      <c r="J381" s="81"/>
      <c r="K381" s="138"/>
      <c r="L381" s="4"/>
      <c r="M381" s="139"/>
      <c r="N381" s="139"/>
      <c r="O381" s="139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81"/>
      <c r="C382" s="4"/>
      <c r="D382" s="79"/>
      <c r="E382" s="81"/>
      <c r="F382" s="4"/>
      <c r="G382" s="4"/>
      <c r="H382" s="79"/>
      <c r="I382" s="81"/>
      <c r="J382" s="81"/>
      <c r="K382" s="138"/>
      <c r="L382" s="4"/>
      <c r="M382" s="139"/>
      <c r="N382" s="139"/>
      <c r="O382" s="139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81"/>
      <c r="C383" s="4"/>
      <c r="D383" s="79"/>
      <c r="E383" s="81"/>
      <c r="F383" s="4"/>
      <c r="G383" s="4"/>
      <c r="H383" s="79"/>
      <c r="I383" s="81"/>
      <c r="J383" s="81"/>
      <c r="K383" s="138"/>
      <c r="L383" s="4"/>
      <c r="M383" s="139"/>
      <c r="N383" s="139"/>
      <c r="O383" s="139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81"/>
      <c r="C384" s="4"/>
      <c r="D384" s="79"/>
      <c r="E384" s="81"/>
      <c r="F384" s="4"/>
      <c r="G384" s="4"/>
      <c r="H384" s="79"/>
      <c r="I384" s="81"/>
      <c r="J384" s="81"/>
      <c r="K384" s="138"/>
      <c r="L384" s="4"/>
      <c r="M384" s="139"/>
      <c r="N384" s="139"/>
      <c r="O384" s="139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81"/>
      <c r="C385" s="4"/>
      <c r="D385" s="79"/>
      <c r="E385" s="81"/>
      <c r="F385" s="4"/>
      <c r="G385" s="4"/>
      <c r="H385" s="79"/>
      <c r="I385" s="81"/>
      <c r="J385" s="81"/>
      <c r="K385" s="138"/>
      <c r="L385" s="4"/>
      <c r="M385" s="139"/>
      <c r="N385" s="139"/>
      <c r="O385" s="139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81"/>
      <c r="C386" s="4"/>
      <c r="D386" s="79"/>
      <c r="E386" s="81"/>
      <c r="F386" s="4"/>
      <c r="G386" s="4"/>
      <c r="H386" s="79"/>
      <c r="I386" s="81"/>
      <c r="J386" s="81"/>
      <c r="K386" s="138"/>
      <c r="L386" s="4"/>
      <c r="M386" s="139"/>
      <c r="N386" s="139"/>
      <c r="O386" s="139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81"/>
      <c r="C387" s="4"/>
      <c r="D387" s="79"/>
      <c r="E387" s="81"/>
      <c r="F387" s="4"/>
      <c r="G387" s="4"/>
      <c r="H387" s="79"/>
      <c r="I387" s="81"/>
      <c r="J387" s="81"/>
      <c r="K387" s="138"/>
      <c r="L387" s="4"/>
      <c r="M387" s="139"/>
      <c r="N387" s="139"/>
      <c r="O387" s="139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81"/>
      <c r="C388" s="4"/>
      <c r="D388" s="79"/>
      <c r="E388" s="81"/>
      <c r="F388" s="4"/>
      <c r="G388" s="4"/>
      <c r="H388" s="79"/>
      <c r="I388" s="81"/>
      <c r="J388" s="81"/>
      <c r="K388" s="138"/>
      <c r="L388" s="4"/>
      <c r="M388" s="139"/>
      <c r="N388" s="139"/>
      <c r="O388" s="139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81"/>
      <c r="C389" s="4"/>
      <c r="D389" s="79"/>
      <c r="E389" s="81"/>
      <c r="F389" s="4"/>
      <c r="G389" s="4"/>
      <c r="H389" s="79"/>
      <c r="I389" s="81"/>
      <c r="J389" s="81"/>
      <c r="K389" s="138"/>
      <c r="L389" s="4"/>
      <c r="M389" s="139"/>
      <c r="N389" s="139"/>
      <c r="O389" s="139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81"/>
      <c r="C390" s="4"/>
      <c r="D390" s="79"/>
      <c r="E390" s="81"/>
      <c r="F390" s="4"/>
      <c r="G390" s="4"/>
      <c r="H390" s="79"/>
      <c r="I390" s="81"/>
      <c r="J390" s="81"/>
      <c r="K390" s="138"/>
      <c r="L390" s="4"/>
      <c r="M390" s="139"/>
      <c r="N390" s="139"/>
      <c r="O390" s="139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81"/>
      <c r="C391" s="4"/>
      <c r="D391" s="79"/>
      <c r="E391" s="81"/>
      <c r="F391" s="4"/>
      <c r="G391" s="4"/>
      <c r="H391" s="79"/>
      <c r="I391" s="81"/>
      <c r="J391" s="81"/>
      <c r="K391" s="138"/>
      <c r="L391" s="4"/>
      <c r="M391" s="139"/>
      <c r="N391" s="139"/>
      <c r="O391" s="139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81"/>
      <c r="C392" s="4"/>
      <c r="D392" s="79"/>
      <c r="E392" s="81"/>
      <c r="F392" s="4"/>
      <c r="G392" s="4"/>
      <c r="H392" s="79"/>
      <c r="I392" s="81"/>
      <c r="J392" s="81"/>
      <c r="K392" s="138"/>
      <c r="L392" s="4"/>
      <c r="M392" s="139"/>
      <c r="N392" s="139"/>
      <c r="O392" s="139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81"/>
      <c r="C393" s="4"/>
      <c r="D393" s="79"/>
      <c r="E393" s="81"/>
      <c r="F393" s="4"/>
      <c r="G393" s="4"/>
      <c r="H393" s="79"/>
      <c r="I393" s="81"/>
      <c r="J393" s="81"/>
      <c r="K393" s="138"/>
      <c r="L393" s="4"/>
      <c r="M393" s="139"/>
      <c r="N393" s="139"/>
      <c r="O393" s="139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81"/>
      <c r="C394" s="4"/>
      <c r="D394" s="79"/>
      <c r="E394" s="81"/>
      <c r="F394" s="4"/>
      <c r="G394" s="4"/>
      <c r="H394" s="79"/>
      <c r="I394" s="81"/>
      <c r="J394" s="81"/>
      <c r="K394" s="138"/>
      <c r="L394" s="4"/>
      <c r="M394" s="139"/>
      <c r="N394" s="139"/>
      <c r="O394" s="139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81"/>
      <c r="C395" s="4"/>
      <c r="D395" s="79"/>
      <c r="E395" s="81"/>
      <c r="F395" s="4"/>
      <c r="G395" s="4"/>
      <c r="H395" s="79"/>
      <c r="I395" s="81"/>
      <c r="J395" s="81"/>
      <c r="K395" s="138"/>
      <c r="L395" s="4"/>
      <c r="M395" s="139"/>
      <c r="N395" s="139"/>
      <c r="O395" s="139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81"/>
      <c r="C396" s="4"/>
      <c r="D396" s="79"/>
      <c r="E396" s="81"/>
      <c r="F396" s="4"/>
      <c r="G396" s="4"/>
      <c r="H396" s="79"/>
      <c r="I396" s="81"/>
      <c r="J396" s="81"/>
      <c r="K396" s="138"/>
      <c r="L396" s="4"/>
      <c r="M396" s="139"/>
      <c r="N396" s="139"/>
      <c r="O396" s="139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81"/>
      <c r="C397" s="4"/>
      <c r="D397" s="79"/>
      <c r="E397" s="81"/>
      <c r="F397" s="4"/>
      <c r="G397" s="4"/>
      <c r="H397" s="79"/>
      <c r="I397" s="81"/>
      <c r="J397" s="81"/>
      <c r="K397" s="138"/>
      <c r="L397" s="4"/>
      <c r="M397" s="139"/>
      <c r="N397" s="139"/>
      <c r="O397" s="139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81"/>
      <c r="C398" s="4"/>
      <c r="D398" s="79"/>
      <c r="E398" s="81"/>
      <c r="F398" s="4"/>
      <c r="G398" s="4"/>
      <c r="H398" s="79"/>
      <c r="I398" s="81"/>
      <c r="J398" s="81"/>
      <c r="K398" s="138"/>
      <c r="L398" s="4"/>
      <c r="M398" s="139"/>
      <c r="N398" s="139"/>
      <c r="O398" s="139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81"/>
      <c r="C399" s="4"/>
      <c r="D399" s="79"/>
      <c r="E399" s="81"/>
      <c r="F399" s="4"/>
      <c r="G399" s="4"/>
      <c r="H399" s="79"/>
      <c r="I399" s="81"/>
      <c r="J399" s="81"/>
      <c r="K399" s="138"/>
      <c r="L399" s="4"/>
      <c r="M399" s="139"/>
      <c r="N399" s="139"/>
      <c r="O399" s="139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81"/>
      <c r="C400" s="4"/>
      <c r="D400" s="79"/>
      <c r="E400" s="81"/>
      <c r="F400" s="4"/>
      <c r="G400" s="4"/>
      <c r="H400" s="79"/>
      <c r="I400" s="81"/>
      <c r="J400" s="81"/>
      <c r="K400" s="138"/>
      <c r="L400" s="4"/>
      <c r="M400" s="139"/>
      <c r="N400" s="139"/>
      <c r="O400" s="139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81"/>
      <c r="C401" s="4"/>
      <c r="D401" s="79"/>
      <c r="E401" s="81"/>
      <c r="F401" s="4"/>
      <c r="G401" s="4"/>
      <c r="H401" s="79"/>
      <c r="I401" s="81"/>
      <c r="J401" s="81"/>
      <c r="K401" s="138"/>
      <c r="L401" s="4"/>
      <c r="M401" s="139"/>
      <c r="N401" s="139"/>
      <c r="O401" s="139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81"/>
      <c r="C402" s="4"/>
      <c r="D402" s="79"/>
      <c r="E402" s="81"/>
      <c r="F402" s="4"/>
      <c r="G402" s="4"/>
      <c r="H402" s="79"/>
      <c r="I402" s="81"/>
      <c r="J402" s="81"/>
      <c r="K402" s="138"/>
      <c r="L402" s="4"/>
      <c r="M402" s="139"/>
      <c r="N402" s="139"/>
      <c r="O402" s="139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81"/>
      <c r="C403" s="4"/>
      <c r="D403" s="79"/>
      <c r="E403" s="81"/>
      <c r="F403" s="4"/>
      <c r="G403" s="4"/>
      <c r="H403" s="79"/>
      <c r="I403" s="81"/>
      <c r="J403" s="81"/>
      <c r="K403" s="138"/>
      <c r="L403" s="4"/>
      <c r="M403" s="139"/>
      <c r="N403" s="139"/>
      <c r="O403" s="139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81"/>
      <c r="C404" s="4"/>
      <c r="D404" s="79"/>
      <c r="E404" s="81"/>
      <c r="F404" s="4"/>
      <c r="G404" s="4"/>
      <c r="H404" s="79"/>
      <c r="I404" s="81"/>
      <c r="J404" s="81"/>
      <c r="K404" s="138"/>
      <c r="L404" s="4"/>
      <c r="M404" s="139"/>
      <c r="N404" s="139"/>
      <c r="O404" s="139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81"/>
      <c r="C405" s="4"/>
      <c r="D405" s="79"/>
      <c r="E405" s="81"/>
      <c r="F405" s="4"/>
      <c r="G405" s="4"/>
      <c r="H405" s="79"/>
      <c r="I405" s="81"/>
      <c r="J405" s="81"/>
      <c r="K405" s="138"/>
      <c r="L405" s="4"/>
      <c r="M405" s="139"/>
      <c r="N405" s="139"/>
      <c r="O405" s="139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81"/>
      <c r="C406" s="4"/>
      <c r="D406" s="79"/>
      <c r="E406" s="81"/>
      <c r="F406" s="4"/>
      <c r="G406" s="4"/>
      <c r="H406" s="79"/>
      <c r="I406" s="81"/>
      <c r="J406" s="81"/>
      <c r="K406" s="138"/>
      <c r="L406" s="4"/>
      <c r="M406" s="139"/>
      <c r="N406" s="139"/>
      <c r="O406" s="139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81"/>
      <c r="C407" s="4"/>
      <c r="D407" s="79"/>
      <c r="E407" s="81"/>
      <c r="F407" s="4"/>
      <c r="G407" s="4"/>
      <c r="H407" s="79"/>
      <c r="I407" s="81"/>
      <c r="J407" s="81"/>
      <c r="K407" s="138"/>
      <c r="L407" s="4"/>
      <c r="M407" s="139"/>
      <c r="N407" s="139"/>
      <c r="O407" s="139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81"/>
      <c r="C408" s="4"/>
      <c r="D408" s="79"/>
      <c r="E408" s="81"/>
      <c r="F408" s="4"/>
      <c r="G408" s="4"/>
      <c r="H408" s="79"/>
      <c r="I408" s="81"/>
      <c r="J408" s="81"/>
      <c r="K408" s="138"/>
      <c r="L408" s="4"/>
      <c r="M408" s="139"/>
      <c r="N408" s="139"/>
      <c r="O408" s="139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81"/>
      <c r="C409" s="4"/>
      <c r="D409" s="79"/>
      <c r="E409" s="81"/>
      <c r="F409" s="4"/>
      <c r="G409" s="4"/>
      <c r="H409" s="79"/>
      <c r="I409" s="81"/>
      <c r="J409" s="81"/>
      <c r="K409" s="138"/>
      <c r="L409" s="4"/>
      <c r="M409" s="139"/>
      <c r="N409" s="139"/>
      <c r="O409" s="139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81"/>
      <c r="C410" s="4"/>
      <c r="D410" s="79"/>
      <c r="E410" s="81"/>
      <c r="F410" s="4"/>
      <c r="G410" s="4"/>
      <c r="H410" s="79"/>
      <c r="I410" s="81"/>
      <c r="J410" s="81"/>
      <c r="K410" s="138"/>
      <c r="L410" s="4"/>
      <c r="M410" s="139"/>
      <c r="N410" s="139"/>
      <c r="O410" s="139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81"/>
      <c r="C411" s="4"/>
      <c r="D411" s="79"/>
      <c r="E411" s="81"/>
      <c r="F411" s="4"/>
      <c r="G411" s="4"/>
      <c r="H411" s="79"/>
      <c r="I411" s="81"/>
      <c r="J411" s="81"/>
      <c r="K411" s="138"/>
      <c r="L411" s="4"/>
      <c r="M411" s="139"/>
      <c r="N411" s="139"/>
      <c r="O411" s="139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81"/>
      <c r="C412" s="4"/>
      <c r="D412" s="79"/>
      <c r="E412" s="81"/>
      <c r="F412" s="4"/>
      <c r="G412" s="4"/>
      <c r="H412" s="79"/>
      <c r="I412" s="81"/>
      <c r="J412" s="81"/>
      <c r="K412" s="138"/>
      <c r="L412" s="4"/>
      <c r="M412" s="139"/>
      <c r="N412" s="139"/>
      <c r="O412" s="139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81"/>
      <c r="C413" s="4"/>
      <c r="D413" s="79"/>
      <c r="E413" s="81"/>
      <c r="F413" s="4"/>
      <c r="G413" s="4"/>
      <c r="H413" s="79"/>
      <c r="I413" s="81"/>
      <c r="J413" s="81"/>
      <c r="K413" s="138"/>
      <c r="L413" s="4"/>
      <c r="M413" s="139"/>
      <c r="N413" s="139"/>
      <c r="O413" s="139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81"/>
      <c r="C414" s="4"/>
      <c r="D414" s="79"/>
      <c r="E414" s="81"/>
      <c r="F414" s="4"/>
      <c r="G414" s="4"/>
      <c r="H414" s="79"/>
      <c r="I414" s="81"/>
      <c r="J414" s="81"/>
      <c r="K414" s="138"/>
      <c r="L414" s="4"/>
      <c r="M414" s="139"/>
      <c r="N414" s="139"/>
      <c r="O414" s="139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81"/>
      <c r="C415" s="4"/>
      <c r="D415" s="79"/>
      <c r="E415" s="81"/>
      <c r="F415" s="4"/>
      <c r="G415" s="4"/>
      <c r="H415" s="79"/>
      <c r="I415" s="81"/>
      <c r="J415" s="81"/>
      <c r="K415" s="138"/>
      <c r="L415" s="4"/>
      <c r="M415" s="139"/>
      <c r="N415" s="139"/>
      <c r="O415" s="139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81"/>
      <c r="C416" s="4"/>
      <c r="D416" s="79"/>
      <c r="E416" s="81"/>
      <c r="F416" s="4"/>
      <c r="G416" s="4"/>
      <c r="H416" s="79"/>
      <c r="I416" s="81"/>
      <c r="J416" s="81"/>
      <c r="K416" s="138"/>
      <c r="L416" s="4"/>
      <c r="M416" s="139"/>
      <c r="N416" s="139"/>
      <c r="O416" s="139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81"/>
      <c r="C417" s="4"/>
      <c r="D417" s="79"/>
      <c r="E417" s="81"/>
      <c r="F417" s="4"/>
      <c r="G417" s="4"/>
      <c r="H417" s="79"/>
      <c r="I417" s="81"/>
      <c r="J417" s="81"/>
      <c r="K417" s="138"/>
      <c r="L417" s="4"/>
      <c r="M417" s="139"/>
      <c r="N417" s="139"/>
      <c r="O417" s="139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81"/>
      <c r="C418" s="4"/>
      <c r="D418" s="79"/>
      <c r="E418" s="81"/>
      <c r="F418" s="4"/>
      <c r="G418" s="4"/>
      <c r="H418" s="79"/>
      <c r="I418" s="81"/>
      <c r="J418" s="81"/>
      <c r="K418" s="138"/>
      <c r="L418" s="4"/>
      <c r="M418" s="139"/>
      <c r="N418" s="139"/>
      <c r="O418" s="139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81"/>
      <c r="C419" s="4"/>
      <c r="D419" s="79"/>
      <c r="E419" s="81"/>
      <c r="F419" s="4"/>
      <c r="G419" s="4"/>
      <c r="H419" s="79"/>
      <c r="I419" s="81"/>
      <c r="J419" s="81"/>
      <c r="K419" s="138"/>
      <c r="L419" s="4"/>
      <c r="M419" s="139"/>
      <c r="N419" s="139"/>
      <c r="O419" s="139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81"/>
      <c r="C420" s="4"/>
      <c r="D420" s="79"/>
      <c r="E420" s="81"/>
      <c r="F420" s="4"/>
      <c r="G420" s="4"/>
      <c r="H420" s="79"/>
      <c r="I420" s="81"/>
      <c r="J420" s="81"/>
      <c r="K420" s="138"/>
      <c r="L420" s="4"/>
      <c r="M420" s="139"/>
      <c r="N420" s="139"/>
      <c r="O420" s="139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81"/>
      <c r="C421" s="4"/>
      <c r="D421" s="79"/>
      <c r="E421" s="81"/>
      <c r="F421" s="4"/>
      <c r="G421" s="4"/>
      <c r="H421" s="79"/>
      <c r="I421" s="81"/>
      <c r="J421" s="81"/>
      <c r="K421" s="138"/>
      <c r="L421" s="4"/>
      <c r="M421" s="139"/>
      <c r="N421" s="139"/>
      <c r="O421" s="139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81"/>
      <c r="C422" s="4"/>
      <c r="D422" s="79"/>
      <c r="E422" s="81"/>
      <c r="F422" s="4"/>
      <c r="G422" s="4"/>
      <c r="H422" s="79"/>
      <c r="I422" s="81"/>
      <c r="J422" s="81"/>
      <c r="K422" s="138"/>
      <c r="L422" s="4"/>
      <c r="M422" s="139"/>
      <c r="N422" s="139"/>
      <c r="O422" s="139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81"/>
      <c r="C423" s="4"/>
      <c r="D423" s="79"/>
      <c r="E423" s="81"/>
      <c r="F423" s="4"/>
      <c r="G423" s="4"/>
      <c r="H423" s="79"/>
      <c r="I423" s="81"/>
      <c r="J423" s="81"/>
      <c r="K423" s="138"/>
      <c r="L423" s="4"/>
      <c r="M423" s="139"/>
      <c r="N423" s="139"/>
      <c r="O423" s="139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81"/>
      <c r="C424" s="4"/>
      <c r="D424" s="79"/>
      <c r="E424" s="81"/>
      <c r="F424" s="4"/>
      <c r="G424" s="4"/>
      <c r="H424" s="79"/>
      <c r="I424" s="81"/>
      <c r="J424" s="81"/>
      <c r="K424" s="138"/>
      <c r="L424" s="4"/>
      <c r="M424" s="139"/>
      <c r="N424" s="139"/>
      <c r="O424" s="139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81"/>
      <c r="C425" s="4"/>
      <c r="D425" s="79"/>
      <c r="E425" s="81"/>
      <c r="F425" s="4"/>
      <c r="G425" s="4"/>
      <c r="H425" s="79"/>
      <c r="I425" s="81"/>
      <c r="J425" s="81"/>
      <c r="K425" s="138"/>
      <c r="L425" s="4"/>
      <c r="M425" s="139"/>
      <c r="N425" s="139"/>
      <c r="O425" s="139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81"/>
      <c r="C426" s="4"/>
      <c r="D426" s="79"/>
      <c r="E426" s="81"/>
      <c r="F426" s="4"/>
      <c r="G426" s="4"/>
      <c r="H426" s="79"/>
      <c r="I426" s="81"/>
      <c r="J426" s="81"/>
      <c r="K426" s="138"/>
      <c r="L426" s="4"/>
      <c r="M426" s="139"/>
      <c r="N426" s="139"/>
      <c r="O426" s="139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81"/>
      <c r="C427" s="4"/>
      <c r="D427" s="79"/>
      <c r="E427" s="81"/>
      <c r="F427" s="4"/>
      <c r="G427" s="4"/>
      <c r="H427" s="79"/>
      <c r="I427" s="81"/>
      <c r="J427" s="81"/>
      <c r="K427" s="138"/>
      <c r="L427" s="4"/>
      <c r="M427" s="139"/>
      <c r="N427" s="139"/>
      <c r="O427" s="139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81"/>
      <c r="C428" s="4"/>
      <c r="D428" s="79"/>
      <c r="E428" s="81"/>
      <c r="F428" s="4"/>
      <c r="G428" s="4"/>
      <c r="H428" s="79"/>
      <c r="I428" s="81"/>
      <c r="J428" s="81"/>
      <c r="K428" s="138"/>
      <c r="L428" s="4"/>
      <c r="M428" s="139"/>
      <c r="N428" s="139"/>
      <c r="O428" s="139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81"/>
      <c r="C429" s="4"/>
      <c r="D429" s="79"/>
      <c r="E429" s="81"/>
      <c r="F429" s="4"/>
      <c r="G429" s="4"/>
      <c r="H429" s="79"/>
      <c r="I429" s="81"/>
      <c r="J429" s="81"/>
      <c r="K429" s="138"/>
      <c r="L429" s="4"/>
      <c r="M429" s="139"/>
      <c r="N429" s="139"/>
      <c r="O429" s="139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81"/>
      <c r="C430" s="4"/>
      <c r="D430" s="79"/>
      <c r="E430" s="81"/>
      <c r="F430" s="4"/>
      <c r="G430" s="4"/>
      <c r="H430" s="79"/>
      <c r="I430" s="81"/>
      <c r="J430" s="81"/>
      <c r="K430" s="138"/>
      <c r="L430" s="4"/>
      <c r="M430" s="139"/>
      <c r="N430" s="139"/>
      <c r="O430" s="139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81"/>
      <c r="C431" s="4"/>
      <c r="D431" s="79"/>
      <c r="E431" s="81"/>
      <c r="F431" s="4"/>
      <c r="G431" s="4"/>
      <c r="H431" s="79"/>
      <c r="I431" s="81"/>
      <c r="J431" s="81"/>
      <c r="K431" s="138"/>
      <c r="L431" s="4"/>
      <c r="M431" s="139"/>
      <c r="N431" s="139"/>
      <c r="O431" s="139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81"/>
      <c r="C432" s="4"/>
      <c r="D432" s="79"/>
      <c r="E432" s="81"/>
      <c r="F432" s="4"/>
      <c r="G432" s="4"/>
      <c r="H432" s="79"/>
      <c r="I432" s="81"/>
      <c r="J432" s="81"/>
      <c r="K432" s="138"/>
      <c r="L432" s="4"/>
      <c r="M432" s="139"/>
      <c r="N432" s="139"/>
      <c r="O432" s="139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81"/>
      <c r="C433" s="4"/>
      <c r="D433" s="79"/>
      <c r="E433" s="81"/>
      <c r="F433" s="4"/>
      <c r="G433" s="4"/>
      <c r="H433" s="79"/>
      <c r="I433" s="81"/>
      <c r="J433" s="81"/>
      <c r="K433" s="138"/>
      <c r="L433" s="4"/>
      <c r="M433" s="139"/>
      <c r="N433" s="139"/>
      <c r="O433" s="139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81"/>
      <c r="C434" s="4"/>
      <c r="D434" s="79"/>
      <c r="E434" s="81"/>
      <c r="F434" s="4"/>
      <c r="G434" s="4"/>
      <c r="H434" s="79"/>
      <c r="I434" s="81"/>
      <c r="J434" s="81"/>
      <c r="K434" s="138"/>
      <c r="L434" s="4"/>
      <c r="M434" s="139"/>
      <c r="N434" s="139"/>
      <c r="O434" s="139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81"/>
      <c r="C435" s="4"/>
      <c r="D435" s="79"/>
      <c r="E435" s="81"/>
      <c r="F435" s="4"/>
      <c r="G435" s="4"/>
      <c r="H435" s="79"/>
      <c r="I435" s="81"/>
      <c r="J435" s="81"/>
      <c r="K435" s="138"/>
      <c r="L435" s="4"/>
      <c r="M435" s="139"/>
      <c r="N435" s="139"/>
      <c r="O435" s="139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81"/>
      <c r="C436" s="4"/>
      <c r="D436" s="79"/>
      <c r="E436" s="81"/>
      <c r="F436" s="4"/>
      <c r="G436" s="4"/>
      <c r="H436" s="79"/>
      <c r="I436" s="81"/>
      <c r="J436" s="81"/>
      <c r="K436" s="138"/>
      <c r="L436" s="4"/>
      <c r="M436" s="139"/>
      <c r="N436" s="139"/>
      <c r="O436" s="139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81"/>
      <c r="C437" s="4"/>
      <c r="D437" s="79"/>
      <c r="E437" s="81"/>
      <c r="F437" s="4"/>
      <c r="G437" s="4"/>
      <c r="H437" s="79"/>
      <c r="I437" s="81"/>
      <c r="J437" s="81"/>
      <c r="K437" s="138"/>
      <c r="L437" s="4"/>
      <c r="M437" s="139"/>
      <c r="N437" s="139"/>
      <c r="O437" s="139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81"/>
      <c r="C438" s="4"/>
      <c r="D438" s="79"/>
      <c r="E438" s="81"/>
      <c r="F438" s="4"/>
      <c r="G438" s="4"/>
      <c r="H438" s="79"/>
      <c r="I438" s="81"/>
      <c r="J438" s="81"/>
      <c r="K438" s="138"/>
      <c r="L438" s="4"/>
      <c r="M438" s="139"/>
      <c r="N438" s="139"/>
      <c r="O438" s="139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81"/>
      <c r="C439" s="4"/>
      <c r="D439" s="79"/>
      <c r="E439" s="81"/>
      <c r="F439" s="4"/>
      <c r="G439" s="4"/>
      <c r="H439" s="79"/>
      <c r="I439" s="81"/>
      <c r="J439" s="81"/>
      <c r="K439" s="138"/>
      <c r="L439" s="4"/>
      <c r="M439" s="139"/>
      <c r="N439" s="139"/>
      <c r="O439" s="139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81"/>
      <c r="C440" s="4"/>
      <c r="D440" s="79"/>
      <c r="E440" s="81"/>
      <c r="F440" s="4"/>
      <c r="G440" s="4"/>
      <c r="H440" s="79"/>
      <c r="I440" s="81"/>
      <c r="J440" s="81"/>
      <c r="K440" s="138"/>
      <c r="L440" s="4"/>
      <c r="M440" s="139"/>
      <c r="N440" s="139"/>
      <c r="O440" s="139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81"/>
      <c r="C441" s="4"/>
      <c r="D441" s="79"/>
      <c r="E441" s="81"/>
      <c r="F441" s="4"/>
      <c r="G441" s="4"/>
      <c r="H441" s="79"/>
      <c r="I441" s="81"/>
      <c r="J441" s="81"/>
      <c r="K441" s="138"/>
      <c r="L441" s="4"/>
      <c r="M441" s="139"/>
      <c r="N441" s="139"/>
      <c r="O441" s="139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81"/>
      <c r="C442" s="4"/>
      <c r="D442" s="79"/>
      <c r="E442" s="81"/>
      <c r="F442" s="4"/>
      <c r="G442" s="4"/>
      <c r="H442" s="79"/>
      <c r="I442" s="81"/>
      <c r="J442" s="81"/>
      <c r="K442" s="138"/>
      <c r="L442" s="4"/>
      <c r="M442" s="139"/>
      <c r="N442" s="139"/>
      <c r="O442" s="139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81"/>
      <c r="C443" s="4"/>
      <c r="D443" s="79"/>
      <c r="E443" s="81"/>
      <c r="F443" s="4"/>
      <c r="G443" s="4"/>
      <c r="H443" s="79"/>
      <c r="I443" s="81"/>
      <c r="J443" s="81"/>
      <c r="K443" s="138"/>
      <c r="L443" s="4"/>
      <c r="M443" s="139"/>
      <c r="N443" s="139"/>
      <c r="O443" s="139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81"/>
      <c r="C444" s="4"/>
      <c r="D444" s="79"/>
      <c r="E444" s="81"/>
      <c r="F444" s="4"/>
      <c r="G444" s="4"/>
      <c r="H444" s="79"/>
      <c r="I444" s="81"/>
      <c r="J444" s="81"/>
      <c r="K444" s="138"/>
      <c r="L444" s="4"/>
      <c r="M444" s="139"/>
      <c r="N444" s="139"/>
      <c r="O444" s="139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81"/>
      <c r="C445" s="4"/>
      <c r="D445" s="79"/>
      <c r="E445" s="81"/>
      <c r="F445" s="4"/>
      <c r="G445" s="4"/>
      <c r="H445" s="79"/>
      <c r="I445" s="81"/>
      <c r="J445" s="81"/>
      <c r="K445" s="138"/>
      <c r="L445" s="4"/>
      <c r="M445" s="139"/>
      <c r="N445" s="139"/>
      <c r="O445" s="139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81"/>
      <c r="C446" s="4"/>
      <c r="D446" s="79"/>
      <c r="E446" s="81"/>
      <c r="F446" s="4"/>
      <c r="G446" s="4"/>
      <c r="H446" s="79"/>
      <c r="I446" s="81"/>
      <c r="J446" s="81"/>
      <c r="K446" s="138"/>
      <c r="L446" s="4"/>
      <c r="M446" s="139"/>
      <c r="N446" s="139"/>
      <c r="O446" s="139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81"/>
      <c r="C447" s="4"/>
      <c r="D447" s="79"/>
      <c r="E447" s="81"/>
      <c r="F447" s="4"/>
      <c r="G447" s="4"/>
      <c r="H447" s="79"/>
      <c r="I447" s="81"/>
      <c r="J447" s="81"/>
      <c r="K447" s="138"/>
      <c r="L447" s="4"/>
      <c r="M447" s="139"/>
      <c r="N447" s="139"/>
      <c r="O447" s="139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81"/>
      <c r="C448" s="4"/>
      <c r="D448" s="79"/>
      <c r="E448" s="81"/>
      <c r="F448" s="4"/>
      <c r="G448" s="4"/>
      <c r="H448" s="79"/>
      <c r="I448" s="81"/>
      <c r="J448" s="81"/>
      <c r="K448" s="138"/>
      <c r="L448" s="4"/>
      <c r="M448" s="139"/>
      <c r="N448" s="139"/>
      <c r="O448" s="139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81"/>
      <c r="C449" s="4"/>
      <c r="D449" s="79"/>
      <c r="E449" s="81"/>
      <c r="F449" s="4"/>
      <c r="G449" s="4"/>
      <c r="H449" s="79"/>
      <c r="I449" s="81"/>
      <c r="J449" s="81"/>
      <c r="K449" s="138"/>
      <c r="L449" s="4"/>
      <c r="M449" s="139"/>
      <c r="N449" s="139"/>
      <c r="O449" s="139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81"/>
      <c r="C450" s="4"/>
      <c r="D450" s="79"/>
      <c r="E450" s="81"/>
      <c r="F450" s="4"/>
      <c r="G450" s="4"/>
      <c r="H450" s="79"/>
      <c r="I450" s="81"/>
      <c r="J450" s="81"/>
      <c r="K450" s="138"/>
      <c r="L450" s="4"/>
      <c r="M450" s="139"/>
      <c r="N450" s="139"/>
      <c r="O450" s="139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81"/>
      <c r="C451" s="4"/>
      <c r="D451" s="79"/>
      <c r="E451" s="81"/>
      <c r="F451" s="4"/>
      <c r="G451" s="4"/>
      <c r="H451" s="79"/>
      <c r="I451" s="81"/>
      <c r="J451" s="81"/>
      <c r="K451" s="138"/>
      <c r="L451" s="4"/>
      <c r="M451" s="139"/>
      <c r="N451" s="139"/>
      <c r="O451" s="139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81"/>
      <c r="C452" s="4"/>
      <c r="D452" s="79"/>
      <c r="E452" s="81"/>
      <c r="F452" s="4"/>
      <c r="G452" s="4"/>
      <c r="H452" s="79"/>
      <c r="I452" s="81"/>
      <c r="J452" s="81"/>
      <c r="K452" s="138"/>
      <c r="L452" s="4"/>
      <c r="M452" s="139"/>
      <c r="N452" s="139"/>
      <c r="O452" s="139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81"/>
      <c r="C453" s="4"/>
      <c r="D453" s="79"/>
      <c r="E453" s="81"/>
      <c r="F453" s="4"/>
      <c r="G453" s="4"/>
      <c r="H453" s="79"/>
      <c r="I453" s="81"/>
      <c r="J453" s="81"/>
      <c r="K453" s="138"/>
      <c r="L453" s="4"/>
      <c r="M453" s="139"/>
      <c r="N453" s="139"/>
      <c r="O453" s="139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81"/>
      <c r="C454" s="4"/>
      <c r="D454" s="79"/>
      <c r="E454" s="81"/>
      <c r="F454" s="4"/>
      <c r="G454" s="4"/>
      <c r="H454" s="79"/>
      <c r="I454" s="81"/>
      <c r="J454" s="81"/>
      <c r="K454" s="138"/>
      <c r="L454" s="4"/>
      <c r="M454" s="139"/>
      <c r="N454" s="139"/>
      <c r="O454" s="139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81"/>
      <c r="C455" s="4"/>
      <c r="D455" s="79"/>
      <c r="E455" s="81"/>
      <c r="F455" s="4"/>
      <c r="G455" s="4"/>
      <c r="H455" s="79"/>
      <c r="I455" s="81"/>
      <c r="J455" s="81"/>
      <c r="K455" s="138"/>
      <c r="L455" s="4"/>
      <c r="M455" s="139"/>
      <c r="N455" s="139"/>
      <c r="O455" s="139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81"/>
      <c r="C456" s="4"/>
      <c r="D456" s="79"/>
      <c r="E456" s="81"/>
      <c r="F456" s="4"/>
      <c r="G456" s="4"/>
      <c r="H456" s="79"/>
      <c r="I456" s="81"/>
      <c r="J456" s="81"/>
      <c r="K456" s="138"/>
      <c r="L456" s="4"/>
      <c r="M456" s="139"/>
      <c r="N456" s="139"/>
      <c r="O456" s="139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81"/>
      <c r="C457" s="4"/>
      <c r="D457" s="79"/>
      <c r="E457" s="81"/>
      <c r="F457" s="4"/>
      <c r="G457" s="4"/>
      <c r="H457" s="79"/>
      <c r="I457" s="81"/>
      <c r="J457" s="81"/>
      <c r="K457" s="138"/>
      <c r="L457" s="4"/>
      <c r="M457" s="139"/>
      <c r="N457" s="139"/>
      <c r="O457" s="139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81"/>
      <c r="C458" s="4"/>
      <c r="D458" s="79"/>
      <c r="E458" s="81"/>
      <c r="F458" s="4"/>
      <c r="G458" s="4"/>
      <c r="H458" s="79"/>
      <c r="I458" s="81"/>
      <c r="J458" s="81"/>
      <c r="K458" s="138"/>
      <c r="L458" s="4"/>
      <c r="M458" s="139"/>
      <c r="N458" s="139"/>
      <c r="O458" s="139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81"/>
      <c r="C459" s="4"/>
      <c r="D459" s="79"/>
      <c r="E459" s="81"/>
      <c r="F459" s="4"/>
      <c r="G459" s="4"/>
      <c r="H459" s="79"/>
      <c r="I459" s="81"/>
      <c r="J459" s="81"/>
      <c r="K459" s="138"/>
      <c r="L459" s="4"/>
      <c r="M459" s="139"/>
      <c r="N459" s="139"/>
      <c r="O459" s="139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81"/>
      <c r="C460" s="4"/>
      <c r="D460" s="79"/>
      <c r="E460" s="81"/>
      <c r="F460" s="4"/>
      <c r="G460" s="4"/>
      <c r="H460" s="79"/>
      <c r="I460" s="81"/>
      <c r="J460" s="81"/>
      <c r="K460" s="138"/>
      <c r="L460" s="4"/>
      <c r="M460" s="139"/>
      <c r="N460" s="139"/>
      <c r="O460" s="139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81"/>
      <c r="C461" s="4"/>
      <c r="D461" s="79"/>
      <c r="E461" s="81"/>
      <c r="F461" s="4"/>
      <c r="G461" s="4"/>
      <c r="H461" s="79"/>
      <c r="I461" s="81"/>
      <c r="J461" s="81"/>
      <c r="K461" s="138"/>
      <c r="L461" s="4"/>
      <c r="M461" s="139"/>
      <c r="N461" s="139"/>
      <c r="O461" s="139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81"/>
      <c r="C462" s="4"/>
      <c r="D462" s="79"/>
      <c r="E462" s="81"/>
      <c r="F462" s="4"/>
      <c r="G462" s="4"/>
      <c r="H462" s="79"/>
      <c r="I462" s="81"/>
      <c r="J462" s="81"/>
      <c r="K462" s="138"/>
      <c r="L462" s="4"/>
      <c r="M462" s="139"/>
      <c r="N462" s="139"/>
      <c r="O462" s="139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81"/>
      <c r="C463" s="4"/>
      <c r="D463" s="79"/>
      <c r="E463" s="81"/>
      <c r="F463" s="4"/>
      <c r="G463" s="4"/>
      <c r="H463" s="79"/>
      <c r="I463" s="81"/>
      <c r="J463" s="81"/>
      <c r="K463" s="138"/>
      <c r="L463" s="4"/>
      <c r="M463" s="139"/>
      <c r="N463" s="139"/>
      <c r="O463" s="139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81"/>
      <c r="C464" s="4"/>
      <c r="D464" s="79"/>
      <c r="E464" s="81"/>
      <c r="F464" s="4"/>
      <c r="G464" s="4"/>
      <c r="H464" s="79"/>
      <c r="I464" s="81"/>
      <c r="J464" s="81"/>
      <c r="K464" s="138"/>
      <c r="L464" s="4"/>
      <c r="M464" s="139"/>
      <c r="N464" s="139"/>
      <c r="O464" s="139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81"/>
      <c r="C465" s="4"/>
      <c r="D465" s="79"/>
      <c r="E465" s="81"/>
      <c r="F465" s="4"/>
      <c r="G465" s="4"/>
      <c r="H465" s="79"/>
      <c r="I465" s="81"/>
      <c r="J465" s="81"/>
      <c r="K465" s="138"/>
      <c r="L465" s="4"/>
      <c r="M465" s="139"/>
      <c r="N465" s="139"/>
      <c r="O465" s="139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81"/>
      <c r="C466" s="4"/>
      <c r="D466" s="79"/>
      <c r="E466" s="81"/>
      <c r="F466" s="4"/>
      <c r="G466" s="4"/>
      <c r="H466" s="79"/>
      <c r="I466" s="81"/>
      <c r="J466" s="81"/>
      <c r="K466" s="138"/>
      <c r="L466" s="4"/>
      <c r="M466" s="139"/>
      <c r="N466" s="139"/>
      <c r="O466" s="139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81"/>
      <c r="C467" s="4"/>
      <c r="D467" s="79"/>
      <c r="E467" s="81"/>
      <c r="F467" s="4"/>
      <c r="G467" s="4"/>
      <c r="H467" s="79"/>
      <c r="I467" s="81"/>
      <c r="J467" s="81"/>
      <c r="K467" s="138"/>
      <c r="L467" s="4"/>
      <c r="M467" s="139"/>
      <c r="N467" s="139"/>
      <c r="O467" s="139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81"/>
      <c r="C468" s="4"/>
      <c r="D468" s="79"/>
      <c r="E468" s="81"/>
      <c r="F468" s="4"/>
      <c r="G468" s="4"/>
      <c r="H468" s="79"/>
      <c r="I468" s="81"/>
      <c r="J468" s="81"/>
      <c r="K468" s="138"/>
      <c r="L468" s="4"/>
      <c r="M468" s="139"/>
      <c r="N468" s="139"/>
      <c r="O468" s="139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81"/>
      <c r="C469" s="4"/>
      <c r="D469" s="79"/>
      <c r="E469" s="81"/>
      <c r="F469" s="4"/>
      <c r="G469" s="4"/>
      <c r="H469" s="79"/>
      <c r="I469" s="81"/>
      <c r="J469" s="81"/>
      <c r="K469" s="138"/>
      <c r="L469" s="4"/>
      <c r="M469" s="139"/>
      <c r="N469" s="139"/>
      <c r="O469" s="139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81"/>
      <c r="C470" s="4"/>
      <c r="D470" s="79"/>
      <c r="E470" s="81"/>
      <c r="F470" s="4"/>
      <c r="G470" s="4"/>
      <c r="H470" s="79"/>
      <c r="I470" s="81"/>
      <c r="J470" s="81"/>
      <c r="K470" s="138"/>
      <c r="L470" s="4"/>
      <c r="M470" s="139"/>
      <c r="N470" s="139"/>
      <c r="O470" s="139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81"/>
      <c r="C471" s="4"/>
      <c r="D471" s="79"/>
      <c r="E471" s="81"/>
      <c r="F471" s="4"/>
      <c r="G471" s="4"/>
      <c r="H471" s="79"/>
      <c r="I471" s="81"/>
      <c r="J471" s="81"/>
      <c r="K471" s="138"/>
      <c r="L471" s="4"/>
      <c r="M471" s="139"/>
      <c r="N471" s="139"/>
      <c r="O471" s="139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81"/>
      <c r="C472" s="4"/>
      <c r="D472" s="79"/>
      <c r="E472" s="81"/>
      <c r="F472" s="4"/>
      <c r="G472" s="4"/>
      <c r="H472" s="79"/>
      <c r="I472" s="81"/>
      <c r="J472" s="81"/>
      <c r="K472" s="138"/>
      <c r="L472" s="4"/>
      <c r="M472" s="139"/>
      <c r="N472" s="139"/>
      <c r="O472" s="139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81"/>
      <c r="C473" s="4"/>
      <c r="D473" s="79"/>
      <c r="E473" s="81"/>
      <c r="F473" s="4"/>
      <c r="G473" s="4"/>
      <c r="H473" s="79"/>
      <c r="I473" s="81"/>
      <c r="J473" s="81"/>
      <c r="K473" s="138"/>
      <c r="L473" s="4"/>
      <c r="M473" s="139"/>
      <c r="N473" s="139"/>
      <c r="O473" s="139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81"/>
      <c r="C474" s="4"/>
      <c r="D474" s="79"/>
      <c r="E474" s="81"/>
      <c r="F474" s="4"/>
      <c r="G474" s="4"/>
      <c r="H474" s="79"/>
      <c r="I474" s="81"/>
      <c r="J474" s="81"/>
      <c r="K474" s="138"/>
      <c r="L474" s="4"/>
      <c r="M474" s="139"/>
      <c r="N474" s="139"/>
      <c r="O474" s="139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81"/>
      <c r="C475" s="4"/>
      <c r="D475" s="79"/>
      <c r="E475" s="81"/>
      <c r="F475" s="4"/>
      <c r="G475" s="4"/>
      <c r="H475" s="79"/>
      <c r="I475" s="81"/>
      <c r="J475" s="81"/>
      <c r="K475" s="138"/>
      <c r="L475" s="4"/>
      <c r="M475" s="139"/>
      <c r="N475" s="139"/>
      <c r="O475" s="139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81"/>
      <c r="C476" s="4"/>
      <c r="D476" s="79"/>
      <c r="E476" s="81"/>
      <c r="F476" s="4"/>
      <c r="G476" s="4"/>
      <c r="H476" s="79"/>
      <c r="I476" s="81"/>
      <c r="J476" s="81"/>
      <c r="K476" s="138"/>
      <c r="L476" s="4"/>
      <c r="M476" s="139"/>
      <c r="N476" s="139"/>
      <c r="O476" s="139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81"/>
      <c r="C477" s="4"/>
      <c r="D477" s="79"/>
      <c r="E477" s="81"/>
      <c r="F477" s="4"/>
      <c r="G477" s="4"/>
      <c r="H477" s="79"/>
      <c r="I477" s="81"/>
      <c r="J477" s="81"/>
      <c r="K477" s="138"/>
      <c r="L477" s="4"/>
      <c r="M477" s="139"/>
      <c r="N477" s="139"/>
      <c r="O477" s="139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81"/>
      <c r="C478" s="4"/>
      <c r="D478" s="79"/>
      <c r="E478" s="81"/>
      <c r="F478" s="4"/>
      <c r="G478" s="4"/>
      <c r="H478" s="79"/>
      <c r="I478" s="81"/>
      <c r="J478" s="81"/>
      <c r="K478" s="138"/>
      <c r="L478" s="4"/>
      <c r="M478" s="139"/>
      <c r="N478" s="139"/>
      <c r="O478" s="139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81"/>
      <c r="C479" s="4"/>
      <c r="D479" s="79"/>
      <c r="E479" s="81"/>
      <c r="F479" s="4"/>
      <c r="G479" s="4"/>
      <c r="H479" s="79"/>
      <c r="I479" s="81"/>
      <c r="J479" s="81"/>
      <c r="K479" s="138"/>
      <c r="L479" s="4"/>
      <c r="M479" s="139"/>
      <c r="N479" s="139"/>
      <c r="O479" s="139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81"/>
      <c r="C480" s="4"/>
      <c r="D480" s="79"/>
      <c r="E480" s="81"/>
      <c r="F480" s="4"/>
      <c r="G480" s="4"/>
      <c r="H480" s="79"/>
      <c r="I480" s="81"/>
      <c r="J480" s="81"/>
      <c r="K480" s="138"/>
      <c r="L480" s="4"/>
      <c r="M480" s="139"/>
      <c r="N480" s="139"/>
      <c r="O480" s="139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81"/>
      <c r="C481" s="4"/>
      <c r="D481" s="79"/>
      <c r="E481" s="81"/>
      <c r="F481" s="4"/>
      <c r="G481" s="4"/>
      <c r="H481" s="79"/>
      <c r="I481" s="81"/>
      <c r="J481" s="81"/>
      <c r="K481" s="138"/>
      <c r="L481" s="4"/>
      <c r="M481" s="139"/>
      <c r="N481" s="139"/>
      <c r="O481" s="139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81"/>
      <c r="C482" s="4"/>
      <c r="D482" s="79"/>
      <c r="E482" s="81"/>
      <c r="F482" s="4"/>
      <c r="G482" s="4"/>
      <c r="H482" s="79"/>
      <c r="I482" s="81"/>
      <c r="J482" s="81"/>
      <c r="K482" s="138"/>
      <c r="L482" s="4"/>
      <c r="M482" s="139"/>
      <c r="N482" s="139"/>
      <c r="O482" s="139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81"/>
      <c r="C483" s="4"/>
      <c r="D483" s="79"/>
      <c r="E483" s="81"/>
      <c r="F483" s="4"/>
      <c r="G483" s="4"/>
      <c r="H483" s="79"/>
      <c r="I483" s="81"/>
      <c r="J483" s="81"/>
      <c r="K483" s="138"/>
      <c r="L483" s="4"/>
      <c r="M483" s="139"/>
      <c r="N483" s="139"/>
      <c r="O483" s="139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81"/>
      <c r="C484" s="4"/>
      <c r="D484" s="79"/>
      <c r="E484" s="81"/>
      <c r="F484" s="4"/>
      <c r="G484" s="4"/>
      <c r="H484" s="79"/>
      <c r="I484" s="81"/>
      <c r="J484" s="81"/>
      <c r="K484" s="138"/>
      <c r="L484" s="4"/>
      <c r="M484" s="139"/>
      <c r="N484" s="139"/>
      <c r="O484" s="139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81"/>
      <c r="C485" s="4"/>
      <c r="D485" s="79"/>
      <c r="E485" s="81"/>
      <c r="F485" s="4"/>
      <c r="G485" s="4"/>
      <c r="H485" s="79"/>
      <c r="I485" s="81"/>
      <c r="J485" s="81"/>
      <c r="K485" s="138"/>
      <c r="L485" s="4"/>
      <c r="M485" s="139"/>
      <c r="N485" s="139"/>
      <c r="O485" s="139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81"/>
      <c r="C486" s="4"/>
      <c r="D486" s="79"/>
      <c r="E486" s="81"/>
      <c r="F486" s="4"/>
      <c r="G486" s="4"/>
      <c r="H486" s="79"/>
      <c r="I486" s="81"/>
      <c r="J486" s="81"/>
      <c r="K486" s="138"/>
      <c r="L486" s="4"/>
      <c r="M486" s="139"/>
      <c r="N486" s="139"/>
      <c r="O486" s="139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81"/>
      <c r="C487" s="4"/>
      <c r="D487" s="79"/>
      <c r="E487" s="81"/>
      <c r="F487" s="4"/>
      <c r="G487" s="4"/>
      <c r="H487" s="79"/>
      <c r="I487" s="81"/>
      <c r="J487" s="81"/>
      <c r="K487" s="138"/>
      <c r="L487" s="4"/>
      <c r="M487" s="139"/>
      <c r="N487" s="139"/>
      <c r="O487" s="139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81"/>
      <c r="C488" s="4"/>
      <c r="D488" s="79"/>
      <c r="E488" s="81"/>
      <c r="F488" s="4"/>
      <c r="G488" s="4"/>
      <c r="H488" s="79"/>
      <c r="I488" s="81"/>
      <c r="J488" s="81"/>
      <c r="K488" s="138"/>
      <c r="L488" s="4"/>
      <c r="M488" s="139"/>
      <c r="N488" s="139"/>
      <c r="O488" s="139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81"/>
      <c r="C489" s="4"/>
      <c r="D489" s="79"/>
      <c r="E489" s="81"/>
      <c r="F489" s="4"/>
      <c r="G489" s="4"/>
      <c r="H489" s="79"/>
      <c r="I489" s="81"/>
      <c r="J489" s="81"/>
      <c r="K489" s="138"/>
      <c r="L489" s="4"/>
      <c r="M489" s="139"/>
      <c r="N489" s="139"/>
      <c r="O489" s="139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81"/>
      <c r="C490" s="4"/>
      <c r="D490" s="79"/>
      <c r="E490" s="81"/>
      <c r="F490" s="4"/>
      <c r="G490" s="4"/>
      <c r="H490" s="79"/>
      <c r="I490" s="81"/>
      <c r="J490" s="81"/>
      <c r="K490" s="138"/>
      <c r="L490" s="4"/>
      <c r="M490" s="139"/>
      <c r="N490" s="139"/>
      <c r="O490" s="139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81"/>
      <c r="C491" s="4"/>
      <c r="D491" s="79"/>
      <c r="E491" s="81"/>
      <c r="F491" s="4"/>
      <c r="G491" s="4"/>
      <c r="H491" s="79"/>
      <c r="I491" s="81"/>
      <c r="J491" s="81"/>
      <c r="K491" s="138"/>
      <c r="L491" s="4"/>
      <c r="M491" s="139"/>
      <c r="N491" s="139"/>
      <c r="O491" s="139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81"/>
      <c r="C492" s="4"/>
      <c r="D492" s="79"/>
      <c r="E492" s="81"/>
      <c r="F492" s="4"/>
      <c r="G492" s="4"/>
      <c r="H492" s="79"/>
      <c r="I492" s="81"/>
      <c r="J492" s="81"/>
      <c r="K492" s="138"/>
      <c r="L492" s="4"/>
      <c r="M492" s="139"/>
      <c r="N492" s="139"/>
      <c r="O492" s="139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81"/>
      <c r="C493" s="4"/>
      <c r="D493" s="79"/>
      <c r="E493" s="81"/>
      <c r="F493" s="4"/>
      <c r="G493" s="4"/>
      <c r="H493" s="79"/>
      <c r="I493" s="81"/>
      <c r="J493" s="81"/>
      <c r="K493" s="138"/>
      <c r="L493" s="4"/>
      <c r="M493" s="139"/>
      <c r="N493" s="139"/>
      <c r="O493" s="139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81"/>
      <c r="C494" s="4"/>
      <c r="D494" s="79"/>
      <c r="E494" s="81"/>
      <c r="F494" s="4"/>
      <c r="G494" s="4"/>
      <c r="H494" s="79"/>
      <c r="I494" s="81"/>
      <c r="J494" s="81"/>
      <c r="K494" s="138"/>
      <c r="L494" s="4"/>
      <c r="M494" s="139"/>
      <c r="N494" s="139"/>
      <c r="O494" s="139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81"/>
      <c r="C495" s="4"/>
      <c r="D495" s="79"/>
      <c r="E495" s="81"/>
      <c r="F495" s="4"/>
      <c r="G495" s="4"/>
      <c r="H495" s="79"/>
      <c r="I495" s="81"/>
      <c r="J495" s="81"/>
      <c r="K495" s="138"/>
      <c r="L495" s="4"/>
      <c r="M495" s="139"/>
      <c r="N495" s="139"/>
      <c r="O495" s="139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81"/>
      <c r="C496" s="4"/>
      <c r="D496" s="79"/>
      <c r="E496" s="81"/>
      <c r="F496" s="4"/>
      <c r="G496" s="4"/>
      <c r="H496" s="79"/>
      <c r="I496" s="81"/>
      <c r="J496" s="81"/>
      <c r="K496" s="138"/>
      <c r="L496" s="4"/>
      <c r="M496" s="139"/>
      <c r="N496" s="139"/>
      <c r="O496" s="139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81"/>
      <c r="C497" s="4"/>
      <c r="D497" s="79"/>
      <c r="E497" s="81"/>
      <c r="F497" s="4"/>
      <c r="G497" s="4"/>
      <c r="H497" s="79"/>
      <c r="I497" s="81"/>
      <c r="J497" s="81"/>
      <c r="K497" s="138"/>
      <c r="L497" s="4"/>
      <c r="M497" s="139"/>
      <c r="N497" s="139"/>
      <c r="O497" s="139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81"/>
      <c r="C498" s="4"/>
      <c r="D498" s="79"/>
      <c r="E498" s="81"/>
      <c r="F498" s="4"/>
      <c r="G498" s="4"/>
      <c r="H498" s="79"/>
      <c r="I498" s="81"/>
      <c r="J498" s="81"/>
      <c r="K498" s="138"/>
      <c r="L498" s="4"/>
      <c r="M498" s="139"/>
      <c r="N498" s="139"/>
      <c r="O498" s="139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81"/>
      <c r="C499" s="4"/>
      <c r="D499" s="79"/>
      <c r="E499" s="81"/>
      <c r="F499" s="4"/>
      <c r="G499" s="4"/>
      <c r="H499" s="79"/>
      <c r="I499" s="81"/>
      <c r="J499" s="81"/>
      <c r="K499" s="138"/>
      <c r="L499" s="4"/>
      <c r="M499" s="139"/>
      <c r="N499" s="139"/>
      <c r="O499" s="139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81"/>
      <c r="C500" s="4"/>
      <c r="D500" s="79"/>
      <c r="E500" s="81"/>
      <c r="F500" s="4"/>
      <c r="G500" s="4"/>
      <c r="H500" s="79"/>
      <c r="I500" s="81"/>
      <c r="J500" s="81"/>
      <c r="K500" s="138"/>
      <c r="L500" s="4"/>
      <c r="M500" s="139"/>
      <c r="N500" s="139"/>
      <c r="O500" s="139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81"/>
      <c r="C501" s="4"/>
      <c r="D501" s="79"/>
      <c r="E501" s="81"/>
      <c r="F501" s="4"/>
      <c r="G501" s="4"/>
      <c r="H501" s="79"/>
      <c r="I501" s="81"/>
      <c r="J501" s="81"/>
      <c r="K501" s="138"/>
      <c r="L501" s="4"/>
      <c r="M501" s="139"/>
      <c r="N501" s="139"/>
      <c r="O501" s="139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81"/>
      <c r="C502" s="4"/>
      <c r="D502" s="79"/>
      <c r="E502" s="81"/>
      <c r="F502" s="4"/>
      <c r="G502" s="4"/>
      <c r="H502" s="79"/>
      <c r="I502" s="81"/>
      <c r="J502" s="81"/>
      <c r="K502" s="138"/>
      <c r="L502" s="4"/>
      <c r="M502" s="139"/>
      <c r="N502" s="139"/>
      <c r="O502" s="139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81"/>
      <c r="C503" s="4"/>
      <c r="D503" s="79"/>
      <c r="E503" s="81"/>
      <c r="F503" s="4"/>
      <c r="G503" s="4"/>
      <c r="H503" s="79"/>
      <c r="I503" s="81"/>
      <c r="J503" s="81"/>
      <c r="K503" s="138"/>
      <c r="L503" s="4"/>
      <c r="M503" s="139"/>
      <c r="N503" s="139"/>
      <c r="O503" s="139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81"/>
      <c r="C504" s="4"/>
      <c r="D504" s="79"/>
      <c r="E504" s="81"/>
      <c r="F504" s="4"/>
      <c r="G504" s="4"/>
      <c r="H504" s="79"/>
      <c r="I504" s="81"/>
      <c r="J504" s="81"/>
      <c r="K504" s="138"/>
      <c r="L504" s="4"/>
      <c r="M504" s="139"/>
      <c r="N504" s="139"/>
      <c r="O504" s="139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81"/>
      <c r="C505" s="4"/>
      <c r="D505" s="79"/>
      <c r="E505" s="81"/>
      <c r="F505" s="4"/>
      <c r="G505" s="4"/>
      <c r="H505" s="79"/>
      <c r="I505" s="81"/>
      <c r="J505" s="81"/>
      <c r="K505" s="138"/>
      <c r="L505" s="4"/>
      <c r="M505" s="139"/>
      <c r="N505" s="139"/>
      <c r="O505" s="139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81"/>
      <c r="C506" s="4"/>
      <c r="D506" s="79"/>
      <c r="E506" s="81"/>
      <c r="F506" s="4"/>
      <c r="G506" s="4"/>
      <c r="H506" s="79"/>
      <c r="I506" s="81"/>
      <c r="J506" s="81"/>
      <c r="K506" s="138"/>
      <c r="L506" s="4"/>
      <c r="M506" s="139"/>
      <c r="N506" s="139"/>
      <c r="O506" s="139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81"/>
      <c r="C507" s="4"/>
      <c r="D507" s="79"/>
      <c r="E507" s="81"/>
      <c r="F507" s="4"/>
      <c r="G507" s="4"/>
      <c r="H507" s="79"/>
      <c r="I507" s="81"/>
      <c r="J507" s="81"/>
      <c r="K507" s="138"/>
      <c r="L507" s="4"/>
      <c r="M507" s="139"/>
      <c r="N507" s="139"/>
      <c r="O507" s="139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81"/>
      <c r="C508" s="4"/>
      <c r="D508" s="79"/>
      <c r="E508" s="81"/>
      <c r="F508" s="4"/>
      <c r="G508" s="4"/>
      <c r="H508" s="79"/>
      <c r="I508" s="81"/>
      <c r="J508" s="81"/>
      <c r="K508" s="138"/>
      <c r="L508" s="4"/>
      <c r="M508" s="139"/>
      <c r="N508" s="139"/>
      <c r="O508" s="139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81"/>
      <c r="C509" s="4"/>
      <c r="D509" s="79"/>
      <c r="E509" s="81"/>
      <c r="F509" s="4"/>
      <c r="G509" s="4"/>
      <c r="H509" s="79"/>
      <c r="I509" s="81"/>
      <c r="J509" s="81"/>
      <c r="K509" s="138"/>
      <c r="L509" s="4"/>
      <c r="M509" s="139"/>
      <c r="N509" s="139"/>
      <c r="O509" s="139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81"/>
      <c r="C510" s="4"/>
      <c r="D510" s="79"/>
      <c r="E510" s="81"/>
      <c r="F510" s="4"/>
      <c r="G510" s="4"/>
      <c r="H510" s="79"/>
      <c r="I510" s="81"/>
      <c r="J510" s="81"/>
      <c r="K510" s="138"/>
      <c r="L510" s="4"/>
      <c r="M510" s="139"/>
      <c r="N510" s="139"/>
      <c r="O510" s="139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81"/>
      <c r="C511" s="4"/>
      <c r="D511" s="79"/>
      <c r="E511" s="81"/>
      <c r="F511" s="4"/>
      <c r="G511" s="4"/>
      <c r="H511" s="79"/>
      <c r="I511" s="81"/>
      <c r="J511" s="81"/>
      <c r="K511" s="138"/>
      <c r="L511" s="4"/>
      <c r="M511" s="139"/>
      <c r="N511" s="139"/>
      <c r="O511" s="139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81"/>
      <c r="C512" s="4"/>
      <c r="D512" s="79"/>
      <c r="E512" s="81"/>
      <c r="F512" s="4"/>
      <c r="G512" s="4"/>
      <c r="H512" s="79"/>
      <c r="I512" s="81"/>
      <c r="J512" s="81"/>
      <c r="K512" s="138"/>
      <c r="L512" s="4"/>
      <c r="M512" s="139"/>
      <c r="N512" s="139"/>
      <c r="O512" s="139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81"/>
      <c r="C513" s="4"/>
      <c r="D513" s="79"/>
      <c r="E513" s="81"/>
      <c r="F513" s="4"/>
      <c r="G513" s="4"/>
      <c r="H513" s="79"/>
      <c r="I513" s="81"/>
      <c r="J513" s="81"/>
      <c r="K513" s="138"/>
      <c r="L513" s="4"/>
      <c r="M513" s="139"/>
      <c r="N513" s="139"/>
      <c r="O513" s="139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81"/>
      <c r="C514" s="4"/>
      <c r="D514" s="79"/>
      <c r="E514" s="81"/>
      <c r="F514" s="4"/>
      <c r="G514" s="4"/>
      <c r="H514" s="79"/>
      <c r="I514" s="81"/>
      <c r="J514" s="81"/>
      <c r="K514" s="138"/>
      <c r="L514" s="4"/>
      <c r="M514" s="139"/>
      <c r="N514" s="139"/>
      <c r="O514" s="139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81"/>
      <c r="C515" s="4"/>
      <c r="D515" s="79"/>
      <c r="E515" s="81"/>
      <c r="F515" s="4"/>
      <c r="G515" s="4"/>
      <c r="H515" s="79"/>
      <c r="I515" s="81"/>
      <c r="J515" s="81"/>
      <c r="K515" s="138"/>
      <c r="L515" s="4"/>
      <c r="M515" s="139"/>
      <c r="N515" s="139"/>
      <c r="O515" s="139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81"/>
      <c r="C516" s="4"/>
      <c r="D516" s="79"/>
      <c r="E516" s="81"/>
      <c r="F516" s="4"/>
      <c r="G516" s="4"/>
      <c r="H516" s="79"/>
      <c r="I516" s="81"/>
      <c r="J516" s="81"/>
      <c r="K516" s="138"/>
      <c r="L516" s="4"/>
      <c r="M516" s="139"/>
      <c r="N516" s="139"/>
      <c r="O516" s="139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81"/>
      <c r="C517" s="4"/>
      <c r="D517" s="79"/>
      <c r="E517" s="81"/>
      <c r="F517" s="4"/>
      <c r="G517" s="4"/>
      <c r="H517" s="79"/>
      <c r="I517" s="81"/>
      <c r="J517" s="81"/>
      <c r="K517" s="138"/>
      <c r="L517" s="4"/>
      <c r="M517" s="139"/>
      <c r="N517" s="139"/>
      <c r="O517" s="139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81"/>
      <c r="C518" s="4"/>
      <c r="D518" s="79"/>
      <c r="E518" s="81"/>
      <c r="F518" s="4"/>
      <c r="G518" s="4"/>
      <c r="H518" s="79"/>
      <c r="I518" s="81"/>
      <c r="J518" s="81"/>
      <c r="K518" s="138"/>
      <c r="L518" s="4"/>
      <c r="M518" s="139"/>
      <c r="N518" s="139"/>
      <c r="O518" s="139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81"/>
      <c r="C519" s="4"/>
      <c r="D519" s="79"/>
      <c r="E519" s="81"/>
      <c r="F519" s="4"/>
      <c r="G519" s="4"/>
      <c r="H519" s="79"/>
      <c r="I519" s="81"/>
      <c r="J519" s="81"/>
      <c r="K519" s="138"/>
      <c r="L519" s="4"/>
      <c r="M519" s="139"/>
      <c r="N519" s="139"/>
      <c r="O519" s="139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81"/>
      <c r="C520" s="4"/>
      <c r="D520" s="79"/>
      <c r="E520" s="81"/>
      <c r="F520" s="4"/>
      <c r="G520" s="4"/>
      <c r="H520" s="79"/>
      <c r="I520" s="81"/>
      <c r="J520" s="81"/>
      <c r="K520" s="138"/>
      <c r="L520" s="4"/>
      <c r="M520" s="139"/>
      <c r="N520" s="139"/>
      <c r="O520" s="139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81"/>
      <c r="C521" s="4"/>
      <c r="D521" s="79"/>
      <c r="E521" s="81"/>
      <c r="F521" s="4"/>
      <c r="G521" s="4"/>
      <c r="H521" s="79"/>
      <c r="I521" s="81"/>
      <c r="J521" s="81"/>
      <c r="K521" s="138"/>
      <c r="L521" s="4"/>
      <c r="M521" s="139"/>
      <c r="N521" s="139"/>
      <c r="O521" s="139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81"/>
      <c r="C522" s="4"/>
      <c r="D522" s="79"/>
      <c r="E522" s="81"/>
      <c r="F522" s="4"/>
      <c r="G522" s="4"/>
      <c r="H522" s="79"/>
      <c r="I522" s="81"/>
      <c r="J522" s="81"/>
      <c r="K522" s="138"/>
      <c r="L522" s="4"/>
      <c r="M522" s="139"/>
      <c r="N522" s="139"/>
      <c r="O522" s="139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81"/>
      <c r="C523" s="4"/>
      <c r="D523" s="79"/>
      <c r="E523" s="81"/>
      <c r="F523" s="4"/>
      <c r="G523" s="4"/>
      <c r="H523" s="79"/>
      <c r="I523" s="81"/>
      <c r="J523" s="81"/>
      <c r="K523" s="138"/>
      <c r="L523" s="4"/>
      <c r="M523" s="139"/>
      <c r="N523" s="139"/>
      <c r="O523" s="139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81"/>
      <c r="C524" s="4"/>
      <c r="D524" s="79"/>
      <c r="E524" s="81"/>
      <c r="F524" s="4"/>
      <c r="G524" s="4"/>
      <c r="H524" s="79"/>
      <c r="I524" s="81"/>
      <c r="J524" s="81"/>
      <c r="K524" s="138"/>
      <c r="L524" s="4"/>
      <c r="M524" s="139"/>
      <c r="N524" s="139"/>
      <c r="O524" s="139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81"/>
      <c r="C525" s="4"/>
      <c r="D525" s="79"/>
      <c r="E525" s="81"/>
      <c r="F525" s="4"/>
      <c r="G525" s="4"/>
      <c r="H525" s="79"/>
      <c r="I525" s="81"/>
      <c r="J525" s="81"/>
      <c r="K525" s="138"/>
      <c r="L525" s="4"/>
      <c r="M525" s="139"/>
      <c r="N525" s="139"/>
      <c r="O525" s="139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81"/>
      <c r="C526" s="4"/>
      <c r="D526" s="79"/>
      <c r="E526" s="81"/>
      <c r="F526" s="4"/>
      <c r="G526" s="4"/>
      <c r="H526" s="79"/>
      <c r="I526" s="81"/>
      <c r="J526" s="81"/>
      <c r="K526" s="138"/>
      <c r="L526" s="4"/>
      <c r="M526" s="139"/>
      <c r="N526" s="139"/>
      <c r="O526" s="139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81"/>
      <c r="C527" s="4"/>
      <c r="D527" s="79"/>
      <c r="E527" s="81"/>
      <c r="F527" s="4"/>
      <c r="G527" s="4"/>
      <c r="H527" s="79"/>
      <c r="I527" s="81"/>
      <c r="J527" s="81"/>
      <c r="K527" s="138"/>
      <c r="L527" s="4"/>
      <c r="M527" s="139"/>
      <c r="N527" s="139"/>
      <c r="O527" s="139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81"/>
      <c r="C528" s="4"/>
      <c r="D528" s="79"/>
      <c r="E528" s="81"/>
      <c r="F528" s="4"/>
      <c r="G528" s="4"/>
      <c r="H528" s="79"/>
      <c r="I528" s="81"/>
      <c r="J528" s="81"/>
      <c r="K528" s="138"/>
      <c r="L528" s="4"/>
      <c r="M528" s="139"/>
      <c r="N528" s="139"/>
      <c r="O528" s="139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81"/>
      <c r="C529" s="4"/>
      <c r="D529" s="79"/>
      <c r="E529" s="81"/>
      <c r="F529" s="4"/>
      <c r="G529" s="4"/>
      <c r="H529" s="79"/>
      <c r="I529" s="81"/>
      <c r="J529" s="81"/>
      <c r="K529" s="138"/>
      <c r="L529" s="4"/>
      <c r="M529" s="139"/>
      <c r="N529" s="139"/>
      <c r="O529" s="139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81"/>
      <c r="C530" s="4"/>
      <c r="D530" s="79"/>
      <c r="E530" s="81"/>
      <c r="F530" s="4"/>
      <c r="G530" s="4"/>
      <c r="H530" s="79"/>
      <c r="I530" s="81"/>
      <c r="J530" s="81"/>
      <c r="K530" s="138"/>
      <c r="L530" s="4"/>
      <c r="M530" s="139"/>
      <c r="N530" s="139"/>
      <c r="O530" s="139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81"/>
      <c r="C531" s="4"/>
      <c r="D531" s="79"/>
      <c r="E531" s="81"/>
      <c r="F531" s="4"/>
      <c r="G531" s="4"/>
      <c r="H531" s="79"/>
      <c r="I531" s="81"/>
      <c r="J531" s="81"/>
      <c r="K531" s="138"/>
      <c r="L531" s="4"/>
      <c r="M531" s="139"/>
      <c r="N531" s="139"/>
      <c r="O531" s="139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81"/>
      <c r="C532" s="4"/>
      <c r="D532" s="79"/>
      <c r="E532" s="81"/>
      <c r="F532" s="4"/>
      <c r="G532" s="4"/>
      <c r="H532" s="79"/>
      <c r="I532" s="81"/>
      <c r="J532" s="81"/>
      <c r="K532" s="138"/>
      <c r="L532" s="4"/>
      <c r="M532" s="139"/>
      <c r="N532" s="139"/>
      <c r="O532" s="139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81"/>
      <c r="C533" s="4"/>
      <c r="D533" s="79"/>
      <c r="E533" s="81"/>
      <c r="F533" s="4"/>
      <c r="G533" s="4"/>
      <c r="H533" s="79"/>
      <c r="I533" s="81"/>
      <c r="J533" s="81"/>
      <c r="K533" s="138"/>
      <c r="L533" s="4"/>
      <c r="M533" s="139"/>
      <c r="N533" s="139"/>
      <c r="O533" s="139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81"/>
      <c r="C534" s="4"/>
      <c r="D534" s="79"/>
      <c r="E534" s="81"/>
      <c r="F534" s="4"/>
      <c r="G534" s="4"/>
      <c r="H534" s="79"/>
      <c r="I534" s="81"/>
      <c r="J534" s="81"/>
      <c r="K534" s="138"/>
      <c r="L534" s="4"/>
      <c r="M534" s="139"/>
      <c r="N534" s="139"/>
      <c r="O534" s="139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81"/>
      <c r="C535" s="4"/>
      <c r="D535" s="79"/>
      <c r="E535" s="81"/>
      <c r="F535" s="4"/>
      <c r="G535" s="4"/>
      <c r="H535" s="79"/>
      <c r="I535" s="81"/>
      <c r="J535" s="81"/>
      <c r="K535" s="138"/>
      <c r="L535" s="4"/>
      <c r="M535" s="139"/>
      <c r="N535" s="139"/>
      <c r="O535" s="139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81"/>
      <c r="C536" s="4"/>
      <c r="D536" s="79"/>
      <c r="E536" s="81"/>
      <c r="F536" s="4"/>
      <c r="G536" s="4"/>
      <c r="H536" s="79"/>
      <c r="I536" s="81"/>
      <c r="J536" s="81"/>
      <c r="K536" s="138"/>
      <c r="L536" s="4"/>
      <c r="M536" s="139"/>
      <c r="N536" s="139"/>
      <c r="O536" s="139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81"/>
      <c r="C537" s="4"/>
      <c r="D537" s="79"/>
      <c r="E537" s="81"/>
      <c r="F537" s="4"/>
      <c r="G537" s="4"/>
      <c r="H537" s="79"/>
      <c r="I537" s="81"/>
      <c r="J537" s="81"/>
      <c r="K537" s="138"/>
      <c r="L537" s="4"/>
      <c r="M537" s="139"/>
      <c r="N537" s="139"/>
      <c r="O537" s="139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81"/>
      <c r="C538" s="4"/>
      <c r="D538" s="79"/>
      <c r="E538" s="81"/>
      <c r="F538" s="4"/>
      <c r="G538" s="4"/>
      <c r="H538" s="79"/>
      <c r="I538" s="81"/>
      <c r="J538" s="81"/>
      <c r="K538" s="138"/>
      <c r="L538" s="4"/>
      <c r="M538" s="139"/>
      <c r="N538" s="139"/>
      <c r="O538" s="139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81"/>
      <c r="C539" s="4"/>
      <c r="D539" s="79"/>
      <c r="E539" s="81"/>
      <c r="F539" s="4"/>
      <c r="G539" s="4"/>
      <c r="H539" s="79"/>
      <c r="I539" s="81"/>
      <c r="J539" s="81"/>
      <c r="K539" s="138"/>
      <c r="L539" s="4"/>
      <c r="M539" s="139"/>
      <c r="N539" s="139"/>
      <c r="O539" s="139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81"/>
      <c r="C540" s="4"/>
      <c r="D540" s="79"/>
      <c r="E540" s="81"/>
      <c r="F540" s="4"/>
      <c r="G540" s="4"/>
      <c r="H540" s="79"/>
      <c r="I540" s="81"/>
      <c r="J540" s="81"/>
      <c r="K540" s="138"/>
      <c r="L540" s="4"/>
      <c r="M540" s="139"/>
      <c r="N540" s="139"/>
      <c r="O540" s="139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81"/>
      <c r="C541" s="4"/>
      <c r="D541" s="79"/>
      <c r="E541" s="81"/>
      <c r="F541" s="4"/>
      <c r="G541" s="4"/>
      <c r="H541" s="79"/>
      <c r="I541" s="81"/>
      <c r="J541" s="81"/>
      <c r="K541" s="138"/>
      <c r="L541" s="4"/>
      <c r="M541" s="139"/>
      <c r="N541" s="139"/>
      <c r="O541" s="139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81"/>
      <c r="C542" s="4"/>
      <c r="D542" s="79"/>
      <c r="E542" s="81"/>
      <c r="F542" s="4"/>
      <c r="G542" s="4"/>
      <c r="H542" s="79"/>
      <c r="I542" s="81"/>
      <c r="J542" s="81"/>
      <c r="K542" s="138"/>
      <c r="L542" s="4"/>
      <c r="M542" s="139"/>
      <c r="N542" s="139"/>
      <c r="O542" s="139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81"/>
      <c r="C543" s="4"/>
      <c r="D543" s="79"/>
      <c r="E543" s="81"/>
      <c r="F543" s="4"/>
      <c r="G543" s="4"/>
      <c r="H543" s="79"/>
      <c r="I543" s="81"/>
      <c r="J543" s="81"/>
      <c r="K543" s="138"/>
      <c r="L543" s="4"/>
      <c r="M543" s="139"/>
      <c r="N543" s="139"/>
      <c r="O543" s="139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81"/>
      <c r="C544" s="4"/>
      <c r="D544" s="79"/>
      <c r="E544" s="81"/>
      <c r="F544" s="4"/>
      <c r="G544" s="4"/>
      <c r="H544" s="79"/>
      <c r="I544" s="81"/>
      <c r="J544" s="81"/>
      <c r="K544" s="138"/>
      <c r="L544" s="4"/>
      <c r="M544" s="139"/>
      <c r="N544" s="139"/>
      <c r="O544" s="139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81"/>
      <c r="C545" s="4"/>
      <c r="D545" s="79"/>
      <c r="E545" s="81"/>
      <c r="F545" s="4"/>
      <c r="G545" s="4"/>
      <c r="H545" s="79"/>
      <c r="I545" s="81"/>
      <c r="J545" s="81"/>
      <c r="K545" s="138"/>
      <c r="L545" s="4"/>
      <c r="M545" s="139"/>
      <c r="N545" s="139"/>
      <c r="O545" s="139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81"/>
      <c r="C546" s="4"/>
      <c r="D546" s="79"/>
      <c r="E546" s="81"/>
      <c r="F546" s="4"/>
      <c r="G546" s="4"/>
      <c r="H546" s="79"/>
      <c r="I546" s="81"/>
      <c r="J546" s="81"/>
      <c r="K546" s="138"/>
      <c r="L546" s="4"/>
      <c r="M546" s="139"/>
      <c r="N546" s="139"/>
      <c r="O546" s="139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81"/>
      <c r="C547" s="4"/>
      <c r="D547" s="79"/>
      <c r="E547" s="81"/>
      <c r="F547" s="4"/>
      <c r="G547" s="4"/>
      <c r="H547" s="79"/>
      <c r="I547" s="81"/>
      <c r="J547" s="81"/>
      <c r="K547" s="138"/>
      <c r="L547" s="4"/>
      <c r="M547" s="139"/>
      <c r="N547" s="139"/>
      <c r="O547" s="139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81"/>
      <c r="C548" s="4"/>
      <c r="D548" s="79"/>
      <c r="E548" s="81"/>
      <c r="F548" s="4"/>
      <c r="G548" s="4"/>
      <c r="H548" s="79"/>
      <c r="I548" s="81"/>
      <c r="J548" s="81"/>
      <c r="K548" s="138"/>
      <c r="L548" s="4"/>
      <c r="M548" s="139"/>
      <c r="N548" s="139"/>
      <c r="O548" s="139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81"/>
      <c r="C549" s="4"/>
      <c r="D549" s="79"/>
      <c r="E549" s="81"/>
      <c r="F549" s="4"/>
      <c r="G549" s="4"/>
      <c r="H549" s="79"/>
      <c r="I549" s="81"/>
      <c r="J549" s="81"/>
      <c r="K549" s="138"/>
      <c r="L549" s="4"/>
      <c r="M549" s="139"/>
      <c r="N549" s="139"/>
      <c r="O549" s="139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81"/>
      <c r="C550" s="4"/>
      <c r="D550" s="79"/>
      <c r="E550" s="81"/>
      <c r="F550" s="4"/>
      <c r="G550" s="4"/>
      <c r="H550" s="79"/>
      <c r="I550" s="81"/>
      <c r="J550" s="81"/>
      <c r="K550" s="138"/>
      <c r="L550" s="4"/>
      <c r="M550" s="139"/>
      <c r="N550" s="139"/>
      <c r="O550" s="139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81"/>
      <c r="C551" s="4"/>
      <c r="D551" s="79"/>
      <c r="E551" s="81"/>
      <c r="F551" s="4"/>
      <c r="G551" s="4"/>
      <c r="H551" s="79"/>
      <c r="I551" s="81"/>
      <c r="J551" s="81"/>
      <c r="K551" s="138"/>
      <c r="L551" s="4"/>
      <c r="M551" s="139"/>
      <c r="N551" s="139"/>
      <c r="O551" s="139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81"/>
      <c r="C552" s="4"/>
      <c r="D552" s="79"/>
      <c r="E552" s="81"/>
      <c r="F552" s="4"/>
      <c r="G552" s="4"/>
      <c r="H552" s="79"/>
      <c r="I552" s="81"/>
      <c r="J552" s="81"/>
      <c r="K552" s="138"/>
      <c r="L552" s="4"/>
      <c r="M552" s="139"/>
      <c r="N552" s="139"/>
      <c r="O552" s="139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81"/>
      <c r="C553" s="4"/>
      <c r="D553" s="79"/>
      <c r="E553" s="81"/>
      <c r="F553" s="4"/>
      <c r="G553" s="4"/>
      <c r="H553" s="79"/>
      <c r="I553" s="81"/>
      <c r="J553" s="81"/>
      <c r="K553" s="138"/>
      <c r="L553" s="4"/>
      <c r="M553" s="139"/>
      <c r="N553" s="139"/>
      <c r="O553" s="139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81"/>
      <c r="C554" s="4"/>
      <c r="D554" s="79"/>
      <c r="E554" s="81"/>
      <c r="F554" s="4"/>
      <c r="G554" s="4"/>
      <c r="H554" s="79"/>
      <c r="I554" s="81"/>
      <c r="J554" s="81"/>
      <c r="K554" s="138"/>
      <c r="L554" s="4"/>
      <c r="M554" s="139"/>
      <c r="N554" s="139"/>
      <c r="O554" s="139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81"/>
      <c r="C555" s="4"/>
      <c r="D555" s="79"/>
      <c r="E555" s="81"/>
      <c r="F555" s="4"/>
      <c r="G555" s="4"/>
      <c r="H555" s="79"/>
      <c r="I555" s="81"/>
      <c r="J555" s="81"/>
      <c r="K555" s="138"/>
      <c r="L555" s="4"/>
      <c r="M555" s="139"/>
      <c r="N555" s="139"/>
      <c r="O555" s="139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81"/>
      <c r="C556" s="4"/>
      <c r="D556" s="79"/>
      <c r="E556" s="81"/>
      <c r="F556" s="4"/>
      <c r="G556" s="4"/>
      <c r="H556" s="79"/>
      <c r="I556" s="81"/>
      <c r="J556" s="81"/>
      <c r="K556" s="138"/>
      <c r="L556" s="4"/>
      <c r="M556" s="139"/>
      <c r="N556" s="139"/>
      <c r="O556" s="139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81"/>
      <c r="C557" s="4"/>
      <c r="D557" s="79"/>
      <c r="E557" s="81"/>
      <c r="F557" s="4"/>
      <c r="G557" s="4"/>
      <c r="H557" s="79"/>
      <c r="I557" s="81"/>
      <c r="J557" s="81"/>
      <c r="K557" s="138"/>
      <c r="L557" s="4"/>
      <c r="M557" s="139"/>
      <c r="N557" s="139"/>
      <c r="O557" s="139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81"/>
      <c r="C558" s="4"/>
      <c r="D558" s="79"/>
      <c r="E558" s="81"/>
      <c r="F558" s="4"/>
      <c r="G558" s="4"/>
      <c r="H558" s="79"/>
      <c r="I558" s="81"/>
      <c r="J558" s="81"/>
      <c r="K558" s="138"/>
      <c r="L558" s="4"/>
      <c r="M558" s="139"/>
      <c r="N558" s="139"/>
      <c r="O558" s="139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81"/>
      <c r="C559" s="4"/>
      <c r="D559" s="79"/>
      <c r="E559" s="81"/>
      <c r="F559" s="4"/>
      <c r="G559" s="4"/>
      <c r="H559" s="79"/>
      <c r="I559" s="81"/>
      <c r="J559" s="81"/>
      <c r="K559" s="138"/>
      <c r="L559" s="4"/>
      <c r="M559" s="139"/>
      <c r="N559" s="139"/>
      <c r="O559" s="139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81"/>
      <c r="C560" s="4"/>
      <c r="D560" s="79"/>
      <c r="E560" s="81"/>
      <c r="F560" s="4"/>
      <c r="G560" s="4"/>
      <c r="H560" s="79"/>
      <c r="I560" s="81"/>
      <c r="J560" s="81"/>
      <c r="K560" s="138"/>
      <c r="L560" s="4"/>
      <c r="M560" s="139"/>
      <c r="N560" s="139"/>
      <c r="O560" s="139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81"/>
      <c r="C561" s="4"/>
      <c r="D561" s="79"/>
      <c r="E561" s="81"/>
      <c r="F561" s="4"/>
      <c r="G561" s="4"/>
      <c r="H561" s="79"/>
      <c r="I561" s="81"/>
      <c r="J561" s="81"/>
      <c r="K561" s="138"/>
      <c r="L561" s="4"/>
      <c r="M561" s="139"/>
      <c r="N561" s="139"/>
      <c r="O561" s="139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81"/>
      <c r="C562" s="4"/>
      <c r="D562" s="79"/>
      <c r="E562" s="81"/>
      <c r="F562" s="4"/>
      <c r="G562" s="4"/>
      <c r="H562" s="79"/>
      <c r="I562" s="81"/>
      <c r="J562" s="81"/>
      <c r="K562" s="138"/>
      <c r="L562" s="4"/>
      <c r="M562" s="139"/>
      <c r="N562" s="139"/>
      <c r="O562" s="139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81"/>
      <c r="C563" s="4"/>
      <c r="D563" s="79"/>
      <c r="E563" s="81"/>
      <c r="F563" s="4"/>
      <c r="G563" s="4"/>
      <c r="H563" s="79"/>
      <c r="I563" s="81"/>
      <c r="J563" s="81"/>
      <c r="K563" s="138"/>
      <c r="L563" s="4"/>
      <c r="M563" s="139"/>
      <c r="N563" s="139"/>
      <c r="O563" s="139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81"/>
      <c r="C564" s="4"/>
      <c r="D564" s="79"/>
      <c r="E564" s="81"/>
      <c r="F564" s="4"/>
      <c r="G564" s="4"/>
      <c r="H564" s="79"/>
      <c r="I564" s="81"/>
      <c r="J564" s="81"/>
      <c r="K564" s="138"/>
      <c r="L564" s="4"/>
      <c r="M564" s="139"/>
      <c r="N564" s="139"/>
      <c r="O564" s="139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81"/>
      <c r="C565" s="4"/>
      <c r="D565" s="79"/>
      <c r="E565" s="81"/>
      <c r="F565" s="4"/>
      <c r="G565" s="4"/>
      <c r="H565" s="79"/>
      <c r="I565" s="81"/>
      <c r="J565" s="81"/>
      <c r="K565" s="138"/>
      <c r="L565" s="4"/>
      <c r="M565" s="139"/>
      <c r="N565" s="139"/>
      <c r="O565" s="139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81"/>
      <c r="C566" s="4"/>
      <c r="D566" s="79"/>
      <c r="E566" s="81"/>
      <c r="F566" s="4"/>
      <c r="G566" s="4"/>
      <c r="H566" s="79"/>
      <c r="I566" s="81"/>
      <c r="J566" s="81"/>
      <c r="K566" s="138"/>
      <c r="L566" s="4"/>
      <c r="M566" s="139"/>
      <c r="N566" s="139"/>
      <c r="O566" s="139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81"/>
      <c r="C567" s="4"/>
      <c r="D567" s="79"/>
      <c r="E567" s="81"/>
      <c r="F567" s="4"/>
      <c r="G567" s="4"/>
      <c r="H567" s="79"/>
      <c r="I567" s="81"/>
      <c r="J567" s="81"/>
      <c r="K567" s="138"/>
      <c r="L567" s="4"/>
      <c r="M567" s="139"/>
      <c r="N567" s="139"/>
      <c r="O567" s="139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81"/>
      <c r="C568" s="4"/>
      <c r="D568" s="79"/>
      <c r="E568" s="81"/>
      <c r="F568" s="4"/>
      <c r="G568" s="4"/>
      <c r="H568" s="79"/>
      <c r="I568" s="81"/>
      <c r="J568" s="81"/>
      <c r="K568" s="138"/>
      <c r="L568" s="4"/>
      <c r="M568" s="139"/>
      <c r="N568" s="139"/>
      <c r="O568" s="139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81"/>
      <c r="C569" s="4"/>
      <c r="D569" s="79"/>
      <c r="E569" s="81"/>
      <c r="F569" s="4"/>
      <c r="G569" s="4"/>
      <c r="H569" s="79"/>
      <c r="I569" s="81"/>
      <c r="J569" s="81"/>
      <c r="K569" s="138"/>
      <c r="L569" s="4"/>
      <c r="M569" s="139"/>
      <c r="N569" s="139"/>
      <c r="O569" s="139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81"/>
      <c r="C570" s="4"/>
      <c r="D570" s="79"/>
      <c r="E570" s="81"/>
      <c r="F570" s="4"/>
      <c r="G570" s="4"/>
      <c r="H570" s="79"/>
      <c r="I570" s="81"/>
      <c r="J570" s="81"/>
      <c r="K570" s="138"/>
      <c r="L570" s="4"/>
      <c r="M570" s="139"/>
      <c r="N570" s="139"/>
      <c r="O570" s="139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81"/>
      <c r="C571" s="4"/>
      <c r="D571" s="79"/>
      <c r="E571" s="81"/>
      <c r="F571" s="4"/>
      <c r="G571" s="4"/>
      <c r="H571" s="79"/>
      <c r="I571" s="81"/>
      <c r="J571" s="81"/>
      <c r="K571" s="138"/>
      <c r="L571" s="4"/>
      <c r="M571" s="139"/>
      <c r="N571" s="139"/>
      <c r="O571" s="139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81"/>
      <c r="C572" s="4"/>
      <c r="D572" s="79"/>
      <c r="E572" s="81"/>
      <c r="F572" s="4"/>
      <c r="G572" s="4"/>
      <c r="H572" s="79"/>
      <c r="I572" s="81"/>
      <c r="J572" s="81"/>
      <c r="K572" s="138"/>
      <c r="L572" s="4"/>
      <c r="M572" s="139"/>
      <c r="N572" s="139"/>
      <c r="O572" s="139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81"/>
      <c r="C573" s="4"/>
      <c r="D573" s="79"/>
      <c r="E573" s="81"/>
      <c r="F573" s="4"/>
      <c r="G573" s="4"/>
      <c r="H573" s="79"/>
      <c r="I573" s="81"/>
      <c r="J573" s="81"/>
      <c r="K573" s="138"/>
      <c r="L573" s="4"/>
      <c r="M573" s="139"/>
      <c r="N573" s="139"/>
      <c r="O573" s="139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81"/>
      <c r="C574" s="4"/>
      <c r="D574" s="79"/>
      <c r="E574" s="81"/>
      <c r="F574" s="4"/>
      <c r="G574" s="4"/>
      <c r="H574" s="79"/>
      <c r="I574" s="81"/>
      <c r="J574" s="81"/>
      <c r="K574" s="138"/>
      <c r="L574" s="4"/>
      <c r="M574" s="139"/>
      <c r="N574" s="139"/>
      <c r="O574" s="139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81"/>
      <c r="C575" s="4"/>
      <c r="D575" s="79"/>
      <c r="E575" s="81"/>
      <c r="F575" s="4"/>
      <c r="G575" s="4"/>
      <c r="H575" s="79"/>
      <c r="I575" s="81"/>
      <c r="J575" s="81"/>
      <c r="K575" s="138"/>
      <c r="L575" s="4"/>
      <c r="M575" s="139"/>
      <c r="N575" s="139"/>
      <c r="O575" s="139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81"/>
      <c r="C576" s="4"/>
      <c r="D576" s="79"/>
      <c r="E576" s="81"/>
      <c r="F576" s="4"/>
      <c r="G576" s="4"/>
      <c r="H576" s="79"/>
      <c r="I576" s="81"/>
      <c r="J576" s="81"/>
      <c r="K576" s="138"/>
      <c r="L576" s="4"/>
      <c r="M576" s="139"/>
      <c r="N576" s="139"/>
      <c r="O576" s="139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81"/>
      <c r="C577" s="4"/>
      <c r="D577" s="79"/>
      <c r="E577" s="81"/>
      <c r="F577" s="4"/>
      <c r="G577" s="4"/>
      <c r="H577" s="79"/>
      <c r="I577" s="81"/>
      <c r="J577" s="81"/>
      <c r="K577" s="138"/>
      <c r="L577" s="4"/>
      <c r="M577" s="139"/>
      <c r="N577" s="139"/>
      <c r="O577" s="139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81"/>
      <c r="C578" s="4"/>
      <c r="D578" s="79"/>
      <c r="E578" s="81"/>
      <c r="F578" s="4"/>
      <c r="G578" s="4"/>
      <c r="H578" s="79"/>
      <c r="I578" s="81"/>
      <c r="J578" s="81"/>
      <c r="K578" s="138"/>
      <c r="L578" s="4"/>
      <c r="M578" s="139"/>
      <c r="N578" s="139"/>
      <c r="O578" s="139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81"/>
      <c r="C579" s="4"/>
      <c r="D579" s="79"/>
      <c r="E579" s="81"/>
      <c r="F579" s="4"/>
      <c r="G579" s="4"/>
      <c r="H579" s="79"/>
      <c r="I579" s="81"/>
      <c r="J579" s="81"/>
      <c r="K579" s="138"/>
      <c r="L579" s="4"/>
      <c r="M579" s="139"/>
      <c r="N579" s="139"/>
      <c r="O579" s="139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81"/>
      <c r="C580" s="4"/>
      <c r="D580" s="79"/>
      <c r="E580" s="81"/>
      <c r="F580" s="4"/>
      <c r="G580" s="4"/>
      <c r="H580" s="79"/>
      <c r="I580" s="81"/>
      <c r="J580" s="81"/>
      <c r="K580" s="138"/>
      <c r="L580" s="4"/>
      <c r="M580" s="139"/>
      <c r="N580" s="139"/>
      <c r="O580" s="139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81"/>
      <c r="C581" s="4"/>
      <c r="D581" s="79"/>
      <c r="E581" s="81"/>
      <c r="F581" s="4"/>
      <c r="G581" s="4"/>
      <c r="H581" s="79"/>
      <c r="I581" s="81"/>
      <c r="J581" s="81"/>
      <c r="K581" s="138"/>
      <c r="L581" s="4"/>
      <c r="M581" s="139"/>
      <c r="N581" s="139"/>
      <c r="O581" s="139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81"/>
      <c r="C582" s="4"/>
      <c r="D582" s="79"/>
      <c r="E582" s="81"/>
      <c r="F582" s="4"/>
      <c r="G582" s="4"/>
      <c r="H582" s="79"/>
      <c r="I582" s="81"/>
      <c r="J582" s="81"/>
      <c r="K582" s="138"/>
      <c r="L582" s="4"/>
      <c r="M582" s="139"/>
      <c r="N582" s="139"/>
      <c r="O582" s="139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81"/>
      <c r="C583" s="4"/>
      <c r="D583" s="79"/>
      <c r="E583" s="81"/>
      <c r="F583" s="4"/>
      <c r="G583" s="4"/>
      <c r="H583" s="79"/>
      <c r="I583" s="81"/>
      <c r="J583" s="81"/>
      <c r="K583" s="138"/>
      <c r="L583" s="4"/>
      <c r="M583" s="139"/>
      <c r="N583" s="139"/>
      <c r="O583" s="139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81"/>
      <c r="C584" s="4"/>
      <c r="D584" s="79"/>
      <c r="E584" s="81"/>
      <c r="F584" s="4"/>
      <c r="G584" s="4"/>
      <c r="H584" s="79"/>
      <c r="I584" s="81"/>
      <c r="J584" s="81"/>
      <c r="K584" s="138"/>
      <c r="L584" s="4"/>
      <c r="M584" s="139"/>
      <c r="N584" s="139"/>
      <c r="O584" s="139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81"/>
      <c r="C585" s="4"/>
      <c r="D585" s="79"/>
      <c r="E585" s="81"/>
      <c r="F585" s="4"/>
      <c r="G585" s="4"/>
      <c r="H585" s="79"/>
      <c r="I585" s="81"/>
      <c r="J585" s="81"/>
      <c r="K585" s="138"/>
      <c r="L585" s="4"/>
      <c r="M585" s="139"/>
      <c r="N585" s="139"/>
      <c r="O585" s="139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81"/>
      <c r="C586" s="4"/>
      <c r="D586" s="79"/>
      <c r="E586" s="81"/>
      <c r="F586" s="4"/>
      <c r="G586" s="4"/>
      <c r="H586" s="79"/>
      <c r="I586" s="81"/>
      <c r="J586" s="81"/>
      <c r="K586" s="138"/>
      <c r="L586" s="4"/>
      <c r="M586" s="139"/>
      <c r="N586" s="139"/>
      <c r="O586" s="139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81"/>
      <c r="C587" s="4"/>
      <c r="D587" s="79"/>
      <c r="E587" s="81"/>
      <c r="F587" s="4"/>
      <c r="G587" s="4"/>
      <c r="H587" s="79"/>
      <c r="I587" s="81"/>
      <c r="J587" s="81"/>
      <c r="K587" s="138"/>
      <c r="L587" s="4"/>
      <c r="M587" s="139"/>
      <c r="N587" s="139"/>
      <c r="O587" s="139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81"/>
      <c r="C588" s="4"/>
      <c r="D588" s="79"/>
      <c r="E588" s="81"/>
      <c r="F588" s="4"/>
      <c r="G588" s="4"/>
      <c r="H588" s="79"/>
      <c r="I588" s="81"/>
      <c r="J588" s="81"/>
      <c r="K588" s="138"/>
      <c r="L588" s="4"/>
      <c r="M588" s="139"/>
      <c r="N588" s="139"/>
      <c r="O588" s="139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81"/>
      <c r="C589" s="4"/>
      <c r="D589" s="79"/>
      <c r="E589" s="81"/>
      <c r="F589" s="4"/>
      <c r="G589" s="4"/>
      <c r="H589" s="79"/>
      <c r="I589" s="81"/>
      <c r="J589" s="81"/>
      <c r="K589" s="138"/>
      <c r="L589" s="4"/>
      <c r="M589" s="139"/>
      <c r="N589" s="139"/>
      <c r="O589" s="139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81"/>
      <c r="C590" s="4"/>
      <c r="D590" s="79"/>
      <c r="E590" s="81"/>
      <c r="F590" s="4"/>
      <c r="G590" s="4"/>
      <c r="H590" s="79"/>
      <c r="I590" s="81"/>
      <c r="J590" s="81"/>
      <c r="K590" s="138"/>
      <c r="L590" s="4"/>
      <c r="M590" s="139"/>
      <c r="N590" s="139"/>
      <c r="O590" s="139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81"/>
      <c r="C591" s="4"/>
      <c r="D591" s="79"/>
      <c r="E591" s="81"/>
      <c r="F591" s="4"/>
      <c r="G591" s="4"/>
      <c r="H591" s="79"/>
      <c r="I591" s="81"/>
      <c r="J591" s="81"/>
      <c r="K591" s="138"/>
      <c r="L591" s="4"/>
      <c r="M591" s="139"/>
      <c r="N591" s="139"/>
      <c r="O591" s="139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81"/>
      <c r="C592" s="4"/>
      <c r="D592" s="79"/>
      <c r="E592" s="81"/>
      <c r="F592" s="4"/>
      <c r="G592" s="4"/>
      <c r="H592" s="79"/>
      <c r="I592" s="81"/>
      <c r="J592" s="81"/>
      <c r="K592" s="138"/>
      <c r="L592" s="4"/>
      <c r="M592" s="139"/>
      <c r="N592" s="139"/>
      <c r="O592" s="139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81"/>
      <c r="C593" s="4"/>
      <c r="D593" s="79"/>
      <c r="E593" s="81"/>
      <c r="F593" s="4"/>
      <c r="G593" s="4"/>
      <c r="H593" s="79"/>
      <c r="I593" s="81"/>
      <c r="J593" s="81"/>
      <c r="K593" s="138"/>
      <c r="L593" s="4"/>
      <c r="M593" s="139"/>
      <c r="N593" s="139"/>
      <c r="O593" s="139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81"/>
      <c r="C594" s="4"/>
      <c r="D594" s="79"/>
      <c r="E594" s="81"/>
      <c r="F594" s="4"/>
      <c r="G594" s="4"/>
      <c r="H594" s="79"/>
      <c r="I594" s="81"/>
      <c r="J594" s="81"/>
      <c r="K594" s="138"/>
      <c r="L594" s="4"/>
      <c r="M594" s="139"/>
      <c r="N594" s="139"/>
      <c r="O594" s="139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81"/>
      <c r="C595" s="4"/>
      <c r="D595" s="79"/>
      <c r="E595" s="81"/>
      <c r="F595" s="4"/>
      <c r="G595" s="4"/>
      <c r="H595" s="79"/>
      <c r="I595" s="81"/>
      <c r="J595" s="81"/>
      <c r="K595" s="138"/>
      <c r="L595" s="4"/>
      <c r="M595" s="139"/>
      <c r="N595" s="139"/>
      <c r="O595" s="139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81"/>
      <c r="C596" s="4"/>
      <c r="D596" s="79"/>
      <c r="E596" s="81"/>
      <c r="F596" s="4"/>
      <c r="G596" s="4"/>
      <c r="H596" s="79"/>
      <c r="I596" s="81"/>
      <c r="J596" s="81"/>
      <c r="K596" s="138"/>
      <c r="L596" s="4"/>
      <c r="M596" s="139"/>
      <c r="N596" s="139"/>
      <c r="O596" s="139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81"/>
      <c r="C597" s="4"/>
      <c r="D597" s="79"/>
      <c r="E597" s="81"/>
      <c r="F597" s="4"/>
      <c r="G597" s="4"/>
      <c r="H597" s="79"/>
      <c r="I597" s="81"/>
      <c r="J597" s="81"/>
      <c r="K597" s="138"/>
      <c r="L597" s="4"/>
      <c r="M597" s="139"/>
      <c r="N597" s="139"/>
      <c r="O597" s="139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81"/>
      <c r="C598" s="4"/>
      <c r="D598" s="79"/>
      <c r="E598" s="81"/>
      <c r="F598" s="4"/>
      <c r="G598" s="4"/>
      <c r="H598" s="79"/>
      <c r="I598" s="81"/>
      <c r="J598" s="81"/>
      <c r="K598" s="138"/>
      <c r="L598" s="4"/>
      <c r="M598" s="139"/>
      <c r="N598" s="139"/>
      <c r="O598" s="139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81"/>
      <c r="C599" s="4"/>
      <c r="D599" s="79"/>
      <c r="E599" s="81"/>
      <c r="F599" s="4"/>
      <c r="G599" s="4"/>
      <c r="H599" s="79"/>
      <c r="I599" s="81"/>
      <c r="J599" s="81"/>
      <c r="K599" s="138"/>
      <c r="L599" s="4"/>
      <c r="M599" s="139"/>
      <c r="N599" s="139"/>
      <c r="O599" s="139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81"/>
      <c r="C600" s="4"/>
      <c r="D600" s="79"/>
      <c r="E600" s="81"/>
      <c r="F600" s="4"/>
      <c r="G600" s="4"/>
      <c r="H600" s="79"/>
      <c r="I600" s="81"/>
      <c r="J600" s="81"/>
      <c r="K600" s="138"/>
      <c r="L600" s="4"/>
      <c r="M600" s="139"/>
      <c r="N600" s="139"/>
      <c r="O600" s="139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81"/>
      <c r="C601" s="4"/>
      <c r="D601" s="79"/>
      <c r="E601" s="81"/>
      <c r="F601" s="4"/>
      <c r="G601" s="4"/>
      <c r="H601" s="79"/>
      <c r="I601" s="81"/>
      <c r="J601" s="81"/>
      <c r="K601" s="138"/>
      <c r="L601" s="4"/>
      <c r="M601" s="139"/>
      <c r="N601" s="139"/>
      <c r="O601" s="139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81"/>
      <c r="C602" s="4"/>
      <c r="D602" s="79"/>
      <c r="E602" s="81"/>
      <c r="F602" s="4"/>
      <c r="G602" s="4"/>
      <c r="H602" s="79"/>
      <c r="I602" s="81"/>
      <c r="J602" s="81"/>
      <c r="K602" s="138"/>
      <c r="L602" s="4"/>
      <c r="M602" s="139"/>
      <c r="N602" s="139"/>
      <c r="O602" s="139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81"/>
      <c r="C603" s="4"/>
      <c r="D603" s="79"/>
      <c r="E603" s="81"/>
      <c r="F603" s="4"/>
      <c r="G603" s="4"/>
      <c r="H603" s="79"/>
      <c r="I603" s="81"/>
      <c r="J603" s="81"/>
      <c r="K603" s="138"/>
      <c r="L603" s="4"/>
      <c r="M603" s="139"/>
      <c r="N603" s="139"/>
      <c r="O603" s="139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81"/>
      <c r="C604" s="4"/>
      <c r="D604" s="79"/>
      <c r="E604" s="81"/>
      <c r="F604" s="4"/>
      <c r="G604" s="4"/>
      <c r="H604" s="79"/>
      <c r="I604" s="81"/>
      <c r="J604" s="81"/>
      <c r="K604" s="138"/>
      <c r="L604" s="4"/>
      <c r="M604" s="139"/>
      <c r="N604" s="139"/>
      <c r="O604" s="139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81"/>
      <c r="C605" s="4"/>
      <c r="D605" s="79"/>
      <c r="E605" s="81"/>
      <c r="F605" s="4"/>
      <c r="G605" s="4"/>
      <c r="H605" s="79"/>
      <c r="I605" s="81"/>
      <c r="J605" s="81"/>
      <c r="K605" s="138"/>
      <c r="L605" s="4"/>
      <c r="M605" s="139"/>
      <c r="N605" s="139"/>
      <c r="O605" s="139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81"/>
      <c r="C606" s="4"/>
      <c r="D606" s="79"/>
      <c r="E606" s="81"/>
      <c r="F606" s="4"/>
      <c r="G606" s="4"/>
      <c r="H606" s="79"/>
      <c r="I606" s="81"/>
      <c r="J606" s="81"/>
      <c r="K606" s="138"/>
      <c r="L606" s="4"/>
      <c r="M606" s="139"/>
      <c r="N606" s="139"/>
      <c r="O606" s="139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81"/>
      <c r="C607" s="4"/>
      <c r="D607" s="79"/>
      <c r="E607" s="81"/>
      <c r="F607" s="4"/>
      <c r="G607" s="4"/>
      <c r="H607" s="79"/>
      <c r="I607" s="81"/>
      <c r="J607" s="81"/>
      <c r="K607" s="138"/>
      <c r="L607" s="4"/>
      <c r="M607" s="139"/>
      <c r="N607" s="139"/>
      <c r="O607" s="139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81"/>
      <c r="C608" s="4"/>
      <c r="D608" s="79"/>
      <c r="E608" s="81"/>
      <c r="F608" s="4"/>
      <c r="G608" s="4"/>
      <c r="H608" s="79"/>
      <c r="I608" s="81"/>
      <c r="J608" s="81"/>
      <c r="K608" s="138"/>
      <c r="L608" s="4"/>
      <c r="M608" s="139"/>
      <c r="N608" s="139"/>
      <c r="O608" s="139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81"/>
      <c r="C609" s="4"/>
      <c r="D609" s="79"/>
      <c r="E609" s="81"/>
      <c r="F609" s="4"/>
      <c r="G609" s="4"/>
      <c r="H609" s="79"/>
      <c r="I609" s="81"/>
      <c r="J609" s="81"/>
      <c r="K609" s="138"/>
      <c r="L609" s="4"/>
      <c r="M609" s="139"/>
      <c r="N609" s="139"/>
      <c r="O609" s="139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81"/>
      <c r="C610" s="4"/>
      <c r="D610" s="79"/>
      <c r="E610" s="81"/>
      <c r="F610" s="4"/>
      <c r="G610" s="4"/>
      <c r="H610" s="79"/>
      <c r="I610" s="81"/>
      <c r="J610" s="81"/>
      <c r="K610" s="138"/>
      <c r="L610" s="4"/>
      <c r="M610" s="139"/>
      <c r="N610" s="139"/>
      <c r="O610" s="139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81"/>
      <c r="C611" s="4"/>
      <c r="D611" s="79"/>
      <c r="E611" s="81"/>
      <c r="F611" s="4"/>
      <c r="G611" s="4"/>
      <c r="H611" s="79"/>
      <c r="I611" s="81"/>
      <c r="J611" s="81"/>
      <c r="K611" s="138"/>
      <c r="L611" s="4"/>
      <c r="M611" s="139"/>
      <c r="N611" s="139"/>
      <c r="O611" s="139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81"/>
      <c r="C612" s="4"/>
      <c r="D612" s="79"/>
      <c r="E612" s="81"/>
      <c r="F612" s="4"/>
      <c r="G612" s="4"/>
      <c r="H612" s="79"/>
      <c r="I612" s="81"/>
      <c r="J612" s="81"/>
      <c r="K612" s="138"/>
      <c r="L612" s="4"/>
      <c r="M612" s="139"/>
      <c r="N612" s="139"/>
      <c r="O612" s="139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81"/>
      <c r="C613" s="4"/>
      <c r="D613" s="79"/>
      <c r="E613" s="81"/>
      <c r="F613" s="4"/>
      <c r="G613" s="4"/>
      <c r="H613" s="79"/>
      <c r="I613" s="81"/>
      <c r="J613" s="81"/>
      <c r="K613" s="138"/>
      <c r="L613" s="4"/>
      <c r="M613" s="139"/>
      <c r="N613" s="139"/>
      <c r="O613" s="139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81"/>
      <c r="C614" s="4"/>
      <c r="D614" s="79"/>
      <c r="E614" s="81"/>
      <c r="F614" s="4"/>
      <c r="G614" s="4"/>
      <c r="H614" s="79"/>
      <c r="I614" s="81"/>
      <c r="J614" s="81"/>
      <c r="K614" s="138"/>
      <c r="L614" s="4"/>
      <c r="M614" s="139"/>
      <c r="N614" s="139"/>
      <c r="O614" s="139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81"/>
      <c r="C615" s="4"/>
      <c r="D615" s="79"/>
      <c r="E615" s="81"/>
      <c r="F615" s="4"/>
      <c r="G615" s="4"/>
      <c r="H615" s="79"/>
      <c r="I615" s="81"/>
      <c r="J615" s="81"/>
      <c r="K615" s="138"/>
      <c r="L615" s="4"/>
      <c r="M615" s="139"/>
      <c r="N615" s="139"/>
      <c r="O615" s="139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81"/>
      <c r="C616" s="4"/>
      <c r="D616" s="79"/>
      <c r="E616" s="81"/>
      <c r="F616" s="4"/>
      <c r="G616" s="4"/>
      <c r="H616" s="79"/>
      <c r="I616" s="81"/>
      <c r="J616" s="81"/>
      <c r="K616" s="138"/>
      <c r="L616" s="4"/>
      <c r="M616" s="139"/>
      <c r="N616" s="139"/>
      <c r="O616" s="139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81"/>
      <c r="C617" s="4"/>
      <c r="D617" s="79"/>
      <c r="E617" s="81"/>
      <c r="F617" s="4"/>
      <c r="G617" s="4"/>
      <c r="H617" s="79"/>
      <c r="I617" s="81"/>
      <c r="J617" s="81"/>
      <c r="K617" s="138"/>
      <c r="L617" s="4"/>
      <c r="M617" s="139"/>
      <c r="N617" s="139"/>
      <c r="O617" s="139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81"/>
      <c r="C618" s="4"/>
      <c r="D618" s="79"/>
      <c r="E618" s="81"/>
      <c r="F618" s="4"/>
      <c r="G618" s="4"/>
      <c r="H618" s="79"/>
      <c r="I618" s="81"/>
      <c r="J618" s="81"/>
      <c r="K618" s="138"/>
      <c r="L618" s="4"/>
      <c r="M618" s="139"/>
      <c r="N618" s="139"/>
      <c r="O618" s="139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81"/>
      <c r="C619" s="4"/>
      <c r="D619" s="79"/>
      <c r="E619" s="81"/>
      <c r="F619" s="4"/>
      <c r="G619" s="4"/>
      <c r="H619" s="79"/>
      <c r="I619" s="81"/>
      <c r="J619" s="81"/>
      <c r="K619" s="138"/>
      <c r="L619" s="4"/>
      <c r="M619" s="139"/>
      <c r="N619" s="139"/>
      <c r="O619" s="139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81"/>
      <c r="C620" s="4"/>
      <c r="D620" s="79"/>
      <c r="E620" s="81"/>
      <c r="F620" s="4"/>
      <c r="G620" s="4"/>
      <c r="H620" s="79"/>
      <c r="I620" s="81"/>
      <c r="J620" s="81"/>
      <c r="K620" s="138"/>
      <c r="L620" s="4"/>
      <c r="M620" s="139"/>
      <c r="N620" s="139"/>
      <c r="O620" s="139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81"/>
      <c r="C621" s="4"/>
      <c r="D621" s="79"/>
      <c r="E621" s="81"/>
      <c r="F621" s="4"/>
      <c r="G621" s="4"/>
      <c r="H621" s="79"/>
      <c r="I621" s="81"/>
      <c r="J621" s="81"/>
      <c r="K621" s="138"/>
      <c r="L621" s="4"/>
      <c r="M621" s="139"/>
      <c r="N621" s="139"/>
      <c r="O621" s="139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81"/>
      <c r="C622" s="4"/>
      <c r="D622" s="79"/>
      <c r="E622" s="81"/>
      <c r="F622" s="4"/>
      <c r="G622" s="4"/>
      <c r="H622" s="79"/>
      <c r="I622" s="81"/>
      <c r="J622" s="81"/>
      <c r="K622" s="138"/>
      <c r="L622" s="4"/>
      <c r="M622" s="139"/>
      <c r="N622" s="139"/>
      <c r="O622" s="139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81"/>
      <c r="C623" s="4"/>
      <c r="D623" s="79"/>
      <c r="E623" s="81"/>
      <c r="F623" s="4"/>
      <c r="G623" s="4"/>
      <c r="H623" s="79"/>
      <c r="I623" s="81"/>
      <c r="J623" s="81"/>
      <c r="K623" s="138"/>
      <c r="L623" s="4"/>
      <c r="M623" s="139"/>
      <c r="N623" s="139"/>
      <c r="O623" s="139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81"/>
      <c r="C624" s="4"/>
      <c r="D624" s="79"/>
      <c r="E624" s="81"/>
      <c r="F624" s="4"/>
      <c r="G624" s="4"/>
      <c r="H624" s="79"/>
      <c r="I624" s="81"/>
      <c r="J624" s="81"/>
      <c r="K624" s="138"/>
      <c r="L624" s="4"/>
      <c r="M624" s="139"/>
      <c r="N624" s="139"/>
      <c r="O624" s="139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81"/>
      <c r="C625" s="4"/>
      <c r="D625" s="79"/>
      <c r="E625" s="81"/>
      <c r="F625" s="4"/>
      <c r="G625" s="4"/>
      <c r="H625" s="79"/>
      <c r="I625" s="81"/>
      <c r="J625" s="81"/>
      <c r="K625" s="138"/>
      <c r="L625" s="4"/>
      <c r="M625" s="139"/>
      <c r="N625" s="139"/>
      <c r="O625" s="139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81"/>
      <c r="C626" s="4"/>
      <c r="D626" s="79"/>
      <c r="E626" s="81"/>
      <c r="F626" s="4"/>
      <c r="G626" s="4"/>
      <c r="H626" s="79"/>
      <c r="I626" s="81"/>
      <c r="J626" s="81"/>
      <c r="K626" s="138"/>
      <c r="L626" s="4"/>
      <c r="M626" s="139"/>
      <c r="N626" s="139"/>
      <c r="O626" s="139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81"/>
      <c r="C627" s="4"/>
      <c r="D627" s="79"/>
      <c r="E627" s="81"/>
      <c r="F627" s="4"/>
      <c r="G627" s="4"/>
      <c r="H627" s="79"/>
      <c r="I627" s="81"/>
      <c r="J627" s="81"/>
      <c r="K627" s="138"/>
      <c r="L627" s="4"/>
      <c r="M627" s="139"/>
      <c r="N627" s="139"/>
      <c r="O627" s="139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81"/>
      <c r="C628" s="4"/>
      <c r="D628" s="79"/>
      <c r="E628" s="81"/>
      <c r="F628" s="4"/>
      <c r="G628" s="4"/>
      <c r="H628" s="79"/>
      <c r="I628" s="81"/>
      <c r="J628" s="81"/>
      <c r="K628" s="138"/>
      <c r="L628" s="4"/>
      <c r="M628" s="139"/>
      <c r="N628" s="139"/>
      <c r="O628" s="139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81"/>
      <c r="C629" s="4"/>
      <c r="D629" s="79"/>
      <c r="E629" s="81"/>
      <c r="F629" s="4"/>
      <c r="G629" s="4"/>
      <c r="H629" s="79"/>
      <c r="I629" s="81"/>
      <c r="J629" s="81"/>
      <c r="K629" s="138"/>
      <c r="L629" s="4"/>
      <c r="M629" s="139"/>
      <c r="N629" s="139"/>
      <c r="O629" s="139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81"/>
      <c r="C630" s="4"/>
      <c r="D630" s="79"/>
      <c r="E630" s="81"/>
      <c r="F630" s="4"/>
      <c r="G630" s="4"/>
      <c r="H630" s="79"/>
      <c r="I630" s="81"/>
      <c r="J630" s="81"/>
      <c r="K630" s="138"/>
      <c r="L630" s="4"/>
      <c r="M630" s="139"/>
      <c r="N630" s="139"/>
      <c r="O630" s="139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81"/>
      <c r="C631" s="4"/>
      <c r="D631" s="79"/>
      <c r="E631" s="81"/>
      <c r="F631" s="4"/>
      <c r="G631" s="4"/>
      <c r="H631" s="79"/>
      <c r="I631" s="81"/>
      <c r="J631" s="81"/>
      <c r="K631" s="138"/>
      <c r="L631" s="4"/>
      <c r="M631" s="139"/>
      <c r="N631" s="139"/>
      <c r="O631" s="139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81"/>
      <c r="C632" s="4"/>
      <c r="D632" s="79"/>
      <c r="E632" s="81"/>
      <c r="F632" s="4"/>
      <c r="G632" s="4"/>
      <c r="H632" s="79"/>
      <c r="I632" s="81"/>
      <c r="J632" s="81"/>
      <c r="K632" s="138"/>
      <c r="L632" s="4"/>
      <c r="M632" s="139"/>
      <c r="N632" s="139"/>
      <c r="O632" s="139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81"/>
      <c r="C633" s="4"/>
      <c r="D633" s="79"/>
      <c r="E633" s="81"/>
      <c r="F633" s="4"/>
      <c r="G633" s="4"/>
      <c r="H633" s="79"/>
      <c r="I633" s="81"/>
      <c r="J633" s="81"/>
      <c r="K633" s="138"/>
      <c r="L633" s="4"/>
      <c r="M633" s="139"/>
      <c r="N633" s="139"/>
      <c r="O633" s="139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81"/>
      <c r="C634" s="4"/>
      <c r="D634" s="79"/>
      <c r="E634" s="81"/>
      <c r="F634" s="4"/>
      <c r="G634" s="4"/>
      <c r="H634" s="79"/>
      <c r="I634" s="81"/>
      <c r="J634" s="81"/>
      <c r="K634" s="138"/>
      <c r="L634" s="4"/>
      <c r="M634" s="139"/>
      <c r="N634" s="139"/>
      <c r="O634" s="139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81"/>
      <c r="C635" s="4"/>
      <c r="D635" s="79"/>
      <c r="E635" s="81"/>
      <c r="F635" s="4"/>
      <c r="G635" s="4"/>
      <c r="H635" s="79"/>
      <c r="I635" s="81"/>
      <c r="J635" s="81"/>
      <c r="K635" s="138"/>
      <c r="L635" s="4"/>
      <c r="M635" s="139"/>
      <c r="N635" s="139"/>
      <c r="O635" s="139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81"/>
      <c r="C636" s="4"/>
      <c r="D636" s="79"/>
      <c r="E636" s="81"/>
      <c r="F636" s="4"/>
      <c r="G636" s="4"/>
      <c r="H636" s="79"/>
      <c r="I636" s="81"/>
      <c r="J636" s="81"/>
      <c r="K636" s="138"/>
      <c r="L636" s="4"/>
      <c r="M636" s="139"/>
      <c r="N636" s="139"/>
      <c r="O636" s="139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81"/>
      <c r="C637" s="4"/>
      <c r="D637" s="79"/>
      <c r="E637" s="81"/>
      <c r="F637" s="4"/>
      <c r="G637" s="4"/>
      <c r="H637" s="79"/>
      <c r="I637" s="81"/>
      <c r="J637" s="81"/>
      <c r="K637" s="138"/>
      <c r="L637" s="4"/>
      <c r="M637" s="139"/>
      <c r="N637" s="139"/>
      <c r="O637" s="139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81"/>
      <c r="C638" s="4"/>
      <c r="D638" s="79"/>
      <c r="E638" s="81"/>
      <c r="F638" s="4"/>
      <c r="G638" s="4"/>
      <c r="H638" s="79"/>
      <c r="I638" s="81"/>
      <c r="J638" s="81"/>
      <c r="K638" s="138"/>
      <c r="L638" s="4"/>
      <c r="M638" s="139"/>
      <c r="N638" s="139"/>
      <c r="O638" s="139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81"/>
      <c r="C639" s="4"/>
      <c r="D639" s="79"/>
      <c r="E639" s="81"/>
      <c r="F639" s="4"/>
      <c r="G639" s="4"/>
      <c r="H639" s="79"/>
      <c r="I639" s="81"/>
      <c r="J639" s="81"/>
      <c r="K639" s="138"/>
      <c r="L639" s="4"/>
      <c r="M639" s="139"/>
      <c r="N639" s="139"/>
      <c r="O639" s="139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81"/>
      <c r="C640" s="4"/>
      <c r="D640" s="79"/>
      <c r="E640" s="81"/>
      <c r="F640" s="4"/>
      <c r="G640" s="4"/>
      <c r="H640" s="79"/>
      <c r="I640" s="81"/>
      <c r="J640" s="81"/>
      <c r="K640" s="138"/>
      <c r="L640" s="4"/>
      <c r="M640" s="139"/>
      <c r="N640" s="139"/>
      <c r="O640" s="139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81"/>
      <c r="C641" s="4"/>
      <c r="D641" s="79"/>
      <c r="E641" s="81"/>
      <c r="F641" s="4"/>
      <c r="G641" s="4"/>
      <c r="H641" s="79"/>
      <c r="I641" s="81"/>
      <c r="J641" s="81"/>
      <c r="K641" s="138"/>
      <c r="L641" s="4"/>
      <c r="M641" s="139"/>
      <c r="N641" s="139"/>
      <c r="O641" s="139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81"/>
      <c r="C642" s="4"/>
      <c r="D642" s="79"/>
      <c r="E642" s="81"/>
      <c r="F642" s="4"/>
      <c r="G642" s="4"/>
      <c r="H642" s="79"/>
      <c r="I642" s="81"/>
      <c r="J642" s="81"/>
      <c r="K642" s="138"/>
      <c r="L642" s="4"/>
      <c r="M642" s="139"/>
      <c r="N642" s="139"/>
      <c r="O642" s="139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81"/>
      <c r="C643" s="4"/>
      <c r="D643" s="79"/>
      <c r="E643" s="81"/>
      <c r="F643" s="4"/>
      <c r="G643" s="4"/>
      <c r="H643" s="79"/>
      <c r="I643" s="81"/>
      <c r="J643" s="81"/>
      <c r="K643" s="138"/>
      <c r="L643" s="4"/>
      <c r="M643" s="139"/>
      <c r="N643" s="139"/>
      <c r="O643" s="139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81"/>
      <c r="C644" s="4"/>
      <c r="D644" s="79"/>
      <c r="E644" s="81"/>
      <c r="F644" s="4"/>
      <c r="G644" s="4"/>
      <c r="H644" s="79"/>
      <c r="I644" s="81"/>
      <c r="J644" s="81"/>
      <c r="K644" s="138"/>
      <c r="L644" s="4"/>
      <c r="M644" s="139"/>
      <c r="N644" s="139"/>
      <c r="O644" s="139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81"/>
      <c r="C645" s="4"/>
      <c r="D645" s="79"/>
      <c r="E645" s="81"/>
      <c r="F645" s="4"/>
      <c r="G645" s="4"/>
      <c r="H645" s="79"/>
      <c r="I645" s="81"/>
      <c r="J645" s="81"/>
      <c r="K645" s="138"/>
      <c r="L645" s="4"/>
      <c r="M645" s="139"/>
      <c r="N645" s="139"/>
      <c r="O645" s="139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81"/>
      <c r="C646" s="4"/>
      <c r="D646" s="79"/>
      <c r="E646" s="81"/>
      <c r="F646" s="4"/>
      <c r="G646" s="4"/>
      <c r="H646" s="79"/>
      <c r="I646" s="81"/>
      <c r="J646" s="81"/>
      <c r="K646" s="138"/>
      <c r="L646" s="4"/>
      <c r="M646" s="139"/>
      <c r="N646" s="139"/>
      <c r="O646" s="139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81"/>
      <c r="C647" s="4"/>
      <c r="D647" s="79"/>
      <c r="E647" s="81"/>
      <c r="F647" s="4"/>
      <c r="G647" s="4"/>
      <c r="H647" s="79"/>
      <c r="I647" s="81"/>
      <c r="J647" s="81"/>
      <c r="K647" s="138"/>
      <c r="L647" s="4"/>
      <c r="M647" s="139"/>
      <c r="N647" s="139"/>
      <c r="O647" s="139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81"/>
      <c r="C648" s="4"/>
      <c r="D648" s="79"/>
      <c r="E648" s="81"/>
      <c r="F648" s="4"/>
      <c r="G648" s="4"/>
      <c r="H648" s="79"/>
      <c r="I648" s="81"/>
      <c r="J648" s="81"/>
      <c r="K648" s="138"/>
      <c r="L648" s="4"/>
      <c r="M648" s="139"/>
      <c r="N648" s="139"/>
      <c r="O648" s="139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81"/>
      <c r="C649" s="4"/>
      <c r="D649" s="79"/>
      <c r="E649" s="81"/>
      <c r="F649" s="4"/>
      <c r="G649" s="4"/>
      <c r="H649" s="79"/>
      <c r="I649" s="81"/>
      <c r="J649" s="81"/>
      <c r="K649" s="138"/>
      <c r="L649" s="4"/>
      <c r="M649" s="139"/>
      <c r="N649" s="139"/>
      <c r="O649" s="139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81"/>
      <c r="C650" s="4"/>
      <c r="D650" s="79"/>
      <c r="E650" s="81"/>
      <c r="F650" s="4"/>
      <c r="G650" s="4"/>
      <c r="H650" s="79"/>
      <c r="I650" s="81"/>
      <c r="J650" s="81"/>
      <c r="K650" s="138"/>
      <c r="L650" s="4"/>
      <c r="M650" s="139"/>
      <c r="N650" s="139"/>
      <c r="O650" s="139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81"/>
      <c r="C651" s="4"/>
      <c r="D651" s="79"/>
      <c r="E651" s="81"/>
      <c r="F651" s="4"/>
      <c r="G651" s="4"/>
      <c r="H651" s="79"/>
      <c r="I651" s="81"/>
      <c r="J651" s="81"/>
      <c r="K651" s="138"/>
      <c r="L651" s="4"/>
      <c r="M651" s="139"/>
      <c r="N651" s="139"/>
      <c r="O651" s="139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81"/>
      <c r="C652" s="4"/>
      <c r="D652" s="79"/>
      <c r="E652" s="81"/>
      <c r="F652" s="4"/>
      <c r="G652" s="4"/>
      <c r="H652" s="79"/>
      <c r="I652" s="81"/>
      <c r="J652" s="81"/>
      <c r="K652" s="138"/>
      <c r="L652" s="4"/>
      <c r="M652" s="139"/>
      <c r="N652" s="139"/>
      <c r="O652" s="139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81"/>
      <c r="C653" s="4"/>
      <c r="D653" s="79"/>
      <c r="E653" s="81"/>
      <c r="F653" s="4"/>
      <c r="G653" s="4"/>
      <c r="H653" s="79"/>
      <c r="I653" s="81"/>
      <c r="J653" s="81"/>
      <c r="K653" s="138"/>
      <c r="L653" s="4"/>
      <c r="M653" s="139"/>
      <c r="N653" s="139"/>
      <c r="O653" s="139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81"/>
      <c r="C654" s="4"/>
      <c r="D654" s="79"/>
      <c r="E654" s="81"/>
      <c r="F654" s="4"/>
      <c r="G654" s="4"/>
      <c r="H654" s="79"/>
      <c r="I654" s="81"/>
      <c r="J654" s="81"/>
      <c r="K654" s="138"/>
      <c r="L654" s="4"/>
      <c r="M654" s="139"/>
      <c r="N654" s="139"/>
      <c r="O654" s="139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81"/>
      <c r="C655" s="4"/>
      <c r="D655" s="79"/>
      <c r="E655" s="81"/>
      <c r="F655" s="4"/>
      <c r="G655" s="4"/>
      <c r="H655" s="79"/>
      <c r="I655" s="81"/>
      <c r="J655" s="81"/>
      <c r="K655" s="138"/>
      <c r="L655" s="4"/>
      <c r="M655" s="139"/>
      <c r="N655" s="139"/>
      <c r="O655" s="139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81"/>
      <c r="C656" s="4"/>
      <c r="D656" s="79"/>
      <c r="E656" s="81"/>
      <c r="F656" s="4"/>
      <c r="G656" s="4"/>
      <c r="H656" s="79"/>
      <c r="I656" s="81"/>
      <c r="J656" s="81"/>
      <c r="K656" s="138"/>
      <c r="L656" s="4"/>
      <c r="M656" s="139"/>
      <c r="N656" s="139"/>
      <c r="O656" s="139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81"/>
      <c r="C657" s="4"/>
      <c r="D657" s="79"/>
      <c r="E657" s="81"/>
      <c r="F657" s="4"/>
      <c r="G657" s="4"/>
      <c r="H657" s="79"/>
      <c r="I657" s="81"/>
      <c r="J657" s="81"/>
      <c r="K657" s="138"/>
      <c r="L657" s="4"/>
      <c r="M657" s="139"/>
      <c r="N657" s="139"/>
      <c r="O657" s="139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81"/>
      <c r="C658" s="4"/>
      <c r="D658" s="79"/>
      <c r="E658" s="81"/>
      <c r="F658" s="4"/>
      <c r="G658" s="4"/>
      <c r="H658" s="79"/>
      <c r="I658" s="81"/>
      <c r="J658" s="81"/>
      <c r="K658" s="138"/>
      <c r="L658" s="4"/>
      <c r="M658" s="139"/>
      <c r="N658" s="139"/>
      <c r="O658" s="139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81"/>
      <c r="C659" s="4"/>
      <c r="D659" s="79"/>
      <c r="E659" s="81"/>
      <c r="F659" s="4"/>
      <c r="G659" s="4"/>
      <c r="H659" s="79"/>
      <c r="I659" s="81"/>
      <c r="J659" s="81"/>
      <c r="K659" s="138"/>
      <c r="L659" s="4"/>
      <c r="M659" s="139"/>
      <c r="N659" s="139"/>
      <c r="O659" s="139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81"/>
      <c r="C660" s="4"/>
      <c r="D660" s="79"/>
      <c r="E660" s="81"/>
      <c r="F660" s="4"/>
      <c r="G660" s="4"/>
      <c r="H660" s="79"/>
      <c r="I660" s="81"/>
      <c r="J660" s="81"/>
      <c r="K660" s="138"/>
      <c r="L660" s="4"/>
      <c r="M660" s="139"/>
      <c r="N660" s="139"/>
      <c r="O660" s="139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81"/>
      <c r="C661" s="4"/>
      <c r="D661" s="79"/>
      <c r="E661" s="81"/>
      <c r="F661" s="4"/>
      <c r="G661" s="4"/>
      <c r="H661" s="79"/>
      <c r="I661" s="81"/>
      <c r="J661" s="81"/>
      <c r="K661" s="138"/>
      <c r="L661" s="4"/>
      <c r="M661" s="139"/>
      <c r="N661" s="139"/>
      <c r="O661" s="139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81"/>
      <c r="C662" s="4"/>
      <c r="D662" s="79"/>
      <c r="E662" s="81"/>
      <c r="F662" s="4"/>
      <c r="G662" s="4"/>
      <c r="H662" s="79"/>
      <c r="I662" s="81"/>
      <c r="J662" s="81"/>
      <c r="K662" s="138"/>
      <c r="L662" s="4"/>
      <c r="M662" s="139"/>
      <c r="N662" s="139"/>
      <c r="O662" s="139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81"/>
      <c r="C663" s="4"/>
      <c r="D663" s="79"/>
      <c r="E663" s="81"/>
      <c r="F663" s="4"/>
      <c r="G663" s="4"/>
      <c r="H663" s="79"/>
      <c r="I663" s="81"/>
      <c r="J663" s="81"/>
      <c r="K663" s="138"/>
      <c r="L663" s="4"/>
      <c r="M663" s="139"/>
      <c r="N663" s="139"/>
      <c r="O663" s="139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81"/>
      <c r="C664" s="4"/>
      <c r="D664" s="79"/>
      <c r="E664" s="81"/>
      <c r="F664" s="4"/>
      <c r="G664" s="4"/>
      <c r="H664" s="79"/>
      <c r="I664" s="81"/>
      <c r="J664" s="81"/>
      <c r="K664" s="138"/>
      <c r="L664" s="4"/>
      <c r="M664" s="139"/>
      <c r="N664" s="139"/>
      <c r="O664" s="139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81"/>
      <c r="C665" s="4"/>
      <c r="D665" s="79"/>
      <c r="E665" s="81"/>
      <c r="F665" s="4"/>
      <c r="G665" s="4"/>
      <c r="H665" s="79"/>
      <c r="I665" s="81"/>
      <c r="J665" s="81"/>
      <c r="K665" s="138"/>
      <c r="L665" s="4"/>
      <c r="M665" s="139"/>
      <c r="N665" s="139"/>
      <c r="O665" s="139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81"/>
      <c r="C666" s="4"/>
      <c r="D666" s="79"/>
      <c r="E666" s="81"/>
      <c r="F666" s="4"/>
      <c r="G666" s="4"/>
      <c r="H666" s="79"/>
      <c r="I666" s="81"/>
      <c r="J666" s="81"/>
      <c r="K666" s="138"/>
      <c r="L666" s="4"/>
      <c r="M666" s="139"/>
      <c r="N666" s="139"/>
      <c r="O666" s="139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81"/>
      <c r="C667" s="4"/>
      <c r="D667" s="79"/>
      <c r="E667" s="81"/>
      <c r="F667" s="4"/>
      <c r="G667" s="4"/>
      <c r="H667" s="79"/>
      <c r="I667" s="81"/>
      <c r="J667" s="81"/>
      <c r="K667" s="138"/>
      <c r="L667" s="4"/>
      <c r="M667" s="139"/>
      <c r="N667" s="139"/>
      <c r="O667" s="139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81"/>
      <c r="C668" s="4"/>
      <c r="D668" s="79"/>
      <c r="E668" s="81"/>
      <c r="F668" s="4"/>
      <c r="G668" s="4"/>
      <c r="H668" s="79"/>
      <c r="I668" s="81"/>
      <c r="J668" s="81"/>
      <c r="K668" s="138"/>
      <c r="L668" s="4"/>
      <c r="M668" s="139"/>
      <c r="N668" s="139"/>
      <c r="O668" s="139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81"/>
      <c r="C669" s="4"/>
      <c r="D669" s="79"/>
      <c r="E669" s="81"/>
      <c r="F669" s="4"/>
      <c r="G669" s="4"/>
      <c r="H669" s="79"/>
      <c r="I669" s="81"/>
      <c r="J669" s="81"/>
      <c r="K669" s="138"/>
      <c r="L669" s="4"/>
      <c r="M669" s="139"/>
      <c r="N669" s="139"/>
      <c r="O669" s="139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81"/>
      <c r="C670" s="4"/>
      <c r="D670" s="79"/>
      <c r="E670" s="81"/>
      <c r="F670" s="4"/>
      <c r="G670" s="4"/>
      <c r="H670" s="79"/>
      <c r="I670" s="81"/>
      <c r="J670" s="81"/>
      <c r="K670" s="138"/>
      <c r="L670" s="4"/>
      <c r="M670" s="139"/>
      <c r="N670" s="139"/>
      <c r="O670" s="139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81"/>
      <c r="C671" s="4"/>
      <c r="D671" s="79"/>
      <c r="E671" s="81"/>
      <c r="F671" s="4"/>
      <c r="G671" s="4"/>
      <c r="H671" s="79"/>
      <c r="I671" s="81"/>
      <c r="J671" s="81"/>
      <c r="K671" s="138"/>
      <c r="L671" s="4"/>
      <c r="M671" s="139"/>
      <c r="N671" s="139"/>
      <c r="O671" s="139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81"/>
      <c r="C672" s="4"/>
      <c r="D672" s="79"/>
      <c r="E672" s="81"/>
      <c r="F672" s="4"/>
      <c r="G672" s="4"/>
      <c r="H672" s="79"/>
      <c r="I672" s="81"/>
      <c r="J672" s="81"/>
      <c r="K672" s="138"/>
      <c r="L672" s="4"/>
      <c r="M672" s="139"/>
      <c r="N672" s="139"/>
      <c r="O672" s="139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81"/>
      <c r="C673" s="4"/>
      <c r="D673" s="79"/>
      <c r="E673" s="81"/>
      <c r="F673" s="4"/>
      <c r="G673" s="4"/>
      <c r="H673" s="79"/>
      <c r="I673" s="81"/>
      <c r="J673" s="81"/>
      <c r="K673" s="138"/>
      <c r="L673" s="4"/>
      <c r="M673" s="139"/>
      <c r="N673" s="139"/>
      <c r="O673" s="139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81"/>
      <c r="C674" s="4"/>
      <c r="D674" s="79"/>
      <c r="E674" s="81"/>
      <c r="F674" s="4"/>
      <c r="G674" s="4"/>
      <c r="H674" s="79"/>
      <c r="I674" s="81"/>
      <c r="J674" s="81"/>
      <c r="K674" s="138"/>
      <c r="L674" s="4"/>
      <c r="M674" s="139"/>
      <c r="N674" s="139"/>
      <c r="O674" s="139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81"/>
      <c r="C675" s="4"/>
      <c r="D675" s="79"/>
      <c r="E675" s="81"/>
      <c r="F675" s="4"/>
      <c r="G675" s="4"/>
      <c r="H675" s="79"/>
      <c r="I675" s="81"/>
      <c r="J675" s="81"/>
      <c r="K675" s="138"/>
      <c r="L675" s="4"/>
      <c r="M675" s="139"/>
      <c r="N675" s="139"/>
      <c r="O675" s="139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81"/>
      <c r="C676" s="4"/>
      <c r="D676" s="79"/>
      <c r="E676" s="81"/>
      <c r="F676" s="4"/>
      <c r="G676" s="4"/>
      <c r="H676" s="79"/>
      <c r="I676" s="81"/>
      <c r="J676" s="81"/>
      <c r="K676" s="138"/>
      <c r="L676" s="4"/>
      <c r="M676" s="139"/>
      <c r="N676" s="139"/>
      <c r="O676" s="139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81"/>
      <c r="C677" s="4"/>
      <c r="D677" s="79"/>
      <c r="E677" s="81"/>
      <c r="F677" s="4"/>
      <c r="G677" s="4"/>
      <c r="H677" s="79"/>
      <c r="I677" s="81"/>
      <c r="J677" s="81"/>
      <c r="K677" s="138"/>
      <c r="L677" s="4"/>
      <c r="M677" s="139"/>
      <c r="N677" s="139"/>
      <c r="O677" s="139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81"/>
      <c r="C678" s="4"/>
      <c r="D678" s="79"/>
      <c r="E678" s="81"/>
      <c r="F678" s="4"/>
      <c r="G678" s="4"/>
      <c r="H678" s="79"/>
      <c r="I678" s="81"/>
      <c r="J678" s="81"/>
      <c r="K678" s="138"/>
      <c r="L678" s="4"/>
      <c r="M678" s="139"/>
      <c r="N678" s="139"/>
      <c r="O678" s="139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81"/>
      <c r="C679" s="4"/>
      <c r="D679" s="79"/>
      <c r="E679" s="81"/>
      <c r="F679" s="4"/>
      <c r="G679" s="4"/>
      <c r="H679" s="79"/>
      <c r="I679" s="81"/>
      <c r="J679" s="81"/>
      <c r="K679" s="138"/>
      <c r="L679" s="4"/>
      <c r="M679" s="139"/>
      <c r="N679" s="139"/>
      <c r="O679" s="139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81"/>
      <c r="C680" s="4"/>
      <c r="D680" s="79"/>
      <c r="E680" s="81"/>
      <c r="F680" s="4"/>
      <c r="G680" s="4"/>
      <c r="H680" s="79"/>
      <c r="I680" s="81"/>
      <c r="J680" s="81"/>
      <c r="K680" s="138"/>
      <c r="L680" s="4"/>
      <c r="M680" s="139"/>
      <c r="N680" s="139"/>
      <c r="O680" s="139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81"/>
      <c r="C681" s="4"/>
      <c r="D681" s="79"/>
      <c r="E681" s="81"/>
      <c r="F681" s="4"/>
      <c r="G681" s="4"/>
      <c r="H681" s="79"/>
      <c r="I681" s="81"/>
      <c r="J681" s="81"/>
      <c r="K681" s="138"/>
      <c r="L681" s="4"/>
      <c r="M681" s="139"/>
      <c r="N681" s="139"/>
      <c r="O681" s="139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81"/>
      <c r="C682" s="4"/>
      <c r="D682" s="79"/>
      <c r="E682" s="81"/>
      <c r="F682" s="4"/>
      <c r="G682" s="4"/>
      <c r="H682" s="79"/>
      <c r="I682" s="81"/>
      <c r="J682" s="81"/>
      <c r="K682" s="138"/>
      <c r="L682" s="4"/>
      <c r="M682" s="139"/>
      <c r="N682" s="139"/>
      <c r="O682" s="139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81"/>
      <c r="C683" s="4"/>
      <c r="D683" s="79"/>
      <c r="E683" s="81"/>
      <c r="F683" s="4"/>
      <c r="G683" s="4"/>
      <c r="H683" s="79"/>
      <c r="I683" s="81"/>
      <c r="J683" s="81"/>
      <c r="K683" s="138"/>
      <c r="L683" s="4"/>
      <c r="M683" s="139"/>
      <c r="N683" s="139"/>
      <c r="O683" s="139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81"/>
      <c r="C684" s="4"/>
      <c r="D684" s="79"/>
      <c r="E684" s="81"/>
      <c r="F684" s="4"/>
      <c r="G684" s="4"/>
      <c r="H684" s="79"/>
      <c r="I684" s="81"/>
      <c r="J684" s="81"/>
      <c r="K684" s="138"/>
      <c r="L684" s="4"/>
      <c r="M684" s="139"/>
      <c r="N684" s="139"/>
      <c r="O684" s="139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81"/>
      <c r="C685" s="4"/>
      <c r="D685" s="79"/>
      <c r="E685" s="81"/>
      <c r="F685" s="4"/>
      <c r="G685" s="4"/>
      <c r="H685" s="79"/>
      <c r="I685" s="81"/>
      <c r="J685" s="81"/>
      <c r="K685" s="138"/>
      <c r="L685" s="4"/>
      <c r="M685" s="139"/>
      <c r="N685" s="139"/>
      <c r="O685" s="139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81"/>
      <c r="C686" s="4"/>
      <c r="D686" s="79"/>
      <c r="E686" s="81"/>
      <c r="F686" s="4"/>
      <c r="G686" s="4"/>
      <c r="H686" s="79"/>
      <c r="I686" s="81"/>
      <c r="J686" s="81"/>
      <c r="K686" s="138"/>
      <c r="L686" s="4"/>
      <c r="M686" s="139"/>
      <c r="N686" s="139"/>
      <c r="O686" s="139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81"/>
      <c r="C687" s="4"/>
      <c r="D687" s="79"/>
      <c r="E687" s="81"/>
      <c r="F687" s="4"/>
      <c r="G687" s="4"/>
      <c r="H687" s="79"/>
      <c r="I687" s="81"/>
      <c r="J687" s="81"/>
      <c r="K687" s="138"/>
      <c r="L687" s="4"/>
      <c r="M687" s="139"/>
      <c r="N687" s="139"/>
      <c r="O687" s="139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81"/>
      <c r="C688" s="4"/>
      <c r="D688" s="79"/>
      <c r="E688" s="81"/>
      <c r="F688" s="4"/>
      <c r="G688" s="4"/>
      <c r="H688" s="79"/>
      <c r="I688" s="81"/>
      <c r="J688" s="81"/>
      <c r="K688" s="138"/>
      <c r="L688" s="4"/>
      <c r="M688" s="139"/>
      <c r="N688" s="139"/>
      <c r="O688" s="139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81"/>
      <c r="C689" s="4"/>
      <c r="D689" s="79"/>
      <c r="E689" s="81"/>
      <c r="F689" s="4"/>
      <c r="G689" s="4"/>
      <c r="H689" s="79"/>
      <c r="I689" s="81"/>
      <c r="J689" s="81"/>
      <c r="K689" s="138"/>
      <c r="L689" s="4"/>
      <c r="M689" s="139"/>
      <c r="N689" s="139"/>
      <c r="O689" s="139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81"/>
      <c r="C690" s="4"/>
      <c r="D690" s="79"/>
      <c r="E690" s="81"/>
      <c r="F690" s="4"/>
      <c r="G690" s="4"/>
      <c r="H690" s="79"/>
      <c r="I690" s="81"/>
      <c r="J690" s="81"/>
      <c r="K690" s="138"/>
      <c r="L690" s="4"/>
      <c r="M690" s="139"/>
      <c r="N690" s="139"/>
      <c r="O690" s="139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81"/>
      <c r="C691" s="4"/>
      <c r="D691" s="79"/>
      <c r="E691" s="81"/>
      <c r="F691" s="4"/>
      <c r="G691" s="4"/>
      <c r="H691" s="79"/>
      <c r="I691" s="81"/>
      <c r="J691" s="81"/>
      <c r="K691" s="138"/>
      <c r="L691" s="4"/>
      <c r="M691" s="139"/>
      <c r="N691" s="139"/>
      <c r="O691" s="139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81"/>
      <c r="C692" s="4"/>
      <c r="D692" s="79"/>
      <c r="E692" s="81"/>
      <c r="F692" s="4"/>
      <c r="G692" s="4"/>
      <c r="H692" s="79"/>
      <c r="I692" s="81"/>
      <c r="J692" s="81"/>
      <c r="K692" s="138"/>
      <c r="L692" s="4"/>
      <c r="M692" s="139"/>
      <c r="N692" s="139"/>
      <c r="O692" s="139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81"/>
      <c r="C693" s="4"/>
      <c r="D693" s="79"/>
      <c r="E693" s="81"/>
      <c r="F693" s="4"/>
      <c r="G693" s="4"/>
      <c r="H693" s="79"/>
      <c r="I693" s="81"/>
      <c r="J693" s="81"/>
      <c r="K693" s="138"/>
      <c r="L693" s="4"/>
      <c r="M693" s="139"/>
      <c r="N693" s="139"/>
      <c r="O693" s="139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81"/>
      <c r="C694" s="4"/>
      <c r="D694" s="79"/>
      <c r="E694" s="81"/>
      <c r="F694" s="4"/>
      <c r="G694" s="4"/>
      <c r="H694" s="79"/>
      <c r="I694" s="81"/>
      <c r="J694" s="81"/>
      <c r="K694" s="138"/>
      <c r="L694" s="4"/>
      <c r="M694" s="139"/>
      <c r="N694" s="139"/>
      <c r="O694" s="139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81"/>
      <c r="C695" s="4"/>
      <c r="D695" s="79"/>
      <c r="E695" s="81"/>
      <c r="F695" s="4"/>
      <c r="G695" s="4"/>
      <c r="H695" s="79"/>
      <c r="I695" s="81"/>
      <c r="J695" s="81"/>
      <c r="K695" s="138"/>
      <c r="L695" s="4"/>
      <c r="M695" s="139"/>
      <c r="N695" s="139"/>
      <c r="O695" s="139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81"/>
      <c r="C696" s="4"/>
      <c r="D696" s="79"/>
      <c r="E696" s="81"/>
      <c r="F696" s="4"/>
      <c r="G696" s="4"/>
      <c r="H696" s="79"/>
      <c r="I696" s="81"/>
      <c r="J696" s="81"/>
      <c r="K696" s="138"/>
      <c r="L696" s="4"/>
      <c r="M696" s="139"/>
      <c r="N696" s="139"/>
      <c r="O696" s="139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81"/>
      <c r="C697" s="4"/>
      <c r="D697" s="79"/>
      <c r="E697" s="81"/>
      <c r="F697" s="4"/>
      <c r="G697" s="4"/>
      <c r="H697" s="79"/>
      <c r="I697" s="81"/>
      <c r="J697" s="81"/>
      <c r="K697" s="138"/>
      <c r="L697" s="4"/>
      <c r="M697" s="139"/>
      <c r="N697" s="139"/>
      <c r="O697" s="139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81"/>
      <c r="C698" s="4"/>
      <c r="D698" s="79"/>
      <c r="E698" s="81"/>
      <c r="F698" s="4"/>
      <c r="G698" s="4"/>
      <c r="H698" s="79"/>
      <c r="I698" s="81"/>
      <c r="J698" s="81"/>
      <c r="K698" s="138"/>
      <c r="L698" s="4"/>
      <c r="M698" s="139"/>
      <c r="N698" s="139"/>
      <c r="O698" s="139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81"/>
      <c r="C699" s="4"/>
      <c r="D699" s="79"/>
      <c r="E699" s="81"/>
      <c r="F699" s="4"/>
      <c r="G699" s="4"/>
      <c r="H699" s="79"/>
      <c r="I699" s="81"/>
      <c r="J699" s="81"/>
      <c r="K699" s="138"/>
      <c r="L699" s="4"/>
      <c r="M699" s="139"/>
      <c r="N699" s="139"/>
      <c r="O699" s="139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81"/>
      <c r="C700" s="4"/>
      <c r="D700" s="79"/>
      <c r="E700" s="81"/>
      <c r="F700" s="4"/>
      <c r="G700" s="4"/>
      <c r="H700" s="79"/>
      <c r="I700" s="81"/>
      <c r="J700" s="81"/>
      <c r="K700" s="138"/>
      <c r="L700" s="4"/>
      <c r="M700" s="139"/>
      <c r="N700" s="139"/>
      <c r="O700" s="139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81"/>
      <c r="C701" s="4"/>
      <c r="D701" s="79"/>
      <c r="E701" s="81"/>
      <c r="F701" s="4"/>
      <c r="G701" s="4"/>
      <c r="H701" s="79"/>
      <c r="I701" s="81"/>
      <c r="J701" s="81"/>
      <c r="K701" s="138"/>
      <c r="L701" s="4"/>
      <c r="M701" s="139"/>
      <c r="N701" s="139"/>
      <c r="O701" s="139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81"/>
      <c r="C702" s="4"/>
      <c r="D702" s="79"/>
      <c r="E702" s="81"/>
      <c r="F702" s="4"/>
      <c r="G702" s="4"/>
      <c r="H702" s="79"/>
      <c r="I702" s="81"/>
      <c r="J702" s="81"/>
      <c r="K702" s="138"/>
      <c r="L702" s="4"/>
      <c r="M702" s="139"/>
      <c r="N702" s="139"/>
      <c r="O702" s="139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81"/>
      <c r="C703" s="4"/>
      <c r="D703" s="79"/>
      <c r="E703" s="81"/>
      <c r="F703" s="4"/>
      <c r="G703" s="4"/>
      <c r="H703" s="79"/>
      <c r="I703" s="81"/>
      <c r="J703" s="81"/>
      <c r="K703" s="138"/>
      <c r="L703" s="4"/>
      <c r="M703" s="139"/>
      <c r="N703" s="139"/>
      <c r="O703" s="139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81"/>
      <c r="C704" s="4"/>
      <c r="D704" s="79"/>
      <c r="E704" s="81"/>
      <c r="F704" s="4"/>
      <c r="G704" s="4"/>
      <c r="H704" s="79"/>
      <c r="I704" s="81"/>
      <c r="J704" s="81"/>
      <c r="K704" s="138"/>
      <c r="L704" s="4"/>
      <c r="M704" s="139"/>
      <c r="N704" s="139"/>
      <c r="O704" s="139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81"/>
      <c r="C705" s="4"/>
      <c r="D705" s="79"/>
      <c r="E705" s="81"/>
      <c r="F705" s="4"/>
      <c r="G705" s="4"/>
      <c r="H705" s="79"/>
      <c r="I705" s="81"/>
      <c r="J705" s="81"/>
      <c r="K705" s="138"/>
      <c r="L705" s="4"/>
      <c r="M705" s="139"/>
      <c r="N705" s="139"/>
      <c r="O705" s="139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81"/>
      <c r="C706" s="4"/>
      <c r="D706" s="79"/>
      <c r="E706" s="81"/>
      <c r="F706" s="4"/>
      <c r="G706" s="4"/>
      <c r="H706" s="79"/>
      <c r="I706" s="81"/>
      <c r="J706" s="81"/>
      <c r="K706" s="138"/>
      <c r="L706" s="4"/>
      <c r="M706" s="139"/>
      <c r="N706" s="139"/>
      <c r="O706" s="139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81"/>
      <c r="C707" s="4"/>
      <c r="D707" s="79"/>
      <c r="E707" s="81"/>
      <c r="F707" s="4"/>
      <c r="G707" s="4"/>
      <c r="H707" s="79"/>
      <c r="I707" s="81"/>
      <c r="J707" s="81"/>
      <c r="K707" s="138"/>
      <c r="L707" s="4"/>
      <c r="M707" s="139"/>
      <c r="N707" s="139"/>
      <c r="O707" s="139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81"/>
      <c r="C708" s="4"/>
      <c r="D708" s="79"/>
      <c r="E708" s="81"/>
      <c r="F708" s="4"/>
      <c r="G708" s="4"/>
      <c r="H708" s="79"/>
      <c r="I708" s="81"/>
      <c r="J708" s="81"/>
      <c r="K708" s="138"/>
      <c r="L708" s="4"/>
      <c r="M708" s="139"/>
      <c r="N708" s="139"/>
      <c r="O708" s="139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81"/>
      <c r="C709" s="4"/>
      <c r="D709" s="79"/>
      <c r="E709" s="81"/>
      <c r="F709" s="4"/>
      <c r="G709" s="4"/>
      <c r="H709" s="79"/>
      <c r="I709" s="81"/>
      <c r="J709" s="81"/>
      <c r="K709" s="138"/>
      <c r="L709" s="4"/>
      <c r="M709" s="139"/>
      <c r="N709" s="139"/>
      <c r="O709" s="139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81"/>
      <c r="C710" s="4"/>
      <c r="D710" s="79"/>
      <c r="E710" s="81"/>
      <c r="F710" s="4"/>
      <c r="G710" s="4"/>
      <c r="H710" s="79"/>
      <c r="I710" s="81"/>
      <c r="J710" s="81"/>
      <c r="K710" s="138"/>
      <c r="L710" s="4"/>
      <c r="M710" s="139"/>
      <c r="N710" s="139"/>
      <c r="O710" s="139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81"/>
      <c r="C711" s="4"/>
      <c r="D711" s="79"/>
      <c r="E711" s="81"/>
      <c r="F711" s="4"/>
      <c r="G711" s="4"/>
      <c r="H711" s="79"/>
      <c r="I711" s="81"/>
      <c r="J711" s="81"/>
      <c r="K711" s="138"/>
      <c r="L711" s="4"/>
      <c r="M711" s="139"/>
      <c r="N711" s="139"/>
      <c r="O711" s="139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81"/>
      <c r="C712" s="4"/>
      <c r="D712" s="79"/>
      <c r="E712" s="81"/>
      <c r="F712" s="4"/>
      <c r="G712" s="4"/>
      <c r="H712" s="79"/>
      <c r="I712" s="81"/>
      <c r="J712" s="81"/>
      <c r="K712" s="138"/>
      <c r="L712" s="4"/>
      <c r="M712" s="139"/>
      <c r="N712" s="139"/>
      <c r="O712" s="139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81"/>
      <c r="C713" s="4"/>
      <c r="D713" s="79"/>
      <c r="E713" s="81"/>
      <c r="F713" s="4"/>
      <c r="G713" s="4"/>
      <c r="H713" s="79"/>
      <c r="I713" s="81"/>
      <c r="J713" s="81"/>
      <c r="K713" s="138"/>
      <c r="L713" s="4"/>
      <c r="M713" s="139"/>
      <c r="N713" s="139"/>
      <c r="O713" s="139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81"/>
      <c r="C714" s="4"/>
      <c r="D714" s="79"/>
      <c r="E714" s="81"/>
      <c r="F714" s="4"/>
      <c r="G714" s="4"/>
      <c r="H714" s="79"/>
      <c r="I714" s="81"/>
      <c r="J714" s="81"/>
      <c r="K714" s="138"/>
      <c r="L714" s="4"/>
      <c r="M714" s="139"/>
      <c r="N714" s="139"/>
      <c r="O714" s="139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81"/>
      <c r="C715" s="4"/>
      <c r="D715" s="79"/>
      <c r="E715" s="81"/>
      <c r="F715" s="4"/>
      <c r="G715" s="4"/>
      <c r="H715" s="79"/>
      <c r="I715" s="81"/>
      <c r="J715" s="81"/>
      <c r="K715" s="138"/>
      <c r="L715" s="4"/>
      <c r="M715" s="139"/>
      <c r="N715" s="139"/>
      <c r="O715" s="139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81"/>
      <c r="C716" s="4"/>
      <c r="D716" s="79"/>
      <c r="E716" s="81"/>
      <c r="F716" s="4"/>
      <c r="G716" s="4"/>
      <c r="H716" s="79"/>
      <c r="I716" s="81"/>
      <c r="J716" s="81"/>
      <c r="K716" s="138"/>
      <c r="L716" s="4"/>
      <c r="M716" s="139"/>
      <c r="N716" s="139"/>
      <c r="O716" s="139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81"/>
      <c r="C717" s="4"/>
      <c r="D717" s="79"/>
      <c r="E717" s="81"/>
      <c r="F717" s="4"/>
      <c r="G717" s="4"/>
      <c r="H717" s="79"/>
      <c r="I717" s="81"/>
      <c r="J717" s="81"/>
      <c r="K717" s="138"/>
      <c r="L717" s="4"/>
      <c r="M717" s="139"/>
      <c r="N717" s="139"/>
      <c r="O717" s="139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81"/>
      <c r="C718" s="4"/>
      <c r="D718" s="79"/>
      <c r="E718" s="81"/>
      <c r="F718" s="4"/>
      <c r="G718" s="4"/>
      <c r="H718" s="79"/>
      <c r="I718" s="81"/>
      <c r="J718" s="81"/>
      <c r="K718" s="138"/>
      <c r="L718" s="4"/>
      <c r="M718" s="139"/>
      <c r="N718" s="139"/>
      <c r="O718" s="139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81"/>
      <c r="C719" s="4"/>
      <c r="D719" s="79"/>
      <c r="E719" s="81"/>
      <c r="F719" s="4"/>
      <c r="G719" s="4"/>
      <c r="H719" s="79"/>
      <c r="I719" s="81"/>
      <c r="J719" s="81"/>
      <c r="K719" s="138"/>
      <c r="L719" s="4"/>
      <c r="M719" s="139"/>
      <c r="N719" s="139"/>
      <c r="O719" s="139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81"/>
      <c r="C720" s="4"/>
      <c r="D720" s="79"/>
      <c r="E720" s="81"/>
      <c r="F720" s="4"/>
      <c r="G720" s="4"/>
      <c r="H720" s="79"/>
      <c r="I720" s="81"/>
      <c r="J720" s="81"/>
      <c r="K720" s="138"/>
      <c r="L720" s="4"/>
      <c r="M720" s="139"/>
      <c r="N720" s="139"/>
      <c r="O720" s="139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81"/>
      <c r="C721" s="4"/>
      <c r="D721" s="79"/>
      <c r="E721" s="81"/>
      <c r="F721" s="4"/>
      <c r="G721" s="4"/>
      <c r="H721" s="79"/>
      <c r="I721" s="81"/>
      <c r="J721" s="81"/>
      <c r="K721" s="138"/>
      <c r="L721" s="4"/>
      <c r="M721" s="139"/>
      <c r="N721" s="139"/>
      <c r="O721" s="139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81"/>
      <c r="C722" s="4"/>
      <c r="D722" s="79"/>
      <c r="E722" s="81"/>
      <c r="F722" s="4"/>
      <c r="G722" s="4"/>
      <c r="H722" s="79"/>
      <c r="I722" s="81"/>
      <c r="J722" s="81"/>
      <c r="K722" s="138"/>
      <c r="L722" s="4"/>
      <c r="M722" s="139"/>
      <c r="N722" s="139"/>
      <c r="O722" s="139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81"/>
      <c r="C723" s="4"/>
      <c r="D723" s="79"/>
      <c r="E723" s="81"/>
      <c r="F723" s="4"/>
      <c r="G723" s="4"/>
      <c r="H723" s="79"/>
      <c r="I723" s="81"/>
      <c r="J723" s="81"/>
      <c r="K723" s="138"/>
      <c r="L723" s="4"/>
      <c r="M723" s="139"/>
      <c r="N723" s="139"/>
      <c r="O723" s="139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81"/>
      <c r="C724" s="4"/>
      <c r="D724" s="79"/>
      <c r="E724" s="81"/>
      <c r="F724" s="4"/>
      <c r="G724" s="4"/>
      <c r="H724" s="79"/>
      <c r="I724" s="81"/>
      <c r="J724" s="81"/>
      <c r="K724" s="138"/>
      <c r="L724" s="4"/>
      <c r="M724" s="139"/>
      <c r="N724" s="139"/>
      <c r="O724" s="139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81"/>
      <c r="C725" s="4"/>
      <c r="D725" s="79"/>
      <c r="E725" s="81"/>
      <c r="F725" s="4"/>
      <c r="G725" s="4"/>
      <c r="H725" s="79"/>
      <c r="I725" s="81"/>
      <c r="J725" s="81"/>
      <c r="K725" s="138"/>
      <c r="L725" s="4"/>
      <c r="M725" s="139"/>
      <c r="N725" s="139"/>
      <c r="O725" s="139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81"/>
      <c r="C726" s="4"/>
      <c r="D726" s="79"/>
      <c r="E726" s="81"/>
      <c r="F726" s="4"/>
      <c r="G726" s="4"/>
      <c r="H726" s="79"/>
      <c r="I726" s="81"/>
      <c r="J726" s="81"/>
      <c r="K726" s="138"/>
      <c r="L726" s="4"/>
      <c r="M726" s="139"/>
      <c r="N726" s="139"/>
      <c r="O726" s="139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81"/>
      <c r="C727" s="4"/>
      <c r="D727" s="79"/>
      <c r="E727" s="81"/>
      <c r="F727" s="4"/>
      <c r="G727" s="4"/>
      <c r="H727" s="79"/>
      <c r="I727" s="81"/>
      <c r="J727" s="81"/>
      <c r="K727" s="138"/>
      <c r="L727" s="4"/>
      <c r="M727" s="139"/>
      <c r="N727" s="139"/>
      <c r="O727" s="139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81"/>
      <c r="C728" s="4"/>
      <c r="D728" s="79"/>
      <c r="E728" s="81"/>
      <c r="F728" s="4"/>
      <c r="G728" s="4"/>
      <c r="H728" s="79"/>
      <c r="I728" s="81"/>
      <c r="J728" s="81"/>
      <c r="K728" s="138"/>
      <c r="L728" s="4"/>
      <c r="M728" s="139"/>
      <c r="N728" s="139"/>
      <c r="O728" s="139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81"/>
      <c r="C729" s="4"/>
      <c r="D729" s="79"/>
      <c r="E729" s="81"/>
      <c r="F729" s="4"/>
      <c r="G729" s="4"/>
      <c r="H729" s="79"/>
      <c r="I729" s="81"/>
      <c r="J729" s="81"/>
      <c r="K729" s="138"/>
      <c r="L729" s="4"/>
      <c r="M729" s="139"/>
      <c r="N729" s="139"/>
      <c r="O729" s="139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81"/>
      <c r="C730" s="4"/>
      <c r="D730" s="79"/>
      <c r="E730" s="81"/>
      <c r="F730" s="4"/>
      <c r="G730" s="4"/>
      <c r="H730" s="79"/>
      <c r="I730" s="81"/>
      <c r="J730" s="81"/>
      <c r="K730" s="138"/>
      <c r="L730" s="4"/>
      <c r="M730" s="139"/>
      <c r="N730" s="139"/>
      <c r="O730" s="139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81"/>
      <c r="C731" s="4"/>
      <c r="D731" s="79"/>
      <c r="E731" s="81"/>
      <c r="F731" s="4"/>
      <c r="G731" s="4"/>
      <c r="H731" s="79"/>
      <c r="I731" s="81"/>
      <c r="J731" s="81"/>
      <c r="K731" s="138"/>
      <c r="L731" s="4"/>
      <c r="M731" s="139"/>
      <c r="N731" s="139"/>
      <c r="O731" s="139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81"/>
      <c r="C732" s="4"/>
      <c r="D732" s="79"/>
      <c r="E732" s="81"/>
      <c r="F732" s="4"/>
      <c r="G732" s="4"/>
      <c r="H732" s="79"/>
      <c r="I732" s="81"/>
      <c r="J732" s="81"/>
      <c r="K732" s="138"/>
      <c r="L732" s="4"/>
      <c r="M732" s="139"/>
      <c r="N732" s="139"/>
      <c r="O732" s="139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81"/>
      <c r="C733" s="4"/>
      <c r="D733" s="79"/>
      <c r="E733" s="81"/>
      <c r="F733" s="4"/>
      <c r="G733" s="4"/>
      <c r="H733" s="79"/>
      <c r="I733" s="81"/>
      <c r="J733" s="81"/>
      <c r="K733" s="138"/>
      <c r="L733" s="4"/>
      <c r="M733" s="139"/>
      <c r="N733" s="139"/>
      <c r="O733" s="139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81"/>
      <c r="C734" s="4"/>
      <c r="D734" s="79"/>
      <c r="E734" s="81"/>
      <c r="F734" s="4"/>
      <c r="G734" s="4"/>
      <c r="H734" s="79"/>
      <c r="I734" s="81"/>
      <c r="J734" s="81"/>
      <c r="K734" s="138"/>
      <c r="L734" s="4"/>
      <c r="M734" s="139"/>
      <c r="N734" s="139"/>
      <c r="O734" s="139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81"/>
      <c r="C735" s="4"/>
      <c r="D735" s="79"/>
      <c r="E735" s="81"/>
      <c r="F735" s="4"/>
      <c r="G735" s="4"/>
      <c r="H735" s="79"/>
      <c r="I735" s="81"/>
      <c r="J735" s="81"/>
      <c r="K735" s="138"/>
      <c r="L735" s="4"/>
      <c r="M735" s="139"/>
      <c r="N735" s="139"/>
      <c r="O735" s="139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81"/>
      <c r="C736" s="4"/>
      <c r="D736" s="79"/>
      <c r="E736" s="81"/>
      <c r="F736" s="4"/>
      <c r="G736" s="4"/>
      <c r="H736" s="79"/>
      <c r="I736" s="81"/>
      <c r="J736" s="81"/>
      <c r="K736" s="138"/>
      <c r="L736" s="4"/>
      <c r="M736" s="139"/>
      <c r="N736" s="139"/>
      <c r="O736" s="139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81"/>
      <c r="C737" s="4"/>
      <c r="D737" s="79"/>
      <c r="E737" s="81"/>
      <c r="F737" s="4"/>
      <c r="G737" s="4"/>
      <c r="H737" s="79"/>
      <c r="I737" s="81"/>
      <c r="J737" s="81"/>
      <c r="K737" s="138"/>
      <c r="L737" s="4"/>
      <c r="M737" s="139"/>
      <c r="N737" s="139"/>
      <c r="O737" s="139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81"/>
      <c r="C738" s="4"/>
      <c r="D738" s="79"/>
      <c r="E738" s="81"/>
      <c r="F738" s="4"/>
      <c r="G738" s="4"/>
      <c r="H738" s="79"/>
      <c r="I738" s="81"/>
      <c r="J738" s="81"/>
      <c r="K738" s="138"/>
      <c r="L738" s="4"/>
      <c r="M738" s="139"/>
      <c r="N738" s="139"/>
      <c r="O738" s="139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81"/>
      <c r="C739" s="4"/>
      <c r="D739" s="79"/>
      <c r="E739" s="81"/>
      <c r="F739" s="4"/>
      <c r="G739" s="4"/>
      <c r="H739" s="79"/>
      <c r="I739" s="81"/>
      <c r="J739" s="81"/>
      <c r="K739" s="138"/>
      <c r="L739" s="4"/>
      <c r="M739" s="139"/>
      <c r="N739" s="139"/>
      <c r="O739" s="139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81"/>
      <c r="C740" s="4"/>
      <c r="D740" s="79"/>
      <c r="E740" s="81"/>
      <c r="F740" s="4"/>
      <c r="G740" s="4"/>
      <c r="H740" s="79"/>
      <c r="I740" s="81"/>
      <c r="J740" s="81"/>
      <c r="K740" s="138"/>
      <c r="L740" s="4"/>
      <c r="M740" s="139"/>
      <c r="N740" s="139"/>
      <c r="O740" s="139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81"/>
      <c r="C741" s="4"/>
      <c r="D741" s="79"/>
      <c r="E741" s="81"/>
      <c r="F741" s="4"/>
      <c r="G741" s="4"/>
      <c r="H741" s="79"/>
      <c r="I741" s="81"/>
      <c r="J741" s="81"/>
      <c r="K741" s="138"/>
      <c r="L741" s="4"/>
      <c r="M741" s="139"/>
      <c r="N741" s="139"/>
      <c r="O741" s="139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81"/>
      <c r="C742" s="4"/>
      <c r="D742" s="79"/>
      <c r="E742" s="81"/>
      <c r="F742" s="4"/>
      <c r="G742" s="4"/>
      <c r="H742" s="79"/>
      <c r="I742" s="81"/>
      <c r="J742" s="81"/>
      <c r="K742" s="138"/>
      <c r="L742" s="4"/>
      <c r="M742" s="139"/>
      <c r="N742" s="139"/>
      <c r="O742" s="139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81"/>
      <c r="C743" s="4"/>
      <c r="D743" s="79"/>
      <c r="E743" s="81"/>
      <c r="F743" s="4"/>
      <c r="G743" s="4"/>
      <c r="H743" s="79"/>
      <c r="I743" s="81"/>
      <c r="J743" s="81"/>
      <c r="K743" s="138"/>
      <c r="L743" s="4"/>
      <c r="M743" s="139"/>
      <c r="N743" s="139"/>
      <c r="O743" s="139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81"/>
      <c r="C744" s="4"/>
      <c r="D744" s="79"/>
      <c r="E744" s="81"/>
      <c r="F744" s="4"/>
      <c r="G744" s="4"/>
      <c r="H744" s="79"/>
      <c r="I744" s="81"/>
      <c r="J744" s="81"/>
      <c r="K744" s="138"/>
      <c r="L744" s="4"/>
      <c r="M744" s="139"/>
      <c r="N744" s="139"/>
      <c r="O744" s="139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81"/>
      <c r="C745" s="4"/>
      <c r="D745" s="79"/>
      <c r="E745" s="81"/>
      <c r="F745" s="4"/>
      <c r="G745" s="4"/>
      <c r="H745" s="79"/>
      <c r="I745" s="81"/>
      <c r="J745" s="81"/>
      <c r="K745" s="138"/>
      <c r="L745" s="4"/>
      <c r="M745" s="139"/>
      <c r="N745" s="139"/>
      <c r="O745" s="139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81"/>
      <c r="C746" s="4"/>
      <c r="D746" s="79"/>
      <c r="E746" s="81"/>
      <c r="F746" s="4"/>
      <c r="G746" s="4"/>
      <c r="H746" s="79"/>
      <c r="I746" s="81"/>
      <c r="J746" s="81"/>
      <c r="K746" s="138"/>
      <c r="L746" s="4"/>
      <c r="M746" s="139"/>
      <c r="N746" s="139"/>
      <c r="O746" s="139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81"/>
      <c r="C747" s="4"/>
      <c r="D747" s="79"/>
      <c r="E747" s="81"/>
      <c r="F747" s="4"/>
      <c r="G747" s="4"/>
      <c r="H747" s="79"/>
      <c r="I747" s="81"/>
      <c r="J747" s="81"/>
      <c r="K747" s="138"/>
      <c r="L747" s="4"/>
      <c r="M747" s="139"/>
      <c r="N747" s="139"/>
      <c r="O747" s="139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81"/>
      <c r="C748" s="4"/>
      <c r="D748" s="79"/>
      <c r="E748" s="81"/>
      <c r="F748" s="4"/>
      <c r="G748" s="4"/>
      <c r="H748" s="79"/>
      <c r="I748" s="81"/>
      <c r="J748" s="81"/>
      <c r="K748" s="138"/>
      <c r="L748" s="4"/>
      <c r="M748" s="139"/>
      <c r="N748" s="139"/>
      <c r="O748" s="139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81"/>
      <c r="C749" s="4"/>
      <c r="D749" s="79"/>
      <c r="E749" s="81"/>
      <c r="F749" s="4"/>
      <c r="G749" s="4"/>
      <c r="H749" s="79"/>
      <c r="I749" s="81"/>
      <c r="J749" s="81"/>
      <c r="K749" s="138"/>
      <c r="L749" s="4"/>
      <c r="M749" s="139"/>
      <c r="N749" s="139"/>
      <c r="O749" s="139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81"/>
      <c r="C750" s="4"/>
      <c r="D750" s="79"/>
      <c r="E750" s="81"/>
      <c r="F750" s="4"/>
      <c r="G750" s="4"/>
      <c r="H750" s="79"/>
      <c r="I750" s="81"/>
      <c r="J750" s="81"/>
      <c r="K750" s="138"/>
      <c r="L750" s="4"/>
      <c r="M750" s="139"/>
      <c r="N750" s="139"/>
      <c r="O750" s="139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81"/>
      <c r="C751" s="4"/>
      <c r="D751" s="79"/>
      <c r="E751" s="81"/>
      <c r="F751" s="4"/>
      <c r="G751" s="4"/>
      <c r="H751" s="79"/>
      <c r="I751" s="81"/>
      <c r="J751" s="81"/>
      <c r="K751" s="138"/>
      <c r="L751" s="4"/>
      <c r="M751" s="139"/>
      <c r="N751" s="139"/>
      <c r="O751" s="139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81"/>
      <c r="C752" s="4"/>
      <c r="D752" s="79"/>
      <c r="E752" s="81"/>
      <c r="F752" s="4"/>
      <c r="G752" s="4"/>
      <c r="H752" s="79"/>
      <c r="I752" s="81"/>
      <c r="J752" s="81"/>
      <c r="K752" s="138"/>
      <c r="L752" s="4"/>
      <c r="M752" s="139"/>
      <c r="N752" s="139"/>
      <c r="O752" s="139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81"/>
      <c r="C753" s="4"/>
      <c r="D753" s="79"/>
      <c r="E753" s="81"/>
      <c r="F753" s="4"/>
      <c r="G753" s="4"/>
      <c r="H753" s="79"/>
      <c r="I753" s="81"/>
      <c r="J753" s="81"/>
      <c r="K753" s="138"/>
      <c r="L753" s="4"/>
      <c r="M753" s="139"/>
      <c r="N753" s="139"/>
      <c r="O753" s="139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81"/>
      <c r="C754" s="4"/>
      <c r="D754" s="79"/>
      <c r="E754" s="81"/>
      <c r="F754" s="4"/>
      <c r="G754" s="4"/>
      <c r="H754" s="79"/>
      <c r="I754" s="81"/>
      <c r="J754" s="81"/>
      <c r="K754" s="138"/>
      <c r="L754" s="4"/>
      <c r="M754" s="139"/>
      <c r="N754" s="139"/>
      <c r="O754" s="139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81"/>
      <c r="C755" s="4"/>
      <c r="D755" s="79"/>
      <c r="E755" s="81"/>
      <c r="F755" s="4"/>
      <c r="G755" s="4"/>
      <c r="H755" s="79"/>
      <c r="I755" s="81"/>
      <c r="J755" s="81"/>
      <c r="K755" s="138"/>
      <c r="L755" s="4"/>
      <c r="M755" s="139"/>
      <c r="N755" s="139"/>
      <c r="O755" s="139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81"/>
      <c r="C756" s="4"/>
      <c r="D756" s="79"/>
      <c r="E756" s="81"/>
      <c r="F756" s="4"/>
      <c r="G756" s="4"/>
      <c r="H756" s="79"/>
      <c r="I756" s="81"/>
      <c r="J756" s="81"/>
      <c r="K756" s="138"/>
      <c r="L756" s="4"/>
      <c r="M756" s="139"/>
      <c r="N756" s="139"/>
      <c r="O756" s="139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81"/>
      <c r="C757" s="4"/>
      <c r="D757" s="79"/>
      <c r="E757" s="81"/>
      <c r="F757" s="4"/>
      <c r="G757" s="4"/>
      <c r="H757" s="79"/>
      <c r="I757" s="81"/>
      <c r="J757" s="81"/>
      <c r="K757" s="138"/>
      <c r="L757" s="4"/>
      <c r="M757" s="139"/>
      <c r="N757" s="139"/>
      <c r="O757" s="139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81"/>
      <c r="C758" s="4"/>
      <c r="D758" s="79"/>
      <c r="E758" s="81"/>
      <c r="F758" s="4"/>
      <c r="G758" s="4"/>
      <c r="H758" s="79"/>
      <c r="I758" s="81"/>
      <c r="J758" s="81"/>
      <c r="K758" s="138"/>
      <c r="L758" s="4"/>
      <c r="M758" s="139"/>
      <c r="N758" s="139"/>
      <c r="O758" s="139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81"/>
      <c r="C759" s="4"/>
      <c r="D759" s="79"/>
      <c r="E759" s="81"/>
      <c r="F759" s="4"/>
      <c r="G759" s="4"/>
      <c r="H759" s="79"/>
      <c r="I759" s="81"/>
      <c r="J759" s="81"/>
      <c r="K759" s="138"/>
      <c r="L759" s="4"/>
      <c r="M759" s="139"/>
      <c r="N759" s="139"/>
      <c r="O759" s="139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81"/>
      <c r="C760" s="4"/>
      <c r="D760" s="79"/>
      <c r="E760" s="81"/>
      <c r="F760" s="4"/>
      <c r="G760" s="4"/>
      <c r="H760" s="79"/>
      <c r="I760" s="81"/>
      <c r="J760" s="81"/>
      <c r="K760" s="138"/>
      <c r="L760" s="4"/>
      <c r="M760" s="139"/>
      <c r="N760" s="139"/>
      <c r="O760" s="139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81"/>
      <c r="C761" s="4"/>
      <c r="D761" s="79"/>
      <c r="E761" s="81"/>
      <c r="F761" s="4"/>
      <c r="G761" s="4"/>
      <c r="H761" s="79"/>
      <c r="I761" s="81"/>
      <c r="J761" s="81"/>
      <c r="K761" s="138"/>
      <c r="L761" s="4"/>
      <c r="M761" s="139"/>
      <c r="N761" s="139"/>
      <c r="O761" s="139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81"/>
      <c r="C762" s="4"/>
      <c r="D762" s="79"/>
      <c r="E762" s="81"/>
      <c r="F762" s="4"/>
      <c r="G762" s="4"/>
      <c r="H762" s="79"/>
      <c r="I762" s="81"/>
      <c r="J762" s="81"/>
      <c r="K762" s="138"/>
      <c r="L762" s="4"/>
      <c r="M762" s="139"/>
      <c r="N762" s="139"/>
      <c r="O762" s="139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81"/>
      <c r="C763" s="4"/>
      <c r="D763" s="79"/>
      <c r="E763" s="81"/>
      <c r="F763" s="4"/>
      <c r="G763" s="4"/>
      <c r="H763" s="79"/>
      <c r="I763" s="81"/>
      <c r="J763" s="81"/>
      <c r="K763" s="138"/>
      <c r="L763" s="4"/>
      <c r="M763" s="139"/>
      <c r="N763" s="139"/>
      <c r="O763" s="139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81"/>
      <c r="C764" s="4"/>
      <c r="D764" s="79"/>
      <c r="E764" s="81"/>
      <c r="F764" s="4"/>
      <c r="G764" s="4"/>
      <c r="H764" s="79"/>
      <c r="I764" s="81"/>
      <c r="J764" s="81"/>
      <c r="K764" s="138"/>
      <c r="L764" s="4"/>
      <c r="M764" s="139"/>
      <c r="N764" s="139"/>
      <c r="O764" s="139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81"/>
      <c r="C765" s="4"/>
      <c r="D765" s="79"/>
      <c r="E765" s="81"/>
      <c r="F765" s="4"/>
      <c r="G765" s="4"/>
      <c r="H765" s="79"/>
      <c r="I765" s="81"/>
      <c r="J765" s="81"/>
      <c r="K765" s="138"/>
      <c r="L765" s="4"/>
      <c r="M765" s="139"/>
      <c r="N765" s="139"/>
      <c r="O765" s="139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81"/>
      <c r="C766" s="4"/>
      <c r="D766" s="79"/>
      <c r="E766" s="81"/>
      <c r="F766" s="4"/>
      <c r="G766" s="4"/>
      <c r="H766" s="79"/>
      <c r="I766" s="81"/>
      <c r="J766" s="81"/>
      <c r="K766" s="138"/>
      <c r="L766" s="4"/>
      <c r="M766" s="139"/>
      <c r="N766" s="139"/>
      <c r="O766" s="139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81"/>
      <c r="C767" s="4"/>
      <c r="D767" s="79"/>
      <c r="E767" s="81"/>
      <c r="F767" s="4"/>
      <c r="G767" s="4"/>
      <c r="H767" s="79"/>
      <c r="I767" s="81"/>
      <c r="J767" s="81"/>
      <c r="K767" s="138"/>
      <c r="L767" s="4"/>
      <c r="M767" s="139"/>
      <c r="N767" s="139"/>
      <c r="O767" s="139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81"/>
      <c r="C768" s="4"/>
      <c r="D768" s="79"/>
      <c r="E768" s="81"/>
      <c r="F768" s="4"/>
      <c r="G768" s="4"/>
      <c r="H768" s="79"/>
      <c r="I768" s="81"/>
      <c r="J768" s="81"/>
      <c r="K768" s="138"/>
      <c r="L768" s="4"/>
      <c r="M768" s="139"/>
      <c r="N768" s="139"/>
      <c r="O768" s="139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81"/>
      <c r="C769" s="4"/>
      <c r="D769" s="79"/>
      <c r="E769" s="81"/>
      <c r="F769" s="4"/>
      <c r="G769" s="4"/>
      <c r="H769" s="79"/>
      <c r="I769" s="81"/>
      <c r="J769" s="81"/>
      <c r="K769" s="138"/>
      <c r="L769" s="4"/>
      <c r="M769" s="139"/>
      <c r="N769" s="139"/>
      <c r="O769" s="139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81"/>
      <c r="C770" s="4"/>
      <c r="D770" s="79"/>
      <c r="E770" s="81"/>
      <c r="F770" s="4"/>
      <c r="G770" s="4"/>
      <c r="H770" s="79"/>
      <c r="I770" s="81"/>
      <c r="J770" s="81"/>
      <c r="K770" s="138"/>
      <c r="L770" s="4"/>
      <c r="M770" s="139"/>
      <c r="N770" s="139"/>
      <c r="O770" s="139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81"/>
      <c r="C771" s="4"/>
      <c r="D771" s="79"/>
      <c r="E771" s="81"/>
      <c r="F771" s="4"/>
      <c r="G771" s="4"/>
      <c r="H771" s="79"/>
      <c r="I771" s="81"/>
      <c r="J771" s="81"/>
      <c r="K771" s="138"/>
      <c r="L771" s="4"/>
      <c r="M771" s="139"/>
      <c r="N771" s="139"/>
      <c r="O771" s="139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81"/>
      <c r="C772" s="4"/>
      <c r="D772" s="79"/>
      <c r="E772" s="81"/>
      <c r="F772" s="4"/>
      <c r="G772" s="4"/>
      <c r="H772" s="79"/>
      <c r="I772" s="81"/>
      <c r="J772" s="81"/>
      <c r="K772" s="138"/>
      <c r="L772" s="4"/>
      <c r="M772" s="139"/>
      <c r="N772" s="139"/>
      <c r="O772" s="139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81"/>
      <c r="C773" s="4"/>
      <c r="D773" s="79"/>
      <c r="E773" s="81"/>
      <c r="F773" s="4"/>
      <c r="G773" s="4"/>
      <c r="H773" s="79"/>
      <c r="I773" s="81"/>
      <c r="J773" s="81"/>
      <c r="K773" s="138"/>
      <c r="L773" s="4"/>
      <c r="M773" s="139"/>
      <c r="N773" s="139"/>
      <c r="O773" s="139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81"/>
      <c r="C774" s="4"/>
      <c r="D774" s="79"/>
      <c r="E774" s="81"/>
      <c r="F774" s="4"/>
      <c r="G774" s="4"/>
      <c r="H774" s="79"/>
      <c r="I774" s="81"/>
      <c r="J774" s="81"/>
      <c r="K774" s="138"/>
      <c r="L774" s="4"/>
      <c r="M774" s="139"/>
      <c r="N774" s="139"/>
      <c r="O774" s="139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81"/>
      <c r="C775" s="4"/>
      <c r="D775" s="79"/>
      <c r="E775" s="81"/>
      <c r="F775" s="4"/>
      <c r="G775" s="4"/>
      <c r="H775" s="79"/>
      <c r="I775" s="81"/>
      <c r="J775" s="81"/>
      <c r="K775" s="138"/>
      <c r="L775" s="4"/>
      <c r="M775" s="139"/>
      <c r="N775" s="139"/>
      <c r="O775" s="139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81"/>
      <c r="C776" s="4"/>
      <c r="D776" s="79"/>
      <c r="E776" s="81"/>
      <c r="F776" s="4"/>
      <c r="G776" s="4"/>
      <c r="H776" s="79"/>
      <c r="I776" s="81"/>
      <c r="J776" s="81"/>
      <c r="K776" s="138"/>
      <c r="L776" s="4"/>
      <c r="M776" s="139"/>
      <c r="N776" s="139"/>
      <c r="O776" s="139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81"/>
      <c r="C777" s="4"/>
      <c r="D777" s="79"/>
      <c r="E777" s="81"/>
      <c r="F777" s="4"/>
      <c r="G777" s="4"/>
      <c r="H777" s="79"/>
      <c r="I777" s="81"/>
      <c r="J777" s="81"/>
      <c r="K777" s="138"/>
      <c r="L777" s="4"/>
      <c r="M777" s="139"/>
      <c r="N777" s="139"/>
      <c r="O777" s="139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81"/>
      <c r="C778" s="4"/>
      <c r="D778" s="79"/>
      <c r="E778" s="81"/>
      <c r="F778" s="4"/>
      <c r="G778" s="4"/>
      <c r="H778" s="79"/>
      <c r="I778" s="81"/>
      <c r="J778" s="81"/>
      <c r="K778" s="138"/>
      <c r="L778" s="4"/>
      <c r="M778" s="139"/>
      <c r="N778" s="139"/>
      <c r="O778" s="139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81"/>
      <c r="C779" s="4"/>
      <c r="D779" s="79"/>
      <c r="E779" s="81"/>
      <c r="F779" s="4"/>
      <c r="G779" s="4"/>
      <c r="H779" s="79"/>
      <c r="I779" s="81"/>
      <c r="J779" s="81"/>
      <c r="K779" s="138"/>
      <c r="L779" s="4"/>
      <c r="M779" s="139"/>
      <c r="N779" s="139"/>
      <c r="O779" s="139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81"/>
      <c r="C780" s="4"/>
      <c r="D780" s="79"/>
      <c r="E780" s="81"/>
      <c r="F780" s="4"/>
      <c r="G780" s="4"/>
      <c r="H780" s="79"/>
      <c r="I780" s="81"/>
      <c r="J780" s="81"/>
      <c r="K780" s="138"/>
      <c r="L780" s="4"/>
      <c r="M780" s="139"/>
      <c r="N780" s="139"/>
      <c r="O780" s="139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81"/>
      <c r="C781" s="4"/>
      <c r="D781" s="79"/>
      <c r="E781" s="81"/>
      <c r="F781" s="4"/>
      <c r="G781" s="4"/>
      <c r="H781" s="79"/>
      <c r="I781" s="81"/>
      <c r="J781" s="81"/>
      <c r="K781" s="138"/>
      <c r="L781" s="4"/>
      <c r="M781" s="139"/>
      <c r="N781" s="139"/>
      <c r="O781" s="139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81"/>
      <c r="C782" s="4"/>
      <c r="D782" s="79"/>
      <c r="E782" s="81"/>
      <c r="F782" s="4"/>
      <c r="G782" s="4"/>
      <c r="H782" s="79"/>
      <c r="I782" s="81"/>
      <c r="J782" s="81"/>
      <c r="K782" s="138"/>
      <c r="L782" s="4"/>
      <c r="M782" s="139"/>
      <c r="N782" s="139"/>
      <c r="O782" s="139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81"/>
      <c r="C783" s="4"/>
      <c r="D783" s="79"/>
      <c r="E783" s="81"/>
      <c r="F783" s="4"/>
      <c r="G783" s="4"/>
      <c r="H783" s="79"/>
      <c r="I783" s="81"/>
      <c r="J783" s="81"/>
      <c r="K783" s="138"/>
      <c r="L783" s="4"/>
      <c r="M783" s="139"/>
      <c r="N783" s="139"/>
      <c r="O783" s="139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81"/>
      <c r="C784" s="4"/>
      <c r="D784" s="79"/>
      <c r="E784" s="81"/>
      <c r="F784" s="4"/>
      <c r="G784" s="4"/>
      <c r="H784" s="79"/>
      <c r="I784" s="81"/>
      <c r="J784" s="81"/>
      <c r="K784" s="138"/>
      <c r="L784" s="4"/>
      <c r="M784" s="139"/>
      <c r="N784" s="139"/>
      <c r="O784" s="139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81"/>
      <c r="C785" s="4"/>
      <c r="D785" s="79"/>
      <c r="E785" s="81"/>
      <c r="F785" s="4"/>
      <c r="G785" s="4"/>
      <c r="H785" s="79"/>
      <c r="I785" s="81"/>
      <c r="J785" s="81"/>
      <c r="K785" s="138"/>
      <c r="L785" s="4"/>
      <c r="M785" s="139"/>
      <c r="N785" s="139"/>
      <c r="O785" s="139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81"/>
      <c r="C786" s="4"/>
      <c r="D786" s="79"/>
      <c r="E786" s="81"/>
      <c r="F786" s="4"/>
      <c r="G786" s="4"/>
      <c r="H786" s="79"/>
      <c r="I786" s="81"/>
      <c r="J786" s="81"/>
      <c r="K786" s="138"/>
      <c r="L786" s="4"/>
      <c r="M786" s="139"/>
      <c r="N786" s="139"/>
      <c r="O786" s="139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81"/>
      <c r="C787" s="4"/>
      <c r="D787" s="79"/>
      <c r="E787" s="81"/>
      <c r="F787" s="4"/>
      <c r="G787" s="4"/>
      <c r="H787" s="79"/>
      <c r="I787" s="81"/>
      <c r="J787" s="81"/>
      <c r="K787" s="138"/>
      <c r="L787" s="4"/>
      <c r="M787" s="139"/>
      <c r="N787" s="139"/>
      <c r="O787" s="139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81"/>
      <c r="C788" s="4"/>
      <c r="D788" s="79"/>
      <c r="E788" s="81"/>
      <c r="F788" s="4"/>
      <c r="G788" s="4"/>
      <c r="H788" s="79"/>
      <c r="I788" s="81"/>
      <c r="J788" s="81"/>
      <c r="K788" s="138"/>
      <c r="L788" s="4"/>
      <c r="M788" s="139"/>
      <c r="N788" s="139"/>
      <c r="O788" s="139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81"/>
      <c r="C789" s="4"/>
      <c r="D789" s="79"/>
      <c r="E789" s="81"/>
      <c r="F789" s="4"/>
      <c r="G789" s="4"/>
      <c r="H789" s="79"/>
      <c r="I789" s="81"/>
      <c r="J789" s="81"/>
      <c r="K789" s="138"/>
      <c r="L789" s="4"/>
      <c r="M789" s="139"/>
      <c r="N789" s="139"/>
      <c r="O789" s="139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81"/>
      <c r="C790" s="4"/>
      <c r="D790" s="79"/>
      <c r="E790" s="81"/>
      <c r="F790" s="4"/>
      <c r="G790" s="4"/>
      <c r="H790" s="79"/>
      <c r="I790" s="81"/>
      <c r="J790" s="81"/>
      <c r="K790" s="138"/>
      <c r="L790" s="4"/>
      <c r="M790" s="139"/>
      <c r="N790" s="139"/>
      <c r="O790" s="139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81"/>
      <c r="C791" s="4"/>
      <c r="D791" s="79"/>
      <c r="E791" s="81"/>
      <c r="F791" s="4"/>
      <c r="G791" s="4"/>
      <c r="H791" s="79"/>
      <c r="I791" s="81"/>
      <c r="J791" s="81"/>
      <c r="K791" s="138"/>
      <c r="L791" s="4"/>
      <c r="M791" s="139"/>
      <c r="N791" s="139"/>
      <c r="O791" s="139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81"/>
      <c r="C792" s="4"/>
      <c r="D792" s="79"/>
      <c r="E792" s="81"/>
      <c r="F792" s="4"/>
      <c r="G792" s="4"/>
      <c r="H792" s="79"/>
      <c r="I792" s="81"/>
      <c r="J792" s="81"/>
      <c r="K792" s="138"/>
      <c r="L792" s="4"/>
      <c r="M792" s="139"/>
      <c r="N792" s="139"/>
      <c r="O792" s="139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81"/>
      <c r="C793" s="4"/>
      <c r="D793" s="79"/>
      <c r="E793" s="81"/>
      <c r="F793" s="4"/>
      <c r="G793" s="4"/>
      <c r="H793" s="79"/>
      <c r="I793" s="81"/>
      <c r="J793" s="81"/>
      <c r="K793" s="138"/>
      <c r="L793" s="4"/>
      <c r="M793" s="139"/>
      <c r="N793" s="139"/>
      <c r="O793" s="139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81"/>
      <c r="C794" s="4"/>
      <c r="D794" s="79"/>
      <c r="E794" s="81"/>
      <c r="F794" s="4"/>
      <c r="G794" s="4"/>
      <c r="H794" s="79"/>
      <c r="I794" s="81"/>
      <c r="J794" s="81"/>
      <c r="K794" s="138"/>
      <c r="L794" s="4"/>
      <c r="M794" s="139"/>
      <c r="N794" s="139"/>
      <c r="O794" s="139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81"/>
      <c r="C795" s="4"/>
      <c r="D795" s="79"/>
      <c r="E795" s="81"/>
      <c r="F795" s="4"/>
      <c r="G795" s="4"/>
      <c r="H795" s="79"/>
      <c r="I795" s="81"/>
      <c r="J795" s="81"/>
      <c r="K795" s="138"/>
      <c r="L795" s="4"/>
      <c r="M795" s="139"/>
      <c r="N795" s="139"/>
      <c r="O795" s="139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81"/>
      <c r="C796" s="4"/>
      <c r="D796" s="79"/>
      <c r="E796" s="81"/>
      <c r="F796" s="4"/>
      <c r="G796" s="4"/>
      <c r="H796" s="79"/>
      <c r="I796" s="81"/>
      <c r="J796" s="81"/>
      <c r="K796" s="138"/>
      <c r="L796" s="4"/>
      <c r="M796" s="139"/>
      <c r="N796" s="139"/>
      <c r="O796" s="139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81"/>
      <c r="C797" s="4"/>
      <c r="D797" s="79"/>
      <c r="E797" s="81"/>
      <c r="F797" s="4"/>
      <c r="G797" s="4"/>
      <c r="H797" s="79"/>
      <c r="I797" s="81"/>
      <c r="J797" s="81"/>
      <c r="K797" s="138"/>
      <c r="L797" s="4"/>
      <c r="M797" s="139"/>
      <c r="N797" s="139"/>
      <c r="O797" s="139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81"/>
      <c r="C798" s="4"/>
      <c r="D798" s="79"/>
      <c r="E798" s="81"/>
      <c r="F798" s="4"/>
      <c r="G798" s="4"/>
      <c r="H798" s="79"/>
      <c r="I798" s="81"/>
      <c r="J798" s="81"/>
      <c r="K798" s="138"/>
      <c r="L798" s="4"/>
      <c r="M798" s="139"/>
      <c r="N798" s="139"/>
      <c r="O798" s="139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81"/>
      <c r="C799" s="4"/>
      <c r="D799" s="79"/>
      <c r="E799" s="81"/>
      <c r="F799" s="4"/>
      <c r="G799" s="4"/>
      <c r="H799" s="79"/>
      <c r="I799" s="81"/>
      <c r="J799" s="81"/>
      <c r="K799" s="138"/>
      <c r="L799" s="4"/>
      <c r="M799" s="139"/>
      <c r="N799" s="139"/>
      <c r="O799" s="139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81"/>
      <c r="C800" s="4"/>
      <c r="D800" s="79"/>
      <c r="E800" s="81"/>
      <c r="F800" s="4"/>
      <c r="G800" s="4"/>
      <c r="H800" s="79"/>
      <c r="I800" s="81"/>
      <c r="J800" s="81"/>
      <c r="K800" s="138"/>
      <c r="L800" s="4"/>
      <c r="M800" s="139"/>
      <c r="N800" s="139"/>
      <c r="O800" s="139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81"/>
      <c r="C801" s="4"/>
      <c r="D801" s="79"/>
      <c r="E801" s="81"/>
      <c r="F801" s="4"/>
      <c r="G801" s="4"/>
      <c r="H801" s="79"/>
      <c r="I801" s="81"/>
      <c r="J801" s="81"/>
      <c r="K801" s="138"/>
      <c r="L801" s="4"/>
      <c r="M801" s="139"/>
      <c r="N801" s="139"/>
      <c r="O801" s="139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81"/>
      <c r="C802" s="4"/>
      <c r="D802" s="79"/>
      <c r="E802" s="81"/>
      <c r="F802" s="4"/>
      <c r="G802" s="4"/>
      <c r="H802" s="79"/>
      <c r="I802" s="81"/>
      <c r="J802" s="81"/>
      <c r="K802" s="138"/>
      <c r="L802" s="4"/>
      <c r="M802" s="139"/>
      <c r="N802" s="139"/>
      <c r="O802" s="139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81"/>
      <c r="C803" s="4"/>
      <c r="D803" s="79"/>
      <c r="E803" s="81"/>
      <c r="F803" s="4"/>
      <c r="G803" s="4"/>
      <c r="H803" s="79"/>
      <c r="I803" s="81"/>
      <c r="J803" s="81"/>
      <c r="K803" s="138"/>
      <c r="L803" s="4"/>
      <c r="M803" s="139"/>
      <c r="N803" s="139"/>
      <c r="O803" s="139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81"/>
      <c r="C804" s="4"/>
      <c r="D804" s="79"/>
      <c r="E804" s="81"/>
      <c r="F804" s="4"/>
      <c r="G804" s="4"/>
      <c r="H804" s="79"/>
      <c r="I804" s="81"/>
      <c r="J804" s="81"/>
      <c r="K804" s="138"/>
      <c r="L804" s="4"/>
      <c r="M804" s="139"/>
      <c r="N804" s="139"/>
      <c r="O804" s="139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81"/>
      <c r="C805" s="4"/>
      <c r="D805" s="79"/>
      <c r="E805" s="81"/>
      <c r="F805" s="4"/>
      <c r="G805" s="4"/>
      <c r="H805" s="79"/>
      <c r="I805" s="81"/>
      <c r="J805" s="81"/>
      <c r="K805" s="138"/>
      <c r="L805" s="4"/>
      <c r="M805" s="139"/>
      <c r="N805" s="139"/>
      <c r="O805" s="139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81"/>
      <c r="C806" s="4"/>
      <c r="D806" s="79"/>
      <c r="E806" s="81"/>
      <c r="F806" s="4"/>
      <c r="G806" s="4"/>
      <c r="H806" s="79"/>
      <c r="I806" s="81"/>
      <c r="J806" s="81"/>
      <c r="K806" s="138"/>
      <c r="L806" s="4"/>
      <c r="M806" s="139"/>
      <c r="N806" s="139"/>
      <c r="O806" s="139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81"/>
      <c r="C807" s="4"/>
      <c r="D807" s="79"/>
      <c r="E807" s="81"/>
      <c r="F807" s="4"/>
      <c r="G807" s="4"/>
      <c r="H807" s="79"/>
      <c r="I807" s="81"/>
      <c r="J807" s="81"/>
      <c r="K807" s="138"/>
      <c r="L807" s="4"/>
      <c r="M807" s="139"/>
      <c r="N807" s="139"/>
      <c r="O807" s="139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81"/>
      <c r="C808" s="4"/>
      <c r="D808" s="79"/>
      <c r="E808" s="81"/>
      <c r="F808" s="4"/>
      <c r="G808" s="4"/>
      <c r="H808" s="79"/>
      <c r="I808" s="81"/>
      <c r="J808" s="81"/>
      <c r="K808" s="138"/>
      <c r="L808" s="4"/>
      <c r="M808" s="139"/>
      <c r="N808" s="139"/>
      <c r="O808" s="139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81"/>
      <c r="C809" s="4"/>
      <c r="D809" s="79"/>
      <c r="E809" s="81"/>
      <c r="F809" s="4"/>
      <c r="G809" s="4"/>
      <c r="H809" s="79"/>
      <c r="I809" s="81"/>
      <c r="J809" s="81"/>
      <c r="K809" s="138"/>
      <c r="L809" s="4"/>
      <c r="M809" s="139"/>
      <c r="N809" s="139"/>
      <c r="O809" s="139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81"/>
      <c r="C810" s="4"/>
      <c r="D810" s="79"/>
      <c r="E810" s="81"/>
      <c r="F810" s="4"/>
      <c r="G810" s="4"/>
      <c r="H810" s="79"/>
      <c r="I810" s="81"/>
      <c r="J810" s="81"/>
      <c r="K810" s="138"/>
      <c r="L810" s="4"/>
      <c r="M810" s="139"/>
      <c r="N810" s="139"/>
      <c r="O810" s="139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81"/>
      <c r="C811" s="4"/>
      <c r="D811" s="79"/>
      <c r="E811" s="81"/>
      <c r="F811" s="4"/>
      <c r="G811" s="4"/>
      <c r="H811" s="79"/>
      <c r="I811" s="81"/>
      <c r="J811" s="81"/>
      <c r="K811" s="138"/>
      <c r="L811" s="4"/>
      <c r="M811" s="139"/>
      <c r="N811" s="139"/>
      <c r="O811" s="139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81"/>
      <c r="C812" s="4"/>
      <c r="D812" s="79"/>
      <c r="E812" s="81"/>
      <c r="F812" s="4"/>
      <c r="G812" s="4"/>
      <c r="H812" s="79"/>
      <c r="I812" s="81"/>
      <c r="J812" s="81"/>
      <c r="K812" s="138"/>
      <c r="L812" s="4"/>
      <c r="M812" s="139"/>
      <c r="N812" s="139"/>
      <c r="O812" s="139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81"/>
      <c r="C813" s="4"/>
      <c r="D813" s="79"/>
      <c r="E813" s="81"/>
      <c r="F813" s="4"/>
      <c r="G813" s="4"/>
      <c r="H813" s="79"/>
      <c r="I813" s="81"/>
      <c r="J813" s="81"/>
      <c r="K813" s="138"/>
      <c r="L813" s="4"/>
      <c r="M813" s="139"/>
      <c r="N813" s="139"/>
      <c r="O813" s="139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81"/>
      <c r="C814" s="4"/>
      <c r="D814" s="79"/>
      <c r="E814" s="81"/>
      <c r="F814" s="4"/>
      <c r="G814" s="4"/>
      <c r="H814" s="79"/>
      <c r="I814" s="81"/>
      <c r="J814" s="81"/>
      <c r="K814" s="138"/>
      <c r="L814" s="4"/>
      <c r="M814" s="139"/>
      <c r="N814" s="139"/>
      <c r="O814" s="139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81"/>
      <c r="C815" s="4"/>
      <c r="D815" s="79"/>
      <c r="E815" s="81"/>
      <c r="F815" s="4"/>
      <c r="G815" s="4"/>
      <c r="H815" s="79"/>
      <c r="I815" s="81"/>
      <c r="J815" s="81"/>
      <c r="K815" s="138"/>
      <c r="L815" s="4"/>
      <c r="M815" s="139"/>
      <c r="N815" s="139"/>
      <c r="O815" s="139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81"/>
      <c r="C816" s="4"/>
      <c r="D816" s="79"/>
      <c r="E816" s="81"/>
      <c r="F816" s="4"/>
      <c r="G816" s="4"/>
      <c r="H816" s="79"/>
      <c r="I816" s="81"/>
      <c r="J816" s="81"/>
      <c r="K816" s="138"/>
      <c r="L816" s="4"/>
      <c r="M816" s="139"/>
      <c r="N816" s="139"/>
      <c r="O816" s="139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81"/>
      <c r="C817" s="4"/>
      <c r="D817" s="79"/>
      <c r="E817" s="81"/>
      <c r="F817" s="4"/>
      <c r="G817" s="4"/>
      <c r="H817" s="79"/>
      <c r="I817" s="81"/>
      <c r="J817" s="81"/>
      <c r="K817" s="138"/>
      <c r="L817" s="4"/>
      <c r="M817" s="139"/>
      <c r="N817" s="139"/>
      <c r="O817" s="139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81"/>
      <c r="C818" s="4"/>
      <c r="D818" s="79"/>
      <c r="E818" s="81"/>
      <c r="F818" s="4"/>
      <c r="G818" s="4"/>
      <c r="H818" s="79"/>
      <c r="I818" s="81"/>
      <c r="J818" s="81"/>
      <c r="K818" s="138"/>
      <c r="L818" s="4"/>
      <c r="M818" s="139"/>
      <c r="N818" s="139"/>
      <c r="O818" s="139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81"/>
      <c r="C819" s="4"/>
      <c r="D819" s="79"/>
      <c r="E819" s="81"/>
      <c r="F819" s="4"/>
      <c r="G819" s="4"/>
      <c r="H819" s="79"/>
      <c r="I819" s="81"/>
      <c r="J819" s="81"/>
      <c r="K819" s="138"/>
      <c r="L819" s="4"/>
      <c r="M819" s="139"/>
      <c r="N819" s="139"/>
      <c r="O819" s="139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81"/>
      <c r="C820" s="4"/>
      <c r="D820" s="79"/>
      <c r="E820" s="81"/>
      <c r="F820" s="4"/>
      <c r="G820" s="4"/>
      <c r="H820" s="79"/>
      <c r="I820" s="81"/>
      <c r="J820" s="81"/>
      <c r="K820" s="138"/>
      <c r="L820" s="4"/>
      <c r="M820" s="139"/>
      <c r="N820" s="139"/>
      <c r="O820" s="139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81"/>
      <c r="C821" s="4"/>
      <c r="D821" s="79"/>
      <c r="E821" s="81"/>
      <c r="F821" s="4"/>
      <c r="G821" s="4"/>
      <c r="H821" s="79"/>
      <c r="I821" s="81"/>
      <c r="J821" s="81"/>
      <c r="K821" s="138"/>
      <c r="L821" s="4"/>
      <c r="M821" s="139"/>
      <c r="N821" s="139"/>
      <c r="O821" s="139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81"/>
      <c r="C822" s="4"/>
      <c r="D822" s="79"/>
      <c r="E822" s="81"/>
      <c r="F822" s="4"/>
      <c r="G822" s="4"/>
      <c r="H822" s="79"/>
      <c r="I822" s="81"/>
      <c r="J822" s="81"/>
      <c r="K822" s="138"/>
      <c r="L822" s="4"/>
      <c r="M822" s="139"/>
      <c r="N822" s="139"/>
      <c r="O822" s="139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81"/>
      <c r="C823" s="4"/>
      <c r="D823" s="79"/>
      <c r="E823" s="81"/>
      <c r="F823" s="4"/>
      <c r="G823" s="4"/>
      <c r="H823" s="79"/>
      <c r="I823" s="81"/>
      <c r="J823" s="81"/>
      <c r="K823" s="138"/>
      <c r="L823" s="4"/>
      <c r="M823" s="139"/>
      <c r="N823" s="139"/>
      <c r="O823" s="139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81"/>
      <c r="C824" s="4"/>
      <c r="D824" s="79"/>
      <c r="E824" s="81"/>
      <c r="F824" s="4"/>
      <c r="G824" s="4"/>
      <c r="H824" s="79"/>
      <c r="I824" s="81"/>
      <c r="J824" s="81"/>
      <c r="K824" s="138"/>
      <c r="L824" s="4"/>
      <c r="M824" s="139"/>
      <c r="N824" s="139"/>
      <c r="O824" s="139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81"/>
      <c r="C825" s="4"/>
      <c r="D825" s="79"/>
      <c r="E825" s="81"/>
      <c r="F825" s="4"/>
      <c r="G825" s="4"/>
      <c r="H825" s="79"/>
      <c r="I825" s="81"/>
      <c r="J825" s="81"/>
      <c r="K825" s="138"/>
      <c r="L825" s="4"/>
      <c r="M825" s="139"/>
      <c r="N825" s="139"/>
      <c r="O825" s="139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81"/>
      <c r="C826" s="4"/>
      <c r="D826" s="79"/>
      <c r="E826" s="81"/>
      <c r="F826" s="4"/>
      <c r="G826" s="4"/>
      <c r="H826" s="79"/>
      <c r="I826" s="81"/>
      <c r="J826" s="81"/>
      <c r="K826" s="138"/>
      <c r="L826" s="4"/>
      <c r="M826" s="139"/>
      <c r="N826" s="139"/>
      <c r="O826" s="139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81"/>
      <c r="C827" s="4"/>
      <c r="D827" s="79"/>
      <c r="E827" s="81"/>
      <c r="F827" s="4"/>
      <c r="G827" s="4"/>
      <c r="H827" s="79"/>
      <c r="I827" s="81"/>
      <c r="J827" s="81"/>
      <c r="K827" s="138"/>
      <c r="L827" s="4"/>
      <c r="M827" s="139"/>
      <c r="N827" s="139"/>
      <c r="O827" s="139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81"/>
      <c r="C828" s="4"/>
      <c r="D828" s="79"/>
      <c r="E828" s="81"/>
      <c r="F828" s="4"/>
      <c r="G828" s="4"/>
      <c r="H828" s="79"/>
      <c r="I828" s="81"/>
      <c r="J828" s="81"/>
      <c r="K828" s="138"/>
      <c r="L828" s="4"/>
      <c r="M828" s="139"/>
      <c r="N828" s="139"/>
      <c r="O828" s="139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81"/>
      <c r="C829" s="4"/>
      <c r="D829" s="79"/>
      <c r="E829" s="81"/>
      <c r="F829" s="4"/>
      <c r="G829" s="4"/>
      <c r="H829" s="79"/>
      <c r="I829" s="81"/>
      <c r="J829" s="81"/>
      <c r="K829" s="138"/>
      <c r="L829" s="4"/>
      <c r="M829" s="139"/>
      <c r="N829" s="139"/>
      <c r="O829" s="139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81"/>
      <c r="C830" s="4"/>
      <c r="D830" s="79"/>
      <c r="E830" s="81"/>
      <c r="F830" s="4"/>
      <c r="G830" s="4"/>
      <c r="H830" s="79"/>
      <c r="I830" s="81"/>
      <c r="J830" s="81"/>
      <c r="K830" s="138"/>
      <c r="L830" s="4"/>
      <c r="M830" s="139"/>
      <c r="N830" s="139"/>
      <c r="O830" s="139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81"/>
      <c r="C831" s="4"/>
      <c r="D831" s="79"/>
      <c r="E831" s="81"/>
      <c r="F831" s="4"/>
      <c r="G831" s="4"/>
      <c r="H831" s="79"/>
      <c r="I831" s="81"/>
      <c r="J831" s="81"/>
      <c r="K831" s="138"/>
      <c r="L831" s="4"/>
      <c r="M831" s="139"/>
      <c r="N831" s="139"/>
      <c r="O831" s="139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81"/>
      <c r="C832" s="4"/>
      <c r="D832" s="79"/>
      <c r="E832" s="81"/>
      <c r="F832" s="4"/>
      <c r="G832" s="4"/>
      <c r="H832" s="79"/>
      <c r="I832" s="81"/>
      <c r="J832" s="81"/>
      <c r="K832" s="138"/>
      <c r="L832" s="4"/>
      <c r="M832" s="139"/>
      <c r="N832" s="139"/>
      <c r="O832" s="139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81"/>
      <c r="C833" s="4"/>
      <c r="D833" s="79"/>
      <c r="E833" s="81"/>
      <c r="F833" s="4"/>
      <c r="G833" s="4"/>
      <c r="H833" s="79"/>
      <c r="I833" s="81"/>
      <c r="J833" s="81"/>
      <c r="K833" s="138"/>
      <c r="L833" s="4"/>
      <c r="M833" s="139"/>
      <c r="N833" s="139"/>
      <c r="O833" s="139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81"/>
      <c r="C834" s="4"/>
      <c r="D834" s="79"/>
      <c r="E834" s="81"/>
      <c r="F834" s="4"/>
      <c r="G834" s="4"/>
      <c r="H834" s="79"/>
      <c r="I834" s="81"/>
      <c r="J834" s="81"/>
      <c r="K834" s="138"/>
      <c r="L834" s="4"/>
      <c r="M834" s="139"/>
      <c r="N834" s="139"/>
      <c r="O834" s="139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81"/>
      <c r="C835" s="4"/>
      <c r="D835" s="79"/>
      <c r="E835" s="81"/>
      <c r="F835" s="4"/>
      <c r="G835" s="4"/>
      <c r="H835" s="79"/>
      <c r="I835" s="81"/>
      <c r="J835" s="81"/>
      <c r="K835" s="138"/>
      <c r="L835" s="4"/>
      <c r="M835" s="139"/>
      <c r="N835" s="139"/>
      <c r="O835" s="139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81"/>
      <c r="C836" s="4"/>
      <c r="D836" s="79"/>
      <c r="E836" s="81"/>
      <c r="F836" s="4"/>
      <c r="G836" s="4"/>
      <c r="H836" s="79"/>
      <c r="I836" s="81"/>
      <c r="J836" s="81"/>
      <c r="K836" s="138"/>
      <c r="L836" s="4"/>
      <c r="M836" s="139"/>
      <c r="N836" s="139"/>
      <c r="O836" s="139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81"/>
      <c r="C837" s="4"/>
      <c r="D837" s="79"/>
      <c r="E837" s="81"/>
      <c r="F837" s="4"/>
      <c r="G837" s="4"/>
      <c r="H837" s="79"/>
      <c r="I837" s="81"/>
      <c r="J837" s="81"/>
      <c r="K837" s="138"/>
      <c r="L837" s="4"/>
      <c r="M837" s="139"/>
      <c r="N837" s="139"/>
      <c r="O837" s="139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81"/>
      <c r="C838" s="4"/>
      <c r="D838" s="79"/>
      <c r="E838" s="81"/>
      <c r="F838" s="4"/>
      <c r="G838" s="4"/>
      <c r="H838" s="79"/>
      <c r="I838" s="81"/>
      <c r="J838" s="81"/>
      <c r="K838" s="138"/>
      <c r="L838" s="4"/>
      <c r="M838" s="139"/>
      <c r="N838" s="139"/>
      <c r="O838" s="139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81"/>
      <c r="C839" s="4"/>
      <c r="D839" s="79"/>
      <c r="E839" s="81"/>
      <c r="F839" s="4"/>
      <c r="G839" s="4"/>
      <c r="H839" s="79"/>
      <c r="I839" s="81"/>
      <c r="J839" s="81"/>
      <c r="K839" s="138"/>
      <c r="L839" s="4"/>
      <c r="M839" s="139"/>
      <c r="N839" s="139"/>
      <c r="O839" s="139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81"/>
      <c r="C840" s="4"/>
      <c r="D840" s="79"/>
      <c r="E840" s="81"/>
      <c r="F840" s="4"/>
      <c r="G840" s="4"/>
      <c r="H840" s="79"/>
      <c r="I840" s="81"/>
      <c r="J840" s="81"/>
      <c r="K840" s="138"/>
      <c r="L840" s="4"/>
      <c r="M840" s="139"/>
      <c r="N840" s="139"/>
      <c r="O840" s="139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81"/>
      <c r="C841" s="4"/>
      <c r="D841" s="79"/>
      <c r="E841" s="81"/>
      <c r="F841" s="4"/>
      <c r="G841" s="4"/>
      <c r="H841" s="79"/>
      <c r="I841" s="81"/>
      <c r="J841" s="81"/>
      <c r="K841" s="138"/>
      <c r="L841" s="4"/>
      <c r="M841" s="139"/>
      <c r="N841" s="139"/>
      <c r="O841" s="139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81"/>
      <c r="C842" s="4"/>
      <c r="D842" s="79"/>
      <c r="E842" s="81"/>
      <c r="F842" s="4"/>
      <c r="G842" s="4"/>
      <c r="H842" s="79"/>
      <c r="I842" s="81"/>
      <c r="J842" s="81"/>
      <c r="K842" s="138"/>
      <c r="L842" s="4"/>
      <c r="M842" s="139"/>
      <c r="N842" s="139"/>
      <c r="O842" s="139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81"/>
      <c r="C843" s="4"/>
      <c r="D843" s="79"/>
      <c r="E843" s="81"/>
      <c r="F843" s="4"/>
      <c r="G843" s="4"/>
      <c r="H843" s="79"/>
      <c r="I843" s="81"/>
      <c r="J843" s="81"/>
      <c r="K843" s="138"/>
      <c r="L843" s="4"/>
      <c r="M843" s="139"/>
      <c r="N843" s="139"/>
      <c r="O843" s="139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81"/>
      <c r="C844" s="4"/>
      <c r="D844" s="79"/>
      <c r="E844" s="81"/>
      <c r="F844" s="4"/>
      <c r="G844" s="4"/>
      <c r="H844" s="79"/>
      <c r="I844" s="81"/>
      <c r="J844" s="81"/>
      <c r="K844" s="138"/>
      <c r="L844" s="4"/>
      <c r="M844" s="139"/>
      <c r="N844" s="139"/>
      <c r="O844" s="139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81"/>
      <c r="C845" s="4"/>
      <c r="D845" s="79"/>
      <c r="E845" s="81"/>
      <c r="F845" s="4"/>
      <c r="G845" s="4"/>
      <c r="H845" s="79"/>
      <c r="I845" s="81"/>
      <c r="J845" s="81"/>
      <c r="K845" s="138"/>
      <c r="L845" s="4"/>
      <c r="M845" s="139"/>
      <c r="N845" s="139"/>
      <c r="O845" s="139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81"/>
      <c r="C846" s="4"/>
      <c r="D846" s="79"/>
      <c r="E846" s="81"/>
      <c r="F846" s="4"/>
      <c r="G846" s="4"/>
      <c r="H846" s="79"/>
      <c r="I846" s="81"/>
      <c r="J846" s="81"/>
      <c r="K846" s="138"/>
      <c r="L846" s="4"/>
      <c r="M846" s="139"/>
      <c r="N846" s="139"/>
      <c r="O846" s="139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81"/>
      <c r="C847" s="4"/>
      <c r="D847" s="79"/>
      <c r="E847" s="81"/>
      <c r="F847" s="4"/>
      <c r="G847" s="4"/>
      <c r="H847" s="79"/>
      <c r="I847" s="81"/>
      <c r="J847" s="81"/>
      <c r="K847" s="138"/>
      <c r="L847" s="4"/>
      <c r="M847" s="139"/>
      <c r="N847" s="139"/>
      <c r="O847" s="139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81"/>
      <c r="C848" s="4"/>
      <c r="D848" s="79"/>
      <c r="E848" s="81"/>
      <c r="F848" s="4"/>
      <c r="G848" s="4"/>
      <c r="H848" s="79"/>
      <c r="I848" s="81"/>
      <c r="J848" s="81"/>
      <c r="K848" s="138"/>
      <c r="L848" s="4"/>
      <c r="M848" s="139"/>
      <c r="N848" s="139"/>
      <c r="O848" s="139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81"/>
      <c r="C849" s="4"/>
      <c r="D849" s="79"/>
      <c r="E849" s="81"/>
      <c r="F849" s="4"/>
      <c r="G849" s="4"/>
      <c r="H849" s="79"/>
      <c r="I849" s="81"/>
      <c r="J849" s="81"/>
      <c r="K849" s="138"/>
      <c r="L849" s="4"/>
      <c r="M849" s="139"/>
      <c r="N849" s="139"/>
      <c r="O849" s="139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81"/>
      <c r="C850" s="4"/>
      <c r="D850" s="79"/>
      <c r="E850" s="81"/>
      <c r="F850" s="4"/>
      <c r="G850" s="4"/>
      <c r="H850" s="79"/>
      <c r="I850" s="81"/>
      <c r="J850" s="81"/>
      <c r="K850" s="138"/>
      <c r="L850" s="4"/>
      <c r="M850" s="139"/>
      <c r="N850" s="139"/>
      <c r="O850" s="139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81"/>
      <c r="C851" s="4"/>
      <c r="D851" s="79"/>
      <c r="E851" s="81"/>
      <c r="F851" s="4"/>
      <c r="G851" s="4"/>
      <c r="H851" s="79"/>
      <c r="I851" s="81"/>
      <c r="J851" s="81"/>
      <c r="K851" s="138"/>
      <c r="L851" s="4"/>
      <c r="M851" s="139"/>
      <c r="N851" s="139"/>
      <c r="O851" s="139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81"/>
      <c r="C852" s="4"/>
      <c r="D852" s="79"/>
      <c r="E852" s="81"/>
      <c r="F852" s="4"/>
      <c r="G852" s="4"/>
      <c r="H852" s="79"/>
      <c r="I852" s="81"/>
      <c r="J852" s="81"/>
      <c r="K852" s="138"/>
      <c r="L852" s="4"/>
      <c r="M852" s="139"/>
      <c r="N852" s="139"/>
      <c r="O852" s="139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81"/>
      <c r="C853" s="4"/>
      <c r="D853" s="79"/>
      <c r="E853" s="81"/>
      <c r="F853" s="4"/>
      <c r="G853" s="4"/>
      <c r="H853" s="79"/>
      <c r="I853" s="81"/>
      <c r="J853" s="81"/>
      <c r="K853" s="138"/>
      <c r="L853" s="4"/>
      <c r="M853" s="139"/>
      <c r="N853" s="139"/>
      <c r="O853" s="139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81"/>
      <c r="C854" s="4"/>
      <c r="D854" s="79"/>
      <c r="E854" s="81"/>
      <c r="F854" s="4"/>
      <c r="G854" s="4"/>
      <c r="H854" s="79"/>
      <c r="I854" s="81"/>
      <c r="J854" s="81"/>
      <c r="K854" s="138"/>
      <c r="L854" s="4"/>
      <c r="M854" s="139"/>
      <c r="N854" s="139"/>
      <c r="O854" s="139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81"/>
      <c r="C855" s="4"/>
      <c r="D855" s="79"/>
      <c r="E855" s="81"/>
      <c r="F855" s="4"/>
      <c r="G855" s="4"/>
      <c r="H855" s="79"/>
      <c r="I855" s="81"/>
      <c r="J855" s="81"/>
      <c r="K855" s="138"/>
      <c r="L855" s="4"/>
      <c r="M855" s="139"/>
      <c r="N855" s="139"/>
      <c r="O855" s="139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81"/>
      <c r="C856" s="4"/>
      <c r="D856" s="79"/>
      <c r="E856" s="81"/>
      <c r="F856" s="4"/>
      <c r="G856" s="4"/>
      <c r="H856" s="79"/>
      <c r="I856" s="81"/>
      <c r="J856" s="81"/>
      <c r="K856" s="138"/>
      <c r="L856" s="4"/>
      <c r="M856" s="139"/>
      <c r="N856" s="139"/>
      <c r="O856" s="139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81"/>
      <c r="C857" s="4"/>
      <c r="D857" s="79"/>
      <c r="E857" s="81"/>
      <c r="F857" s="4"/>
      <c r="G857" s="4"/>
      <c r="H857" s="79"/>
      <c r="I857" s="81"/>
      <c r="J857" s="81"/>
      <c r="K857" s="138"/>
      <c r="L857" s="4"/>
      <c r="M857" s="139"/>
      <c r="N857" s="139"/>
      <c r="O857" s="139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81"/>
      <c r="C858" s="4"/>
      <c r="D858" s="79"/>
      <c r="E858" s="81"/>
      <c r="F858" s="4"/>
      <c r="G858" s="4"/>
      <c r="H858" s="79"/>
      <c r="I858" s="81"/>
      <c r="J858" s="81"/>
      <c r="K858" s="138"/>
      <c r="L858" s="4"/>
      <c r="M858" s="139"/>
      <c r="N858" s="139"/>
      <c r="O858" s="139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81"/>
      <c r="C859" s="4"/>
      <c r="D859" s="79"/>
      <c r="E859" s="81"/>
      <c r="F859" s="4"/>
      <c r="G859" s="4"/>
      <c r="H859" s="79"/>
      <c r="I859" s="81"/>
      <c r="J859" s="81"/>
      <c r="K859" s="138"/>
      <c r="L859" s="4"/>
      <c r="M859" s="139"/>
      <c r="N859" s="139"/>
      <c r="O859" s="139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81"/>
      <c r="C860" s="4"/>
      <c r="D860" s="79"/>
      <c r="E860" s="81"/>
      <c r="F860" s="4"/>
      <c r="G860" s="4"/>
      <c r="H860" s="79"/>
      <c r="I860" s="81"/>
      <c r="J860" s="81"/>
      <c r="K860" s="138"/>
      <c r="L860" s="4"/>
      <c r="M860" s="139"/>
      <c r="N860" s="139"/>
      <c r="O860" s="139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81"/>
      <c r="C861" s="4"/>
      <c r="D861" s="79"/>
      <c r="E861" s="81"/>
      <c r="F861" s="4"/>
      <c r="G861" s="4"/>
      <c r="H861" s="79"/>
      <c r="I861" s="81"/>
      <c r="J861" s="81"/>
      <c r="K861" s="138"/>
      <c r="L861" s="4"/>
      <c r="M861" s="139"/>
      <c r="N861" s="139"/>
      <c r="O861" s="139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81"/>
      <c r="C862" s="4"/>
      <c r="D862" s="79"/>
      <c r="E862" s="81"/>
      <c r="F862" s="4"/>
      <c r="G862" s="4"/>
      <c r="H862" s="79"/>
      <c r="I862" s="81"/>
      <c r="J862" s="81"/>
      <c r="K862" s="138"/>
      <c r="L862" s="4"/>
      <c r="M862" s="139"/>
      <c r="N862" s="139"/>
      <c r="O862" s="139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81"/>
      <c r="C863" s="4"/>
      <c r="D863" s="79"/>
      <c r="E863" s="81"/>
      <c r="F863" s="4"/>
      <c r="G863" s="4"/>
      <c r="H863" s="79"/>
      <c r="I863" s="81"/>
      <c r="J863" s="81"/>
      <c r="K863" s="138"/>
      <c r="L863" s="4"/>
      <c r="M863" s="139"/>
      <c r="N863" s="139"/>
      <c r="O863" s="139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81"/>
      <c r="C864" s="4"/>
      <c r="D864" s="79"/>
      <c r="E864" s="81"/>
      <c r="F864" s="4"/>
      <c r="G864" s="4"/>
      <c r="H864" s="79"/>
      <c r="I864" s="81"/>
      <c r="J864" s="81"/>
      <c r="K864" s="138"/>
      <c r="L864" s="4"/>
      <c r="M864" s="139"/>
      <c r="N864" s="139"/>
      <c r="O864" s="139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81"/>
      <c r="C865" s="4"/>
      <c r="D865" s="79"/>
      <c r="E865" s="81"/>
      <c r="F865" s="4"/>
      <c r="G865" s="4"/>
      <c r="H865" s="79"/>
      <c r="I865" s="81"/>
      <c r="J865" s="81"/>
      <c r="K865" s="138"/>
      <c r="L865" s="4"/>
      <c r="M865" s="139"/>
      <c r="N865" s="139"/>
      <c r="O865" s="139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81"/>
      <c r="C866" s="4"/>
      <c r="D866" s="79"/>
      <c r="E866" s="81"/>
      <c r="F866" s="4"/>
      <c r="G866" s="4"/>
      <c r="H866" s="79"/>
      <c r="I866" s="81"/>
      <c r="J866" s="81"/>
      <c r="K866" s="138"/>
      <c r="L866" s="4"/>
      <c r="M866" s="139"/>
      <c r="N866" s="139"/>
      <c r="O866" s="139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81"/>
      <c r="C867" s="4"/>
      <c r="D867" s="79"/>
      <c r="E867" s="81"/>
      <c r="F867" s="4"/>
      <c r="G867" s="4"/>
      <c r="H867" s="79"/>
      <c r="I867" s="81"/>
      <c r="J867" s="81"/>
      <c r="K867" s="138"/>
      <c r="L867" s="4"/>
      <c r="M867" s="139"/>
      <c r="N867" s="139"/>
      <c r="O867" s="139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81"/>
      <c r="C868" s="4"/>
      <c r="D868" s="79"/>
      <c r="E868" s="81"/>
      <c r="F868" s="4"/>
      <c r="G868" s="4"/>
      <c r="H868" s="79"/>
      <c r="I868" s="81"/>
      <c r="J868" s="81"/>
      <c r="K868" s="138"/>
      <c r="L868" s="4"/>
      <c r="M868" s="139"/>
      <c r="N868" s="139"/>
      <c r="O868" s="139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81"/>
      <c r="C869" s="4"/>
      <c r="D869" s="79"/>
      <c r="E869" s="81"/>
      <c r="F869" s="4"/>
      <c r="G869" s="4"/>
      <c r="H869" s="79"/>
      <c r="I869" s="81"/>
      <c r="J869" s="81"/>
      <c r="K869" s="138"/>
      <c r="L869" s="4"/>
      <c r="M869" s="139"/>
      <c r="N869" s="139"/>
      <c r="O869" s="139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81"/>
      <c r="C870" s="4"/>
      <c r="D870" s="79"/>
      <c r="E870" s="81"/>
      <c r="F870" s="4"/>
      <c r="G870" s="4"/>
      <c r="H870" s="79"/>
      <c r="I870" s="81"/>
      <c r="J870" s="81"/>
      <c r="K870" s="138"/>
      <c r="L870" s="4"/>
      <c r="M870" s="139"/>
      <c r="N870" s="139"/>
      <c r="O870" s="139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81"/>
      <c r="C871" s="4"/>
      <c r="D871" s="79"/>
      <c r="E871" s="81"/>
      <c r="F871" s="4"/>
      <c r="G871" s="4"/>
      <c r="H871" s="79"/>
      <c r="I871" s="81"/>
      <c r="J871" s="81"/>
      <c r="K871" s="138"/>
      <c r="L871" s="4"/>
      <c r="M871" s="139"/>
      <c r="N871" s="139"/>
      <c r="O871" s="139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81"/>
      <c r="C872" s="4"/>
      <c r="D872" s="79"/>
      <c r="E872" s="81"/>
      <c r="F872" s="4"/>
      <c r="G872" s="4"/>
      <c r="H872" s="79"/>
      <c r="I872" s="81"/>
      <c r="J872" s="81"/>
      <c r="K872" s="138"/>
      <c r="L872" s="4"/>
      <c r="M872" s="139"/>
      <c r="N872" s="139"/>
      <c r="O872" s="139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81"/>
      <c r="C873" s="4"/>
      <c r="D873" s="79"/>
      <c r="E873" s="81"/>
      <c r="F873" s="4"/>
      <c r="G873" s="4"/>
      <c r="H873" s="79"/>
      <c r="I873" s="81"/>
      <c r="J873" s="81"/>
      <c r="K873" s="138"/>
      <c r="L873" s="4"/>
      <c r="M873" s="139"/>
      <c r="N873" s="139"/>
      <c r="O873" s="139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81"/>
      <c r="C874" s="4"/>
      <c r="D874" s="79"/>
      <c r="E874" s="81"/>
      <c r="F874" s="4"/>
      <c r="G874" s="4"/>
      <c r="H874" s="79"/>
      <c r="I874" s="81"/>
      <c r="J874" s="81"/>
      <c r="K874" s="138"/>
      <c r="L874" s="4"/>
      <c r="M874" s="139"/>
      <c r="N874" s="139"/>
      <c r="O874" s="139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81"/>
      <c r="C875" s="4"/>
      <c r="D875" s="79"/>
      <c r="E875" s="81"/>
      <c r="F875" s="4"/>
      <c r="G875" s="4"/>
      <c r="H875" s="79"/>
      <c r="I875" s="81"/>
      <c r="J875" s="81"/>
      <c r="K875" s="138"/>
      <c r="L875" s="4"/>
      <c r="M875" s="139"/>
      <c r="N875" s="139"/>
      <c r="O875" s="139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81"/>
      <c r="C876" s="4"/>
      <c r="D876" s="79"/>
      <c r="E876" s="81"/>
      <c r="F876" s="4"/>
      <c r="G876" s="4"/>
      <c r="H876" s="79"/>
      <c r="I876" s="81"/>
      <c r="J876" s="81"/>
      <c r="K876" s="138"/>
      <c r="L876" s="4"/>
      <c r="M876" s="139"/>
      <c r="N876" s="139"/>
      <c r="O876" s="139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81"/>
      <c r="C877" s="4"/>
      <c r="D877" s="79"/>
      <c r="E877" s="81"/>
      <c r="F877" s="4"/>
      <c r="G877" s="4"/>
      <c r="H877" s="79"/>
      <c r="I877" s="81"/>
      <c r="J877" s="81"/>
      <c r="K877" s="138"/>
      <c r="L877" s="4"/>
      <c r="M877" s="139"/>
      <c r="N877" s="139"/>
      <c r="O877" s="139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81"/>
      <c r="C878" s="4"/>
      <c r="D878" s="79"/>
      <c r="E878" s="81"/>
      <c r="F878" s="4"/>
      <c r="G878" s="4"/>
      <c r="H878" s="79"/>
      <c r="I878" s="81"/>
      <c r="J878" s="81"/>
      <c r="K878" s="138"/>
      <c r="L878" s="4"/>
      <c r="M878" s="139"/>
      <c r="N878" s="139"/>
      <c r="O878" s="139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81"/>
      <c r="C879" s="4"/>
      <c r="D879" s="79"/>
      <c r="E879" s="81"/>
      <c r="F879" s="4"/>
      <c r="G879" s="4"/>
      <c r="H879" s="79"/>
      <c r="I879" s="81"/>
      <c r="J879" s="81"/>
      <c r="K879" s="138"/>
      <c r="L879" s="4"/>
      <c r="M879" s="139"/>
      <c r="N879" s="139"/>
      <c r="O879" s="139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81"/>
      <c r="C880" s="4"/>
      <c r="D880" s="79"/>
      <c r="E880" s="81"/>
      <c r="F880" s="4"/>
      <c r="G880" s="4"/>
      <c r="H880" s="79"/>
      <c r="I880" s="81"/>
      <c r="J880" s="81"/>
      <c r="K880" s="138"/>
      <c r="L880" s="4"/>
      <c r="M880" s="139"/>
      <c r="N880" s="139"/>
      <c r="O880" s="139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81"/>
      <c r="C881" s="4"/>
      <c r="D881" s="79"/>
      <c r="E881" s="81"/>
      <c r="F881" s="4"/>
      <c r="G881" s="4"/>
      <c r="H881" s="79"/>
      <c r="I881" s="81"/>
      <c r="J881" s="81"/>
      <c r="K881" s="138"/>
      <c r="L881" s="4"/>
      <c r="M881" s="139"/>
      <c r="N881" s="139"/>
      <c r="O881" s="139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81"/>
      <c r="C882" s="4"/>
      <c r="D882" s="79"/>
      <c r="E882" s="81"/>
      <c r="F882" s="4"/>
      <c r="G882" s="4"/>
      <c r="H882" s="79"/>
      <c r="I882" s="81"/>
      <c r="J882" s="81"/>
      <c r="K882" s="138"/>
      <c r="L882" s="4"/>
      <c r="M882" s="139"/>
      <c r="N882" s="139"/>
      <c r="O882" s="139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81"/>
      <c r="C883" s="4"/>
      <c r="D883" s="79"/>
      <c r="E883" s="81"/>
      <c r="F883" s="4"/>
      <c r="G883" s="4"/>
      <c r="H883" s="79"/>
      <c r="I883" s="81"/>
      <c r="J883" s="81"/>
      <c r="K883" s="138"/>
      <c r="L883" s="4"/>
      <c r="M883" s="139"/>
      <c r="N883" s="139"/>
      <c r="O883" s="139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81"/>
      <c r="C884" s="4"/>
      <c r="D884" s="79"/>
      <c r="E884" s="81"/>
      <c r="F884" s="4"/>
      <c r="G884" s="4"/>
      <c r="H884" s="79"/>
      <c r="I884" s="81"/>
      <c r="J884" s="81"/>
      <c r="K884" s="138"/>
      <c r="L884" s="4"/>
      <c r="M884" s="139"/>
      <c r="N884" s="139"/>
      <c r="O884" s="139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81"/>
      <c r="C885" s="4"/>
      <c r="D885" s="79"/>
      <c r="E885" s="81"/>
      <c r="F885" s="4"/>
      <c r="G885" s="4"/>
      <c r="H885" s="79"/>
      <c r="I885" s="81"/>
      <c r="J885" s="81"/>
      <c r="K885" s="138"/>
      <c r="L885" s="4"/>
      <c r="M885" s="139"/>
      <c r="N885" s="139"/>
      <c r="O885" s="139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81"/>
      <c r="C886" s="4"/>
      <c r="D886" s="79"/>
      <c r="E886" s="81"/>
      <c r="F886" s="4"/>
      <c r="G886" s="4"/>
      <c r="H886" s="79"/>
      <c r="I886" s="81"/>
      <c r="J886" s="81"/>
      <c r="K886" s="138"/>
      <c r="L886" s="4"/>
      <c r="M886" s="139"/>
      <c r="N886" s="139"/>
      <c r="O886" s="139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81"/>
      <c r="C887" s="4"/>
      <c r="D887" s="79"/>
      <c r="E887" s="81"/>
      <c r="F887" s="4"/>
      <c r="G887" s="4"/>
      <c r="H887" s="79"/>
      <c r="I887" s="81"/>
      <c r="J887" s="81"/>
      <c r="K887" s="138"/>
      <c r="L887" s="4"/>
      <c r="M887" s="139"/>
      <c r="N887" s="139"/>
      <c r="O887" s="139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81"/>
      <c r="C888" s="4"/>
      <c r="D888" s="79"/>
      <c r="E888" s="81"/>
      <c r="F888" s="4"/>
      <c r="G888" s="4"/>
      <c r="H888" s="79"/>
      <c r="I888" s="81"/>
      <c r="J888" s="81"/>
      <c r="K888" s="138"/>
      <c r="L888" s="4"/>
      <c r="M888" s="139"/>
      <c r="N888" s="139"/>
      <c r="O888" s="139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81"/>
      <c r="C889" s="4"/>
      <c r="D889" s="79"/>
      <c r="E889" s="81"/>
      <c r="F889" s="4"/>
      <c r="G889" s="4"/>
      <c r="H889" s="79"/>
      <c r="I889" s="81"/>
      <c r="J889" s="81"/>
      <c r="K889" s="138"/>
      <c r="L889" s="4"/>
      <c r="M889" s="139"/>
      <c r="N889" s="139"/>
      <c r="O889" s="139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81"/>
      <c r="C890" s="4"/>
      <c r="D890" s="79"/>
      <c r="E890" s="81"/>
      <c r="F890" s="4"/>
      <c r="G890" s="4"/>
      <c r="H890" s="79"/>
      <c r="I890" s="81"/>
      <c r="J890" s="81"/>
      <c r="K890" s="138"/>
      <c r="L890" s="4"/>
      <c r="M890" s="139"/>
      <c r="N890" s="139"/>
      <c r="O890" s="139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81"/>
      <c r="C891" s="4"/>
      <c r="D891" s="79"/>
      <c r="E891" s="81"/>
      <c r="F891" s="4"/>
      <c r="G891" s="4"/>
      <c r="H891" s="79"/>
      <c r="I891" s="81"/>
      <c r="J891" s="81"/>
      <c r="K891" s="138"/>
      <c r="L891" s="4"/>
      <c r="M891" s="139"/>
      <c r="N891" s="139"/>
      <c r="O891" s="139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81"/>
      <c r="C892" s="4"/>
      <c r="D892" s="79"/>
      <c r="E892" s="81"/>
      <c r="F892" s="4"/>
      <c r="G892" s="4"/>
      <c r="H892" s="79"/>
      <c r="I892" s="81"/>
      <c r="J892" s="81"/>
      <c r="K892" s="138"/>
      <c r="L892" s="4"/>
      <c r="M892" s="139"/>
      <c r="N892" s="139"/>
      <c r="O892" s="139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81"/>
      <c r="C893" s="4"/>
      <c r="D893" s="79"/>
      <c r="E893" s="81"/>
      <c r="F893" s="4"/>
      <c r="G893" s="4"/>
      <c r="H893" s="79"/>
      <c r="I893" s="81"/>
      <c r="J893" s="81"/>
      <c r="K893" s="138"/>
      <c r="L893" s="4"/>
      <c r="M893" s="139"/>
      <c r="N893" s="139"/>
      <c r="O893" s="139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81"/>
      <c r="C894" s="4"/>
      <c r="D894" s="79"/>
      <c r="E894" s="81"/>
      <c r="F894" s="4"/>
      <c r="G894" s="4"/>
      <c r="H894" s="79"/>
      <c r="I894" s="81"/>
      <c r="J894" s="81"/>
      <c r="K894" s="138"/>
      <c r="L894" s="4"/>
      <c r="M894" s="139"/>
      <c r="N894" s="139"/>
      <c r="O894" s="139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81"/>
      <c r="C895" s="4"/>
      <c r="D895" s="79"/>
      <c r="E895" s="81"/>
      <c r="F895" s="4"/>
      <c r="G895" s="4"/>
      <c r="H895" s="79"/>
      <c r="I895" s="81"/>
      <c r="J895" s="81"/>
      <c r="K895" s="138"/>
      <c r="L895" s="4"/>
      <c r="M895" s="139"/>
      <c r="N895" s="139"/>
      <c r="O895" s="139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81"/>
      <c r="C896" s="4"/>
      <c r="D896" s="79"/>
      <c r="E896" s="81"/>
      <c r="F896" s="4"/>
      <c r="G896" s="4"/>
      <c r="H896" s="79"/>
      <c r="I896" s="81"/>
      <c r="J896" s="81"/>
      <c r="K896" s="138"/>
      <c r="L896" s="4"/>
      <c r="M896" s="139"/>
      <c r="N896" s="139"/>
      <c r="O896" s="139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81"/>
      <c r="C897" s="4"/>
      <c r="D897" s="79"/>
      <c r="E897" s="81"/>
      <c r="F897" s="4"/>
      <c r="G897" s="4"/>
      <c r="H897" s="79"/>
      <c r="I897" s="81"/>
      <c r="J897" s="81"/>
      <c r="K897" s="138"/>
      <c r="L897" s="4"/>
      <c r="M897" s="139"/>
      <c r="N897" s="139"/>
      <c r="O897" s="139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81"/>
      <c r="C898" s="4"/>
      <c r="D898" s="79"/>
      <c r="E898" s="81"/>
      <c r="F898" s="4"/>
      <c r="G898" s="4"/>
      <c r="H898" s="79"/>
      <c r="I898" s="81"/>
      <c r="J898" s="81"/>
      <c r="K898" s="138"/>
      <c r="L898" s="4"/>
      <c r="M898" s="139"/>
      <c r="N898" s="139"/>
      <c r="O898" s="139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81"/>
      <c r="C899" s="4"/>
      <c r="D899" s="79"/>
      <c r="E899" s="81"/>
      <c r="F899" s="4"/>
      <c r="G899" s="4"/>
      <c r="H899" s="79"/>
      <c r="I899" s="81"/>
      <c r="J899" s="81"/>
      <c r="K899" s="138"/>
      <c r="L899" s="4"/>
      <c r="M899" s="139"/>
      <c r="N899" s="139"/>
      <c r="O899" s="139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81"/>
      <c r="C900" s="4"/>
      <c r="D900" s="79"/>
      <c r="E900" s="81"/>
      <c r="F900" s="4"/>
      <c r="G900" s="4"/>
      <c r="H900" s="79"/>
      <c r="I900" s="81"/>
      <c r="J900" s="81"/>
      <c r="K900" s="138"/>
      <c r="L900" s="4"/>
      <c r="M900" s="139"/>
      <c r="N900" s="139"/>
      <c r="O900" s="139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81"/>
      <c r="C901" s="4"/>
      <c r="D901" s="79"/>
      <c r="E901" s="81"/>
      <c r="F901" s="4"/>
      <c r="G901" s="4"/>
      <c r="H901" s="79"/>
      <c r="I901" s="81"/>
      <c r="J901" s="81"/>
      <c r="K901" s="138"/>
      <c r="L901" s="4"/>
      <c r="M901" s="139"/>
      <c r="N901" s="139"/>
      <c r="O901" s="139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81"/>
      <c r="C902" s="4"/>
      <c r="D902" s="79"/>
      <c r="E902" s="81"/>
      <c r="F902" s="4"/>
      <c r="G902" s="4"/>
      <c r="H902" s="79"/>
      <c r="I902" s="81"/>
      <c r="J902" s="81"/>
      <c r="K902" s="138"/>
      <c r="L902" s="4"/>
      <c r="M902" s="139"/>
      <c r="N902" s="139"/>
      <c r="O902" s="139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81"/>
      <c r="C903" s="4"/>
      <c r="D903" s="79"/>
      <c r="E903" s="81"/>
      <c r="F903" s="4"/>
      <c r="G903" s="4"/>
      <c r="H903" s="79"/>
      <c r="I903" s="81"/>
      <c r="J903" s="81"/>
      <c r="K903" s="138"/>
      <c r="L903" s="4"/>
      <c r="M903" s="139"/>
      <c r="N903" s="139"/>
      <c r="O903" s="139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81"/>
      <c r="C904" s="4"/>
      <c r="D904" s="79"/>
      <c r="E904" s="81"/>
      <c r="F904" s="4"/>
      <c r="G904" s="4"/>
      <c r="H904" s="79"/>
      <c r="I904" s="81"/>
      <c r="J904" s="81"/>
      <c r="K904" s="138"/>
      <c r="L904" s="4"/>
      <c r="M904" s="139"/>
      <c r="N904" s="139"/>
      <c r="O904" s="139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81"/>
      <c r="C905" s="4"/>
      <c r="D905" s="79"/>
      <c r="E905" s="81"/>
      <c r="F905" s="4"/>
      <c r="G905" s="4"/>
      <c r="H905" s="79"/>
      <c r="I905" s="81"/>
      <c r="J905" s="81"/>
      <c r="K905" s="138"/>
      <c r="L905" s="4"/>
      <c r="M905" s="139"/>
      <c r="N905" s="139"/>
      <c r="O905" s="139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81"/>
      <c r="C906" s="4"/>
      <c r="D906" s="79"/>
      <c r="E906" s="81"/>
      <c r="F906" s="4"/>
      <c r="G906" s="4"/>
      <c r="H906" s="79"/>
      <c r="I906" s="81"/>
      <c r="J906" s="81"/>
      <c r="K906" s="138"/>
      <c r="L906" s="4"/>
      <c r="M906" s="139"/>
      <c r="N906" s="139"/>
      <c r="O906" s="139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81"/>
      <c r="C907" s="4"/>
      <c r="D907" s="79"/>
      <c r="E907" s="81"/>
      <c r="F907" s="4"/>
      <c r="G907" s="4"/>
      <c r="H907" s="79"/>
      <c r="I907" s="81"/>
      <c r="J907" s="81"/>
      <c r="K907" s="138"/>
      <c r="L907" s="4"/>
      <c r="M907" s="139"/>
      <c r="N907" s="139"/>
      <c r="O907" s="139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81"/>
      <c r="C908" s="4"/>
      <c r="D908" s="79"/>
      <c r="E908" s="81"/>
      <c r="F908" s="4"/>
      <c r="G908" s="4"/>
      <c r="H908" s="79"/>
      <c r="I908" s="81"/>
      <c r="J908" s="81"/>
      <c r="K908" s="138"/>
      <c r="L908" s="4"/>
      <c r="M908" s="139"/>
      <c r="N908" s="139"/>
      <c r="O908" s="139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81"/>
      <c r="C909" s="4"/>
      <c r="D909" s="79"/>
      <c r="E909" s="81"/>
      <c r="F909" s="4"/>
      <c r="G909" s="4"/>
      <c r="H909" s="79"/>
      <c r="I909" s="81"/>
      <c r="J909" s="81"/>
      <c r="K909" s="138"/>
      <c r="L909" s="4"/>
      <c r="M909" s="139"/>
      <c r="N909" s="139"/>
      <c r="O909" s="139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81"/>
      <c r="C910" s="4"/>
      <c r="D910" s="79"/>
      <c r="E910" s="81"/>
      <c r="F910" s="4"/>
      <c r="G910" s="4"/>
      <c r="H910" s="79"/>
      <c r="I910" s="81"/>
      <c r="J910" s="81"/>
      <c r="K910" s="138"/>
      <c r="L910" s="4"/>
      <c r="M910" s="139"/>
      <c r="N910" s="139"/>
      <c r="O910" s="139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81"/>
      <c r="C911" s="4"/>
      <c r="D911" s="79"/>
      <c r="E911" s="81"/>
      <c r="F911" s="4"/>
      <c r="G911" s="4"/>
      <c r="H911" s="79"/>
      <c r="I911" s="81"/>
      <c r="J911" s="81"/>
      <c r="K911" s="138"/>
      <c r="L911" s="4"/>
      <c r="M911" s="139"/>
      <c r="N911" s="139"/>
      <c r="O911" s="139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81"/>
      <c r="C912" s="4"/>
      <c r="D912" s="79"/>
      <c r="E912" s="81"/>
      <c r="F912" s="4"/>
      <c r="G912" s="4"/>
      <c r="H912" s="79"/>
      <c r="I912" s="81"/>
      <c r="J912" s="81"/>
      <c r="K912" s="138"/>
      <c r="L912" s="4"/>
      <c r="M912" s="139"/>
      <c r="N912" s="139"/>
      <c r="O912" s="139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81"/>
      <c r="C913" s="4"/>
      <c r="D913" s="79"/>
      <c r="E913" s="81"/>
      <c r="F913" s="4"/>
      <c r="G913" s="4"/>
      <c r="H913" s="79"/>
      <c r="I913" s="81"/>
      <c r="J913" s="81"/>
      <c r="K913" s="138"/>
      <c r="L913" s="4"/>
      <c r="M913" s="139"/>
      <c r="N913" s="139"/>
      <c r="O913" s="139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81"/>
      <c r="C914" s="4"/>
      <c r="D914" s="79"/>
      <c r="E914" s="81"/>
      <c r="F914" s="4"/>
      <c r="G914" s="4"/>
      <c r="H914" s="79"/>
      <c r="I914" s="81"/>
      <c r="J914" s="81"/>
      <c r="K914" s="138"/>
      <c r="L914" s="4"/>
      <c r="M914" s="139"/>
      <c r="N914" s="139"/>
      <c r="O914" s="139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81"/>
      <c r="C915" s="4"/>
      <c r="D915" s="79"/>
      <c r="E915" s="81"/>
      <c r="F915" s="4"/>
      <c r="G915" s="4"/>
      <c r="H915" s="79"/>
      <c r="I915" s="81"/>
      <c r="J915" s="81"/>
      <c r="K915" s="138"/>
      <c r="L915" s="4"/>
      <c r="M915" s="139"/>
      <c r="N915" s="139"/>
      <c r="O915" s="139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81"/>
      <c r="C916" s="4"/>
      <c r="D916" s="79"/>
      <c r="E916" s="81"/>
      <c r="F916" s="4"/>
      <c r="G916" s="4"/>
      <c r="H916" s="79"/>
      <c r="I916" s="81"/>
      <c r="J916" s="81"/>
      <c r="K916" s="138"/>
      <c r="L916" s="4"/>
      <c r="M916" s="139"/>
      <c r="N916" s="139"/>
      <c r="O916" s="139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81"/>
      <c r="C917" s="4"/>
      <c r="D917" s="79"/>
      <c r="E917" s="81"/>
      <c r="F917" s="4"/>
      <c r="G917" s="4"/>
      <c r="H917" s="79"/>
      <c r="I917" s="81"/>
      <c r="J917" s="81"/>
      <c r="K917" s="138"/>
      <c r="L917" s="4"/>
      <c r="M917" s="139"/>
      <c r="N917" s="139"/>
      <c r="O917" s="139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81"/>
      <c r="C918" s="4"/>
      <c r="D918" s="79"/>
      <c r="E918" s="81"/>
      <c r="F918" s="4"/>
      <c r="G918" s="4"/>
      <c r="H918" s="79"/>
      <c r="I918" s="81"/>
      <c r="J918" s="81"/>
      <c r="K918" s="138"/>
      <c r="L918" s="4"/>
      <c r="M918" s="139"/>
      <c r="N918" s="139"/>
      <c r="O918" s="139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81"/>
      <c r="C919" s="4"/>
      <c r="D919" s="79"/>
      <c r="E919" s="81"/>
      <c r="F919" s="4"/>
      <c r="G919" s="4"/>
      <c r="H919" s="79"/>
      <c r="I919" s="81"/>
      <c r="J919" s="81"/>
      <c r="K919" s="138"/>
      <c r="L919" s="4"/>
      <c r="M919" s="139"/>
      <c r="N919" s="139"/>
      <c r="O919" s="139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81"/>
      <c r="C920" s="4"/>
      <c r="D920" s="79"/>
      <c r="E920" s="81"/>
      <c r="F920" s="4"/>
      <c r="G920" s="4"/>
      <c r="H920" s="79"/>
      <c r="I920" s="81"/>
      <c r="J920" s="81"/>
      <c r="K920" s="138"/>
      <c r="L920" s="4"/>
      <c r="M920" s="139"/>
      <c r="N920" s="139"/>
      <c r="O920" s="139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81"/>
      <c r="C921" s="4"/>
      <c r="D921" s="79"/>
      <c r="E921" s="81"/>
      <c r="F921" s="4"/>
      <c r="G921" s="4"/>
      <c r="H921" s="79"/>
      <c r="I921" s="81"/>
      <c r="J921" s="81"/>
      <c r="K921" s="138"/>
      <c r="L921" s="4"/>
      <c r="M921" s="139"/>
      <c r="N921" s="139"/>
      <c r="O921" s="139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81"/>
      <c r="C922" s="4"/>
      <c r="D922" s="79"/>
      <c r="E922" s="81"/>
      <c r="F922" s="4"/>
      <c r="G922" s="4"/>
      <c r="H922" s="79"/>
      <c r="I922" s="81"/>
      <c r="J922" s="81"/>
      <c r="K922" s="138"/>
      <c r="L922" s="4"/>
      <c r="M922" s="139"/>
      <c r="N922" s="139"/>
      <c r="O922" s="139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81"/>
      <c r="C923" s="4"/>
      <c r="D923" s="79"/>
      <c r="E923" s="81"/>
      <c r="F923" s="4"/>
      <c r="G923" s="4"/>
      <c r="H923" s="79"/>
      <c r="I923" s="81"/>
      <c r="J923" s="81"/>
      <c r="K923" s="138"/>
      <c r="L923" s="4"/>
      <c r="M923" s="139"/>
      <c r="N923" s="139"/>
      <c r="O923" s="139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81"/>
      <c r="C924" s="4"/>
      <c r="D924" s="79"/>
      <c r="E924" s="81"/>
      <c r="F924" s="4"/>
      <c r="G924" s="4"/>
      <c r="H924" s="79"/>
      <c r="I924" s="81"/>
      <c r="J924" s="81"/>
      <c r="K924" s="138"/>
      <c r="L924" s="4"/>
      <c r="M924" s="139"/>
      <c r="N924" s="139"/>
      <c r="O924" s="139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81"/>
      <c r="C925" s="4"/>
      <c r="D925" s="79"/>
      <c r="E925" s="81"/>
      <c r="F925" s="4"/>
      <c r="G925" s="4"/>
      <c r="H925" s="79"/>
      <c r="I925" s="81"/>
      <c r="J925" s="81"/>
      <c r="K925" s="138"/>
      <c r="L925" s="4"/>
      <c r="M925" s="139"/>
      <c r="N925" s="139"/>
      <c r="O925" s="139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81"/>
      <c r="C926" s="4"/>
      <c r="D926" s="79"/>
      <c r="E926" s="81"/>
      <c r="F926" s="4"/>
      <c r="G926" s="4"/>
      <c r="H926" s="79"/>
      <c r="I926" s="81"/>
      <c r="J926" s="81"/>
      <c r="K926" s="138"/>
      <c r="L926" s="4"/>
      <c r="M926" s="139"/>
      <c r="N926" s="139"/>
      <c r="O926" s="139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81"/>
      <c r="C927" s="4"/>
      <c r="D927" s="79"/>
      <c r="E927" s="81"/>
      <c r="F927" s="4"/>
      <c r="G927" s="4"/>
      <c r="H927" s="79"/>
      <c r="I927" s="81"/>
      <c r="J927" s="81"/>
      <c r="K927" s="138"/>
      <c r="L927" s="4"/>
      <c r="M927" s="139"/>
      <c r="N927" s="139"/>
      <c r="O927" s="139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81"/>
      <c r="C928" s="4"/>
      <c r="D928" s="79"/>
      <c r="E928" s="81"/>
      <c r="F928" s="4"/>
      <c r="G928" s="4"/>
      <c r="H928" s="79"/>
      <c r="I928" s="81"/>
      <c r="J928" s="81"/>
      <c r="K928" s="138"/>
      <c r="L928" s="4"/>
      <c r="M928" s="139"/>
      <c r="N928" s="139"/>
      <c r="O928" s="139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81"/>
      <c r="C929" s="4"/>
      <c r="D929" s="79"/>
      <c r="E929" s="81"/>
      <c r="F929" s="4"/>
      <c r="G929" s="4"/>
      <c r="H929" s="79"/>
      <c r="I929" s="81"/>
      <c r="J929" s="81"/>
      <c r="K929" s="138"/>
      <c r="L929" s="4"/>
      <c r="M929" s="139"/>
      <c r="N929" s="139"/>
      <c r="O929" s="139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81"/>
      <c r="C930" s="4"/>
      <c r="D930" s="79"/>
      <c r="E930" s="81"/>
      <c r="F930" s="4"/>
      <c r="G930" s="4"/>
      <c r="H930" s="79"/>
      <c r="I930" s="81"/>
      <c r="J930" s="81"/>
      <c r="K930" s="138"/>
      <c r="L930" s="4"/>
      <c r="M930" s="139"/>
      <c r="N930" s="139"/>
      <c r="O930" s="139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81"/>
      <c r="C931" s="4"/>
      <c r="D931" s="79"/>
      <c r="E931" s="81"/>
      <c r="F931" s="4"/>
      <c r="G931" s="4"/>
      <c r="H931" s="79"/>
      <c r="I931" s="81"/>
      <c r="J931" s="81"/>
      <c r="K931" s="138"/>
      <c r="L931" s="4"/>
      <c r="M931" s="139"/>
      <c r="N931" s="139"/>
      <c r="O931" s="139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81"/>
      <c r="C932" s="4"/>
      <c r="D932" s="79"/>
      <c r="E932" s="81"/>
      <c r="F932" s="4"/>
      <c r="G932" s="4"/>
      <c r="H932" s="79"/>
      <c r="I932" s="81"/>
      <c r="J932" s="81"/>
      <c r="K932" s="138"/>
      <c r="L932" s="4"/>
      <c r="M932" s="139"/>
      <c r="N932" s="139"/>
      <c r="O932" s="139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81"/>
      <c r="C933" s="4"/>
      <c r="D933" s="79"/>
      <c r="E933" s="81"/>
      <c r="F933" s="4"/>
      <c r="G933" s="4"/>
      <c r="H933" s="79"/>
      <c r="I933" s="81"/>
      <c r="J933" s="81"/>
      <c r="K933" s="138"/>
      <c r="L933" s="4"/>
      <c r="M933" s="139"/>
      <c r="N933" s="139"/>
      <c r="O933" s="139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81"/>
      <c r="C934" s="4"/>
      <c r="D934" s="79"/>
      <c r="E934" s="81"/>
      <c r="F934" s="4"/>
      <c r="G934" s="4"/>
      <c r="H934" s="79"/>
      <c r="I934" s="81"/>
      <c r="J934" s="81"/>
      <c r="K934" s="138"/>
      <c r="L934" s="4"/>
      <c r="M934" s="139"/>
      <c r="N934" s="139"/>
      <c r="O934" s="139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81"/>
      <c r="C935" s="4"/>
      <c r="D935" s="79"/>
      <c r="E935" s="81"/>
      <c r="F935" s="4"/>
      <c r="G935" s="4"/>
      <c r="H935" s="79"/>
      <c r="I935" s="81"/>
      <c r="J935" s="81"/>
      <c r="K935" s="138"/>
      <c r="L935" s="4"/>
      <c r="M935" s="139"/>
      <c r="N935" s="139"/>
      <c r="O935" s="139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81"/>
      <c r="C936" s="4"/>
      <c r="D936" s="79"/>
      <c r="E936" s="81"/>
      <c r="F936" s="4"/>
      <c r="G936" s="4"/>
      <c r="H936" s="79"/>
      <c r="I936" s="81"/>
      <c r="J936" s="81"/>
      <c r="K936" s="138"/>
      <c r="L936" s="4"/>
      <c r="M936" s="139"/>
      <c r="N936" s="139"/>
      <c r="O936" s="139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81"/>
      <c r="C937" s="4"/>
      <c r="D937" s="79"/>
      <c r="E937" s="81"/>
      <c r="F937" s="4"/>
      <c r="G937" s="4"/>
      <c r="H937" s="79"/>
      <c r="I937" s="81"/>
      <c r="J937" s="81"/>
      <c r="K937" s="138"/>
      <c r="L937" s="4"/>
      <c r="M937" s="139"/>
      <c r="N937" s="139"/>
      <c r="O937" s="139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81"/>
      <c r="C938" s="4"/>
      <c r="D938" s="79"/>
      <c r="E938" s="81"/>
      <c r="F938" s="4"/>
      <c r="G938" s="4"/>
      <c r="H938" s="79"/>
      <c r="I938" s="81"/>
      <c r="J938" s="81"/>
      <c r="K938" s="138"/>
      <c r="L938" s="4"/>
      <c r="M938" s="139"/>
      <c r="N938" s="139"/>
      <c r="O938" s="139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81"/>
      <c r="C939" s="4"/>
      <c r="D939" s="79"/>
      <c r="E939" s="81"/>
      <c r="F939" s="4"/>
      <c r="G939" s="4"/>
      <c r="H939" s="79"/>
      <c r="I939" s="81"/>
      <c r="J939" s="81"/>
      <c r="K939" s="138"/>
      <c r="L939" s="4"/>
      <c r="M939" s="139"/>
      <c r="N939" s="139"/>
      <c r="O939" s="139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81"/>
      <c r="C940" s="4"/>
      <c r="D940" s="79"/>
      <c r="E940" s="81"/>
      <c r="F940" s="4"/>
      <c r="G940" s="4"/>
      <c r="H940" s="79"/>
      <c r="I940" s="81"/>
      <c r="J940" s="81"/>
      <c r="K940" s="138"/>
      <c r="L940" s="4"/>
      <c r="M940" s="139"/>
      <c r="N940" s="139"/>
      <c r="O940" s="139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81"/>
      <c r="C941" s="4"/>
      <c r="D941" s="79"/>
      <c r="E941" s="81"/>
      <c r="F941" s="4"/>
      <c r="G941" s="4"/>
      <c r="H941" s="79"/>
      <c r="I941" s="81"/>
      <c r="J941" s="81"/>
      <c r="K941" s="138"/>
      <c r="L941" s="4"/>
      <c r="M941" s="139"/>
      <c r="N941" s="139"/>
      <c r="O941" s="139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81"/>
      <c r="C942" s="4"/>
      <c r="D942" s="79"/>
      <c r="E942" s="81"/>
      <c r="F942" s="4"/>
      <c r="G942" s="4"/>
      <c r="H942" s="79"/>
      <c r="I942" s="81"/>
      <c r="J942" s="81"/>
      <c r="K942" s="138"/>
      <c r="L942" s="4"/>
      <c r="M942" s="139"/>
      <c r="N942" s="139"/>
      <c r="O942" s="139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81"/>
      <c r="C943" s="4"/>
      <c r="D943" s="79"/>
      <c r="E943" s="81"/>
      <c r="F943" s="4"/>
      <c r="G943" s="4"/>
      <c r="H943" s="79"/>
      <c r="I943" s="81"/>
      <c r="J943" s="81"/>
      <c r="K943" s="138"/>
      <c r="L943" s="4"/>
      <c r="M943" s="139"/>
      <c r="N943" s="139"/>
      <c r="O943" s="139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81"/>
      <c r="C944" s="4"/>
      <c r="D944" s="79"/>
      <c r="E944" s="81"/>
      <c r="F944" s="4"/>
      <c r="G944" s="4"/>
      <c r="H944" s="79"/>
      <c r="I944" s="81"/>
      <c r="J944" s="81"/>
      <c r="K944" s="138"/>
      <c r="L944" s="4"/>
      <c r="M944" s="139"/>
      <c r="N944" s="139"/>
      <c r="O944" s="139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81"/>
      <c r="C945" s="4"/>
      <c r="D945" s="79"/>
      <c r="E945" s="81"/>
      <c r="F945" s="4"/>
      <c r="G945" s="4"/>
      <c r="H945" s="79"/>
      <c r="I945" s="81"/>
      <c r="J945" s="81"/>
      <c r="K945" s="138"/>
      <c r="L945" s="4"/>
      <c r="M945" s="139"/>
      <c r="N945" s="139"/>
      <c r="O945" s="139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81"/>
      <c r="C946" s="4"/>
      <c r="D946" s="79"/>
      <c r="E946" s="81"/>
      <c r="F946" s="4"/>
      <c r="G946" s="4"/>
      <c r="H946" s="79"/>
      <c r="I946" s="81"/>
      <c r="J946" s="81"/>
      <c r="K946" s="138"/>
      <c r="L946" s="4"/>
      <c r="M946" s="139"/>
      <c r="N946" s="139"/>
      <c r="O946" s="139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81"/>
      <c r="C947" s="4"/>
      <c r="D947" s="79"/>
      <c r="E947" s="81"/>
      <c r="F947" s="4"/>
      <c r="G947" s="4"/>
      <c r="H947" s="79"/>
      <c r="I947" s="81"/>
      <c r="J947" s="81"/>
      <c r="K947" s="138"/>
      <c r="L947" s="4"/>
      <c r="M947" s="139"/>
      <c r="N947" s="139"/>
      <c r="O947" s="139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81"/>
      <c r="C948" s="4"/>
      <c r="D948" s="79"/>
      <c r="E948" s="81"/>
      <c r="F948" s="4"/>
      <c r="G948" s="4"/>
      <c r="H948" s="79"/>
      <c r="I948" s="81"/>
      <c r="J948" s="81"/>
      <c r="K948" s="138"/>
      <c r="L948" s="4"/>
      <c r="M948" s="139"/>
      <c r="N948" s="139"/>
      <c r="O948" s="139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81"/>
      <c r="C949" s="4"/>
      <c r="D949" s="79"/>
      <c r="E949" s="81"/>
      <c r="F949" s="4"/>
      <c r="G949" s="4"/>
      <c r="H949" s="79"/>
      <c r="I949" s="81"/>
      <c r="J949" s="81"/>
      <c r="K949" s="138"/>
      <c r="L949" s="4"/>
      <c r="M949" s="139"/>
      <c r="N949" s="139"/>
      <c r="O949" s="139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81"/>
      <c r="C950" s="4"/>
      <c r="D950" s="79"/>
      <c r="E950" s="81"/>
      <c r="F950" s="4"/>
      <c r="G950" s="4"/>
      <c r="H950" s="79"/>
      <c r="I950" s="81"/>
      <c r="J950" s="81"/>
      <c r="K950" s="138"/>
      <c r="L950" s="4"/>
      <c r="M950" s="139"/>
      <c r="N950" s="139"/>
      <c r="O950" s="139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81"/>
      <c r="C951" s="4"/>
      <c r="D951" s="79"/>
      <c r="E951" s="81"/>
      <c r="F951" s="4"/>
      <c r="G951" s="4"/>
      <c r="H951" s="79"/>
      <c r="I951" s="81"/>
      <c r="J951" s="81"/>
      <c r="K951" s="138"/>
      <c r="L951" s="4"/>
      <c r="M951" s="139"/>
      <c r="N951" s="139"/>
      <c r="O951" s="139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81"/>
      <c r="C952" s="4"/>
      <c r="D952" s="79"/>
      <c r="E952" s="81"/>
      <c r="F952" s="4"/>
      <c r="G952" s="4"/>
      <c r="H952" s="79"/>
      <c r="I952" s="81"/>
      <c r="J952" s="81"/>
      <c r="K952" s="138"/>
      <c r="L952" s="4"/>
      <c r="M952" s="139"/>
      <c r="N952" s="139"/>
      <c r="O952" s="139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81"/>
      <c r="C953" s="4"/>
      <c r="D953" s="79"/>
      <c r="E953" s="81"/>
      <c r="F953" s="4"/>
      <c r="G953" s="4"/>
      <c r="H953" s="79"/>
      <c r="I953" s="81"/>
      <c r="J953" s="81"/>
      <c r="K953" s="138"/>
      <c r="L953" s="4"/>
      <c r="M953" s="139"/>
      <c r="N953" s="139"/>
      <c r="O953" s="139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81"/>
      <c r="C954" s="4"/>
      <c r="D954" s="79"/>
      <c r="E954" s="81"/>
      <c r="F954" s="4"/>
      <c r="G954" s="4"/>
      <c r="H954" s="79"/>
      <c r="I954" s="81"/>
      <c r="J954" s="81"/>
      <c r="K954" s="138"/>
      <c r="L954" s="4"/>
      <c r="M954" s="139"/>
      <c r="N954" s="139"/>
      <c r="O954" s="139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81"/>
      <c r="C955" s="4"/>
      <c r="D955" s="79"/>
      <c r="E955" s="81"/>
      <c r="F955" s="4"/>
      <c r="G955" s="4"/>
      <c r="H955" s="79"/>
      <c r="I955" s="81"/>
      <c r="J955" s="81"/>
      <c r="K955" s="138"/>
      <c r="L955" s="4"/>
      <c r="M955" s="139"/>
      <c r="N955" s="139"/>
      <c r="O955" s="139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81"/>
      <c r="C956" s="4"/>
      <c r="D956" s="79"/>
      <c r="E956" s="81"/>
      <c r="F956" s="4"/>
      <c r="G956" s="4"/>
      <c r="H956" s="79"/>
      <c r="I956" s="81"/>
      <c r="J956" s="81"/>
      <c r="K956" s="138"/>
      <c r="L956" s="4"/>
      <c r="M956" s="139"/>
      <c r="N956" s="139"/>
      <c r="O956" s="139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81"/>
      <c r="C957" s="4"/>
      <c r="D957" s="79"/>
      <c r="E957" s="81"/>
      <c r="F957" s="4"/>
      <c r="G957" s="4"/>
      <c r="H957" s="79"/>
      <c r="I957" s="81"/>
      <c r="J957" s="81"/>
      <c r="K957" s="138"/>
      <c r="L957" s="4"/>
      <c r="M957" s="139"/>
      <c r="N957" s="139"/>
      <c r="O957" s="139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81"/>
      <c r="C958" s="4"/>
      <c r="D958" s="79"/>
      <c r="E958" s="81"/>
      <c r="F958" s="4"/>
      <c r="G958" s="4"/>
      <c r="H958" s="79"/>
      <c r="I958" s="81"/>
      <c r="J958" s="81"/>
      <c r="K958" s="138"/>
      <c r="L958" s="4"/>
      <c r="M958" s="139"/>
      <c r="N958" s="139"/>
      <c r="O958" s="139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81"/>
      <c r="C959" s="4"/>
      <c r="D959" s="79"/>
      <c r="E959" s="81"/>
      <c r="F959" s="4"/>
      <c r="G959" s="4"/>
      <c r="H959" s="79"/>
      <c r="I959" s="81"/>
      <c r="J959" s="81"/>
      <c r="K959" s="138"/>
      <c r="L959" s="4"/>
      <c r="M959" s="139"/>
      <c r="N959" s="139"/>
      <c r="O959" s="139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81"/>
      <c r="C960" s="4"/>
      <c r="D960" s="79"/>
      <c r="E960" s="81"/>
      <c r="F960" s="4"/>
      <c r="G960" s="4"/>
      <c r="H960" s="79"/>
      <c r="I960" s="81"/>
      <c r="J960" s="81"/>
      <c r="K960" s="138"/>
      <c r="L960" s="4"/>
      <c r="M960" s="139"/>
      <c r="N960" s="139"/>
      <c r="O960" s="139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81"/>
      <c r="C961" s="4"/>
      <c r="D961" s="79"/>
      <c r="E961" s="81"/>
      <c r="F961" s="4"/>
      <c r="G961" s="4"/>
      <c r="H961" s="79"/>
      <c r="I961" s="81"/>
      <c r="J961" s="81"/>
      <c r="K961" s="138"/>
      <c r="L961" s="4"/>
      <c r="M961" s="139"/>
      <c r="N961" s="139"/>
      <c r="O961" s="139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81"/>
      <c r="C962" s="4"/>
      <c r="D962" s="79"/>
      <c r="E962" s="81"/>
      <c r="F962" s="4"/>
      <c r="G962" s="4"/>
      <c r="H962" s="79"/>
      <c r="I962" s="81"/>
      <c r="J962" s="81"/>
      <c r="K962" s="138"/>
      <c r="L962" s="4"/>
      <c r="M962" s="139"/>
      <c r="N962" s="139"/>
      <c r="O962" s="139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81"/>
      <c r="C963" s="4"/>
      <c r="D963" s="79"/>
      <c r="E963" s="81"/>
      <c r="F963" s="4"/>
      <c r="G963" s="4"/>
      <c r="H963" s="79"/>
      <c r="I963" s="81"/>
      <c r="J963" s="81"/>
      <c r="K963" s="138"/>
      <c r="L963" s="4"/>
      <c r="M963" s="139"/>
      <c r="N963" s="139"/>
      <c r="O963" s="139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81"/>
      <c r="C964" s="4"/>
      <c r="D964" s="79"/>
      <c r="E964" s="81"/>
      <c r="F964" s="4"/>
      <c r="G964" s="4"/>
      <c r="H964" s="79"/>
      <c r="I964" s="81"/>
      <c r="J964" s="81"/>
      <c r="K964" s="138"/>
      <c r="L964" s="4"/>
      <c r="M964" s="139"/>
      <c r="N964" s="139"/>
      <c r="O964" s="139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81"/>
      <c r="C965" s="4"/>
      <c r="D965" s="79"/>
      <c r="E965" s="81"/>
      <c r="F965" s="4"/>
      <c r="G965" s="4"/>
      <c r="H965" s="79"/>
      <c r="I965" s="81"/>
      <c r="J965" s="81"/>
      <c r="K965" s="138"/>
      <c r="L965" s="4"/>
      <c r="M965" s="139"/>
      <c r="N965" s="139"/>
      <c r="O965" s="139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81"/>
      <c r="C966" s="4"/>
      <c r="D966" s="79"/>
      <c r="E966" s="81"/>
      <c r="F966" s="4"/>
      <c r="G966" s="4"/>
      <c r="H966" s="79"/>
      <c r="I966" s="81"/>
      <c r="J966" s="81"/>
      <c r="K966" s="138"/>
      <c r="L966" s="4"/>
      <c r="M966" s="139"/>
      <c r="N966" s="139"/>
      <c r="O966" s="139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81"/>
      <c r="C967" s="4"/>
      <c r="D967" s="79"/>
      <c r="E967" s="81"/>
      <c r="F967" s="4"/>
      <c r="G967" s="4"/>
      <c r="H967" s="79"/>
      <c r="I967" s="81"/>
      <c r="J967" s="81"/>
      <c r="K967" s="138"/>
      <c r="L967" s="4"/>
      <c r="M967" s="139"/>
      <c r="N967" s="139"/>
      <c r="O967" s="139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81"/>
      <c r="C968" s="4"/>
      <c r="D968" s="79"/>
      <c r="E968" s="81"/>
      <c r="F968" s="4"/>
      <c r="G968" s="4"/>
      <c r="H968" s="79"/>
      <c r="I968" s="81"/>
      <c r="J968" s="81"/>
      <c r="K968" s="138"/>
      <c r="L968" s="4"/>
      <c r="M968" s="139"/>
      <c r="N968" s="139"/>
      <c r="O968" s="139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81"/>
      <c r="C969" s="4"/>
      <c r="D969" s="79"/>
      <c r="E969" s="81"/>
      <c r="F969" s="4"/>
      <c r="G969" s="4"/>
      <c r="H969" s="79"/>
      <c r="I969" s="81"/>
      <c r="J969" s="81"/>
      <c r="K969" s="138"/>
      <c r="L969" s="4"/>
      <c r="M969" s="139"/>
      <c r="N969" s="139"/>
      <c r="O969" s="139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81"/>
      <c r="C970" s="4"/>
      <c r="D970" s="79"/>
      <c r="E970" s="81"/>
      <c r="F970" s="4"/>
      <c r="G970" s="4"/>
      <c r="H970" s="79"/>
      <c r="I970" s="81"/>
      <c r="J970" s="81"/>
      <c r="K970" s="138"/>
      <c r="L970" s="4"/>
      <c r="M970" s="139"/>
      <c r="N970" s="139"/>
      <c r="O970" s="139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81"/>
      <c r="C971" s="4"/>
      <c r="D971" s="79"/>
      <c r="E971" s="81"/>
      <c r="F971" s="4"/>
      <c r="G971" s="4"/>
      <c r="H971" s="79"/>
      <c r="I971" s="81"/>
      <c r="J971" s="81"/>
      <c r="K971" s="138"/>
      <c r="L971" s="4"/>
      <c r="M971" s="139"/>
      <c r="N971" s="139"/>
      <c r="O971" s="139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81"/>
      <c r="C972" s="4"/>
      <c r="D972" s="79"/>
      <c r="E972" s="81"/>
      <c r="F972" s="4"/>
      <c r="G972" s="4"/>
      <c r="H972" s="79"/>
      <c r="I972" s="81"/>
      <c r="J972" s="81"/>
      <c r="K972" s="138"/>
      <c r="L972" s="4"/>
      <c r="M972" s="139"/>
      <c r="N972" s="139"/>
      <c r="O972" s="139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81"/>
      <c r="C973" s="4"/>
      <c r="D973" s="79"/>
      <c r="E973" s="81"/>
      <c r="F973" s="4"/>
      <c r="G973" s="4"/>
      <c r="H973" s="79"/>
      <c r="I973" s="81"/>
      <c r="J973" s="81"/>
      <c r="K973" s="138"/>
      <c r="L973" s="4"/>
      <c r="M973" s="139"/>
      <c r="N973" s="139"/>
      <c r="O973" s="139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81"/>
      <c r="C974" s="4"/>
      <c r="D974" s="79"/>
      <c r="E974" s="81"/>
      <c r="F974" s="4"/>
      <c r="G974" s="4"/>
      <c r="H974" s="79"/>
      <c r="I974" s="81"/>
      <c r="J974" s="81"/>
      <c r="K974" s="138"/>
      <c r="L974" s="4"/>
      <c r="M974" s="139"/>
      <c r="N974" s="139"/>
      <c r="O974" s="139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81"/>
      <c r="C975" s="4"/>
      <c r="D975" s="79"/>
      <c r="E975" s="81"/>
      <c r="F975" s="4"/>
      <c r="G975" s="4"/>
      <c r="H975" s="79"/>
      <c r="I975" s="81"/>
      <c r="J975" s="81"/>
      <c r="K975" s="138"/>
      <c r="L975" s="4"/>
      <c r="M975" s="139"/>
      <c r="N975" s="139"/>
      <c r="O975" s="139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81"/>
      <c r="C976" s="4"/>
      <c r="D976" s="79"/>
      <c r="E976" s="81"/>
      <c r="F976" s="4"/>
      <c r="G976" s="4"/>
      <c r="H976" s="79"/>
      <c r="I976" s="81"/>
      <c r="J976" s="81"/>
      <c r="K976" s="138"/>
      <c r="L976" s="4"/>
      <c r="M976" s="139"/>
      <c r="N976" s="139"/>
      <c r="O976" s="139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81"/>
      <c r="C977" s="4"/>
      <c r="D977" s="79"/>
      <c r="E977" s="81"/>
      <c r="F977" s="4"/>
      <c r="G977" s="4"/>
      <c r="H977" s="79"/>
      <c r="I977" s="81"/>
      <c r="J977" s="81"/>
      <c r="K977" s="138"/>
      <c r="L977" s="4"/>
      <c r="M977" s="139"/>
      <c r="N977" s="139"/>
      <c r="O977" s="139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81"/>
      <c r="C978" s="4"/>
      <c r="D978" s="79"/>
      <c r="E978" s="81"/>
      <c r="F978" s="4"/>
      <c r="G978" s="4"/>
      <c r="H978" s="79"/>
      <c r="I978" s="81"/>
      <c r="J978" s="81"/>
      <c r="K978" s="138"/>
      <c r="L978" s="4"/>
      <c r="M978" s="139"/>
      <c r="N978" s="139"/>
      <c r="O978" s="139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81"/>
      <c r="C979" s="4"/>
      <c r="D979" s="79"/>
      <c r="E979" s="81"/>
      <c r="F979" s="4"/>
      <c r="G979" s="4"/>
      <c r="H979" s="79"/>
      <c r="I979" s="81"/>
      <c r="J979" s="81"/>
      <c r="K979" s="138"/>
      <c r="L979" s="4"/>
      <c r="M979" s="139"/>
      <c r="N979" s="139"/>
      <c r="O979" s="139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81"/>
      <c r="C980" s="4"/>
      <c r="D980" s="79"/>
      <c r="E980" s="81"/>
      <c r="F980" s="4"/>
      <c r="G980" s="4"/>
      <c r="H980" s="79"/>
      <c r="I980" s="81"/>
      <c r="J980" s="81"/>
      <c r="K980" s="138"/>
      <c r="L980" s="4"/>
      <c r="M980" s="139"/>
      <c r="N980" s="139"/>
      <c r="O980" s="139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81"/>
      <c r="C981" s="4"/>
      <c r="D981" s="79"/>
      <c r="E981" s="81"/>
      <c r="F981" s="4"/>
      <c r="G981" s="4"/>
      <c r="H981" s="79"/>
      <c r="I981" s="81"/>
      <c r="J981" s="81"/>
      <c r="K981" s="138"/>
      <c r="L981" s="4"/>
      <c r="M981" s="139"/>
      <c r="N981" s="139"/>
      <c r="O981" s="139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81"/>
      <c r="C982" s="4"/>
      <c r="D982" s="79"/>
      <c r="E982" s="81"/>
      <c r="F982" s="4"/>
      <c r="G982" s="4"/>
      <c r="H982" s="79"/>
      <c r="I982" s="81"/>
      <c r="J982" s="81"/>
      <c r="K982" s="138"/>
      <c r="L982" s="4"/>
      <c r="M982" s="139"/>
      <c r="N982" s="139"/>
      <c r="O982" s="139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81"/>
      <c r="C983" s="4"/>
      <c r="D983" s="79"/>
      <c r="E983" s="81"/>
      <c r="F983" s="4"/>
      <c r="G983" s="4"/>
      <c r="H983" s="79"/>
      <c r="I983" s="81"/>
      <c r="J983" s="81"/>
      <c r="K983" s="138"/>
      <c r="L983" s="4"/>
      <c r="M983" s="139"/>
      <c r="N983" s="139"/>
      <c r="O983" s="139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81"/>
      <c r="C984" s="4"/>
      <c r="D984" s="79"/>
      <c r="E984" s="81"/>
      <c r="F984" s="4"/>
      <c r="G984" s="4"/>
      <c r="H984" s="79"/>
      <c r="I984" s="81"/>
      <c r="J984" s="81"/>
      <c r="K984" s="138"/>
      <c r="L984" s="4"/>
      <c r="M984" s="139"/>
      <c r="N984" s="139"/>
      <c r="O984" s="139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81"/>
      <c r="C985" s="4"/>
      <c r="D985" s="79"/>
      <c r="E985" s="81"/>
      <c r="F985" s="4"/>
      <c r="G985" s="4"/>
      <c r="H985" s="79"/>
      <c r="I985" s="81"/>
      <c r="J985" s="81"/>
      <c r="K985" s="138"/>
      <c r="L985" s="4"/>
      <c r="M985" s="139"/>
      <c r="N985" s="139"/>
      <c r="O985" s="139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81"/>
      <c r="C986" s="4"/>
      <c r="D986" s="79"/>
      <c r="E986" s="81"/>
      <c r="F986" s="4"/>
      <c r="G986" s="4"/>
      <c r="H986" s="79"/>
      <c r="I986" s="81"/>
      <c r="J986" s="81"/>
      <c r="K986" s="138"/>
      <c r="L986" s="4"/>
      <c r="M986" s="139"/>
      <c r="N986" s="139"/>
      <c r="O986" s="139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81"/>
      <c r="C987" s="4"/>
      <c r="D987" s="79"/>
      <c r="E987" s="81"/>
      <c r="F987" s="4"/>
      <c r="G987" s="4"/>
      <c r="H987" s="79"/>
      <c r="I987" s="81"/>
      <c r="J987" s="81"/>
      <c r="K987" s="138"/>
      <c r="L987" s="4"/>
      <c r="M987" s="139"/>
      <c r="N987" s="139"/>
      <c r="O987" s="139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81"/>
      <c r="C988" s="4"/>
      <c r="D988" s="79"/>
      <c r="E988" s="81"/>
      <c r="F988" s="4"/>
      <c r="G988" s="4"/>
      <c r="H988" s="79"/>
      <c r="I988" s="81"/>
      <c r="J988" s="81"/>
      <c r="K988" s="138"/>
      <c r="L988" s="4"/>
      <c r="M988" s="139"/>
      <c r="N988" s="139"/>
      <c r="O988" s="139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81"/>
      <c r="C989" s="4"/>
      <c r="D989" s="79"/>
      <c r="E989" s="81"/>
      <c r="F989" s="4"/>
      <c r="G989" s="4"/>
      <c r="H989" s="79"/>
      <c r="I989" s="81"/>
      <c r="J989" s="81"/>
      <c r="K989" s="138"/>
      <c r="L989" s="4"/>
      <c r="M989" s="139"/>
      <c r="N989" s="139"/>
      <c r="O989" s="139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81"/>
      <c r="C990" s="4"/>
      <c r="D990" s="79"/>
      <c r="E990" s="81"/>
      <c r="F990" s="4"/>
      <c r="G990" s="4"/>
      <c r="H990" s="79"/>
      <c r="I990" s="81"/>
      <c r="J990" s="81"/>
      <c r="K990" s="138"/>
      <c r="L990" s="4"/>
      <c r="M990" s="139"/>
      <c r="N990" s="139"/>
      <c r="O990" s="139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81"/>
      <c r="C991" s="4"/>
      <c r="D991" s="79"/>
      <c r="E991" s="81"/>
      <c r="F991" s="4"/>
      <c r="G991" s="4"/>
      <c r="H991" s="79"/>
      <c r="I991" s="81"/>
      <c r="J991" s="81"/>
      <c r="K991" s="138"/>
      <c r="L991" s="4"/>
      <c r="M991" s="139"/>
      <c r="N991" s="139"/>
      <c r="O991" s="139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81"/>
      <c r="C992" s="4"/>
      <c r="D992" s="79"/>
      <c r="E992" s="81"/>
      <c r="F992" s="4"/>
      <c r="G992" s="4"/>
      <c r="H992" s="79"/>
      <c r="I992" s="81"/>
      <c r="J992" s="81"/>
      <c r="K992" s="138"/>
      <c r="L992" s="4"/>
      <c r="M992" s="139"/>
      <c r="N992" s="139"/>
      <c r="O992" s="139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81"/>
      <c r="C993" s="4"/>
      <c r="D993" s="79"/>
      <c r="E993" s="81"/>
      <c r="F993" s="4"/>
      <c r="G993" s="4"/>
      <c r="H993" s="79"/>
      <c r="I993" s="81"/>
      <c r="J993" s="81"/>
      <c r="K993" s="138"/>
      <c r="L993" s="4"/>
      <c r="M993" s="139"/>
      <c r="N993" s="139"/>
      <c r="O993" s="139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81"/>
      <c r="C994" s="4"/>
      <c r="D994" s="79"/>
      <c r="E994" s="81"/>
      <c r="F994" s="4"/>
      <c r="G994" s="4"/>
      <c r="H994" s="79"/>
      <c r="I994" s="81"/>
      <c r="J994" s="81"/>
      <c r="K994" s="138"/>
      <c r="L994" s="4"/>
      <c r="M994" s="139"/>
      <c r="N994" s="139"/>
      <c r="O994" s="139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81"/>
      <c r="C995" s="4"/>
      <c r="D995" s="79"/>
      <c r="E995" s="81"/>
      <c r="F995" s="4"/>
      <c r="G995" s="4"/>
      <c r="H995" s="79"/>
      <c r="I995" s="81"/>
      <c r="J995" s="81"/>
      <c r="K995" s="138"/>
      <c r="L995" s="4"/>
      <c r="M995" s="139"/>
      <c r="N995" s="139"/>
      <c r="O995" s="139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81"/>
      <c r="C996" s="4"/>
      <c r="D996" s="79"/>
      <c r="E996" s="81"/>
      <c r="F996" s="4"/>
      <c r="G996" s="4"/>
      <c r="H996" s="79"/>
      <c r="I996" s="81"/>
      <c r="J996" s="81"/>
      <c r="K996" s="138"/>
      <c r="L996" s="4"/>
      <c r="M996" s="139"/>
      <c r="N996" s="139"/>
      <c r="O996" s="139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81"/>
      <c r="C997" s="4"/>
      <c r="D997" s="79"/>
      <c r="E997" s="81"/>
      <c r="F997" s="4"/>
      <c r="G997" s="4"/>
      <c r="H997" s="79"/>
      <c r="I997" s="81"/>
      <c r="J997" s="81"/>
      <c r="K997" s="138"/>
      <c r="L997" s="4"/>
      <c r="M997" s="139"/>
      <c r="N997" s="139"/>
      <c r="O997" s="139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81"/>
      <c r="C998" s="4"/>
      <c r="D998" s="79"/>
      <c r="E998" s="81"/>
      <c r="F998" s="4"/>
      <c r="G998" s="4"/>
      <c r="H998" s="79"/>
      <c r="I998" s="81"/>
      <c r="J998" s="81"/>
      <c r="K998" s="138"/>
      <c r="L998" s="4"/>
      <c r="M998" s="139"/>
      <c r="N998" s="139"/>
      <c r="O998" s="139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81"/>
      <c r="C999" s="4"/>
      <c r="D999" s="79"/>
      <c r="E999" s="81"/>
      <c r="F999" s="4"/>
      <c r="G999" s="4"/>
      <c r="H999" s="79"/>
      <c r="I999" s="81"/>
      <c r="J999" s="81"/>
      <c r="K999" s="138"/>
      <c r="L999" s="4"/>
      <c r="M999" s="139"/>
      <c r="N999" s="139"/>
      <c r="O999" s="139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81"/>
      <c r="C1000" s="4"/>
      <c r="D1000" s="79"/>
      <c r="E1000" s="81"/>
      <c r="F1000" s="4"/>
      <c r="G1000" s="4"/>
      <c r="H1000" s="79"/>
      <c r="I1000" s="81"/>
      <c r="J1000" s="81"/>
      <c r="K1000" s="138"/>
      <c r="L1000" s="4"/>
      <c r="M1000" s="139"/>
      <c r="N1000" s="139"/>
      <c r="O1000" s="139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3:P43" xr:uid="{00000000-0009-0000-0000-000016000000}"/>
  <mergeCells count="15">
    <mergeCell ref="L3:L4"/>
    <mergeCell ref="M3:M4"/>
    <mergeCell ref="N3:O3"/>
    <mergeCell ref="A1:O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conditionalFormatting sqref="C3 F3:J3">
    <cfRule type="cellIs" dxfId="55" priority="1" operator="equal">
      <formula>"Tidak Lanjut"</formula>
    </cfRule>
  </conditionalFormatting>
  <conditionalFormatting sqref="C3 F3:J3">
    <cfRule type="cellIs" dxfId="54" priority="2" operator="equal">
      <formula>"Tidak Lanjut"</formula>
    </cfRule>
  </conditionalFormatting>
  <conditionalFormatting sqref="N3:O4">
    <cfRule type="cellIs" dxfId="53" priority="3" operator="equal">
      <formula>"FALSE"</formula>
    </cfRule>
  </conditionalFormatting>
  <pageMargins left="0.7" right="0.7" top="0.75" bottom="0.75" header="0" footer="0"/>
  <pageSetup paperSize="5" scale="75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N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/>
  <cols>
    <col min="1" max="1" width="6.85546875" customWidth="1"/>
    <col min="2" max="2" width="15.7109375" customWidth="1"/>
    <col min="3" max="3" width="28.85546875" customWidth="1"/>
    <col min="4" max="4" width="15.140625" customWidth="1"/>
    <col min="5" max="5" width="12.85546875" customWidth="1"/>
    <col min="6" max="6" width="24.85546875" customWidth="1"/>
    <col min="7" max="7" width="25" customWidth="1"/>
    <col min="8" max="8" width="28.5703125" customWidth="1"/>
    <col min="9" max="9" width="20.42578125" customWidth="1"/>
    <col min="10" max="10" width="23" customWidth="1"/>
    <col min="11" max="11" width="6.7109375" customWidth="1"/>
    <col min="12" max="12" width="23.85546875" customWidth="1"/>
    <col min="13" max="13" width="6.7109375" customWidth="1"/>
    <col min="14" max="14" width="23.85546875" customWidth="1"/>
    <col min="15" max="15" width="22.85546875" customWidth="1"/>
    <col min="16" max="16" width="17.85546875" hidden="1" customWidth="1"/>
    <col min="17" max="17" width="10.140625" customWidth="1"/>
    <col min="18" max="18" width="15.28515625" customWidth="1"/>
    <col min="19" max="19" width="10.140625" customWidth="1"/>
    <col min="20" max="20" width="11.5703125" customWidth="1"/>
    <col min="21" max="21" width="6.140625" customWidth="1"/>
    <col min="22" max="22" width="18.5703125" customWidth="1"/>
    <col min="23" max="23" width="10.140625" customWidth="1"/>
    <col min="24" max="25" width="9.140625" customWidth="1"/>
    <col min="26" max="26" width="35.5703125" customWidth="1"/>
    <col min="27" max="27" width="21.7109375" customWidth="1"/>
    <col min="28" max="29" width="15.140625" customWidth="1"/>
    <col min="30" max="30" width="40.85546875" customWidth="1"/>
    <col min="31" max="31" width="27.42578125" customWidth="1"/>
    <col min="32" max="33" width="9.140625" customWidth="1"/>
    <col min="34" max="34" width="13.85546875" customWidth="1"/>
    <col min="35" max="35" width="27.7109375" customWidth="1"/>
    <col min="36" max="36" width="14.5703125" customWidth="1"/>
    <col min="37" max="37" width="19.7109375" customWidth="1"/>
    <col min="38" max="40" width="9.140625" customWidth="1"/>
  </cols>
  <sheetData>
    <row r="1" spans="1:40" ht="15.75" customHeight="1">
      <c r="A1" s="843"/>
      <c r="B1" s="844"/>
      <c r="C1" s="845"/>
      <c r="D1" s="846"/>
      <c r="E1" s="843"/>
      <c r="F1" s="843"/>
      <c r="G1" s="843"/>
      <c r="H1" s="846"/>
      <c r="I1" s="846"/>
      <c r="J1" s="846"/>
      <c r="K1" s="847"/>
      <c r="L1" s="848"/>
      <c r="M1" s="843"/>
      <c r="N1" s="843"/>
      <c r="O1" s="843"/>
      <c r="P1" s="843"/>
      <c r="Q1" s="843"/>
      <c r="R1" s="843"/>
      <c r="S1" s="843"/>
      <c r="T1" s="843"/>
      <c r="U1" s="843"/>
      <c r="V1" s="843"/>
      <c r="W1" s="843"/>
      <c r="X1" s="843"/>
      <c r="Y1" s="843"/>
      <c r="Z1" s="185"/>
      <c r="AA1" s="185"/>
      <c r="AB1" s="843"/>
      <c r="AC1" s="849">
        <f ca="1">TODAY()</f>
        <v>46298</v>
      </c>
      <c r="AD1" s="843"/>
      <c r="AE1" s="843"/>
      <c r="AF1" s="843"/>
      <c r="AG1" s="843"/>
      <c r="AH1" s="843"/>
      <c r="AI1" s="843"/>
      <c r="AJ1" s="843"/>
      <c r="AK1" s="843"/>
      <c r="AL1" s="843"/>
      <c r="AM1" s="843"/>
      <c r="AN1" s="843"/>
    </row>
    <row r="2" spans="1:40" ht="15.75" customHeight="1">
      <c r="A2" s="1164" t="s">
        <v>0</v>
      </c>
      <c r="B2" s="1168" t="s">
        <v>14</v>
      </c>
      <c r="C2" s="1164" t="s">
        <v>4</v>
      </c>
      <c r="D2" s="1168" t="s">
        <v>5</v>
      </c>
      <c r="E2" s="1164" t="s">
        <v>1327</v>
      </c>
      <c r="F2" s="1164" t="s">
        <v>18</v>
      </c>
      <c r="G2" s="1164" t="s">
        <v>13</v>
      </c>
      <c r="H2" s="1168" t="s">
        <v>20</v>
      </c>
      <c r="I2" s="1168" t="s">
        <v>4491</v>
      </c>
      <c r="J2" s="1168" t="s">
        <v>10</v>
      </c>
      <c r="K2" s="1168" t="s">
        <v>1329</v>
      </c>
      <c r="L2" s="1169" t="s">
        <v>1335</v>
      </c>
      <c r="M2" s="1168" t="s">
        <v>1333</v>
      </c>
      <c r="N2" s="1165" t="s">
        <v>1341</v>
      </c>
      <c r="O2" s="1125"/>
      <c r="P2" s="854">
        <v>46144</v>
      </c>
      <c r="Q2" s="847"/>
      <c r="R2" s="847"/>
      <c r="S2" s="847"/>
      <c r="T2" s="847"/>
      <c r="U2" s="847"/>
      <c r="V2" s="1166" t="s">
        <v>7214</v>
      </c>
      <c r="W2" s="1167">
        <f>COUNTA(C4:C55)</f>
        <v>52</v>
      </c>
      <c r="X2" s="843"/>
      <c r="Y2" s="847"/>
      <c r="Z2" s="210" t="s">
        <v>4</v>
      </c>
      <c r="AA2" s="855" t="s">
        <v>13</v>
      </c>
      <c r="AB2" s="847" t="s">
        <v>4757</v>
      </c>
      <c r="AC2" s="847" t="s">
        <v>18</v>
      </c>
      <c r="AD2" s="847" t="s">
        <v>20</v>
      </c>
      <c r="AE2" s="847"/>
      <c r="AF2" s="847"/>
      <c r="AG2" s="847"/>
      <c r="AH2" s="847"/>
      <c r="AI2" s="847"/>
      <c r="AJ2" s="847"/>
      <c r="AK2" s="847"/>
      <c r="AL2" s="847"/>
      <c r="AM2" s="847"/>
      <c r="AN2" s="847"/>
    </row>
    <row r="3" spans="1:40" ht="15.75" customHeight="1">
      <c r="A3" s="1122"/>
      <c r="B3" s="1122"/>
      <c r="C3" s="1122"/>
      <c r="D3" s="1122"/>
      <c r="E3" s="1122"/>
      <c r="F3" s="1122"/>
      <c r="G3" s="1122"/>
      <c r="H3" s="1122"/>
      <c r="I3" s="1122"/>
      <c r="J3" s="1122"/>
      <c r="K3" s="1122"/>
      <c r="L3" s="1122"/>
      <c r="M3" s="1122"/>
      <c r="N3" s="857" t="s">
        <v>67</v>
      </c>
      <c r="O3" s="857" t="s">
        <v>69</v>
      </c>
      <c r="P3" s="858"/>
      <c r="Q3" s="843"/>
      <c r="R3" s="847" t="s">
        <v>5</v>
      </c>
      <c r="S3" s="847" t="s">
        <v>7216</v>
      </c>
      <c r="T3" s="847" t="s">
        <v>7217</v>
      </c>
      <c r="U3" s="843"/>
      <c r="V3" s="1119"/>
      <c r="W3" s="1119"/>
      <c r="X3" s="843"/>
      <c r="Y3" s="843"/>
      <c r="Z3" s="860" t="s">
        <v>1964</v>
      </c>
      <c r="AA3" s="862" t="s">
        <v>101</v>
      </c>
      <c r="AB3" s="864">
        <v>30336</v>
      </c>
      <c r="AC3" s="866">
        <f t="shared" ref="AC3:AC283" ca="1" si="0">DATEDIF(AB3,TODAY(),"Y")</f>
        <v>43</v>
      </c>
      <c r="AD3" s="867" t="s">
        <v>113</v>
      </c>
      <c r="AE3" s="866" t="s">
        <v>100</v>
      </c>
      <c r="AF3" s="868"/>
      <c r="AG3" s="868"/>
      <c r="AH3" s="869" t="s">
        <v>4</v>
      </c>
      <c r="AI3" s="869" t="s">
        <v>5</v>
      </c>
      <c r="AJ3" s="870" t="s">
        <v>3917</v>
      </c>
      <c r="AK3" s="870" t="s">
        <v>7219</v>
      </c>
      <c r="AL3" s="869" t="s">
        <v>7220</v>
      </c>
      <c r="AM3" s="843"/>
      <c r="AN3" s="843"/>
    </row>
    <row r="4" spans="1:40" ht="15.75" customHeight="1">
      <c r="A4" s="858">
        <v>1</v>
      </c>
      <c r="B4" s="871" t="s">
        <v>3920</v>
      </c>
      <c r="C4" s="861" t="s">
        <v>3919</v>
      </c>
      <c r="D4" s="863" t="str">
        <f t="shared" ref="D4:D51" si="1">VLOOKUP(C4,$AH$3:$AL$200,2,0)</f>
        <v>Sales</v>
      </c>
      <c r="E4" s="858" t="s">
        <v>1582</v>
      </c>
      <c r="F4" s="858">
        <f t="shared" ref="F4:F52" ca="1" si="2">VLOOKUP(C4,$Z$3:$AE$290,4,0)</f>
        <v>43</v>
      </c>
      <c r="G4" s="872" t="str">
        <f t="shared" ref="G4:G52" si="3">VLOOKUP(C4,$Z$3:$AE$290,2,0)</f>
        <v>1272022511820003</v>
      </c>
      <c r="H4" s="863" t="str">
        <f t="shared" ref="H4:H52" si="4">VLOOKUP(C4,$Z$3:$AE$290,5,0)</f>
        <v>Perumahan Bersatu Maju Blok F9 RT / RW - Desa Tanjung Pinggir Kec. Siantar Martoba Kota Pematangsiantar Sumut</v>
      </c>
      <c r="I4" s="863"/>
      <c r="J4" s="863" t="str">
        <f t="shared" ref="J4:J52" si="5">VLOOKUP(C4,$Z$3:$AE$290,6,0)</f>
        <v>P. Siantar</v>
      </c>
      <c r="K4" s="857">
        <f t="shared" ref="K4:K50" si="6">VLOOKUP(C4,$AH$3:$AL$200,5,0)</f>
        <v>1</v>
      </c>
      <c r="L4" s="865">
        <f t="shared" ref="L4:L51" si="7">VLOOKUP(C4,$AH$3:$AL$200,3,0)</f>
        <v>46002</v>
      </c>
      <c r="M4" s="858" t="str">
        <f t="shared" ref="M4:M51" si="8">IF(E4="Lanjut",(K4+1),"")</f>
        <v/>
      </c>
      <c r="N4" s="865" t="b">
        <f t="shared" ref="N4:N51" si="9">IF(E4="Lanjut",$P$2)</f>
        <v>0</v>
      </c>
      <c r="O4" s="865" t="b">
        <f t="shared" ref="O4:O23" si="10">IF(AND(E4="Lanjut",M4&lt;4),(EDATE($P$2,4)-2),IF(AND(E4="Lanjut",M4&gt;3),(EDATE($P$2,12)-2)))</f>
        <v>0</v>
      </c>
      <c r="P4" s="858"/>
      <c r="Q4" s="843"/>
      <c r="R4" s="873" t="s">
        <v>6879</v>
      </c>
      <c r="S4" s="874">
        <v>4</v>
      </c>
      <c r="T4" s="875">
        <f t="shared" ref="T4:T11" si="11">COUNTIFS($D$4:$D$61,R4,$E$4:$E$61,"Lanjut",$M$4:$M$61,S4)</f>
        <v>1</v>
      </c>
      <c r="U4" s="843"/>
      <c r="V4" s="876" t="s">
        <v>7234</v>
      </c>
      <c r="W4" s="847">
        <f>COUNTIF($E$4:$E$55,"Lanjut")</f>
        <v>36</v>
      </c>
      <c r="X4" s="843"/>
      <c r="Y4" s="843"/>
      <c r="Z4" s="877" t="s">
        <v>7235</v>
      </c>
      <c r="AA4" s="878"/>
      <c r="AB4" s="879"/>
      <c r="AC4" s="866">
        <f t="shared" ca="1" si="0"/>
        <v>126</v>
      </c>
      <c r="AD4" s="880"/>
      <c r="AE4" s="881"/>
      <c r="AF4" s="868"/>
      <c r="AG4" s="868"/>
      <c r="AH4" s="882" t="s">
        <v>50</v>
      </c>
      <c r="AI4" s="858" t="s">
        <v>376</v>
      </c>
      <c r="AJ4" s="883">
        <v>44726</v>
      </c>
      <c r="AK4" s="883">
        <v>46568</v>
      </c>
      <c r="AL4" s="858">
        <v>4</v>
      </c>
      <c r="AM4" s="843"/>
      <c r="AN4" s="843"/>
    </row>
    <row r="5" spans="1:40" ht="15.75" customHeight="1">
      <c r="A5" s="858">
        <f t="shared" ref="A5:A57" si="12">A4+1</f>
        <v>2</v>
      </c>
      <c r="B5" s="871" t="s">
        <v>3920</v>
      </c>
      <c r="C5" s="861" t="s">
        <v>7236</v>
      </c>
      <c r="D5" s="863" t="str">
        <f t="shared" si="1"/>
        <v>Sales</v>
      </c>
      <c r="E5" s="858" t="s">
        <v>1582</v>
      </c>
      <c r="F5" s="858">
        <f t="shared" ca="1" si="2"/>
        <v>26</v>
      </c>
      <c r="G5" s="872" t="str">
        <f t="shared" si="3"/>
        <v>1208020607000004</v>
      </c>
      <c r="H5" s="863" t="str">
        <f t="shared" si="4"/>
        <v>Jl. Sibatu Batu Blok III RT / RW - Desa Bah Sorma Kec. Siantar Sitalasari Kota Pematangsiantar Sumut</v>
      </c>
      <c r="I5" s="863"/>
      <c r="J5" s="863" t="str">
        <f t="shared" si="5"/>
        <v>Simalungun Atas</v>
      </c>
      <c r="K5" s="857">
        <f t="shared" si="6"/>
        <v>1</v>
      </c>
      <c r="L5" s="865">
        <f t="shared" si="7"/>
        <v>46024</v>
      </c>
      <c r="M5" s="858" t="str">
        <f t="shared" si="8"/>
        <v/>
      </c>
      <c r="N5" s="865" t="b">
        <f t="shared" si="9"/>
        <v>0</v>
      </c>
      <c r="O5" s="865" t="b">
        <f t="shared" si="10"/>
        <v>0</v>
      </c>
      <c r="P5" s="858"/>
      <c r="Q5" s="843"/>
      <c r="R5" s="873" t="s">
        <v>376</v>
      </c>
      <c r="S5" s="874">
        <v>1</v>
      </c>
      <c r="T5" s="875">
        <f t="shared" si="11"/>
        <v>3</v>
      </c>
      <c r="U5" s="843"/>
      <c r="V5" s="876" t="s">
        <v>7237</v>
      </c>
      <c r="W5" s="847">
        <f>COUNTIF($E$4:$E$55,"Tidak Lanjut")</f>
        <v>16</v>
      </c>
      <c r="X5" s="843"/>
      <c r="Y5" s="843"/>
      <c r="Z5" s="877" t="s">
        <v>7238</v>
      </c>
      <c r="AA5" s="884"/>
      <c r="AB5" s="885"/>
      <c r="AC5" s="866">
        <f t="shared" ca="1" si="0"/>
        <v>126</v>
      </c>
      <c r="AD5" s="886"/>
      <c r="AE5" s="886"/>
      <c r="AF5" s="887"/>
      <c r="AG5" s="887"/>
      <c r="AH5" s="882" t="s">
        <v>7239</v>
      </c>
      <c r="AI5" s="858" t="s">
        <v>801</v>
      </c>
      <c r="AJ5" s="883">
        <v>45609</v>
      </c>
      <c r="AK5" s="883">
        <v>46356</v>
      </c>
      <c r="AL5" s="858">
        <v>4</v>
      </c>
      <c r="AM5" s="843"/>
      <c r="AN5" s="843"/>
    </row>
    <row r="6" spans="1:40" ht="15.75" customHeight="1">
      <c r="A6" s="858">
        <f t="shared" si="12"/>
        <v>3</v>
      </c>
      <c r="B6" s="871" t="s">
        <v>3920</v>
      </c>
      <c r="C6" s="861" t="s">
        <v>3943</v>
      </c>
      <c r="D6" s="863" t="str">
        <f t="shared" si="1"/>
        <v>Sales</v>
      </c>
      <c r="E6" s="858" t="s">
        <v>1582</v>
      </c>
      <c r="F6" s="858">
        <f t="shared" ca="1" si="2"/>
        <v>20</v>
      </c>
      <c r="G6" s="872" t="str">
        <f t="shared" si="3"/>
        <v>1208010103060002</v>
      </c>
      <c r="H6" s="863" t="str">
        <f t="shared" si="4"/>
        <v>Jl. Demokrasi Ujung Lk. II RT 003 RW 001 Desa Sumber Jaya Kec. Siantar Martoba Kota Pematangsiantar Sumut 21139</v>
      </c>
      <c r="I6" s="863"/>
      <c r="J6" s="863" t="str">
        <f t="shared" si="5"/>
        <v>Simalungun Atas</v>
      </c>
      <c r="K6" s="857">
        <f t="shared" si="6"/>
        <v>1</v>
      </c>
      <c r="L6" s="865">
        <f t="shared" si="7"/>
        <v>46024</v>
      </c>
      <c r="M6" s="858" t="str">
        <f t="shared" si="8"/>
        <v/>
      </c>
      <c r="N6" s="865" t="b">
        <f t="shared" si="9"/>
        <v>0</v>
      </c>
      <c r="O6" s="865" t="b">
        <f t="shared" si="10"/>
        <v>0</v>
      </c>
      <c r="P6" s="858"/>
      <c r="Q6" s="843"/>
      <c r="R6" s="873" t="s">
        <v>376</v>
      </c>
      <c r="S6" s="874">
        <v>2</v>
      </c>
      <c r="T6" s="875">
        <f t="shared" si="11"/>
        <v>7</v>
      </c>
      <c r="U6" s="843"/>
      <c r="V6" s="843"/>
      <c r="W6" s="843"/>
      <c r="X6" s="843"/>
      <c r="Y6" s="843"/>
      <c r="Z6" s="888" t="s">
        <v>7240</v>
      </c>
      <c r="AA6" s="889" t="s">
        <v>496</v>
      </c>
      <c r="AB6" s="890">
        <v>35060</v>
      </c>
      <c r="AC6" s="866">
        <f t="shared" ca="1" si="0"/>
        <v>30</v>
      </c>
      <c r="AD6" s="891" t="s">
        <v>201</v>
      </c>
      <c r="AE6" s="892" t="s">
        <v>197</v>
      </c>
      <c r="AF6" s="893"/>
      <c r="AG6" s="893"/>
      <c r="AH6" s="861" t="s">
        <v>3776</v>
      </c>
      <c r="AI6" s="894" t="s">
        <v>246</v>
      </c>
      <c r="AJ6" s="883">
        <v>45916</v>
      </c>
      <c r="AK6" s="883">
        <v>46173</v>
      </c>
      <c r="AL6" s="858">
        <v>2</v>
      </c>
      <c r="AM6" s="843"/>
      <c r="AN6" s="843"/>
    </row>
    <row r="7" spans="1:40" ht="15.75" customHeight="1">
      <c r="A7" s="858">
        <f t="shared" si="12"/>
        <v>4</v>
      </c>
      <c r="B7" s="859" t="s">
        <v>3920</v>
      </c>
      <c r="C7" s="861" t="s">
        <v>3599</v>
      </c>
      <c r="D7" s="863" t="str">
        <f t="shared" si="1"/>
        <v>Sales</v>
      </c>
      <c r="E7" s="858" t="s">
        <v>1367</v>
      </c>
      <c r="F7" s="858">
        <f t="shared" ca="1" si="2"/>
        <v>42</v>
      </c>
      <c r="G7" s="872" t="str">
        <f t="shared" si="3"/>
        <v>1208012310830003</v>
      </c>
      <c r="H7" s="863" t="str">
        <f t="shared" si="4"/>
        <v>Jl. Batalion RT 004 RW 008 Kel. Bantan Kec. Siantar Barat Kota Pematangsiantar 21111</v>
      </c>
      <c r="I7" s="863"/>
      <c r="J7" s="863" t="str">
        <f t="shared" si="5"/>
        <v>P. Siantar</v>
      </c>
      <c r="K7" s="857">
        <f t="shared" si="6"/>
        <v>2</v>
      </c>
      <c r="L7" s="865">
        <f t="shared" si="7"/>
        <v>45901</v>
      </c>
      <c r="M7" s="858">
        <f t="shared" si="8"/>
        <v>3</v>
      </c>
      <c r="N7" s="865">
        <f t="shared" si="9"/>
        <v>46144</v>
      </c>
      <c r="O7" s="865">
        <f t="shared" si="10"/>
        <v>46265</v>
      </c>
      <c r="P7" s="858"/>
      <c r="Q7" s="843"/>
      <c r="R7" s="873" t="s">
        <v>376</v>
      </c>
      <c r="S7" s="874">
        <v>3</v>
      </c>
      <c r="T7" s="875">
        <f t="shared" si="11"/>
        <v>18</v>
      </c>
      <c r="U7" s="843"/>
      <c r="V7" s="843"/>
      <c r="W7" s="843"/>
      <c r="X7" s="843"/>
      <c r="Y7" s="843"/>
      <c r="Z7" s="895" t="s">
        <v>50</v>
      </c>
      <c r="AA7" s="896" t="s">
        <v>310</v>
      </c>
      <c r="AB7" s="897">
        <v>30372</v>
      </c>
      <c r="AC7" s="866">
        <f t="shared" ca="1" si="0"/>
        <v>43</v>
      </c>
      <c r="AD7" s="898" t="s">
        <v>312</v>
      </c>
      <c r="AE7" s="899" t="s">
        <v>309</v>
      </c>
      <c r="AF7" s="900"/>
      <c r="AG7" s="900"/>
      <c r="AH7" s="861" t="s">
        <v>7235</v>
      </c>
      <c r="AI7" s="858" t="s">
        <v>7242</v>
      </c>
      <c r="AJ7" s="883">
        <v>46055</v>
      </c>
      <c r="AK7" s="883">
        <v>46173</v>
      </c>
      <c r="AL7" s="858">
        <v>1</v>
      </c>
      <c r="AM7" s="843"/>
      <c r="AN7" s="843"/>
    </row>
    <row r="8" spans="1:40" ht="15.75" customHeight="1">
      <c r="A8" s="858">
        <f t="shared" si="12"/>
        <v>5</v>
      </c>
      <c r="B8" s="859" t="s">
        <v>438</v>
      </c>
      <c r="C8" s="861" t="s">
        <v>3616</v>
      </c>
      <c r="D8" s="863" t="str">
        <f t="shared" si="1"/>
        <v>Sales</v>
      </c>
      <c r="E8" s="858" t="s">
        <v>1367</v>
      </c>
      <c r="F8" s="858">
        <f t="shared" ca="1" si="2"/>
        <v>27</v>
      </c>
      <c r="G8" s="872" t="str">
        <f t="shared" si="3"/>
        <v>1223062510980006</v>
      </c>
      <c r="H8" s="863" t="str">
        <f t="shared" si="4"/>
        <v>Dusun Kampung Baru RT / RW 000 Desa Kampung Baru Kec. Bilah Barat Kab. Labuhanbatu</v>
      </c>
      <c r="I8" s="863"/>
      <c r="J8" s="863" t="str">
        <f t="shared" si="5"/>
        <v>Kab. Labuhanbatu</v>
      </c>
      <c r="K8" s="857">
        <f t="shared" si="6"/>
        <v>2</v>
      </c>
      <c r="L8" s="865">
        <f t="shared" si="7"/>
        <v>45901</v>
      </c>
      <c r="M8" s="858">
        <f t="shared" si="8"/>
        <v>3</v>
      </c>
      <c r="N8" s="865">
        <f t="shared" si="9"/>
        <v>46144</v>
      </c>
      <c r="O8" s="865">
        <f t="shared" si="10"/>
        <v>46265</v>
      </c>
      <c r="P8" s="858"/>
      <c r="Q8" s="843"/>
      <c r="R8" s="873" t="s">
        <v>376</v>
      </c>
      <c r="S8" s="874">
        <v>5</v>
      </c>
      <c r="T8" s="875">
        <f t="shared" si="11"/>
        <v>2</v>
      </c>
      <c r="U8" s="843"/>
      <c r="V8" s="843"/>
      <c r="W8" s="843"/>
      <c r="X8" s="843"/>
      <c r="Y8" s="843"/>
      <c r="Z8" s="895" t="s">
        <v>3776</v>
      </c>
      <c r="AA8" s="896" t="s">
        <v>248</v>
      </c>
      <c r="AB8" s="897">
        <v>37505</v>
      </c>
      <c r="AC8" s="866">
        <f t="shared" ca="1" si="0"/>
        <v>24</v>
      </c>
      <c r="AD8" s="898" t="s">
        <v>249</v>
      </c>
      <c r="AE8" s="899" t="s">
        <v>170</v>
      </c>
      <c r="AF8" s="900"/>
      <c r="AG8" s="900"/>
      <c r="AH8" s="882" t="s">
        <v>3314</v>
      </c>
      <c r="AI8" s="858" t="s">
        <v>376</v>
      </c>
      <c r="AJ8" s="883">
        <v>45871</v>
      </c>
      <c r="AK8" s="883">
        <v>46112</v>
      </c>
      <c r="AL8" s="858">
        <v>2</v>
      </c>
      <c r="AM8" s="843"/>
      <c r="AN8" s="843"/>
    </row>
    <row r="9" spans="1:40" ht="15.75" customHeight="1">
      <c r="A9" s="858">
        <f t="shared" si="12"/>
        <v>6</v>
      </c>
      <c r="B9" s="859" t="s">
        <v>438</v>
      </c>
      <c r="C9" s="861" t="s">
        <v>3620</v>
      </c>
      <c r="D9" s="863" t="str">
        <f t="shared" si="1"/>
        <v>Sales</v>
      </c>
      <c r="E9" s="858" t="s">
        <v>1367</v>
      </c>
      <c r="F9" s="858">
        <f t="shared" ca="1" si="2"/>
        <v>34</v>
      </c>
      <c r="G9" s="872" t="str">
        <f t="shared" si="3"/>
        <v>1210010306920003</v>
      </c>
      <c r="H9" s="863" t="str">
        <f t="shared" si="4"/>
        <v>Lingk. Bandar Selamat I RT 001 RW 004 Desa Pulo Padang Kec. Rantau Utara Kab. Labuhanbatu</v>
      </c>
      <c r="I9" s="863"/>
      <c r="J9" s="863" t="str">
        <f t="shared" si="5"/>
        <v>Kab. Labuhanbatu</v>
      </c>
      <c r="K9" s="857">
        <f t="shared" si="6"/>
        <v>2</v>
      </c>
      <c r="L9" s="865">
        <f t="shared" si="7"/>
        <v>45901</v>
      </c>
      <c r="M9" s="858">
        <f t="shared" si="8"/>
        <v>3</v>
      </c>
      <c r="N9" s="865">
        <f t="shared" si="9"/>
        <v>46144</v>
      </c>
      <c r="O9" s="865">
        <f t="shared" si="10"/>
        <v>46265</v>
      </c>
      <c r="P9" s="858"/>
      <c r="Q9" s="843"/>
      <c r="R9" s="873" t="s">
        <v>376</v>
      </c>
      <c r="S9" s="874">
        <v>6</v>
      </c>
      <c r="T9" s="875">
        <f t="shared" si="11"/>
        <v>1</v>
      </c>
      <c r="U9" s="843"/>
      <c r="V9" s="843"/>
      <c r="W9" s="843"/>
      <c r="X9" s="843"/>
      <c r="Y9" s="843"/>
      <c r="Z9" s="901" t="s">
        <v>7243</v>
      </c>
      <c r="AA9" s="902" t="s">
        <v>2163</v>
      </c>
      <c r="AB9" s="903">
        <v>36103</v>
      </c>
      <c r="AC9" s="866">
        <f t="shared" ca="1" si="0"/>
        <v>27</v>
      </c>
      <c r="AD9" s="904" t="s">
        <v>7244</v>
      </c>
      <c r="AE9" s="904" t="s">
        <v>217</v>
      </c>
      <c r="AF9" s="905"/>
      <c r="AG9" s="905"/>
      <c r="AH9" s="882" t="s">
        <v>3333</v>
      </c>
      <c r="AI9" s="858" t="s">
        <v>376</v>
      </c>
      <c r="AJ9" s="883">
        <v>45871</v>
      </c>
      <c r="AK9" s="883">
        <v>46112</v>
      </c>
      <c r="AL9" s="858">
        <v>2</v>
      </c>
      <c r="AM9" s="843"/>
      <c r="AN9" s="843"/>
    </row>
    <row r="10" spans="1:40" ht="15.75" customHeight="1">
      <c r="A10" s="858">
        <f t="shared" si="12"/>
        <v>7</v>
      </c>
      <c r="B10" s="859" t="s">
        <v>590</v>
      </c>
      <c r="C10" s="861" t="s">
        <v>3579</v>
      </c>
      <c r="D10" s="863" t="str">
        <f t="shared" si="1"/>
        <v>Sales</v>
      </c>
      <c r="E10" s="858" t="s">
        <v>1582</v>
      </c>
      <c r="F10" s="858">
        <f t="shared" ca="1" si="2"/>
        <v>29</v>
      </c>
      <c r="G10" s="872" t="str">
        <f t="shared" si="3"/>
        <v>1218041610960006</v>
      </c>
      <c r="H10" s="863" t="str">
        <f t="shared" si="4"/>
        <v>Dusun V Pangkalan Budiman I RT / RW - Desa Sei Rampah Kec. Sei Rampah Kab. Serdang Begadai, Sumut</v>
      </c>
      <c r="I10" s="863"/>
      <c r="J10" s="863" t="str">
        <f t="shared" si="5"/>
        <v>P.Siantar (1)</v>
      </c>
      <c r="K10" s="857">
        <f t="shared" si="6"/>
        <v>2</v>
      </c>
      <c r="L10" s="865">
        <f t="shared" si="7"/>
        <v>45888</v>
      </c>
      <c r="M10" s="858" t="str">
        <f t="shared" si="8"/>
        <v/>
      </c>
      <c r="N10" s="865" t="b">
        <f t="shared" si="9"/>
        <v>0</v>
      </c>
      <c r="O10" s="865" t="b">
        <f t="shared" si="10"/>
        <v>0</v>
      </c>
      <c r="P10" s="858"/>
      <c r="Q10" s="843"/>
      <c r="R10" s="906" t="s">
        <v>246</v>
      </c>
      <c r="S10" s="874">
        <v>1</v>
      </c>
      <c r="T10" s="875">
        <f t="shared" si="11"/>
        <v>3</v>
      </c>
      <c r="U10" s="843"/>
      <c r="V10" s="843"/>
      <c r="W10" s="843"/>
      <c r="X10" s="843"/>
      <c r="Y10" s="843"/>
      <c r="Z10" s="901" t="s">
        <v>3962</v>
      </c>
      <c r="AA10" s="907"/>
      <c r="AB10" s="903"/>
      <c r="AC10" s="866">
        <f t="shared" ca="1" si="0"/>
        <v>126</v>
      </c>
      <c r="AD10" s="904"/>
      <c r="AE10" s="904"/>
      <c r="AF10" s="905"/>
      <c r="AG10" s="905"/>
      <c r="AH10" s="882" t="s">
        <v>7245</v>
      </c>
      <c r="AI10" s="858" t="s">
        <v>376</v>
      </c>
      <c r="AJ10" s="883">
        <v>45871</v>
      </c>
      <c r="AK10" s="883">
        <v>46112</v>
      </c>
      <c r="AL10" s="858">
        <v>2</v>
      </c>
      <c r="AM10" s="843"/>
      <c r="AN10" s="843"/>
    </row>
    <row r="11" spans="1:40" ht="15.75" customHeight="1">
      <c r="A11" s="858">
        <f t="shared" si="12"/>
        <v>8</v>
      </c>
      <c r="B11" s="859" t="s">
        <v>501</v>
      </c>
      <c r="C11" s="861" t="s">
        <v>3623</v>
      </c>
      <c r="D11" s="863" t="str">
        <f t="shared" si="1"/>
        <v>Sales</v>
      </c>
      <c r="E11" s="858" t="s">
        <v>1367</v>
      </c>
      <c r="F11" s="858">
        <f t="shared" ca="1" si="2"/>
        <v>33</v>
      </c>
      <c r="G11" s="872" t="str">
        <f t="shared" si="3"/>
        <v>1210010410920002</v>
      </c>
      <c r="H11" s="863" t="str">
        <f t="shared" si="4"/>
        <v>Perumahan Puri Surya Bandar Rejo Blok D No. 16 RT / RW 000 Desa Ujung Bandar Kec. Rantau Selatan Kab. Labuhanbatu</v>
      </c>
      <c r="I11" s="863"/>
      <c r="J11" s="863" t="str">
        <f t="shared" si="5"/>
        <v>Kab. Labuhanbatu Selatan</v>
      </c>
      <c r="K11" s="857">
        <f t="shared" si="6"/>
        <v>2</v>
      </c>
      <c r="L11" s="865">
        <f t="shared" si="7"/>
        <v>45901</v>
      </c>
      <c r="M11" s="858">
        <f t="shared" si="8"/>
        <v>3</v>
      </c>
      <c r="N11" s="865">
        <f t="shared" si="9"/>
        <v>46144</v>
      </c>
      <c r="O11" s="865">
        <f t="shared" si="10"/>
        <v>46265</v>
      </c>
      <c r="P11" s="858"/>
      <c r="Q11" s="843"/>
      <c r="R11" s="906" t="s">
        <v>246</v>
      </c>
      <c r="S11" s="874">
        <v>3</v>
      </c>
      <c r="T11" s="875">
        <f t="shared" si="11"/>
        <v>2</v>
      </c>
      <c r="U11" s="843"/>
      <c r="V11" s="843"/>
      <c r="W11" s="843"/>
      <c r="X11" s="843"/>
      <c r="Y11" s="843"/>
      <c r="Z11" s="908" t="s">
        <v>7246</v>
      </c>
      <c r="AA11" s="909"/>
      <c r="AB11" s="910"/>
      <c r="AC11" s="866">
        <f t="shared" ca="1" si="0"/>
        <v>126</v>
      </c>
      <c r="AD11" s="911"/>
      <c r="AE11" s="911"/>
      <c r="AF11" s="912"/>
      <c r="AG11" s="912"/>
      <c r="AH11" s="882" t="s">
        <v>3322</v>
      </c>
      <c r="AI11" s="894" t="s">
        <v>246</v>
      </c>
      <c r="AJ11" s="883">
        <v>45871</v>
      </c>
      <c r="AK11" s="883">
        <v>46112</v>
      </c>
      <c r="AL11" s="858">
        <v>2</v>
      </c>
      <c r="AM11" s="843"/>
      <c r="AN11" s="843"/>
    </row>
    <row r="12" spans="1:40" ht="15.75" customHeight="1">
      <c r="A12" s="858">
        <f t="shared" si="12"/>
        <v>9</v>
      </c>
      <c r="B12" s="859" t="s">
        <v>659</v>
      </c>
      <c r="C12" s="861" t="s">
        <v>3679</v>
      </c>
      <c r="D12" s="863" t="str">
        <f t="shared" si="1"/>
        <v>Sales</v>
      </c>
      <c r="E12" s="858" t="s">
        <v>1367</v>
      </c>
      <c r="F12" s="858">
        <f t="shared" ca="1" si="2"/>
        <v>27</v>
      </c>
      <c r="G12" s="872" t="str">
        <f t="shared" si="3"/>
        <v>1212012507990002</v>
      </c>
      <c r="H12" s="863" t="str">
        <f t="shared" si="4"/>
        <v>Sibolahotang Sas RT / RW 000 Desa Sibolahitang Sas Kec. Balige Kab. Toba Sumut</v>
      </c>
      <c r="I12" s="863"/>
      <c r="J12" s="863" t="str">
        <f t="shared" si="5"/>
        <v>Tobasa</v>
      </c>
      <c r="K12" s="857">
        <f t="shared" si="6"/>
        <v>2</v>
      </c>
      <c r="L12" s="865">
        <f t="shared" si="7"/>
        <v>45902</v>
      </c>
      <c r="M12" s="858">
        <f t="shared" si="8"/>
        <v>3</v>
      </c>
      <c r="N12" s="865">
        <f t="shared" si="9"/>
        <v>46144</v>
      </c>
      <c r="O12" s="865">
        <f t="shared" si="10"/>
        <v>46265</v>
      </c>
      <c r="P12" s="858"/>
      <c r="Q12" s="843"/>
      <c r="R12" s="843"/>
      <c r="S12" s="913" t="s">
        <v>7247</v>
      </c>
      <c r="T12" s="913">
        <f>SUM(T4:T11)</f>
        <v>37</v>
      </c>
      <c r="U12" s="843"/>
      <c r="V12" s="843"/>
      <c r="W12" s="843"/>
      <c r="X12" s="843"/>
      <c r="Y12" s="843"/>
      <c r="Z12" s="118"/>
      <c r="AA12" s="914"/>
      <c r="AB12" s="915"/>
      <c r="AC12" s="866">
        <f t="shared" ca="1" si="0"/>
        <v>126</v>
      </c>
      <c r="AD12" s="117"/>
      <c r="AE12" s="117"/>
      <c r="AF12" s="117"/>
      <c r="AG12" s="117"/>
      <c r="AH12" s="882" t="s">
        <v>3328</v>
      </c>
      <c r="AI12" s="894" t="s">
        <v>246</v>
      </c>
      <c r="AJ12" s="883">
        <v>45871</v>
      </c>
      <c r="AK12" s="883">
        <v>46112</v>
      </c>
      <c r="AL12" s="858">
        <v>2</v>
      </c>
      <c r="AM12" s="843"/>
      <c r="AN12" s="843"/>
    </row>
    <row r="13" spans="1:40" ht="15.75" customHeight="1">
      <c r="A13" s="858">
        <f t="shared" si="12"/>
        <v>10</v>
      </c>
      <c r="B13" s="859" t="s">
        <v>659</v>
      </c>
      <c r="C13" s="861" t="s">
        <v>3686</v>
      </c>
      <c r="D13" s="863" t="str">
        <f t="shared" si="1"/>
        <v>Sales</v>
      </c>
      <c r="E13" s="858" t="s">
        <v>1367</v>
      </c>
      <c r="F13" s="858">
        <f t="shared" ca="1" si="2"/>
        <v>36</v>
      </c>
      <c r="G13" s="872" t="str">
        <f t="shared" si="3"/>
        <v>2171111211899012</v>
      </c>
      <c r="H13" s="863" t="str">
        <f t="shared" si="4"/>
        <v>Lobutolong RT / RW - Desa Lobutolong Kec. Paranginan Kab. Humbang Hasundutan Sumut</v>
      </c>
      <c r="I13" s="863"/>
      <c r="J13" s="863" t="str">
        <f t="shared" si="5"/>
        <v>Kab. Tapanuli Utara</v>
      </c>
      <c r="K13" s="857">
        <f t="shared" si="6"/>
        <v>2</v>
      </c>
      <c r="L13" s="865">
        <f t="shared" si="7"/>
        <v>45902</v>
      </c>
      <c r="M13" s="858">
        <f t="shared" si="8"/>
        <v>3</v>
      </c>
      <c r="N13" s="865">
        <f t="shared" si="9"/>
        <v>46144</v>
      </c>
      <c r="O13" s="865">
        <f t="shared" si="10"/>
        <v>46265</v>
      </c>
      <c r="P13" s="858"/>
      <c r="Q13" s="843"/>
      <c r="R13" s="843"/>
      <c r="S13" s="843"/>
      <c r="T13" s="843"/>
      <c r="U13" s="843"/>
      <c r="V13" s="843"/>
      <c r="W13" s="843"/>
      <c r="X13" s="843"/>
      <c r="Y13" s="843"/>
      <c r="Z13" s="916"/>
      <c r="AA13" s="917"/>
      <c r="AB13" s="918"/>
      <c r="AC13" s="866">
        <f t="shared" ca="1" si="0"/>
        <v>126</v>
      </c>
      <c r="AD13" s="919"/>
      <c r="AE13" s="920"/>
      <c r="AF13" s="921"/>
      <c r="AG13" s="921"/>
      <c r="AH13" s="882" t="s">
        <v>3599</v>
      </c>
      <c r="AI13" s="858" t="s">
        <v>376</v>
      </c>
      <c r="AJ13" s="883">
        <v>45901</v>
      </c>
      <c r="AK13" s="883">
        <v>46142</v>
      </c>
      <c r="AL13" s="858">
        <v>2</v>
      </c>
      <c r="AM13" s="843"/>
      <c r="AN13" s="843"/>
    </row>
    <row r="14" spans="1:40" ht="15.75" customHeight="1">
      <c r="A14" s="858">
        <f t="shared" si="12"/>
        <v>11</v>
      </c>
      <c r="B14" s="871" t="s">
        <v>3082</v>
      </c>
      <c r="C14" s="861" t="s">
        <v>3690</v>
      </c>
      <c r="D14" s="863" t="str">
        <f t="shared" si="1"/>
        <v>Sales</v>
      </c>
      <c r="E14" s="858" t="s">
        <v>1582</v>
      </c>
      <c r="F14" s="858">
        <f t="shared" ca="1" si="2"/>
        <v>39</v>
      </c>
      <c r="G14" s="872" t="str">
        <f t="shared" si="3"/>
        <v>1220080407870005</v>
      </c>
      <c r="H14" s="863" t="str">
        <f t="shared" si="4"/>
        <v>Jl. Multi Perumahan Sitinjo Permai Blok C-134 RT / RW 000 Desa Sitinjo II Kec. Sitinjo Kab. Dairi Sumut</v>
      </c>
      <c r="I14" s="863"/>
      <c r="J14" s="863" t="str">
        <f t="shared" si="5"/>
        <v>Kab. Dairi</v>
      </c>
      <c r="K14" s="857">
        <f t="shared" si="6"/>
        <v>2</v>
      </c>
      <c r="L14" s="865">
        <f t="shared" si="7"/>
        <v>45902</v>
      </c>
      <c r="M14" s="858" t="str">
        <f t="shared" si="8"/>
        <v/>
      </c>
      <c r="N14" s="865" t="b">
        <f t="shared" si="9"/>
        <v>0</v>
      </c>
      <c r="O14" s="865" t="b">
        <f t="shared" si="10"/>
        <v>0</v>
      </c>
      <c r="P14" s="858"/>
      <c r="Q14" s="843"/>
      <c r="R14" s="843"/>
      <c r="S14" s="843"/>
      <c r="T14" s="843"/>
      <c r="U14" s="843"/>
      <c r="V14" s="843"/>
      <c r="W14" s="843"/>
      <c r="X14" s="843"/>
      <c r="Y14" s="843"/>
      <c r="Z14" s="922" t="s">
        <v>1955</v>
      </c>
      <c r="AA14" s="923" t="s">
        <v>334</v>
      </c>
      <c r="AB14" s="864">
        <v>27046</v>
      </c>
      <c r="AC14" s="866">
        <f t="shared" ca="1" si="0"/>
        <v>52</v>
      </c>
      <c r="AD14" s="867" t="s">
        <v>336</v>
      </c>
      <c r="AE14" s="924" t="s">
        <v>300</v>
      </c>
      <c r="AF14" s="616"/>
      <c r="AG14" s="616"/>
      <c r="AH14" s="882" t="s">
        <v>3919</v>
      </c>
      <c r="AI14" s="858" t="s">
        <v>376</v>
      </c>
      <c r="AJ14" s="883">
        <v>46002</v>
      </c>
      <c r="AK14" s="883">
        <v>46142</v>
      </c>
      <c r="AL14" s="858">
        <v>1</v>
      </c>
      <c r="AM14" s="843"/>
      <c r="AN14" s="843"/>
    </row>
    <row r="15" spans="1:40" ht="15.75" customHeight="1">
      <c r="A15" s="858">
        <f t="shared" si="12"/>
        <v>12</v>
      </c>
      <c r="B15" s="859" t="s">
        <v>3082</v>
      </c>
      <c r="C15" s="861" t="s">
        <v>4020</v>
      </c>
      <c r="D15" s="863" t="str">
        <f t="shared" si="1"/>
        <v>Sales</v>
      </c>
      <c r="E15" s="858" t="s">
        <v>1367</v>
      </c>
      <c r="F15" s="858">
        <f t="shared" ca="1" si="2"/>
        <v>30</v>
      </c>
      <c r="G15" s="872" t="str">
        <f t="shared" si="3"/>
        <v>1206101212950003</v>
      </c>
      <c r="H15" s="863" t="str">
        <f t="shared" si="4"/>
        <v>Dusun V Lae Meang RT / RW 000 Desa Lae Nuaha Kec. Siempat Nempu Hulu Kab. Dairi Sumut</v>
      </c>
      <c r="I15" s="863"/>
      <c r="J15" s="863" t="str">
        <f t="shared" si="5"/>
        <v>Kab. Dairi</v>
      </c>
      <c r="K15" s="857">
        <f t="shared" si="6"/>
        <v>1</v>
      </c>
      <c r="L15" s="865">
        <f t="shared" si="7"/>
        <v>46024</v>
      </c>
      <c r="M15" s="858">
        <f t="shared" si="8"/>
        <v>2</v>
      </c>
      <c r="N15" s="865">
        <f t="shared" si="9"/>
        <v>46144</v>
      </c>
      <c r="O15" s="865">
        <f t="shared" si="10"/>
        <v>46265</v>
      </c>
      <c r="P15" s="858"/>
      <c r="Q15" s="843"/>
      <c r="R15" s="843"/>
      <c r="S15" s="843"/>
      <c r="T15" s="843"/>
      <c r="U15" s="843"/>
      <c r="V15" s="843"/>
      <c r="W15" s="843"/>
      <c r="X15" s="843"/>
      <c r="Y15" s="843"/>
      <c r="Z15" s="925" t="s">
        <v>72</v>
      </c>
      <c r="AA15" s="926" t="s">
        <v>340</v>
      </c>
      <c r="AB15" s="879">
        <v>28412</v>
      </c>
      <c r="AC15" s="866">
        <f t="shared" ca="1" si="0"/>
        <v>48</v>
      </c>
      <c r="AD15" s="880" t="s">
        <v>342</v>
      </c>
      <c r="AE15" s="927" t="s">
        <v>300</v>
      </c>
      <c r="AF15" s="616"/>
      <c r="AG15" s="616"/>
      <c r="AH15" s="882" t="s">
        <v>3943</v>
      </c>
      <c r="AI15" s="858" t="s">
        <v>376</v>
      </c>
      <c r="AJ15" s="883">
        <v>46024</v>
      </c>
      <c r="AK15" s="883">
        <v>46142</v>
      </c>
      <c r="AL15" s="858">
        <v>1</v>
      </c>
      <c r="AM15" s="843"/>
      <c r="AN15" s="843"/>
    </row>
    <row r="16" spans="1:40" ht="15.75" customHeight="1">
      <c r="A16" s="858">
        <f t="shared" si="12"/>
        <v>13</v>
      </c>
      <c r="B16" s="871" t="s">
        <v>7222</v>
      </c>
      <c r="C16" s="861" t="s">
        <v>3751</v>
      </c>
      <c r="D16" s="863" t="str">
        <f t="shared" si="1"/>
        <v>Sales</v>
      </c>
      <c r="E16" s="858" t="s">
        <v>1582</v>
      </c>
      <c r="F16" s="858">
        <f t="shared" ca="1" si="2"/>
        <v>30</v>
      </c>
      <c r="G16" s="872" t="str">
        <f t="shared" si="3"/>
        <v>1207282503960002</v>
      </c>
      <c r="H16" s="863" t="str">
        <f t="shared" si="4"/>
        <v>Jln. P.Siantar Dusun VII Rt /RW 000 Desa Pagar Jati Kec. Lubuk Pakam Kab. Deli Serdang Sumut</v>
      </c>
      <c r="I16" s="863"/>
      <c r="J16" s="863" t="str">
        <f t="shared" si="5"/>
        <v>Lubuk Pakam Kab. Deli Serdang</v>
      </c>
      <c r="K16" s="857">
        <f t="shared" si="6"/>
        <v>2</v>
      </c>
      <c r="L16" s="865">
        <f t="shared" si="7"/>
        <v>45902</v>
      </c>
      <c r="M16" s="858" t="str">
        <f t="shared" si="8"/>
        <v/>
      </c>
      <c r="N16" s="865" t="b">
        <f t="shared" si="9"/>
        <v>0</v>
      </c>
      <c r="O16" s="865" t="b">
        <f t="shared" si="10"/>
        <v>0</v>
      </c>
      <c r="P16" s="858"/>
      <c r="Q16" s="843"/>
      <c r="R16" s="843"/>
      <c r="S16" s="843"/>
      <c r="T16" s="843"/>
      <c r="U16" s="843"/>
      <c r="V16" s="843"/>
      <c r="W16" s="843"/>
      <c r="X16" s="843"/>
      <c r="Y16" s="843"/>
      <c r="Z16" s="930" t="s">
        <v>75</v>
      </c>
      <c r="AA16" s="926" t="s">
        <v>347</v>
      </c>
      <c r="AB16" s="890">
        <v>27280</v>
      </c>
      <c r="AC16" s="866">
        <f t="shared" ca="1" si="0"/>
        <v>52</v>
      </c>
      <c r="AD16" s="891" t="s">
        <v>348</v>
      </c>
      <c r="AE16" s="927" t="s">
        <v>300</v>
      </c>
      <c r="AF16" s="616"/>
      <c r="AG16" s="616"/>
      <c r="AH16" s="882" t="s">
        <v>7236</v>
      </c>
      <c r="AI16" s="858" t="s">
        <v>376</v>
      </c>
      <c r="AJ16" s="883">
        <v>46024</v>
      </c>
      <c r="AK16" s="883">
        <v>46142</v>
      </c>
      <c r="AL16" s="858">
        <v>1</v>
      </c>
      <c r="AM16" s="843"/>
      <c r="AN16" s="843"/>
    </row>
    <row r="17" spans="1:40" ht="15.75" customHeight="1">
      <c r="A17" s="858">
        <f t="shared" si="12"/>
        <v>14</v>
      </c>
      <c r="B17" s="871" t="s">
        <v>7222</v>
      </c>
      <c r="C17" s="861" t="s">
        <v>7249</v>
      </c>
      <c r="D17" s="863" t="str">
        <f t="shared" si="1"/>
        <v>Sales</v>
      </c>
      <c r="E17" s="858" t="s">
        <v>1582</v>
      </c>
      <c r="F17" s="858">
        <f t="shared" ca="1" si="2"/>
        <v>38</v>
      </c>
      <c r="G17" s="872" t="str">
        <f t="shared" si="3"/>
        <v>1271141812870001</v>
      </c>
      <c r="H17" s="863" t="str">
        <f t="shared" si="4"/>
        <v>Jl. Bubu No. 105 Medan RT / RW - Kel. Sidorejo Kec. Medan Tembung Kota Medan Sumut</v>
      </c>
      <c r="I17" s="863"/>
      <c r="J17" s="863" t="str">
        <f t="shared" si="5"/>
        <v>Lubuk Pakam Kab. Deli Serdang</v>
      </c>
      <c r="K17" s="857">
        <f t="shared" si="6"/>
        <v>2</v>
      </c>
      <c r="L17" s="865">
        <f t="shared" si="7"/>
        <v>45902</v>
      </c>
      <c r="M17" s="858" t="str">
        <f t="shared" si="8"/>
        <v/>
      </c>
      <c r="N17" s="865" t="b">
        <f t="shared" si="9"/>
        <v>0</v>
      </c>
      <c r="O17" s="865" t="b">
        <f t="shared" si="10"/>
        <v>0</v>
      </c>
      <c r="P17" s="858"/>
      <c r="Q17" s="843"/>
      <c r="R17" s="843"/>
      <c r="S17" s="843"/>
      <c r="T17" s="843"/>
      <c r="U17" s="843"/>
      <c r="V17" s="843"/>
      <c r="W17" s="843"/>
      <c r="X17" s="843"/>
      <c r="Y17" s="843"/>
      <c r="Z17" s="925" t="s">
        <v>78</v>
      </c>
      <c r="AA17" s="926" t="s">
        <v>355</v>
      </c>
      <c r="AB17" s="879">
        <v>28992</v>
      </c>
      <c r="AC17" s="866">
        <f t="shared" ca="1" si="0"/>
        <v>47</v>
      </c>
      <c r="AD17" s="880" t="s">
        <v>356</v>
      </c>
      <c r="AE17" s="927" t="s">
        <v>300</v>
      </c>
      <c r="AF17" s="616"/>
      <c r="AG17" s="616"/>
      <c r="AH17" s="882"/>
      <c r="AI17" s="858"/>
      <c r="AJ17" s="883"/>
      <c r="AK17" s="883"/>
      <c r="AL17" s="858"/>
      <c r="AM17" s="843"/>
      <c r="AN17" s="843"/>
    </row>
    <row r="18" spans="1:40" ht="15.75" customHeight="1">
      <c r="A18" s="858">
        <f t="shared" si="12"/>
        <v>15</v>
      </c>
      <c r="B18" s="859" t="s">
        <v>7222</v>
      </c>
      <c r="C18" s="861" t="s">
        <v>3758</v>
      </c>
      <c r="D18" s="863" t="str">
        <f t="shared" si="1"/>
        <v>Sales</v>
      </c>
      <c r="E18" s="858" t="s">
        <v>1367</v>
      </c>
      <c r="F18" s="858">
        <f t="shared" ca="1" si="2"/>
        <v>39</v>
      </c>
      <c r="G18" s="872" t="str">
        <f t="shared" si="3"/>
        <v>1207261701870007</v>
      </c>
      <c r="H18" s="863" t="str">
        <f t="shared" si="4"/>
        <v>Dusun II Gang Madrasah RT / RW 000 Desa Telaga Sari Kec. Tanjung Morawa Kab. Deli Serdang Sumut</v>
      </c>
      <c r="I18" s="863"/>
      <c r="J18" s="863" t="str">
        <f t="shared" si="5"/>
        <v>Lubuk Pakam Kab. Deli Serdang</v>
      </c>
      <c r="K18" s="857">
        <f t="shared" si="6"/>
        <v>2</v>
      </c>
      <c r="L18" s="865">
        <f t="shared" si="7"/>
        <v>45902</v>
      </c>
      <c r="M18" s="858">
        <f t="shared" si="8"/>
        <v>3</v>
      </c>
      <c r="N18" s="865">
        <f t="shared" si="9"/>
        <v>46144</v>
      </c>
      <c r="O18" s="865">
        <f t="shared" si="10"/>
        <v>46265</v>
      </c>
      <c r="P18" s="858"/>
      <c r="Q18" s="843"/>
      <c r="R18" s="843"/>
      <c r="S18" s="843"/>
      <c r="T18" s="843"/>
      <c r="U18" s="843"/>
      <c r="V18" s="843"/>
      <c r="W18" s="843"/>
      <c r="X18" s="843"/>
      <c r="Y18" s="843"/>
      <c r="Z18" s="925" t="s">
        <v>7250</v>
      </c>
      <c r="AA18" s="926" t="s">
        <v>370</v>
      </c>
      <c r="AB18" s="879">
        <v>32424</v>
      </c>
      <c r="AC18" s="866">
        <f t="shared" ca="1" si="0"/>
        <v>37</v>
      </c>
      <c r="AD18" s="880" t="s">
        <v>372</v>
      </c>
      <c r="AE18" s="927" t="s">
        <v>300</v>
      </c>
      <c r="AF18" s="616"/>
      <c r="AG18" s="616"/>
      <c r="AH18" s="882" t="s">
        <v>4509</v>
      </c>
      <c r="AI18" s="858" t="s">
        <v>376</v>
      </c>
      <c r="AJ18" s="883">
        <v>44968</v>
      </c>
      <c r="AK18" s="883">
        <v>46203</v>
      </c>
      <c r="AL18" s="858">
        <v>4</v>
      </c>
      <c r="AM18" s="843"/>
      <c r="AN18" s="843"/>
    </row>
    <row r="19" spans="1:40" ht="15.75" customHeight="1">
      <c r="A19" s="858">
        <f t="shared" si="12"/>
        <v>16</v>
      </c>
      <c r="B19" s="859" t="s">
        <v>7222</v>
      </c>
      <c r="C19" s="861" t="s">
        <v>4028</v>
      </c>
      <c r="D19" s="863" t="str">
        <f t="shared" si="1"/>
        <v>Sales</v>
      </c>
      <c r="E19" s="858" t="s">
        <v>1367</v>
      </c>
      <c r="F19" s="858">
        <f t="shared" ca="1" si="2"/>
        <v>31</v>
      </c>
      <c r="G19" s="872" t="str">
        <f t="shared" si="3"/>
        <v>1207282006950001</v>
      </c>
      <c r="H19" s="863" t="str">
        <f t="shared" si="4"/>
        <v xml:space="preserve">Jl. Merak Dusun VI RT / RW - Desa Citaman Jernih Kec. Perbaungan Kab. Serdang Bedagai, Sumut </v>
      </c>
      <c r="I19" s="863"/>
      <c r="J19" s="863" t="str">
        <f t="shared" si="5"/>
        <v>Deli Serdang</v>
      </c>
      <c r="K19" s="857">
        <f t="shared" si="6"/>
        <v>1</v>
      </c>
      <c r="L19" s="865">
        <f t="shared" si="7"/>
        <v>45995</v>
      </c>
      <c r="M19" s="858">
        <f t="shared" si="8"/>
        <v>2</v>
      </c>
      <c r="N19" s="865">
        <f t="shared" si="9"/>
        <v>46144</v>
      </c>
      <c r="O19" s="865">
        <f t="shared" si="10"/>
        <v>46265</v>
      </c>
      <c r="P19" s="858"/>
      <c r="Q19" s="843"/>
      <c r="R19" s="843"/>
      <c r="S19" s="843"/>
      <c r="T19" s="843"/>
      <c r="U19" s="843"/>
      <c r="V19" s="843"/>
      <c r="W19" s="843"/>
      <c r="X19" s="843"/>
      <c r="Y19" s="843"/>
      <c r="Z19" s="930" t="s">
        <v>7251</v>
      </c>
      <c r="AA19" s="931" t="s">
        <v>383</v>
      </c>
      <c r="AB19" s="890">
        <v>30194</v>
      </c>
      <c r="AC19" s="866">
        <f t="shared" ca="1" si="0"/>
        <v>44</v>
      </c>
      <c r="AD19" s="891" t="s">
        <v>384</v>
      </c>
      <c r="AE19" s="932" t="s">
        <v>300</v>
      </c>
      <c r="AF19" s="933"/>
      <c r="AG19" s="933"/>
      <c r="AH19" s="882" t="s">
        <v>80</v>
      </c>
      <c r="AI19" s="858" t="s">
        <v>376</v>
      </c>
      <c r="AJ19" s="883">
        <v>45505</v>
      </c>
      <c r="AK19" s="883">
        <v>46112</v>
      </c>
      <c r="AL19" s="858">
        <v>3</v>
      </c>
      <c r="AM19" s="843"/>
      <c r="AN19" s="843"/>
    </row>
    <row r="20" spans="1:40" ht="15.75" customHeight="1">
      <c r="A20" s="858">
        <f t="shared" si="12"/>
        <v>17</v>
      </c>
      <c r="B20" s="871" t="s">
        <v>7222</v>
      </c>
      <c r="C20" s="861" t="s">
        <v>4035</v>
      </c>
      <c r="D20" s="863" t="str">
        <f t="shared" si="1"/>
        <v>Sales</v>
      </c>
      <c r="E20" s="858" t="s">
        <v>1582</v>
      </c>
      <c r="F20" s="858">
        <f t="shared" ca="1" si="2"/>
        <v>35</v>
      </c>
      <c r="G20" s="872" t="str">
        <f t="shared" si="3"/>
        <v>1207281201910004</v>
      </c>
      <c r="H20" s="863" t="str">
        <f t="shared" si="4"/>
        <v>Jln. Purwo Dusun IV RT / RW 000 Desa Bakaran Batu Kec. Lubuk Pakam, Kab. Deli Serdang, Sumut</v>
      </c>
      <c r="I20" s="863"/>
      <c r="J20" s="863" t="str">
        <f t="shared" si="5"/>
        <v>Deli Serdang</v>
      </c>
      <c r="K20" s="857">
        <f t="shared" si="6"/>
        <v>1</v>
      </c>
      <c r="L20" s="865">
        <f t="shared" si="7"/>
        <v>45995</v>
      </c>
      <c r="M20" s="858" t="str">
        <f t="shared" si="8"/>
        <v/>
      </c>
      <c r="N20" s="865" t="b">
        <f t="shared" si="9"/>
        <v>0</v>
      </c>
      <c r="O20" s="865" t="b">
        <f t="shared" si="10"/>
        <v>0</v>
      </c>
      <c r="P20" s="858"/>
      <c r="Q20" s="843"/>
      <c r="R20" s="843"/>
      <c r="S20" s="843"/>
      <c r="T20" s="843"/>
      <c r="U20" s="843"/>
      <c r="V20" s="843"/>
      <c r="W20" s="843"/>
      <c r="X20" s="843"/>
      <c r="Y20" s="843"/>
      <c r="Z20" s="930" t="s">
        <v>7252</v>
      </c>
      <c r="AA20" s="931" t="s">
        <v>395</v>
      </c>
      <c r="AB20" s="890">
        <v>29935</v>
      </c>
      <c r="AC20" s="866">
        <f t="shared" ca="1" si="0"/>
        <v>44</v>
      </c>
      <c r="AD20" s="891" t="s">
        <v>397</v>
      </c>
      <c r="AE20" s="932" t="s">
        <v>300</v>
      </c>
      <c r="AF20" s="933"/>
      <c r="AG20" s="933"/>
      <c r="AH20" s="882" t="s">
        <v>7253</v>
      </c>
      <c r="AI20" s="894" t="s">
        <v>246</v>
      </c>
      <c r="AJ20" s="883">
        <v>45505</v>
      </c>
      <c r="AK20" s="883">
        <v>46112</v>
      </c>
      <c r="AL20" s="858">
        <v>3</v>
      </c>
      <c r="AM20" s="843"/>
      <c r="AN20" s="843"/>
    </row>
    <row r="21" spans="1:40" ht="15.75" customHeight="1">
      <c r="A21" s="858">
        <f t="shared" si="12"/>
        <v>18</v>
      </c>
      <c r="B21" s="859" t="s">
        <v>7222</v>
      </c>
      <c r="C21" s="861" t="s">
        <v>4038</v>
      </c>
      <c r="D21" s="863" t="str">
        <f t="shared" si="1"/>
        <v>Sales</v>
      </c>
      <c r="E21" s="858" t="s">
        <v>1367</v>
      </c>
      <c r="F21" s="858">
        <f t="shared" ca="1" si="2"/>
        <v>34</v>
      </c>
      <c r="G21" s="872" t="str">
        <f t="shared" si="3"/>
        <v>1207282002920001</v>
      </c>
      <c r="H21" s="863" t="str">
        <f t="shared" si="4"/>
        <v>Jln. Pembangunan II RT 002 RW 002 Desa Sekip Kec. Lubuk Pakam, Kab Deli Serdang, Sumut</v>
      </c>
      <c r="I21" s="863"/>
      <c r="J21" s="863" t="str">
        <f t="shared" si="5"/>
        <v>Deli Serdang</v>
      </c>
      <c r="K21" s="857">
        <f t="shared" si="6"/>
        <v>1</v>
      </c>
      <c r="L21" s="865">
        <f t="shared" si="7"/>
        <v>45995</v>
      </c>
      <c r="M21" s="858">
        <f t="shared" si="8"/>
        <v>2</v>
      </c>
      <c r="N21" s="865">
        <f t="shared" si="9"/>
        <v>46144</v>
      </c>
      <c r="O21" s="865">
        <f t="shared" si="10"/>
        <v>46265</v>
      </c>
      <c r="P21" s="858"/>
      <c r="Q21" s="843"/>
      <c r="R21" s="843"/>
      <c r="S21" s="843"/>
      <c r="T21" s="843"/>
      <c r="U21" s="843"/>
      <c r="V21" s="843"/>
      <c r="W21" s="843"/>
      <c r="X21" s="843"/>
      <c r="Y21" s="843"/>
      <c r="Z21" s="925" t="s">
        <v>7254</v>
      </c>
      <c r="AA21" s="926" t="s">
        <v>377</v>
      </c>
      <c r="AB21" s="879">
        <v>29197</v>
      </c>
      <c r="AC21" s="866">
        <f t="shared" ca="1" si="0"/>
        <v>46</v>
      </c>
      <c r="AD21" s="880" t="s">
        <v>379</v>
      </c>
      <c r="AE21" s="927" t="s">
        <v>300</v>
      </c>
      <c r="AF21" s="616"/>
      <c r="AG21" s="616"/>
      <c r="AH21" s="882" t="s">
        <v>88</v>
      </c>
      <c r="AI21" s="858" t="s">
        <v>376</v>
      </c>
      <c r="AJ21" s="883">
        <v>45544</v>
      </c>
      <c r="AK21" s="883">
        <v>46295</v>
      </c>
      <c r="AL21" s="858">
        <v>4</v>
      </c>
      <c r="AM21" s="843"/>
      <c r="AN21" s="843"/>
    </row>
    <row r="22" spans="1:40" ht="15.75" customHeight="1">
      <c r="A22" s="858">
        <f t="shared" si="12"/>
        <v>19</v>
      </c>
      <c r="B22" s="871" t="s">
        <v>7222</v>
      </c>
      <c r="C22" s="861" t="s">
        <v>4055</v>
      </c>
      <c r="D22" s="863" t="str">
        <f t="shared" si="1"/>
        <v>Sales</v>
      </c>
      <c r="E22" s="858" t="s">
        <v>1582</v>
      </c>
      <c r="F22" s="858">
        <f t="shared" ca="1" si="2"/>
        <v>35</v>
      </c>
      <c r="G22" s="872" t="str">
        <f t="shared" si="3"/>
        <v>1571011602910041</v>
      </c>
      <c r="H22" s="863" t="str">
        <f t="shared" si="4"/>
        <v>Jl. KF. Tandean RT / RW 000 Desa Bandar Sakti Kec. Bajenis Kota Tebing Tinggi Sumut</v>
      </c>
      <c r="I22" s="863"/>
      <c r="J22" s="863" t="str">
        <f t="shared" si="5"/>
        <v>Serdang Bedagai</v>
      </c>
      <c r="K22" s="857">
        <f t="shared" si="6"/>
        <v>1</v>
      </c>
      <c r="L22" s="865">
        <f t="shared" si="7"/>
        <v>45995</v>
      </c>
      <c r="M22" s="858" t="str">
        <f t="shared" si="8"/>
        <v/>
      </c>
      <c r="N22" s="865" t="b">
        <f t="shared" si="9"/>
        <v>0</v>
      </c>
      <c r="O22" s="865" t="b">
        <f t="shared" si="10"/>
        <v>0</v>
      </c>
      <c r="P22" s="858"/>
      <c r="Q22" s="843"/>
      <c r="R22" s="843"/>
      <c r="S22" s="843"/>
      <c r="T22" s="843"/>
      <c r="U22" s="843"/>
      <c r="V22" s="843"/>
      <c r="W22" s="843"/>
      <c r="X22" s="843"/>
      <c r="Y22" s="843"/>
      <c r="Z22" s="934" t="s">
        <v>3333</v>
      </c>
      <c r="AA22" s="935" t="s">
        <v>403</v>
      </c>
      <c r="AB22" s="936">
        <v>37469</v>
      </c>
      <c r="AC22" s="866">
        <f t="shared" ca="1" si="0"/>
        <v>24</v>
      </c>
      <c r="AD22" s="937" t="s">
        <v>405</v>
      </c>
      <c r="AE22" s="899" t="s">
        <v>402</v>
      </c>
      <c r="AF22" s="900"/>
      <c r="AG22" s="900"/>
      <c r="AH22" s="882" t="s">
        <v>7256</v>
      </c>
      <c r="AI22" s="858" t="s">
        <v>376</v>
      </c>
      <c r="AJ22" s="883">
        <v>45756</v>
      </c>
      <c r="AK22" s="883">
        <v>46112</v>
      </c>
      <c r="AL22" s="858">
        <v>3</v>
      </c>
      <c r="AM22" s="843"/>
      <c r="AN22" s="843"/>
    </row>
    <row r="23" spans="1:40" ht="15.75" customHeight="1">
      <c r="A23" s="858">
        <f t="shared" si="12"/>
        <v>20</v>
      </c>
      <c r="B23" s="859" t="s">
        <v>7222</v>
      </c>
      <c r="C23" s="861" t="s">
        <v>4058</v>
      </c>
      <c r="D23" s="863" t="str">
        <f t="shared" si="1"/>
        <v>Sales</v>
      </c>
      <c r="E23" s="858" t="s">
        <v>1367</v>
      </c>
      <c r="F23" s="858">
        <f t="shared" ca="1" si="2"/>
        <v>39</v>
      </c>
      <c r="G23" s="872" t="str">
        <f t="shared" si="3"/>
        <v>1218042211860005</v>
      </c>
      <c r="H23" s="863" t="str">
        <f t="shared" si="4"/>
        <v>Dusun I Senayan RT / RW 000 Desa Simpang Empat Kec. Sei Rampah Kab. Serdang Bedagai Sumut</v>
      </c>
      <c r="I23" s="863"/>
      <c r="J23" s="863" t="str">
        <f t="shared" si="5"/>
        <v>Serdang Bedagai</v>
      </c>
      <c r="K23" s="857">
        <f t="shared" si="6"/>
        <v>1</v>
      </c>
      <c r="L23" s="865">
        <f t="shared" si="7"/>
        <v>46002</v>
      </c>
      <c r="M23" s="858">
        <f t="shared" si="8"/>
        <v>2</v>
      </c>
      <c r="N23" s="865">
        <f t="shared" si="9"/>
        <v>46144</v>
      </c>
      <c r="O23" s="865">
        <f t="shared" si="10"/>
        <v>46265</v>
      </c>
      <c r="P23" s="858"/>
      <c r="Q23" s="843"/>
      <c r="R23" s="843"/>
      <c r="S23" s="843"/>
      <c r="T23" s="843"/>
      <c r="U23" s="843"/>
      <c r="V23" s="843"/>
      <c r="W23" s="843"/>
      <c r="X23" s="843"/>
      <c r="Y23" s="843"/>
      <c r="Z23" s="934" t="s">
        <v>3314</v>
      </c>
      <c r="AA23" s="935" t="s">
        <v>1165</v>
      </c>
      <c r="AB23" s="936">
        <v>35023</v>
      </c>
      <c r="AC23" s="866">
        <f t="shared" ca="1" si="0"/>
        <v>30</v>
      </c>
      <c r="AD23" s="937" t="s">
        <v>1166</v>
      </c>
      <c r="AE23" s="899" t="s">
        <v>276</v>
      </c>
      <c r="AF23" s="900"/>
      <c r="AG23" s="900"/>
      <c r="AH23" s="882" t="s">
        <v>3616</v>
      </c>
      <c r="AI23" s="858" t="s">
        <v>376</v>
      </c>
      <c r="AJ23" s="883">
        <v>45901</v>
      </c>
      <c r="AK23" s="883">
        <v>46142</v>
      </c>
      <c r="AL23" s="858">
        <v>2</v>
      </c>
      <c r="AM23" s="843"/>
      <c r="AN23" s="843"/>
    </row>
    <row r="24" spans="1:40" ht="15.75" customHeight="1">
      <c r="A24" s="858">
        <f t="shared" si="12"/>
        <v>21</v>
      </c>
      <c r="B24" s="859" t="s">
        <v>872</v>
      </c>
      <c r="C24" s="861" t="s">
        <v>1781</v>
      </c>
      <c r="D24" s="863" t="str">
        <f t="shared" si="1"/>
        <v>Sales</v>
      </c>
      <c r="E24" s="858" t="s">
        <v>1367</v>
      </c>
      <c r="F24" s="858">
        <f t="shared" ca="1" si="2"/>
        <v>34</v>
      </c>
      <c r="G24" s="872" t="str">
        <f t="shared" si="3"/>
        <v>1104110305920001</v>
      </c>
      <c r="H24" s="863" t="str">
        <f t="shared" si="4"/>
        <v>Dusun Tani Makmur Rt - Rw - Desa Paya Tumpi Baru Kec. Kebayakan Kab. Aceh Tengah Prov. Aceh</v>
      </c>
      <c r="I24" s="863"/>
      <c r="J24" s="863" t="str">
        <f t="shared" si="5"/>
        <v>Kab. Takengon</v>
      </c>
      <c r="K24" s="857">
        <f t="shared" si="6"/>
        <v>5</v>
      </c>
      <c r="L24" s="865">
        <f t="shared" si="7"/>
        <v>44606</v>
      </c>
      <c r="M24" s="858">
        <f t="shared" si="8"/>
        <v>6</v>
      </c>
      <c r="N24" s="865">
        <f t="shared" si="9"/>
        <v>46144</v>
      </c>
      <c r="O24" s="865">
        <f>IF(AND(E24="Lanjut",M24&lt;4),(EDATE($P$2,4)-2),IF(AND(E24="Lanjut",M24&gt;3),(EDATE($P$2,10)-2)))</f>
        <v>46446</v>
      </c>
      <c r="P24" s="858"/>
      <c r="Q24" s="843"/>
      <c r="R24" s="843"/>
      <c r="S24" s="843"/>
      <c r="T24" s="843"/>
      <c r="U24" s="843"/>
      <c r="V24" s="843"/>
      <c r="W24" s="843"/>
      <c r="X24" s="843"/>
      <c r="Y24" s="843"/>
      <c r="Z24" s="934" t="s">
        <v>3338</v>
      </c>
      <c r="AA24" s="935" t="s">
        <v>408</v>
      </c>
      <c r="AB24" s="936">
        <v>38273</v>
      </c>
      <c r="AC24" s="866">
        <f t="shared" ca="1" si="0"/>
        <v>21</v>
      </c>
      <c r="AD24" s="937" t="s">
        <v>410</v>
      </c>
      <c r="AE24" s="899" t="s">
        <v>402</v>
      </c>
      <c r="AF24" s="900"/>
      <c r="AG24" s="900"/>
      <c r="AH24" s="882" t="s">
        <v>3620</v>
      </c>
      <c r="AI24" s="858" t="s">
        <v>376</v>
      </c>
      <c r="AJ24" s="883">
        <v>45901</v>
      </c>
      <c r="AK24" s="883">
        <v>46142</v>
      </c>
      <c r="AL24" s="858">
        <v>2</v>
      </c>
      <c r="AM24" s="843"/>
      <c r="AN24" s="843"/>
    </row>
    <row r="25" spans="1:40" ht="15.75" customHeight="1">
      <c r="A25" s="858">
        <f t="shared" si="12"/>
        <v>22</v>
      </c>
      <c r="B25" s="871" t="s">
        <v>872</v>
      </c>
      <c r="C25" s="861" t="s">
        <v>3644</v>
      </c>
      <c r="D25" s="863" t="str">
        <f t="shared" si="1"/>
        <v>Sales</v>
      </c>
      <c r="E25" s="858" t="s">
        <v>1582</v>
      </c>
      <c r="F25" s="858">
        <f t="shared" ca="1" si="2"/>
        <v>24</v>
      </c>
      <c r="G25" s="872" t="str">
        <f t="shared" si="3"/>
        <v>1117010605020001</v>
      </c>
      <c r="H25" s="863" t="str">
        <f t="shared" si="4"/>
        <v>Simpang Kelaping RT / RW 000 Desa Simpang Kelaping Kec. Pegasing Kab. Aceh Tengah, Aceh</v>
      </c>
      <c r="I25" s="863"/>
      <c r="J25" s="863" t="str">
        <f t="shared" si="5"/>
        <v>Kab. Takengon</v>
      </c>
      <c r="K25" s="857">
        <f t="shared" si="6"/>
        <v>2</v>
      </c>
      <c r="L25" s="865">
        <f t="shared" si="7"/>
        <v>45901</v>
      </c>
      <c r="M25" s="858" t="str">
        <f t="shared" si="8"/>
        <v/>
      </c>
      <c r="N25" s="865" t="b">
        <f t="shared" si="9"/>
        <v>0</v>
      </c>
      <c r="O25" s="865" t="b">
        <f t="shared" ref="O25:O57" si="13">IF(AND(E25="Lanjut",M25&lt;4),(EDATE($P$2,4)-2),IF(AND(E25="Lanjut",M25&gt;3),(EDATE($P$2,12)-2)))</f>
        <v>0</v>
      </c>
      <c r="P25" s="858"/>
      <c r="Q25" s="843"/>
      <c r="R25" s="843"/>
      <c r="S25" s="843"/>
      <c r="T25" s="843"/>
      <c r="U25" s="843"/>
      <c r="V25" s="843"/>
      <c r="W25" s="843"/>
      <c r="X25" s="843"/>
      <c r="Y25" s="843"/>
      <c r="Z25" s="938" t="s">
        <v>3599</v>
      </c>
      <c r="AA25" s="935" t="s">
        <v>389</v>
      </c>
      <c r="AB25" s="936">
        <v>30612</v>
      </c>
      <c r="AC25" s="866">
        <f t="shared" ca="1" si="0"/>
        <v>42</v>
      </c>
      <c r="AD25" s="937" t="s">
        <v>390</v>
      </c>
      <c r="AE25" s="899" t="s">
        <v>276</v>
      </c>
      <c r="AF25" s="900"/>
      <c r="AG25" s="900"/>
      <c r="AH25" s="882" t="s">
        <v>7257</v>
      </c>
      <c r="AI25" s="858" t="s">
        <v>801</v>
      </c>
      <c r="AJ25" s="883">
        <v>45580</v>
      </c>
      <c r="AK25" s="883">
        <v>46326</v>
      </c>
      <c r="AL25" s="858">
        <v>4</v>
      </c>
      <c r="AM25" s="843"/>
      <c r="AN25" s="843"/>
    </row>
    <row r="26" spans="1:40" ht="15.75" customHeight="1">
      <c r="A26" s="858">
        <f t="shared" si="12"/>
        <v>23</v>
      </c>
      <c r="B26" s="871" t="s">
        <v>872</v>
      </c>
      <c r="C26" s="861" t="s">
        <v>3637</v>
      </c>
      <c r="D26" s="863" t="str">
        <f t="shared" si="1"/>
        <v>Sales</v>
      </c>
      <c r="E26" s="858" t="s">
        <v>1582</v>
      </c>
      <c r="F26" s="858">
        <f t="shared" ca="1" si="2"/>
        <v>27</v>
      </c>
      <c r="G26" s="872" t="str">
        <f t="shared" si="3"/>
        <v>1104031112980005</v>
      </c>
      <c r="H26" s="863" t="str">
        <f t="shared" si="4"/>
        <v>Kemili RT / RW 000 Desa Kemili Kec. Bebesen Kab. Aceh Tengah, Aceh</v>
      </c>
      <c r="I26" s="863"/>
      <c r="J26" s="863" t="str">
        <f t="shared" si="5"/>
        <v>Kab. Takengon</v>
      </c>
      <c r="K26" s="857">
        <f t="shared" si="6"/>
        <v>2</v>
      </c>
      <c r="L26" s="865">
        <f t="shared" si="7"/>
        <v>45901</v>
      </c>
      <c r="M26" s="858" t="str">
        <f t="shared" si="8"/>
        <v/>
      </c>
      <c r="N26" s="865" t="b">
        <f t="shared" si="9"/>
        <v>0</v>
      </c>
      <c r="O26" s="865" t="b">
        <f t="shared" si="13"/>
        <v>0</v>
      </c>
      <c r="P26" s="858"/>
      <c r="Q26" s="843"/>
      <c r="R26" s="843"/>
      <c r="S26" s="843"/>
      <c r="T26" s="843"/>
      <c r="U26" s="843"/>
      <c r="V26" s="843"/>
      <c r="W26" s="843"/>
      <c r="X26" s="843"/>
      <c r="Y26" s="843"/>
      <c r="Z26" s="938" t="s">
        <v>3919</v>
      </c>
      <c r="AA26" s="935" t="s">
        <v>2224</v>
      </c>
      <c r="AB26" s="936">
        <v>30280</v>
      </c>
      <c r="AC26" s="866">
        <f t="shared" ca="1" si="0"/>
        <v>43</v>
      </c>
      <c r="AD26" s="937" t="s">
        <v>2225</v>
      </c>
      <c r="AE26" s="899" t="s">
        <v>276</v>
      </c>
      <c r="AF26" s="900"/>
      <c r="AG26" s="900"/>
      <c r="AH26" s="882" t="s">
        <v>7258</v>
      </c>
      <c r="AI26" s="858" t="s">
        <v>376</v>
      </c>
      <c r="AJ26" s="883">
        <v>45871</v>
      </c>
      <c r="AK26" s="883">
        <v>46112</v>
      </c>
      <c r="AL26" s="858">
        <v>2</v>
      </c>
      <c r="AM26" s="843"/>
      <c r="AN26" s="843"/>
    </row>
    <row r="27" spans="1:40" ht="15.75" customHeight="1">
      <c r="A27" s="858">
        <f t="shared" si="12"/>
        <v>24</v>
      </c>
      <c r="B27" s="871" t="s">
        <v>872</v>
      </c>
      <c r="C27" s="861" t="s">
        <v>3627</v>
      </c>
      <c r="D27" s="863" t="str">
        <f t="shared" si="1"/>
        <v>Sales</v>
      </c>
      <c r="E27" s="858" t="s">
        <v>1582</v>
      </c>
      <c r="F27" s="858">
        <f t="shared" ca="1" si="2"/>
        <v>34</v>
      </c>
      <c r="G27" s="872" t="str">
        <f t="shared" si="3"/>
        <v>1104170604920001</v>
      </c>
      <c r="H27" s="863" t="str">
        <f t="shared" si="4"/>
        <v>Jl. Merda Dsn. Ruhama RT / RW - Desa Merah Mersa Kec. Laut Tawar Kab. Aceh Tengah, Aceh</v>
      </c>
      <c r="I27" s="863"/>
      <c r="J27" s="863" t="str">
        <f t="shared" si="5"/>
        <v>Kab. Takengon</v>
      </c>
      <c r="K27" s="857">
        <f t="shared" si="6"/>
        <v>2</v>
      </c>
      <c r="L27" s="865">
        <f t="shared" si="7"/>
        <v>45901</v>
      </c>
      <c r="M27" s="858" t="str">
        <f t="shared" si="8"/>
        <v/>
      </c>
      <c r="N27" s="865" t="b">
        <f t="shared" si="9"/>
        <v>0</v>
      </c>
      <c r="O27" s="865" t="b">
        <f t="shared" si="13"/>
        <v>0</v>
      </c>
      <c r="P27" s="858"/>
      <c r="Q27" s="843"/>
      <c r="R27" s="843"/>
      <c r="S27" s="843"/>
      <c r="T27" s="843"/>
      <c r="U27" s="843"/>
      <c r="V27" s="843"/>
      <c r="W27" s="843"/>
      <c r="X27" s="843"/>
      <c r="Y27" s="843"/>
      <c r="Z27" s="939" t="s">
        <v>7236</v>
      </c>
      <c r="AA27" s="935" t="s">
        <v>2229</v>
      </c>
      <c r="AB27" s="936">
        <v>36713</v>
      </c>
      <c r="AC27" s="866">
        <f t="shared" ca="1" si="0"/>
        <v>26</v>
      </c>
      <c r="AD27" s="937" t="s">
        <v>2230</v>
      </c>
      <c r="AE27" s="899" t="s">
        <v>402</v>
      </c>
      <c r="AF27" s="900"/>
      <c r="AG27" s="900"/>
      <c r="AH27" s="882" t="s">
        <v>7259</v>
      </c>
      <c r="AI27" s="858" t="s">
        <v>376</v>
      </c>
      <c r="AJ27" s="883">
        <v>45871</v>
      </c>
      <c r="AK27" s="883">
        <v>46112</v>
      </c>
      <c r="AL27" s="858">
        <v>2</v>
      </c>
      <c r="AM27" s="843"/>
      <c r="AN27" s="843"/>
    </row>
    <row r="28" spans="1:40" ht="15.75" customHeight="1">
      <c r="A28" s="858">
        <f t="shared" si="12"/>
        <v>25</v>
      </c>
      <c r="B28" s="859" t="s">
        <v>1069</v>
      </c>
      <c r="C28" s="861" t="s">
        <v>3694</v>
      </c>
      <c r="D28" s="863" t="str">
        <f t="shared" si="1"/>
        <v>Sales</v>
      </c>
      <c r="E28" s="858" t="s">
        <v>1367</v>
      </c>
      <c r="F28" s="858">
        <f t="shared" ca="1" si="2"/>
        <v>39</v>
      </c>
      <c r="G28" s="872" t="str">
        <f t="shared" si="3"/>
        <v>5305011712860004</v>
      </c>
      <c r="H28" s="863" t="str">
        <f t="shared" si="4"/>
        <v>Bungabali RT 001 RW 002 Desa Kalabahi Timur Kec. Teluk Mutiara Kab. Alor</v>
      </c>
      <c r="I28" s="863"/>
      <c r="J28" s="863" t="str">
        <f t="shared" si="5"/>
        <v>Alor</v>
      </c>
      <c r="K28" s="857">
        <f t="shared" si="6"/>
        <v>2</v>
      </c>
      <c r="L28" s="865">
        <f t="shared" si="7"/>
        <v>45902</v>
      </c>
      <c r="M28" s="858">
        <f t="shared" si="8"/>
        <v>3</v>
      </c>
      <c r="N28" s="865">
        <f t="shared" si="9"/>
        <v>46144</v>
      </c>
      <c r="O28" s="865">
        <f t="shared" si="13"/>
        <v>46265</v>
      </c>
      <c r="P28" s="858"/>
      <c r="Q28" s="843"/>
      <c r="R28" s="843"/>
      <c r="S28" s="843"/>
      <c r="T28" s="843"/>
      <c r="U28" s="843"/>
      <c r="V28" s="843"/>
      <c r="W28" s="843"/>
      <c r="X28" s="843"/>
      <c r="Y28" s="843"/>
      <c r="Z28" s="940" t="s">
        <v>3943</v>
      </c>
      <c r="AA28" s="941" t="s">
        <v>2234</v>
      </c>
      <c r="AB28" s="942">
        <v>38777</v>
      </c>
      <c r="AC28" s="866">
        <f t="shared" ca="1" si="0"/>
        <v>20</v>
      </c>
      <c r="AD28" s="943" t="s">
        <v>2235</v>
      </c>
      <c r="AE28" s="899" t="s">
        <v>402</v>
      </c>
      <c r="AF28" s="900"/>
      <c r="AG28" s="900"/>
      <c r="AH28" s="882" t="s">
        <v>3623</v>
      </c>
      <c r="AI28" s="858" t="s">
        <v>376</v>
      </c>
      <c r="AJ28" s="883">
        <v>45901</v>
      </c>
      <c r="AK28" s="883">
        <v>46142</v>
      </c>
      <c r="AL28" s="858">
        <v>2</v>
      </c>
      <c r="AM28" s="843"/>
      <c r="AN28" s="843"/>
    </row>
    <row r="29" spans="1:40" ht="15.75" customHeight="1">
      <c r="A29" s="858">
        <f t="shared" si="12"/>
        <v>26</v>
      </c>
      <c r="B29" s="859" t="s">
        <v>1069</v>
      </c>
      <c r="C29" s="861" t="s">
        <v>3703</v>
      </c>
      <c r="D29" s="863" t="str">
        <f t="shared" si="1"/>
        <v>Sales</v>
      </c>
      <c r="E29" s="858" t="s">
        <v>1367</v>
      </c>
      <c r="F29" s="858">
        <f t="shared" ca="1" si="2"/>
        <v>38</v>
      </c>
      <c r="G29" s="872" t="str">
        <f t="shared" si="3"/>
        <v>5305050304880001</v>
      </c>
      <c r="H29" s="863" t="str">
        <f t="shared" si="4"/>
        <v>Kenarilang RT 003 RW 001 Desa Kalabahi Barat Kec. Teluk Mutiara Kab. Alor</v>
      </c>
      <c r="I29" s="863"/>
      <c r="J29" s="863" t="str">
        <f t="shared" si="5"/>
        <v>Alor</v>
      </c>
      <c r="K29" s="857">
        <f t="shared" si="6"/>
        <v>2</v>
      </c>
      <c r="L29" s="865">
        <f t="shared" si="7"/>
        <v>45902</v>
      </c>
      <c r="M29" s="858">
        <f t="shared" si="8"/>
        <v>3</v>
      </c>
      <c r="N29" s="865">
        <f t="shared" si="9"/>
        <v>46144</v>
      </c>
      <c r="O29" s="865">
        <f t="shared" si="13"/>
        <v>46265</v>
      </c>
      <c r="P29" s="858"/>
      <c r="Q29" s="843"/>
      <c r="R29" s="843"/>
      <c r="S29" s="843"/>
      <c r="T29" s="843"/>
      <c r="U29" s="843"/>
      <c r="V29" s="843"/>
      <c r="W29" s="843"/>
      <c r="X29" s="843"/>
      <c r="Y29" s="843"/>
      <c r="Z29" s="930" t="s">
        <v>7261</v>
      </c>
      <c r="AA29" s="931" t="s">
        <v>417</v>
      </c>
      <c r="AB29" s="890">
        <v>25516</v>
      </c>
      <c r="AC29" s="866">
        <f t="shared" ca="1" si="0"/>
        <v>56</v>
      </c>
      <c r="AD29" s="891" t="s">
        <v>419</v>
      </c>
      <c r="AE29" s="932" t="s">
        <v>300</v>
      </c>
      <c r="AF29" s="933"/>
      <c r="AG29" s="933"/>
      <c r="AH29" s="882" t="s">
        <v>7262</v>
      </c>
      <c r="AI29" s="894" t="s">
        <v>246</v>
      </c>
      <c r="AJ29" s="883">
        <v>45871</v>
      </c>
      <c r="AK29" s="883">
        <v>46112</v>
      </c>
      <c r="AL29" s="858">
        <v>2</v>
      </c>
      <c r="AM29" s="843"/>
      <c r="AN29" s="843"/>
    </row>
    <row r="30" spans="1:40" ht="15.75" customHeight="1">
      <c r="A30" s="858">
        <f t="shared" si="12"/>
        <v>27</v>
      </c>
      <c r="B30" s="859" t="s">
        <v>1069</v>
      </c>
      <c r="C30" s="861" t="s">
        <v>3711</v>
      </c>
      <c r="D30" s="863" t="str">
        <f t="shared" si="1"/>
        <v>Sales</v>
      </c>
      <c r="E30" s="858" t="s">
        <v>1367</v>
      </c>
      <c r="F30" s="858">
        <f t="shared" ca="1" si="2"/>
        <v>36</v>
      </c>
      <c r="G30" s="872" t="str">
        <f t="shared" si="3"/>
        <v>5305161310890001</v>
      </c>
      <c r="H30" s="863" t="str">
        <f t="shared" si="4"/>
        <v>Bungabali RT 001 RW 002 Desa Kalabahi Timur Kec. Teluk Mutiara Kab. Alor</v>
      </c>
      <c r="I30" s="863"/>
      <c r="J30" s="863" t="str">
        <f t="shared" si="5"/>
        <v>Pantar</v>
      </c>
      <c r="K30" s="857">
        <f t="shared" si="6"/>
        <v>2</v>
      </c>
      <c r="L30" s="865">
        <f t="shared" si="7"/>
        <v>45902</v>
      </c>
      <c r="M30" s="858">
        <f t="shared" si="8"/>
        <v>3</v>
      </c>
      <c r="N30" s="865">
        <f t="shared" si="9"/>
        <v>46144</v>
      </c>
      <c r="O30" s="865">
        <f t="shared" si="13"/>
        <v>46265</v>
      </c>
      <c r="P30" s="858"/>
      <c r="Q30" s="843"/>
      <c r="R30" s="843"/>
      <c r="S30" s="843"/>
      <c r="T30" s="843"/>
      <c r="U30" s="843"/>
      <c r="V30" s="843"/>
      <c r="W30" s="843"/>
      <c r="X30" s="843"/>
      <c r="Y30" s="843"/>
      <c r="Z30" s="930" t="s">
        <v>7263</v>
      </c>
      <c r="AA30" s="931" t="s">
        <v>413</v>
      </c>
      <c r="AB30" s="890">
        <v>28618</v>
      </c>
      <c r="AC30" s="866">
        <f t="shared" ca="1" si="0"/>
        <v>48</v>
      </c>
      <c r="AD30" s="891" t="s">
        <v>414</v>
      </c>
      <c r="AE30" s="932" t="s">
        <v>300</v>
      </c>
      <c r="AF30" s="933"/>
      <c r="AG30" s="933"/>
      <c r="AH30" s="882" t="s">
        <v>86</v>
      </c>
      <c r="AI30" s="858" t="s">
        <v>6879</v>
      </c>
      <c r="AJ30" s="883">
        <v>45139</v>
      </c>
      <c r="AK30" s="883">
        <v>46387</v>
      </c>
      <c r="AL30" s="858">
        <v>4</v>
      </c>
      <c r="AM30" s="843"/>
      <c r="AN30" s="843"/>
    </row>
    <row r="31" spans="1:40" ht="15.75" customHeight="1">
      <c r="A31" s="858">
        <f t="shared" si="12"/>
        <v>28</v>
      </c>
      <c r="B31" s="859" t="s">
        <v>3141</v>
      </c>
      <c r="C31" s="861" t="s">
        <v>4112</v>
      </c>
      <c r="D31" s="863" t="str">
        <f t="shared" si="1"/>
        <v>Sales</v>
      </c>
      <c r="E31" s="858" t="s">
        <v>1367</v>
      </c>
      <c r="F31" s="858">
        <f t="shared" ca="1" si="2"/>
        <v>26</v>
      </c>
      <c r="G31" s="872" t="str">
        <f t="shared" si="3"/>
        <v>5314030212990002</v>
      </c>
      <c r="H31" s="863" t="str">
        <f t="shared" si="4"/>
        <v>Metina RT 012 RW 007 Desa Metina Kec. Lobalain Kab. Rotendao NTT</v>
      </c>
      <c r="I31" s="863"/>
      <c r="J31" s="863" t="str">
        <f t="shared" si="5"/>
        <v>Kab. Rote</v>
      </c>
      <c r="K31" s="857">
        <f t="shared" si="6"/>
        <v>1</v>
      </c>
      <c r="L31" s="865">
        <f t="shared" si="7"/>
        <v>46002</v>
      </c>
      <c r="M31" s="858">
        <f t="shared" si="8"/>
        <v>2</v>
      </c>
      <c r="N31" s="865">
        <f t="shared" si="9"/>
        <v>46144</v>
      </c>
      <c r="O31" s="865">
        <f t="shared" si="13"/>
        <v>46265</v>
      </c>
      <c r="P31" s="858"/>
      <c r="Q31" s="843"/>
      <c r="R31" s="843"/>
      <c r="S31" s="843"/>
      <c r="T31" s="843"/>
      <c r="U31" s="843"/>
      <c r="V31" s="843"/>
      <c r="W31" s="843"/>
      <c r="X31" s="843"/>
      <c r="Y31" s="843"/>
      <c r="Z31" s="930" t="s">
        <v>7264</v>
      </c>
      <c r="AA31" s="926" t="s">
        <v>430</v>
      </c>
      <c r="AB31" s="890">
        <v>28943</v>
      </c>
      <c r="AC31" s="866">
        <f t="shared" ca="1" si="0"/>
        <v>47</v>
      </c>
      <c r="AD31" s="891" t="s">
        <v>431</v>
      </c>
      <c r="AE31" s="932" t="s">
        <v>300</v>
      </c>
      <c r="AF31" s="933"/>
      <c r="AG31" s="933"/>
      <c r="AH31" s="882" t="s">
        <v>87</v>
      </c>
      <c r="AI31" s="858" t="s">
        <v>6879</v>
      </c>
      <c r="AJ31" s="883">
        <v>45544</v>
      </c>
      <c r="AK31" s="883">
        <v>46295</v>
      </c>
      <c r="AL31" s="858">
        <v>4</v>
      </c>
      <c r="AM31" s="843"/>
      <c r="AN31" s="843"/>
    </row>
    <row r="32" spans="1:40" ht="15.75" customHeight="1">
      <c r="A32" s="858">
        <f t="shared" si="12"/>
        <v>29</v>
      </c>
      <c r="B32" s="859" t="s">
        <v>7227</v>
      </c>
      <c r="C32" s="861" t="s">
        <v>7265</v>
      </c>
      <c r="D32" s="863" t="str">
        <f t="shared" si="1"/>
        <v>Sales</v>
      </c>
      <c r="E32" s="858" t="s">
        <v>1367</v>
      </c>
      <c r="F32" s="858">
        <f t="shared" ca="1" si="2"/>
        <v>42</v>
      </c>
      <c r="G32" s="872" t="str">
        <f t="shared" si="3"/>
        <v>5302070506840002</v>
      </c>
      <c r="H32" s="863" t="str">
        <f t="shared" si="4"/>
        <v>Nifukani RT 001 RW 001 Desa Nifukani Kec. Amanuban Barat Kab. Timor Tengah Selatan NTT</v>
      </c>
      <c r="I32" s="863"/>
      <c r="J32" s="863" t="str">
        <f t="shared" si="5"/>
        <v>Soe - TTS</v>
      </c>
      <c r="K32" s="857">
        <f t="shared" si="6"/>
        <v>4</v>
      </c>
      <c r="L32" s="865">
        <f t="shared" si="7"/>
        <v>44958</v>
      </c>
      <c r="M32" s="858">
        <f t="shared" si="8"/>
        <v>5</v>
      </c>
      <c r="N32" s="865">
        <f t="shared" si="9"/>
        <v>46144</v>
      </c>
      <c r="O32" s="865">
        <f t="shared" si="13"/>
        <v>46507</v>
      </c>
      <c r="P32" s="858"/>
      <c r="Q32" s="843"/>
      <c r="R32" s="843"/>
      <c r="S32" s="843"/>
      <c r="T32" s="843"/>
      <c r="U32" s="843"/>
      <c r="V32" s="843"/>
      <c r="W32" s="843"/>
      <c r="X32" s="843"/>
      <c r="Y32" s="843"/>
      <c r="Z32" s="934" t="s">
        <v>3328</v>
      </c>
      <c r="AA32" s="935" t="s">
        <v>1415</v>
      </c>
      <c r="AB32" s="936">
        <v>33720</v>
      </c>
      <c r="AC32" s="866">
        <f t="shared" ca="1" si="0"/>
        <v>34</v>
      </c>
      <c r="AD32" s="937" t="s">
        <v>1420</v>
      </c>
      <c r="AE32" s="899" t="s">
        <v>1414</v>
      </c>
      <c r="AF32" s="900"/>
      <c r="AG32" s="900"/>
      <c r="AH32" s="882" t="s">
        <v>7266</v>
      </c>
      <c r="AI32" s="858" t="s">
        <v>801</v>
      </c>
      <c r="AJ32" s="883">
        <v>45584</v>
      </c>
      <c r="AK32" s="883" t="s">
        <v>7267</v>
      </c>
      <c r="AL32" s="858">
        <v>4</v>
      </c>
      <c r="AM32" s="843"/>
      <c r="AN32" s="843"/>
    </row>
    <row r="33" spans="1:40" ht="15.75" customHeight="1">
      <c r="A33" s="858">
        <f t="shared" si="12"/>
        <v>30</v>
      </c>
      <c r="B33" s="859" t="s">
        <v>7227</v>
      </c>
      <c r="C33" s="861" t="s">
        <v>102</v>
      </c>
      <c r="D33" s="863" t="str">
        <f t="shared" si="1"/>
        <v>Plt. Ka. Sales</v>
      </c>
      <c r="E33" s="858" t="s">
        <v>1367</v>
      </c>
      <c r="F33" s="858">
        <f t="shared" ca="1" si="2"/>
        <v>40</v>
      </c>
      <c r="G33" s="872" t="str">
        <f t="shared" si="3"/>
        <v>9171022808870003</v>
      </c>
      <c r="H33" s="863" t="str">
        <f t="shared" si="4"/>
        <v>Netuneke RT 004 RW 002 Desa Oe Ue Kec. Kuatnana Kab. Timor Tengah Selatan NTT</v>
      </c>
      <c r="I33" s="863"/>
      <c r="J33" s="863" t="str">
        <f t="shared" si="5"/>
        <v>Soe - TTS</v>
      </c>
      <c r="K33" s="857">
        <f t="shared" si="6"/>
        <v>4</v>
      </c>
      <c r="L33" s="865">
        <f t="shared" si="7"/>
        <v>44958</v>
      </c>
      <c r="M33" s="858">
        <f t="shared" si="8"/>
        <v>5</v>
      </c>
      <c r="N33" s="865">
        <f t="shared" si="9"/>
        <v>46144</v>
      </c>
      <c r="O33" s="865">
        <f t="shared" si="13"/>
        <v>46507</v>
      </c>
      <c r="P33" s="858"/>
      <c r="Q33" s="843"/>
      <c r="R33" s="843"/>
      <c r="S33" s="843"/>
      <c r="T33" s="843"/>
      <c r="U33" s="843"/>
      <c r="V33" s="843"/>
      <c r="W33" s="843"/>
      <c r="X33" s="843"/>
      <c r="Y33" s="843"/>
      <c r="Z33" s="934" t="s">
        <v>3322</v>
      </c>
      <c r="AA33" s="935" t="s">
        <v>1399</v>
      </c>
      <c r="AB33" s="936">
        <v>37489</v>
      </c>
      <c r="AC33" s="866">
        <f t="shared" ca="1" si="0"/>
        <v>24</v>
      </c>
      <c r="AD33" s="937" t="s">
        <v>1403</v>
      </c>
      <c r="AE33" s="899" t="s">
        <v>276</v>
      </c>
      <c r="AF33" s="900"/>
      <c r="AG33" s="900"/>
      <c r="AH33" s="882" t="s">
        <v>7268</v>
      </c>
      <c r="AI33" s="858" t="s">
        <v>376</v>
      </c>
      <c r="AJ33" s="883">
        <v>45505</v>
      </c>
      <c r="AK33" s="883">
        <v>46112</v>
      </c>
      <c r="AL33" s="858">
        <v>3</v>
      </c>
      <c r="AM33" s="843"/>
      <c r="AN33" s="843"/>
    </row>
    <row r="34" spans="1:40" ht="15.75" customHeight="1">
      <c r="A34" s="858">
        <f t="shared" si="12"/>
        <v>31</v>
      </c>
      <c r="B34" s="859" t="s">
        <v>7227</v>
      </c>
      <c r="C34" s="861" t="s">
        <v>7269</v>
      </c>
      <c r="D34" s="863" t="str">
        <f t="shared" si="1"/>
        <v>Sales</v>
      </c>
      <c r="E34" s="858" t="s">
        <v>1367</v>
      </c>
      <c r="F34" s="858">
        <f t="shared" ca="1" si="2"/>
        <v>31</v>
      </c>
      <c r="G34" s="872" t="str">
        <f t="shared" si="3"/>
        <v>5302052403950001</v>
      </c>
      <c r="H34" s="863" t="str">
        <f t="shared" si="4"/>
        <v>Sopo-Nunenu RT 011 RW 005 Desa Sopo Kec. Amanuban Tengah Kab. Timor Tengah Selatan NTT</v>
      </c>
      <c r="I34" s="863"/>
      <c r="J34" s="863" t="str">
        <f t="shared" si="5"/>
        <v>Soe - TTS</v>
      </c>
      <c r="K34" s="857">
        <f t="shared" si="6"/>
        <v>4</v>
      </c>
      <c r="L34" s="865">
        <f t="shared" si="7"/>
        <v>44958</v>
      </c>
      <c r="M34" s="858">
        <f t="shared" si="8"/>
        <v>5</v>
      </c>
      <c r="N34" s="865">
        <f t="shared" si="9"/>
        <v>46144</v>
      </c>
      <c r="O34" s="865">
        <f t="shared" si="13"/>
        <v>46507</v>
      </c>
      <c r="P34" s="858"/>
      <c r="Q34" s="843"/>
      <c r="R34" s="843"/>
      <c r="S34" s="843"/>
      <c r="T34" s="843"/>
      <c r="U34" s="843"/>
      <c r="V34" s="843"/>
      <c r="W34" s="843"/>
      <c r="X34" s="843"/>
      <c r="Y34" s="843"/>
      <c r="Z34" s="930" t="s">
        <v>7270</v>
      </c>
      <c r="AA34" s="931" t="s">
        <v>424</v>
      </c>
      <c r="AB34" s="890">
        <v>27681</v>
      </c>
      <c r="AC34" s="866">
        <f t="shared" ca="1" si="0"/>
        <v>50</v>
      </c>
      <c r="AD34" s="891" t="s">
        <v>425</v>
      </c>
      <c r="AE34" s="932" t="s">
        <v>300</v>
      </c>
      <c r="AF34" s="933"/>
      <c r="AG34" s="933"/>
      <c r="AH34" s="882" t="s">
        <v>7271</v>
      </c>
      <c r="AI34" s="858" t="s">
        <v>376</v>
      </c>
      <c r="AJ34" s="883">
        <v>45544</v>
      </c>
      <c r="AK34" s="883">
        <v>46295</v>
      </c>
      <c r="AL34" s="858">
        <v>4</v>
      </c>
      <c r="AM34" s="843"/>
      <c r="AN34" s="843"/>
    </row>
    <row r="35" spans="1:40" ht="15.75" customHeight="1">
      <c r="A35" s="858">
        <f t="shared" si="12"/>
        <v>32</v>
      </c>
      <c r="B35" s="859" t="s">
        <v>7227</v>
      </c>
      <c r="C35" s="861" t="s">
        <v>3715</v>
      </c>
      <c r="D35" s="863" t="str">
        <f t="shared" si="1"/>
        <v>Sales</v>
      </c>
      <c r="E35" s="858" t="s">
        <v>1367</v>
      </c>
      <c r="F35" s="858">
        <f t="shared" ca="1" si="2"/>
        <v>33</v>
      </c>
      <c r="G35" s="872" t="str">
        <f t="shared" si="3"/>
        <v>5303011001930002</v>
      </c>
      <c r="H35" s="863" t="str">
        <f t="shared" si="4"/>
        <v xml:space="preserve">Oenenu Utara RT 001 RW 001 Desa Oenenu Utara Kec. Bikomi Tengah Kab. Timor Tengah Utara </v>
      </c>
      <c r="I35" s="863"/>
      <c r="J35" s="863" t="str">
        <f t="shared" si="5"/>
        <v>Kefamananu - TTU</v>
      </c>
      <c r="K35" s="857">
        <f t="shared" si="6"/>
        <v>2</v>
      </c>
      <c r="L35" s="865">
        <f t="shared" si="7"/>
        <v>45871</v>
      </c>
      <c r="M35" s="858">
        <f t="shared" si="8"/>
        <v>3</v>
      </c>
      <c r="N35" s="865">
        <f t="shared" si="9"/>
        <v>46144</v>
      </c>
      <c r="O35" s="865">
        <f t="shared" si="13"/>
        <v>46265</v>
      </c>
      <c r="P35" s="858"/>
      <c r="Q35" s="843"/>
      <c r="R35" s="843"/>
      <c r="S35" s="843"/>
      <c r="T35" s="843"/>
      <c r="U35" s="843"/>
      <c r="V35" s="843"/>
      <c r="W35" s="843"/>
      <c r="X35" s="843"/>
      <c r="Y35" s="843"/>
      <c r="Z35" s="118"/>
      <c r="AA35" s="944"/>
      <c r="AB35" s="915"/>
      <c r="AC35" s="866">
        <f t="shared" ca="1" si="0"/>
        <v>126</v>
      </c>
      <c r="AD35" s="945"/>
      <c r="AE35" s="117"/>
      <c r="AF35" s="117"/>
      <c r="AG35" s="117"/>
      <c r="AH35" s="882" t="s">
        <v>7272</v>
      </c>
      <c r="AI35" s="858" t="s">
        <v>376</v>
      </c>
      <c r="AJ35" s="883">
        <v>45871</v>
      </c>
      <c r="AK35" s="883">
        <v>46112</v>
      </c>
      <c r="AL35" s="858">
        <v>2</v>
      </c>
      <c r="AM35" s="843"/>
      <c r="AN35" s="843"/>
    </row>
    <row r="36" spans="1:40" ht="15.75" customHeight="1">
      <c r="A36" s="858">
        <f t="shared" si="12"/>
        <v>33</v>
      </c>
      <c r="B36" s="859" t="s">
        <v>1318</v>
      </c>
      <c r="C36" s="861" t="s">
        <v>3721</v>
      </c>
      <c r="D36" s="863" t="str">
        <f t="shared" si="1"/>
        <v>Sales</v>
      </c>
      <c r="E36" s="858" t="s">
        <v>1367</v>
      </c>
      <c r="F36" s="858">
        <f t="shared" ca="1" si="2"/>
        <v>42</v>
      </c>
      <c r="G36" s="872" t="str">
        <f t="shared" si="3"/>
        <v>5308190912830001</v>
      </c>
      <c r="H36" s="863" t="str">
        <f t="shared" si="4"/>
        <v>Jl. Ahmad Yani RT 002 RW 001 Desa Kelimutu Kec. Ende Tengah Kab. Ende NTT</v>
      </c>
      <c r="I36" s="863"/>
      <c r="J36" s="863" t="str">
        <f t="shared" si="5"/>
        <v>Kab. Ende</v>
      </c>
      <c r="K36" s="857">
        <f t="shared" si="6"/>
        <v>2</v>
      </c>
      <c r="L36" s="865">
        <f t="shared" si="7"/>
        <v>45902</v>
      </c>
      <c r="M36" s="858">
        <f t="shared" si="8"/>
        <v>3</v>
      </c>
      <c r="N36" s="865">
        <f t="shared" si="9"/>
        <v>46144</v>
      </c>
      <c r="O36" s="865">
        <f t="shared" si="13"/>
        <v>46265</v>
      </c>
      <c r="P36" s="858"/>
      <c r="Q36" s="843"/>
      <c r="R36" s="843"/>
      <c r="S36" s="843"/>
      <c r="T36" s="843"/>
      <c r="U36" s="843"/>
      <c r="V36" s="843"/>
      <c r="W36" s="843"/>
      <c r="X36" s="843"/>
      <c r="Y36" s="843"/>
      <c r="Z36" s="946"/>
      <c r="AA36" s="917"/>
      <c r="AB36" s="947"/>
      <c r="AC36" s="866">
        <f t="shared" ca="1" si="0"/>
        <v>126</v>
      </c>
      <c r="AD36" s="948"/>
      <c r="AE36" s="949"/>
      <c r="AF36" s="905"/>
      <c r="AG36" s="905"/>
      <c r="AH36" s="882" t="s">
        <v>7274</v>
      </c>
      <c r="AI36" s="858" t="s">
        <v>376</v>
      </c>
      <c r="AJ36" s="883">
        <v>45871</v>
      </c>
      <c r="AK36" s="883">
        <v>46112</v>
      </c>
      <c r="AL36" s="858">
        <v>2</v>
      </c>
      <c r="AM36" s="843"/>
      <c r="AN36" s="843"/>
    </row>
    <row r="37" spans="1:40" ht="15.75" customHeight="1">
      <c r="A37" s="858">
        <f t="shared" si="12"/>
        <v>34</v>
      </c>
      <c r="B37" s="859" t="s">
        <v>1318</v>
      </c>
      <c r="C37" s="861" t="s">
        <v>3726</v>
      </c>
      <c r="D37" s="863" t="str">
        <f t="shared" si="1"/>
        <v>Sales</v>
      </c>
      <c r="E37" s="858" t="s">
        <v>1367</v>
      </c>
      <c r="F37" s="858">
        <f t="shared" ca="1" si="2"/>
        <v>28</v>
      </c>
      <c r="G37" s="872" t="str">
        <f t="shared" si="3"/>
        <v>5308182608990001</v>
      </c>
      <c r="H37" s="863" t="str">
        <f t="shared" si="4"/>
        <v>Jl. Perwira RT 006 RW 003 Desa Kota Raja Kec. Ende Utara Kab. Ende NTT</v>
      </c>
      <c r="I37" s="863"/>
      <c r="J37" s="863" t="str">
        <f t="shared" si="5"/>
        <v>Kab. Ende</v>
      </c>
      <c r="K37" s="857">
        <f t="shared" si="6"/>
        <v>2</v>
      </c>
      <c r="L37" s="865">
        <f t="shared" si="7"/>
        <v>45902</v>
      </c>
      <c r="M37" s="858">
        <f t="shared" si="8"/>
        <v>3</v>
      </c>
      <c r="N37" s="865">
        <f t="shared" si="9"/>
        <v>46144</v>
      </c>
      <c r="O37" s="865">
        <f t="shared" si="13"/>
        <v>46265</v>
      </c>
      <c r="P37" s="858"/>
      <c r="Q37" s="843"/>
      <c r="R37" s="843"/>
      <c r="S37" s="843"/>
      <c r="T37" s="843"/>
      <c r="U37" s="843"/>
      <c r="V37" s="843"/>
      <c r="W37" s="843"/>
      <c r="X37" s="843"/>
      <c r="Y37" s="843"/>
      <c r="Z37" s="916"/>
      <c r="AA37" s="917"/>
      <c r="AB37" s="918"/>
      <c r="AC37" s="866">
        <f t="shared" ca="1" si="0"/>
        <v>126</v>
      </c>
      <c r="AD37" s="919"/>
      <c r="AE37" s="920"/>
      <c r="AF37" s="921"/>
      <c r="AG37" s="921"/>
      <c r="AH37" s="882" t="s">
        <v>88</v>
      </c>
      <c r="AI37" s="858" t="s">
        <v>6879</v>
      </c>
      <c r="AJ37" s="883">
        <v>44880</v>
      </c>
      <c r="AK37" s="883">
        <v>46112</v>
      </c>
      <c r="AL37" s="858">
        <v>4</v>
      </c>
      <c r="AM37" s="843"/>
      <c r="AN37" s="843"/>
    </row>
    <row r="38" spans="1:40" ht="15.75" customHeight="1">
      <c r="A38" s="858">
        <f t="shared" si="12"/>
        <v>35</v>
      </c>
      <c r="B38" s="859" t="s">
        <v>1318</v>
      </c>
      <c r="C38" s="861" t="s">
        <v>3735</v>
      </c>
      <c r="D38" s="863" t="str">
        <f t="shared" si="1"/>
        <v>Sales</v>
      </c>
      <c r="E38" s="858" t="s">
        <v>1367</v>
      </c>
      <c r="F38" s="858">
        <f t="shared" ca="1" si="2"/>
        <v>25</v>
      </c>
      <c r="G38" s="872" t="str">
        <f t="shared" si="3"/>
        <v>5308200512000002</v>
      </c>
      <c r="H38" s="863" t="str">
        <f t="shared" si="4"/>
        <v>Jl. Durian RT 008 RW 004 Desa Mautapaga Kec. Ende Timur Kab. Ende NTT</v>
      </c>
      <c r="I38" s="863"/>
      <c r="J38" s="863" t="str">
        <f t="shared" si="5"/>
        <v>Kab. Ende</v>
      </c>
      <c r="K38" s="857">
        <f t="shared" si="6"/>
        <v>2</v>
      </c>
      <c r="L38" s="865">
        <f t="shared" si="7"/>
        <v>45902</v>
      </c>
      <c r="M38" s="858">
        <f t="shared" si="8"/>
        <v>3</v>
      </c>
      <c r="N38" s="865">
        <f t="shared" si="9"/>
        <v>46144</v>
      </c>
      <c r="O38" s="865">
        <f t="shared" si="13"/>
        <v>46265</v>
      </c>
      <c r="P38" s="858"/>
      <c r="Q38" s="843"/>
      <c r="R38" s="843"/>
      <c r="S38" s="843"/>
      <c r="T38" s="843"/>
      <c r="U38" s="843"/>
      <c r="V38" s="843"/>
      <c r="W38" s="843"/>
      <c r="X38" s="843"/>
      <c r="Y38" s="843"/>
      <c r="Z38" s="950" t="s">
        <v>1961</v>
      </c>
      <c r="AA38" s="951" t="s">
        <v>441</v>
      </c>
      <c r="AB38" s="879">
        <v>25745</v>
      </c>
      <c r="AC38" s="866">
        <f t="shared" ca="1" si="0"/>
        <v>56</v>
      </c>
      <c r="AD38" s="880" t="s">
        <v>443</v>
      </c>
      <c r="AE38" s="881" t="s">
        <v>100</v>
      </c>
      <c r="AF38" s="868"/>
      <c r="AG38" s="868"/>
      <c r="AH38" s="882" t="s">
        <v>54</v>
      </c>
      <c r="AI38" s="858" t="s">
        <v>6879</v>
      </c>
      <c r="AJ38" s="883">
        <v>45689</v>
      </c>
      <c r="AK38" s="883">
        <v>46387</v>
      </c>
      <c r="AL38" s="858">
        <v>4</v>
      </c>
      <c r="AM38" s="843"/>
      <c r="AN38" s="843"/>
    </row>
    <row r="39" spans="1:40" ht="15.75" customHeight="1">
      <c r="A39" s="858">
        <f t="shared" si="12"/>
        <v>36</v>
      </c>
      <c r="B39" s="859" t="s">
        <v>1318</v>
      </c>
      <c r="C39" s="861" t="s">
        <v>3746</v>
      </c>
      <c r="D39" s="863" t="str">
        <f t="shared" si="1"/>
        <v>Sales</v>
      </c>
      <c r="E39" s="858" t="s">
        <v>1367</v>
      </c>
      <c r="F39" s="858">
        <f t="shared" ca="1" si="2"/>
        <v>36</v>
      </c>
      <c r="G39" s="872" t="str">
        <f t="shared" si="3"/>
        <v>5316031105900001</v>
      </c>
      <c r="H39" s="863" t="str">
        <f t="shared" si="4"/>
        <v>Basuki Rahmat RT 001 RW 001 Desa Ngedukelu Kec. Bajawa Kab. Ngada NTT</v>
      </c>
      <c r="I39" s="863"/>
      <c r="J39" s="863" t="str">
        <f t="shared" si="5"/>
        <v>Kab. Ngada</v>
      </c>
      <c r="K39" s="857">
        <f t="shared" si="6"/>
        <v>2</v>
      </c>
      <c r="L39" s="865">
        <f t="shared" si="7"/>
        <v>45902</v>
      </c>
      <c r="M39" s="858">
        <f t="shared" si="8"/>
        <v>3</v>
      </c>
      <c r="N39" s="865">
        <f t="shared" si="9"/>
        <v>46144</v>
      </c>
      <c r="O39" s="865">
        <f t="shared" si="13"/>
        <v>46265</v>
      </c>
      <c r="P39" s="858"/>
      <c r="Q39" s="843"/>
      <c r="R39" s="843"/>
      <c r="S39" s="843"/>
      <c r="T39" s="843"/>
      <c r="U39" s="843"/>
      <c r="V39" s="843"/>
      <c r="W39" s="843"/>
      <c r="X39" s="843"/>
      <c r="Y39" s="843"/>
      <c r="Z39" s="888" t="s">
        <v>79</v>
      </c>
      <c r="AA39" s="951" t="s">
        <v>447</v>
      </c>
      <c r="AB39" s="890">
        <v>33492</v>
      </c>
      <c r="AC39" s="866">
        <f t="shared" ca="1" si="0"/>
        <v>35</v>
      </c>
      <c r="AD39" s="891" t="s">
        <v>449</v>
      </c>
      <c r="AE39" s="892" t="s">
        <v>170</v>
      </c>
      <c r="AF39" s="893"/>
      <c r="AG39" s="893"/>
      <c r="AH39" s="882" t="s">
        <v>91</v>
      </c>
      <c r="AI39" s="858" t="s">
        <v>6879</v>
      </c>
      <c r="AJ39" s="883">
        <v>45659</v>
      </c>
      <c r="AK39" s="883">
        <v>46053</v>
      </c>
      <c r="AL39" s="858">
        <v>3</v>
      </c>
      <c r="AM39" s="843"/>
      <c r="AN39" s="843"/>
    </row>
    <row r="40" spans="1:40" ht="15.75" customHeight="1">
      <c r="A40" s="858">
        <f t="shared" si="12"/>
        <v>37</v>
      </c>
      <c r="B40" s="859" t="s">
        <v>1318</v>
      </c>
      <c r="C40" s="861" t="s">
        <v>3730</v>
      </c>
      <c r="D40" s="863" t="str">
        <f t="shared" si="1"/>
        <v>Sopir</v>
      </c>
      <c r="E40" s="858" t="s">
        <v>1367</v>
      </c>
      <c r="F40" s="858">
        <f t="shared" ca="1" si="2"/>
        <v>29</v>
      </c>
      <c r="G40" s="872" t="str">
        <f t="shared" si="3"/>
        <v>5308062501940001</v>
      </c>
      <c r="H40" s="863" t="str">
        <f t="shared" si="4"/>
        <v>Soka RT 006 RW 003 Desa Mbomba Kec. Ende Utara Kab. Ende</v>
      </c>
      <c r="I40" s="863"/>
      <c r="J40" s="863" t="str">
        <f t="shared" si="5"/>
        <v>Kab. Ende</v>
      </c>
      <c r="K40" s="857">
        <f t="shared" si="6"/>
        <v>2</v>
      </c>
      <c r="L40" s="865">
        <f t="shared" si="7"/>
        <v>45902</v>
      </c>
      <c r="M40" s="858">
        <f t="shared" si="8"/>
        <v>3</v>
      </c>
      <c r="N40" s="865">
        <f t="shared" si="9"/>
        <v>46144</v>
      </c>
      <c r="O40" s="865">
        <f t="shared" si="13"/>
        <v>46265</v>
      </c>
      <c r="P40" s="858"/>
      <c r="Q40" s="843"/>
      <c r="R40" s="843"/>
      <c r="S40" s="843"/>
      <c r="T40" s="843"/>
      <c r="U40" s="843"/>
      <c r="V40" s="843"/>
      <c r="W40" s="843"/>
      <c r="X40" s="843"/>
      <c r="Y40" s="843"/>
      <c r="Z40" s="934" t="s">
        <v>80</v>
      </c>
      <c r="AA40" s="935" t="s">
        <v>171</v>
      </c>
      <c r="AB40" s="936">
        <v>31099</v>
      </c>
      <c r="AC40" s="866">
        <f t="shared" ca="1" si="0"/>
        <v>41</v>
      </c>
      <c r="AD40" s="937" t="s">
        <v>175</v>
      </c>
      <c r="AE40" s="899" t="s">
        <v>170</v>
      </c>
      <c r="AF40" s="900"/>
      <c r="AG40" s="900"/>
      <c r="AH40" s="882" t="s">
        <v>1829</v>
      </c>
      <c r="AI40" s="858" t="s">
        <v>801</v>
      </c>
      <c r="AJ40" s="883">
        <v>45778</v>
      </c>
      <c r="AK40" s="883">
        <v>46112</v>
      </c>
      <c r="AL40" s="858">
        <v>3</v>
      </c>
      <c r="AM40" s="843"/>
      <c r="AN40" s="843"/>
    </row>
    <row r="41" spans="1:40" ht="15.75" customHeight="1">
      <c r="A41" s="858">
        <f t="shared" si="12"/>
        <v>38</v>
      </c>
      <c r="B41" s="859" t="s">
        <v>1318</v>
      </c>
      <c r="C41" s="861" t="s">
        <v>3741</v>
      </c>
      <c r="D41" s="863" t="str">
        <f t="shared" si="1"/>
        <v>Sopir</v>
      </c>
      <c r="E41" s="858" t="s">
        <v>1367</v>
      </c>
      <c r="F41" s="858">
        <f t="shared" ca="1" si="2"/>
        <v>31</v>
      </c>
      <c r="G41" s="872" t="str">
        <f t="shared" si="3"/>
        <v>5308190706950002</v>
      </c>
      <c r="H41" s="863" t="str">
        <f t="shared" si="4"/>
        <v>Jl. Prof Dr. W. Z. Yohanes RT 001 RW 003 Desa Paupire Kec. Ende Tengah Kab. Ende</v>
      </c>
      <c r="I41" s="863"/>
      <c r="J41" s="863" t="str">
        <f t="shared" si="5"/>
        <v>Kab. Ende</v>
      </c>
      <c r="K41" s="857">
        <f t="shared" si="6"/>
        <v>2</v>
      </c>
      <c r="L41" s="865">
        <f t="shared" si="7"/>
        <v>45902</v>
      </c>
      <c r="M41" s="858">
        <f t="shared" si="8"/>
        <v>3</v>
      </c>
      <c r="N41" s="865">
        <f t="shared" si="9"/>
        <v>46144</v>
      </c>
      <c r="O41" s="865">
        <f t="shared" si="13"/>
        <v>46265</v>
      </c>
      <c r="P41" s="858"/>
      <c r="Q41" s="843"/>
      <c r="R41" s="843"/>
      <c r="S41" s="843"/>
      <c r="T41" s="843"/>
      <c r="U41" s="843"/>
      <c r="V41" s="843"/>
      <c r="W41" s="843"/>
      <c r="X41" s="843"/>
      <c r="Y41" s="843"/>
      <c r="Z41" s="888" t="s">
        <v>7275</v>
      </c>
      <c r="AA41" s="951" t="s">
        <v>455</v>
      </c>
      <c r="AB41" s="890">
        <v>31576</v>
      </c>
      <c r="AC41" s="866">
        <f t="shared" ca="1" si="0"/>
        <v>40</v>
      </c>
      <c r="AD41" s="891" t="s">
        <v>456</v>
      </c>
      <c r="AE41" s="892" t="s">
        <v>170</v>
      </c>
      <c r="AF41" s="893"/>
      <c r="AG41" s="893"/>
      <c r="AH41" s="882" t="s">
        <v>1837</v>
      </c>
      <c r="AI41" s="858" t="s">
        <v>376</v>
      </c>
      <c r="AJ41" s="883">
        <v>45871</v>
      </c>
      <c r="AK41" s="883">
        <v>46112</v>
      </c>
      <c r="AL41" s="858">
        <v>2</v>
      </c>
      <c r="AM41" s="843"/>
      <c r="AN41" s="843"/>
    </row>
    <row r="42" spans="1:40" ht="15.75" customHeight="1">
      <c r="A42" s="858">
        <f t="shared" si="12"/>
        <v>39</v>
      </c>
      <c r="B42" s="859" t="s">
        <v>7231</v>
      </c>
      <c r="C42" s="861" t="s">
        <v>3565</v>
      </c>
      <c r="D42" s="863" t="str">
        <f t="shared" si="1"/>
        <v>Sales</v>
      </c>
      <c r="E42" s="858" t="s">
        <v>1367</v>
      </c>
      <c r="F42" s="858">
        <f t="shared" ca="1" si="2"/>
        <v>32</v>
      </c>
      <c r="G42" s="872" t="str">
        <f t="shared" si="3"/>
        <v>7171071408940002</v>
      </c>
      <c r="H42" s="863" t="str">
        <f t="shared" si="4"/>
        <v>Lingkungan V RT - RW 005 Desa Bumi Nyiur Kec. Wanea Kota Manado Sulut</v>
      </c>
      <c r="I42" s="863"/>
      <c r="J42" s="863" t="str">
        <f t="shared" si="5"/>
        <v>Sulut (Kab. Minahasa)</v>
      </c>
      <c r="K42" s="857">
        <f t="shared" si="6"/>
        <v>2</v>
      </c>
      <c r="L42" s="865">
        <f t="shared" si="7"/>
        <v>45887</v>
      </c>
      <c r="M42" s="858">
        <f t="shared" si="8"/>
        <v>3</v>
      </c>
      <c r="N42" s="865">
        <f t="shared" si="9"/>
        <v>46144</v>
      </c>
      <c r="O42" s="865">
        <f t="shared" si="13"/>
        <v>46265</v>
      </c>
      <c r="P42" s="858"/>
      <c r="Q42" s="843"/>
      <c r="R42" s="843"/>
      <c r="S42" s="843"/>
      <c r="T42" s="843"/>
      <c r="U42" s="843"/>
      <c r="V42" s="843"/>
      <c r="W42" s="843"/>
      <c r="X42" s="843"/>
      <c r="Y42" s="843"/>
      <c r="Z42" s="888" t="s">
        <v>7276</v>
      </c>
      <c r="AA42" s="951" t="s">
        <v>2194</v>
      </c>
      <c r="AB42" s="890">
        <v>35919</v>
      </c>
      <c r="AC42" s="866">
        <f t="shared" ca="1" si="0"/>
        <v>28</v>
      </c>
      <c r="AD42" s="891" t="s">
        <v>7277</v>
      </c>
      <c r="AE42" s="892" t="s">
        <v>170</v>
      </c>
      <c r="AF42" s="893"/>
      <c r="AG42" s="893"/>
      <c r="AH42" s="882" t="s">
        <v>3414</v>
      </c>
      <c r="AI42" s="858" t="s">
        <v>376</v>
      </c>
      <c r="AJ42" s="883">
        <v>45871</v>
      </c>
      <c r="AK42" s="883">
        <v>46112</v>
      </c>
      <c r="AL42" s="858">
        <v>2</v>
      </c>
      <c r="AM42" s="843"/>
      <c r="AN42" s="843"/>
    </row>
    <row r="43" spans="1:40" ht="15.75" customHeight="1">
      <c r="A43" s="858">
        <f t="shared" si="12"/>
        <v>40</v>
      </c>
      <c r="B43" s="859" t="s">
        <v>7231</v>
      </c>
      <c r="C43" s="861" t="s">
        <v>3590</v>
      </c>
      <c r="D43" s="863" t="str">
        <f t="shared" si="1"/>
        <v>Sales</v>
      </c>
      <c r="E43" s="858" t="s">
        <v>1367</v>
      </c>
      <c r="F43" s="858">
        <f t="shared" ca="1" si="2"/>
        <v>23</v>
      </c>
      <c r="G43" s="872" t="str">
        <f t="shared" si="3"/>
        <v>7101102110020301</v>
      </c>
      <c r="H43" s="863" t="str">
        <f t="shared" si="4"/>
        <v>Dusun I RT / RW 000 Desa Ponompiaan Kec. Dumoga Kab. Bolaang Mongondow Sulut</v>
      </c>
      <c r="I43" s="863"/>
      <c r="J43" s="863" t="str">
        <f t="shared" si="5"/>
        <v>Kab. Minahasa Utara</v>
      </c>
      <c r="K43" s="857">
        <f t="shared" si="6"/>
        <v>2</v>
      </c>
      <c r="L43" s="865">
        <f t="shared" si="7"/>
        <v>45895</v>
      </c>
      <c r="M43" s="858">
        <f t="shared" si="8"/>
        <v>3</v>
      </c>
      <c r="N43" s="865">
        <f t="shared" si="9"/>
        <v>46144</v>
      </c>
      <c r="O43" s="865">
        <f t="shared" si="13"/>
        <v>46265</v>
      </c>
      <c r="P43" s="858"/>
      <c r="Q43" s="843"/>
      <c r="R43" s="843"/>
      <c r="S43" s="843"/>
      <c r="T43" s="843"/>
      <c r="U43" s="843"/>
      <c r="V43" s="843"/>
      <c r="W43" s="843"/>
      <c r="X43" s="843"/>
      <c r="Y43" s="843"/>
      <c r="Z43" s="952" t="s">
        <v>4509</v>
      </c>
      <c r="AA43" s="953" t="s">
        <v>461</v>
      </c>
      <c r="AB43" s="936">
        <v>37788</v>
      </c>
      <c r="AC43" s="866">
        <f t="shared" ca="1" si="0"/>
        <v>23</v>
      </c>
      <c r="AD43" s="937" t="s">
        <v>463</v>
      </c>
      <c r="AE43" s="899" t="s">
        <v>170</v>
      </c>
      <c r="AF43" s="900"/>
      <c r="AG43" s="900"/>
      <c r="AH43" s="882" t="s">
        <v>1840</v>
      </c>
      <c r="AI43" s="858" t="s">
        <v>376</v>
      </c>
      <c r="AJ43" s="883">
        <v>45871</v>
      </c>
      <c r="AK43" s="883">
        <v>46112</v>
      </c>
      <c r="AL43" s="858">
        <v>2</v>
      </c>
      <c r="AM43" s="843"/>
      <c r="AN43" s="843"/>
    </row>
    <row r="44" spans="1:40" ht="15.75" customHeight="1">
      <c r="A44" s="858">
        <f t="shared" si="12"/>
        <v>41</v>
      </c>
      <c r="B44" s="871" t="s">
        <v>7231</v>
      </c>
      <c r="C44" s="861" t="s">
        <v>3649</v>
      </c>
      <c r="D44" s="863" t="str">
        <f t="shared" si="1"/>
        <v>Sales</v>
      </c>
      <c r="E44" s="858" t="s">
        <v>1582</v>
      </c>
      <c r="F44" s="858">
        <f t="shared" ca="1" si="2"/>
        <v>53</v>
      </c>
      <c r="G44" s="872" t="str">
        <f t="shared" si="3"/>
        <v>7172050712720002</v>
      </c>
      <c r="H44" s="863" t="str">
        <f t="shared" si="4"/>
        <v>Sagerat Weru Satu RT 003 RW 002 Desa Sagerat Weru Satu Kec. Matuari Kota Bitung Sulut</v>
      </c>
      <c r="I44" s="863"/>
      <c r="J44" s="863" t="str">
        <f t="shared" si="5"/>
        <v>Kab. Minahasa Utara</v>
      </c>
      <c r="K44" s="857">
        <f t="shared" si="6"/>
        <v>2</v>
      </c>
      <c r="L44" s="865">
        <f t="shared" si="7"/>
        <v>45901</v>
      </c>
      <c r="M44" s="858" t="str">
        <f t="shared" si="8"/>
        <v/>
      </c>
      <c r="N44" s="865" t="b">
        <f t="shared" si="9"/>
        <v>0</v>
      </c>
      <c r="O44" s="865" t="b">
        <f t="shared" si="13"/>
        <v>0</v>
      </c>
      <c r="P44" s="858"/>
      <c r="Q44" s="843"/>
      <c r="R44" s="843"/>
      <c r="S44" s="843"/>
      <c r="T44" s="843"/>
      <c r="U44" s="843"/>
      <c r="V44" s="843"/>
      <c r="W44" s="843"/>
      <c r="X44" s="843"/>
      <c r="Y44" s="843"/>
      <c r="Z44" s="954" t="s">
        <v>5405</v>
      </c>
      <c r="AA44" s="955" t="s">
        <v>468</v>
      </c>
      <c r="AB44" s="956">
        <v>29996</v>
      </c>
      <c r="AC44" s="866">
        <f t="shared" ca="1" si="0"/>
        <v>44</v>
      </c>
      <c r="AD44" s="957" t="s">
        <v>469</v>
      </c>
      <c r="AE44" s="892" t="s">
        <v>170</v>
      </c>
      <c r="AF44" s="893"/>
      <c r="AG44" s="893"/>
      <c r="AH44" s="882" t="s">
        <v>3793</v>
      </c>
      <c r="AI44" s="858" t="s">
        <v>376</v>
      </c>
      <c r="AJ44" s="883">
        <v>45922</v>
      </c>
      <c r="AK44" s="883">
        <v>46173</v>
      </c>
      <c r="AL44" s="858">
        <v>2</v>
      </c>
      <c r="AM44" s="843"/>
      <c r="AN44" s="843"/>
    </row>
    <row r="45" spans="1:40" ht="15.75" customHeight="1">
      <c r="A45" s="858">
        <f t="shared" si="12"/>
        <v>42</v>
      </c>
      <c r="B45" s="871" t="s">
        <v>7231</v>
      </c>
      <c r="C45" s="861" t="s">
        <v>3661</v>
      </c>
      <c r="D45" s="863" t="str">
        <f t="shared" si="1"/>
        <v>Sales</v>
      </c>
      <c r="E45" s="858" t="s">
        <v>1582</v>
      </c>
      <c r="F45" s="858">
        <f t="shared" ca="1" si="2"/>
        <v>25</v>
      </c>
      <c r="G45" s="872" t="str">
        <f t="shared" si="3"/>
        <v>7108011407010001</v>
      </c>
      <c r="H45" s="863" t="str">
        <f t="shared" si="4"/>
        <v>Busisingo Utara RT 000 RW 002 Desa Busisingo Utara Kec. Sangkub Kab. Bolmong Utara Sulut</v>
      </c>
      <c r="I45" s="863"/>
      <c r="J45" s="863" t="str">
        <f t="shared" si="5"/>
        <v>Kab. Minahasa Utara</v>
      </c>
      <c r="K45" s="857">
        <f t="shared" si="6"/>
        <v>2</v>
      </c>
      <c r="L45" s="865">
        <f t="shared" si="7"/>
        <v>45903</v>
      </c>
      <c r="M45" s="858" t="str">
        <f t="shared" si="8"/>
        <v/>
      </c>
      <c r="N45" s="865" t="b">
        <f t="shared" si="9"/>
        <v>0</v>
      </c>
      <c r="O45" s="865" t="b">
        <f t="shared" si="13"/>
        <v>0</v>
      </c>
      <c r="P45" s="858"/>
      <c r="Q45" s="843"/>
      <c r="R45" s="843"/>
      <c r="S45" s="843"/>
      <c r="T45" s="843"/>
      <c r="U45" s="843"/>
      <c r="V45" s="843"/>
      <c r="W45" s="843"/>
      <c r="X45" s="843"/>
      <c r="Y45" s="843"/>
      <c r="Z45" s="934" t="s">
        <v>88</v>
      </c>
      <c r="AA45" s="935" t="s">
        <v>474</v>
      </c>
      <c r="AB45" s="936">
        <v>34392</v>
      </c>
      <c r="AC45" s="866">
        <f t="shared" ca="1" si="0"/>
        <v>32</v>
      </c>
      <c r="AD45" s="937" t="s">
        <v>475</v>
      </c>
      <c r="AE45" s="899" t="s">
        <v>170</v>
      </c>
      <c r="AF45" s="900"/>
      <c r="AG45" s="900"/>
      <c r="AH45" s="882" t="s">
        <v>1849</v>
      </c>
      <c r="AI45" s="858" t="s">
        <v>376</v>
      </c>
      <c r="AJ45" s="883">
        <v>45922</v>
      </c>
      <c r="AK45" s="883">
        <v>46173</v>
      </c>
      <c r="AL45" s="858">
        <v>2</v>
      </c>
      <c r="AM45" s="843"/>
      <c r="AN45" s="843"/>
    </row>
    <row r="46" spans="1:40" ht="15.75" customHeight="1">
      <c r="A46" s="858">
        <f t="shared" si="12"/>
        <v>43</v>
      </c>
      <c r="B46" s="859" t="s">
        <v>7231</v>
      </c>
      <c r="C46" s="861" t="s">
        <v>4174</v>
      </c>
      <c r="D46" s="863" t="str">
        <f t="shared" si="1"/>
        <v>Sales</v>
      </c>
      <c r="E46" s="858" t="s">
        <v>1367</v>
      </c>
      <c r="F46" s="858">
        <f t="shared" ca="1" si="2"/>
        <v>32</v>
      </c>
      <c r="G46" s="872" t="str">
        <f t="shared" si="3"/>
        <v>7174041802940001</v>
      </c>
      <c r="H46" s="863" t="str">
        <f t="shared" si="4"/>
        <v>Jaga VIII RT / RW 000 Desa Matungkas Kec. Dimembe Kab. Minahasa Utara Sulut</v>
      </c>
      <c r="I46" s="863"/>
      <c r="J46" s="863" t="str">
        <f t="shared" si="5"/>
        <v>Kab. Minahasa Utara</v>
      </c>
      <c r="K46" s="857">
        <f t="shared" si="6"/>
        <v>1</v>
      </c>
      <c r="L46" s="865">
        <f t="shared" si="7"/>
        <v>46027</v>
      </c>
      <c r="M46" s="858">
        <f t="shared" si="8"/>
        <v>2</v>
      </c>
      <c r="N46" s="865">
        <f t="shared" si="9"/>
        <v>46144</v>
      </c>
      <c r="O46" s="865">
        <f t="shared" si="13"/>
        <v>46265</v>
      </c>
      <c r="P46" s="858"/>
      <c r="Q46" s="843"/>
      <c r="R46" s="843"/>
      <c r="S46" s="843"/>
      <c r="T46" s="843"/>
      <c r="U46" s="843"/>
      <c r="V46" s="843"/>
      <c r="W46" s="843"/>
      <c r="X46" s="843"/>
      <c r="Y46" s="843"/>
      <c r="Z46" s="934" t="s">
        <v>7256</v>
      </c>
      <c r="AA46" s="935" t="s">
        <v>480</v>
      </c>
      <c r="AB46" s="936">
        <v>32491</v>
      </c>
      <c r="AC46" s="866">
        <f t="shared" ca="1" si="0"/>
        <v>37</v>
      </c>
      <c r="AD46" s="937" t="s">
        <v>469</v>
      </c>
      <c r="AE46" s="899" t="s">
        <v>170</v>
      </c>
      <c r="AF46" s="900"/>
      <c r="AG46" s="900"/>
      <c r="AH46" s="882" t="s">
        <v>93</v>
      </c>
      <c r="AI46" s="858" t="s">
        <v>6879</v>
      </c>
      <c r="AJ46" s="883">
        <v>44986</v>
      </c>
      <c r="AK46" s="883">
        <v>46203</v>
      </c>
      <c r="AL46" s="858">
        <v>4</v>
      </c>
      <c r="AM46" s="843"/>
      <c r="AN46" s="843"/>
    </row>
    <row r="47" spans="1:40" ht="15.75" customHeight="1">
      <c r="A47" s="858">
        <f t="shared" si="12"/>
        <v>44</v>
      </c>
      <c r="B47" s="859" t="s">
        <v>7279</v>
      </c>
      <c r="C47" s="861" t="s">
        <v>108</v>
      </c>
      <c r="D47" s="863" t="str">
        <f t="shared" si="1"/>
        <v>Kepala Sales Sub Area</v>
      </c>
      <c r="E47" s="858" t="s">
        <v>1367</v>
      </c>
      <c r="F47" s="858">
        <f t="shared" ca="1" si="2"/>
        <v>26</v>
      </c>
      <c r="G47" s="872" t="str">
        <f t="shared" si="3"/>
        <v>7108022811990003</v>
      </c>
      <c r="H47" s="863" t="str">
        <f t="shared" si="4"/>
        <v>Vahuta RT / RW 000 Desa Vahuta Kec. Bintauna Kab. Bolmong Utara</v>
      </c>
      <c r="I47" s="863"/>
      <c r="J47" s="863" t="str">
        <f t="shared" si="5"/>
        <v>Kab. Minahasa</v>
      </c>
      <c r="K47" s="857">
        <f t="shared" si="6"/>
        <v>3</v>
      </c>
      <c r="L47" s="865">
        <f t="shared" si="7"/>
        <v>45761</v>
      </c>
      <c r="M47" s="858">
        <f t="shared" si="8"/>
        <v>4</v>
      </c>
      <c r="N47" s="865">
        <f t="shared" si="9"/>
        <v>46144</v>
      </c>
      <c r="O47" s="865">
        <f t="shared" si="13"/>
        <v>46507</v>
      </c>
      <c r="P47" s="858"/>
      <c r="Q47" s="843"/>
      <c r="R47" s="843"/>
      <c r="S47" s="843"/>
      <c r="T47" s="843"/>
      <c r="U47" s="843"/>
      <c r="V47" s="843"/>
      <c r="W47" s="843"/>
      <c r="X47" s="843"/>
      <c r="Y47" s="843"/>
      <c r="Z47" s="952" t="s">
        <v>3616</v>
      </c>
      <c r="AA47" s="935" t="s">
        <v>484</v>
      </c>
      <c r="AB47" s="936">
        <v>36093</v>
      </c>
      <c r="AC47" s="866">
        <f t="shared" ca="1" si="0"/>
        <v>27</v>
      </c>
      <c r="AD47" s="937" t="s">
        <v>486</v>
      </c>
      <c r="AE47" s="899" t="s">
        <v>170</v>
      </c>
      <c r="AF47" s="900"/>
      <c r="AG47" s="900"/>
      <c r="AH47" s="882" t="s">
        <v>4511</v>
      </c>
      <c r="AI47" s="858" t="s">
        <v>801</v>
      </c>
      <c r="AJ47" s="883">
        <v>44986</v>
      </c>
      <c r="AK47" s="883">
        <v>46203</v>
      </c>
      <c r="AL47" s="858">
        <v>4</v>
      </c>
      <c r="AM47" s="843"/>
      <c r="AN47" s="843"/>
    </row>
    <row r="48" spans="1:40" ht="15.75" customHeight="1">
      <c r="A48" s="858">
        <f t="shared" si="12"/>
        <v>45</v>
      </c>
      <c r="B48" s="871" t="s">
        <v>7279</v>
      </c>
      <c r="C48" s="861" t="s">
        <v>7280</v>
      </c>
      <c r="D48" s="863" t="str">
        <f t="shared" si="1"/>
        <v>Admin</v>
      </c>
      <c r="E48" s="858" t="s">
        <v>1582</v>
      </c>
      <c r="F48" s="858">
        <f t="shared" ca="1" si="2"/>
        <v>24</v>
      </c>
      <c r="G48" s="872" t="str">
        <f t="shared" si="3"/>
        <v>7106052802020001</v>
      </c>
      <c r="H48" s="863" t="str">
        <f t="shared" si="4"/>
        <v>Jaga VII RT / RW 000 Desa Dimembe, Kec. Dimembe, Kab. Minahasa Utara, Sulawesi Utara</v>
      </c>
      <c r="I48" s="863"/>
      <c r="J48" s="863" t="str">
        <f t="shared" si="5"/>
        <v>Kab. Minahasa</v>
      </c>
      <c r="K48" s="857">
        <f t="shared" si="6"/>
        <v>1</v>
      </c>
      <c r="L48" s="865">
        <f t="shared" si="7"/>
        <v>46024</v>
      </c>
      <c r="M48" s="858" t="str">
        <f t="shared" si="8"/>
        <v/>
      </c>
      <c r="N48" s="865" t="b">
        <f t="shared" si="9"/>
        <v>0</v>
      </c>
      <c r="O48" s="865" t="b">
        <f t="shared" si="13"/>
        <v>0</v>
      </c>
      <c r="P48" s="858"/>
      <c r="Q48" s="843"/>
      <c r="R48" s="843"/>
      <c r="S48" s="843"/>
      <c r="T48" s="843"/>
      <c r="U48" s="843"/>
      <c r="V48" s="843"/>
      <c r="W48" s="843"/>
      <c r="X48" s="843"/>
      <c r="Y48" s="843"/>
      <c r="Z48" s="952" t="s">
        <v>3620</v>
      </c>
      <c r="AA48" s="935" t="s">
        <v>490</v>
      </c>
      <c r="AB48" s="936">
        <v>33758</v>
      </c>
      <c r="AC48" s="866">
        <f t="shared" ca="1" si="0"/>
        <v>34</v>
      </c>
      <c r="AD48" s="937" t="s">
        <v>492</v>
      </c>
      <c r="AE48" s="899" t="s">
        <v>170</v>
      </c>
      <c r="AF48" s="900"/>
      <c r="AG48" s="900"/>
      <c r="AH48" s="882" t="s">
        <v>7281</v>
      </c>
      <c r="AI48" s="858" t="s">
        <v>376</v>
      </c>
      <c r="AJ48" s="883">
        <v>45048</v>
      </c>
      <c r="AK48" s="883">
        <v>46295</v>
      </c>
      <c r="AL48" s="858">
        <v>4</v>
      </c>
      <c r="AM48" s="843"/>
      <c r="AN48" s="843"/>
    </row>
    <row r="49" spans="1:40" ht="15.75" customHeight="1">
      <c r="A49" s="858">
        <f t="shared" si="12"/>
        <v>46</v>
      </c>
      <c r="B49" s="871" t="s">
        <v>2555</v>
      </c>
      <c r="C49" s="861" t="s">
        <v>3554</v>
      </c>
      <c r="D49" s="863" t="str">
        <f t="shared" si="1"/>
        <v>Sales</v>
      </c>
      <c r="E49" s="858" t="s">
        <v>1582</v>
      </c>
      <c r="F49" s="858">
        <f t="shared" ca="1" si="2"/>
        <v>32</v>
      </c>
      <c r="G49" s="872" t="str">
        <f t="shared" si="3"/>
        <v>7174041303940001</v>
      </c>
      <c r="H49" s="863" t="str">
        <f t="shared" si="4"/>
        <v>Jl. Rawamangun Link. II RT 009 RW 004 Desa Mogolaing Kec. Kotamobagu Barat Kota Kotamobagu Sulut</v>
      </c>
      <c r="I49" s="863"/>
      <c r="J49" s="863" t="str">
        <f t="shared" si="5"/>
        <v>Bolaang Mongondow</v>
      </c>
      <c r="K49" s="857">
        <f t="shared" si="6"/>
        <v>2</v>
      </c>
      <c r="L49" s="865">
        <f t="shared" si="7"/>
        <v>45887</v>
      </c>
      <c r="M49" s="858" t="str">
        <f t="shared" si="8"/>
        <v/>
      </c>
      <c r="N49" s="865" t="b">
        <f t="shared" si="9"/>
        <v>0</v>
      </c>
      <c r="O49" s="865" t="b">
        <f t="shared" si="13"/>
        <v>0</v>
      </c>
      <c r="P49" s="858"/>
      <c r="Q49" s="843"/>
      <c r="R49" s="843"/>
      <c r="S49" s="843"/>
      <c r="T49" s="843"/>
      <c r="U49" s="843"/>
      <c r="V49" s="843"/>
      <c r="W49" s="843"/>
      <c r="X49" s="843"/>
      <c r="Y49" s="843"/>
      <c r="Z49" s="934" t="s">
        <v>7253</v>
      </c>
      <c r="AA49" s="935" t="s">
        <v>497</v>
      </c>
      <c r="AB49" s="936">
        <v>32694</v>
      </c>
      <c r="AC49" s="866">
        <f t="shared" ca="1" si="0"/>
        <v>37</v>
      </c>
      <c r="AD49" s="937" t="s">
        <v>499</v>
      </c>
      <c r="AE49" s="899" t="s">
        <v>170</v>
      </c>
      <c r="AF49" s="900"/>
      <c r="AG49" s="900"/>
      <c r="AH49" s="882" t="s">
        <v>7282</v>
      </c>
      <c r="AI49" s="894" t="s">
        <v>246</v>
      </c>
      <c r="AJ49" s="883">
        <v>45659</v>
      </c>
      <c r="AK49" s="883">
        <v>46387</v>
      </c>
      <c r="AL49" s="858">
        <v>4</v>
      </c>
      <c r="AM49" s="843"/>
      <c r="AN49" s="843"/>
    </row>
    <row r="50" spans="1:40" ht="15.75" customHeight="1">
      <c r="A50" s="858">
        <f t="shared" si="12"/>
        <v>47</v>
      </c>
      <c r="B50" s="859" t="s">
        <v>2555</v>
      </c>
      <c r="C50" s="861" t="s">
        <v>3670</v>
      </c>
      <c r="D50" s="863" t="str">
        <f t="shared" si="1"/>
        <v>Sales</v>
      </c>
      <c r="E50" s="858" t="s">
        <v>1367</v>
      </c>
      <c r="F50" s="858">
        <f t="shared" ca="1" si="2"/>
        <v>31</v>
      </c>
      <c r="G50" s="872" t="str">
        <f t="shared" si="3"/>
        <v>7101101011940305</v>
      </c>
      <c r="H50" s="863" t="str">
        <f t="shared" si="4"/>
        <v>Dusun IV RT / RW 000 Desa Pusian Barat Kec. Dumoga Kab. Bolaang Mongondow Sulut</v>
      </c>
      <c r="I50" s="863"/>
      <c r="J50" s="863" t="str">
        <f t="shared" si="5"/>
        <v>Bolaang Mongondow</v>
      </c>
      <c r="K50" s="857">
        <f t="shared" si="6"/>
        <v>2</v>
      </c>
      <c r="L50" s="865">
        <f t="shared" si="7"/>
        <v>45901</v>
      </c>
      <c r="M50" s="858">
        <f t="shared" si="8"/>
        <v>3</v>
      </c>
      <c r="N50" s="865">
        <f t="shared" si="9"/>
        <v>46144</v>
      </c>
      <c r="O50" s="865">
        <f t="shared" si="13"/>
        <v>46265</v>
      </c>
      <c r="P50" s="858"/>
      <c r="Q50" s="843"/>
      <c r="R50" s="843"/>
      <c r="S50" s="843"/>
      <c r="T50" s="843"/>
      <c r="U50" s="843"/>
      <c r="V50" s="843"/>
      <c r="W50" s="843"/>
      <c r="X50" s="843"/>
      <c r="Y50" s="843"/>
      <c r="Z50" s="118"/>
      <c r="AA50" s="944"/>
      <c r="AB50" s="915"/>
      <c r="AC50" s="866">
        <f t="shared" ca="1" si="0"/>
        <v>126</v>
      </c>
      <c r="AD50" s="945"/>
      <c r="AE50" s="117"/>
      <c r="AF50" s="117"/>
      <c r="AG50" s="117"/>
      <c r="AH50" s="882" t="s">
        <v>7283</v>
      </c>
      <c r="AI50" s="858" t="s">
        <v>376</v>
      </c>
      <c r="AJ50" s="883">
        <v>45689</v>
      </c>
      <c r="AK50" s="883">
        <v>46053</v>
      </c>
      <c r="AL50" s="858">
        <v>3</v>
      </c>
      <c r="AM50" s="843"/>
      <c r="AN50" s="843"/>
    </row>
    <row r="51" spans="1:40" ht="15.75" customHeight="1">
      <c r="A51" s="858">
        <f t="shared" si="12"/>
        <v>48</v>
      </c>
      <c r="B51" s="859" t="s">
        <v>2555</v>
      </c>
      <c r="C51" s="861" t="s">
        <v>4221</v>
      </c>
      <c r="D51" s="863" t="str">
        <f t="shared" si="1"/>
        <v>Sales</v>
      </c>
      <c r="E51" s="858" t="s">
        <v>1367</v>
      </c>
      <c r="F51" s="858">
        <f t="shared" ca="1" si="2"/>
        <v>32</v>
      </c>
      <c r="G51" s="872" t="str">
        <f t="shared" si="3"/>
        <v>7101141312920001</v>
      </c>
      <c r="H51" s="863" t="str">
        <f t="shared" si="4"/>
        <v>Dusun IX RT 017 RW 009 Desa Tungoi I Kec. Lolayan Kab. Bolaang Mongondow Sulut</v>
      </c>
      <c r="I51" s="863"/>
      <c r="J51" s="863" t="str">
        <f t="shared" si="5"/>
        <v>Bolaang Mongondow</v>
      </c>
      <c r="K51" s="857">
        <v>1</v>
      </c>
      <c r="L51" s="865">
        <f t="shared" si="7"/>
        <v>46027</v>
      </c>
      <c r="M51" s="858">
        <f t="shared" si="8"/>
        <v>2</v>
      </c>
      <c r="N51" s="865">
        <f t="shared" si="9"/>
        <v>46144</v>
      </c>
      <c r="O51" s="865">
        <f t="shared" si="13"/>
        <v>46265</v>
      </c>
      <c r="P51" s="858"/>
      <c r="Q51" s="843"/>
      <c r="R51" s="843"/>
      <c r="S51" s="843"/>
      <c r="T51" s="843"/>
      <c r="U51" s="843"/>
      <c r="V51" s="843"/>
      <c r="W51" s="843"/>
      <c r="X51" s="843"/>
      <c r="Y51" s="843"/>
      <c r="Z51" s="958" t="s">
        <v>7284</v>
      </c>
      <c r="AA51" s="244" t="s">
        <v>692</v>
      </c>
      <c r="AB51" s="119">
        <v>33723</v>
      </c>
      <c r="AC51" s="866">
        <f t="shared" ca="1" si="0"/>
        <v>34</v>
      </c>
      <c r="AD51" s="118" t="s">
        <v>694</v>
      </c>
      <c r="AE51" s="900" t="s">
        <v>7221</v>
      </c>
      <c r="AF51" s="900"/>
      <c r="AG51" s="900"/>
      <c r="AH51" s="882" t="s">
        <v>7285</v>
      </c>
      <c r="AI51" s="858" t="s">
        <v>376</v>
      </c>
      <c r="AJ51" s="883">
        <v>45871</v>
      </c>
      <c r="AK51" s="883">
        <v>46112</v>
      </c>
      <c r="AL51" s="858">
        <v>2</v>
      </c>
      <c r="AM51" s="843"/>
      <c r="AN51" s="843"/>
    </row>
    <row r="52" spans="1:40" ht="15.75" customHeight="1">
      <c r="A52" s="858">
        <f t="shared" si="12"/>
        <v>49</v>
      </c>
      <c r="B52" s="859" t="s">
        <v>659</v>
      </c>
      <c r="C52" s="861" t="s">
        <v>7286</v>
      </c>
      <c r="D52" s="959" t="s">
        <v>246</v>
      </c>
      <c r="E52" s="858" t="s">
        <v>1367</v>
      </c>
      <c r="F52" s="858">
        <f t="shared" ca="1" si="2"/>
        <v>34</v>
      </c>
      <c r="G52" s="858" t="str">
        <f t="shared" si="3"/>
        <v>1212012904920004</v>
      </c>
      <c r="H52" s="863" t="str">
        <f t="shared" si="4"/>
        <v>Jl. Pagar Batu RT/RW 000, Kel. Silalahi Pagar Batu, Kec. Balige, Kabupaten Toba Samosir</v>
      </c>
      <c r="I52" s="863"/>
      <c r="J52" s="863" t="str">
        <f t="shared" si="5"/>
        <v>Kab. Toba</v>
      </c>
      <c r="K52" s="857" t="s">
        <v>120</v>
      </c>
      <c r="L52" s="865">
        <f t="shared" ref="L52:L57" si="14">N52</f>
        <v>46135</v>
      </c>
      <c r="M52" s="858">
        <v>1</v>
      </c>
      <c r="N52" s="865">
        <v>46135</v>
      </c>
      <c r="O52" s="865">
        <f t="shared" si="13"/>
        <v>46265</v>
      </c>
      <c r="P52" s="858"/>
      <c r="Q52" s="843"/>
      <c r="R52" s="843"/>
      <c r="S52" s="843"/>
      <c r="T52" s="843"/>
      <c r="U52" s="843"/>
      <c r="V52" s="843"/>
      <c r="W52" s="843"/>
      <c r="X52" s="843"/>
      <c r="Y52" s="843"/>
      <c r="Z52" s="946"/>
      <c r="AA52" s="917"/>
      <c r="AB52" s="947"/>
      <c r="AC52" s="866">
        <f t="shared" ca="1" si="0"/>
        <v>126</v>
      </c>
      <c r="AD52" s="948"/>
      <c r="AE52" s="949"/>
      <c r="AF52" s="905"/>
      <c r="AG52" s="905"/>
      <c r="AH52" s="882" t="s">
        <v>3679</v>
      </c>
      <c r="AI52" s="858" t="s">
        <v>376</v>
      </c>
      <c r="AJ52" s="883">
        <v>45902</v>
      </c>
      <c r="AK52" s="883">
        <v>46142</v>
      </c>
      <c r="AL52" s="858">
        <v>2</v>
      </c>
      <c r="AM52" s="843"/>
      <c r="AN52" s="843"/>
    </row>
    <row r="53" spans="1:40" ht="15.75" customHeight="1">
      <c r="A53" s="858">
        <f t="shared" si="12"/>
        <v>50</v>
      </c>
      <c r="B53" s="859" t="s">
        <v>995</v>
      </c>
      <c r="C53" s="861" t="s">
        <v>7287</v>
      </c>
      <c r="D53" s="863" t="s">
        <v>376</v>
      </c>
      <c r="E53" s="858" t="s">
        <v>1367</v>
      </c>
      <c r="F53" s="858">
        <v>33</v>
      </c>
      <c r="G53" s="858" t="s">
        <v>1015</v>
      </c>
      <c r="H53" s="863" t="s">
        <v>1017</v>
      </c>
      <c r="I53" s="863"/>
      <c r="J53" s="863" t="s">
        <v>7288</v>
      </c>
      <c r="K53" s="857" t="s">
        <v>120</v>
      </c>
      <c r="L53" s="865">
        <f t="shared" si="14"/>
        <v>46136</v>
      </c>
      <c r="M53" s="858">
        <v>1</v>
      </c>
      <c r="N53" s="865">
        <v>46136</v>
      </c>
      <c r="O53" s="865">
        <f t="shared" si="13"/>
        <v>46265</v>
      </c>
      <c r="P53" s="858"/>
      <c r="Q53" s="843"/>
      <c r="R53" s="843"/>
      <c r="S53" s="843"/>
      <c r="T53" s="843"/>
      <c r="U53" s="843"/>
      <c r="V53" s="843"/>
      <c r="W53" s="843"/>
      <c r="X53" s="843"/>
      <c r="Y53" s="843"/>
      <c r="Z53" s="888" t="s">
        <v>1962</v>
      </c>
      <c r="AA53" s="951" t="s">
        <v>503</v>
      </c>
      <c r="AB53" s="890">
        <v>34070</v>
      </c>
      <c r="AC53" s="866">
        <f t="shared" ca="1" si="0"/>
        <v>33</v>
      </c>
      <c r="AD53" s="891" t="s">
        <v>505</v>
      </c>
      <c r="AE53" s="892" t="s">
        <v>170</v>
      </c>
      <c r="AF53" s="893"/>
      <c r="AG53" s="893"/>
      <c r="AH53" s="882" t="s">
        <v>3686</v>
      </c>
      <c r="AI53" s="858" t="s">
        <v>376</v>
      </c>
      <c r="AJ53" s="883">
        <v>45902</v>
      </c>
      <c r="AK53" s="883">
        <v>46142</v>
      </c>
      <c r="AL53" s="858">
        <v>2</v>
      </c>
      <c r="AM53" s="843"/>
      <c r="AN53" s="843"/>
    </row>
    <row r="54" spans="1:40" ht="15.75" customHeight="1">
      <c r="A54" s="858">
        <f t="shared" si="12"/>
        <v>51</v>
      </c>
      <c r="B54" s="859" t="s">
        <v>262</v>
      </c>
      <c r="C54" s="861" t="s">
        <v>7243</v>
      </c>
      <c r="D54" s="959" t="s">
        <v>246</v>
      </c>
      <c r="E54" s="858" t="s">
        <v>1367</v>
      </c>
      <c r="F54" s="858">
        <v>27</v>
      </c>
      <c r="G54" s="858" t="s">
        <v>2163</v>
      </c>
      <c r="H54" s="863" t="s">
        <v>2164</v>
      </c>
      <c r="I54" s="863"/>
      <c r="J54" s="863" t="s">
        <v>7289</v>
      </c>
      <c r="K54" s="857" t="s">
        <v>120</v>
      </c>
      <c r="L54" s="865">
        <f t="shared" si="14"/>
        <v>46137</v>
      </c>
      <c r="M54" s="858">
        <v>1</v>
      </c>
      <c r="N54" s="865">
        <v>46137</v>
      </c>
      <c r="O54" s="865">
        <f t="shared" si="13"/>
        <v>46265</v>
      </c>
      <c r="P54" s="858"/>
      <c r="Q54" s="843"/>
      <c r="R54" s="843"/>
      <c r="S54" s="843"/>
      <c r="T54" s="843"/>
      <c r="U54" s="843"/>
      <c r="V54" s="843"/>
      <c r="W54" s="843"/>
      <c r="X54" s="843"/>
      <c r="Y54" s="843"/>
      <c r="Z54" s="888" t="s">
        <v>66</v>
      </c>
      <c r="AA54" s="951" t="s">
        <v>290</v>
      </c>
      <c r="AB54" s="890">
        <v>31792</v>
      </c>
      <c r="AC54" s="866">
        <f t="shared" ca="1" si="0"/>
        <v>39</v>
      </c>
      <c r="AD54" s="891" t="s">
        <v>293</v>
      </c>
      <c r="AE54" s="892" t="s">
        <v>170</v>
      </c>
      <c r="AF54" s="893"/>
      <c r="AG54" s="893"/>
      <c r="AH54" s="882" t="s">
        <v>95</v>
      </c>
      <c r="AI54" s="858" t="s">
        <v>376</v>
      </c>
      <c r="AJ54" s="883">
        <v>45576</v>
      </c>
      <c r="AK54" s="883">
        <v>46326</v>
      </c>
      <c r="AL54" s="858">
        <v>4</v>
      </c>
      <c r="AM54" s="843"/>
      <c r="AN54" s="843"/>
    </row>
    <row r="55" spans="1:40" ht="15.75" customHeight="1">
      <c r="A55" s="858">
        <f t="shared" si="12"/>
        <v>52</v>
      </c>
      <c r="B55" s="859" t="s">
        <v>7279</v>
      </c>
      <c r="C55" s="861" t="s">
        <v>7290</v>
      </c>
      <c r="D55" s="863" t="s">
        <v>376</v>
      </c>
      <c r="E55" s="858" t="s">
        <v>1367</v>
      </c>
      <c r="F55" s="858">
        <v>28</v>
      </c>
      <c r="G55" s="858" t="s">
        <v>1243</v>
      </c>
      <c r="H55" s="863" t="s">
        <v>1245</v>
      </c>
      <c r="I55" s="863"/>
      <c r="J55" s="863" t="s">
        <v>1242</v>
      </c>
      <c r="K55" s="857" t="s">
        <v>120</v>
      </c>
      <c r="L55" s="865">
        <f t="shared" si="14"/>
        <v>46139</v>
      </c>
      <c r="M55" s="858">
        <v>1</v>
      </c>
      <c r="N55" s="865">
        <v>46139</v>
      </c>
      <c r="O55" s="865">
        <f t="shared" si="13"/>
        <v>46265</v>
      </c>
      <c r="P55" s="858"/>
      <c r="Q55" s="843"/>
      <c r="R55" s="843"/>
      <c r="S55" s="843"/>
      <c r="T55" s="843"/>
      <c r="U55" s="843"/>
      <c r="V55" s="843"/>
      <c r="W55" s="843"/>
      <c r="X55" s="843"/>
      <c r="Y55" s="843"/>
      <c r="Z55" s="888" t="s">
        <v>84</v>
      </c>
      <c r="AA55" s="951" t="s">
        <v>510</v>
      </c>
      <c r="AB55" s="890">
        <v>34389</v>
      </c>
      <c r="AC55" s="866">
        <f t="shared" ca="1" si="0"/>
        <v>32</v>
      </c>
      <c r="AD55" s="891" t="s">
        <v>511</v>
      </c>
      <c r="AE55" s="892" t="s">
        <v>170</v>
      </c>
      <c r="AF55" s="893"/>
      <c r="AG55" s="893"/>
      <c r="AH55" s="882" t="s">
        <v>7291</v>
      </c>
      <c r="AI55" s="858" t="s">
        <v>376</v>
      </c>
      <c r="AJ55" s="883">
        <v>45576</v>
      </c>
      <c r="AK55" s="883">
        <v>46326</v>
      </c>
      <c r="AL55" s="858">
        <v>4</v>
      </c>
      <c r="AM55" s="843"/>
      <c r="AN55" s="843"/>
    </row>
    <row r="56" spans="1:40" ht="15.75" customHeight="1">
      <c r="A56" s="858">
        <f t="shared" si="12"/>
        <v>53</v>
      </c>
      <c r="B56" s="859" t="s">
        <v>7227</v>
      </c>
      <c r="C56" s="861" t="s">
        <v>7292</v>
      </c>
      <c r="D56" s="863" t="s">
        <v>376</v>
      </c>
      <c r="E56" s="858" t="s">
        <v>1367</v>
      </c>
      <c r="F56" s="858">
        <v>27</v>
      </c>
      <c r="G56" s="858" t="s">
        <v>1286</v>
      </c>
      <c r="H56" s="863" t="s">
        <v>1287</v>
      </c>
      <c r="I56" s="863"/>
      <c r="J56" s="863" t="s">
        <v>1220</v>
      </c>
      <c r="K56" s="857" t="s">
        <v>120</v>
      </c>
      <c r="L56" s="865">
        <f t="shared" si="14"/>
        <v>46139</v>
      </c>
      <c r="M56" s="858">
        <v>1</v>
      </c>
      <c r="N56" s="865">
        <v>46139</v>
      </c>
      <c r="O56" s="865">
        <f t="shared" si="13"/>
        <v>46265</v>
      </c>
      <c r="P56" s="858"/>
      <c r="Q56" s="843"/>
      <c r="R56" s="843"/>
      <c r="S56" s="843"/>
      <c r="T56" s="843"/>
      <c r="U56" s="843"/>
      <c r="V56" s="843"/>
      <c r="W56" s="843"/>
      <c r="X56" s="843"/>
      <c r="Y56" s="843"/>
      <c r="Z56" s="934" t="s">
        <v>7257</v>
      </c>
      <c r="AA56" s="935" t="s">
        <v>515</v>
      </c>
      <c r="AB56" s="936">
        <v>36369</v>
      </c>
      <c r="AC56" s="866">
        <f t="shared" ca="1" si="0"/>
        <v>27</v>
      </c>
      <c r="AD56" s="937" t="s">
        <v>517</v>
      </c>
      <c r="AE56" s="960" t="s">
        <v>514</v>
      </c>
      <c r="AF56" s="900"/>
      <c r="AG56" s="900"/>
      <c r="AH56" s="882" t="s">
        <v>7293</v>
      </c>
      <c r="AI56" s="858" t="s">
        <v>801</v>
      </c>
      <c r="AJ56" s="883">
        <v>45911</v>
      </c>
      <c r="AK56" s="883">
        <v>46173</v>
      </c>
      <c r="AL56" s="858">
        <v>2</v>
      </c>
      <c r="AM56" s="843"/>
      <c r="AN56" s="843"/>
    </row>
    <row r="57" spans="1:40" ht="15.75" customHeight="1">
      <c r="A57" s="858">
        <f t="shared" si="12"/>
        <v>54</v>
      </c>
      <c r="B57" s="859" t="s">
        <v>7227</v>
      </c>
      <c r="C57" s="861" t="s">
        <v>7294</v>
      </c>
      <c r="D57" s="959" t="s">
        <v>246</v>
      </c>
      <c r="E57" s="858" t="s">
        <v>1367</v>
      </c>
      <c r="F57" s="858">
        <v>28</v>
      </c>
      <c r="G57" s="858" t="s">
        <v>1290</v>
      </c>
      <c r="H57" s="863" t="s">
        <v>1917</v>
      </c>
      <c r="I57" s="863"/>
      <c r="J57" s="863" t="s">
        <v>1220</v>
      </c>
      <c r="K57" s="857" t="s">
        <v>120</v>
      </c>
      <c r="L57" s="865">
        <f t="shared" si="14"/>
        <v>46139</v>
      </c>
      <c r="M57" s="858">
        <v>1</v>
      </c>
      <c r="N57" s="865">
        <v>46139</v>
      </c>
      <c r="O57" s="865">
        <f t="shared" si="13"/>
        <v>46265</v>
      </c>
      <c r="P57" s="858"/>
      <c r="Q57" s="843"/>
      <c r="R57" s="843"/>
      <c r="S57" s="843"/>
      <c r="T57" s="843"/>
      <c r="U57" s="843"/>
      <c r="V57" s="843"/>
      <c r="W57" s="843"/>
      <c r="X57" s="843"/>
      <c r="Y57" s="843"/>
      <c r="Z57" s="954" t="s">
        <v>7296</v>
      </c>
      <c r="AA57" s="955" t="s">
        <v>522</v>
      </c>
      <c r="AB57" s="956">
        <v>31640</v>
      </c>
      <c r="AC57" s="866">
        <f t="shared" ca="1" si="0"/>
        <v>40</v>
      </c>
      <c r="AD57" s="957" t="s">
        <v>524</v>
      </c>
      <c r="AE57" s="961" t="s">
        <v>170</v>
      </c>
      <c r="AF57" s="893"/>
      <c r="AG57" s="893"/>
      <c r="AH57" s="882" t="s">
        <v>3690</v>
      </c>
      <c r="AI57" s="858" t="s">
        <v>376</v>
      </c>
      <c r="AJ57" s="883">
        <v>45902</v>
      </c>
      <c r="AK57" s="883">
        <v>46142</v>
      </c>
      <c r="AL57" s="858">
        <v>2</v>
      </c>
      <c r="AM57" s="843"/>
      <c r="AN57" s="843"/>
    </row>
    <row r="58" spans="1:40" ht="15.75" customHeight="1">
      <c r="A58" s="843"/>
      <c r="B58" s="844"/>
      <c r="C58" s="845"/>
      <c r="D58" s="846"/>
      <c r="E58" s="843"/>
      <c r="F58" s="843"/>
      <c r="G58" s="843"/>
      <c r="H58" s="846"/>
      <c r="I58" s="846"/>
      <c r="J58" s="846"/>
      <c r="K58" s="847"/>
      <c r="L58" s="848"/>
      <c r="M58" s="843"/>
      <c r="N58" s="843"/>
      <c r="O58" s="843"/>
      <c r="P58" s="843"/>
      <c r="Q58" s="843"/>
      <c r="R58" s="843"/>
      <c r="S58" s="843"/>
      <c r="T58" s="843"/>
      <c r="U58" s="843"/>
      <c r="V58" s="843"/>
      <c r="W58" s="843"/>
      <c r="X58" s="843"/>
      <c r="Y58" s="843"/>
      <c r="Z58" s="934" t="s">
        <v>7258</v>
      </c>
      <c r="AA58" s="935" t="s">
        <v>529</v>
      </c>
      <c r="AB58" s="936">
        <v>33950</v>
      </c>
      <c r="AC58" s="866">
        <f t="shared" ca="1" si="0"/>
        <v>33</v>
      </c>
      <c r="AD58" s="937" t="s">
        <v>530</v>
      </c>
      <c r="AE58" s="960" t="s">
        <v>514</v>
      </c>
      <c r="AF58" s="900"/>
      <c r="AG58" s="900"/>
      <c r="AH58" s="882" t="s">
        <v>3855</v>
      </c>
      <c r="AI58" s="858" t="s">
        <v>376</v>
      </c>
      <c r="AJ58" s="883">
        <v>45933</v>
      </c>
      <c r="AK58" s="883">
        <v>46173</v>
      </c>
      <c r="AL58" s="858">
        <v>2</v>
      </c>
      <c r="AM58" s="843"/>
      <c r="AN58" s="843"/>
    </row>
    <row r="59" spans="1:40" ht="15.75" customHeight="1">
      <c r="A59" s="843"/>
      <c r="B59" s="844"/>
      <c r="C59" s="845"/>
      <c r="D59" s="846"/>
      <c r="E59" s="843"/>
      <c r="F59" s="843"/>
      <c r="G59" s="843"/>
      <c r="H59" s="846"/>
      <c r="I59" s="846"/>
      <c r="J59" s="846"/>
      <c r="K59" s="847"/>
      <c r="L59" s="848"/>
      <c r="M59" s="843"/>
      <c r="N59" s="843"/>
      <c r="O59" s="843"/>
      <c r="P59" s="843"/>
      <c r="Q59" s="843"/>
      <c r="R59" s="843"/>
      <c r="S59" s="843"/>
      <c r="T59" s="843"/>
      <c r="U59" s="843"/>
      <c r="V59" s="843"/>
      <c r="W59" s="843"/>
      <c r="X59" s="843"/>
      <c r="Y59" s="843"/>
      <c r="Z59" s="934" t="s">
        <v>7259</v>
      </c>
      <c r="AA59" s="935" t="s">
        <v>3439</v>
      </c>
      <c r="AB59" s="936">
        <v>36392</v>
      </c>
      <c r="AC59" s="866">
        <f t="shared" ca="1" si="0"/>
        <v>27</v>
      </c>
      <c r="AD59" s="937" t="s">
        <v>7297</v>
      </c>
      <c r="AE59" s="960" t="s">
        <v>514</v>
      </c>
      <c r="AF59" s="900"/>
      <c r="AG59" s="900"/>
      <c r="AH59" s="882" t="s">
        <v>4020</v>
      </c>
      <c r="AI59" s="858" t="s">
        <v>376</v>
      </c>
      <c r="AJ59" s="883">
        <v>46024</v>
      </c>
      <c r="AK59" s="883">
        <v>46142</v>
      </c>
      <c r="AL59" s="858">
        <v>1</v>
      </c>
      <c r="AM59" s="843"/>
      <c r="AN59" s="843"/>
    </row>
    <row r="60" spans="1:40" ht="15.75" customHeight="1">
      <c r="A60" s="843"/>
      <c r="B60" s="844"/>
      <c r="C60" s="845"/>
      <c r="D60" s="846"/>
      <c r="E60" s="843"/>
      <c r="F60" s="843"/>
      <c r="G60" s="843"/>
      <c r="H60" s="846"/>
      <c r="I60" s="846"/>
      <c r="J60" s="846"/>
      <c r="K60" s="847"/>
      <c r="L60" s="848"/>
      <c r="M60" s="843"/>
      <c r="N60" s="843"/>
      <c r="O60" s="843"/>
      <c r="P60" s="843"/>
      <c r="Q60" s="843"/>
      <c r="R60" s="843"/>
      <c r="S60" s="843"/>
      <c r="T60" s="843"/>
      <c r="U60" s="843"/>
      <c r="V60" s="843"/>
      <c r="W60" s="843"/>
      <c r="X60" s="843"/>
      <c r="Y60" s="843"/>
      <c r="Z60" s="952" t="s">
        <v>3623</v>
      </c>
      <c r="AA60" s="935" t="s">
        <v>534</v>
      </c>
      <c r="AB60" s="936">
        <v>33881</v>
      </c>
      <c r="AC60" s="866">
        <f t="shared" ca="1" si="0"/>
        <v>33</v>
      </c>
      <c r="AD60" s="937" t="s">
        <v>536</v>
      </c>
      <c r="AE60" s="960" t="s">
        <v>514</v>
      </c>
      <c r="AF60" s="900"/>
      <c r="AG60" s="900"/>
      <c r="AH60" s="882" t="s">
        <v>3984</v>
      </c>
      <c r="AI60" s="858" t="s">
        <v>376</v>
      </c>
      <c r="AJ60" s="883">
        <v>46055</v>
      </c>
      <c r="AK60" s="883">
        <v>46173</v>
      </c>
      <c r="AL60" s="858">
        <v>1</v>
      </c>
      <c r="AM60" s="843"/>
      <c r="AN60" s="843"/>
    </row>
    <row r="61" spans="1:40" ht="15.75" customHeight="1">
      <c r="A61" s="843"/>
      <c r="B61" s="844"/>
      <c r="C61" s="845"/>
      <c r="D61" s="846"/>
      <c r="E61" s="843"/>
      <c r="F61" s="843"/>
      <c r="G61" s="843"/>
      <c r="H61" s="846"/>
      <c r="I61" s="846"/>
      <c r="J61" s="846"/>
      <c r="K61" s="847"/>
      <c r="L61" s="848"/>
      <c r="M61" s="843"/>
      <c r="N61" s="843"/>
      <c r="O61" s="843"/>
      <c r="P61" s="843"/>
      <c r="Q61" s="843"/>
      <c r="R61" s="843"/>
      <c r="S61" s="843"/>
      <c r="T61" s="843"/>
      <c r="U61" s="843"/>
      <c r="V61" s="843"/>
      <c r="W61" s="843"/>
      <c r="X61" s="843"/>
      <c r="Y61" s="843"/>
      <c r="Z61" s="934" t="s">
        <v>7262</v>
      </c>
      <c r="AA61" s="935" t="s">
        <v>539</v>
      </c>
      <c r="AB61" s="936">
        <v>35016</v>
      </c>
      <c r="AC61" s="866">
        <f t="shared" ca="1" si="0"/>
        <v>30</v>
      </c>
      <c r="AD61" s="937" t="s">
        <v>541</v>
      </c>
      <c r="AE61" s="960" t="s">
        <v>514</v>
      </c>
      <c r="AF61" s="900"/>
      <c r="AG61" s="900"/>
      <c r="AH61" s="882" t="s">
        <v>4006</v>
      </c>
      <c r="AI61" s="858" t="s">
        <v>376</v>
      </c>
      <c r="AJ61" s="883">
        <v>46055</v>
      </c>
      <c r="AK61" s="883">
        <v>46173</v>
      </c>
      <c r="AL61" s="858">
        <v>1</v>
      </c>
      <c r="AM61" s="843"/>
      <c r="AN61" s="843"/>
    </row>
    <row r="62" spans="1:40" ht="30" customHeight="1">
      <c r="A62" s="857" t="s">
        <v>0</v>
      </c>
      <c r="B62" s="859" t="s">
        <v>14</v>
      </c>
      <c r="C62" s="962" t="s">
        <v>4</v>
      </c>
      <c r="D62" s="859" t="s">
        <v>5</v>
      </c>
      <c r="E62" s="857" t="s">
        <v>7298</v>
      </c>
      <c r="F62" s="857" t="s">
        <v>7299</v>
      </c>
      <c r="G62" s="1165" t="s">
        <v>7300</v>
      </c>
      <c r="H62" s="1125"/>
      <c r="I62" s="859" t="s">
        <v>7301</v>
      </c>
      <c r="J62" s="859" t="s">
        <v>7302</v>
      </c>
      <c r="K62" s="857" t="s">
        <v>7303</v>
      </c>
      <c r="L62" s="854" t="s">
        <v>7304</v>
      </c>
      <c r="M62" s="857" t="s">
        <v>7305</v>
      </c>
      <c r="N62" s="843"/>
      <c r="O62" s="843"/>
      <c r="P62" s="843"/>
      <c r="Q62" s="843"/>
      <c r="R62" s="843"/>
      <c r="S62" s="843"/>
      <c r="T62" s="843"/>
      <c r="U62" s="843"/>
      <c r="V62" s="843"/>
      <c r="W62" s="843"/>
      <c r="X62" s="843"/>
      <c r="Y62" s="843"/>
      <c r="Z62" s="958"/>
      <c r="AA62" s="963"/>
      <c r="AB62" s="964"/>
      <c r="AC62" s="866">
        <f t="shared" ca="1" si="0"/>
        <v>126</v>
      </c>
      <c r="AD62" s="965"/>
      <c r="AE62" s="900"/>
      <c r="AF62" s="900"/>
      <c r="AG62" s="900"/>
      <c r="AH62" s="882" t="s">
        <v>4011</v>
      </c>
      <c r="AI62" s="858" t="s">
        <v>376</v>
      </c>
      <c r="AJ62" s="883">
        <v>46055</v>
      </c>
      <c r="AK62" s="883">
        <v>46173</v>
      </c>
      <c r="AL62" s="858">
        <v>1</v>
      </c>
      <c r="AM62" s="843"/>
      <c r="AN62" s="843"/>
    </row>
    <row r="63" spans="1:40" ht="30" customHeight="1">
      <c r="A63" s="858">
        <v>1</v>
      </c>
      <c r="B63" s="859" t="s">
        <v>3920</v>
      </c>
      <c r="C63" s="861" t="s">
        <v>3599</v>
      </c>
      <c r="D63" s="863" t="s">
        <v>376</v>
      </c>
      <c r="E63" s="858">
        <v>3</v>
      </c>
      <c r="F63" s="865">
        <v>45901</v>
      </c>
      <c r="G63" s="865">
        <v>46144</v>
      </c>
      <c r="H63" s="865">
        <v>46265</v>
      </c>
      <c r="I63" s="863"/>
      <c r="J63" s="863"/>
      <c r="K63" s="857"/>
      <c r="L63" s="865"/>
      <c r="M63" s="858"/>
      <c r="N63" s="843"/>
      <c r="O63" s="843"/>
      <c r="P63" s="843"/>
      <c r="Q63" s="843"/>
      <c r="R63" s="843"/>
      <c r="S63" s="843"/>
      <c r="T63" s="843"/>
      <c r="U63" s="843"/>
      <c r="V63" s="843"/>
      <c r="W63" s="843"/>
      <c r="X63" s="843"/>
      <c r="Y63" s="843"/>
      <c r="Z63" s="946"/>
      <c r="AA63" s="917"/>
      <c r="AB63" s="947"/>
      <c r="AC63" s="866">
        <f t="shared" ca="1" si="0"/>
        <v>126</v>
      </c>
      <c r="AD63" s="948"/>
      <c r="AE63" s="949"/>
      <c r="AF63" s="905"/>
      <c r="AG63" s="905"/>
      <c r="AH63" s="882" t="s">
        <v>3781</v>
      </c>
      <c r="AI63" s="894" t="s">
        <v>246</v>
      </c>
      <c r="AJ63" s="883">
        <v>45916</v>
      </c>
      <c r="AK63" s="883">
        <v>46173</v>
      </c>
      <c r="AL63" s="858">
        <v>2</v>
      </c>
      <c r="AM63" s="843"/>
      <c r="AN63" s="843"/>
    </row>
    <row r="64" spans="1:40" ht="30" customHeight="1">
      <c r="A64" s="858">
        <f t="shared" ref="A64:A106" si="15">A63+1</f>
        <v>2</v>
      </c>
      <c r="B64" s="859" t="s">
        <v>438</v>
      </c>
      <c r="C64" s="861" t="s">
        <v>3616</v>
      </c>
      <c r="D64" s="863" t="s">
        <v>376</v>
      </c>
      <c r="E64" s="858">
        <v>3</v>
      </c>
      <c r="F64" s="865">
        <v>45901</v>
      </c>
      <c r="G64" s="865">
        <v>46144</v>
      </c>
      <c r="H64" s="865">
        <v>46265</v>
      </c>
      <c r="I64" s="863"/>
      <c r="J64" s="863"/>
      <c r="K64" s="857"/>
      <c r="L64" s="865"/>
      <c r="M64" s="858"/>
      <c r="N64" s="843"/>
      <c r="O64" s="843"/>
      <c r="P64" s="843"/>
      <c r="Q64" s="843"/>
      <c r="R64" s="843"/>
      <c r="S64" s="843"/>
      <c r="T64" s="843"/>
      <c r="U64" s="843"/>
      <c r="V64" s="843"/>
      <c r="W64" s="843"/>
      <c r="X64" s="843"/>
      <c r="Y64" s="843"/>
      <c r="Z64" s="888" t="s">
        <v>1957</v>
      </c>
      <c r="AA64" s="966" t="s">
        <v>545</v>
      </c>
      <c r="AB64" s="890">
        <v>28068</v>
      </c>
      <c r="AC64" s="866">
        <f t="shared" ca="1" si="0"/>
        <v>49</v>
      </c>
      <c r="AD64" s="891" t="s">
        <v>546</v>
      </c>
      <c r="AE64" s="892" t="s">
        <v>170</v>
      </c>
      <c r="AF64" s="893"/>
      <c r="AG64" s="893"/>
      <c r="AH64" s="882" t="s">
        <v>96</v>
      </c>
      <c r="AI64" s="858" t="s">
        <v>6879</v>
      </c>
      <c r="AJ64" s="883">
        <v>45544</v>
      </c>
      <c r="AK64" s="883">
        <v>46295</v>
      </c>
      <c r="AL64" s="858">
        <v>4</v>
      </c>
      <c r="AM64" s="843"/>
      <c r="AN64" s="843"/>
    </row>
    <row r="65" spans="1:40" ht="30" customHeight="1">
      <c r="A65" s="858">
        <f t="shared" si="15"/>
        <v>3</v>
      </c>
      <c r="B65" s="859" t="s">
        <v>438</v>
      </c>
      <c r="C65" s="861" t="s">
        <v>3620</v>
      </c>
      <c r="D65" s="863" t="s">
        <v>376</v>
      </c>
      <c r="E65" s="858">
        <v>3</v>
      </c>
      <c r="F65" s="865">
        <v>45901</v>
      </c>
      <c r="G65" s="865">
        <v>46144</v>
      </c>
      <c r="H65" s="865">
        <v>46265</v>
      </c>
      <c r="I65" s="863"/>
      <c r="J65" s="863"/>
      <c r="K65" s="857"/>
      <c r="L65" s="865"/>
      <c r="M65" s="858"/>
      <c r="N65" s="843"/>
      <c r="O65" s="843"/>
      <c r="P65" s="843"/>
      <c r="Q65" s="843"/>
      <c r="R65" s="843"/>
      <c r="S65" s="843"/>
      <c r="T65" s="843"/>
      <c r="U65" s="843"/>
      <c r="V65" s="843"/>
      <c r="W65" s="843"/>
      <c r="X65" s="843"/>
      <c r="Y65" s="843"/>
      <c r="Z65" s="934" t="s">
        <v>86</v>
      </c>
      <c r="AA65" s="896" t="s">
        <v>2262</v>
      </c>
      <c r="AB65" s="936">
        <v>29307</v>
      </c>
      <c r="AC65" s="866">
        <f t="shared" ca="1" si="0"/>
        <v>46</v>
      </c>
      <c r="AD65" s="937" t="s">
        <v>2264</v>
      </c>
      <c r="AE65" s="960" t="s">
        <v>215</v>
      </c>
      <c r="AF65" s="900"/>
      <c r="AG65" s="900"/>
      <c r="AH65" s="882" t="s">
        <v>98</v>
      </c>
      <c r="AI65" s="858" t="s">
        <v>376</v>
      </c>
      <c r="AJ65" s="883">
        <v>45689</v>
      </c>
      <c r="AK65" s="883">
        <v>46418</v>
      </c>
      <c r="AL65" s="858">
        <v>4</v>
      </c>
      <c r="AM65" s="843"/>
      <c r="AN65" s="843"/>
    </row>
    <row r="66" spans="1:40" ht="30" customHeight="1">
      <c r="A66" s="858">
        <f t="shared" si="15"/>
        <v>4</v>
      </c>
      <c r="B66" s="859" t="s">
        <v>501</v>
      </c>
      <c r="C66" s="861" t="s">
        <v>3623</v>
      </c>
      <c r="D66" s="863" t="s">
        <v>376</v>
      </c>
      <c r="E66" s="858">
        <v>3</v>
      </c>
      <c r="F66" s="865">
        <v>45901</v>
      </c>
      <c r="G66" s="865">
        <v>46144</v>
      </c>
      <c r="H66" s="865">
        <v>46265</v>
      </c>
      <c r="I66" s="863"/>
      <c r="J66" s="863"/>
      <c r="K66" s="857"/>
      <c r="L66" s="865"/>
      <c r="M66" s="858"/>
      <c r="N66" s="843"/>
      <c r="O66" s="843"/>
      <c r="P66" s="843"/>
      <c r="Q66" s="843"/>
      <c r="R66" s="843"/>
      <c r="S66" s="843"/>
      <c r="T66" s="843"/>
      <c r="U66" s="843"/>
      <c r="V66" s="843"/>
      <c r="W66" s="843"/>
      <c r="X66" s="843"/>
      <c r="Y66" s="843"/>
      <c r="Z66" s="934" t="s">
        <v>87</v>
      </c>
      <c r="AA66" s="896" t="s">
        <v>549</v>
      </c>
      <c r="AB66" s="936">
        <v>29989</v>
      </c>
      <c r="AC66" s="866">
        <f t="shared" ca="1" si="0"/>
        <v>44</v>
      </c>
      <c r="AD66" s="937" t="s">
        <v>551</v>
      </c>
      <c r="AE66" s="960" t="s">
        <v>215</v>
      </c>
      <c r="AF66" s="900"/>
      <c r="AG66" s="900"/>
      <c r="AH66" s="882" t="s">
        <v>7306</v>
      </c>
      <c r="AI66" s="858" t="s">
        <v>801</v>
      </c>
      <c r="AJ66" s="883">
        <v>45505</v>
      </c>
      <c r="AK66" s="883">
        <v>46112</v>
      </c>
      <c r="AL66" s="858">
        <v>3</v>
      </c>
      <c r="AM66" s="843"/>
      <c r="AN66" s="843"/>
    </row>
    <row r="67" spans="1:40" ht="30" customHeight="1">
      <c r="A67" s="858">
        <f t="shared" si="15"/>
        <v>5</v>
      </c>
      <c r="B67" s="859" t="s">
        <v>659</v>
      </c>
      <c r="C67" s="861" t="s">
        <v>3679</v>
      </c>
      <c r="D67" s="863" t="s">
        <v>376</v>
      </c>
      <c r="E67" s="858">
        <v>3</v>
      </c>
      <c r="F67" s="865">
        <v>45902</v>
      </c>
      <c r="G67" s="865">
        <v>46144</v>
      </c>
      <c r="H67" s="865">
        <v>46265</v>
      </c>
      <c r="I67" s="863"/>
      <c r="J67" s="863"/>
      <c r="K67" s="857"/>
      <c r="L67" s="865"/>
      <c r="M67" s="858"/>
      <c r="N67" s="843"/>
      <c r="O67" s="843"/>
      <c r="P67" s="843"/>
      <c r="Q67" s="843"/>
      <c r="R67" s="843"/>
      <c r="S67" s="843"/>
      <c r="T67" s="843"/>
      <c r="U67" s="843"/>
      <c r="V67" s="843"/>
      <c r="W67" s="843"/>
      <c r="X67" s="843"/>
      <c r="Y67" s="843"/>
      <c r="Z67" s="934" t="s">
        <v>7266</v>
      </c>
      <c r="AA67" s="896" t="s">
        <v>556</v>
      </c>
      <c r="AB67" s="936">
        <v>37140</v>
      </c>
      <c r="AC67" s="866">
        <f t="shared" ca="1" si="0"/>
        <v>25</v>
      </c>
      <c r="AD67" s="937" t="s">
        <v>558</v>
      </c>
      <c r="AE67" s="960" t="s">
        <v>215</v>
      </c>
      <c r="AF67" s="900"/>
      <c r="AG67" s="900"/>
      <c r="AH67" s="882" t="s">
        <v>7307</v>
      </c>
      <c r="AI67" s="858" t="s">
        <v>376</v>
      </c>
      <c r="AJ67" s="883">
        <v>45871</v>
      </c>
      <c r="AK67" s="883">
        <v>46112</v>
      </c>
      <c r="AL67" s="858">
        <v>2</v>
      </c>
      <c r="AM67" s="843"/>
      <c r="AN67" s="843"/>
    </row>
    <row r="68" spans="1:40" ht="30" customHeight="1">
      <c r="A68" s="858">
        <f t="shared" si="15"/>
        <v>6</v>
      </c>
      <c r="B68" s="859" t="s">
        <v>659</v>
      </c>
      <c r="C68" s="861" t="s">
        <v>3686</v>
      </c>
      <c r="D68" s="863" t="s">
        <v>376</v>
      </c>
      <c r="E68" s="858">
        <v>3</v>
      </c>
      <c r="F68" s="865">
        <v>45902</v>
      </c>
      <c r="G68" s="865">
        <v>46144</v>
      </c>
      <c r="H68" s="865">
        <v>46265</v>
      </c>
      <c r="I68" s="863"/>
      <c r="J68" s="863"/>
      <c r="K68" s="857"/>
      <c r="L68" s="865"/>
      <c r="M68" s="858"/>
      <c r="N68" s="843"/>
      <c r="O68" s="843"/>
      <c r="P68" s="843"/>
      <c r="Q68" s="843"/>
      <c r="R68" s="843"/>
      <c r="S68" s="843"/>
      <c r="T68" s="843"/>
      <c r="U68" s="843"/>
      <c r="V68" s="843"/>
      <c r="W68" s="843"/>
      <c r="X68" s="843"/>
      <c r="Y68" s="843"/>
      <c r="Z68" s="934" t="s">
        <v>7268</v>
      </c>
      <c r="AA68" s="896" t="s">
        <v>564</v>
      </c>
      <c r="AB68" s="936">
        <v>29562</v>
      </c>
      <c r="AC68" s="866">
        <f t="shared" ca="1" si="0"/>
        <v>45</v>
      </c>
      <c r="AD68" s="937" t="s">
        <v>566</v>
      </c>
      <c r="AE68" s="960" t="s">
        <v>215</v>
      </c>
      <c r="AF68" s="900"/>
      <c r="AG68" s="900"/>
      <c r="AH68" s="882" t="s">
        <v>7308</v>
      </c>
      <c r="AI68" s="858" t="s">
        <v>376</v>
      </c>
      <c r="AJ68" s="883">
        <v>45871</v>
      </c>
      <c r="AK68" s="883">
        <v>46112</v>
      </c>
      <c r="AL68" s="858">
        <v>2</v>
      </c>
      <c r="AM68" s="843"/>
      <c r="AN68" s="843"/>
    </row>
    <row r="69" spans="1:40" ht="30" customHeight="1">
      <c r="A69" s="858">
        <f t="shared" si="15"/>
        <v>7</v>
      </c>
      <c r="B69" s="859" t="s">
        <v>3082</v>
      </c>
      <c r="C69" s="861" t="s">
        <v>4020</v>
      </c>
      <c r="D69" s="863" t="s">
        <v>376</v>
      </c>
      <c r="E69" s="858">
        <v>2</v>
      </c>
      <c r="F69" s="865">
        <v>46024</v>
      </c>
      <c r="G69" s="865">
        <v>46144</v>
      </c>
      <c r="H69" s="865">
        <v>46265</v>
      </c>
      <c r="I69" s="863"/>
      <c r="J69" s="863"/>
      <c r="K69" s="857"/>
      <c r="L69" s="865"/>
      <c r="M69" s="858"/>
      <c r="N69" s="843"/>
      <c r="O69" s="843"/>
      <c r="P69" s="843"/>
      <c r="Q69" s="843"/>
      <c r="R69" s="843"/>
      <c r="S69" s="843"/>
      <c r="T69" s="843"/>
      <c r="U69" s="843"/>
      <c r="V69" s="843"/>
      <c r="W69" s="843"/>
      <c r="X69" s="843"/>
      <c r="Y69" s="843"/>
      <c r="Z69" s="934" t="s">
        <v>7309</v>
      </c>
      <c r="AA69" s="896" t="s">
        <v>570</v>
      </c>
      <c r="AB69" s="936">
        <v>30180</v>
      </c>
      <c r="AC69" s="866">
        <f t="shared" ca="1" si="0"/>
        <v>44</v>
      </c>
      <c r="AD69" s="937" t="s">
        <v>572</v>
      </c>
      <c r="AE69" s="960" t="s">
        <v>215</v>
      </c>
      <c r="AF69" s="900"/>
      <c r="AG69" s="900"/>
      <c r="AH69" s="882" t="s">
        <v>7310</v>
      </c>
      <c r="AI69" s="858" t="s">
        <v>376</v>
      </c>
      <c r="AJ69" s="883">
        <v>45871</v>
      </c>
      <c r="AK69" s="883">
        <v>46112</v>
      </c>
      <c r="AL69" s="858">
        <v>2</v>
      </c>
      <c r="AM69" s="843"/>
      <c r="AN69" s="843"/>
    </row>
    <row r="70" spans="1:40" ht="30" customHeight="1">
      <c r="A70" s="858">
        <f t="shared" si="15"/>
        <v>8</v>
      </c>
      <c r="B70" s="859" t="s">
        <v>7222</v>
      </c>
      <c r="C70" s="861" t="s">
        <v>3758</v>
      </c>
      <c r="D70" s="863" t="s">
        <v>376</v>
      </c>
      <c r="E70" s="858">
        <v>3</v>
      </c>
      <c r="F70" s="865">
        <v>45902</v>
      </c>
      <c r="G70" s="865">
        <v>46144</v>
      </c>
      <c r="H70" s="865">
        <v>46265</v>
      </c>
      <c r="I70" s="863"/>
      <c r="J70" s="863"/>
      <c r="K70" s="857"/>
      <c r="L70" s="865"/>
      <c r="M70" s="858"/>
      <c r="N70" s="843"/>
      <c r="O70" s="843"/>
      <c r="P70" s="843"/>
      <c r="Q70" s="843"/>
      <c r="R70" s="843"/>
      <c r="S70" s="843"/>
      <c r="T70" s="843"/>
      <c r="U70" s="843"/>
      <c r="V70" s="843"/>
      <c r="W70" s="843"/>
      <c r="X70" s="843"/>
      <c r="Y70" s="843"/>
      <c r="Z70" s="934" t="s">
        <v>7271</v>
      </c>
      <c r="AA70" s="896" t="s">
        <v>575</v>
      </c>
      <c r="AB70" s="936">
        <v>27851</v>
      </c>
      <c r="AC70" s="866">
        <f t="shared" ca="1" si="0"/>
        <v>50</v>
      </c>
      <c r="AD70" s="937" t="s">
        <v>577</v>
      </c>
      <c r="AE70" s="960" t="s">
        <v>215</v>
      </c>
      <c r="AF70" s="900"/>
      <c r="AG70" s="900"/>
      <c r="AH70" s="882" t="s">
        <v>7311</v>
      </c>
      <c r="AI70" s="858" t="s">
        <v>376</v>
      </c>
      <c r="AJ70" s="883">
        <v>45871</v>
      </c>
      <c r="AK70" s="883">
        <v>46112</v>
      </c>
      <c r="AL70" s="858">
        <v>2</v>
      </c>
      <c r="AM70" s="843"/>
      <c r="AN70" s="843"/>
    </row>
    <row r="71" spans="1:40" ht="30" customHeight="1">
      <c r="A71" s="858">
        <f t="shared" si="15"/>
        <v>9</v>
      </c>
      <c r="B71" s="859" t="s">
        <v>7222</v>
      </c>
      <c r="C71" s="861" t="s">
        <v>4028</v>
      </c>
      <c r="D71" s="863" t="s">
        <v>376</v>
      </c>
      <c r="E71" s="858">
        <v>2</v>
      </c>
      <c r="F71" s="865">
        <v>45995</v>
      </c>
      <c r="G71" s="865">
        <v>46144</v>
      </c>
      <c r="H71" s="865">
        <v>46265</v>
      </c>
      <c r="I71" s="863"/>
      <c r="J71" s="863"/>
      <c r="K71" s="857"/>
      <c r="L71" s="865"/>
      <c r="M71" s="858"/>
      <c r="N71" s="843"/>
      <c r="O71" s="843"/>
      <c r="P71" s="843"/>
      <c r="Q71" s="843"/>
      <c r="R71" s="843"/>
      <c r="S71" s="843"/>
      <c r="T71" s="843"/>
      <c r="U71" s="843"/>
      <c r="V71" s="843"/>
      <c r="W71" s="843"/>
      <c r="X71" s="843"/>
      <c r="Y71" s="843"/>
      <c r="Z71" s="934" t="s">
        <v>7272</v>
      </c>
      <c r="AA71" s="896" t="s">
        <v>581</v>
      </c>
      <c r="AB71" s="936">
        <v>36583</v>
      </c>
      <c r="AC71" s="866">
        <f t="shared" ca="1" si="0"/>
        <v>26</v>
      </c>
      <c r="AD71" s="937" t="s">
        <v>583</v>
      </c>
      <c r="AE71" s="960" t="s">
        <v>215</v>
      </c>
      <c r="AF71" s="900"/>
      <c r="AG71" s="900"/>
      <c r="AH71" s="882" t="s">
        <v>7312</v>
      </c>
      <c r="AI71" s="858" t="s">
        <v>376</v>
      </c>
      <c r="AJ71" s="883">
        <v>45871</v>
      </c>
      <c r="AK71" s="883">
        <v>46112</v>
      </c>
      <c r="AL71" s="858">
        <v>2</v>
      </c>
      <c r="AM71" s="843"/>
      <c r="AN71" s="843"/>
    </row>
    <row r="72" spans="1:40" ht="30" customHeight="1">
      <c r="A72" s="858">
        <f t="shared" si="15"/>
        <v>10</v>
      </c>
      <c r="B72" s="859" t="s">
        <v>7222</v>
      </c>
      <c r="C72" s="861" t="s">
        <v>4038</v>
      </c>
      <c r="D72" s="863" t="s">
        <v>376</v>
      </c>
      <c r="E72" s="858">
        <v>2</v>
      </c>
      <c r="F72" s="865">
        <v>45995</v>
      </c>
      <c r="G72" s="865">
        <v>46144</v>
      </c>
      <c r="H72" s="865">
        <v>46265</v>
      </c>
      <c r="I72" s="863"/>
      <c r="J72" s="863"/>
      <c r="K72" s="857"/>
      <c r="L72" s="865"/>
      <c r="M72" s="858"/>
      <c r="N72" s="843"/>
      <c r="O72" s="843"/>
      <c r="P72" s="843"/>
      <c r="Q72" s="843"/>
      <c r="R72" s="843"/>
      <c r="S72" s="843"/>
      <c r="T72" s="843"/>
      <c r="U72" s="843"/>
      <c r="V72" s="843"/>
      <c r="W72" s="843"/>
      <c r="X72" s="843"/>
      <c r="Y72" s="843"/>
      <c r="Z72" s="934" t="s">
        <v>7274</v>
      </c>
      <c r="AA72" s="967" t="s">
        <v>586</v>
      </c>
      <c r="AB72" s="936">
        <v>30240</v>
      </c>
      <c r="AC72" s="866">
        <f t="shared" ca="1" si="0"/>
        <v>43</v>
      </c>
      <c r="AD72" s="937" t="s">
        <v>588</v>
      </c>
      <c r="AE72" s="960" t="s">
        <v>215</v>
      </c>
      <c r="AF72" s="900"/>
      <c r="AG72" s="900"/>
      <c r="AH72" s="882" t="s">
        <v>3751</v>
      </c>
      <c r="AI72" s="858" t="s">
        <v>376</v>
      </c>
      <c r="AJ72" s="883">
        <v>45902</v>
      </c>
      <c r="AK72" s="883">
        <v>46142</v>
      </c>
      <c r="AL72" s="858">
        <v>2</v>
      </c>
      <c r="AM72" s="843"/>
      <c r="AN72" s="843"/>
    </row>
    <row r="73" spans="1:40" ht="30" customHeight="1">
      <c r="A73" s="858">
        <f t="shared" si="15"/>
        <v>11</v>
      </c>
      <c r="B73" s="859" t="s">
        <v>7222</v>
      </c>
      <c r="C73" s="861" t="s">
        <v>4058</v>
      </c>
      <c r="D73" s="863" t="s">
        <v>376</v>
      </c>
      <c r="E73" s="858">
        <v>2</v>
      </c>
      <c r="F73" s="865">
        <v>46002</v>
      </c>
      <c r="G73" s="865">
        <v>46144</v>
      </c>
      <c r="H73" s="865">
        <v>46265</v>
      </c>
      <c r="I73" s="863"/>
      <c r="J73" s="863"/>
      <c r="K73" s="857"/>
      <c r="L73" s="865"/>
      <c r="M73" s="858"/>
      <c r="N73" s="843"/>
      <c r="O73" s="843"/>
      <c r="P73" s="843"/>
      <c r="Q73" s="843"/>
      <c r="R73" s="843"/>
      <c r="S73" s="843"/>
      <c r="T73" s="843"/>
      <c r="U73" s="843"/>
      <c r="V73" s="843"/>
      <c r="W73" s="843"/>
      <c r="X73" s="843"/>
      <c r="Y73" s="843"/>
      <c r="Z73" s="958"/>
      <c r="AA73" s="968"/>
      <c r="AB73" s="964"/>
      <c r="AC73" s="866">
        <f t="shared" ca="1" si="0"/>
        <v>126</v>
      </c>
      <c r="AD73" s="965"/>
      <c r="AE73" s="900"/>
      <c r="AF73" s="900"/>
      <c r="AG73" s="900"/>
      <c r="AH73" s="861" t="s">
        <v>7249</v>
      </c>
      <c r="AI73" s="858" t="s">
        <v>376</v>
      </c>
      <c r="AJ73" s="883">
        <v>45902</v>
      </c>
      <c r="AK73" s="883">
        <v>46142</v>
      </c>
      <c r="AL73" s="858">
        <v>2</v>
      </c>
      <c r="AM73" s="843"/>
      <c r="AN73" s="843"/>
    </row>
    <row r="74" spans="1:40" ht="30" customHeight="1">
      <c r="A74" s="858">
        <f t="shared" si="15"/>
        <v>12</v>
      </c>
      <c r="B74" s="859" t="s">
        <v>872</v>
      </c>
      <c r="C74" s="861" t="s">
        <v>1781</v>
      </c>
      <c r="D74" s="863" t="s">
        <v>376</v>
      </c>
      <c r="E74" s="858">
        <v>6</v>
      </c>
      <c r="F74" s="865">
        <v>44606</v>
      </c>
      <c r="G74" s="865">
        <v>46144</v>
      </c>
      <c r="H74" s="865">
        <v>46446</v>
      </c>
      <c r="I74" s="863"/>
      <c r="J74" s="863"/>
      <c r="K74" s="857"/>
      <c r="L74" s="865"/>
      <c r="M74" s="858"/>
      <c r="N74" s="843"/>
      <c r="O74" s="843"/>
      <c r="P74" s="843"/>
      <c r="Q74" s="843"/>
      <c r="R74" s="843"/>
      <c r="S74" s="843"/>
      <c r="T74" s="843"/>
      <c r="U74" s="843"/>
      <c r="V74" s="843"/>
      <c r="W74" s="843"/>
      <c r="X74" s="843"/>
      <c r="Y74" s="843"/>
      <c r="Z74" s="946"/>
      <c r="AA74" s="917"/>
      <c r="AB74" s="947"/>
      <c r="AC74" s="866">
        <f t="shared" ca="1" si="0"/>
        <v>126</v>
      </c>
      <c r="AD74" s="948"/>
      <c r="AE74" s="949"/>
      <c r="AF74" s="905"/>
      <c r="AG74" s="905"/>
      <c r="AH74" s="861" t="s">
        <v>3758</v>
      </c>
      <c r="AI74" s="858" t="s">
        <v>376</v>
      </c>
      <c r="AJ74" s="883">
        <v>45902</v>
      </c>
      <c r="AK74" s="883">
        <v>46142</v>
      </c>
      <c r="AL74" s="858">
        <v>2</v>
      </c>
      <c r="AM74" s="843"/>
      <c r="AN74" s="843"/>
    </row>
    <row r="75" spans="1:40" ht="30" customHeight="1">
      <c r="A75" s="858">
        <f t="shared" si="15"/>
        <v>13</v>
      </c>
      <c r="B75" s="859" t="s">
        <v>1069</v>
      </c>
      <c r="C75" s="861" t="s">
        <v>3694</v>
      </c>
      <c r="D75" s="863" t="s">
        <v>376</v>
      </c>
      <c r="E75" s="858">
        <v>3</v>
      </c>
      <c r="F75" s="865">
        <v>45902</v>
      </c>
      <c r="G75" s="865">
        <v>46144</v>
      </c>
      <c r="H75" s="865">
        <v>46265</v>
      </c>
      <c r="I75" s="863"/>
      <c r="J75" s="863"/>
      <c r="K75" s="857"/>
      <c r="L75" s="865"/>
      <c r="M75" s="858"/>
      <c r="N75" s="843"/>
      <c r="O75" s="843"/>
      <c r="P75" s="843"/>
      <c r="Q75" s="843"/>
      <c r="R75" s="843"/>
      <c r="S75" s="843"/>
      <c r="T75" s="843"/>
      <c r="U75" s="843"/>
      <c r="V75" s="843"/>
      <c r="W75" s="843"/>
      <c r="X75" s="843"/>
      <c r="Y75" s="843"/>
      <c r="Z75" s="954" t="s">
        <v>1826</v>
      </c>
      <c r="AA75" s="966" t="s">
        <v>593</v>
      </c>
      <c r="AB75" s="956">
        <v>26358</v>
      </c>
      <c r="AC75" s="866">
        <f t="shared" ca="1" si="0"/>
        <v>54</v>
      </c>
      <c r="AD75" s="957" t="s">
        <v>595</v>
      </c>
      <c r="AE75" s="961" t="s">
        <v>215</v>
      </c>
      <c r="AF75" s="893"/>
      <c r="AG75" s="893"/>
      <c r="AH75" s="861" t="s">
        <v>31</v>
      </c>
      <c r="AI75" s="858" t="s">
        <v>376</v>
      </c>
      <c r="AJ75" s="883">
        <v>45916</v>
      </c>
      <c r="AK75" s="883">
        <v>46173</v>
      </c>
      <c r="AL75" s="858">
        <v>2</v>
      </c>
      <c r="AM75" s="843"/>
      <c r="AN75" s="843"/>
    </row>
    <row r="76" spans="1:40" ht="30" customHeight="1">
      <c r="A76" s="858">
        <f t="shared" si="15"/>
        <v>14</v>
      </c>
      <c r="B76" s="859" t="s">
        <v>1069</v>
      </c>
      <c r="C76" s="861" t="s">
        <v>3703</v>
      </c>
      <c r="D76" s="863" t="s">
        <v>376</v>
      </c>
      <c r="E76" s="858">
        <v>3</v>
      </c>
      <c r="F76" s="865">
        <v>45902</v>
      </c>
      <c r="G76" s="865">
        <v>46144</v>
      </c>
      <c r="H76" s="865">
        <v>46265</v>
      </c>
      <c r="I76" s="863"/>
      <c r="J76" s="863"/>
      <c r="K76" s="857"/>
      <c r="L76" s="865"/>
      <c r="M76" s="858"/>
      <c r="N76" s="843"/>
      <c r="O76" s="843"/>
      <c r="P76" s="843"/>
      <c r="Q76" s="843"/>
      <c r="R76" s="843"/>
      <c r="S76" s="843"/>
      <c r="T76" s="843"/>
      <c r="U76" s="843"/>
      <c r="V76" s="843"/>
      <c r="W76" s="843"/>
      <c r="X76" s="843"/>
      <c r="Y76" s="843"/>
      <c r="Z76" s="934" t="s">
        <v>88</v>
      </c>
      <c r="AA76" s="896" t="s">
        <v>2276</v>
      </c>
      <c r="AB76" s="936">
        <v>30982</v>
      </c>
      <c r="AC76" s="866">
        <f t="shared" ca="1" si="0"/>
        <v>41</v>
      </c>
      <c r="AD76" s="937" t="s">
        <v>2277</v>
      </c>
      <c r="AE76" s="960" t="s">
        <v>215</v>
      </c>
      <c r="AF76" s="900"/>
      <c r="AG76" s="900"/>
      <c r="AH76" s="861" t="s">
        <v>4028</v>
      </c>
      <c r="AI76" s="858" t="s">
        <v>376</v>
      </c>
      <c r="AJ76" s="883">
        <v>45995</v>
      </c>
      <c r="AK76" s="883">
        <v>46142</v>
      </c>
      <c r="AL76" s="858">
        <v>1</v>
      </c>
      <c r="AM76" s="843"/>
      <c r="AN76" s="843"/>
    </row>
    <row r="77" spans="1:40" ht="30" customHeight="1">
      <c r="A77" s="858">
        <f t="shared" si="15"/>
        <v>15</v>
      </c>
      <c r="B77" s="859" t="s">
        <v>1069</v>
      </c>
      <c r="C77" s="861" t="s">
        <v>3711</v>
      </c>
      <c r="D77" s="863" t="s">
        <v>376</v>
      </c>
      <c r="E77" s="858">
        <v>3</v>
      </c>
      <c r="F77" s="865">
        <v>45902</v>
      </c>
      <c r="G77" s="865">
        <v>46144</v>
      </c>
      <c r="H77" s="865">
        <v>46265</v>
      </c>
      <c r="I77" s="863"/>
      <c r="J77" s="863"/>
      <c r="K77" s="857"/>
      <c r="L77" s="865"/>
      <c r="M77" s="858"/>
      <c r="N77" s="843"/>
      <c r="O77" s="843"/>
      <c r="P77" s="843"/>
      <c r="Q77" s="843"/>
      <c r="R77" s="843"/>
      <c r="S77" s="843"/>
      <c r="T77" s="843"/>
      <c r="U77" s="843"/>
      <c r="V77" s="843"/>
      <c r="W77" s="843"/>
      <c r="X77" s="843"/>
      <c r="Y77" s="843"/>
      <c r="Z77" s="934" t="s">
        <v>96</v>
      </c>
      <c r="AA77" s="896" t="s">
        <v>712</v>
      </c>
      <c r="AB77" s="936">
        <v>30369</v>
      </c>
      <c r="AC77" s="866">
        <f t="shared" ca="1" si="0"/>
        <v>43</v>
      </c>
      <c r="AD77" s="937" t="s">
        <v>714</v>
      </c>
      <c r="AE77" s="960" t="s">
        <v>215</v>
      </c>
      <c r="AF77" s="900"/>
      <c r="AG77" s="900"/>
      <c r="AH77" s="861" t="s">
        <v>4035</v>
      </c>
      <c r="AI77" s="858" t="s">
        <v>376</v>
      </c>
      <c r="AJ77" s="883">
        <v>45995</v>
      </c>
      <c r="AK77" s="883">
        <v>46142</v>
      </c>
      <c r="AL77" s="858">
        <v>1</v>
      </c>
      <c r="AM77" s="843"/>
      <c r="AN77" s="843"/>
    </row>
    <row r="78" spans="1:40" ht="30" customHeight="1">
      <c r="A78" s="858">
        <f t="shared" si="15"/>
        <v>16</v>
      </c>
      <c r="B78" s="859" t="s">
        <v>3141</v>
      </c>
      <c r="C78" s="861" t="s">
        <v>4112</v>
      </c>
      <c r="D78" s="863" t="s">
        <v>376</v>
      </c>
      <c r="E78" s="858">
        <v>2</v>
      </c>
      <c r="F78" s="865">
        <v>46002</v>
      </c>
      <c r="G78" s="865">
        <v>46144</v>
      </c>
      <c r="H78" s="865">
        <v>46265</v>
      </c>
      <c r="I78" s="863"/>
      <c r="J78" s="863"/>
      <c r="K78" s="857"/>
      <c r="L78" s="865"/>
      <c r="M78" s="858"/>
      <c r="N78" s="843"/>
      <c r="O78" s="843"/>
      <c r="P78" s="843"/>
      <c r="Q78" s="843"/>
      <c r="R78" s="843"/>
      <c r="S78" s="843"/>
      <c r="T78" s="843"/>
      <c r="U78" s="843"/>
      <c r="V78" s="843"/>
      <c r="W78" s="843"/>
      <c r="X78" s="843"/>
      <c r="Y78" s="843"/>
      <c r="Z78" s="930" t="s">
        <v>90</v>
      </c>
      <c r="AA78" s="931" t="s">
        <v>599</v>
      </c>
      <c r="AB78" s="890">
        <v>30682</v>
      </c>
      <c r="AC78" s="866">
        <f t="shared" ca="1" si="0"/>
        <v>42</v>
      </c>
      <c r="AD78" s="891" t="s">
        <v>601</v>
      </c>
      <c r="AE78" s="932" t="s">
        <v>276</v>
      </c>
      <c r="AF78" s="933"/>
      <c r="AG78" s="933"/>
      <c r="AH78" s="861" t="s">
        <v>4038</v>
      </c>
      <c r="AI78" s="858" t="s">
        <v>376</v>
      </c>
      <c r="AJ78" s="883">
        <v>45995</v>
      </c>
      <c r="AK78" s="883">
        <v>46142</v>
      </c>
      <c r="AL78" s="858">
        <v>1</v>
      </c>
      <c r="AM78" s="843"/>
      <c r="AN78" s="843"/>
    </row>
    <row r="79" spans="1:40" ht="30" customHeight="1">
      <c r="A79" s="858">
        <f t="shared" si="15"/>
        <v>17</v>
      </c>
      <c r="B79" s="859" t="s">
        <v>7227</v>
      </c>
      <c r="C79" s="861" t="s">
        <v>7265</v>
      </c>
      <c r="D79" s="863" t="s">
        <v>376</v>
      </c>
      <c r="E79" s="858">
        <v>5</v>
      </c>
      <c r="F79" s="865">
        <v>44958</v>
      </c>
      <c r="G79" s="865">
        <v>46144</v>
      </c>
      <c r="H79" s="865">
        <v>46507</v>
      </c>
      <c r="I79" s="863"/>
      <c r="J79" s="863"/>
      <c r="K79" s="857"/>
      <c r="L79" s="865"/>
      <c r="M79" s="858"/>
      <c r="N79" s="843"/>
      <c r="O79" s="843"/>
      <c r="P79" s="843"/>
      <c r="Q79" s="843"/>
      <c r="R79" s="843"/>
      <c r="S79" s="843"/>
      <c r="T79" s="843"/>
      <c r="U79" s="843"/>
      <c r="V79" s="843"/>
      <c r="W79" s="843"/>
      <c r="X79" s="843"/>
      <c r="Y79" s="843"/>
      <c r="Z79" s="952" t="s">
        <v>54</v>
      </c>
      <c r="AA79" s="953" t="s">
        <v>277</v>
      </c>
      <c r="AB79" s="897">
        <v>29770</v>
      </c>
      <c r="AC79" s="866">
        <f t="shared" ca="1" si="0"/>
        <v>45</v>
      </c>
      <c r="AD79" s="898" t="s">
        <v>279</v>
      </c>
      <c r="AE79" s="969" t="s">
        <v>276</v>
      </c>
      <c r="AF79" s="970"/>
      <c r="AG79" s="970"/>
      <c r="AH79" s="861" t="s">
        <v>4055</v>
      </c>
      <c r="AI79" s="858" t="s">
        <v>376</v>
      </c>
      <c r="AJ79" s="883">
        <v>45995</v>
      </c>
      <c r="AK79" s="883">
        <v>46142</v>
      </c>
      <c r="AL79" s="858">
        <v>1</v>
      </c>
      <c r="AM79" s="843"/>
      <c r="AN79" s="843"/>
    </row>
    <row r="80" spans="1:40" ht="30" customHeight="1">
      <c r="A80" s="858">
        <f t="shared" si="15"/>
        <v>18</v>
      </c>
      <c r="B80" s="859" t="s">
        <v>7227</v>
      </c>
      <c r="C80" s="861" t="s">
        <v>102</v>
      </c>
      <c r="D80" s="863" t="s">
        <v>376</v>
      </c>
      <c r="E80" s="858">
        <v>5</v>
      </c>
      <c r="F80" s="865">
        <v>44958</v>
      </c>
      <c r="G80" s="865">
        <v>46144</v>
      </c>
      <c r="H80" s="865">
        <v>46507</v>
      </c>
      <c r="I80" s="863"/>
      <c r="J80" s="863"/>
      <c r="K80" s="857"/>
      <c r="L80" s="865"/>
      <c r="M80" s="858"/>
      <c r="N80" s="843"/>
      <c r="O80" s="843"/>
      <c r="P80" s="843"/>
      <c r="Q80" s="843"/>
      <c r="R80" s="843"/>
      <c r="S80" s="843"/>
      <c r="T80" s="843"/>
      <c r="U80" s="843"/>
      <c r="V80" s="843"/>
      <c r="W80" s="843"/>
      <c r="X80" s="843"/>
      <c r="Y80" s="843"/>
      <c r="Z80" s="952" t="s">
        <v>91</v>
      </c>
      <c r="AA80" s="953" t="s">
        <v>608</v>
      </c>
      <c r="AB80" s="897">
        <v>34820</v>
      </c>
      <c r="AC80" s="866">
        <f t="shared" ca="1" si="0"/>
        <v>31</v>
      </c>
      <c r="AD80" s="898" t="s">
        <v>609</v>
      </c>
      <c r="AE80" s="969" t="s">
        <v>276</v>
      </c>
      <c r="AF80" s="970"/>
      <c r="AG80" s="970"/>
      <c r="AH80" s="861" t="s">
        <v>4058</v>
      </c>
      <c r="AI80" s="858" t="s">
        <v>376</v>
      </c>
      <c r="AJ80" s="883">
        <v>46002</v>
      </c>
      <c r="AK80" s="883">
        <v>46142</v>
      </c>
      <c r="AL80" s="858">
        <v>1</v>
      </c>
      <c r="AM80" s="843"/>
      <c r="AN80" s="843"/>
    </row>
    <row r="81" spans="1:40" ht="30" customHeight="1">
      <c r="A81" s="858">
        <f t="shared" si="15"/>
        <v>19</v>
      </c>
      <c r="B81" s="859" t="s">
        <v>7227</v>
      </c>
      <c r="C81" s="861" t="s">
        <v>7269</v>
      </c>
      <c r="D81" s="863" t="s">
        <v>376</v>
      </c>
      <c r="E81" s="858">
        <v>5</v>
      </c>
      <c r="F81" s="865">
        <v>44958</v>
      </c>
      <c r="G81" s="865">
        <v>46144</v>
      </c>
      <c r="H81" s="865">
        <v>46507</v>
      </c>
      <c r="I81" s="863"/>
      <c r="J81" s="863"/>
      <c r="K81" s="857"/>
      <c r="L81" s="865"/>
      <c r="M81" s="858"/>
      <c r="N81" s="843"/>
      <c r="O81" s="843"/>
      <c r="P81" s="843"/>
      <c r="Q81" s="843"/>
      <c r="R81" s="843"/>
      <c r="S81" s="843"/>
      <c r="T81" s="843"/>
      <c r="U81" s="843"/>
      <c r="V81" s="843"/>
      <c r="W81" s="843"/>
      <c r="X81" s="843"/>
      <c r="Y81" s="843"/>
      <c r="Z81" s="934" t="s">
        <v>7239</v>
      </c>
      <c r="AA81" s="971" t="s">
        <v>216</v>
      </c>
      <c r="AB81" s="936">
        <v>36303</v>
      </c>
      <c r="AC81" s="866">
        <f t="shared" ca="1" si="0"/>
        <v>27</v>
      </c>
      <c r="AD81" s="937" t="s">
        <v>218</v>
      </c>
      <c r="AE81" s="960" t="s">
        <v>215</v>
      </c>
      <c r="AF81" s="900"/>
      <c r="AG81" s="900"/>
      <c r="AH81" s="861" t="s">
        <v>4061</v>
      </c>
      <c r="AI81" s="894" t="s">
        <v>246</v>
      </c>
      <c r="AJ81" s="883">
        <v>46055</v>
      </c>
      <c r="AK81" s="883">
        <v>46173</v>
      </c>
      <c r="AL81" s="858">
        <v>1</v>
      </c>
      <c r="AM81" s="843"/>
      <c r="AN81" s="843"/>
    </row>
    <row r="82" spans="1:40" ht="30" customHeight="1">
      <c r="A82" s="858">
        <f t="shared" si="15"/>
        <v>20</v>
      </c>
      <c r="B82" s="859" t="s">
        <v>7227</v>
      </c>
      <c r="C82" s="861" t="s">
        <v>3715</v>
      </c>
      <c r="D82" s="863" t="s">
        <v>376</v>
      </c>
      <c r="E82" s="858">
        <v>3</v>
      </c>
      <c r="F82" s="865">
        <v>45871</v>
      </c>
      <c r="G82" s="865">
        <v>46144</v>
      </c>
      <c r="H82" s="865">
        <v>46265</v>
      </c>
      <c r="I82" s="863"/>
      <c r="J82" s="863"/>
      <c r="K82" s="857"/>
      <c r="L82" s="865"/>
      <c r="M82" s="858"/>
      <c r="N82" s="843"/>
      <c r="O82" s="843"/>
      <c r="P82" s="843"/>
      <c r="Q82" s="843"/>
      <c r="R82" s="843"/>
      <c r="S82" s="843"/>
      <c r="T82" s="843"/>
      <c r="U82" s="843"/>
      <c r="V82" s="843"/>
      <c r="W82" s="843"/>
      <c r="X82" s="843"/>
      <c r="Y82" s="843"/>
      <c r="Z82" s="934" t="s">
        <v>1829</v>
      </c>
      <c r="AA82" s="971" t="s">
        <v>614</v>
      </c>
      <c r="AB82" s="936">
        <v>33912</v>
      </c>
      <c r="AC82" s="866">
        <f t="shared" ca="1" si="0"/>
        <v>33</v>
      </c>
      <c r="AD82" s="937" t="s">
        <v>616</v>
      </c>
      <c r="AE82" s="960" t="s">
        <v>613</v>
      </c>
      <c r="AF82" s="900"/>
      <c r="AG82" s="900"/>
      <c r="AH82" s="861" t="s">
        <v>1959</v>
      </c>
      <c r="AI82" s="858" t="s">
        <v>1790</v>
      </c>
      <c r="AJ82" s="883">
        <v>46069</v>
      </c>
      <c r="AK82" s="883">
        <v>46188</v>
      </c>
      <c r="AL82" s="858">
        <v>1</v>
      </c>
      <c r="AM82" s="843"/>
      <c r="AN82" s="843"/>
    </row>
    <row r="83" spans="1:40" ht="30" customHeight="1">
      <c r="A83" s="858">
        <f t="shared" si="15"/>
        <v>21</v>
      </c>
      <c r="B83" s="859" t="s">
        <v>1318</v>
      </c>
      <c r="C83" s="861" t="s">
        <v>3721</v>
      </c>
      <c r="D83" s="863" t="s">
        <v>376</v>
      </c>
      <c r="E83" s="858">
        <v>3</v>
      </c>
      <c r="F83" s="865">
        <v>45902</v>
      </c>
      <c r="G83" s="865">
        <v>46144</v>
      </c>
      <c r="H83" s="865">
        <v>46265</v>
      </c>
      <c r="I83" s="863"/>
      <c r="J83" s="863"/>
      <c r="K83" s="857"/>
      <c r="L83" s="865"/>
      <c r="M83" s="858"/>
      <c r="N83" s="843"/>
      <c r="O83" s="843"/>
      <c r="P83" s="843"/>
      <c r="Q83" s="843"/>
      <c r="R83" s="843"/>
      <c r="S83" s="843"/>
      <c r="T83" s="843"/>
      <c r="U83" s="843"/>
      <c r="V83" s="843"/>
      <c r="W83" s="843"/>
      <c r="X83" s="843"/>
      <c r="Y83" s="843"/>
      <c r="Z83" s="937" t="s">
        <v>7311</v>
      </c>
      <c r="AA83" s="971" t="s">
        <v>748</v>
      </c>
      <c r="AB83" s="936">
        <v>35166</v>
      </c>
      <c r="AC83" s="866">
        <f t="shared" ca="1" si="0"/>
        <v>30</v>
      </c>
      <c r="AD83" s="937" t="s">
        <v>749</v>
      </c>
      <c r="AE83" s="960" t="s">
        <v>727</v>
      </c>
      <c r="AF83" s="900"/>
      <c r="AG83" s="900"/>
      <c r="AH83" s="861" t="s">
        <v>1781</v>
      </c>
      <c r="AI83" s="858" t="s">
        <v>376</v>
      </c>
      <c r="AJ83" s="883">
        <v>44606</v>
      </c>
      <c r="AK83" s="883">
        <v>46142</v>
      </c>
      <c r="AL83" s="858">
        <v>5</v>
      </c>
      <c r="AM83" s="843">
        <f ca="1">DATEDIF(AJ83,TODAY(),"M")</f>
        <v>55</v>
      </c>
      <c r="AN83" s="843">
        <f ca="1">AM83/12</f>
        <v>4.583333333333333</v>
      </c>
    </row>
    <row r="84" spans="1:40" ht="30" customHeight="1">
      <c r="A84" s="858">
        <f t="shared" si="15"/>
        <v>22</v>
      </c>
      <c r="B84" s="859" t="s">
        <v>1318</v>
      </c>
      <c r="C84" s="861" t="s">
        <v>3726</v>
      </c>
      <c r="D84" s="863" t="s">
        <v>376</v>
      </c>
      <c r="E84" s="858">
        <v>3</v>
      </c>
      <c r="F84" s="865">
        <v>45902</v>
      </c>
      <c r="G84" s="865">
        <v>46144</v>
      </c>
      <c r="H84" s="865">
        <v>46265</v>
      </c>
      <c r="I84" s="863"/>
      <c r="J84" s="863"/>
      <c r="K84" s="857"/>
      <c r="L84" s="865"/>
      <c r="M84" s="858"/>
      <c r="N84" s="843"/>
      <c r="O84" s="843"/>
      <c r="P84" s="843"/>
      <c r="Q84" s="843"/>
      <c r="R84" s="843"/>
      <c r="S84" s="843"/>
      <c r="T84" s="843"/>
      <c r="U84" s="843"/>
      <c r="V84" s="843"/>
      <c r="W84" s="843"/>
      <c r="X84" s="843"/>
      <c r="Y84" s="843"/>
      <c r="Z84" s="930" t="s">
        <v>1846</v>
      </c>
      <c r="AA84" s="931" t="s">
        <v>620</v>
      </c>
      <c r="AB84" s="890">
        <v>29439</v>
      </c>
      <c r="AC84" s="866">
        <f t="shared" ca="1" si="0"/>
        <v>46</v>
      </c>
      <c r="AD84" s="891" t="s">
        <v>621</v>
      </c>
      <c r="AE84" s="932" t="s">
        <v>613</v>
      </c>
      <c r="AF84" s="933"/>
      <c r="AG84" s="933"/>
      <c r="AH84" s="861" t="s">
        <v>1776</v>
      </c>
      <c r="AI84" s="858" t="s">
        <v>376</v>
      </c>
      <c r="AJ84" s="883">
        <v>44739</v>
      </c>
      <c r="AK84" s="883">
        <v>46202</v>
      </c>
      <c r="AL84" s="858">
        <v>4</v>
      </c>
      <c r="AM84" s="843"/>
      <c r="AN84" s="843"/>
    </row>
    <row r="85" spans="1:40" ht="30" customHeight="1">
      <c r="A85" s="858">
        <f t="shared" si="15"/>
        <v>23</v>
      </c>
      <c r="B85" s="859" t="s">
        <v>1318</v>
      </c>
      <c r="C85" s="861" t="s">
        <v>3735</v>
      </c>
      <c r="D85" s="863" t="s">
        <v>376</v>
      </c>
      <c r="E85" s="858">
        <v>3</v>
      </c>
      <c r="F85" s="865">
        <v>45902</v>
      </c>
      <c r="G85" s="865">
        <v>46144</v>
      </c>
      <c r="H85" s="865">
        <v>46265</v>
      </c>
      <c r="I85" s="863"/>
      <c r="J85" s="863"/>
      <c r="K85" s="857"/>
      <c r="L85" s="865"/>
      <c r="M85" s="858"/>
      <c r="N85" s="843"/>
      <c r="O85" s="843"/>
      <c r="P85" s="843"/>
      <c r="Q85" s="843"/>
      <c r="R85" s="843"/>
      <c r="S85" s="843"/>
      <c r="T85" s="843"/>
      <c r="U85" s="843"/>
      <c r="V85" s="843"/>
      <c r="W85" s="843"/>
      <c r="X85" s="843"/>
      <c r="Y85" s="843"/>
      <c r="Z85" s="934" t="s">
        <v>7307</v>
      </c>
      <c r="AA85" s="971" t="s">
        <v>728</v>
      </c>
      <c r="AB85" s="936">
        <v>34850</v>
      </c>
      <c r="AC85" s="866">
        <f t="shared" ca="1" si="0"/>
        <v>31</v>
      </c>
      <c r="AD85" s="937" t="s">
        <v>730</v>
      </c>
      <c r="AE85" s="960" t="s">
        <v>727</v>
      </c>
      <c r="AF85" s="900"/>
      <c r="AG85" s="900"/>
      <c r="AH85" s="861" t="s">
        <v>1786</v>
      </c>
      <c r="AI85" s="858" t="s">
        <v>801</v>
      </c>
      <c r="AJ85" s="883">
        <v>45474</v>
      </c>
      <c r="AK85" s="883">
        <v>46081</v>
      </c>
      <c r="AL85" s="858">
        <v>3</v>
      </c>
      <c r="AM85" s="843"/>
      <c r="AN85" s="843"/>
    </row>
    <row r="86" spans="1:40" ht="30" customHeight="1">
      <c r="A86" s="858">
        <f t="shared" si="15"/>
        <v>24</v>
      </c>
      <c r="B86" s="859" t="s">
        <v>1318</v>
      </c>
      <c r="C86" s="861" t="s">
        <v>3746</v>
      </c>
      <c r="D86" s="863" t="s">
        <v>376</v>
      </c>
      <c r="E86" s="858">
        <v>3</v>
      </c>
      <c r="F86" s="865">
        <v>45902</v>
      </c>
      <c r="G86" s="865">
        <v>46144</v>
      </c>
      <c r="H86" s="865">
        <v>46265</v>
      </c>
      <c r="I86" s="863"/>
      <c r="J86" s="863"/>
      <c r="K86" s="857"/>
      <c r="L86" s="865"/>
      <c r="M86" s="858"/>
      <c r="N86" s="843"/>
      <c r="O86" s="843"/>
      <c r="P86" s="843"/>
      <c r="Q86" s="843"/>
      <c r="R86" s="843"/>
      <c r="S86" s="843"/>
      <c r="T86" s="843"/>
      <c r="U86" s="843"/>
      <c r="V86" s="843"/>
      <c r="W86" s="843"/>
      <c r="X86" s="843"/>
      <c r="Y86" s="843"/>
      <c r="Z86" s="934" t="s">
        <v>7308</v>
      </c>
      <c r="AA86" s="971" t="s">
        <v>734</v>
      </c>
      <c r="AB86" s="936">
        <v>33728</v>
      </c>
      <c r="AC86" s="866">
        <f t="shared" ca="1" si="0"/>
        <v>34</v>
      </c>
      <c r="AD86" s="937" t="s">
        <v>736</v>
      </c>
      <c r="AE86" s="960" t="s">
        <v>727</v>
      </c>
      <c r="AF86" s="900"/>
      <c r="AG86" s="900"/>
      <c r="AH86" s="861" t="s">
        <v>3644</v>
      </c>
      <c r="AI86" s="858" t="s">
        <v>376</v>
      </c>
      <c r="AJ86" s="883">
        <v>45901</v>
      </c>
      <c r="AK86" s="883">
        <v>46142</v>
      </c>
      <c r="AL86" s="858">
        <v>2</v>
      </c>
      <c r="AM86" s="843"/>
      <c r="AN86" s="843"/>
    </row>
    <row r="87" spans="1:40" ht="30" customHeight="1">
      <c r="A87" s="858">
        <f t="shared" si="15"/>
        <v>25</v>
      </c>
      <c r="B87" s="859" t="s">
        <v>1318</v>
      </c>
      <c r="C87" s="861" t="s">
        <v>3730</v>
      </c>
      <c r="D87" s="959" t="s">
        <v>246</v>
      </c>
      <c r="E87" s="858">
        <v>3</v>
      </c>
      <c r="F87" s="865">
        <v>45902</v>
      </c>
      <c r="G87" s="865">
        <v>46144</v>
      </c>
      <c r="H87" s="865">
        <v>46265</v>
      </c>
      <c r="I87" s="863"/>
      <c r="J87" s="863"/>
      <c r="K87" s="857"/>
      <c r="L87" s="865"/>
      <c r="M87" s="858"/>
      <c r="N87" s="843"/>
      <c r="O87" s="843"/>
      <c r="P87" s="843"/>
      <c r="Q87" s="843"/>
      <c r="R87" s="843"/>
      <c r="S87" s="843"/>
      <c r="T87" s="843"/>
      <c r="U87" s="843"/>
      <c r="V87" s="843"/>
      <c r="W87" s="843"/>
      <c r="X87" s="843"/>
      <c r="Y87" s="843"/>
      <c r="Z87" s="934" t="s">
        <v>7310</v>
      </c>
      <c r="AA87" s="971" t="s">
        <v>740</v>
      </c>
      <c r="AB87" s="936">
        <v>35066</v>
      </c>
      <c r="AC87" s="866">
        <f t="shared" ca="1" si="0"/>
        <v>30</v>
      </c>
      <c r="AD87" s="937" t="s">
        <v>742</v>
      </c>
      <c r="AE87" s="960" t="s">
        <v>727</v>
      </c>
      <c r="AF87" s="900"/>
      <c r="AG87" s="900"/>
      <c r="AH87" s="861" t="s">
        <v>3637</v>
      </c>
      <c r="AI87" s="858" t="s">
        <v>376</v>
      </c>
      <c r="AJ87" s="883">
        <v>45901</v>
      </c>
      <c r="AK87" s="883">
        <v>46142</v>
      </c>
      <c r="AL87" s="858">
        <v>2</v>
      </c>
      <c r="AM87" s="843"/>
      <c r="AN87" s="843"/>
    </row>
    <row r="88" spans="1:40" ht="30" customHeight="1">
      <c r="A88" s="858">
        <f t="shared" si="15"/>
        <v>26</v>
      </c>
      <c r="B88" s="859" t="s">
        <v>1318</v>
      </c>
      <c r="C88" s="861" t="s">
        <v>3741</v>
      </c>
      <c r="D88" s="959" t="s">
        <v>246</v>
      </c>
      <c r="E88" s="858">
        <v>3</v>
      </c>
      <c r="F88" s="865">
        <v>45902</v>
      </c>
      <c r="G88" s="865">
        <v>46144</v>
      </c>
      <c r="H88" s="865">
        <v>46265</v>
      </c>
      <c r="I88" s="863"/>
      <c r="J88" s="863"/>
      <c r="K88" s="857"/>
      <c r="L88" s="865"/>
      <c r="M88" s="858"/>
      <c r="N88" s="843"/>
      <c r="O88" s="843"/>
      <c r="P88" s="843"/>
      <c r="Q88" s="843"/>
      <c r="R88" s="843"/>
      <c r="S88" s="843"/>
      <c r="T88" s="843"/>
      <c r="U88" s="843"/>
      <c r="V88" s="843"/>
      <c r="W88" s="843"/>
      <c r="X88" s="843"/>
      <c r="Y88" s="843"/>
      <c r="Z88" s="934" t="s">
        <v>7312</v>
      </c>
      <c r="AA88" s="971" t="s">
        <v>753</v>
      </c>
      <c r="AB88" s="936">
        <v>36809</v>
      </c>
      <c r="AC88" s="866">
        <f t="shared" ca="1" si="0"/>
        <v>25</v>
      </c>
      <c r="AD88" s="937" t="s">
        <v>755</v>
      </c>
      <c r="AE88" s="960" t="s">
        <v>727</v>
      </c>
      <c r="AF88" s="900"/>
      <c r="AG88" s="900"/>
      <c r="AH88" s="861" t="s">
        <v>3627</v>
      </c>
      <c r="AI88" s="858" t="s">
        <v>376</v>
      </c>
      <c r="AJ88" s="883">
        <v>45901</v>
      </c>
      <c r="AK88" s="883">
        <v>46142</v>
      </c>
      <c r="AL88" s="858">
        <v>2</v>
      </c>
      <c r="AM88" s="843"/>
      <c r="AN88" s="843"/>
    </row>
    <row r="89" spans="1:40" ht="30" customHeight="1">
      <c r="A89" s="858">
        <f t="shared" si="15"/>
        <v>27</v>
      </c>
      <c r="B89" s="859" t="s">
        <v>7231</v>
      </c>
      <c r="C89" s="861" t="s">
        <v>3565</v>
      </c>
      <c r="D89" s="863" t="s">
        <v>376</v>
      </c>
      <c r="E89" s="858">
        <v>3</v>
      </c>
      <c r="F89" s="865">
        <v>45887</v>
      </c>
      <c r="G89" s="865">
        <v>46144</v>
      </c>
      <c r="H89" s="865">
        <v>46265</v>
      </c>
      <c r="I89" s="863"/>
      <c r="J89" s="863"/>
      <c r="K89" s="857"/>
      <c r="L89" s="865"/>
      <c r="M89" s="858"/>
      <c r="N89" s="843"/>
      <c r="O89" s="843"/>
      <c r="P89" s="843"/>
      <c r="Q89" s="843"/>
      <c r="R89" s="843"/>
      <c r="S89" s="843"/>
      <c r="T89" s="843"/>
      <c r="U89" s="843"/>
      <c r="V89" s="843"/>
      <c r="W89" s="843"/>
      <c r="X89" s="843"/>
      <c r="Y89" s="843"/>
      <c r="Z89" s="934" t="s">
        <v>1837</v>
      </c>
      <c r="AA89" s="971" t="s">
        <v>627</v>
      </c>
      <c r="AB89" s="936">
        <v>38642</v>
      </c>
      <c r="AC89" s="866">
        <f t="shared" ca="1" si="0"/>
        <v>20</v>
      </c>
      <c r="AD89" s="937" t="s">
        <v>628</v>
      </c>
      <c r="AE89" s="960" t="s">
        <v>613</v>
      </c>
      <c r="AF89" s="900"/>
      <c r="AG89" s="900"/>
      <c r="AH89" s="882" t="s">
        <v>1794</v>
      </c>
      <c r="AI89" s="858" t="s">
        <v>376</v>
      </c>
      <c r="AJ89" s="883">
        <v>45854</v>
      </c>
      <c r="AK89" s="883">
        <v>46112</v>
      </c>
      <c r="AL89" s="858">
        <v>2</v>
      </c>
      <c r="AM89" s="843"/>
      <c r="AN89" s="843"/>
    </row>
    <row r="90" spans="1:40" ht="30" customHeight="1">
      <c r="A90" s="858">
        <f t="shared" si="15"/>
        <v>28</v>
      </c>
      <c r="B90" s="859" t="s">
        <v>7231</v>
      </c>
      <c r="C90" s="861" t="s">
        <v>3590</v>
      </c>
      <c r="D90" s="863" t="s">
        <v>376</v>
      </c>
      <c r="E90" s="858">
        <v>3</v>
      </c>
      <c r="F90" s="865">
        <v>45895</v>
      </c>
      <c r="G90" s="865">
        <v>46144</v>
      </c>
      <c r="H90" s="865">
        <v>46265</v>
      </c>
      <c r="I90" s="863"/>
      <c r="J90" s="863"/>
      <c r="K90" s="857"/>
      <c r="L90" s="865"/>
      <c r="M90" s="858"/>
      <c r="N90" s="843"/>
      <c r="O90" s="843"/>
      <c r="P90" s="843"/>
      <c r="Q90" s="843"/>
      <c r="R90" s="843"/>
      <c r="S90" s="843"/>
      <c r="T90" s="843"/>
      <c r="U90" s="843"/>
      <c r="V90" s="843"/>
      <c r="W90" s="843"/>
      <c r="X90" s="843"/>
      <c r="Y90" s="843"/>
      <c r="Z90" s="934" t="s">
        <v>3414</v>
      </c>
      <c r="AA90" s="971" t="s">
        <v>2300</v>
      </c>
      <c r="AB90" s="936">
        <v>36192</v>
      </c>
      <c r="AC90" s="866">
        <f t="shared" ca="1" si="0"/>
        <v>27</v>
      </c>
      <c r="AD90" s="937" t="s">
        <v>2302</v>
      </c>
      <c r="AE90" s="960" t="s">
        <v>613</v>
      </c>
      <c r="AF90" s="900"/>
      <c r="AG90" s="900"/>
      <c r="AH90" s="861" t="s">
        <v>1798</v>
      </c>
      <c r="AI90" s="858" t="s">
        <v>376</v>
      </c>
      <c r="AJ90" s="883">
        <v>45854</v>
      </c>
      <c r="AK90" s="883">
        <v>46112</v>
      </c>
      <c r="AL90" s="858">
        <v>2</v>
      </c>
      <c r="AM90" s="843"/>
      <c r="AN90" s="843"/>
    </row>
    <row r="91" spans="1:40" ht="30" customHeight="1">
      <c r="A91" s="858">
        <f t="shared" si="15"/>
        <v>29</v>
      </c>
      <c r="B91" s="859" t="s">
        <v>7231</v>
      </c>
      <c r="C91" s="861" t="s">
        <v>4174</v>
      </c>
      <c r="D91" s="863" t="s">
        <v>376</v>
      </c>
      <c r="E91" s="858">
        <v>2</v>
      </c>
      <c r="F91" s="865">
        <v>46027</v>
      </c>
      <c r="G91" s="865">
        <v>46144</v>
      </c>
      <c r="H91" s="865">
        <v>46265</v>
      </c>
      <c r="I91" s="863"/>
      <c r="J91" s="863"/>
      <c r="K91" s="857"/>
      <c r="L91" s="865"/>
      <c r="M91" s="858"/>
      <c r="N91" s="843"/>
      <c r="O91" s="843"/>
      <c r="P91" s="843"/>
      <c r="Q91" s="843"/>
      <c r="R91" s="843"/>
      <c r="S91" s="843"/>
      <c r="T91" s="843"/>
      <c r="U91" s="843"/>
      <c r="V91" s="843"/>
      <c r="W91" s="843"/>
      <c r="X91" s="843"/>
      <c r="Y91" s="843"/>
      <c r="Z91" s="934" t="s">
        <v>1840</v>
      </c>
      <c r="AA91" s="971" t="s">
        <v>631</v>
      </c>
      <c r="AB91" s="936">
        <v>28181</v>
      </c>
      <c r="AC91" s="866">
        <f t="shared" ca="1" si="0"/>
        <v>49</v>
      </c>
      <c r="AD91" s="937" t="s">
        <v>632</v>
      </c>
      <c r="AE91" s="960" t="s">
        <v>613</v>
      </c>
      <c r="AF91" s="900"/>
      <c r="AG91" s="900"/>
      <c r="AH91" s="861" t="s">
        <v>32</v>
      </c>
      <c r="AI91" s="858" t="s">
        <v>376</v>
      </c>
      <c r="AJ91" s="883">
        <v>45854</v>
      </c>
      <c r="AK91" s="883">
        <v>46112</v>
      </c>
      <c r="AL91" s="858">
        <v>2</v>
      </c>
      <c r="AM91" s="843"/>
      <c r="AN91" s="843"/>
    </row>
    <row r="92" spans="1:40" ht="30" customHeight="1">
      <c r="A92" s="858">
        <f t="shared" si="15"/>
        <v>30</v>
      </c>
      <c r="B92" s="859" t="s">
        <v>7279</v>
      </c>
      <c r="C92" s="861" t="s">
        <v>108</v>
      </c>
      <c r="D92" s="863" t="s">
        <v>6879</v>
      </c>
      <c r="E92" s="858">
        <v>4</v>
      </c>
      <c r="F92" s="865">
        <v>45761</v>
      </c>
      <c r="G92" s="865">
        <v>46144</v>
      </c>
      <c r="H92" s="865">
        <v>46507</v>
      </c>
      <c r="I92" s="863"/>
      <c r="J92" s="863"/>
      <c r="K92" s="857"/>
      <c r="L92" s="865"/>
      <c r="M92" s="858"/>
      <c r="N92" s="843"/>
      <c r="O92" s="843"/>
      <c r="P92" s="843"/>
      <c r="Q92" s="843"/>
      <c r="R92" s="843"/>
      <c r="S92" s="843"/>
      <c r="T92" s="843"/>
      <c r="U92" s="843"/>
      <c r="V92" s="843"/>
      <c r="W92" s="843"/>
      <c r="X92" s="843"/>
      <c r="Y92" s="843"/>
      <c r="Z92" s="934" t="s">
        <v>3579</v>
      </c>
      <c r="AA92" s="971" t="s">
        <v>2292</v>
      </c>
      <c r="AB92" s="936">
        <v>35354</v>
      </c>
      <c r="AC92" s="866">
        <f t="shared" ca="1" si="0"/>
        <v>29</v>
      </c>
      <c r="AD92" s="937" t="s">
        <v>2294</v>
      </c>
      <c r="AE92" s="960" t="s">
        <v>613</v>
      </c>
      <c r="AF92" s="900"/>
      <c r="AG92" s="900"/>
      <c r="AH92" s="861" t="s">
        <v>1804</v>
      </c>
      <c r="AI92" s="858" t="s">
        <v>376</v>
      </c>
      <c r="AJ92" s="883">
        <v>45937</v>
      </c>
      <c r="AK92" s="883">
        <v>46081</v>
      </c>
      <c r="AL92" s="858">
        <v>1</v>
      </c>
      <c r="AM92" s="843"/>
      <c r="AN92" s="843"/>
    </row>
    <row r="93" spans="1:40" ht="30" customHeight="1">
      <c r="A93" s="858">
        <f t="shared" si="15"/>
        <v>31</v>
      </c>
      <c r="B93" s="859" t="s">
        <v>2555</v>
      </c>
      <c r="C93" s="861" t="s">
        <v>3670</v>
      </c>
      <c r="D93" s="863" t="s">
        <v>376</v>
      </c>
      <c r="E93" s="858">
        <v>3</v>
      </c>
      <c r="F93" s="865">
        <v>45901</v>
      </c>
      <c r="G93" s="865">
        <v>46144</v>
      </c>
      <c r="H93" s="865">
        <v>46265</v>
      </c>
      <c r="I93" s="863"/>
      <c r="J93" s="863"/>
      <c r="K93" s="857"/>
      <c r="L93" s="865"/>
      <c r="M93" s="858"/>
      <c r="N93" s="843"/>
      <c r="O93" s="843"/>
      <c r="P93" s="843"/>
      <c r="Q93" s="843"/>
      <c r="R93" s="843"/>
      <c r="S93" s="843"/>
      <c r="T93" s="843"/>
      <c r="U93" s="843"/>
      <c r="V93" s="843"/>
      <c r="W93" s="843"/>
      <c r="X93" s="843"/>
      <c r="Y93" s="843"/>
      <c r="Z93" s="952" t="s">
        <v>1844</v>
      </c>
      <c r="AA93" s="971" t="s">
        <v>635</v>
      </c>
      <c r="AB93" s="936">
        <v>33512</v>
      </c>
      <c r="AC93" s="866">
        <f t="shared" ca="1" si="0"/>
        <v>35</v>
      </c>
      <c r="AD93" s="937" t="s">
        <v>637</v>
      </c>
      <c r="AE93" s="960" t="s">
        <v>613</v>
      </c>
      <c r="AF93" s="900"/>
      <c r="AG93" s="900"/>
      <c r="AH93" s="861" t="s">
        <v>1807</v>
      </c>
      <c r="AI93" s="894" t="s">
        <v>246</v>
      </c>
      <c r="AJ93" s="883">
        <v>45937</v>
      </c>
      <c r="AK93" s="883">
        <v>46173</v>
      </c>
      <c r="AL93" s="858">
        <v>1</v>
      </c>
      <c r="AM93" s="843"/>
      <c r="AN93" s="843"/>
    </row>
    <row r="94" spans="1:40" ht="30" customHeight="1">
      <c r="A94" s="858">
        <f t="shared" si="15"/>
        <v>32</v>
      </c>
      <c r="B94" s="859" t="s">
        <v>2555</v>
      </c>
      <c r="C94" s="861" t="s">
        <v>4221</v>
      </c>
      <c r="D94" s="863" t="s">
        <v>376</v>
      </c>
      <c r="E94" s="858">
        <v>3</v>
      </c>
      <c r="F94" s="865">
        <v>46027</v>
      </c>
      <c r="G94" s="865">
        <v>46144</v>
      </c>
      <c r="H94" s="865">
        <v>46265</v>
      </c>
      <c r="I94" s="863"/>
      <c r="J94" s="863"/>
      <c r="K94" s="857"/>
      <c r="L94" s="865"/>
      <c r="M94" s="858"/>
      <c r="N94" s="843"/>
      <c r="O94" s="843"/>
      <c r="P94" s="843"/>
      <c r="Q94" s="843"/>
      <c r="R94" s="843"/>
      <c r="S94" s="843"/>
      <c r="T94" s="843"/>
      <c r="U94" s="843"/>
      <c r="V94" s="843"/>
      <c r="W94" s="843"/>
      <c r="X94" s="843"/>
      <c r="Y94" s="843"/>
      <c r="Z94" s="952" t="s">
        <v>1850</v>
      </c>
      <c r="AA94" s="971" t="s">
        <v>640</v>
      </c>
      <c r="AB94" s="936">
        <v>32895</v>
      </c>
      <c r="AC94" s="866">
        <f t="shared" ca="1" si="0"/>
        <v>36</v>
      </c>
      <c r="AD94" s="937" t="s">
        <v>641</v>
      </c>
      <c r="AE94" s="960" t="s">
        <v>613</v>
      </c>
      <c r="AF94" s="900"/>
      <c r="AG94" s="900"/>
      <c r="AH94" s="861" t="s">
        <v>1810</v>
      </c>
      <c r="AI94" s="894" t="s">
        <v>246</v>
      </c>
      <c r="AJ94" s="883">
        <v>45931</v>
      </c>
      <c r="AK94" s="883">
        <v>46081</v>
      </c>
      <c r="AL94" s="858">
        <v>1</v>
      </c>
      <c r="AM94" s="843"/>
      <c r="AN94" s="843"/>
    </row>
    <row r="95" spans="1:40" ht="30" customHeight="1">
      <c r="A95" s="858">
        <f t="shared" si="15"/>
        <v>33</v>
      </c>
      <c r="B95" s="859" t="s">
        <v>659</v>
      </c>
      <c r="C95" s="861" t="s">
        <v>7286</v>
      </c>
      <c r="D95" s="959" t="s">
        <v>246</v>
      </c>
      <c r="E95" s="858">
        <v>1</v>
      </c>
      <c r="F95" s="865">
        <v>46135</v>
      </c>
      <c r="G95" s="865">
        <v>46135</v>
      </c>
      <c r="H95" s="865">
        <v>46265</v>
      </c>
      <c r="I95" s="863"/>
      <c r="J95" s="863"/>
      <c r="K95" s="857"/>
      <c r="L95" s="865"/>
      <c r="M95" s="858"/>
      <c r="N95" s="843"/>
      <c r="O95" s="843"/>
      <c r="P95" s="843"/>
      <c r="Q95" s="843"/>
      <c r="R95" s="843"/>
      <c r="S95" s="843"/>
      <c r="T95" s="843"/>
      <c r="U95" s="843"/>
      <c r="V95" s="843"/>
      <c r="W95" s="843"/>
      <c r="X95" s="843"/>
      <c r="Y95" s="843"/>
      <c r="Z95" s="952" t="s">
        <v>3793</v>
      </c>
      <c r="AA95" s="971" t="s">
        <v>1191</v>
      </c>
      <c r="AB95" s="936">
        <v>37392</v>
      </c>
      <c r="AC95" s="866">
        <f t="shared" ca="1" si="0"/>
        <v>24</v>
      </c>
      <c r="AD95" s="937" t="s">
        <v>1196</v>
      </c>
      <c r="AE95" s="960" t="s">
        <v>613</v>
      </c>
      <c r="AF95" s="900"/>
      <c r="AG95" s="900"/>
      <c r="AH95" s="861" t="s">
        <v>1813</v>
      </c>
      <c r="AI95" s="894" t="s">
        <v>246</v>
      </c>
      <c r="AJ95" s="883">
        <v>45937</v>
      </c>
      <c r="AK95" s="883">
        <v>46081</v>
      </c>
      <c r="AL95" s="858">
        <v>1</v>
      </c>
      <c r="AM95" s="843"/>
      <c r="AN95" s="843"/>
    </row>
    <row r="96" spans="1:40" ht="30" customHeight="1">
      <c r="A96" s="858">
        <f t="shared" si="15"/>
        <v>34</v>
      </c>
      <c r="B96" s="859" t="s">
        <v>995</v>
      </c>
      <c r="C96" s="861" t="s">
        <v>7287</v>
      </c>
      <c r="D96" s="863" t="s">
        <v>376</v>
      </c>
      <c r="E96" s="858">
        <v>1</v>
      </c>
      <c r="F96" s="865">
        <v>46136</v>
      </c>
      <c r="G96" s="865">
        <v>46136</v>
      </c>
      <c r="H96" s="865">
        <v>46265</v>
      </c>
      <c r="I96" s="863"/>
      <c r="J96" s="863"/>
      <c r="K96" s="857"/>
      <c r="L96" s="865"/>
      <c r="M96" s="858"/>
      <c r="N96" s="843"/>
      <c r="O96" s="843"/>
      <c r="P96" s="843"/>
      <c r="Q96" s="843"/>
      <c r="R96" s="843"/>
      <c r="S96" s="843"/>
      <c r="T96" s="843"/>
      <c r="U96" s="843"/>
      <c r="V96" s="843"/>
      <c r="W96" s="843"/>
      <c r="X96" s="843"/>
      <c r="Y96" s="843"/>
      <c r="Z96" s="952" t="s">
        <v>1849</v>
      </c>
      <c r="AA96" s="971" t="s">
        <v>645</v>
      </c>
      <c r="AB96" s="936">
        <v>28794</v>
      </c>
      <c r="AC96" s="866">
        <f t="shared" ca="1" si="0"/>
        <v>47</v>
      </c>
      <c r="AD96" s="937" t="s">
        <v>646</v>
      </c>
      <c r="AE96" s="960" t="s">
        <v>613</v>
      </c>
      <c r="AF96" s="900"/>
      <c r="AG96" s="900"/>
      <c r="AH96" s="861" t="s">
        <v>1816</v>
      </c>
      <c r="AI96" s="894" t="s">
        <v>246</v>
      </c>
      <c r="AJ96" s="883">
        <v>45938</v>
      </c>
      <c r="AK96" s="883">
        <v>46081</v>
      </c>
      <c r="AL96" s="858">
        <v>1</v>
      </c>
      <c r="AM96" s="843"/>
      <c r="AN96" s="843"/>
    </row>
    <row r="97" spans="1:40" ht="30" customHeight="1">
      <c r="A97" s="858">
        <f t="shared" si="15"/>
        <v>35</v>
      </c>
      <c r="B97" s="859" t="s">
        <v>262</v>
      </c>
      <c r="C97" s="861" t="s">
        <v>7243</v>
      </c>
      <c r="D97" s="959" t="s">
        <v>246</v>
      </c>
      <c r="E97" s="858">
        <v>1</v>
      </c>
      <c r="F97" s="865">
        <v>46137</v>
      </c>
      <c r="G97" s="865">
        <v>46137</v>
      </c>
      <c r="H97" s="865">
        <v>46265</v>
      </c>
      <c r="I97" s="863"/>
      <c r="J97" s="863"/>
      <c r="K97" s="857"/>
      <c r="L97" s="865"/>
      <c r="M97" s="858"/>
      <c r="N97" s="843"/>
      <c r="O97" s="843"/>
      <c r="P97" s="843"/>
      <c r="Q97" s="843"/>
      <c r="R97" s="843"/>
      <c r="S97" s="843"/>
      <c r="T97" s="843"/>
      <c r="U97" s="843"/>
      <c r="V97" s="843"/>
      <c r="W97" s="843"/>
      <c r="X97" s="843"/>
      <c r="Y97" s="843"/>
      <c r="Z97" s="930" t="s">
        <v>1854</v>
      </c>
      <c r="AA97" s="931" t="s">
        <v>649</v>
      </c>
      <c r="AB97" s="890">
        <v>29168</v>
      </c>
      <c r="AC97" s="866">
        <f t="shared" ca="1" si="0"/>
        <v>46</v>
      </c>
      <c r="AD97" s="891" t="s">
        <v>651</v>
      </c>
      <c r="AE97" s="932" t="s">
        <v>613</v>
      </c>
      <c r="AF97" s="933"/>
      <c r="AG97" s="933"/>
      <c r="AH97" s="861" t="s">
        <v>1819</v>
      </c>
      <c r="AI97" s="858" t="s">
        <v>801</v>
      </c>
      <c r="AJ97" s="883">
        <v>45962</v>
      </c>
      <c r="AK97" s="883">
        <v>46081</v>
      </c>
      <c r="AL97" s="858">
        <v>1</v>
      </c>
      <c r="AM97" s="843"/>
      <c r="AN97" s="843"/>
    </row>
    <row r="98" spans="1:40" ht="30" customHeight="1">
      <c r="A98" s="858">
        <f t="shared" si="15"/>
        <v>36</v>
      </c>
      <c r="B98" s="859" t="s">
        <v>7279</v>
      </c>
      <c r="C98" s="861" t="s">
        <v>7290</v>
      </c>
      <c r="D98" s="863" t="s">
        <v>376</v>
      </c>
      <c r="E98" s="858">
        <v>1</v>
      </c>
      <c r="F98" s="865">
        <v>46139</v>
      </c>
      <c r="G98" s="865">
        <v>46139</v>
      </c>
      <c r="H98" s="865">
        <v>46265</v>
      </c>
      <c r="I98" s="863"/>
      <c r="J98" s="863"/>
      <c r="K98" s="857"/>
      <c r="L98" s="865"/>
      <c r="M98" s="858"/>
      <c r="N98" s="843"/>
      <c r="O98" s="843"/>
      <c r="P98" s="843"/>
      <c r="Q98" s="843"/>
      <c r="R98" s="843"/>
      <c r="S98" s="843"/>
      <c r="T98" s="843"/>
      <c r="U98" s="843"/>
      <c r="V98" s="843"/>
      <c r="W98" s="843"/>
      <c r="X98" s="843"/>
      <c r="Y98" s="843"/>
      <c r="Z98" s="972"/>
      <c r="AA98" s="973"/>
      <c r="AB98" s="974"/>
      <c r="AC98" s="866">
        <f t="shared" ca="1" si="0"/>
        <v>126</v>
      </c>
      <c r="AD98" s="975"/>
      <c r="AE98" s="933"/>
      <c r="AF98" s="933"/>
      <c r="AG98" s="933"/>
      <c r="AH98" s="882" t="s">
        <v>57</v>
      </c>
      <c r="AI98" s="858" t="s">
        <v>6879</v>
      </c>
      <c r="AJ98" s="883">
        <v>44732</v>
      </c>
      <c r="AK98" s="883">
        <v>46568</v>
      </c>
      <c r="AL98" s="858">
        <v>4</v>
      </c>
      <c r="AM98" s="843"/>
      <c r="AN98" s="843"/>
    </row>
    <row r="99" spans="1:40" ht="30" customHeight="1">
      <c r="A99" s="858">
        <f t="shared" si="15"/>
        <v>37</v>
      </c>
      <c r="B99" s="859" t="s">
        <v>7227</v>
      </c>
      <c r="C99" s="861" t="s">
        <v>7292</v>
      </c>
      <c r="D99" s="863" t="s">
        <v>376</v>
      </c>
      <c r="E99" s="858">
        <v>1</v>
      </c>
      <c r="F99" s="865">
        <v>46139</v>
      </c>
      <c r="G99" s="865">
        <v>46139</v>
      </c>
      <c r="H99" s="865">
        <v>46265</v>
      </c>
      <c r="I99" s="863"/>
      <c r="J99" s="863"/>
      <c r="K99" s="857"/>
      <c r="L99" s="865"/>
      <c r="M99" s="858"/>
      <c r="N99" s="843"/>
      <c r="O99" s="843"/>
      <c r="P99" s="843"/>
      <c r="Q99" s="843"/>
      <c r="R99" s="843"/>
      <c r="S99" s="843"/>
      <c r="T99" s="843"/>
      <c r="U99" s="843"/>
      <c r="V99" s="843"/>
      <c r="W99" s="843"/>
      <c r="X99" s="843"/>
      <c r="Y99" s="843"/>
      <c r="Z99" s="976"/>
      <c r="AA99" s="977"/>
      <c r="AB99" s="978"/>
      <c r="AC99" s="866">
        <f t="shared" ca="1" si="0"/>
        <v>126</v>
      </c>
      <c r="AD99" s="979"/>
      <c r="AE99" s="980"/>
      <c r="AF99" s="980"/>
      <c r="AG99" s="980"/>
      <c r="AH99" s="882" t="s">
        <v>7315</v>
      </c>
      <c r="AI99" s="858" t="s">
        <v>376</v>
      </c>
      <c r="AJ99" s="883">
        <v>44866</v>
      </c>
      <c r="AK99" s="883">
        <v>46081</v>
      </c>
      <c r="AL99" s="858">
        <v>4</v>
      </c>
      <c r="AM99" s="843"/>
      <c r="AN99" s="843"/>
    </row>
    <row r="100" spans="1:40" ht="30" customHeight="1">
      <c r="A100" s="858">
        <f t="shared" si="15"/>
        <v>38</v>
      </c>
      <c r="B100" s="859" t="s">
        <v>7227</v>
      </c>
      <c r="C100" s="861" t="s">
        <v>7294</v>
      </c>
      <c r="D100" s="959" t="s">
        <v>246</v>
      </c>
      <c r="E100" s="858">
        <v>1</v>
      </c>
      <c r="F100" s="865">
        <v>46139</v>
      </c>
      <c r="G100" s="865">
        <v>46139</v>
      </c>
      <c r="H100" s="865">
        <v>46265</v>
      </c>
      <c r="I100" s="863"/>
      <c r="J100" s="863"/>
      <c r="K100" s="857"/>
      <c r="L100" s="865"/>
      <c r="M100" s="858"/>
      <c r="N100" s="843"/>
      <c r="O100" s="843"/>
      <c r="P100" s="843"/>
      <c r="Q100" s="843"/>
      <c r="R100" s="843"/>
      <c r="S100" s="843"/>
      <c r="T100" s="843"/>
      <c r="U100" s="843"/>
      <c r="V100" s="843"/>
      <c r="W100" s="843"/>
      <c r="X100" s="843"/>
      <c r="Y100" s="843"/>
      <c r="Z100" s="888" t="s">
        <v>1963</v>
      </c>
      <c r="AA100" s="951" t="s">
        <v>661</v>
      </c>
      <c r="AB100" s="890">
        <v>30962</v>
      </c>
      <c r="AC100" s="866">
        <f t="shared" ca="1" si="0"/>
        <v>41</v>
      </c>
      <c r="AD100" s="891" t="s">
        <v>663</v>
      </c>
      <c r="AE100" s="892" t="s">
        <v>170</v>
      </c>
      <c r="AF100" s="893"/>
      <c r="AG100" s="893"/>
      <c r="AH100" s="882" t="s">
        <v>43</v>
      </c>
      <c r="AI100" s="858" t="s">
        <v>376</v>
      </c>
      <c r="AJ100" s="883">
        <v>44866</v>
      </c>
      <c r="AK100" s="883">
        <v>46081</v>
      </c>
      <c r="AL100" s="858">
        <v>4</v>
      </c>
      <c r="AM100" s="843"/>
      <c r="AN100" s="843"/>
    </row>
    <row r="101" spans="1:40" ht="30" customHeight="1">
      <c r="A101" s="858">
        <f t="shared" si="15"/>
        <v>39</v>
      </c>
      <c r="B101" s="859" t="s">
        <v>7279</v>
      </c>
      <c r="C101" s="861" t="s">
        <v>4653</v>
      </c>
      <c r="D101" s="863" t="s">
        <v>2848</v>
      </c>
      <c r="E101" s="858" t="s">
        <v>7193</v>
      </c>
      <c r="F101" s="858" t="s">
        <v>7316</v>
      </c>
      <c r="G101" s="858" t="s">
        <v>7317</v>
      </c>
      <c r="H101" s="863" t="s">
        <v>7318</v>
      </c>
      <c r="I101" s="863"/>
      <c r="J101" s="863"/>
      <c r="K101" s="857"/>
      <c r="L101" s="865"/>
      <c r="M101" s="858"/>
      <c r="N101" s="843"/>
      <c r="O101" s="843"/>
      <c r="P101" s="843"/>
      <c r="Q101" s="843"/>
      <c r="R101" s="843"/>
      <c r="S101" s="843"/>
      <c r="T101" s="843"/>
      <c r="U101" s="843"/>
      <c r="V101" s="843"/>
      <c r="W101" s="843"/>
      <c r="X101" s="843"/>
      <c r="Y101" s="843"/>
      <c r="Z101" s="895" t="s">
        <v>93</v>
      </c>
      <c r="AA101" s="896" t="s">
        <v>2340</v>
      </c>
      <c r="AB101" s="897">
        <v>33834</v>
      </c>
      <c r="AC101" s="866">
        <f t="shared" ca="1" si="0"/>
        <v>34</v>
      </c>
      <c r="AD101" s="898" t="s">
        <v>2342</v>
      </c>
      <c r="AE101" s="899" t="s">
        <v>686</v>
      </c>
      <c r="AF101" s="970"/>
      <c r="AG101" s="970"/>
      <c r="AH101" s="882" t="s">
        <v>4084</v>
      </c>
      <c r="AI101" s="858" t="s">
        <v>376</v>
      </c>
      <c r="AJ101" s="883">
        <v>45992</v>
      </c>
      <c r="AK101" s="883">
        <v>46112</v>
      </c>
      <c r="AL101" s="858">
        <v>1</v>
      </c>
      <c r="AM101" s="843"/>
      <c r="AN101" s="843"/>
    </row>
    <row r="102" spans="1:40" ht="30" customHeight="1">
      <c r="A102" s="858">
        <f t="shared" si="15"/>
        <v>40</v>
      </c>
      <c r="B102" s="859" t="s">
        <v>7279</v>
      </c>
      <c r="C102" s="861" t="s">
        <v>7319</v>
      </c>
      <c r="D102" s="863" t="s">
        <v>1822</v>
      </c>
      <c r="E102" s="858" t="s">
        <v>120</v>
      </c>
      <c r="F102" s="858" t="s">
        <v>7320</v>
      </c>
      <c r="G102" s="858" t="s">
        <v>7321</v>
      </c>
      <c r="H102" s="863" t="s">
        <v>7322</v>
      </c>
      <c r="I102" s="863"/>
      <c r="J102" s="863"/>
      <c r="K102" s="857"/>
      <c r="L102" s="865"/>
      <c r="M102" s="858"/>
      <c r="N102" s="843"/>
      <c r="O102" s="843"/>
      <c r="P102" s="843"/>
      <c r="Q102" s="843"/>
      <c r="R102" s="843"/>
      <c r="S102" s="843"/>
      <c r="T102" s="843"/>
      <c r="U102" s="843"/>
      <c r="V102" s="843"/>
      <c r="W102" s="843"/>
      <c r="X102" s="843"/>
      <c r="Y102" s="843"/>
      <c r="Z102" s="895" t="s">
        <v>4511</v>
      </c>
      <c r="AA102" s="896" t="s">
        <v>670</v>
      </c>
      <c r="AB102" s="897">
        <v>35650</v>
      </c>
      <c r="AC102" s="866">
        <f t="shared" ca="1" si="0"/>
        <v>29</v>
      </c>
      <c r="AD102" s="898" t="s">
        <v>672</v>
      </c>
      <c r="AE102" s="899" t="s">
        <v>669</v>
      </c>
      <c r="AF102" s="970"/>
      <c r="AG102" s="970"/>
      <c r="AH102" s="882" t="s">
        <v>4092</v>
      </c>
      <c r="AI102" s="858" t="s">
        <v>376</v>
      </c>
      <c r="AJ102" s="883">
        <v>45992</v>
      </c>
      <c r="AK102" s="883">
        <v>46112</v>
      </c>
      <c r="AL102" s="858">
        <v>1</v>
      </c>
      <c r="AM102" s="843"/>
      <c r="AN102" s="843"/>
    </row>
    <row r="103" spans="1:40" ht="30" customHeight="1">
      <c r="A103" s="858">
        <f t="shared" si="15"/>
        <v>41</v>
      </c>
      <c r="B103" s="859" t="s">
        <v>262</v>
      </c>
      <c r="C103" s="861" t="s">
        <v>3962</v>
      </c>
      <c r="D103" s="863" t="s">
        <v>7323</v>
      </c>
      <c r="E103" s="858" t="s">
        <v>120</v>
      </c>
      <c r="F103" s="858" t="s">
        <v>7324</v>
      </c>
      <c r="G103" s="858" t="s">
        <v>7325</v>
      </c>
      <c r="H103" s="863" t="s">
        <v>7326</v>
      </c>
      <c r="I103" s="863"/>
      <c r="J103" s="863"/>
      <c r="K103" s="857"/>
      <c r="L103" s="865"/>
      <c r="M103" s="858"/>
      <c r="N103" s="843"/>
      <c r="O103" s="843"/>
      <c r="P103" s="843"/>
      <c r="Q103" s="843"/>
      <c r="R103" s="843"/>
      <c r="S103" s="843"/>
      <c r="T103" s="843"/>
      <c r="U103" s="843"/>
      <c r="V103" s="843"/>
      <c r="W103" s="843"/>
      <c r="X103" s="843"/>
      <c r="Y103" s="843"/>
      <c r="Z103" s="895" t="s">
        <v>7281</v>
      </c>
      <c r="AA103" s="896" t="s">
        <v>676</v>
      </c>
      <c r="AB103" s="897">
        <v>30776</v>
      </c>
      <c r="AC103" s="866">
        <f t="shared" ca="1" si="0"/>
        <v>42</v>
      </c>
      <c r="AD103" s="898" t="s">
        <v>677</v>
      </c>
      <c r="AE103" s="899" t="s">
        <v>675</v>
      </c>
      <c r="AF103" s="970"/>
      <c r="AG103" s="970"/>
      <c r="AH103" s="882" t="s">
        <v>7327</v>
      </c>
      <c r="AI103" s="858" t="s">
        <v>801</v>
      </c>
      <c r="AJ103" s="883">
        <v>46083</v>
      </c>
      <c r="AK103" s="883">
        <v>46203</v>
      </c>
      <c r="AL103" s="858">
        <v>1</v>
      </c>
      <c r="AM103" s="843"/>
      <c r="AN103" s="843"/>
    </row>
    <row r="104" spans="1:40" ht="30" customHeight="1">
      <c r="A104" s="858">
        <f t="shared" si="15"/>
        <v>42</v>
      </c>
      <c r="B104" s="859" t="s">
        <v>262</v>
      </c>
      <c r="C104" s="861" t="s">
        <v>7328</v>
      </c>
      <c r="D104" s="959" t="s">
        <v>7329</v>
      </c>
      <c r="E104" s="858" t="s">
        <v>120</v>
      </c>
      <c r="F104" s="858" t="s">
        <v>2179</v>
      </c>
      <c r="G104" s="858" t="s">
        <v>2180</v>
      </c>
      <c r="H104" s="863" t="s">
        <v>2181</v>
      </c>
      <c r="I104" s="863"/>
      <c r="J104" s="863"/>
      <c r="K104" s="857"/>
      <c r="L104" s="865"/>
      <c r="M104" s="858"/>
      <c r="N104" s="843"/>
      <c r="O104" s="843"/>
      <c r="P104" s="843"/>
      <c r="Q104" s="843"/>
      <c r="R104" s="843"/>
      <c r="S104" s="843"/>
      <c r="T104" s="843"/>
      <c r="U104" s="843"/>
      <c r="V104" s="843"/>
      <c r="W104" s="843"/>
      <c r="X104" s="843"/>
      <c r="Y104" s="843"/>
      <c r="Z104" s="895" t="s">
        <v>7283</v>
      </c>
      <c r="AA104" s="896" t="s">
        <v>2349</v>
      </c>
      <c r="AB104" s="897">
        <v>35492</v>
      </c>
      <c r="AC104" s="866">
        <f t="shared" ca="1" si="0"/>
        <v>29</v>
      </c>
      <c r="AD104" s="898" t="s">
        <v>2351</v>
      </c>
      <c r="AE104" s="899" t="s">
        <v>675</v>
      </c>
      <c r="AF104" s="970"/>
      <c r="AG104" s="970"/>
      <c r="AH104" s="882" t="s">
        <v>7330</v>
      </c>
      <c r="AI104" s="858" t="s">
        <v>801</v>
      </c>
      <c r="AJ104" s="883">
        <v>45717</v>
      </c>
      <c r="AK104" s="883">
        <v>46081</v>
      </c>
      <c r="AL104" s="858">
        <v>3</v>
      </c>
      <c r="AM104" s="843"/>
      <c r="AN104" s="843"/>
    </row>
    <row r="105" spans="1:40" ht="30" customHeight="1">
      <c r="A105" s="858">
        <f t="shared" si="15"/>
        <v>43</v>
      </c>
      <c r="B105" s="859" t="s">
        <v>910</v>
      </c>
      <c r="C105" s="861" t="s">
        <v>4654</v>
      </c>
      <c r="D105" s="863" t="s">
        <v>1822</v>
      </c>
      <c r="E105" s="858" t="s">
        <v>120</v>
      </c>
      <c r="F105" s="858" t="s">
        <v>2179</v>
      </c>
      <c r="G105" s="858" t="s">
        <v>2180</v>
      </c>
      <c r="H105" s="863" t="s">
        <v>2181</v>
      </c>
      <c r="I105" s="863"/>
      <c r="J105" s="863"/>
      <c r="K105" s="857"/>
      <c r="L105" s="865"/>
      <c r="M105" s="858"/>
      <c r="N105" s="843"/>
      <c r="O105" s="843"/>
      <c r="P105" s="843"/>
      <c r="Q105" s="843"/>
      <c r="R105" s="843"/>
      <c r="S105" s="843"/>
      <c r="T105" s="843"/>
      <c r="U105" s="843"/>
      <c r="V105" s="843"/>
      <c r="W105" s="843"/>
      <c r="X105" s="843"/>
      <c r="Y105" s="843"/>
      <c r="Z105" s="934" t="s">
        <v>7285</v>
      </c>
      <c r="AA105" s="896" t="s">
        <v>2354</v>
      </c>
      <c r="AB105" s="936">
        <v>37071</v>
      </c>
      <c r="AC105" s="866">
        <f t="shared" ca="1" si="0"/>
        <v>25</v>
      </c>
      <c r="AD105" s="937" t="s">
        <v>2355</v>
      </c>
      <c r="AE105" s="960" t="s">
        <v>1468</v>
      </c>
      <c r="AF105" s="900"/>
      <c r="AG105" s="900"/>
      <c r="AH105" s="882" t="s">
        <v>3694</v>
      </c>
      <c r="AI105" s="858" t="s">
        <v>376</v>
      </c>
      <c r="AJ105" s="883">
        <v>45902</v>
      </c>
      <c r="AK105" s="883">
        <v>46142</v>
      </c>
      <c r="AL105" s="858">
        <v>2</v>
      </c>
      <c r="AM105" s="843"/>
      <c r="AN105" s="843"/>
    </row>
    <row r="106" spans="1:40" ht="30" customHeight="1">
      <c r="A106" s="858">
        <f t="shared" si="15"/>
        <v>44</v>
      </c>
      <c r="B106" s="859" t="s">
        <v>872</v>
      </c>
      <c r="C106" s="861" t="s">
        <v>1783</v>
      </c>
      <c r="D106" s="959" t="s">
        <v>7329</v>
      </c>
      <c r="E106" s="863" t="s">
        <v>7331</v>
      </c>
      <c r="F106" s="858" t="s">
        <v>7332</v>
      </c>
      <c r="G106" s="858" t="s">
        <v>7333</v>
      </c>
      <c r="H106" s="863" t="s">
        <v>7334</v>
      </c>
      <c r="I106" s="863"/>
      <c r="J106" s="863"/>
      <c r="K106" s="857"/>
      <c r="L106" s="865"/>
      <c r="M106" s="858"/>
      <c r="N106" s="843"/>
      <c r="O106" s="843"/>
      <c r="P106" s="843"/>
      <c r="Q106" s="843"/>
      <c r="R106" s="843"/>
      <c r="S106" s="843"/>
      <c r="T106" s="843"/>
      <c r="U106" s="843"/>
      <c r="V106" s="843"/>
      <c r="W106" s="843"/>
      <c r="X106" s="843"/>
      <c r="Y106" s="843"/>
      <c r="Z106" s="952" t="s">
        <v>3679</v>
      </c>
      <c r="AA106" s="981" t="s">
        <v>682</v>
      </c>
      <c r="AB106" s="936">
        <v>36366</v>
      </c>
      <c r="AC106" s="866">
        <f t="shared" ca="1" si="0"/>
        <v>27</v>
      </c>
      <c r="AD106" s="937" t="s">
        <v>683</v>
      </c>
      <c r="AE106" s="960" t="s">
        <v>675</v>
      </c>
      <c r="AF106" s="900"/>
      <c r="AG106" s="900"/>
      <c r="AH106" s="882" t="s">
        <v>3703</v>
      </c>
      <c r="AI106" s="858" t="s">
        <v>376</v>
      </c>
      <c r="AJ106" s="883">
        <v>45902</v>
      </c>
      <c r="AK106" s="883">
        <v>46142</v>
      </c>
      <c r="AL106" s="858">
        <v>2</v>
      </c>
      <c r="AM106" s="843"/>
      <c r="AN106" s="843"/>
    </row>
    <row r="107" spans="1:40" ht="30" customHeight="1">
      <c r="A107" s="858">
        <v>45</v>
      </c>
      <c r="B107" s="859" t="s">
        <v>7335</v>
      </c>
      <c r="C107" s="861" t="s">
        <v>7336</v>
      </c>
      <c r="D107" s="959" t="s">
        <v>7329</v>
      </c>
      <c r="E107" s="858" t="s">
        <v>120</v>
      </c>
      <c r="F107" s="858" t="s">
        <v>2182</v>
      </c>
      <c r="G107" s="858" t="s">
        <v>2183</v>
      </c>
      <c r="H107" s="863" t="s">
        <v>2184</v>
      </c>
      <c r="I107" s="863"/>
      <c r="J107" s="863"/>
      <c r="K107" s="857"/>
      <c r="L107" s="865"/>
      <c r="M107" s="858"/>
      <c r="N107" s="843"/>
      <c r="O107" s="843"/>
      <c r="P107" s="843"/>
      <c r="Q107" s="843"/>
      <c r="R107" s="843"/>
      <c r="S107" s="843"/>
      <c r="T107" s="843"/>
      <c r="U107" s="843"/>
      <c r="V107" s="843"/>
      <c r="W107" s="843"/>
      <c r="X107" s="843"/>
      <c r="Y107" s="843"/>
      <c r="Z107" s="952" t="s">
        <v>3686</v>
      </c>
      <c r="AA107" s="981" t="s">
        <v>2357</v>
      </c>
      <c r="AB107" s="936">
        <v>32824</v>
      </c>
      <c r="AC107" s="866">
        <f t="shared" ca="1" si="0"/>
        <v>36</v>
      </c>
      <c r="AD107" s="937" t="s">
        <v>2359</v>
      </c>
      <c r="AE107" s="960" t="s">
        <v>1468</v>
      </c>
      <c r="AF107" s="900"/>
      <c r="AG107" s="900"/>
      <c r="AH107" s="882" t="s">
        <v>3711</v>
      </c>
      <c r="AI107" s="858" t="s">
        <v>376</v>
      </c>
      <c r="AJ107" s="883">
        <v>45902</v>
      </c>
      <c r="AK107" s="883">
        <v>46142</v>
      </c>
      <c r="AL107" s="858">
        <v>2</v>
      </c>
      <c r="AM107" s="843"/>
      <c r="AN107" s="843"/>
    </row>
    <row r="108" spans="1:40" ht="30" customHeight="1">
      <c r="A108" s="858">
        <v>46</v>
      </c>
      <c r="B108" s="859"/>
      <c r="C108" s="861"/>
      <c r="D108" s="863"/>
      <c r="E108" s="858"/>
      <c r="F108" s="858"/>
      <c r="G108" s="858"/>
      <c r="H108" s="863"/>
      <c r="I108" s="863"/>
      <c r="J108" s="863"/>
      <c r="K108" s="857"/>
      <c r="L108" s="865"/>
      <c r="M108" s="858"/>
      <c r="N108" s="843"/>
      <c r="O108" s="843"/>
      <c r="P108" s="843"/>
      <c r="Q108" s="843"/>
      <c r="R108" s="843"/>
      <c r="S108" s="843"/>
      <c r="T108" s="843"/>
      <c r="U108" s="843"/>
      <c r="V108" s="843"/>
      <c r="W108" s="843"/>
      <c r="X108" s="843"/>
      <c r="Y108" s="843"/>
      <c r="Z108" s="934" t="s">
        <v>7282</v>
      </c>
      <c r="AA108" s="982" t="s">
        <v>687</v>
      </c>
      <c r="AB108" s="936">
        <v>34321</v>
      </c>
      <c r="AC108" s="866">
        <f t="shared" ca="1" si="0"/>
        <v>32</v>
      </c>
      <c r="AD108" s="937" t="s">
        <v>689</v>
      </c>
      <c r="AE108" s="960" t="s">
        <v>686</v>
      </c>
      <c r="AF108" s="900"/>
      <c r="AG108" s="900"/>
      <c r="AH108" s="882" t="s">
        <v>7337</v>
      </c>
      <c r="AI108" s="894" t="s">
        <v>246</v>
      </c>
      <c r="AJ108" s="883">
        <v>45048</v>
      </c>
      <c r="AK108" s="883">
        <v>46234</v>
      </c>
      <c r="AL108" s="858">
        <v>3</v>
      </c>
      <c r="AM108" s="843"/>
      <c r="AN108" s="843"/>
    </row>
    <row r="109" spans="1:40" ht="30" customHeight="1">
      <c r="A109" s="843"/>
      <c r="B109" s="844"/>
      <c r="C109" s="845"/>
      <c r="D109" s="846"/>
      <c r="E109" s="843"/>
      <c r="F109" s="843"/>
      <c r="G109" s="843"/>
      <c r="H109" s="846"/>
      <c r="I109" s="846"/>
      <c r="J109" s="846"/>
      <c r="K109" s="847"/>
      <c r="L109" s="848"/>
      <c r="M109" s="843"/>
      <c r="N109" s="843"/>
      <c r="O109" s="843"/>
      <c r="P109" s="843"/>
      <c r="Q109" s="843"/>
      <c r="R109" s="843"/>
      <c r="S109" s="843"/>
      <c r="T109" s="843"/>
      <c r="U109" s="843"/>
      <c r="V109" s="843"/>
      <c r="W109" s="843"/>
      <c r="X109" s="843"/>
      <c r="Y109" s="843"/>
      <c r="Z109" s="983" t="s">
        <v>7338</v>
      </c>
      <c r="AA109" s="984" t="s">
        <v>692</v>
      </c>
      <c r="AB109" s="942">
        <v>46141</v>
      </c>
      <c r="AC109" s="866">
        <f t="shared" ca="1" si="0"/>
        <v>0</v>
      </c>
      <c r="AD109" s="943" t="s">
        <v>7339</v>
      </c>
      <c r="AE109" s="970" t="s">
        <v>675</v>
      </c>
      <c r="AF109" s="970"/>
      <c r="AG109" s="970"/>
      <c r="AH109" s="882" t="s">
        <v>61</v>
      </c>
      <c r="AI109" s="858" t="s">
        <v>6879</v>
      </c>
      <c r="AJ109" s="883">
        <v>44732</v>
      </c>
      <c r="AK109" s="883">
        <v>46568</v>
      </c>
      <c r="AL109" s="858">
        <v>4</v>
      </c>
      <c r="AM109" s="843"/>
      <c r="AN109" s="843"/>
    </row>
    <row r="110" spans="1:40" ht="30" customHeight="1">
      <c r="A110" s="843"/>
      <c r="B110" s="844"/>
      <c r="C110" s="845"/>
      <c r="D110" s="846"/>
      <c r="E110" s="843"/>
      <c r="F110" s="843"/>
      <c r="G110" s="843"/>
      <c r="H110" s="846"/>
      <c r="I110" s="846"/>
      <c r="J110" s="846"/>
      <c r="K110" s="847"/>
      <c r="L110" s="848"/>
      <c r="M110" s="843"/>
      <c r="N110" s="843"/>
      <c r="O110" s="843"/>
      <c r="P110" s="843"/>
      <c r="Q110" s="843"/>
      <c r="R110" s="843"/>
      <c r="S110" s="843"/>
      <c r="T110" s="843"/>
      <c r="U110" s="843"/>
      <c r="V110" s="843"/>
      <c r="W110" s="843"/>
      <c r="X110" s="843"/>
      <c r="Y110" s="843"/>
      <c r="Z110" s="983"/>
      <c r="AA110" s="985"/>
      <c r="AB110" s="942"/>
      <c r="AC110" s="866">
        <f t="shared" ca="1" si="0"/>
        <v>126</v>
      </c>
      <c r="AD110" s="943"/>
      <c r="AE110" s="970"/>
      <c r="AF110" s="970"/>
      <c r="AG110" s="970"/>
      <c r="AH110" s="882" t="s">
        <v>62</v>
      </c>
      <c r="AI110" s="858" t="s">
        <v>6879</v>
      </c>
      <c r="AJ110" s="883">
        <v>44896</v>
      </c>
      <c r="AK110" s="883">
        <v>46112</v>
      </c>
      <c r="AL110" s="858">
        <v>4</v>
      </c>
      <c r="AM110" s="843"/>
      <c r="AN110" s="843"/>
    </row>
    <row r="111" spans="1:40" ht="30" customHeight="1">
      <c r="A111" s="843"/>
      <c r="B111" s="844"/>
      <c r="C111" s="845"/>
      <c r="D111" s="846"/>
      <c r="E111" s="843"/>
      <c r="F111" s="843"/>
      <c r="G111" s="843"/>
      <c r="H111" s="846"/>
      <c r="I111" s="846"/>
      <c r="J111" s="846"/>
      <c r="K111" s="847"/>
      <c r="L111" s="848"/>
      <c r="M111" s="843"/>
      <c r="N111" s="843"/>
      <c r="O111" s="843"/>
      <c r="P111" s="843"/>
      <c r="Q111" s="843"/>
      <c r="R111" s="843"/>
      <c r="S111" s="843"/>
      <c r="T111" s="843"/>
      <c r="U111" s="843"/>
      <c r="V111" s="843"/>
      <c r="W111" s="843"/>
      <c r="X111" s="843"/>
      <c r="Y111" s="843"/>
      <c r="Z111" s="986"/>
      <c r="AA111" s="977"/>
      <c r="AB111" s="978"/>
      <c r="AC111" s="866">
        <f t="shared" ca="1" si="0"/>
        <v>126</v>
      </c>
      <c r="AD111" s="979"/>
      <c r="AE111" s="987"/>
      <c r="AF111" s="921"/>
      <c r="AG111" s="921"/>
      <c r="AH111" s="882" t="s">
        <v>7341</v>
      </c>
      <c r="AI111" s="858" t="s">
        <v>801</v>
      </c>
      <c r="AJ111" s="883">
        <v>44896</v>
      </c>
      <c r="AK111" s="883">
        <v>46112</v>
      </c>
      <c r="AL111" s="858">
        <v>4</v>
      </c>
      <c r="AM111" s="843"/>
      <c r="AN111" s="843"/>
    </row>
    <row r="112" spans="1:40" ht="30" customHeight="1">
      <c r="A112" s="843"/>
      <c r="B112" s="844"/>
      <c r="C112" s="845"/>
      <c r="D112" s="846"/>
      <c r="E112" s="843"/>
      <c r="F112" s="843"/>
      <c r="G112" s="843"/>
      <c r="H112" s="846"/>
      <c r="I112" s="846"/>
      <c r="J112" s="846"/>
      <c r="K112" s="847"/>
      <c r="L112" s="848"/>
      <c r="M112" s="843"/>
      <c r="N112" s="843"/>
      <c r="O112" s="843"/>
      <c r="P112" s="843"/>
      <c r="Q112" s="843"/>
      <c r="R112" s="843"/>
      <c r="S112" s="843"/>
      <c r="T112" s="843"/>
      <c r="U112" s="843"/>
      <c r="V112" s="843"/>
      <c r="W112" s="843"/>
      <c r="X112" s="843"/>
      <c r="Y112" s="843"/>
      <c r="Z112" s="888" t="s">
        <v>7342</v>
      </c>
      <c r="AA112" s="889" t="s">
        <v>2361</v>
      </c>
      <c r="AB112" s="890">
        <v>26303</v>
      </c>
      <c r="AC112" s="866">
        <f t="shared" ca="1" si="0"/>
        <v>54</v>
      </c>
      <c r="AD112" s="891" t="s">
        <v>2363</v>
      </c>
      <c r="AE112" s="892" t="s">
        <v>100</v>
      </c>
      <c r="AF112" s="933"/>
      <c r="AG112" s="933"/>
      <c r="AH112" s="882" t="s">
        <v>46</v>
      </c>
      <c r="AI112" s="858" t="s">
        <v>376</v>
      </c>
      <c r="AJ112" s="883">
        <v>45352</v>
      </c>
      <c r="AK112" s="883" t="s">
        <v>7267</v>
      </c>
      <c r="AL112" s="858">
        <v>4</v>
      </c>
      <c r="AM112" s="843"/>
      <c r="AN112" s="843"/>
    </row>
    <row r="113" spans="1:40" ht="30" customHeight="1">
      <c r="A113" s="843"/>
      <c r="B113" s="844"/>
      <c r="C113" s="845"/>
      <c r="D113" s="846"/>
      <c r="E113" s="843"/>
      <c r="F113" s="843"/>
      <c r="G113" s="843"/>
      <c r="H113" s="846"/>
      <c r="I113" s="846"/>
      <c r="J113" s="846"/>
      <c r="K113" s="847"/>
      <c r="L113" s="848"/>
      <c r="M113" s="843"/>
      <c r="N113" s="843"/>
      <c r="O113" s="843"/>
      <c r="P113" s="843"/>
      <c r="Q113" s="843"/>
      <c r="R113" s="843"/>
      <c r="S113" s="843"/>
      <c r="T113" s="843"/>
      <c r="U113" s="843"/>
      <c r="V113" s="843"/>
      <c r="W113" s="843"/>
      <c r="X113" s="843"/>
      <c r="Y113" s="843"/>
      <c r="Z113" s="888" t="s">
        <v>68</v>
      </c>
      <c r="AA113" s="951" t="s">
        <v>301</v>
      </c>
      <c r="AB113" s="890">
        <v>33249</v>
      </c>
      <c r="AC113" s="866">
        <f t="shared" ca="1" si="0"/>
        <v>35</v>
      </c>
      <c r="AD113" s="891" t="s">
        <v>304</v>
      </c>
      <c r="AE113" s="892" t="s">
        <v>300</v>
      </c>
      <c r="AF113" s="933"/>
      <c r="AG113" s="933"/>
      <c r="AH113" s="882" t="s">
        <v>7343</v>
      </c>
      <c r="AI113" s="858" t="s">
        <v>376</v>
      </c>
      <c r="AJ113" s="883">
        <v>45352</v>
      </c>
      <c r="AK113" s="883" t="s">
        <v>7267</v>
      </c>
      <c r="AL113" s="858">
        <v>4</v>
      </c>
      <c r="AM113" s="843"/>
      <c r="AN113" s="843"/>
    </row>
    <row r="114" spans="1:40" ht="15.75" customHeight="1">
      <c r="A114" s="843"/>
      <c r="B114" s="844"/>
      <c r="C114" s="845"/>
      <c r="D114" s="846"/>
      <c r="E114" s="843"/>
      <c r="F114" s="843"/>
      <c r="G114" s="843"/>
      <c r="H114" s="846"/>
      <c r="I114" s="846"/>
      <c r="J114" s="846"/>
      <c r="K114" s="847"/>
      <c r="L114" s="848"/>
      <c r="M114" s="843"/>
      <c r="N114" s="843"/>
      <c r="O114" s="843"/>
      <c r="P114" s="843"/>
      <c r="Q114" s="843"/>
      <c r="R114" s="843"/>
      <c r="S114" s="843"/>
      <c r="T114" s="843"/>
      <c r="U114" s="843"/>
      <c r="V114" s="843"/>
      <c r="W114" s="843"/>
      <c r="X114" s="843"/>
      <c r="Y114" s="843"/>
      <c r="Z114" s="952" t="s">
        <v>95</v>
      </c>
      <c r="AA114" s="953" t="s">
        <v>362</v>
      </c>
      <c r="AB114" s="897">
        <v>36757</v>
      </c>
      <c r="AC114" s="866">
        <f t="shared" ca="1" si="0"/>
        <v>26</v>
      </c>
      <c r="AD114" s="898" t="s">
        <v>364</v>
      </c>
      <c r="AE114" s="969" t="s">
        <v>361</v>
      </c>
      <c r="AF114" s="970"/>
      <c r="AG114" s="970"/>
      <c r="AH114" s="882" t="s">
        <v>7344</v>
      </c>
      <c r="AI114" s="858" t="s">
        <v>376</v>
      </c>
      <c r="AJ114" s="883">
        <v>45352</v>
      </c>
      <c r="AK114" s="883" t="s">
        <v>7267</v>
      </c>
      <c r="AL114" s="858">
        <v>4</v>
      </c>
      <c r="AM114" s="843"/>
      <c r="AN114" s="843"/>
    </row>
    <row r="115" spans="1:40" ht="15.75" customHeight="1">
      <c r="A115" s="843"/>
      <c r="B115" s="844"/>
      <c r="C115" s="845"/>
      <c r="D115" s="846"/>
      <c r="E115" s="843"/>
      <c r="F115" s="843"/>
      <c r="G115" s="843"/>
      <c r="H115" s="846"/>
      <c r="I115" s="846"/>
      <c r="J115" s="846"/>
      <c r="K115" s="847"/>
      <c r="L115" s="848"/>
      <c r="M115" s="843"/>
      <c r="N115" s="843"/>
      <c r="O115" s="843"/>
      <c r="P115" s="843"/>
      <c r="Q115" s="843"/>
      <c r="R115" s="843"/>
      <c r="S115" s="843"/>
      <c r="T115" s="843"/>
      <c r="U115" s="843"/>
      <c r="V115" s="843"/>
      <c r="W115" s="843"/>
      <c r="X115" s="843"/>
      <c r="Y115" s="843"/>
      <c r="Z115" s="952" t="s">
        <v>7293</v>
      </c>
      <c r="AA115" s="953" t="s">
        <v>2371</v>
      </c>
      <c r="AB115" s="897">
        <v>35219</v>
      </c>
      <c r="AC115" s="866">
        <f t="shared" ca="1" si="0"/>
        <v>30</v>
      </c>
      <c r="AD115" s="898" t="s">
        <v>2372</v>
      </c>
      <c r="AE115" s="969" t="s">
        <v>361</v>
      </c>
      <c r="AF115" s="970"/>
      <c r="AG115" s="970"/>
      <c r="AH115" s="882" t="s">
        <v>7345</v>
      </c>
      <c r="AI115" s="894" t="s">
        <v>246</v>
      </c>
      <c r="AJ115" s="883">
        <v>45355</v>
      </c>
      <c r="AK115" s="883" t="s">
        <v>7267</v>
      </c>
      <c r="AL115" s="858">
        <v>4</v>
      </c>
      <c r="AM115" s="843"/>
      <c r="AN115" s="843"/>
    </row>
    <row r="116" spans="1:40" ht="15.75" customHeight="1">
      <c r="A116" s="843"/>
      <c r="B116" s="844"/>
      <c r="C116" s="845"/>
      <c r="D116" s="846"/>
      <c r="E116" s="843"/>
      <c r="F116" s="843"/>
      <c r="G116" s="843"/>
      <c r="H116" s="846"/>
      <c r="I116" s="846"/>
      <c r="J116" s="846"/>
      <c r="K116" s="847"/>
      <c r="L116" s="848"/>
      <c r="M116" s="843"/>
      <c r="N116" s="843"/>
      <c r="O116" s="843"/>
      <c r="P116" s="843"/>
      <c r="Q116" s="843"/>
      <c r="R116" s="843"/>
      <c r="S116" s="843"/>
      <c r="T116" s="843"/>
      <c r="U116" s="843"/>
      <c r="V116" s="843"/>
      <c r="W116" s="843"/>
      <c r="X116" s="843"/>
      <c r="Y116" s="843"/>
      <c r="Z116" s="952" t="s">
        <v>7291</v>
      </c>
      <c r="AA116" s="953" t="s">
        <v>2376</v>
      </c>
      <c r="AB116" s="897">
        <v>37506</v>
      </c>
      <c r="AC116" s="866">
        <f t="shared" ca="1" si="0"/>
        <v>24</v>
      </c>
      <c r="AD116" s="898" t="s">
        <v>2378</v>
      </c>
      <c r="AE116" s="969" t="s">
        <v>361</v>
      </c>
      <c r="AF116" s="970"/>
      <c r="AG116" s="970"/>
      <c r="AH116" s="882" t="s">
        <v>7346</v>
      </c>
      <c r="AI116" s="858" t="s">
        <v>376</v>
      </c>
      <c r="AJ116" s="883">
        <v>45871</v>
      </c>
      <c r="AK116" s="883">
        <v>46112</v>
      </c>
      <c r="AL116" s="858">
        <v>2</v>
      </c>
      <c r="AM116" s="843"/>
      <c r="AN116" s="843"/>
    </row>
    <row r="117" spans="1:40" ht="15.75" customHeight="1">
      <c r="A117" s="843"/>
      <c r="B117" s="844"/>
      <c r="C117" s="845"/>
      <c r="D117" s="846"/>
      <c r="E117" s="843"/>
      <c r="F117" s="843"/>
      <c r="G117" s="843"/>
      <c r="H117" s="846"/>
      <c r="I117" s="846"/>
      <c r="J117" s="846"/>
      <c r="K117" s="847"/>
      <c r="L117" s="848"/>
      <c r="M117" s="843"/>
      <c r="N117" s="843"/>
      <c r="O117" s="843"/>
      <c r="P117" s="843"/>
      <c r="Q117" s="843"/>
      <c r="R117" s="843"/>
      <c r="S117" s="843"/>
      <c r="T117" s="843"/>
      <c r="U117" s="843"/>
      <c r="V117" s="843"/>
      <c r="W117" s="843"/>
      <c r="X117" s="843"/>
      <c r="Y117" s="843"/>
      <c r="Z117" s="952" t="s">
        <v>4011</v>
      </c>
      <c r="AA117" s="988"/>
      <c r="AB117" s="988"/>
      <c r="AC117" s="866">
        <f t="shared" ca="1" si="0"/>
        <v>126</v>
      </c>
      <c r="AD117" s="988"/>
      <c r="AE117" s="988"/>
      <c r="AF117" s="988"/>
      <c r="AG117" s="988"/>
      <c r="AH117" s="882" t="s">
        <v>45</v>
      </c>
      <c r="AI117" s="858" t="s">
        <v>376</v>
      </c>
      <c r="AJ117" s="883">
        <v>45871</v>
      </c>
      <c r="AK117" s="883">
        <v>46112</v>
      </c>
      <c r="AL117" s="858">
        <v>2</v>
      </c>
      <c r="AM117" s="843"/>
      <c r="AN117" s="843"/>
    </row>
    <row r="118" spans="1:40" ht="15.75" customHeight="1">
      <c r="A118" s="843"/>
      <c r="B118" s="844"/>
      <c r="C118" s="845"/>
      <c r="D118" s="846"/>
      <c r="E118" s="843"/>
      <c r="F118" s="843"/>
      <c r="G118" s="843"/>
      <c r="H118" s="846"/>
      <c r="I118" s="846"/>
      <c r="J118" s="846"/>
      <c r="K118" s="847"/>
      <c r="L118" s="848"/>
      <c r="M118" s="843"/>
      <c r="N118" s="843"/>
      <c r="O118" s="843"/>
      <c r="P118" s="843"/>
      <c r="Q118" s="843"/>
      <c r="R118" s="843"/>
      <c r="S118" s="843"/>
      <c r="T118" s="843"/>
      <c r="U118" s="843"/>
      <c r="V118" s="843"/>
      <c r="W118" s="843"/>
      <c r="X118" s="843"/>
      <c r="Y118" s="843"/>
      <c r="Z118" s="952" t="s">
        <v>3984</v>
      </c>
      <c r="AA118" s="988"/>
      <c r="AB118" s="988"/>
      <c r="AC118" s="866">
        <f t="shared" ca="1" si="0"/>
        <v>126</v>
      </c>
      <c r="AD118" s="988"/>
      <c r="AE118" s="988"/>
      <c r="AF118" s="988"/>
      <c r="AG118" s="988"/>
      <c r="AH118" s="882" t="s">
        <v>28</v>
      </c>
      <c r="AI118" s="858" t="s">
        <v>376</v>
      </c>
      <c r="AJ118" s="883">
        <v>45871</v>
      </c>
      <c r="AK118" s="883">
        <v>46112</v>
      </c>
      <c r="AL118" s="858">
        <v>2</v>
      </c>
      <c r="AM118" s="843"/>
      <c r="AN118" s="843"/>
    </row>
    <row r="119" spans="1:40" ht="15.75" customHeight="1">
      <c r="A119" s="843"/>
      <c r="B119" s="844"/>
      <c r="C119" s="845"/>
      <c r="D119" s="846"/>
      <c r="E119" s="843"/>
      <c r="F119" s="843"/>
      <c r="G119" s="843"/>
      <c r="H119" s="846"/>
      <c r="I119" s="846"/>
      <c r="J119" s="846"/>
      <c r="K119" s="847"/>
      <c r="L119" s="848"/>
      <c r="M119" s="843"/>
      <c r="N119" s="843"/>
      <c r="O119" s="843"/>
      <c r="P119" s="843"/>
      <c r="Q119" s="843"/>
      <c r="R119" s="843"/>
      <c r="S119" s="843"/>
      <c r="T119" s="843"/>
      <c r="U119" s="843"/>
      <c r="V119" s="843"/>
      <c r="W119" s="843"/>
      <c r="X119" s="843"/>
      <c r="Y119" s="843"/>
      <c r="Z119" s="952" t="s">
        <v>4006</v>
      </c>
      <c r="AA119" s="988"/>
      <c r="AB119" s="988"/>
      <c r="AC119" s="866">
        <f t="shared" ca="1" si="0"/>
        <v>126</v>
      </c>
      <c r="AD119" s="988"/>
      <c r="AE119" s="988"/>
      <c r="AF119" s="988"/>
      <c r="AG119" s="988"/>
      <c r="AH119" s="882" t="s">
        <v>7347</v>
      </c>
      <c r="AI119" s="858" t="s">
        <v>376</v>
      </c>
      <c r="AJ119" s="883">
        <v>45871</v>
      </c>
      <c r="AK119" s="883">
        <v>46112</v>
      </c>
      <c r="AL119" s="858">
        <v>2</v>
      </c>
      <c r="AM119" s="843"/>
      <c r="AN119" s="843"/>
    </row>
    <row r="120" spans="1:40" ht="15.75" customHeight="1">
      <c r="A120" s="843"/>
      <c r="B120" s="844"/>
      <c r="C120" s="845"/>
      <c r="D120" s="846"/>
      <c r="E120" s="843"/>
      <c r="F120" s="843"/>
      <c r="G120" s="843"/>
      <c r="H120" s="846"/>
      <c r="I120" s="846"/>
      <c r="J120" s="846"/>
      <c r="K120" s="847"/>
      <c r="L120" s="848"/>
      <c r="M120" s="843"/>
      <c r="N120" s="843"/>
      <c r="O120" s="843"/>
      <c r="P120" s="843"/>
      <c r="Q120" s="843"/>
      <c r="R120" s="843"/>
      <c r="S120" s="843"/>
      <c r="T120" s="843"/>
      <c r="U120" s="843"/>
      <c r="V120" s="843"/>
      <c r="W120" s="843"/>
      <c r="X120" s="843"/>
      <c r="Y120" s="843"/>
      <c r="Z120" s="952" t="s">
        <v>3690</v>
      </c>
      <c r="AA120" s="953" t="s">
        <v>2396</v>
      </c>
      <c r="AB120" s="897">
        <v>31962</v>
      </c>
      <c r="AC120" s="866">
        <f t="shared" ca="1" si="0"/>
        <v>39</v>
      </c>
      <c r="AD120" s="898" t="s">
        <v>2397</v>
      </c>
      <c r="AE120" s="969" t="s">
        <v>361</v>
      </c>
      <c r="AF120" s="970"/>
      <c r="AG120" s="970"/>
      <c r="AH120" s="882" t="s">
        <v>7348</v>
      </c>
      <c r="AI120" s="894" t="s">
        <v>246</v>
      </c>
      <c r="AJ120" s="883">
        <v>46055</v>
      </c>
      <c r="AK120" s="883">
        <v>46173</v>
      </c>
      <c r="AL120" s="858">
        <v>1</v>
      </c>
      <c r="AM120" s="843"/>
      <c r="AN120" s="843"/>
    </row>
    <row r="121" spans="1:40" ht="15.75" customHeight="1">
      <c r="A121" s="843"/>
      <c r="B121" s="844"/>
      <c r="C121" s="845"/>
      <c r="D121" s="846"/>
      <c r="E121" s="843"/>
      <c r="F121" s="843"/>
      <c r="G121" s="843"/>
      <c r="H121" s="846"/>
      <c r="I121" s="846"/>
      <c r="J121" s="846"/>
      <c r="K121" s="847"/>
      <c r="L121" s="848"/>
      <c r="M121" s="843"/>
      <c r="N121" s="843"/>
      <c r="O121" s="843"/>
      <c r="P121" s="843"/>
      <c r="Q121" s="843"/>
      <c r="R121" s="843"/>
      <c r="S121" s="843"/>
      <c r="T121" s="843"/>
      <c r="U121" s="843"/>
      <c r="V121" s="843"/>
      <c r="W121" s="843"/>
      <c r="X121" s="843"/>
      <c r="Y121" s="843"/>
      <c r="Z121" s="952" t="s">
        <v>3855</v>
      </c>
      <c r="AA121" s="953" t="s">
        <v>2401</v>
      </c>
      <c r="AB121" s="897">
        <v>31340</v>
      </c>
      <c r="AC121" s="866">
        <f t="shared" ca="1" si="0"/>
        <v>40</v>
      </c>
      <c r="AD121" s="898" t="s">
        <v>2402</v>
      </c>
      <c r="AE121" s="969" t="s">
        <v>361</v>
      </c>
      <c r="AF121" s="970"/>
      <c r="AG121" s="970"/>
      <c r="AH121" s="882" t="s">
        <v>7349</v>
      </c>
      <c r="AI121" s="858" t="s">
        <v>801</v>
      </c>
      <c r="AJ121" s="883">
        <v>45352</v>
      </c>
      <c r="AK121" s="883" t="s">
        <v>7267</v>
      </c>
      <c r="AL121" s="858">
        <v>4</v>
      </c>
      <c r="AM121" s="843"/>
      <c r="AN121" s="843"/>
    </row>
    <row r="122" spans="1:40" ht="15.75" customHeight="1">
      <c r="A122" s="843"/>
      <c r="B122" s="844"/>
      <c r="C122" s="845"/>
      <c r="D122" s="846"/>
      <c r="E122" s="843"/>
      <c r="F122" s="843"/>
      <c r="G122" s="843"/>
      <c r="H122" s="846"/>
      <c r="I122" s="846"/>
      <c r="J122" s="846"/>
      <c r="K122" s="847"/>
      <c r="L122" s="848"/>
      <c r="M122" s="843"/>
      <c r="N122" s="843"/>
      <c r="O122" s="843"/>
      <c r="P122" s="843"/>
      <c r="Q122" s="843"/>
      <c r="R122" s="843"/>
      <c r="S122" s="843"/>
      <c r="T122" s="843"/>
      <c r="U122" s="843"/>
      <c r="V122" s="843"/>
      <c r="W122" s="843"/>
      <c r="X122" s="843"/>
      <c r="Y122" s="843"/>
      <c r="Z122" s="989" t="s">
        <v>4020</v>
      </c>
      <c r="AA122" s="953" t="s">
        <v>2384</v>
      </c>
      <c r="AB122" s="897">
        <v>35045</v>
      </c>
      <c r="AC122" s="866">
        <f t="shared" ca="1" si="0"/>
        <v>30</v>
      </c>
      <c r="AD122" s="898" t="s">
        <v>2386</v>
      </c>
      <c r="AE122" s="969" t="s">
        <v>361</v>
      </c>
      <c r="AF122" s="970"/>
      <c r="AG122" s="970"/>
      <c r="AH122" s="882" t="s">
        <v>4112</v>
      </c>
      <c r="AI122" s="858" t="s">
        <v>376</v>
      </c>
      <c r="AJ122" s="883">
        <v>46002</v>
      </c>
      <c r="AK122" s="883">
        <v>46142</v>
      </c>
      <c r="AL122" s="858">
        <v>1</v>
      </c>
      <c r="AM122" s="843"/>
      <c r="AN122" s="843"/>
    </row>
    <row r="123" spans="1:40" ht="15.75" customHeight="1">
      <c r="A123" s="843"/>
      <c r="B123" s="844"/>
      <c r="C123" s="845"/>
      <c r="D123" s="846"/>
      <c r="E123" s="843"/>
      <c r="F123" s="843"/>
      <c r="G123" s="843"/>
      <c r="H123" s="846"/>
      <c r="I123" s="846"/>
      <c r="J123" s="846"/>
      <c r="K123" s="847"/>
      <c r="L123" s="848"/>
      <c r="M123" s="843"/>
      <c r="N123" s="843"/>
      <c r="O123" s="843"/>
      <c r="P123" s="843"/>
      <c r="Q123" s="843"/>
      <c r="R123" s="843"/>
      <c r="S123" s="843"/>
      <c r="T123" s="843"/>
      <c r="U123" s="843"/>
      <c r="V123" s="843"/>
      <c r="W123" s="843"/>
      <c r="X123" s="843"/>
      <c r="Y123" s="843"/>
      <c r="Z123" s="952" t="s">
        <v>3997</v>
      </c>
      <c r="AA123" s="990"/>
      <c r="AB123" s="897"/>
      <c r="AC123" s="866">
        <f t="shared" ca="1" si="0"/>
        <v>126</v>
      </c>
      <c r="AD123" s="898"/>
      <c r="AE123" s="969"/>
      <c r="AF123" s="970"/>
      <c r="AG123" s="970"/>
      <c r="AH123" s="882" t="s">
        <v>4649</v>
      </c>
      <c r="AI123" s="858" t="s">
        <v>376</v>
      </c>
      <c r="AJ123" s="883">
        <v>46076</v>
      </c>
      <c r="AK123" s="883">
        <v>46203</v>
      </c>
      <c r="AL123" s="858">
        <v>1</v>
      </c>
      <c r="AM123" s="843"/>
      <c r="AN123" s="843"/>
    </row>
    <row r="124" spans="1:40" ht="15.75" customHeight="1">
      <c r="A124" s="843"/>
      <c r="B124" s="844"/>
      <c r="C124" s="845"/>
      <c r="D124" s="846"/>
      <c r="E124" s="843"/>
      <c r="F124" s="843"/>
      <c r="G124" s="843"/>
      <c r="H124" s="846"/>
      <c r="I124" s="846"/>
      <c r="J124" s="846"/>
      <c r="K124" s="847"/>
      <c r="L124" s="848"/>
      <c r="M124" s="843"/>
      <c r="N124" s="843"/>
      <c r="O124" s="843"/>
      <c r="P124" s="843"/>
      <c r="Q124" s="843"/>
      <c r="R124" s="843"/>
      <c r="S124" s="843"/>
      <c r="T124" s="843"/>
      <c r="U124" s="843"/>
      <c r="V124" s="843"/>
      <c r="W124" s="843"/>
      <c r="X124" s="843"/>
      <c r="Y124" s="843"/>
      <c r="Z124" s="952" t="s">
        <v>4014</v>
      </c>
      <c r="AA124" s="953" t="s">
        <v>2405</v>
      </c>
      <c r="AB124" s="897">
        <v>36643</v>
      </c>
      <c r="AC124" s="866">
        <f t="shared" ca="1" si="0"/>
        <v>26</v>
      </c>
      <c r="AD124" s="898" t="s">
        <v>7350</v>
      </c>
      <c r="AE124" s="969" t="s">
        <v>361</v>
      </c>
      <c r="AF124" s="970"/>
      <c r="AG124" s="970"/>
      <c r="AH124" s="882" t="s">
        <v>7265</v>
      </c>
      <c r="AI124" s="858" t="s">
        <v>376</v>
      </c>
      <c r="AJ124" s="883">
        <v>44958</v>
      </c>
      <c r="AK124" s="883">
        <v>46142</v>
      </c>
      <c r="AL124" s="858">
        <v>4</v>
      </c>
      <c r="AM124" s="843"/>
      <c r="AN124" s="843"/>
    </row>
    <row r="125" spans="1:40" ht="15.75" customHeight="1">
      <c r="A125" s="843"/>
      <c r="B125" s="844"/>
      <c r="C125" s="845"/>
      <c r="D125" s="846"/>
      <c r="E125" s="843"/>
      <c r="F125" s="843"/>
      <c r="G125" s="843"/>
      <c r="H125" s="846"/>
      <c r="I125" s="846"/>
      <c r="J125" s="846"/>
      <c r="K125" s="847"/>
      <c r="L125" s="848"/>
      <c r="M125" s="843"/>
      <c r="N125" s="843"/>
      <c r="O125" s="843"/>
      <c r="P125" s="843"/>
      <c r="Q125" s="843"/>
      <c r="R125" s="843"/>
      <c r="S125" s="843"/>
      <c r="T125" s="843"/>
      <c r="U125" s="843"/>
      <c r="V125" s="843"/>
      <c r="W125" s="843"/>
      <c r="X125" s="843"/>
      <c r="Y125" s="843"/>
      <c r="Z125" s="952" t="s">
        <v>7351</v>
      </c>
      <c r="AA125" s="953" t="s">
        <v>2408</v>
      </c>
      <c r="AB125" s="897">
        <v>35782</v>
      </c>
      <c r="AC125" s="866">
        <f t="shared" ca="1" si="0"/>
        <v>28</v>
      </c>
      <c r="AD125" s="898" t="s">
        <v>7352</v>
      </c>
      <c r="AE125" s="969" t="s">
        <v>361</v>
      </c>
      <c r="AF125" s="970"/>
      <c r="AG125" s="970"/>
      <c r="AH125" s="882" t="s">
        <v>102</v>
      </c>
      <c r="AI125" s="858" t="s">
        <v>2048</v>
      </c>
      <c r="AJ125" s="883">
        <v>44958</v>
      </c>
      <c r="AK125" s="883">
        <v>46142</v>
      </c>
      <c r="AL125" s="858">
        <v>4</v>
      </c>
      <c r="AM125" s="843"/>
      <c r="AN125" s="843"/>
    </row>
    <row r="126" spans="1:40" ht="15.75" customHeight="1">
      <c r="A126" s="843"/>
      <c r="B126" s="844"/>
      <c r="C126" s="845"/>
      <c r="D126" s="846"/>
      <c r="E126" s="843"/>
      <c r="F126" s="843"/>
      <c r="G126" s="843"/>
      <c r="H126" s="846"/>
      <c r="I126" s="846"/>
      <c r="J126" s="846"/>
      <c r="K126" s="847"/>
      <c r="L126" s="848"/>
      <c r="M126" s="843"/>
      <c r="N126" s="843"/>
      <c r="O126" s="843"/>
      <c r="P126" s="843"/>
      <c r="Q126" s="843"/>
      <c r="R126" s="843"/>
      <c r="S126" s="843"/>
      <c r="T126" s="843"/>
      <c r="U126" s="843"/>
      <c r="V126" s="843"/>
      <c r="W126" s="843"/>
      <c r="X126" s="843"/>
      <c r="Y126" s="843"/>
      <c r="Z126" s="952" t="s">
        <v>3781</v>
      </c>
      <c r="AA126" s="953" t="s">
        <v>435</v>
      </c>
      <c r="AB126" s="897">
        <v>31850</v>
      </c>
      <c r="AC126" s="866">
        <f t="shared" ca="1" si="0"/>
        <v>39</v>
      </c>
      <c r="AD126" s="898" t="s">
        <v>436</v>
      </c>
      <c r="AE126" s="969" t="s">
        <v>361</v>
      </c>
      <c r="AF126" s="970"/>
      <c r="AG126" s="970"/>
      <c r="AH126" s="882" t="s">
        <v>7269</v>
      </c>
      <c r="AI126" s="858" t="s">
        <v>376</v>
      </c>
      <c r="AJ126" s="883">
        <v>44958</v>
      </c>
      <c r="AK126" s="883">
        <v>46142</v>
      </c>
      <c r="AL126" s="858">
        <v>4</v>
      </c>
      <c r="AM126" s="843"/>
      <c r="AN126" s="843"/>
    </row>
    <row r="127" spans="1:40" ht="15.75" customHeight="1">
      <c r="A127" s="843"/>
      <c r="B127" s="844"/>
      <c r="C127" s="845"/>
      <c r="D127" s="846"/>
      <c r="E127" s="843"/>
      <c r="F127" s="843"/>
      <c r="G127" s="843"/>
      <c r="H127" s="846"/>
      <c r="I127" s="846"/>
      <c r="J127" s="846"/>
      <c r="K127" s="847"/>
      <c r="L127" s="848"/>
      <c r="M127" s="843"/>
      <c r="N127" s="843"/>
      <c r="O127" s="843"/>
      <c r="P127" s="843"/>
      <c r="Q127" s="843"/>
      <c r="R127" s="843"/>
      <c r="S127" s="843"/>
      <c r="T127" s="843"/>
      <c r="U127" s="843"/>
      <c r="V127" s="843"/>
      <c r="W127" s="843"/>
      <c r="X127" s="843"/>
      <c r="Y127" s="843"/>
      <c r="Z127" s="983" t="s">
        <v>7353</v>
      </c>
      <c r="AA127" s="963"/>
      <c r="AB127" s="942"/>
      <c r="AC127" s="866">
        <f t="shared" ca="1" si="0"/>
        <v>126</v>
      </c>
      <c r="AD127" s="943"/>
      <c r="AE127" s="970"/>
      <c r="AF127" s="970"/>
      <c r="AG127" s="970"/>
      <c r="AH127" s="882" t="s">
        <v>7354</v>
      </c>
      <c r="AI127" s="858" t="s">
        <v>376</v>
      </c>
      <c r="AJ127" s="883">
        <v>45170</v>
      </c>
      <c r="AK127" s="883" t="s">
        <v>7355</v>
      </c>
      <c r="AL127" s="858">
        <v>4</v>
      </c>
      <c r="AM127" s="843"/>
      <c r="AN127" s="843"/>
    </row>
    <row r="128" spans="1:40" ht="15.75" customHeight="1">
      <c r="A128" s="843"/>
      <c r="B128" s="844"/>
      <c r="C128" s="845"/>
      <c r="D128" s="846"/>
      <c r="E128" s="843"/>
      <c r="F128" s="843"/>
      <c r="G128" s="843"/>
      <c r="H128" s="846"/>
      <c r="I128" s="846"/>
      <c r="J128" s="846"/>
      <c r="K128" s="847"/>
      <c r="L128" s="848"/>
      <c r="M128" s="843"/>
      <c r="N128" s="843"/>
      <c r="O128" s="843"/>
      <c r="P128" s="843"/>
      <c r="Q128" s="843"/>
      <c r="R128" s="843"/>
      <c r="S128" s="843"/>
      <c r="T128" s="843"/>
      <c r="U128" s="843"/>
      <c r="V128" s="843"/>
      <c r="W128" s="843"/>
      <c r="X128" s="843"/>
      <c r="Y128" s="843"/>
      <c r="Z128" s="983" t="s">
        <v>7356</v>
      </c>
      <c r="AA128" s="963"/>
      <c r="AB128" s="942"/>
      <c r="AC128" s="866">
        <f t="shared" ca="1" si="0"/>
        <v>126</v>
      </c>
      <c r="AD128" s="943"/>
      <c r="AE128" s="970"/>
      <c r="AF128" s="970"/>
      <c r="AG128" s="970"/>
      <c r="AH128" s="882" t="s">
        <v>7357</v>
      </c>
      <c r="AI128" s="858" t="s">
        <v>801</v>
      </c>
      <c r="AJ128" s="883">
        <v>45200</v>
      </c>
      <c r="AK128" s="883">
        <v>46173</v>
      </c>
      <c r="AL128" s="858">
        <v>4</v>
      </c>
      <c r="AM128" s="843"/>
      <c r="AN128" s="843"/>
    </row>
    <row r="129" spans="1:40" ht="15.75" customHeight="1">
      <c r="A129" s="843"/>
      <c r="B129" s="844"/>
      <c r="C129" s="845"/>
      <c r="D129" s="846"/>
      <c r="E129" s="843"/>
      <c r="F129" s="843"/>
      <c r="G129" s="843"/>
      <c r="H129" s="846"/>
      <c r="I129" s="846"/>
      <c r="J129" s="846"/>
      <c r="K129" s="847"/>
      <c r="L129" s="848"/>
      <c r="M129" s="843"/>
      <c r="N129" s="843"/>
      <c r="O129" s="843"/>
      <c r="P129" s="843"/>
      <c r="Q129" s="843"/>
      <c r="R129" s="843"/>
      <c r="S129" s="843"/>
      <c r="T129" s="843"/>
      <c r="U129" s="843"/>
      <c r="V129" s="843"/>
      <c r="W129" s="843"/>
      <c r="X129" s="843"/>
      <c r="Y129" s="843"/>
      <c r="Z129" s="983"/>
      <c r="AA129" s="963"/>
      <c r="AB129" s="942"/>
      <c r="AC129" s="866">
        <f t="shared" ca="1" si="0"/>
        <v>126</v>
      </c>
      <c r="AD129" s="943"/>
      <c r="AE129" s="970"/>
      <c r="AF129" s="970"/>
      <c r="AG129" s="970"/>
      <c r="AH129" s="882" t="s">
        <v>7358</v>
      </c>
      <c r="AI129" s="858" t="s">
        <v>376</v>
      </c>
      <c r="AJ129" s="883">
        <v>45871</v>
      </c>
      <c r="AK129" s="883">
        <v>46112</v>
      </c>
      <c r="AL129" s="858">
        <v>2</v>
      </c>
      <c r="AM129" s="843"/>
      <c r="AN129" s="843"/>
    </row>
    <row r="130" spans="1:40" ht="15.75" customHeight="1">
      <c r="A130" s="843"/>
      <c r="B130" s="844"/>
      <c r="C130" s="845"/>
      <c r="D130" s="846"/>
      <c r="E130" s="843"/>
      <c r="F130" s="843"/>
      <c r="G130" s="843"/>
      <c r="H130" s="846"/>
      <c r="I130" s="846"/>
      <c r="J130" s="846"/>
      <c r="K130" s="847"/>
      <c r="L130" s="848"/>
      <c r="M130" s="843"/>
      <c r="N130" s="843"/>
      <c r="O130" s="843"/>
      <c r="P130" s="843"/>
      <c r="Q130" s="843"/>
      <c r="R130" s="843"/>
      <c r="S130" s="843"/>
      <c r="T130" s="843"/>
      <c r="U130" s="843"/>
      <c r="V130" s="843"/>
      <c r="W130" s="843"/>
      <c r="X130" s="843"/>
      <c r="Y130" s="843"/>
      <c r="Z130" s="986"/>
      <c r="AA130" s="977"/>
      <c r="AB130" s="978"/>
      <c r="AC130" s="866">
        <f t="shared" ca="1" si="0"/>
        <v>126</v>
      </c>
      <c r="AD130" s="979"/>
      <c r="AE130" s="987"/>
      <c r="AF130" s="921"/>
      <c r="AG130" s="921"/>
      <c r="AH130" s="882" t="s">
        <v>7359</v>
      </c>
      <c r="AI130" s="858" t="s">
        <v>376</v>
      </c>
      <c r="AJ130" s="883">
        <v>45871</v>
      </c>
      <c r="AK130" s="883">
        <v>46112</v>
      </c>
      <c r="AL130" s="858">
        <v>2</v>
      </c>
      <c r="AM130" s="843"/>
      <c r="AN130" s="843"/>
    </row>
    <row r="131" spans="1:40" ht="15.75" customHeight="1">
      <c r="A131" s="843"/>
      <c r="B131" s="844"/>
      <c r="C131" s="845"/>
      <c r="D131" s="846"/>
      <c r="E131" s="843"/>
      <c r="F131" s="843"/>
      <c r="G131" s="843"/>
      <c r="H131" s="846"/>
      <c r="I131" s="846"/>
      <c r="J131" s="846"/>
      <c r="K131" s="847"/>
      <c r="L131" s="848"/>
      <c r="M131" s="843"/>
      <c r="N131" s="843"/>
      <c r="O131" s="843"/>
      <c r="P131" s="843"/>
      <c r="Q131" s="843"/>
      <c r="R131" s="843"/>
      <c r="S131" s="843"/>
      <c r="T131" s="843"/>
      <c r="U131" s="843"/>
      <c r="V131" s="843"/>
      <c r="W131" s="843"/>
      <c r="X131" s="843"/>
      <c r="Y131" s="843"/>
      <c r="Z131" s="925" t="s">
        <v>52</v>
      </c>
      <c r="AA131" s="926" t="s">
        <v>778</v>
      </c>
      <c r="AB131" s="879">
        <v>25042</v>
      </c>
      <c r="AC131" s="866">
        <f t="shared" ca="1" si="0"/>
        <v>58</v>
      </c>
      <c r="AD131" s="880" t="s">
        <v>780</v>
      </c>
      <c r="AE131" s="881" t="s">
        <v>100</v>
      </c>
      <c r="AF131" s="616"/>
      <c r="AG131" s="616"/>
      <c r="AH131" s="882" t="s">
        <v>7360</v>
      </c>
      <c r="AI131" s="858" t="s">
        <v>376</v>
      </c>
      <c r="AJ131" s="883">
        <v>45871</v>
      </c>
      <c r="AK131" s="883">
        <v>46112</v>
      </c>
      <c r="AL131" s="858">
        <v>2</v>
      </c>
      <c r="AM131" s="843"/>
      <c r="AN131" s="843"/>
    </row>
    <row r="132" spans="1:40" ht="15.75" customHeight="1">
      <c r="A132" s="843"/>
      <c r="B132" s="844"/>
      <c r="C132" s="845"/>
      <c r="D132" s="846"/>
      <c r="E132" s="843"/>
      <c r="F132" s="843"/>
      <c r="G132" s="843"/>
      <c r="H132" s="846"/>
      <c r="I132" s="846"/>
      <c r="J132" s="846"/>
      <c r="K132" s="847"/>
      <c r="L132" s="848"/>
      <c r="M132" s="843"/>
      <c r="N132" s="843"/>
      <c r="O132" s="843"/>
      <c r="P132" s="843"/>
      <c r="Q132" s="843"/>
      <c r="R132" s="843"/>
      <c r="S132" s="843"/>
      <c r="T132" s="843"/>
      <c r="U132" s="843"/>
      <c r="V132" s="843"/>
      <c r="W132" s="843"/>
      <c r="X132" s="843"/>
      <c r="Y132" s="843"/>
      <c r="Z132" s="952" t="s">
        <v>98</v>
      </c>
      <c r="AA132" s="953" t="s">
        <v>706</v>
      </c>
      <c r="AB132" s="897">
        <v>34542</v>
      </c>
      <c r="AC132" s="866">
        <f t="shared" ca="1" si="0"/>
        <v>32</v>
      </c>
      <c r="AD132" s="898" t="s">
        <v>708</v>
      </c>
      <c r="AE132" s="969" t="s">
        <v>276</v>
      </c>
      <c r="AF132" s="970"/>
      <c r="AG132" s="970"/>
      <c r="AH132" s="882" t="s">
        <v>7361</v>
      </c>
      <c r="AI132" s="858" t="s">
        <v>376</v>
      </c>
      <c r="AJ132" s="883">
        <v>45871</v>
      </c>
      <c r="AK132" s="883">
        <v>46112</v>
      </c>
      <c r="AL132" s="858">
        <v>2</v>
      </c>
      <c r="AM132" s="843"/>
      <c r="AN132" s="843"/>
    </row>
    <row r="133" spans="1:40" ht="15.75" customHeight="1">
      <c r="A133" s="843"/>
      <c r="B133" s="844"/>
      <c r="C133" s="845"/>
      <c r="D133" s="846"/>
      <c r="E133" s="843"/>
      <c r="F133" s="843"/>
      <c r="G133" s="843"/>
      <c r="H133" s="846"/>
      <c r="I133" s="846"/>
      <c r="J133" s="846"/>
      <c r="K133" s="847"/>
      <c r="L133" s="848"/>
      <c r="M133" s="843"/>
      <c r="N133" s="843"/>
      <c r="O133" s="843"/>
      <c r="P133" s="843"/>
      <c r="Q133" s="843"/>
      <c r="R133" s="843"/>
      <c r="S133" s="843"/>
      <c r="T133" s="843"/>
      <c r="U133" s="843"/>
      <c r="V133" s="843"/>
      <c r="W133" s="843"/>
      <c r="X133" s="843"/>
      <c r="Y133" s="843"/>
      <c r="Z133" s="952" t="s">
        <v>7306</v>
      </c>
      <c r="AA133" s="953" t="s">
        <v>802</v>
      </c>
      <c r="AB133" s="897">
        <v>36413</v>
      </c>
      <c r="AC133" s="866">
        <f t="shared" ca="1" si="0"/>
        <v>27</v>
      </c>
      <c r="AD133" s="898" t="s">
        <v>804</v>
      </c>
      <c r="AE133" s="969" t="s">
        <v>278</v>
      </c>
      <c r="AF133" s="970"/>
      <c r="AG133" s="970"/>
      <c r="AH133" s="882" t="s">
        <v>7362</v>
      </c>
      <c r="AI133" s="858" t="s">
        <v>376</v>
      </c>
      <c r="AJ133" s="883">
        <v>45871</v>
      </c>
      <c r="AK133" s="883">
        <v>46112</v>
      </c>
      <c r="AL133" s="858">
        <v>2</v>
      </c>
      <c r="AM133" s="843"/>
      <c r="AN133" s="843"/>
    </row>
    <row r="134" spans="1:40" ht="15.75" customHeight="1">
      <c r="A134" s="843"/>
      <c r="B134" s="844"/>
      <c r="C134" s="845"/>
      <c r="D134" s="846"/>
      <c r="E134" s="843"/>
      <c r="F134" s="843"/>
      <c r="G134" s="843"/>
      <c r="H134" s="846"/>
      <c r="I134" s="846"/>
      <c r="J134" s="846"/>
      <c r="K134" s="847"/>
      <c r="L134" s="848"/>
      <c r="M134" s="843"/>
      <c r="N134" s="843"/>
      <c r="O134" s="843"/>
      <c r="P134" s="843"/>
      <c r="Q134" s="843"/>
      <c r="R134" s="843"/>
      <c r="S134" s="843"/>
      <c r="T134" s="843"/>
      <c r="U134" s="843"/>
      <c r="V134" s="843"/>
      <c r="W134" s="843"/>
      <c r="X134" s="843"/>
      <c r="Y134" s="843"/>
      <c r="Z134" s="952" t="s">
        <v>3751</v>
      </c>
      <c r="AA134" s="953" t="s">
        <v>2314</v>
      </c>
      <c r="AB134" s="897">
        <v>35149</v>
      </c>
      <c r="AC134" s="866">
        <f t="shared" ca="1" si="0"/>
        <v>30</v>
      </c>
      <c r="AD134" s="898" t="s">
        <v>2315</v>
      </c>
      <c r="AE134" s="969" t="s">
        <v>809</v>
      </c>
      <c r="AF134" s="970"/>
      <c r="AG134" s="970"/>
      <c r="AH134" s="882" t="s">
        <v>7363</v>
      </c>
      <c r="AI134" s="858" t="s">
        <v>376</v>
      </c>
      <c r="AJ134" s="883">
        <v>45871</v>
      </c>
      <c r="AK134" s="883">
        <v>46112</v>
      </c>
      <c r="AL134" s="858">
        <v>2</v>
      </c>
      <c r="AM134" s="843"/>
      <c r="AN134" s="843"/>
    </row>
    <row r="135" spans="1:40" ht="15.75" customHeight="1">
      <c r="A135" s="843"/>
      <c r="B135" s="844"/>
      <c r="C135" s="845"/>
      <c r="D135" s="846"/>
      <c r="E135" s="843"/>
      <c r="F135" s="843"/>
      <c r="G135" s="843"/>
      <c r="H135" s="846"/>
      <c r="I135" s="846"/>
      <c r="J135" s="846"/>
      <c r="K135" s="847"/>
      <c r="L135" s="848"/>
      <c r="M135" s="843"/>
      <c r="N135" s="843"/>
      <c r="O135" s="843"/>
      <c r="P135" s="843"/>
      <c r="Q135" s="843"/>
      <c r="R135" s="843"/>
      <c r="S135" s="843"/>
      <c r="T135" s="843"/>
      <c r="U135" s="843"/>
      <c r="V135" s="843"/>
      <c r="W135" s="843"/>
      <c r="X135" s="843"/>
      <c r="Y135" s="843"/>
      <c r="Z135" s="952" t="s">
        <v>7249</v>
      </c>
      <c r="AA135" s="953" t="s">
        <v>2318</v>
      </c>
      <c r="AB135" s="897">
        <v>32129</v>
      </c>
      <c r="AC135" s="866">
        <f t="shared" ca="1" si="0"/>
        <v>38</v>
      </c>
      <c r="AD135" s="898" t="s">
        <v>2319</v>
      </c>
      <c r="AE135" s="969" t="s">
        <v>809</v>
      </c>
      <c r="AF135" s="970"/>
      <c r="AG135" s="970"/>
      <c r="AH135" s="882" t="s">
        <v>3715</v>
      </c>
      <c r="AI135" s="858" t="s">
        <v>376</v>
      </c>
      <c r="AJ135" s="883">
        <v>45871</v>
      </c>
      <c r="AK135" s="883">
        <v>46142</v>
      </c>
      <c r="AL135" s="858">
        <v>2</v>
      </c>
      <c r="AM135" s="843"/>
      <c r="AN135" s="843"/>
    </row>
    <row r="136" spans="1:40" ht="15.75" customHeight="1">
      <c r="A136" s="843"/>
      <c r="B136" s="844"/>
      <c r="C136" s="845"/>
      <c r="D136" s="846"/>
      <c r="E136" s="843"/>
      <c r="F136" s="843"/>
      <c r="G136" s="843"/>
      <c r="H136" s="846"/>
      <c r="I136" s="846"/>
      <c r="J136" s="846"/>
      <c r="K136" s="847"/>
      <c r="L136" s="848"/>
      <c r="M136" s="843"/>
      <c r="N136" s="843"/>
      <c r="O136" s="843"/>
      <c r="P136" s="843"/>
      <c r="Q136" s="843"/>
      <c r="R136" s="843"/>
      <c r="S136" s="843"/>
      <c r="T136" s="843"/>
      <c r="U136" s="843"/>
      <c r="V136" s="843"/>
      <c r="W136" s="843"/>
      <c r="X136" s="843"/>
      <c r="Y136" s="843"/>
      <c r="Z136" s="952" t="s">
        <v>3758</v>
      </c>
      <c r="AA136" s="953" t="s">
        <v>810</v>
      </c>
      <c r="AB136" s="897">
        <v>31794</v>
      </c>
      <c r="AC136" s="866">
        <f t="shared" ca="1" si="0"/>
        <v>39</v>
      </c>
      <c r="AD136" s="898" t="s">
        <v>811</v>
      </c>
      <c r="AE136" s="969" t="s">
        <v>809</v>
      </c>
      <c r="AF136" s="970"/>
      <c r="AG136" s="970"/>
      <c r="AH136" s="882" t="s">
        <v>7365</v>
      </c>
      <c r="AI136" s="894" t="s">
        <v>246</v>
      </c>
      <c r="AJ136" s="883">
        <v>45871</v>
      </c>
      <c r="AK136" s="883">
        <v>46112</v>
      </c>
      <c r="AL136" s="858">
        <v>2</v>
      </c>
      <c r="AM136" s="843"/>
      <c r="AN136" s="843"/>
    </row>
    <row r="137" spans="1:40" ht="15.75" customHeight="1">
      <c r="A137" s="843"/>
      <c r="B137" s="844"/>
      <c r="C137" s="845"/>
      <c r="D137" s="846"/>
      <c r="E137" s="843"/>
      <c r="F137" s="843"/>
      <c r="G137" s="843"/>
      <c r="H137" s="846"/>
      <c r="I137" s="846"/>
      <c r="J137" s="846"/>
      <c r="K137" s="847"/>
      <c r="L137" s="848"/>
      <c r="M137" s="843"/>
      <c r="N137" s="843"/>
      <c r="O137" s="843"/>
      <c r="P137" s="843"/>
      <c r="Q137" s="843"/>
      <c r="R137" s="843"/>
      <c r="S137" s="843"/>
      <c r="T137" s="843"/>
      <c r="U137" s="843"/>
      <c r="V137" s="843"/>
      <c r="W137" s="843"/>
      <c r="X137" s="843"/>
      <c r="Y137" s="843"/>
      <c r="Z137" s="895" t="s">
        <v>31</v>
      </c>
      <c r="AA137" s="896" t="s">
        <v>784</v>
      </c>
      <c r="AB137" s="897">
        <v>34456</v>
      </c>
      <c r="AC137" s="866">
        <f t="shared" ca="1" si="0"/>
        <v>32</v>
      </c>
      <c r="AD137" s="898" t="s">
        <v>785</v>
      </c>
      <c r="AE137" s="992" t="s">
        <v>276</v>
      </c>
      <c r="AF137" s="993"/>
      <c r="AG137" s="993"/>
      <c r="AH137" s="882" t="s">
        <v>7366</v>
      </c>
      <c r="AI137" s="894" t="s">
        <v>246</v>
      </c>
      <c r="AJ137" s="883">
        <v>45871</v>
      </c>
      <c r="AK137" s="883">
        <v>46112</v>
      </c>
      <c r="AL137" s="858">
        <v>2</v>
      </c>
      <c r="AM137" s="843"/>
      <c r="AN137" s="843"/>
    </row>
    <row r="138" spans="1:40" ht="15.75" customHeight="1">
      <c r="A138" s="843"/>
      <c r="B138" s="844"/>
      <c r="C138" s="845"/>
      <c r="D138" s="846"/>
      <c r="E138" s="843"/>
      <c r="F138" s="843"/>
      <c r="G138" s="843"/>
      <c r="H138" s="846"/>
      <c r="I138" s="846"/>
      <c r="J138" s="846"/>
      <c r="K138" s="847"/>
      <c r="L138" s="848"/>
      <c r="M138" s="843"/>
      <c r="N138" s="843"/>
      <c r="O138" s="843"/>
      <c r="P138" s="843"/>
      <c r="Q138" s="843"/>
      <c r="R138" s="843"/>
      <c r="S138" s="843"/>
      <c r="T138" s="843"/>
      <c r="U138" s="843"/>
      <c r="V138" s="843"/>
      <c r="W138" s="843"/>
      <c r="X138" s="843"/>
      <c r="Y138" s="843"/>
      <c r="Z138" s="895" t="s">
        <v>4028</v>
      </c>
      <c r="AA138" s="896" t="s">
        <v>815</v>
      </c>
      <c r="AB138" s="897">
        <v>34870</v>
      </c>
      <c r="AC138" s="866">
        <f t="shared" ca="1" si="0"/>
        <v>31</v>
      </c>
      <c r="AD138" s="898" t="s">
        <v>817</v>
      </c>
      <c r="AE138" s="899" t="s">
        <v>814</v>
      </c>
      <c r="AF138" s="970"/>
      <c r="AG138" s="970"/>
      <c r="AH138" s="882" t="s">
        <v>104</v>
      </c>
      <c r="AI138" s="858" t="s">
        <v>6879</v>
      </c>
      <c r="AJ138" s="883">
        <v>44946</v>
      </c>
      <c r="AK138" s="883">
        <v>46173</v>
      </c>
      <c r="AL138" s="858">
        <v>4</v>
      </c>
      <c r="AM138" s="843"/>
      <c r="AN138" s="843"/>
    </row>
    <row r="139" spans="1:40" ht="15.75" customHeight="1">
      <c r="A139" s="843"/>
      <c r="B139" s="844"/>
      <c r="C139" s="845"/>
      <c r="D139" s="846"/>
      <c r="E139" s="843"/>
      <c r="F139" s="843"/>
      <c r="G139" s="843"/>
      <c r="H139" s="846"/>
      <c r="I139" s="846"/>
      <c r="J139" s="846"/>
      <c r="K139" s="847"/>
      <c r="L139" s="848"/>
      <c r="M139" s="843"/>
      <c r="N139" s="843"/>
      <c r="O139" s="843"/>
      <c r="P139" s="843"/>
      <c r="Q139" s="843"/>
      <c r="R139" s="843"/>
      <c r="S139" s="843"/>
      <c r="T139" s="843"/>
      <c r="U139" s="843"/>
      <c r="V139" s="843"/>
      <c r="W139" s="843"/>
      <c r="X139" s="843"/>
      <c r="Y139" s="843"/>
      <c r="Z139" s="895" t="s">
        <v>4035</v>
      </c>
      <c r="AA139" s="896" t="s">
        <v>2321</v>
      </c>
      <c r="AB139" s="897">
        <v>33250</v>
      </c>
      <c r="AC139" s="866">
        <f t="shared" ca="1" si="0"/>
        <v>35</v>
      </c>
      <c r="AD139" s="898" t="s">
        <v>2323</v>
      </c>
      <c r="AE139" s="899" t="s">
        <v>814</v>
      </c>
      <c r="AF139" s="970"/>
      <c r="AG139" s="970"/>
      <c r="AH139" s="882" t="s">
        <v>60</v>
      </c>
      <c r="AI139" s="858" t="s">
        <v>6879</v>
      </c>
      <c r="AJ139" s="883">
        <v>44998</v>
      </c>
      <c r="AK139" s="883">
        <v>46234</v>
      </c>
      <c r="AL139" s="858">
        <v>4</v>
      </c>
      <c r="AM139" s="843"/>
      <c r="AN139" s="843"/>
    </row>
    <row r="140" spans="1:40" ht="15.75" customHeight="1">
      <c r="A140" s="843"/>
      <c r="B140" s="844"/>
      <c r="C140" s="845"/>
      <c r="D140" s="846"/>
      <c r="E140" s="843"/>
      <c r="F140" s="843"/>
      <c r="G140" s="843"/>
      <c r="H140" s="846"/>
      <c r="I140" s="846"/>
      <c r="J140" s="846"/>
      <c r="K140" s="847"/>
      <c r="L140" s="848"/>
      <c r="M140" s="843"/>
      <c r="N140" s="843"/>
      <c r="O140" s="843"/>
      <c r="P140" s="843"/>
      <c r="Q140" s="843"/>
      <c r="R140" s="843"/>
      <c r="S140" s="843"/>
      <c r="T140" s="843"/>
      <c r="U140" s="843"/>
      <c r="V140" s="843"/>
      <c r="W140" s="843"/>
      <c r="X140" s="843"/>
      <c r="Y140" s="843"/>
      <c r="Z140" s="895" t="s">
        <v>4038</v>
      </c>
      <c r="AA140" s="896" t="s">
        <v>820</v>
      </c>
      <c r="AB140" s="897">
        <v>33654</v>
      </c>
      <c r="AC140" s="866">
        <f t="shared" ca="1" si="0"/>
        <v>34</v>
      </c>
      <c r="AD140" s="898" t="s">
        <v>822</v>
      </c>
      <c r="AE140" s="899" t="s">
        <v>814</v>
      </c>
      <c r="AF140" s="970"/>
      <c r="AG140" s="970"/>
      <c r="AH140" s="882" t="s">
        <v>4650</v>
      </c>
      <c r="AI140" s="858" t="s">
        <v>801</v>
      </c>
      <c r="AJ140" s="883">
        <v>45231</v>
      </c>
      <c r="AK140" s="883">
        <v>46203</v>
      </c>
      <c r="AL140" s="858">
        <v>4</v>
      </c>
      <c r="AM140" s="843"/>
      <c r="AN140" s="843"/>
    </row>
    <row r="141" spans="1:40" ht="15.75" customHeight="1">
      <c r="A141" s="843"/>
      <c r="B141" s="844"/>
      <c r="C141" s="845"/>
      <c r="D141" s="846"/>
      <c r="E141" s="843"/>
      <c r="F141" s="843"/>
      <c r="G141" s="843"/>
      <c r="H141" s="846"/>
      <c r="I141" s="846"/>
      <c r="J141" s="846"/>
      <c r="K141" s="847"/>
      <c r="L141" s="848"/>
      <c r="M141" s="843"/>
      <c r="N141" s="843"/>
      <c r="O141" s="843"/>
      <c r="P141" s="843"/>
      <c r="Q141" s="843"/>
      <c r="R141" s="843"/>
      <c r="S141" s="843"/>
      <c r="T141" s="843"/>
      <c r="U141" s="843"/>
      <c r="V141" s="843"/>
      <c r="W141" s="843"/>
      <c r="X141" s="843"/>
      <c r="Y141" s="843"/>
      <c r="Z141" s="895" t="s">
        <v>4055</v>
      </c>
      <c r="AA141" s="896" t="s">
        <v>2310</v>
      </c>
      <c r="AB141" s="897">
        <v>33285</v>
      </c>
      <c r="AC141" s="866">
        <f t="shared" ca="1" si="0"/>
        <v>35</v>
      </c>
      <c r="AD141" s="898" t="s">
        <v>2311</v>
      </c>
      <c r="AE141" s="899" t="s">
        <v>719</v>
      </c>
      <c r="AF141" s="970"/>
      <c r="AG141" s="970"/>
      <c r="AH141" s="882" t="s">
        <v>7367</v>
      </c>
      <c r="AI141" s="858" t="s">
        <v>376</v>
      </c>
      <c r="AJ141" s="883">
        <v>45327</v>
      </c>
      <c r="AK141" s="883" t="s">
        <v>7267</v>
      </c>
      <c r="AL141" s="858">
        <v>4</v>
      </c>
      <c r="AM141" s="843"/>
      <c r="AN141" s="843"/>
    </row>
    <row r="142" spans="1:40" ht="15.75" customHeight="1">
      <c r="A142" s="843"/>
      <c r="B142" s="844"/>
      <c r="C142" s="845"/>
      <c r="D142" s="846"/>
      <c r="E142" s="843"/>
      <c r="F142" s="843"/>
      <c r="G142" s="843"/>
      <c r="H142" s="846"/>
      <c r="I142" s="846"/>
      <c r="J142" s="846"/>
      <c r="K142" s="847"/>
      <c r="L142" s="848"/>
      <c r="M142" s="843"/>
      <c r="N142" s="843"/>
      <c r="O142" s="843"/>
      <c r="P142" s="843"/>
      <c r="Q142" s="843"/>
      <c r="R142" s="843"/>
      <c r="S142" s="843"/>
      <c r="T142" s="843"/>
      <c r="U142" s="843"/>
      <c r="V142" s="843"/>
      <c r="W142" s="843"/>
      <c r="X142" s="843"/>
      <c r="Y142" s="843"/>
      <c r="Z142" s="895" t="s">
        <v>4058</v>
      </c>
      <c r="AA142" s="896" t="s">
        <v>759</v>
      </c>
      <c r="AB142" s="897">
        <v>31722</v>
      </c>
      <c r="AC142" s="866">
        <f t="shared" ca="1" si="0"/>
        <v>39</v>
      </c>
      <c r="AD142" s="898" t="s">
        <v>761</v>
      </c>
      <c r="AE142" s="899" t="s">
        <v>719</v>
      </c>
      <c r="AF142" s="970"/>
      <c r="AG142" s="970"/>
      <c r="AH142" s="882" t="s">
        <v>3721</v>
      </c>
      <c r="AI142" s="858" t="s">
        <v>376</v>
      </c>
      <c r="AJ142" s="883">
        <v>45902</v>
      </c>
      <c r="AK142" s="883">
        <v>46142</v>
      </c>
      <c r="AL142" s="858">
        <v>2</v>
      </c>
      <c r="AM142" s="843"/>
      <c r="AN142" s="843"/>
    </row>
    <row r="143" spans="1:40" ht="15.75" customHeight="1">
      <c r="A143" s="843"/>
      <c r="B143" s="844"/>
      <c r="C143" s="845"/>
      <c r="D143" s="846"/>
      <c r="E143" s="843"/>
      <c r="F143" s="843"/>
      <c r="G143" s="843"/>
      <c r="H143" s="846"/>
      <c r="I143" s="846"/>
      <c r="J143" s="846"/>
      <c r="K143" s="847"/>
      <c r="L143" s="848"/>
      <c r="M143" s="843"/>
      <c r="N143" s="843"/>
      <c r="O143" s="843"/>
      <c r="P143" s="843"/>
      <c r="Q143" s="843"/>
      <c r="R143" s="843"/>
      <c r="S143" s="843"/>
      <c r="T143" s="843"/>
      <c r="U143" s="843"/>
      <c r="V143" s="843"/>
      <c r="W143" s="843"/>
      <c r="X143" s="843"/>
      <c r="Y143" s="843"/>
      <c r="Z143" s="994" t="s">
        <v>4061</v>
      </c>
      <c r="AA143" s="995"/>
      <c r="AB143" s="996"/>
      <c r="AC143" s="866">
        <f t="shared" ca="1" si="0"/>
        <v>126</v>
      </c>
      <c r="AD143" s="997"/>
      <c r="AE143" s="998"/>
      <c r="AF143" s="970"/>
      <c r="AG143" s="970"/>
      <c r="AH143" s="882" t="s">
        <v>3726</v>
      </c>
      <c r="AI143" s="858" t="s">
        <v>376</v>
      </c>
      <c r="AJ143" s="883">
        <v>45902</v>
      </c>
      <c r="AK143" s="883">
        <v>46142</v>
      </c>
      <c r="AL143" s="858">
        <v>2</v>
      </c>
      <c r="AM143" s="843"/>
      <c r="AN143" s="843"/>
    </row>
    <row r="144" spans="1:40" ht="15.75" customHeight="1">
      <c r="A144" s="843"/>
      <c r="B144" s="844"/>
      <c r="C144" s="845"/>
      <c r="D144" s="846"/>
      <c r="E144" s="843"/>
      <c r="F144" s="843"/>
      <c r="G144" s="843"/>
      <c r="H144" s="846"/>
      <c r="I144" s="846"/>
      <c r="J144" s="846"/>
      <c r="K144" s="847"/>
      <c r="L144" s="848"/>
      <c r="M144" s="843"/>
      <c r="N144" s="843"/>
      <c r="O144" s="843"/>
      <c r="P144" s="843"/>
      <c r="Q144" s="843"/>
      <c r="R144" s="843"/>
      <c r="S144" s="843"/>
      <c r="T144" s="843"/>
      <c r="U144" s="843"/>
      <c r="V144" s="843"/>
      <c r="W144" s="843"/>
      <c r="X144" s="843"/>
      <c r="Y144" s="843"/>
      <c r="Z144" s="999"/>
      <c r="AA144" s="1000"/>
      <c r="AB144" s="1001"/>
      <c r="AC144" s="866">
        <f t="shared" ca="1" si="0"/>
        <v>126</v>
      </c>
      <c r="AD144" s="1002"/>
      <c r="AE144" s="1003"/>
      <c r="AF144" s="658"/>
      <c r="AG144" s="658"/>
      <c r="AH144" s="882" t="s">
        <v>3735</v>
      </c>
      <c r="AI144" s="858" t="s">
        <v>376</v>
      </c>
      <c r="AJ144" s="883">
        <v>45902</v>
      </c>
      <c r="AK144" s="883">
        <v>46142</v>
      </c>
      <c r="AL144" s="858">
        <v>2</v>
      </c>
      <c r="AM144" s="843"/>
      <c r="AN144" s="843"/>
    </row>
    <row r="145" spans="1:40" ht="15.75" customHeight="1">
      <c r="A145" s="843"/>
      <c r="B145" s="844"/>
      <c r="C145" s="845"/>
      <c r="D145" s="846"/>
      <c r="E145" s="843"/>
      <c r="F145" s="843"/>
      <c r="G145" s="843"/>
      <c r="H145" s="846"/>
      <c r="I145" s="846"/>
      <c r="J145" s="846"/>
      <c r="K145" s="847"/>
      <c r="L145" s="848"/>
      <c r="M145" s="843"/>
      <c r="N145" s="843"/>
      <c r="O145" s="843"/>
      <c r="P145" s="843"/>
      <c r="Q145" s="843"/>
      <c r="R145" s="843"/>
      <c r="S145" s="843"/>
      <c r="T145" s="843"/>
      <c r="U145" s="843"/>
      <c r="V145" s="843"/>
      <c r="W145" s="843"/>
      <c r="X145" s="843"/>
      <c r="Y145" s="843"/>
      <c r="Z145" s="986"/>
      <c r="AA145" s="977"/>
      <c r="AB145" s="978"/>
      <c r="AC145" s="866">
        <f t="shared" ca="1" si="0"/>
        <v>126</v>
      </c>
      <c r="AD145" s="979"/>
      <c r="AE145" s="987"/>
      <c r="AF145" s="921"/>
      <c r="AG145" s="921"/>
      <c r="AH145" s="882" t="s">
        <v>3746</v>
      </c>
      <c r="AI145" s="858" t="s">
        <v>376</v>
      </c>
      <c r="AJ145" s="883">
        <v>45902</v>
      </c>
      <c r="AK145" s="883">
        <v>46142</v>
      </c>
      <c r="AL145" s="858">
        <v>2</v>
      </c>
      <c r="AM145" s="843"/>
      <c r="AN145" s="843"/>
    </row>
    <row r="146" spans="1:40" ht="15.75" customHeight="1">
      <c r="A146" s="843"/>
      <c r="B146" s="844"/>
      <c r="C146" s="845"/>
      <c r="D146" s="846"/>
      <c r="E146" s="843"/>
      <c r="F146" s="843"/>
      <c r="G146" s="843"/>
      <c r="H146" s="846"/>
      <c r="I146" s="846"/>
      <c r="J146" s="846"/>
      <c r="K146" s="847"/>
      <c r="L146" s="848"/>
      <c r="M146" s="843"/>
      <c r="N146" s="843"/>
      <c r="O146" s="843"/>
      <c r="P146" s="843"/>
      <c r="Q146" s="843"/>
      <c r="R146" s="843"/>
      <c r="S146" s="843"/>
      <c r="T146" s="843"/>
      <c r="U146" s="843"/>
      <c r="V146" s="843"/>
      <c r="W146" s="843"/>
      <c r="X146" s="843"/>
      <c r="Y146" s="843"/>
      <c r="Z146" s="1004" t="s">
        <v>1774</v>
      </c>
      <c r="AA146" s="1005" t="s">
        <v>862</v>
      </c>
      <c r="AB146" s="1006">
        <v>26934</v>
      </c>
      <c r="AC146" s="866">
        <f t="shared" ca="1" si="0"/>
        <v>53</v>
      </c>
      <c r="AD146" s="1007" t="s">
        <v>864</v>
      </c>
      <c r="AE146" s="1008" t="s">
        <v>100</v>
      </c>
      <c r="AF146" s="616"/>
      <c r="AG146" s="616"/>
      <c r="AH146" s="882" t="s">
        <v>3730</v>
      </c>
      <c r="AI146" s="894" t="s">
        <v>246</v>
      </c>
      <c r="AJ146" s="883">
        <v>45902</v>
      </c>
      <c r="AK146" s="883">
        <v>46142</v>
      </c>
      <c r="AL146" s="858">
        <v>2</v>
      </c>
      <c r="AM146" s="843"/>
      <c r="AN146" s="843"/>
    </row>
    <row r="147" spans="1:40" ht="15.75" customHeight="1">
      <c r="A147" s="843"/>
      <c r="B147" s="844"/>
      <c r="C147" s="845"/>
      <c r="D147" s="846"/>
      <c r="E147" s="843"/>
      <c r="F147" s="843"/>
      <c r="G147" s="843"/>
      <c r="H147" s="846"/>
      <c r="I147" s="846"/>
      <c r="J147" s="846"/>
      <c r="K147" s="847"/>
      <c r="L147" s="848"/>
      <c r="M147" s="843"/>
      <c r="N147" s="843"/>
      <c r="O147" s="843"/>
      <c r="P147" s="843"/>
      <c r="Q147" s="843"/>
      <c r="R147" s="843"/>
      <c r="S147" s="843"/>
      <c r="T147" s="843"/>
      <c r="U147" s="843"/>
      <c r="V147" s="843"/>
      <c r="W147" s="843"/>
      <c r="X147" s="843"/>
      <c r="Y147" s="843"/>
      <c r="Z147" s="1009" t="s">
        <v>1786</v>
      </c>
      <c r="AA147" s="1010" t="s">
        <v>871</v>
      </c>
      <c r="AB147" s="897">
        <v>37328</v>
      </c>
      <c r="AC147" s="866">
        <f t="shared" ca="1" si="0"/>
        <v>24</v>
      </c>
      <c r="AD147" s="898" t="s">
        <v>873</v>
      </c>
      <c r="AE147" s="1011" t="s">
        <v>870</v>
      </c>
      <c r="AF147" s="1012"/>
      <c r="AG147" s="1012"/>
      <c r="AH147" s="882" t="s">
        <v>3741</v>
      </c>
      <c r="AI147" s="894" t="s">
        <v>246</v>
      </c>
      <c r="AJ147" s="883">
        <v>45902</v>
      </c>
      <c r="AK147" s="883">
        <v>46142</v>
      </c>
      <c r="AL147" s="858">
        <v>2</v>
      </c>
      <c r="AM147" s="843"/>
      <c r="AN147" s="843"/>
    </row>
    <row r="148" spans="1:40" ht="15.75" customHeight="1">
      <c r="A148" s="843"/>
      <c r="B148" s="844"/>
      <c r="C148" s="845"/>
      <c r="D148" s="846"/>
      <c r="E148" s="843"/>
      <c r="F148" s="843"/>
      <c r="G148" s="843"/>
      <c r="H148" s="846"/>
      <c r="I148" s="846"/>
      <c r="J148" s="846"/>
      <c r="K148" s="847"/>
      <c r="L148" s="848"/>
      <c r="M148" s="843"/>
      <c r="N148" s="843"/>
      <c r="O148" s="843"/>
      <c r="P148" s="843"/>
      <c r="Q148" s="843"/>
      <c r="R148" s="843"/>
      <c r="S148" s="843"/>
      <c r="T148" s="843"/>
      <c r="U148" s="843"/>
      <c r="V148" s="843"/>
      <c r="W148" s="843"/>
      <c r="X148" s="843"/>
      <c r="Y148" s="843"/>
      <c r="Z148" s="888" t="s">
        <v>1779</v>
      </c>
      <c r="AA148" s="889" t="s">
        <v>877</v>
      </c>
      <c r="AB148" s="890">
        <v>28220</v>
      </c>
      <c r="AC148" s="866">
        <f t="shared" ca="1" si="0"/>
        <v>49</v>
      </c>
      <c r="AD148" s="891" t="s">
        <v>879</v>
      </c>
      <c r="AE148" s="892" t="s">
        <v>870</v>
      </c>
      <c r="AF148" s="933"/>
      <c r="AG148" s="933"/>
      <c r="AH148" s="882" t="s">
        <v>3886</v>
      </c>
      <c r="AI148" s="858" t="s">
        <v>376</v>
      </c>
      <c r="AJ148" s="883">
        <v>45962</v>
      </c>
      <c r="AK148" s="883">
        <v>46081</v>
      </c>
      <c r="AL148" s="858">
        <v>1</v>
      </c>
      <c r="AM148" s="843"/>
      <c r="AN148" s="843"/>
    </row>
    <row r="149" spans="1:40" ht="15.75" customHeight="1">
      <c r="A149" s="843"/>
      <c r="B149" s="844"/>
      <c r="C149" s="845"/>
      <c r="D149" s="846"/>
      <c r="E149" s="843"/>
      <c r="F149" s="843"/>
      <c r="G149" s="843"/>
      <c r="H149" s="846"/>
      <c r="I149" s="846"/>
      <c r="J149" s="846"/>
      <c r="K149" s="847"/>
      <c r="L149" s="848"/>
      <c r="M149" s="843"/>
      <c r="N149" s="843"/>
      <c r="O149" s="843"/>
      <c r="P149" s="843"/>
      <c r="Q149" s="843"/>
      <c r="R149" s="843"/>
      <c r="S149" s="843"/>
      <c r="T149" s="843"/>
      <c r="U149" s="843"/>
      <c r="V149" s="843"/>
      <c r="W149" s="843"/>
      <c r="X149" s="843"/>
      <c r="Y149" s="843"/>
      <c r="Z149" s="1009" t="s">
        <v>1781</v>
      </c>
      <c r="AA149" s="1010" t="s">
        <v>883</v>
      </c>
      <c r="AB149" s="897">
        <v>33727</v>
      </c>
      <c r="AC149" s="866">
        <f t="shared" ca="1" si="0"/>
        <v>34</v>
      </c>
      <c r="AD149" s="898" t="s">
        <v>884</v>
      </c>
      <c r="AE149" s="1011" t="s">
        <v>870</v>
      </c>
      <c r="AF149" s="1012"/>
      <c r="AG149" s="1012"/>
      <c r="AH149" s="882" t="s">
        <v>7368</v>
      </c>
      <c r="AI149" s="858" t="s">
        <v>592</v>
      </c>
      <c r="AJ149" s="883">
        <v>44718</v>
      </c>
      <c r="AK149" s="883" t="s">
        <v>7355</v>
      </c>
      <c r="AL149" s="858">
        <v>5</v>
      </c>
      <c r="AM149" s="843"/>
      <c r="AN149" s="843"/>
    </row>
    <row r="150" spans="1:40" ht="15.75" customHeight="1">
      <c r="A150" s="843"/>
      <c r="B150" s="844"/>
      <c r="C150" s="845"/>
      <c r="D150" s="846"/>
      <c r="E150" s="843"/>
      <c r="F150" s="843"/>
      <c r="G150" s="843"/>
      <c r="H150" s="846"/>
      <c r="I150" s="846"/>
      <c r="J150" s="846"/>
      <c r="K150" s="847"/>
      <c r="L150" s="848"/>
      <c r="M150" s="843"/>
      <c r="N150" s="843"/>
      <c r="O150" s="843"/>
      <c r="P150" s="843"/>
      <c r="Q150" s="843"/>
      <c r="R150" s="843"/>
      <c r="S150" s="843"/>
      <c r="T150" s="843"/>
      <c r="U150" s="843"/>
      <c r="V150" s="843"/>
      <c r="W150" s="843"/>
      <c r="X150" s="843"/>
      <c r="Y150" s="843"/>
      <c r="Z150" s="1009" t="s">
        <v>1776</v>
      </c>
      <c r="AA150" s="1010" t="s">
        <v>887</v>
      </c>
      <c r="AB150" s="897">
        <v>32977</v>
      </c>
      <c r="AC150" s="866">
        <f t="shared" ca="1" si="0"/>
        <v>36</v>
      </c>
      <c r="AD150" s="898" t="s">
        <v>888</v>
      </c>
      <c r="AE150" s="1011" t="s">
        <v>870</v>
      </c>
      <c r="AF150" s="1012"/>
      <c r="AG150" s="1012"/>
      <c r="AH150" s="882" t="s">
        <v>105</v>
      </c>
      <c r="AI150" s="858" t="s">
        <v>6879</v>
      </c>
      <c r="AJ150" s="883">
        <v>44536</v>
      </c>
      <c r="AK150" s="883" t="s">
        <v>7355</v>
      </c>
      <c r="AL150" s="858">
        <v>5</v>
      </c>
      <c r="AM150" s="843"/>
      <c r="AN150" s="843"/>
    </row>
    <row r="151" spans="1:40" ht="15.75" customHeight="1">
      <c r="A151" s="843"/>
      <c r="B151" s="844"/>
      <c r="C151" s="845"/>
      <c r="D151" s="846"/>
      <c r="E151" s="843"/>
      <c r="F151" s="843"/>
      <c r="G151" s="843"/>
      <c r="H151" s="846"/>
      <c r="I151" s="846"/>
      <c r="J151" s="846"/>
      <c r="K151" s="847"/>
      <c r="L151" s="848"/>
      <c r="M151" s="843"/>
      <c r="N151" s="843"/>
      <c r="O151" s="843"/>
      <c r="P151" s="843"/>
      <c r="Q151" s="843"/>
      <c r="R151" s="843"/>
      <c r="S151" s="843"/>
      <c r="T151" s="843"/>
      <c r="U151" s="843"/>
      <c r="V151" s="843"/>
      <c r="W151" s="843"/>
      <c r="X151" s="843"/>
      <c r="Y151" s="843"/>
      <c r="Z151" s="952" t="s">
        <v>3644</v>
      </c>
      <c r="AA151" s="1013" t="s">
        <v>2423</v>
      </c>
      <c r="AB151" s="936">
        <v>37412</v>
      </c>
      <c r="AC151" s="866">
        <f t="shared" ca="1" si="0"/>
        <v>24</v>
      </c>
      <c r="AD151" s="937" t="s">
        <v>2425</v>
      </c>
      <c r="AE151" s="1011" t="s">
        <v>870</v>
      </c>
      <c r="AF151" s="1012"/>
      <c r="AG151" s="1012"/>
      <c r="AH151" s="882" t="s">
        <v>7180</v>
      </c>
      <c r="AI151" s="858" t="s">
        <v>801</v>
      </c>
      <c r="AJ151" s="883">
        <v>44928</v>
      </c>
      <c r="AK151" s="883">
        <v>46173</v>
      </c>
      <c r="AL151" s="858">
        <v>4</v>
      </c>
      <c r="AM151" s="843"/>
      <c r="AN151" s="843"/>
    </row>
    <row r="152" spans="1:40" ht="15.75" customHeight="1">
      <c r="A152" s="843"/>
      <c r="B152" s="844"/>
      <c r="C152" s="845"/>
      <c r="D152" s="846"/>
      <c r="E152" s="843"/>
      <c r="F152" s="843"/>
      <c r="G152" s="843"/>
      <c r="H152" s="846"/>
      <c r="I152" s="846"/>
      <c r="J152" s="846"/>
      <c r="K152" s="847"/>
      <c r="L152" s="848"/>
      <c r="M152" s="843"/>
      <c r="N152" s="843"/>
      <c r="O152" s="843"/>
      <c r="P152" s="843"/>
      <c r="Q152" s="843"/>
      <c r="R152" s="843"/>
      <c r="S152" s="843"/>
      <c r="T152" s="843"/>
      <c r="U152" s="843"/>
      <c r="V152" s="843"/>
      <c r="W152" s="843"/>
      <c r="X152" s="843"/>
      <c r="Y152" s="843"/>
      <c r="Z152" s="952" t="s">
        <v>3637</v>
      </c>
      <c r="AA152" s="1013" t="s">
        <v>2427</v>
      </c>
      <c r="AB152" s="936">
        <v>36140</v>
      </c>
      <c r="AC152" s="866">
        <f t="shared" ca="1" si="0"/>
        <v>27</v>
      </c>
      <c r="AD152" s="937" t="s">
        <v>2428</v>
      </c>
      <c r="AE152" s="1011" t="s">
        <v>870</v>
      </c>
      <c r="AF152" s="1012"/>
      <c r="AG152" s="1012"/>
      <c r="AH152" s="882" t="s">
        <v>7181</v>
      </c>
      <c r="AI152" s="858" t="s">
        <v>376</v>
      </c>
      <c r="AJ152" s="883">
        <v>44958</v>
      </c>
      <c r="AK152" s="883">
        <v>46173</v>
      </c>
      <c r="AL152" s="858">
        <v>4</v>
      </c>
      <c r="AM152" s="843"/>
      <c r="AN152" s="843"/>
    </row>
    <row r="153" spans="1:40" ht="15.75" customHeight="1">
      <c r="A153" s="843"/>
      <c r="B153" s="844"/>
      <c r="C153" s="845"/>
      <c r="D153" s="846"/>
      <c r="E153" s="843"/>
      <c r="F153" s="843"/>
      <c r="G153" s="843"/>
      <c r="H153" s="846"/>
      <c r="I153" s="846"/>
      <c r="J153" s="846"/>
      <c r="K153" s="847"/>
      <c r="L153" s="848"/>
      <c r="M153" s="843"/>
      <c r="N153" s="843"/>
      <c r="O153" s="843"/>
      <c r="P153" s="843"/>
      <c r="Q153" s="843"/>
      <c r="R153" s="843"/>
      <c r="S153" s="843"/>
      <c r="T153" s="843"/>
      <c r="U153" s="843"/>
      <c r="V153" s="843"/>
      <c r="W153" s="843"/>
      <c r="X153" s="843"/>
      <c r="Y153" s="843"/>
      <c r="Z153" s="952" t="s">
        <v>3627</v>
      </c>
      <c r="AA153" s="1013" t="s">
        <v>2431</v>
      </c>
      <c r="AB153" s="936">
        <v>33700</v>
      </c>
      <c r="AC153" s="866">
        <f t="shared" ca="1" si="0"/>
        <v>34</v>
      </c>
      <c r="AD153" s="937" t="s">
        <v>2432</v>
      </c>
      <c r="AE153" s="1011" t="s">
        <v>870</v>
      </c>
      <c r="AF153" s="1012"/>
      <c r="AG153" s="1012"/>
      <c r="AH153" s="882" t="s">
        <v>4652</v>
      </c>
      <c r="AI153" s="858" t="s">
        <v>376</v>
      </c>
      <c r="AJ153" s="883">
        <v>44986</v>
      </c>
      <c r="AK153" s="883">
        <v>46203</v>
      </c>
      <c r="AL153" s="858">
        <v>4</v>
      </c>
      <c r="AM153" s="843"/>
      <c r="AN153" s="843"/>
    </row>
    <row r="154" spans="1:40" ht="15.75" customHeight="1">
      <c r="A154" s="843"/>
      <c r="B154" s="844"/>
      <c r="C154" s="845"/>
      <c r="D154" s="846"/>
      <c r="E154" s="843"/>
      <c r="F154" s="843"/>
      <c r="G154" s="843"/>
      <c r="H154" s="846"/>
      <c r="I154" s="846"/>
      <c r="J154" s="846"/>
      <c r="K154" s="847"/>
      <c r="L154" s="848"/>
      <c r="M154" s="843"/>
      <c r="N154" s="843"/>
      <c r="O154" s="843"/>
      <c r="P154" s="843"/>
      <c r="Q154" s="843"/>
      <c r="R154" s="843"/>
      <c r="S154" s="843"/>
      <c r="T154" s="843"/>
      <c r="U154" s="843"/>
      <c r="V154" s="843"/>
      <c r="W154" s="843"/>
      <c r="X154" s="843"/>
      <c r="Y154" s="843"/>
      <c r="Z154" s="1014" t="s">
        <v>1783</v>
      </c>
      <c r="AA154" s="1015"/>
      <c r="AB154" s="1016"/>
      <c r="AC154" s="866">
        <f t="shared" ca="1" si="0"/>
        <v>126</v>
      </c>
      <c r="AD154" s="1017"/>
      <c r="AE154" s="1018"/>
      <c r="AF154" s="1018"/>
      <c r="AG154" s="1018"/>
      <c r="AH154" s="882" t="s">
        <v>3565</v>
      </c>
      <c r="AI154" s="858" t="s">
        <v>376</v>
      </c>
      <c r="AJ154" s="883">
        <v>45887</v>
      </c>
      <c r="AK154" s="883">
        <v>46142</v>
      </c>
      <c r="AL154" s="858">
        <v>2</v>
      </c>
      <c r="AM154" s="843"/>
      <c r="AN154" s="843"/>
    </row>
    <row r="155" spans="1:40" ht="15.75" customHeight="1">
      <c r="A155" s="843"/>
      <c r="B155" s="844"/>
      <c r="C155" s="845"/>
      <c r="D155" s="846"/>
      <c r="E155" s="843"/>
      <c r="F155" s="843"/>
      <c r="G155" s="843"/>
      <c r="H155" s="846"/>
      <c r="I155" s="846"/>
      <c r="J155" s="846"/>
      <c r="K155" s="847"/>
      <c r="L155" s="848"/>
      <c r="M155" s="843"/>
      <c r="N155" s="843"/>
      <c r="O155" s="843"/>
      <c r="P155" s="843"/>
      <c r="Q155" s="843"/>
      <c r="R155" s="843"/>
      <c r="S155" s="843"/>
      <c r="T155" s="843"/>
      <c r="U155" s="843"/>
      <c r="V155" s="843"/>
      <c r="W155" s="843"/>
      <c r="X155" s="843"/>
      <c r="Y155" s="843"/>
      <c r="Z155" s="1019"/>
      <c r="AA155" s="1020"/>
      <c r="AB155" s="1021"/>
      <c r="AC155" s="866">
        <f t="shared" ca="1" si="0"/>
        <v>126</v>
      </c>
      <c r="AD155" s="1022"/>
      <c r="AE155" s="611"/>
      <c r="AF155" s="611"/>
      <c r="AG155" s="611"/>
      <c r="AH155" s="882" t="s">
        <v>3590</v>
      </c>
      <c r="AI155" s="858" t="s">
        <v>376</v>
      </c>
      <c r="AJ155" s="883">
        <v>45895</v>
      </c>
      <c r="AK155" s="883">
        <v>46142</v>
      </c>
      <c r="AL155" s="858">
        <v>2</v>
      </c>
      <c r="AM155" s="843"/>
      <c r="AN155" s="843"/>
    </row>
    <row r="156" spans="1:40" ht="15.75" customHeight="1">
      <c r="A156" s="843"/>
      <c r="B156" s="844"/>
      <c r="C156" s="845"/>
      <c r="D156" s="846"/>
      <c r="E156" s="843"/>
      <c r="F156" s="843"/>
      <c r="G156" s="843"/>
      <c r="H156" s="846"/>
      <c r="I156" s="846"/>
      <c r="J156" s="846"/>
      <c r="K156" s="847"/>
      <c r="L156" s="848"/>
      <c r="M156" s="843"/>
      <c r="N156" s="843"/>
      <c r="O156" s="843"/>
      <c r="P156" s="843"/>
      <c r="Q156" s="843"/>
      <c r="R156" s="843"/>
      <c r="S156" s="843"/>
      <c r="T156" s="843"/>
      <c r="U156" s="843"/>
      <c r="V156" s="843"/>
      <c r="W156" s="843"/>
      <c r="X156" s="843"/>
      <c r="Y156" s="843"/>
      <c r="Z156" s="888" t="s">
        <v>1789</v>
      </c>
      <c r="AA156" s="889" t="s">
        <v>904</v>
      </c>
      <c r="AB156" s="890">
        <v>30526</v>
      </c>
      <c r="AC156" s="866">
        <f t="shared" ca="1" si="0"/>
        <v>43</v>
      </c>
      <c r="AD156" s="891" t="s">
        <v>905</v>
      </c>
      <c r="AE156" s="892" t="s">
        <v>903</v>
      </c>
      <c r="AF156" s="933"/>
      <c r="AG156" s="933"/>
      <c r="AH156" s="882" t="s">
        <v>3649</v>
      </c>
      <c r="AI156" s="858" t="s">
        <v>376</v>
      </c>
      <c r="AJ156" s="883">
        <v>45901</v>
      </c>
      <c r="AK156" s="883">
        <v>46142</v>
      </c>
      <c r="AL156" s="858">
        <v>2</v>
      </c>
      <c r="AM156" s="843"/>
      <c r="AN156" s="843"/>
    </row>
    <row r="157" spans="1:40" ht="15.75" customHeight="1">
      <c r="A157" s="843"/>
      <c r="B157" s="844"/>
      <c r="C157" s="845"/>
      <c r="D157" s="846"/>
      <c r="E157" s="843"/>
      <c r="F157" s="843"/>
      <c r="G157" s="843"/>
      <c r="H157" s="846"/>
      <c r="I157" s="846"/>
      <c r="J157" s="846"/>
      <c r="K157" s="847"/>
      <c r="L157" s="848"/>
      <c r="M157" s="843"/>
      <c r="N157" s="843"/>
      <c r="O157" s="843"/>
      <c r="P157" s="843"/>
      <c r="Q157" s="843"/>
      <c r="R157" s="843"/>
      <c r="S157" s="843"/>
      <c r="T157" s="843"/>
      <c r="U157" s="843"/>
      <c r="V157" s="843"/>
      <c r="W157" s="843"/>
      <c r="X157" s="843"/>
      <c r="Y157" s="843"/>
      <c r="Z157" s="1023" t="s">
        <v>1819</v>
      </c>
      <c r="AA157" s="1024" t="s">
        <v>916</v>
      </c>
      <c r="AB157" s="1025">
        <v>30268</v>
      </c>
      <c r="AC157" s="866">
        <f t="shared" ca="1" si="0"/>
        <v>43</v>
      </c>
      <c r="AD157" s="1026" t="s">
        <v>918</v>
      </c>
      <c r="AE157" s="1027" t="s">
        <v>910</v>
      </c>
      <c r="AF157" s="1028"/>
      <c r="AG157" s="1028"/>
      <c r="AH157" s="882" t="s">
        <v>3661</v>
      </c>
      <c r="AI157" s="858" t="s">
        <v>376</v>
      </c>
      <c r="AJ157" s="883">
        <v>45903</v>
      </c>
      <c r="AK157" s="883">
        <v>46142</v>
      </c>
      <c r="AL157" s="858">
        <v>2</v>
      </c>
      <c r="AM157" s="843"/>
      <c r="AN157" s="843"/>
    </row>
    <row r="158" spans="1:40" ht="15.75" customHeight="1">
      <c r="A158" s="843"/>
      <c r="B158" s="844"/>
      <c r="C158" s="845"/>
      <c r="D158" s="846"/>
      <c r="E158" s="843"/>
      <c r="F158" s="843"/>
      <c r="G158" s="843"/>
      <c r="H158" s="846"/>
      <c r="I158" s="846"/>
      <c r="J158" s="846"/>
      <c r="K158" s="847"/>
      <c r="L158" s="848"/>
      <c r="M158" s="843"/>
      <c r="N158" s="843"/>
      <c r="O158" s="843"/>
      <c r="P158" s="843"/>
      <c r="Q158" s="843"/>
      <c r="R158" s="843"/>
      <c r="S158" s="843"/>
      <c r="T158" s="843"/>
      <c r="U158" s="843"/>
      <c r="V158" s="843"/>
      <c r="W158" s="843"/>
      <c r="X158" s="843"/>
      <c r="Y158" s="843"/>
      <c r="Z158" s="1023" t="s">
        <v>1794</v>
      </c>
      <c r="AA158" s="1024" t="s">
        <v>923</v>
      </c>
      <c r="AB158" s="1025">
        <v>31591</v>
      </c>
      <c r="AC158" s="866">
        <f t="shared" ca="1" si="0"/>
        <v>40</v>
      </c>
      <c r="AD158" s="1026" t="s">
        <v>924</v>
      </c>
      <c r="AE158" s="1027" t="s">
        <v>922</v>
      </c>
      <c r="AF158" s="1028"/>
      <c r="AG158" s="1028"/>
      <c r="AH158" s="882" t="s">
        <v>3786</v>
      </c>
      <c r="AI158" s="894" t="s">
        <v>246</v>
      </c>
      <c r="AJ158" s="883">
        <v>45915</v>
      </c>
      <c r="AK158" s="883">
        <v>46173</v>
      </c>
      <c r="AL158" s="858">
        <v>1</v>
      </c>
      <c r="AM158" s="843"/>
      <c r="AN158" s="843"/>
    </row>
    <row r="159" spans="1:40" ht="15.75" customHeight="1">
      <c r="A159" s="843"/>
      <c r="B159" s="844"/>
      <c r="C159" s="845"/>
      <c r="D159" s="846"/>
      <c r="E159" s="843"/>
      <c r="F159" s="843"/>
      <c r="G159" s="843"/>
      <c r="H159" s="846"/>
      <c r="I159" s="846"/>
      <c r="J159" s="846"/>
      <c r="K159" s="847"/>
      <c r="L159" s="848"/>
      <c r="M159" s="843"/>
      <c r="N159" s="843"/>
      <c r="O159" s="843"/>
      <c r="P159" s="843"/>
      <c r="Q159" s="843"/>
      <c r="R159" s="843"/>
      <c r="S159" s="843"/>
      <c r="T159" s="843"/>
      <c r="U159" s="843"/>
      <c r="V159" s="843"/>
      <c r="W159" s="843"/>
      <c r="X159" s="843"/>
      <c r="Y159" s="843"/>
      <c r="Z159" s="1023" t="s">
        <v>1798</v>
      </c>
      <c r="AA159" s="1024" t="s">
        <v>931</v>
      </c>
      <c r="AB159" s="1025">
        <v>34400</v>
      </c>
      <c r="AC159" s="866">
        <f t="shared" ca="1" si="0"/>
        <v>32</v>
      </c>
      <c r="AD159" s="1026" t="s">
        <v>933</v>
      </c>
      <c r="AE159" s="1027" t="s">
        <v>910</v>
      </c>
      <c r="AF159" s="1028"/>
      <c r="AG159" s="1028"/>
      <c r="AH159" s="882" t="s">
        <v>4174</v>
      </c>
      <c r="AI159" s="858" t="s">
        <v>376</v>
      </c>
      <c r="AJ159" s="883">
        <v>46027</v>
      </c>
      <c r="AK159" s="883">
        <v>46142</v>
      </c>
      <c r="AL159" s="858">
        <v>1</v>
      </c>
      <c r="AM159" s="843"/>
      <c r="AN159" s="843"/>
    </row>
    <row r="160" spans="1:40" ht="15.75" customHeight="1">
      <c r="A160" s="843"/>
      <c r="B160" s="844"/>
      <c r="C160" s="845"/>
      <c r="D160" s="846"/>
      <c r="E160" s="843"/>
      <c r="F160" s="843"/>
      <c r="G160" s="843"/>
      <c r="H160" s="846"/>
      <c r="I160" s="846"/>
      <c r="J160" s="846"/>
      <c r="K160" s="847"/>
      <c r="L160" s="848"/>
      <c r="M160" s="843"/>
      <c r="N160" s="843"/>
      <c r="O160" s="843"/>
      <c r="P160" s="843"/>
      <c r="Q160" s="843"/>
      <c r="R160" s="843"/>
      <c r="S160" s="843"/>
      <c r="T160" s="843"/>
      <c r="U160" s="843"/>
      <c r="V160" s="843"/>
      <c r="W160" s="843"/>
      <c r="X160" s="843"/>
      <c r="Y160" s="843"/>
      <c r="Z160" s="895" t="s">
        <v>32</v>
      </c>
      <c r="AA160" s="896" t="s">
        <v>911</v>
      </c>
      <c r="AB160" s="897">
        <v>33216</v>
      </c>
      <c r="AC160" s="866">
        <f t="shared" ca="1" si="0"/>
        <v>35</v>
      </c>
      <c r="AD160" s="898" t="s">
        <v>912</v>
      </c>
      <c r="AE160" s="1027" t="s">
        <v>910</v>
      </c>
      <c r="AF160" s="1028"/>
      <c r="AG160" s="1028"/>
      <c r="AH160" s="882" t="s">
        <v>1974</v>
      </c>
      <c r="AI160" s="858" t="s">
        <v>6879</v>
      </c>
      <c r="AJ160" s="883">
        <v>44888</v>
      </c>
      <c r="AK160" s="883">
        <v>46173</v>
      </c>
      <c r="AL160" s="858">
        <v>4</v>
      </c>
      <c r="AM160" s="843"/>
      <c r="AN160" s="843"/>
    </row>
    <row r="161" spans="1:40" ht="15.75" customHeight="1">
      <c r="A161" s="843"/>
      <c r="B161" s="844"/>
      <c r="C161" s="845"/>
      <c r="D161" s="846"/>
      <c r="E161" s="843"/>
      <c r="F161" s="843"/>
      <c r="G161" s="843"/>
      <c r="H161" s="846"/>
      <c r="I161" s="846"/>
      <c r="J161" s="846"/>
      <c r="K161" s="847"/>
      <c r="L161" s="848"/>
      <c r="M161" s="843"/>
      <c r="N161" s="843"/>
      <c r="O161" s="843"/>
      <c r="P161" s="843"/>
      <c r="Q161" s="843"/>
      <c r="R161" s="843"/>
      <c r="S161" s="843"/>
      <c r="T161" s="843"/>
      <c r="U161" s="843"/>
      <c r="V161" s="843"/>
      <c r="W161" s="843"/>
      <c r="X161" s="843"/>
      <c r="Y161" s="843"/>
      <c r="Z161" s="1023" t="s">
        <v>3863</v>
      </c>
      <c r="AA161" s="1024" t="s">
        <v>3864</v>
      </c>
      <c r="AB161" s="1025">
        <v>31787</v>
      </c>
      <c r="AC161" s="866">
        <f t="shared" ca="1" si="0"/>
        <v>39</v>
      </c>
      <c r="AD161" s="1026" t="s">
        <v>3866</v>
      </c>
      <c r="AE161" s="1027" t="s">
        <v>910</v>
      </c>
      <c r="AF161" s="1028"/>
      <c r="AG161" s="1028"/>
      <c r="AH161" s="882" t="s">
        <v>110</v>
      </c>
      <c r="AI161" s="858" t="s">
        <v>6879</v>
      </c>
      <c r="AJ161" s="883">
        <v>44410</v>
      </c>
      <c r="AK161" s="883" t="s">
        <v>7370</v>
      </c>
      <c r="AL161" s="858">
        <v>6</v>
      </c>
      <c r="AM161" s="843"/>
      <c r="AN161" s="843"/>
    </row>
    <row r="162" spans="1:40" ht="15.75" customHeight="1">
      <c r="A162" s="843"/>
      <c r="B162" s="844"/>
      <c r="C162" s="845"/>
      <c r="D162" s="846"/>
      <c r="E162" s="843"/>
      <c r="F162" s="843"/>
      <c r="G162" s="843"/>
      <c r="H162" s="846"/>
      <c r="I162" s="846"/>
      <c r="J162" s="846"/>
      <c r="K162" s="847"/>
      <c r="L162" s="848"/>
      <c r="M162" s="843"/>
      <c r="N162" s="843"/>
      <c r="O162" s="843"/>
      <c r="P162" s="843"/>
      <c r="Q162" s="843"/>
      <c r="R162" s="843"/>
      <c r="S162" s="843"/>
      <c r="T162" s="843"/>
      <c r="U162" s="843"/>
      <c r="V162" s="843"/>
      <c r="W162" s="843"/>
      <c r="X162" s="843"/>
      <c r="Y162" s="843"/>
      <c r="Z162" s="895" t="s">
        <v>1804</v>
      </c>
      <c r="AA162" s="896" t="s">
        <v>938</v>
      </c>
      <c r="AB162" s="897">
        <v>33792</v>
      </c>
      <c r="AC162" s="866">
        <f t="shared" ca="1" si="0"/>
        <v>34</v>
      </c>
      <c r="AD162" s="898" t="s">
        <v>939</v>
      </c>
      <c r="AE162" s="1027" t="s">
        <v>910</v>
      </c>
      <c r="AF162" s="1028"/>
      <c r="AG162" s="1028"/>
      <c r="AH162" s="882" t="s">
        <v>112</v>
      </c>
      <c r="AI162" s="858" t="s">
        <v>6879</v>
      </c>
      <c r="AJ162" s="883">
        <v>44480</v>
      </c>
      <c r="AK162" s="883" t="s">
        <v>7267</v>
      </c>
      <c r="AL162" s="858">
        <v>4</v>
      </c>
      <c r="AM162" s="843"/>
      <c r="AN162" s="843"/>
    </row>
    <row r="163" spans="1:40" ht="15.75" customHeight="1">
      <c r="A163" s="843"/>
      <c r="B163" s="844"/>
      <c r="C163" s="845"/>
      <c r="D163" s="846"/>
      <c r="E163" s="843"/>
      <c r="F163" s="843"/>
      <c r="G163" s="843"/>
      <c r="H163" s="846"/>
      <c r="I163" s="846"/>
      <c r="J163" s="846"/>
      <c r="K163" s="847"/>
      <c r="L163" s="848"/>
      <c r="M163" s="843"/>
      <c r="N163" s="843"/>
      <c r="O163" s="843"/>
      <c r="P163" s="843"/>
      <c r="Q163" s="843"/>
      <c r="R163" s="843"/>
      <c r="S163" s="843"/>
      <c r="T163" s="843"/>
      <c r="U163" s="843"/>
      <c r="V163" s="843"/>
      <c r="W163" s="843"/>
      <c r="X163" s="843"/>
      <c r="Y163" s="843"/>
      <c r="Z163" s="1023" t="s">
        <v>3872</v>
      </c>
      <c r="AA163" s="1024" t="s">
        <v>3873</v>
      </c>
      <c r="AB163" s="1025">
        <v>28971</v>
      </c>
      <c r="AC163" s="866">
        <f t="shared" ca="1" si="0"/>
        <v>47</v>
      </c>
      <c r="AD163" s="1026" t="s">
        <v>3875</v>
      </c>
      <c r="AE163" s="1027" t="s">
        <v>910</v>
      </c>
      <c r="AF163" s="1028"/>
      <c r="AG163" s="1028"/>
      <c r="AH163" s="882" t="s">
        <v>108</v>
      </c>
      <c r="AI163" s="858" t="s">
        <v>6879</v>
      </c>
      <c r="AJ163" s="883">
        <v>45761</v>
      </c>
      <c r="AK163" s="883">
        <v>46142</v>
      </c>
      <c r="AL163" s="858">
        <v>3</v>
      </c>
      <c r="AM163" s="843"/>
      <c r="AN163" s="843"/>
    </row>
    <row r="164" spans="1:40" ht="15.75" customHeight="1">
      <c r="A164" s="843"/>
      <c r="B164" s="844"/>
      <c r="C164" s="845"/>
      <c r="D164" s="846"/>
      <c r="E164" s="843"/>
      <c r="F164" s="843"/>
      <c r="G164" s="843"/>
      <c r="H164" s="846"/>
      <c r="I164" s="846"/>
      <c r="J164" s="846"/>
      <c r="K164" s="847"/>
      <c r="L164" s="848"/>
      <c r="M164" s="843"/>
      <c r="N164" s="843"/>
      <c r="O164" s="843"/>
      <c r="P164" s="843"/>
      <c r="Q164" s="843"/>
      <c r="R164" s="843"/>
      <c r="S164" s="843"/>
      <c r="T164" s="843"/>
      <c r="U164" s="843"/>
      <c r="V164" s="843"/>
      <c r="W164" s="843"/>
      <c r="X164" s="843"/>
      <c r="Y164" s="843"/>
      <c r="Z164" s="1023" t="s">
        <v>1807</v>
      </c>
      <c r="AA164" s="1024" t="s">
        <v>953</v>
      </c>
      <c r="AB164" s="1025">
        <v>31242</v>
      </c>
      <c r="AC164" s="866">
        <f t="shared" ca="1" si="0"/>
        <v>41</v>
      </c>
      <c r="AD164" s="1026" t="s">
        <v>955</v>
      </c>
      <c r="AE164" s="1027" t="s">
        <v>910</v>
      </c>
      <c r="AF164" s="1028"/>
      <c r="AG164" s="1028"/>
      <c r="AH164" s="882" t="s">
        <v>7280</v>
      </c>
      <c r="AI164" s="858" t="s">
        <v>801</v>
      </c>
      <c r="AJ164" s="883">
        <v>46024</v>
      </c>
      <c r="AK164" s="883">
        <v>46142</v>
      </c>
      <c r="AL164" s="858">
        <v>1</v>
      </c>
      <c r="AM164" s="843"/>
      <c r="AN164" s="843"/>
    </row>
    <row r="165" spans="1:40" ht="15.75" customHeight="1">
      <c r="A165" s="843"/>
      <c r="B165" s="844"/>
      <c r="C165" s="845"/>
      <c r="D165" s="846"/>
      <c r="E165" s="843"/>
      <c r="F165" s="843"/>
      <c r="G165" s="843"/>
      <c r="H165" s="846"/>
      <c r="I165" s="846"/>
      <c r="J165" s="846"/>
      <c r="K165" s="847"/>
      <c r="L165" s="848"/>
      <c r="M165" s="843"/>
      <c r="N165" s="843"/>
      <c r="O165" s="843"/>
      <c r="P165" s="843"/>
      <c r="Q165" s="843"/>
      <c r="R165" s="843"/>
      <c r="S165" s="843"/>
      <c r="T165" s="843"/>
      <c r="U165" s="843"/>
      <c r="V165" s="843"/>
      <c r="W165" s="843"/>
      <c r="X165" s="843"/>
      <c r="Y165" s="843"/>
      <c r="Z165" s="1023" t="s">
        <v>1810</v>
      </c>
      <c r="AA165" s="1024" t="s">
        <v>959</v>
      </c>
      <c r="AB165" s="1025">
        <v>37848</v>
      </c>
      <c r="AC165" s="866">
        <f t="shared" ca="1" si="0"/>
        <v>23</v>
      </c>
      <c r="AD165" s="1026" t="s">
        <v>961</v>
      </c>
      <c r="AE165" s="1027" t="s">
        <v>958</v>
      </c>
      <c r="AF165" s="1028"/>
      <c r="AG165" s="1028"/>
      <c r="AH165" s="882" t="s">
        <v>3790</v>
      </c>
      <c r="AI165" s="858" t="s">
        <v>376</v>
      </c>
      <c r="AJ165" s="883">
        <v>45915</v>
      </c>
      <c r="AK165" s="883">
        <v>46173</v>
      </c>
      <c r="AL165" s="858">
        <v>2</v>
      </c>
      <c r="AM165" s="843"/>
      <c r="AN165" s="843"/>
    </row>
    <row r="166" spans="1:40" ht="15.75" customHeight="1">
      <c r="A166" s="843"/>
      <c r="B166" s="844"/>
      <c r="C166" s="845"/>
      <c r="D166" s="846"/>
      <c r="E166" s="843"/>
      <c r="F166" s="843"/>
      <c r="G166" s="843"/>
      <c r="H166" s="846"/>
      <c r="I166" s="846"/>
      <c r="J166" s="846"/>
      <c r="K166" s="847"/>
      <c r="L166" s="848"/>
      <c r="M166" s="843"/>
      <c r="N166" s="843"/>
      <c r="O166" s="843"/>
      <c r="P166" s="843"/>
      <c r="Q166" s="843"/>
      <c r="R166" s="843"/>
      <c r="S166" s="843"/>
      <c r="T166" s="843"/>
      <c r="U166" s="843"/>
      <c r="V166" s="843"/>
      <c r="W166" s="843"/>
      <c r="X166" s="843"/>
      <c r="Y166" s="843"/>
      <c r="Z166" s="895" t="s">
        <v>1813</v>
      </c>
      <c r="AA166" s="896" t="s">
        <v>965</v>
      </c>
      <c r="AB166" s="897">
        <v>33887</v>
      </c>
      <c r="AC166" s="866">
        <f t="shared" ca="1" si="0"/>
        <v>33</v>
      </c>
      <c r="AD166" s="898" t="s">
        <v>967</v>
      </c>
      <c r="AE166" s="1027" t="s">
        <v>910</v>
      </c>
      <c r="AF166" s="1028"/>
      <c r="AG166" s="1028"/>
      <c r="AH166" s="882" t="s">
        <v>3802</v>
      </c>
      <c r="AI166" s="858" t="s">
        <v>376</v>
      </c>
      <c r="AJ166" s="883">
        <v>45922</v>
      </c>
      <c r="AK166" s="883">
        <v>46173</v>
      </c>
      <c r="AL166" s="858">
        <v>2</v>
      </c>
      <c r="AM166" s="843"/>
      <c r="AN166" s="843"/>
    </row>
    <row r="167" spans="1:40" ht="15.75" customHeight="1">
      <c r="A167" s="843"/>
      <c r="B167" s="844"/>
      <c r="C167" s="845"/>
      <c r="D167" s="846"/>
      <c r="E167" s="843"/>
      <c r="F167" s="843"/>
      <c r="G167" s="843"/>
      <c r="H167" s="846"/>
      <c r="I167" s="846"/>
      <c r="J167" s="846"/>
      <c r="K167" s="847"/>
      <c r="L167" s="848"/>
      <c r="M167" s="843"/>
      <c r="N167" s="843"/>
      <c r="O167" s="843"/>
      <c r="P167" s="843"/>
      <c r="Q167" s="843"/>
      <c r="R167" s="843"/>
      <c r="S167" s="843"/>
      <c r="T167" s="843"/>
      <c r="U167" s="843"/>
      <c r="V167" s="843"/>
      <c r="W167" s="843"/>
      <c r="X167" s="843"/>
      <c r="Y167" s="843"/>
      <c r="Z167" s="895" t="s">
        <v>1816</v>
      </c>
      <c r="AA167" s="896" t="s">
        <v>970</v>
      </c>
      <c r="AB167" s="897">
        <v>35941</v>
      </c>
      <c r="AC167" s="866">
        <f t="shared" ca="1" si="0"/>
        <v>28</v>
      </c>
      <c r="AD167" s="898" t="s">
        <v>971</v>
      </c>
      <c r="AE167" s="1027" t="s">
        <v>910</v>
      </c>
      <c r="AF167" s="1028"/>
      <c r="AG167" s="1028"/>
      <c r="AH167" s="882" t="s">
        <v>3837</v>
      </c>
      <c r="AI167" s="858" t="s">
        <v>376</v>
      </c>
      <c r="AJ167" s="883">
        <v>45922</v>
      </c>
      <c r="AK167" s="883">
        <v>46173</v>
      </c>
      <c r="AL167" s="858">
        <v>2</v>
      </c>
      <c r="AM167" s="843"/>
      <c r="AN167" s="843"/>
    </row>
    <row r="168" spans="1:40" ht="15.75" customHeight="1">
      <c r="A168" s="843"/>
      <c r="B168" s="844"/>
      <c r="C168" s="845"/>
      <c r="D168" s="846"/>
      <c r="E168" s="843"/>
      <c r="F168" s="843"/>
      <c r="G168" s="843"/>
      <c r="H168" s="846"/>
      <c r="I168" s="846"/>
      <c r="J168" s="846"/>
      <c r="K168" s="847"/>
      <c r="L168" s="848"/>
      <c r="M168" s="843"/>
      <c r="N168" s="843"/>
      <c r="O168" s="843"/>
      <c r="P168" s="843"/>
      <c r="Q168" s="843"/>
      <c r="R168" s="843"/>
      <c r="S168" s="843"/>
      <c r="T168" s="843"/>
      <c r="U168" s="843"/>
      <c r="V168" s="843"/>
      <c r="W168" s="843"/>
      <c r="X168" s="843"/>
      <c r="Y168" s="843"/>
      <c r="Z168" s="983"/>
      <c r="AA168" s="963"/>
      <c r="AB168" s="942"/>
      <c r="AC168" s="866">
        <f t="shared" ca="1" si="0"/>
        <v>126</v>
      </c>
      <c r="AD168" s="943"/>
      <c r="AE168" s="1028"/>
      <c r="AF168" s="1028"/>
      <c r="AG168" s="1028"/>
      <c r="AH168" s="882" t="s">
        <v>3861</v>
      </c>
      <c r="AI168" s="858" t="s">
        <v>376</v>
      </c>
      <c r="AJ168" s="883">
        <v>45933</v>
      </c>
      <c r="AK168" s="883">
        <v>46173</v>
      </c>
      <c r="AL168" s="858">
        <v>2</v>
      </c>
      <c r="AM168" s="843"/>
      <c r="AN168" s="843"/>
    </row>
    <row r="169" spans="1:40" ht="15.75" customHeight="1">
      <c r="A169" s="843"/>
      <c r="B169" s="844"/>
      <c r="C169" s="845"/>
      <c r="D169" s="846"/>
      <c r="E169" s="843"/>
      <c r="F169" s="843"/>
      <c r="G169" s="843"/>
      <c r="H169" s="846"/>
      <c r="I169" s="846"/>
      <c r="J169" s="846"/>
      <c r="K169" s="847"/>
      <c r="L169" s="848"/>
      <c r="M169" s="843"/>
      <c r="N169" s="843"/>
      <c r="O169" s="843"/>
      <c r="P169" s="843"/>
      <c r="Q169" s="843"/>
      <c r="R169" s="843"/>
      <c r="S169" s="843"/>
      <c r="T169" s="843"/>
      <c r="U169" s="843"/>
      <c r="V169" s="843"/>
      <c r="W169" s="843"/>
      <c r="X169" s="843"/>
      <c r="Y169" s="843"/>
      <c r="Z169" s="916"/>
      <c r="AA169" s="917"/>
      <c r="AB169" s="918"/>
      <c r="AC169" s="866">
        <f t="shared" ca="1" si="0"/>
        <v>126</v>
      </c>
      <c r="AD169" s="919"/>
      <c r="AE169" s="920"/>
      <c r="AF169" s="921"/>
      <c r="AG169" s="921"/>
      <c r="AH169" s="882" t="s">
        <v>3892</v>
      </c>
      <c r="AI169" s="858" t="s">
        <v>376</v>
      </c>
      <c r="AJ169" s="883">
        <v>45968</v>
      </c>
      <c r="AK169" s="883">
        <v>46112</v>
      </c>
      <c r="AL169" s="858">
        <v>2</v>
      </c>
      <c r="AM169" s="843"/>
      <c r="AN169" s="843"/>
    </row>
    <row r="170" spans="1:40" ht="15.75" customHeight="1">
      <c r="A170" s="843"/>
      <c r="B170" s="844"/>
      <c r="C170" s="845"/>
      <c r="D170" s="846"/>
      <c r="E170" s="843"/>
      <c r="F170" s="843"/>
      <c r="G170" s="843"/>
      <c r="H170" s="846"/>
      <c r="I170" s="846"/>
      <c r="J170" s="846"/>
      <c r="K170" s="847"/>
      <c r="L170" s="848"/>
      <c r="M170" s="843"/>
      <c r="N170" s="843"/>
      <c r="O170" s="843"/>
      <c r="P170" s="843"/>
      <c r="Q170" s="843"/>
      <c r="R170" s="843"/>
      <c r="S170" s="843"/>
      <c r="T170" s="843"/>
      <c r="U170" s="843"/>
      <c r="V170" s="843"/>
      <c r="W170" s="843"/>
      <c r="X170" s="843"/>
      <c r="Y170" s="843"/>
      <c r="Z170" s="895" t="s">
        <v>57</v>
      </c>
      <c r="AA170" s="896" t="s">
        <v>978</v>
      </c>
      <c r="AB170" s="897">
        <v>35343</v>
      </c>
      <c r="AC170" s="866">
        <f t="shared" ca="1" si="0"/>
        <v>29</v>
      </c>
      <c r="AD170" s="898" t="s">
        <v>980</v>
      </c>
      <c r="AE170" s="899" t="s">
        <v>977</v>
      </c>
      <c r="AF170" s="970"/>
      <c r="AG170" s="970"/>
      <c r="AH170" s="1029" t="s">
        <v>4200</v>
      </c>
      <c r="AI170" s="858" t="s">
        <v>376</v>
      </c>
      <c r="AJ170" s="883">
        <v>46055</v>
      </c>
      <c r="AK170" s="883">
        <v>46173</v>
      </c>
      <c r="AL170" s="858">
        <v>1</v>
      </c>
      <c r="AM170" s="843"/>
      <c r="AN170" s="843"/>
    </row>
    <row r="171" spans="1:40" ht="15.75" customHeight="1">
      <c r="A171" s="843"/>
      <c r="B171" s="844"/>
      <c r="C171" s="845"/>
      <c r="D171" s="846"/>
      <c r="E171" s="843"/>
      <c r="F171" s="843"/>
      <c r="G171" s="843"/>
      <c r="H171" s="846"/>
      <c r="I171" s="846"/>
      <c r="J171" s="846"/>
      <c r="K171" s="847"/>
      <c r="L171" s="848"/>
      <c r="M171" s="843"/>
      <c r="N171" s="843"/>
      <c r="O171" s="843"/>
      <c r="P171" s="843"/>
      <c r="Q171" s="843"/>
      <c r="R171" s="843"/>
      <c r="S171" s="843"/>
      <c r="T171" s="843"/>
      <c r="U171" s="843"/>
      <c r="V171" s="843"/>
      <c r="W171" s="843"/>
      <c r="X171" s="843"/>
      <c r="Y171" s="843"/>
      <c r="Z171" s="1030" t="s">
        <v>7372</v>
      </c>
      <c r="AA171" s="1031" t="s">
        <v>7373</v>
      </c>
      <c r="AB171" s="1032">
        <v>36120</v>
      </c>
      <c r="AC171" s="866">
        <f t="shared" ca="1" si="0"/>
        <v>27</v>
      </c>
      <c r="AD171" s="1033" t="s">
        <v>7374</v>
      </c>
      <c r="AE171" s="1034" t="s">
        <v>7375</v>
      </c>
      <c r="AF171" s="970"/>
      <c r="AG171" s="970"/>
      <c r="AH171" s="1029" t="s">
        <v>4203</v>
      </c>
      <c r="AI171" s="858" t="s">
        <v>376</v>
      </c>
      <c r="AJ171" s="883">
        <v>46076</v>
      </c>
      <c r="AK171" s="883" t="s">
        <v>7376</v>
      </c>
      <c r="AL171" s="858">
        <v>1</v>
      </c>
      <c r="AM171" s="843"/>
      <c r="AN171" s="843"/>
    </row>
    <row r="172" spans="1:40" ht="15.75" customHeight="1">
      <c r="A172" s="843"/>
      <c r="B172" s="844"/>
      <c r="C172" s="845"/>
      <c r="D172" s="846"/>
      <c r="E172" s="843"/>
      <c r="F172" s="843"/>
      <c r="G172" s="843"/>
      <c r="H172" s="846"/>
      <c r="I172" s="846"/>
      <c r="J172" s="846"/>
      <c r="K172" s="847"/>
      <c r="L172" s="848"/>
      <c r="M172" s="843"/>
      <c r="N172" s="843"/>
      <c r="O172" s="843"/>
      <c r="P172" s="843"/>
      <c r="Q172" s="843"/>
      <c r="R172" s="843"/>
      <c r="S172" s="843"/>
      <c r="T172" s="843"/>
      <c r="U172" s="843"/>
      <c r="V172" s="843"/>
      <c r="W172" s="843"/>
      <c r="X172" s="843"/>
      <c r="Y172" s="843"/>
      <c r="Z172" s="925" t="s">
        <v>37</v>
      </c>
      <c r="AA172" s="926" t="s">
        <v>990</v>
      </c>
      <c r="AB172" s="879">
        <v>32915</v>
      </c>
      <c r="AC172" s="866">
        <f t="shared" ca="1" si="0"/>
        <v>36</v>
      </c>
      <c r="AD172" s="880" t="s">
        <v>992</v>
      </c>
      <c r="AE172" s="927" t="s">
        <v>983</v>
      </c>
      <c r="AF172" s="616"/>
      <c r="AG172" s="616"/>
      <c r="AH172" s="882" t="s">
        <v>7183</v>
      </c>
      <c r="AI172" s="858" t="s">
        <v>376</v>
      </c>
      <c r="AJ172" s="883">
        <v>44942</v>
      </c>
      <c r="AK172" s="883">
        <v>46173</v>
      </c>
      <c r="AL172" s="858">
        <v>4</v>
      </c>
      <c r="AM172" s="843"/>
      <c r="AN172" s="843"/>
    </row>
    <row r="173" spans="1:40" ht="15.75" customHeight="1">
      <c r="A173" s="843"/>
      <c r="B173" s="844"/>
      <c r="C173" s="845"/>
      <c r="D173" s="846"/>
      <c r="E173" s="843"/>
      <c r="F173" s="843"/>
      <c r="G173" s="843"/>
      <c r="H173" s="846"/>
      <c r="I173" s="846"/>
      <c r="J173" s="846"/>
      <c r="K173" s="847"/>
      <c r="L173" s="848"/>
      <c r="M173" s="843"/>
      <c r="N173" s="843"/>
      <c r="O173" s="843"/>
      <c r="P173" s="843"/>
      <c r="Q173" s="843"/>
      <c r="R173" s="843"/>
      <c r="S173" s="843"/>
      <c r="T173" s="843"/>
      <c r="U173" s="843"/>
      <c r="V173" s="843"/>
      <c r="W173" s="843"/>
      <c r="X173" s="843"/>
      <c r="Y173" s="843"/>
      <c r="Z173" s="952" t="s">
        <v>7315</v>
      </c>
      <c r="AA173" s="953" t="s">
        <v>1011</v>
      </c>
      <c r="AB173" s="897">
        <v>34369</v>
      </c>
      <c r="AC173" s="866">
        <f t="shared" ca="1" si="0"/>
        <v>32</v>
      </c>
      <c r="AD173" s="898" t="s">
        <v>1012</v>
      </c>
      <c r="AE173" s="899" t="s">
        <v>995</v>
      </c>
      <c r="AF173" s="970"/>
      <c r="AG173" s="970"/>
      <c r="AH173" s="882" t="s">
        <v>7184</v>
      </c>
      <c r="AI173" s="858" t="s">
        <v>376</v>
      </c>
      <c r="AJ173" s="883">
        <v>44942</v>
      </c>
      <c r="AK173" s="883">
        <v>46173</v>
      </c>
      <c r="AL173" s="858">
        <v>4</v>
      </c>
      <c r="AM173" s="843"/>
      <c r="AN173" s="843"/>
    </row>
    <row r="174" spans="1:40" ht="15.75" customHeight="1">
      <c r="A174" s="843"/>
      <c r="B174" s="844"/>
      <c r="C174" s="845"/>
      <c r="D174" s="846"/>
      <c r="E174" s="843"/>
      <c r="F174" s="843"/>
      <c r="G174" s="843"/>
      <c r="H174" s="846"/>
      <c r="I174" s="846"/>
      <c r="J174" s="846"/>
      <c r="K174" s="847"/>
      <c r="L174" s="848"/>
      <c r="M174" s="843"/>
      <c r="N174" s="843"/>
      <c r="O174" s="843"/>
      <c r="P174" s="843"/>
      <c r="Q174" s="843"/>
      <c r="R174" s="843"/>
      <c r="S174" s="843"/>
      <c r="T174" s="843"/>
      <c r="U174" s="843"/>
      <c r="V174" s="843"/>
      <c r="W174" s="843"/>
      <c r="X174" s="843"/>
      <c r="Y174" s="843"/>
      <c r="Z174" s="952" t="s">
        <v>43</v>
      </c>
      <c r="AA174" s="953" t="s">
        <v>996</v>
      </c>
      <c r="AB174" s="897">
        <v>34400</v>
      </c>
      <c r="AC174" s="866">
        <f t="shared" ca="1" si="0"/>
        <v>32</v>
      </c>
      <c r="AD174" s="898" t="s">
        <v>998</v>
      </c>
      <c r="AE174" s="899" t="s">
        <v>995</v>
      </c>
      <c r="AF174" s="970"/>
      <c r="AG174" s="970"/>
      <c r="AH174" s="882" t="s">
        <v>7377</v>
      </c>
      <c r="AI174" s="858" t="s">
        <v>376</v>
      </c>
      <c r="AJ174" s="883">
        <v>45048</v>
      </c>
      <c r="AK174" s="883" t="s">
        <v>7370</v>
      </c>
      <c r="AL174" s="858">
        <v>4</v>
      </c>
      <c r="AM174" s="843"/>
      <c r="AN174" s="843"/>
    </row>
    <row r="175" spans="1:40" ht="15.75" customHeight="1">
      <c r="A175" s="843"/>
      <c r="B175" s="844"/>
      <c r="C175" s="845"/>
      <c r="D175" s="846"/>
      <c r="E175" s="843"/>
      <c r="F175" s="843"/>
      <c r="G175" s="843"/>
      <c r="H175" s="846"/>
      <c r="I175" s="846"/>
      <c r="J175" s="846"/>
      <c r="K175" s="847"/>
      <c r="L175" s="848"/>
      <c r="M175" s="843"/>
      <c r="N175" s="843"/>
      <c r="O175" s="843"/>
      <c r="P175" s="843"/>
      <c r="Q175" s="843"/>
      <c r="R175" s="843"/>
      <c r="S175" s="843"/>
      <c r="T175" s="843"/>
      <c r="U175" s="843"/>
      <c r="V175" s="843"/>
      <c r="W175" s="843"/>
      <c r="X175" s="843"/>
      <c r="Y175" s="843"/>
      <c r="Z175" s="952" t="s">
        <v>4084</v>
      </c>
      <c r="AA175" s="981" t="s">
        <v>1366</v>
      </c>
      <c r="AB175" s="897">
        <v>34521</v>
      </c>
      <c r="AC175" s="866">
        <f t="shared" ca="1" si="0"/>
        <v>32</v>
      </c>
      <c r="AD175" s="898" t="s">
        <v>1372</v>
      </c>
      <c r="AE175" s="899" t="s">
        <v>1040</v>
      </c>
      <c r="AF175" s="970"/>
      <c r="AG175" s="970"/>
      <c r="AH175" s="882" t="s">
        <v>7378</v>
      </c>
      <c r="AI175" s="858" t="s">
        <v>376</v>
      </c>
      <c r="AJ175" s="883">
        <v>45048</v>
      </c>
      <c r="AK175" s="883" t="s">
        <v>7370</v>
      </c>
      <c r="AL175" s="858">
        <v>4</v>
      </c>
      <c r="AM175" s="843"/>
      <c r="AN175" s="843"/>
    </row>
    <row r="176" spans="1:40" ht="15.75" customHeight="1">
      <c r="A176" s="843"/>
      <c r="B176" s="844"/>
      <c r="C176" s="845"/>
      <c r="D176" s="846"/>
      <c r="E176" s="843"/>
      <c r="F176" s="843"/>
      <c r="G176" s="843"/>
      <c r="H176" s="846"/>
      <c r="I176" s="846"/>
      <c r="J176" s="846"/>
      <c r="K176" s="847"/>
      <c r="L176" s="848"/>
      <c r="M176" s="843"/>
      <c r="N176" s="843"/>
      <c r="O176" s="843"/>
      <c r="P176" s="843"/>
      <c r="Q176" s="843"/>
      <c r="R176" s="843"/>
      <c r="S176" s="843"/>
      <c r="T176" s="843"/>
      <c r="U176" s="843"/>
      <c r="V176" s="843"/>
      <c r="W176" s="843"/>
      <c r="X176" s="843"/>
      <c r="Y176" s="843"/>
      <c r="Z176" s="1035" t="s">
        <v>4092</v>
      </c>
      <c r="AA176" s="1036" t="s">
        <v>4093</v>
      </c>
      <c r="AB176" s="996">
        <v>38636</v>
      </c>
      <c r="AC176" s="866">
        <f t="shared" ca="1" si="0"/>
        <v>20</v>
      </c>
      <c r="AD176" s="997" t="s">
        <v>7379</v>
      </c>
      <c r="AE176" s="998" t="s">
        <v>1040</v>
      </c>
      <c r="AF176" s="970"/>
      <c r="AG176" s="970"/>
      <c r="AH176" s="882" t="s">
        <v>7380</v>
      </c>
      <c r="AI176" s="894" t="s">
        <v>246</v>
      </c>
      <c r="AJ176" s="883">
        <v>45048</v>
      </c>
      <c r="AK176" s="883" t="s">
        <v>7370</v>
      </c>
      <c r="AL176" s="858">
        <v>4</v>
      </c>
      <c r="AM176" s="843"/>
      <c r="AN176" s="843"/>
    </row>
    <row r="177" spans="1:40" ht="15.75" customHeight="1">
      <c r="A177" s="843"/>
      <c r="B177" s="844"/>
      <c r="C177" s="845"/>
      <c r="D177" s="846"/>
      <c r="E177" s="843"/>
      <c r="F177" s="843"/>
      <c r="G177" s="843"/>
      <c r="H177" s="846"/>
      <c r="I177" s="846"/>
      <c r="J177" s="846"/>
      <c r="K177" s="847"/>
      <c r="L177" s="848"/>
      <c r="M177" s="843"/>
      <c r="N177" s="843"/>
      <c r="O177" s="843"/>
      <c r="P177" s="843"/>
      <c r="Q177" s="843"/>
      <c r="R177" s="843"/>
      <c r="S177" s="843"/>
      <c r="T177" s="843"/>
      <c r="U177" s="843"/>
      <c r="V177" s="843"/>
      <c r="W177" s="843"/>
      <c r="X177" s="843"/>
      <c r="Y177" s="843"/>
      <c r="Z177" s="1037"/>
      <c r="AA177" s="985"/>
      <c r="AB177" s="1016"/>
      <c r="AC177" s="866">
        <f t="shared" ca="1" si="0"/>
        <v>126</v>
      </c>
      <c r="AD177" s="1017"/>
      <c r="AE177" s="1038"/>
      <c r="AF177" s="970"/>
      <c r="AG177" s="970"/>
      <c r="AH177" s="882" t="s">
        <v>7381</v>
      </c>
      <c r="AI177" s="858" t="s">
        <v>801</v>
      </c>
      <c r="AJ177" s="883">
        <v>45604</v>
      </c>
      <c r="AK177" s="883">
        <v>46356</v>
      </c>
      <c r="AL177" s="858">
        <v>4</v>
      </c>
      <c r="AM177" s="843"/>
      <c r="AN177" s="843"/>
    </row>
    <row r="178" spans="1:40" ht="15.75" customHeight="1">
      <c r="A178" s="843"/>
      <c r="B178" s="844"/>
      <c r="C178" s="845"/>
      <c r="D178" s="846"/>
      <c r="E178" s="843"/>
      <c r="F178" s="843"/>
      <c r="G178" s="843"/>
      <c r="H178" s="846"/>
      <c r="I178" s="846"/>
      <c r="J178" s="846"/>
      <c r="K178" s="847"/>
      <c r="L178" s="848"/>
      <c r="M178" s="843"/>
      <c r="N178" s="843"/>
      <c r="O178" s="843"/>
      <c r="P178" s="843"/>
      <c r="Q178" s="843"/>
      <c r="R178" s="843"/>
      <c r="S178" s="843"/>
      <c r="T178" s="843"/>
      <c r="U178" s="843"/>
      <c r="V178" s="843"/>
      <c r="W178" s="843"/>
      <c r="X178" s="843"/>
      <c r="Y178" s="843"/>
      <c r="Z178" s="976"/>
      <c r="AA178" s="977"/>
      <c r="AB178" s="978"/>
      <c r="AC178" s="866">
        <f t="shared" ca="1" si="0"/>
        <v>126</v>
      </c>
      <c r="AD178" s="979"/>
      <c r="AE178" s="980"/>
      <c r="AF178" s="616"/>
      <c r="AG178" s="616"/>
      <c r="AH178" s="882" t="s">
        <v>3554</v>
      </c>
      <c r="AI178" s="858" t="s">
        <v>376</v>
      </c>
      <c r="AJ178" s="883">
        <v>45887</v>
      </c>
      <c r="AK178" s="883">
        <v>46142</v>
      </c>
      <c r="AL178" s="858">
        <v>2</v>
      </c>
      <c r="AM178" s="843"/>
      <c r="AN178" s="843"/>
    </row>
    <row r="179" spans="1:40" ht="15.75" customHeight="1">
      <c r="A179" s="843"/>
      <c r="B179" s="844"/>
      <c r="C179" s="845"/>
      <c r="D179" s="846"/>
      <c r="E179" s="843"/>
      <c r="F179" s="843"/>
      <c r="G179" s="843"/>
      <c r="H179" s="846"/>
      <c r="I179" s="846"/>
      <c r="J179" s="846"/>
      <c r="K179" s="847"/>
      <c r="L179" s="848"/>
      <c r="M179" s="843"/>
      <c r="N179" s="843"/>
      <c r="O179" s="843"/>
      <c r="P179" s="843"/>
      <c r="Q179" s="843"/>
      <c r="R179" s="843"/>
      <c r="S179" s="843"/>
      <c r="T179" s="843"/>
      <c r="U179" s="843"/>
      <c r="V179" s="843"/>
      <c r="W179" s="843"/>
      <c r="X179" s="843"/>
      <c r="Y179" s="843"/>
      <c r="Z179" s="888" t="s">
        <v>64</v>
      </c>
      <c r="AA179" s="1039" t="s">
        <v>1063</v>
      </c>
      <c r="AB179" s="890">
        <v>32534</v>
      </c>
      <c r="AC179" s="866">
        <f t="shared" ca="1" si="0"/>
        <v>37</v>
      </c>
      <c r="AD179" s="891" t="s">
        <v>1065</v>
      </c>
      <c r="AE179" s="892" t="s">
        <v>1062</v>
      </c>
      <c r="AF179" s="893"/>
      <c r="AG179" s="893"/>
      <c r="AH179" s="882" t="s">
        <v>3670</v>
      </c>
      <c r="AI179" s="858" t="s">
        <v>376</v>
      </c>
      <c r="AJ179" s="883">
        <v>45901</v>
      </c>
      <c r="AK179" s="883">
        <v>46142</v>
      </c>
      <c r="AL179" s="858">
        <v>2</v>
      </c>
      <c r="AM179" s="843"/>
      <c r="AN179" s="843"/>
    </row>
    <row r="180" spans="1:40" ht="15.75" customHeight="1">
      <c r="A180" s="843"/>
      <c r="B180" s="844"/>
      <c r="C180" s="845"/>
      <c r="D180" s="846"/>
      <c r="E180" s="843"/>
      <c r="F180" s="843"/>
      <c r="G180" s="843"/>
      <c r="H180" s="846"/>
      <c r="I180" s="846"/>
      <c r="J180" s="846"/>
      <c r="K180" s="847"/>
      <c r="L180" s="848"/>
      <c r="M180" s="843"/>
      <c r="N180" s="843"/>
      <c r="O180" s="843"/>
      <c r="P180" s="843"/>
      <c r="Q180" s="843"/>
      <c r="R180" s="843"/>
      <c r="S180" s="843"/>
      <c r="T180" s="843"/>
      <c r="U180" s="843"/>
      <c r="V180" s="843"/>
      <c r="W180" s="843"/>
      <c r="X180" s="843"/>
      <c r="Y180" s="843"/>
      <c r="Z180" s="958" t="s">
        <v>7330</v>
      </c>
      <c r="AA180" s="1040" t="s">
        <v>1070</v>
      </c>
      <c r="AB180" s="964">
        <v>35990</v>
      </c>
      <c r="AC180" s="866">
        <f t="shared" ca="1" si="0"/>
        <v>28</v>
      </c>
      <c r="AD180" s="965" t="s">
        <v>1072</v>
      </c>
      <c r="AE180" s="899" t="s">
        <v>1069</v>
      </c>
      <c r="AF180" s="900"/>
      <c r="AG180" s="900"/>
      <c r="AH180" s="882" t="s">
        <v>4221</v>
      </c>
      <c r="AI180" s="858" t="s">
        <v>376</v>
      </c>
      <c r="AJ180" s="883">
        <v>46027</v>
      </c>
      <c r="AK180" s="883">
        <v>46142</v>
      </c>
      <c r="AL180" s="858">
        <v>2</v>
      </c>
      <c r="AM180" s="843"/>
      <c r="AN180" s="843"/>
    </row>
    <row r="181" spans="1:40" ht="15.75" customHeight="1">
      <c r="A181" s="843"/>
      <c r="B181" s="844"/>
      <c r="C181" s="845"/>
      <c r="D181" s="846"/>
      <c r="E181" s="843"/>
      <c r="F181" s="843"/>
      <c r="G181" s="843"/>
      <c r="H181" s="846"/>
      <c r="I181" s="846"/>
      <c r="J181" s="846"/>
      <c r="K181" s="847"/>
      <c r="L181" s="848"/>
      <c r="M181" s="843"/>
      <c r="N181" s="843"/>
      <c r="O181" s="843"/>
      <c r="P181" s="843"/>
      <c r="Q181" s="843"/>
      <c r="R181" s="843"/>
      <c r="S181" s="843"/>
      <c r="T181" s="843"/>
      <c r="U181" s="843"/>
      <c r="V181" s="843"/>
      <c r="W181" s="843"/>
      <c r="X181" s="843"/>
      <c r="Y181" s="843"/>
      <c r="Z181" s="952" t="s">
        <v>3694</v>
      </c>
      <c r="AA181" s="953" t="s">
        <v>1077</v>
      </c>
      <c r="AB181" s="897">
        <v>31763</v>
      </c>
      <c r="AC181" s="866">
        <f t="shared" ca="1" si="0"/>
        <v>39</v>
      </c>
      <c r="AD181" s="898" t="s">
        <v>1078</v>
      </c>
      <c r="AE181" s="899" t="s">
        <v>1069</v>
      </c>
      <c r="AF181" s="900"/>
      <c r="AG181" s="900"/>
      <c r="AH181" s="843" t="s">
        <v>3579</v>
      </c>
      <c r="AI181" s="843" t="s">
        <v>376</v>
      </c>
      <c r="AJ181" s="849">
        <v>45888</v>
      </c>
      <c r="AK181" s="843"/>
      <c r="AL181" s="843">
        <v>2</v>
      </c>
      <c r="AM181" s="843"/>
      <c r="AN181" s="843"/>
    </row>
    <row r="182" spans="1:40" ht="15.75" customHeight="1">
      <c r="A182" s="843"/>
      <c r="B182" s="844"/>
      <c r="C182" s="845"/>
      <c r="D182" s="846"/>
      <c r="E182" s="843"/>
      <c r="F182" s="843"/>
      <c r="G182" s="843"/>
      <c r="H182" s="846"/>
      <c r="I182" s="846"/>
      <c r="J182" s="846"/>
      <c r="K182" s="847"/>
      <c r="L182" s="848"/>
      <c r="M182" s="843"/>
      <c r="N182" s="843"/>
      <c r="O182" s="843"/>
      <c r="P182" s="843"/>
      <c r="Q182" s="843"/>
      <c r="R182" s="843"/>
      <c r="S182" s="843"/>
      <c r="T182" s="843"/>
      <c r="U182" s="843"/>
      <c r="V182" s="843"/>
      <c r="W182" s="843"/>
      <c r="X182" s="843"/>
      <c r="Y182" s="843"/>
      <c r="Z182" s="952" t="s">
        <v>3703</v>
      </c>
      <c r="AA182" s="953" t="s">
        <v>1081</v>
      </c>
      <c r="AB182" s="897">
        <v>32236</v>
      </c>
      <c r="AC182" s="866">
        <f t="shared" ca="1" si="0"/>
        <v>38</v>
      </c>
      <c r="AD182" s="898" t="s">
        <v>1083</v>
      </c>
      <c r="AE182" s="899" t="s">
        <v>1069</v>
      </c>
      <c r="AF182" s="900"/>
      <c r="AG182" s="900"/>
      <c r="AH182" s="843"/>
      <c r="AI182" s="843"/>
      <c r="AJ182" s="843"/>
      <c r="AK182" s="843"/>
      <c r="AL182" s="843"/>
      <c r="AM182" s="843"/>
      <c r="AN182" s="843"/>
    </row>
    <row r="183" spans="1:40" ht="15.75" customHeight="1">
      <c r="A183" s="843"/>
      <c r="B183" s="844"/>
      <c r="C183" s="845"/>
      <c r="D183" s="846"/>
      <c r="E183" s="843"/>
      <c r="F183" s="843"/>
      <c r="G183" s="843"/>
      <c r="H183" s="846"/>
      <c r="I183" s="846"/>
      <c r="J183" s="846"/>
      <c r="K183" s="847"/>
      <c r="L183" s="848"/>
      <c r="M183" s="843"/>
      <c r="N183" s="843"/>
      <c r="O183" s="843"/>
      <c r="P183" s="843"/>
      <c r="Q183" s="843"/>
      <c r="R183" s="843"/>
      <c r="S183" s="843"/>
      <c r="T183" s="843"/>
      <c r="U183" s="843"/>
      <c r="V183" s="843"/>
      <c r="W183" s="843"/>
      <c r="X183" s="843"/>
      <c r="Y183" s="843"/>
      <c r="Z183" s="952" t="s">
        <v>3711</v>
      </c>
      <c r="AA183" s="953" t="s">
        <v>2516</v>
      </c>
      <c r="AB183" s="897">
        <v>32794</v>
      </c>
      <c r="AC183" s="866">
        <f t="shared" ca="1" si="0"/>
        <v>36</v>
      </c>
      <c r="AD183" s="898" t="s">
        <v>1078</v>
      </c>
      <c r="AE183" s="899" t="s">
        <v>2515</v>
      </c>
      <c r="AF183" s="900"/>
      <c r="AG183" s="900"/>
      <c r="AH183" s="843"/>
      <c r="AI183" s="843"/>
      <c r="AJ183" s="843"/>
      <c r="AK183" s="843"/>
      <c r="AL183" s="843"/>
      <c r="AM183" s="843"/>
      <c r="AN183" s="843"/>
    </row>
    <row r="184" spans="1:40" ht="15.75" customHeight="1">
      <c r="A184" s="843"/>
      <c r="B184" s="844"/>
      <c r="C184" s="845"/>
      <c r="D184" s="846"/>
      <c r="E184" s="843"/>
      <c r="F184" s="843"/>
      <c r="G184" s="843"/>
      <c r="H184" s="846"/>
      <c r="I184" s="846"/>
      <c r="J184" s="846"/>
      <c r="K184" s="847"/>
      <c r="L184" s="848"/>
      <c r="M184" s="843"/>
      <c r="N184" s="843"/>
      <c r="O184" s="843"/>
      <c r="P184" s="843"/>
      <c r="Q184" s="843"/>
      <c r="R184" s="843"/>
      <c r="S184" s="843"/>
      <c r="T184" s="843"/>
      <c r="U184" s="843"/>
      <c r="V184" s="843"/>
      <c r="W184" s="843"/>
      <c r="X184" s="843"/>
      <c r="Y184" s="843"/>
      <c r="Z184" s="983"/>
      <c r="AA184" s="963"/>
      <c r="AB184" s="942"/>
      <c r="AC184" s="866">
        <f t="shared" ca="1" si="0"/>
        <v>126</v>
      </c>
      <c r="AD184" s="943"/>
      <c r="AE184" s="900"/>
      <c r="AF184" s="900"/>
      <c r="AG184" s="900"/>
      <c r="AH184" s="843"/>
      <c r="AI184" s="843"/>
      <c r="AJ184" s="843"/>
      <c r="AK184" s="843"/>
      <c r="AL184" s="843"/>
      <c r="AM184" s="843"/>
      <c r="AN184" s="843"/>
    </row>
    <row r="185" spans="1:40" ht="15.75" customHeight="1">
      <c r="A185" s="843"/>
      <c r="B185" s="844"/>
      <c r="C185" s="845"/>
      <c r="D185" s="846"/>
      <c r="E185" s="843"/>
      <c r="F185" s="843"/>
      <c r="G185" s="843"/>
      <c r="H185" s="846"/>
      <c r="I185" s="846"/>
      <c r="J185" s="846"/>
      <c r="K185" s="847"/>
      <c r="L185" s="848"/>
      <c r="M185" s="843"/>
      <c r="N185" s="843"/>
      <c r="O185" s="843"/>
      <c r="P185" s="843"/>
      <c r="Q185" s="843"/>
      <c r="R185" s="843"/>
      <c r="S185" s="843"/>
      <c r="T185" s="843"/>
      <c r="U185" s="843"/>
      <c r="V185" s="843"/>
      <c r="W185" s="843"/>
      <c r="X185" s="843"/>
      <c r="Y185" s="843"/>
      <c r="Z185" s="1019"/>
      <c r="AA185" s="977"/>
      <c r="AB185" s="1021"/>
      <c r="AC185" s="866">
        <f t="shared" ca="1" si="0"/>
        <v>126</v>
      </c>
      <c r="AD185" s="1022"/>
      <c r="AE185" s="611"/>
      <c r="AF185" s="616"/>
      <c r="AG185" s="616"/>
      <c r="AH185" s="843"/>
      <c r="AI185" s="843"/>
      <c r="AJ185" s="843"/>
      <c r="AK185" s="843"/>
      <c r="AL185" s="843"/>
      <c r="AM185" s="843"/>
      <c r="AN185" s="843"/>
    </row>
    <row r="186" spans="1:40" ht="15.75" customHeight="1">
      <c r="A186" s="843"/>
      <c r="B186" s="844"/>
      <c r="C186" s="845"/>
      <c r="D186" s="846"/>
      <c r="E186" s="843"/>
      <c r="F186" s="843"/>
      <c r="G186" s="843"/>
      <c r="H186" s="846"/>
      <c r="I186" s="846"/>
      <c r="J186" s="846"/>
      <c r="K186" s="847"/>
      <c r="L186" s="848"/>
      <c r="M186" s="843"/>
      <c r="N186" s="843"/>
      <c r="O186" s="843"/>
      <c r="P186" s="843"/>
      <c r="Q186" s="843"/>
      <c r="R186" s="843"/>
      <c r="S186" s="843"/>
      <c r="T186" s="843"/>
      <c r="U186" s="843"/>
      <c r="V186" s="843"/>
      <c r="W186" s="843"/>
      <c r="X186" s="843"/>
      <c r="Y186" s="843"/>
      <c r="Z186" s="888" t="s">
        <v>7382</v>
      </c>
      <c r="AA186" s="1039" t="s">
        <v>1101</v>
      </c>
      <c r="AB186" s="890">
        <v>27996</v>
      </c>
      <c r="AC186" s="866">
        <f t="shared" ca="1" si="0"/>
        <v>50</v>
      </c>
      <c r="AD186" s="891" t="s">
        <v>1103</v>
      </c>
      <c r="AE186" s="892" t="s">
        <v>1087</v>
      </c>
      <c r="AF186" s="933"/>
      <c r="AG186" s="933"/>
      <c r="AH186" s="843"/>
      <c r="AI186" s="843"/>
      <c r="AJ186" s="843"/>
      <c r="AK186" s="843"/>
      <c r="AL186" s="843"/>
      <c r="AM186" s="843"/>
      <c r="AN186" s="843"/>
    </row>
    <row r="187" spans="1:40" ht="15.75" customHeight="1">
      <c r="A187" s="843"/>
      <c r="B187" s="844"/>
      <c r="C187" s="845"/>
      <c r="D187" s="846"/>
      <c r="E187" s="843"/>
      <c r="F187" s="843"/>
      <c r="G187" s="843"/>
      <c r="H187" s="846"/>
      <c r="I187" s="846"/>
      <c r="J187" s="846"/>
      <c r="K187" s="847"/>
      <c r="L187" s="848"/>
      <c r="M187" s="843"/>
      <c r="N187" s="843"/>
      <c r="O187" s="843"/>
      <c r="P187" s="843"/>
      <c r="Q187" s="843"/>
      <c r="R187" s="843"/>
      <c r="S187" s="843"/>
      <c r="T187" s="843"/>
      <c r="U187" s="843"/>
      <c r="V187" s="843"/>
      <c r="W187" s="843"/>
      <c r="X187" s="843"/>
      <c r="Y187" s="843"/>
      <c r="Z187" s="888" t="s">
        <v>36</v>
      </c>
      <c r="AA187" s="1039" t="s">
        <v>1095</v>
      </c>
      <c r="AB187" s="890">
        <v>30445</v>
      </c>
      <c r="AC187" s="866">
        <f t="shared" ca="1" si="0"/>
        <v>43</v>
      </c>
      <c r="AD187" s="891" t="s">
        <v>1097</v>
      </c>
      <c r="AE187" s="892" t="s">
        <v>1062</v>
      </c>
      <c r="AF187" s="933"/>
      <c r="AG187" s="933"/>
      <c r="AH187" s="843"/>
      <c r="AI187" s="843"/>
      <c r="AJ187" s="843"/>
      <c r="AK187" s="843"/>
      <c r="AL187" s="843"/>
      <c r="AM187" s="843"/>
      <c r="AN187" s="843"/>
    </row>
    <row r="188" spans="1:40" ht="15.75" customHeight="1">
      <c r="A188" s="843"/>
      <c r="B188" s="844"/>
      <c r="C188" s="845"/>
      <c r="D188" s="846"/>
      <c r="E188" s="843"/>
      <c r="F188" s="843"/>
      <c r="G188" s="843"/>
      <c r="H188" s="846"/>
      <c r="I188" s="846"/>
      <c r="J188" s="846"/>
      <c r="K188" s="847"/>
      <c r="L188" s="848"/>
      <c r="M188" s="843"/>
      <c r="N188" s="843"/>
      <c r="O188" s="843"/>
      <c r="P188" s="843"/>
      <c r="Q188" s="843"/>
      <c r="R188" s="843"/>
      <c r="S188" s="843"/>
      <c r="T188" s="843"/>
      <c r="U188" s="843"/>
      <c r="V188" s="843"/>
      <c r="W188" s="843"/>
      <c r="X188" s="843"/>
      <c r="Y188" s="843"/>
      <c r="Z188" s="888" t="s">
        <v>63</v>
      </c>
      <c r="AA188" s="951" t="s">
        <v>1088</v>
      </c>
      <c r="AB188" s="890">
        <v>30331</v>
      </c>
      <c r="AC188" s="866">
        <f t="shared" ca="1" si="0"/>
        <v>43</v>
      </c>
      <c r="AD188" s="891" t="s">
        <v>1090</v>
      </c>
      <c r="AE188" s="892" t="s">
        <v>1087</v>
      </c>
      <c r="AF188" s="933"/>
      <c r="AG188" s="933"/>
      <c r="AH188" s="843"/>
      <c r="AI188" s="843"/>
      <c r="AJ188" s="843"/>
      <c r="AK188" s="843"/>
      <c r="AL188" s="843"/>
      <c r="AM188" s="843"/>
      <c r="AN188" s="843"/>
    </row>
    <row r="189" spans="1:40" ht="15.75" customHeight="1">
      <c r="A189" s="843"/>
      <c r="B189" s="844"/>
      <c r="C189" s="845"/>
      <c r="D189" s="846"/>
      <c r="E189" s="843"/>
      <c r="F189" s="843"/>
      <c r="G189" s="843"/>
      <c r="H189" s="846"/>
      <c r="I189" s="846"/>
      <c r="J189" s="846"/>
      <c r="K189" s="847"/>
      <c r="L189" s="848"/>
      <c r="M189" s="843"/>
      <c r="N189" s="843"/>
      <c r="O189" s="843"/>
      <c r="P189" s="843"/>
      <c r="Q189" s="843"/>
      <c r="R189" s="843"/>
      <c r="S189" s="843"/>
      <c r="T189" s="843"/>
      <c r="U189" s="843"/>
      <c r="V189" s="843"/>
      <c r="W189" s="843"/>
      <c r="X189" s="843"/>
      <c r="Y189" s="843"/>
      <c r="Z189" s="888" t="s">
        <v>7384</v>
      </c>
      <c r="AA189" s="951" t="s">
        <v>1107</v>
      </c>
      <c r="AB189" s="890">
        <v>34714</v>
      </c>
      <c r="AC189" s="866">
        <f t="shared" ca="1" si="0"/>
        <v>31</v>
      </c>
      <c r="AD189" s="891" t="s">
        <v>1109</v>
      </c>
      <c r="AE189" s="892" t="s">
        <v>1087</v>
      </c>
      <c r="AF189" s="933"/>
      <c r="AG189" s="933"/>
      <c r="AH189" s="843"/>
      <c r="AI189" s="843"/>
      <c r="AJ189" s="843"/>
      <c r="AK189" s="843"/>
      <c r="AL189" s="843"/>
      <c r="AM189" s="843"/>
      <c r="AN189" s="843"/>
    </row>
    <row r="190" spans="1:40" ht="15.75" customHeight="1">
      <c r="A190" s="843"/>
      <c r="B190" s="844"/>
      <c r="C190" s="845"/>
      <c r="D190" s="846"/>
      <c r="E190" s="843"/>
      <c r="F190" s="843"/>
      <c r="G190" s="843"/>
      <c r="H190" s="846"/>
      <c r="I190" s="846"/>
      <c r="J190" s="846"/>
      <c r="K190" s="847"/>
      <c r="L190" s="848"/>
      <c r="M190" s="843"/>
      <c r="N190" s="843"/>
      <c r="O190" s="843"/>
      <c r="P190" s="843"/>
      <c r="Q190" s="843"/>
      <c r="R190" s="843"/>
      <c r="S190" s="843"/>
      <c r="T190" s="843"/>
      <c r="U190" s="843"/>
      <c r="V190" s="843"/>
      <c r="W190" s="843"/>
      <c r="X190" s="843"/>
      <c r="Y190" s="843"/>
      <c r="Z190" s="994" t="s">
        <v>7337</v>
      </c>
      <c r="AA190" s="982" t="s">
        <v>1114</v>
      </c>
      <c r="AB190" s="996">
        <v>33363</v>
      </c>
      <c r="AC190" s="866">
        <f t="shared" ca="1" si="0"/>
        <v>35</v>
      </c>
      <c r="AD190" s="997" t="s">
        <v>1115</v>
      </c>
      <c r="AE190" s="998" t="s">
        <v>1087</v>
      </c>
      <c r="AF190" s="970"/>
      <c r="AG190" s="970"/>
      <c r="AH190" s="843"/>
      <c r="AI190" s="843"/>
      <c r="AJ190" s="843"/>
      <c r="AK190" s="843"/>
      <c r="AL190" s="843"/>
      <c r="AM190" s="843"/>
      <c r="AN190" s="843"/>
    </row>
    <row r="191" spans="1:40" ht="15.75" customHeight="1">
      <c r="A191" s="843"/>
      <c r="B191" s="844"/>
      <c r="C191" s="845"/>
      <c r="D191" s="846"/>
      <c r="E191" s="843"/>
      <c r="F191" s="843"/>
      <c r="G191" s="843"/>
      <c r="H191" s="846"/>
      <c r="I191" s="846"/>
      <c r="J191" s="846"/>
      <c r="K191" s="847"/>
      <c r="L191" s="848"/>
      <c r="M191" s="843"/>
      <c r="N191" s="843"/>
      <c r="O191" s="843"/>
      <c r="P191" s="843"/>
      <c r="Q191" s="843"/>
      <c r="R191" s="843"/>
      <c r="S191" s="843"/>
      <c r="T191" s="843"/>
      <c r="U191" s="843"/>
      <c r="V191" s="843"/>
      <c r="W191" s="843"/>
      <c r="X191" s="843"/>
      <c r="Y191" s="843"/>
      <c r="Z191" s="1037"/>
      <c r="AA191" s="985"/>
      <c r="AB191" s="1016"/>
      <c r="AC191" s="866">
        <f t="shared" ca="1" si="0"/>
        <v>126</v>
      </c>
      <c r="AD191" s="1017"/>
      <c r="AE191" s="1038"/>
      <c r="AF191" s="970"/>
      <c r="AG191" s="970"/>
      <c r="AH191" s="843"/>
      <c r="AI191" s="843"/>
      <c r="AJ191" s="843"/>
      <c r="AK191" s="843"/>
      <c r="AL191" s="843"/>
      <c r="AM191" s="843"/>
      <c r="AN191" s="843"/>
    </row>
    <row r="192" spans="1:40" ht="15.75" customHeight="1">
      <c r="A192" s="843"/>
      <c r="B192" s="844"/>
      <c r="C192" s="845"/>
      <c r="D192" s="846"/>
      <c r="E192" s="843"/>
      <c r="F192" s="843"/>
      <c r="G192" s="843"/>
      <c r="H192" s="846"/>
      <c r="I192" s="846"/>
      <c r="J192" s="846"/>
      <c r="K192" s="847"/>
      <c r="L192" s="848"/>
      <c r="M192" s="843"/>
      <c r="N192" s="843"/>
      <c r="O192" s="843"/>
      <c r="P192" s="843"/>
      <c r="Q192" s="843"/>
      <c r="R192" s="843"/>
      <c r="S192" s="843"/>
      <c r="T192" s="843"/>
      <c r="U192" s="843"/>
      <c r="V192" s="843"/>
      <c r="W192" s="843"/>
      <c r="X192" s="843"/>
      <c r="Y192" s="843"/>
      <c r="Z192" s="976"/>
      <c r="AA192" s="977"/>
      <c r="AB192" s="978"/>
      <c r="AC192" s="866">
        <f t="shared" ca="1" si="0"/>
        <v>126</v>
      </c>
      <c r="AD192" s="979"/>
      <c r="AE192" s="980"/>
      <c r="AF192" s="616"/>
      <c r="AG192" s="616"/>
      <c r="AH192" s="843"/>
      <c r="AI192" s="843"/>
      <c r="AJ192" s="843"/>
      <c r="AK192" s="843"/>
      <c r="AL192" s="843"/>
      <c r="AM192" s="843"/>
      <c r="AN192" s="843"/>
    </row>
    <row r="193" spans="1:40" ht="15.75" customHeight="1">
      <c r="A193" s="843"/>
      <c r="B193" s="844"/>
      <c r="C193" s="845"/>
      <c r="D193" s="846"/>
      <c r="E193" s="843"/>
      <c r="F193" s="843"/>
      <c r="G193" s="843"/>
      <c r="H193" s="846"/>
      <c r="I193" s="846"/>
      <c r="J193" s="846"/>
      <c r="K193" s="847"/>
      <c r="L193" s="848"/>
      <c r="M193" s="843"/>
      <c r="N193" s="843"/>
      <c r="O193" s="843"/>
      <c r="P193" s="843"/>
      <c r="Q193" s="843"/>
      <c r="R193" s="843"/>
      <c r="S193" s="843"/>
      <c r="T193" s="843"/>
      <c r="U193" s="843"/>
      <c r="V193" s="843"/>
      <c r="W193" s="843"/>
      <c r="X193" s="843"/>
      <c r="Y193" s="843"/>
      <c r="Z193" s="888" t="s">
        <v>7385</v>
      </c>
      <c r="AA193" s="889" t="s">
        <v>2643</v>
      </c>
      <c r="AB193" s="890">
        <v>31483</v>
      </c>
      <c r="AC193" s="866">
        <f t="shared" ca="1" si="0"/>
        <v>40</v>
      </c>
      <c r="AD193" s="891" t="s">
        <v>2646</v>
      </c>
      <c r="AE193" s="892" t="s">
        <v>100</v>
      </c>
      <c r="AF193" s="933"/>
      <c r="AG193" s="933"/>
      <c r="AH193" s="843"/>
      <c r="AI193" s="843"/>
      <c r="AJ193" s="843"/>
      <c r="AK193" s="843"/>
      <c r="AL193" s="843"/>
      <c r="AM193" s="843"/>
      <c r="AN193" s="843"/>
    </row>
    <row r="194" spans="1:40" ht="15.75" customHeight="1">
      <c r="A194" s="843"/>
      <c r="B194" s="844"/>
      <c r="C194" s="845"/>
      <c r="D194" s="846"/>
      <c r="E194" s="843"/>
      <c r="F194" s="843"/>
      <c r="G194" s="843"/>
      <c r="H194" s="846"/>
      <c r="I194" s="846"/>
      <c r="J194" s="846"/>
      <c r="K194" s="847"/>
      <c r="L194" s="848"/>
      <c r="M194" s="843"/>
      <c r="N194" s="843"/>
      <c r="O194" s="843"/>
      <c r="P194" s="843"/>
      <c r="Q194" s="843"/>
      <c r="R194" s="843"/>
      <c r="S194" s="843"/>
      <c r="T194" s="843"/>
      <c r="U194" s="843"/>
      <c r="V194" s="843"/>
      <c r="W194" s="843"/>
      <c r="X194" s="843"/>
      <c r="Y194" s="843"/>
      <c r="Z194" s="895" t="s">
        <v>61</v>
      </c>
      <c r="AA194" s="896" t="s">
        <v>1120</v>
      </c>
      <c r="AB194" s="897">
        <v>35954</v>
      </c>
      <c r="AC194" s="866">
        <f t="shared" ca="1" si="0"/>
        <v>28</v>
      </c>
      <c r="AD194" s="898" t="s">
        <v>1121</v>
      </c>
      <c r="AE194" s="899" t="s">
        <v>977</v>
      </c>
      <c r="AF194" s="970"/>
      <c r="AG194" s="970"/>
      <c r="AH194" s="843"/>
      <c r="AI194" s="843"/>
      <c r="AJ194" s="843"/>
      <c r="AK194" s="843"/>
      <c r="AL194" s="843"/>
      <c r="AM194" s="843"/>
      <c r="AN194" s="843"/>
    </row>
    <row r="195" spans="1:40" ht="15.75" customHeight="1">
      <c r="A195" s="843"/>
      <c r="B195" s="844"/>
      <c r="C195" s="845"/>
      <c r="D195" s="846"/>
      <c r="E195" s="843"/>
      <c r="F195" s="843"/>
      <c r="G195" s="843"/>
      <c r="H195" s="846"/>
      <c r="I195" s="846"/>
      <c r="J195" s="846"/>
      <c r="K195" s="847"/>
      <c r="L195" s="848"/>
      <c r="M195" s="843"/>
      <c r="N195" s="843"/>
      <c r="O195" s="843"/>
      <c r="P195" s="843"/>
      <c r="Q195" s="843"/>
      <c r="R195" s="843"/>
      <c r="S195" s="843"/>
      <c r="T195" s="843"/>
      <c r="U195" s="843"/>
      <c r="V195" s="843"/>
      <c r="W195" s="843"/>
      <c r="X195" s="843"/>
      <c r="Y195" s="843"/>
      <c r="Z195" s="895" t="s">
        <v>62</v>
      </c>
      <c r="AA195" s="896" t="s">
        <v>1159</v>
      </c>
      <c r="AB195" s="897">
        <v>35965</v>
      </c>
      <c r="AC195" s="866">
        <f t="shared" ca="1" si="0"/>
        <v>28</v>
      </c>
      <c r="AD195" s="898" t="s">
        <v>1161</v>
      </c>
      <c r="AE195" s="899" t="s">
        <v>977</v>
      </c>
      <c r="AF195" s="970"/>
      <c r="AG195" s="970"/>
      <c r="AH195" s="843"/>
      <c r="AI195" s="843"/>
      <c r="AJ195" s="843"/>
      <c r="AK195" s="843"/>
      <c r="AL195" s="843"/>
      <c r="AM195" s="843"/>
      <c r="AN195" s="843"/>
    </row>
    <row r="196" spans="1:40" ht="15.75" customHeight="1">
      <c r="A196" s="843"/>
      <c r="B196" s="844"/>
      <c r="C196" s="845"/>
      <c r="D196" s="846"/>
      <c r="E196" s="843"/>
      <c r="F196" s="843"/>
      <c r="G196" s="843"/>
      <c r="H196" s="846"/>
      <c r="I196" s="846"/>
      <c r="J196" s="846"/>
      <c r="K196" s="847"/>
      <c r="L196" s="848"/>
      <c r="M196" s="843"/>
      <c r="N196" s="843"/>
      <c r="O196" s="843"/>
      <c r="P196" s="843"/>
      <c r="Q196" s="843"/>
      <c r="R196" s="843"/>
      <c r="S196" s="843"/>
      <c r="T196" s="843"/>
      <c r="U196" s="843"/>
      <c r="V196" s="843"/>
      <c r="W196" s="843"/>
      <c r="X196" s="843"/>
      <c r="Y196" s="843"/>
      <c r="Z196" s="895" t="s">
        <v>7341</v>
      </c>
      <c r="AA196" s="896" t="s">
        <v>2580</v>
      </c>
      <c r="AB196" s="897">
        <v>36563</v>
      </c>
      <c r="AC196" s="866">
        <f t="shared" ca="1" si="0"/>
        <v>26</v>
      </c>
      <c r="AD196" s="898" t="s">
        <v>2702</v>
      </c>
      <c r="AE196" s="899" t="s">
        <v>977</v>
      </c>
      <c r="AF196" s="970"/>
      <c r="AG196" s="970"/>
      <c r="AH196" s="843"/>
      <c r="AI196" s="843"/>
      <c r="AJ196" s="843"/>
      <c r="AK196" s="843"/>
      <c r="AL196" s="843"/>
      <c r="AM196" s="843"/>
      <c r="AN196" s="843"/>
    </row>
    <row r="197" spans="1:40" ht="15.75" customHeight="1">
      <c r="A197" s="843"/>
      <c r="B197" s="844"/>
      <c r="C197" s="845"/>
      <c r="D197" s="846"/>
      <c r="E197" s="843"/>
      <c r="F197" s="843"/>
      <c r="G197" s="843"/>
      <c r="H197" s="846"/>
      <c r="I197" s="846"/>
      <c r="J197" s="846"/>
      <c r="K197" s="847"/>
      <c r="L197" s="848"/>
      <c r="M197" s="843"/>
      <c r="N197" s="843"/>
      <c r="O197" s="843"/>
      <c r="P197" s="843"/>
      <c r="Q197" s="843"/>
      <c r="R197" s="843"/>
      <c r="S197" s="843"/>
      <c r="T197" s="843"/>
      <c r="U197" s="843"/>
      <c r="V197" s="843"/>
      <c r="W197" s="843"/>
      <c r="X197" s="843"/>
      <c r="Y197" s="843"/>
      <c r="Z197" s="952" t="s">
        <v>46</v>
      </c>
      <c r="AA197" s="953" t="s">
        <v>1168</v>
      </c>
      <c r="AB197" s="897">
        <v>33993</v>
      </c>
      <c r="AC197" s="866">
        <f t="shared" ca="1" si="0"/>
        <v>33</v>
      </c>
      <c r="AD197" s="898" t="s">
        <v>1171</v>
      </c>
      <c r="AE197" s="969" t="s">
        <v>977</v>
      </c>
      <c r="AF197" s="970"/>
      <c r="AG197" s="970"/>
      <c r="AH197" s="843"/>
      <c r="AI197" s="843"/>
      <c r="AJ197" s="843"/>
      <c r="AK197" s="843"/>
      <c r="AL197" s="843"/>
      <c r="AM197" s="843"/>
      <c r="AN197" s="843"/>
    </row>
    <row r="198" spans="1:40" ht="15.75" customHeight="1">
      <c r="A198" s="843"/>
      <c r="B198" s="844"/>
      <c r="C198" s="845"/>
      <c r="D198" s="846"/>
      <c r="E198" s="843"/>
      <c r="F198" s="843"/>
      <c r="G198" s="843"/>
      <c r="H198" s="846"/>
      <c r="I198" s="846"/>
      <c r="J198" s="846"/>
      <c r="K198" s="847"/>
      <c r="L198" s="848"/>
      <c r="M198" s="843"/>
      <c r="N198" s="843"/>
      <c r="O198" s="843"/>
      <c r="P198" s="843"/>
      <c r="Q198" s="843"/>
      <c r="R198" s="843"/>
      <c r="S198" s="843"/>
      <c r="T198" s="843"/>
      <c r="U198" s="843"/>
      <c r="V198" s="843"/>
      <c r="W198" s="843"/>
      <c r="X198" s="843"/>
      <c r="Y198" s="843"/>
      <c r="Z198" s="1041" t="s">
        <v>7343</v>
      </c>
      <c r="AA198" s="1042" t="s">
        <v>1141</v>
      </c>
      <c r="AB198" s="1025">
        <v>37293</v>
      </c>
      <c r="AC198" s="866">
        <f t="shared" ca="1" si="0"/>
        <v>24</v>
      </c>
      <c r="AD198" s="1026" t="s">
        <v>1143</v>
      </c>
      <c r="AE198" s="1043" t="s">
        <v>977</v>
      </c>
      <c r="AF198" s="1028"/>
      <c r="AG198" s="1028"/>
      <c r="AH198" s="843"/>
      <c r="AI198" s="843"/>
      <c r="AJ198" s="843"/>
      <c r="AK198" s="843"/>
      <c r="AL198" s="843"/>
      <c r="AM198" s="843"/>
      <c r="AN198" s="843"/>
    </row>
    <row r="199" spans="1:40" ht="15.75" customHeight="1">
      <c r="A199" s="843"/>
      <c r="B199" s="844"/>
      <c r="C199" s="845"/>
      <c r="D199" s="846"/>
      <c r="E199" s="843"/>
      <c r="F199" s="843"/>
      <c r="G199" s="843"/>
      <c r="H199" s="846"/>
      <c r="I199" s="846"/>
      <c r="J199" s="846"/>
      <c r="K199" s="847"/>
      <c r="L199" s="848"/>
      <c r="M199" s="843"/>
      <c r="N199" s="843"/>
      <c r="O199" s="843"/>
      <c r="P199" s="843"/>
      <c r="Q199" s="843"/>
      <c r="R199" s="843"/>
      <c r="S199" s="843"/>
      <c r="T199" s="843"/>
      <c r="U199" s="843"/>
      <c r="V199" s="843"/>
      <c r="W199" s="843"/>
      <c r="X199" s="843"/>
      <c r="Y199" s="843"/>
      <c r="Z199" s="952" t="s">
        <v>7344</v>
      </c>
      <c r="AA199" s="953" t="s">
        <v>1186</v>
      </c>
      <c r="AB199" s="897">
        <v>34234</v>
      </c>
      <c r="AC199" s="866">
        <f t="shared" ca="1" si="0"/>
        <v>33</v>
      </c>
      <c r="AD199" s="898" t="s">
        <v>1188</v>
      </c>
      <c r="AE199" s="969" t="s">
        <v>977</v>
      </c>
      <c r="AF199" s="970"/>
      <c r="AG199" s="970"/>
      <c r="AH199" s="843"/>
      <c r="AI199" s="843"/>
      <c r="AJ199" s="843"/>
      <c r="AK199" s="843"/>
      <c r="AL199" s="843"/>
      <c r="AM199" s="843"/>
      <c r="AN199" s="843"/>
    </row>
    <row r="200" spans="1:40" ht="15.75" customHeight="1">
      <c r="A200" s="843"/>
      <c r="B200" s="844"/>
      <c r="C200" s="845"/>
      <c r="D200" s="846"/>
      <c r="E200" s="843"/>
      <c r="F200" s="843"/>
      <c r="G200" s="843"/>
      <c r="H200" s="846"/>
      <c r="I200" s="846"/>
      <c r="J200" s="846"/>
      <c r="K200" s="847"/>
      <c r="L200" s="848"/>
      <c r="M200" s="843"/>
      <c r="N200" s="843"/>
      <c r="O200" s="843"/>
      <c r="P200" s="843"/>
      <c r="Q200" s="843"/>
      <c r="R200" s="843"/>
      <c r="S200" s="843"/>
      <c r="T200" s="843"/>
      <c r="U200" s="843"/>
      <c r="V200" s="843"/>
      <c r="W200" s="843"/>
      <c r="X200" s="843"/>
      <c r="Y200" s="843"/>
      <c r="Z200" s="952" t="s">
        <v>7346</v>
      </c>
      <c r="AA200" s="953" t="s">
        <v>1149</v>
      </c>
      <c r="AB200" s="897">
        <v>36855</v>
      </c>
      <c r="AC200" s="866">
        <f t="shared" ca="1" si="0"/>
        <v>25</v>
      </c>
      <c r="AD200" s="898" t="s">
        <v>1151</v>
      </c>
      <c r="AE200" s="969" t="s">
        <v>977</v>
      </c>
      <c r="AF200" s="970"/>
      <c r="AG200" s="970"/>
      <c r="AH200" s="843"/>
      <c r="AI200" s="843"/>
      <c r="AJ200" s="843"/>
      <c r="AK200" s="843"/>
      <c r="AL200" s="843"/>
      <c r="AM200" s="843"/>
      <c r="AN200" s="843"/>
    </row>
    <row r="201" spans="1:40" ht="15.75" customHeight="1">
      <c r="A201" s="843"/>
      <c r="B201" s="844"/>
      <c r="C201" s="845"/>
      <c r="D201" s="846"/>
      <c r="E201" s="843"/>
      <c r="F201" s="843"/>
      <c r="G201" s="843"/>
      <c r="H201" s="846"/>
      <c r="I201" s="846"/>
      <c r="J201" s="846"/>
      <c r="K201" s="847"/>
      <c r="L201" s="848"/>
      <c r="M201" s="843"/>
      <c r="N201" s="843"/>
      <c r="O201" s="843"/>
      <c r="P201" s="843"/>
      <c r="Q201" s="843"/>
      <c r="R201" s="843"/>
      <c r="S201" s="843"/>
      <c r="T201" s="843"/>
      <c r="U201" s="843"/>
      <c r="V201" s="843"/>
      <c r="W201" s="843"/>
      <c r="X201" s="843"/>
      <c r="Y201" s="843"/>
      <c r="Z201" s="952" t="s">
        <v>45</v>
      </c>
      <c r="AA201" s="953" t="s">
        <v>1174</v>
      </c>
      <c r="AB201" s="897">
        <v>36500</v>
      </c>
      <c r="AC201" s="866">
        <f t="shared" ca="1" si="0"/>
        <v>26</v>
      </c>
      <c r="AD201" s="898" t="s">
        <v>1175</v>
      </c>
      <c r="AE201" s="969" t="s">
        <v>977</v>
      </c>
      <c r="AF201" s="970"/>
      <c r="AG201" s="970"/>
      <c r="AH201" s="843"/>
      <c r="AI201" s="843"/>
      <c r="AJ201" s="843"/>
      <c r="AK201" s="843"/>
      <c r="AL201" s="843"/>
      <c r="AM201" s="843"/>
      <c r="AN201" s="843"/>
    </row>
    <row r="202" spans="1:40" ht="15.75" customHeight="1">
      <c r="A202" s="843"/>
      <c r="B202" s="844"/>
      <c r="C202" s="845"/>
      <c r="D202" s="846"/>
      <c r="E202" s="843"/>
      <c r="F202" s="843"/>
      <c r="G202" s="843"/>
      <c r="H202" s="846"/>
      <c r="I202" s="846"/>
      <c r="J202" s="846"/>
      <c r="K202" s="847"/>
      <c r="L202" s="848"/>
      <c r="M202" s="843"/>
      <c r="N202" s="843"/>
      <c r="O202" s="843"/>
      <c r="P202" s="843"/>
      <c r="Q202" s="843"/>
      <c r="R202" s="843"/>
      <c r="S202" s="843"/>
      <c r="T202" s="843"/>
      <c r="U202" s="843"/>
      <c r="V202" s="843"/>
      <c r="W202" s="843"/>
      <c r="X202" s="843"/>
      <c r="Y202" s="843"/>
      <c r="Z202" s="952" t="s">
        <v>28</v>
      </c>
      <c r="AA202" s="953" t="s">
        <v>1125</v>
      </c>
      <c r="AB202" s="897">
        <v>35091</v>
      </c>
      <c r="AC202" s="866">
        <f t="shared" ca="1" si="0"/>
        <v>30</v>
      </c>
      <c r="AD202" s="898" t="s">
        <v>1126</v>
      </c>
      <c r="AE202" s="969" t="s">
        <v>977</v>
      </c>
      <c r="AF202" s="970"/>
      <c r="AG202" s="970"/>
      <c r="AH202" s="843"/>
      <c r="AI202" s="843"/>
      <c r="AJ202" s="843"/>
      <c r="AK202" s="843"/>
      <c r="AL202" s="843"/>
      <c r="AM202" s="843"/>
      <c r="AN202" s="843"/>
    </row>
    <row r="203" spans="1:40" ht="15.75" customHeight="1">
      <c r="A203" s="843"/>
      <c r="B203" s="844"/>
      <c r="C203" s="845"/>
      <c r="D203" s="846"/>
      <c r="E203" s="843"/>
      <c r="F203" s="843"/>
      <c r="G203" s="843"/>
      <c r="H203" s="846"/>
      <c r="I203" s="846"/>
      <c r="J203" s="846"/>
      <c r="K203" s="847"/>
      <c r="L203" s="848"/>
      <c r="M203" s="843"/>
      <c r="N203" s="843"/>
      <c r="O203" s="843"/>
      <c r="P203" s="843"/>
      <c r="Q203" s="843"/>
      <c r="R203" s="843"/>
      <c r="S203" s="843"/>
      <c r="T203" s="843"/>
      <c r="U203" s="843"/>
      <c r="V203" s="843"/>
      <c r="W203" s="843"/>
      <c r="X203" s="843"/>
      <c r="Y203" s="843"/>
      <c r="Z203" s="952" t="s">
        <v>7347</v>
      </c>
      <c r="AA203" s="953" t="s">
        <v>1382</v>
      </c>
      <c r="AB203" s="897">
        <v>35048</v>
      </c>
      <c r="AC203" s="866">
        <f t="shared" ca="1" si="0"/>
        <v>30</v>
      </c>
      <c r="AD203" s="898" t="s">
        <v>1384</v>
      </c>
      <c r="AE203" s="969" t="s">
        <v>977</v>
      </c>
      <c r="AF203" s="970"/>
      <c r="AG203" s="970"/>
      <c r="AH203" s="843"/>
      <c r="AI203" s="843"/>
      <c r="AJ203" s="843"/>
      <c r="AK203" s="843"/>
      <c r="AL203" s="843"/>
      <c r="AM203" s="843"/>
      <c r="AN203" s="843"/>
    </row>
    <row r="204" spans="1:40" ht="15.75" customHeight="1">
      <c r="A204" s="843"/>
      <c r="B204" s="844"/>
      <c r="C204" s="845"/>
      <c r="D204" s="846"/>
      <c r="E204" s="843"/>
      <c r="F204" s="843"/>
      <c r="G204" s="843"/>
      <c r="H204" s="846"/>
      <c r="I204" s="846"/>
      <c r="J204" s="846"/>
      <c r="K204" s="847"/>
      <c r="L204" s="848"/>
      <c r="M204" s="843"/>
      <c r="N204" s="843"/>
      <c r="O204" s="843"/>
      <c r="P204" s="843"/>
      <c r="Q204" s="843"/>
      <c r="R204" s="843"/>
      <c r="S204" s="843"/>
      <c r="T204" s="843"/>
      <c r="U204" s="843"/>
      <c r="V204" s="843"/>
      <c r="W204" s="843"/>
      <c r="X204" s="843"/>
      <c r="Y204" s="843"/>
      <c r="Z204" s="1044" t="s">
        <v>7345</v>
      </c>
      <c r="AA204" s="1045" t="s">
        <v>1154</v>
      </c>
      <c r="AB204" s="1046">
        <v>34269</v>
      </c>
      <c r="AC204" s="866">
        <f t="shared" ca="1" si="0"/>
        <v>32</v>
      </c>
      <c r="AD204" s="1047" t="s">
        <v>1155</v>
      </c>
      <c r="AE204" s="1048" t="s">
        <v>977</v>
      </c>
      <c r="AF204" s="970"/>
      <c r="AG204" s="970"/>
      <c r="AH204" s="843"/>
      <c r="AI204" s="843"/>
      <c r="AJ204" s="843"/>
      <c r="AK204" s="843"/>
      <c r="AL204" s="843"/>
      <c r="AM204" s="843"/>
      <c r="AN204" s="843"/>
    </row>
    <row r="205" spans="1:40" ht="15.75" customHeight="1">
      <c r="A205" s="843"/>
      <c r="B205" s="844"/>
      <c r="C205" s="845"/>
      <c r="D205" s="846"/>
      <c r="E205" s="843"/>
      <c r="F205" s="843"/>
      <c r="G205" s="843"/>
      <c r="H205" s="846"/>
      <c r="I205" s="846"/>
      <c r="J205" s="846"/>
      <c r="K205" s="847"/>
      <c r="L205" s="848"/>
      <c r="M205" s="843"/>
      <c r="N205" s="843"/>
      <c r="O205" s="843"/>
      <c r="P205" s="843"/>
      <c r="Q205" s="843"/>
      <c r="R205" s="843"/>
      <c r="S205" s="843"/>
      <c r="T205" s="843"/>
      <c r="U205" s="843"/>
      <c r="V205" s="843"/>
      <c r="W205" s="843"/>
      <c r="X205" s="843"/>
      <c r="Y205" s="843"/>
      <c r="Z205" s="1037"/>
      <c r="AA205" s="985"/>
      <c r="AB205" s="1016"/>
      <c r="AC205" s="866">
        <f t="shared" ca="1" si="0"/>
        <v>126</v>
      </c>
      <c r="AD205" s="1017"/>
      <c r="AE205" s="1038"/>
      <c r="AF205" s="970"/>
      <c r="AG205" s="970"/>
      <c r="AH205" s="843"/>
      <c r="AI205" s="843"/>
      <c r="AJ205" s="843"/>
      <c r="AK205" s="843"/>
      <c r="AL205" s="843"/>
      <c r="AM205" s="843"/>
      <c r="AN205" s="843"/>
    </row>
    <row r="206" spans="1:40" ht="15.75" customHeight="1">
      <c r="A206" s="843"/>
      <c r="B206" s="844"/>
      <c r="C206" s="845"/>
      <c r="D206" s="846"/>
      <c r="E206" s="843"/>
      <c r="F206" s="843"/>
      <c r="G206" s="843"/>
      <c r="H206" s="846"/>
      <c r="I206" s="846"/>
      <c r="J206" s="846"/>
      <c r="K206" s="847"/>
      <c r="L206" s="848"/>
      <c r="M206" s="843"/>
      <c r="N206" s="843"/>
      <c r="O206" s="843"/>
      <c r="P206" s="843"/>
      <c r="Q206" s="843"/>
      <c r="R206" s="843"/>
      <c r="S206" s="843"/>
      <c r="T206" s="843"/>
      <c r="U206" s="843"/>
      <c r="V206" s="843"/>
      <c r="W206" s="843"/>
      <c r="X206" s="843"/>
      <c r="Y206" s="843"/>
      <c r="Z206" s="976"/>
      <c r="AA206" s="977"/>
      <c r="AB206" s="978"/>
      <c r="AC206" s="866">
        <f t="shared" ca="1" si="0"/>
        <v>126</v>
      </c>
      <c r="AD206" s="979"/>
      <c r="AE206" s="980"/>
      <c r="AF206" s="616"/>
      <c r="AG206" s="616"/>
      <c r="AH206" s="843"/>
      <c r="AI206" s="843"/>
      <c r="AJ206" s="843"/>
      <c r="AK206" s="843"/>
      <c r="AL206" s="843"/>
      <c r="AM206" s="843"/>
      <c r="AN206" s="843"/>
    </row>
    <row r="207" spans="1:40" ht="15.75" customHeight="1">
      <c r="A207" s="843"/>
      <c r="B207" s="844"/>
      <c r="C207" s="845"/>
      <c r="D207" s="846"/>
      <c r="E207" s="843"/>
      <c r="F207" s="843"/>
      <c r="G207" s="843"/>
      <c r="H207" s="846"/>
      <c r="I207" s="846"/>
      <c r="J207" s="846"/>
      <c r="K207" s="847"/>
      <c r="L207" s="848"/>
      <c r="M207" s="843"/>
      <c r="N207" s="843"/>
      <c r="O207" s="843"/>
      <c r="P207" s="843"/>
      <c r="Q207" s="843"/>
      <c r="R207" s="843"/>
      <c r="S207" s="843"/>
      <c r="T207" s="843"/>
      <c r="U207" s="843"/>
      <c r="V207" s="843"/>
      <c r="W207" s="843"/>
      <c r="X207" s="843"/>
      <c r="Y207" s="843"/>
      <c r="Z207" s="860" t="s">
        <v>1970</v>
      </c>
      <c r="AA207" s="1049" t="s">
        <v>1215</v>
      </c>
      <c r="AB207" s="864">
        <v>27466</v>
      </c>
      <c r="AC207" s="866">
        <f t="shared" ca="1" si="0"/>
        <v>51</v>
      </c>
      <c r="AD207" s="867" t="s">
        <v>1216</v>
      </c>
      <c r="AE207" s="866" t="s">
        <v>983</v>
      </c>
      <c r="AF207" s="616"/>
      <c r="AG207" s="616"/>
      <c r="AH207" s="843"/>
      <c r="AI207" s="843"/>
      <c r="AJ207" s="843"/>
      <c r="AK207" s="843"/>
      <c r="AL207" s="843"/>
      <c r="AM207" s="843"/>
      <c r="AN207" s="843"/>
    </row>
    <row r="208" spans="1:40" ht="15.75" customHeight="1">
      <c r="A208" s="843"/>
      <c r="B208" s="844"/>
      <c r="C208" s="845"/>
      <c r="D208" s="846"/>
      <c r="E208" s="843"/>
      <c r="F208" s="843"/>
      <c r="G208" s="843"/>
      <c r="H208" s="846"/>
      <c r="I208" s="846"/>
      <c r="J208" s="846"/>
      <c r="K208" s="847"/>
      <c r="L208" s="848"/>
      <c r="M208" s="843"/>
      <c r="N208" s="843"/>
      <c r="O208" s="843"/>
      <c r="P208" s="843"/>
      <c r="Q208" s="843"/>
      <c r="R208" s="843"/>
      <c r="S208" s="843"/>
      <c r="T208" s="843"/>
      <c r="U208" s="843"/>
      <c r="V208" s="843"/>
      <c r="W208" s="843"/>
      <c r="X208" s="843"/>
      <c r="Y208" s="843"/>
      <c r="Z208" s="952" t="s">
        <v>7349</v>
      </c>
      <c r="AA208" s="953" t="s">
        <v>1179</v>
      </c>
      <c r="AB208" s="897">
        <v>34534</v>
      </c>
      <c r="AC208" s="866">
        <f t="shared" ca="1" si="0"/>
        <v>32</v>
      </c>
      <c r="AD208" s="898" t="s">
        <v>1181</v>
      </c>
      <c r="AE208" s="969" t="s">
        <v>1178</v>
      </c>
      <c r="AF208" s="970"/>
      <c r="AG208" s="970"/>
      <c r="AH208" s="843"/>
      <c r="AI208" s="843"/>
      <c r="AJ208" s="843"/>
      <c r="AK208" s="843"/>
      <c r="AL208" s="843"/>
      <c r="AM208" s="843"/>
      <c r="AN208" s="843"/>
    </row>
    <row r="209" spans="1:40" ht="15.75" customHeight="1">
      <c r="A209" s="843"/>
      <c r="B209" s="844"/>
      <c r="C209" s="845"/>
      <c r="D209" s="846"/>
      <c r="E209" s="843"/>
      <c r="F209" s="843"/>
      <c r="G209" s="843"/>
      <c r="H209" s="846"/>
      <c r="I209" s="846"/>
      <c r="J209" s="846"/>
      <c r="K209" s="847"/>
      <c r="L209" s="848"/>
      <c r="M209" s="843"/>
      <c r="N209" s="843"/>
      <c r="O209" s="843"/>
      <c r="P209" s="843"/>
      <c r="Q209" s="843"/>
      <c r="R209" s="843"/>
      <c r="S209" s="843"/>
      <c r="T209" s="843"/>
      <c r="U209" s="843"/>
      <c r="V209" s="843"/>
      <c r="W209" s="843"/>
      <c r="X209" s="843"/>
      <c r="Y209" s="843"/>
      <c r="Z209" s="952" t="s">
        <v>4112</v>
      </c>
      <c r="AA209" s="953" t="s">
        <v>1193</v>
      </c>
      <c r="AB209" s="897">
        <v>36496</v>
      </c>
      <c r="AC209" s="866">
        <f t="shared" ca="1" si="0"/>
        <v>26</v>
      </c>
      <c r="AD209" s="898" t="s">
        <v>1195</v>
      </c>
      <c r="AE209" s="969" t="s">
        <v>1178</v>
      </c>
      <c r="AF209" s="970"/>
      <c r="AG209" s="970"/>
      <c r="AH209" s="843"/>
      <c r="AI209" s="843"/>
      <c r="AJ209" s="843"/>
      <c r="AK209" s="843"/>
      <c r="AL209" s="843"/>
      <c r="AM209" s="843"/>
      <c r="AN209" s="843"/>
    </row>
    <row r="210" spans="1:40" ht="15.75" customHeight="1">
      <c r="A210" s="843"/>
      <c r="B210" s="844"/>
      <c r="C210" s="845"/>
      <c r="D210" s="846"/>
      <c r="E210" s="843"/>
      <c r="F210" s="843"/>
      <c r="G210" s="843"/>
      <c r="H210" s="846"/>
      <c r="I210" s="846"/>
      <c r="J210" s="846"/>
      <c r="K210" s="847"/>
      <c r="L210" s="848"/>
      <c r="M210" s="843"/>
      <c r="N210" s="843"/>
      <c r="O210" s="843"/>
      <c r="P210" s="843"/>
      <c r="Q210" s="843"/>
      <c r="R210" s="843"/>
      <c r="S210" s="843"/>
      <c r="T210" s="843"/>
      <c r="U210" s="843"/>
      <c r="V210" s="843"/>
      <c r="W210" s="843"/>
      <c r="X210" s="843"/>
      <c r="Y210" s="843"/>
      <c r="Z210" s="983"/>
      <c r="AA210" s="963"/>
      <c r="AB210" s="942"/>
      <c r="AC210" s="866">
        <f t="shared" ca="1" si="0"/>
        <v>126</v>
      </c>
      <c r="AD210" s="943"/>
      <c r="AE210" s="970"/>
      <c r="AF210" s="970"/>
      <c r="AG210" s="970"/>
      <c r="AH210" s="843"/>
      <c r="AI210" s="843"/>
      <c r="AJ210" s="843"/>
      <c r="AK210" s="843"/>
      <c r="AL210" s="843"/>
      <c r="AM210" s="843"/>
      <c r="AN210" s="843"/>
    </row>
    <row r="211" spans="1:40" ht="15.75" customHeight="1">
      <c r="A211" s="843"/>
      <c r="B211" s="844"/>
      <c r="C211" s="845"/>
      <c r="D211" s="846"/>
      <c r="E211" s="843"/>
      <c r="F211" s="843"/>
      <c r="G211" s="843"/>
      <c r="H211" s="846"/>
      <c r="I211" s="846"/>
      <c r="J211" s="846"/>
      <c r="K211" s="847"/>
      <c r="L211" s="848"/>
      <c r="M211" s="843"/>
      <c r="N211" s="843"/>
      <c r="O211" s="843"/>
      <c r="P211" s="843"/>
      <c r="Q211" s="843"/>
      <c r="R211" s="843"/>
      <c r="S211" s="843"/>
      <c r="T211" s="843"/>
      <c r="U211" s="843"/>
      <c r="V211" s="843"/>
      <c r="W211" s="843"/>
      <c r="X211" s="843"/>
      <c r="Y211" s="843"/>
      <c r="Z211" s="976"/>
      <c r="AA211" s="977"/>
      <c r="AB211" s="978"/>
      <c r="AC211" s="866">
        <f t="shared" ca="1" si="0"/>
        <v>126</v>
      </c>
      <c r="AD211" s="979"/>
      <c r="AE211" s="980"/>
      <c r="AF211" s="616"/>
      <c r="AG211" s="616"/>
      <c r="AH211" s="843"/>
      <c r="AI211" s="843"/>
      <c r="AJ211" s="843"/>
      <c r="AK211" s="843"/>
      <c r="AL211" s="843"/>
      <c r="AM211" s="843"/>
      <c r="AN211" s="843"/>
    </row>
    <row r="212" spans="1:40" ht="15.75" customHeight="1">
      <c r="A212" s="843"/>
      <c r="B212" s="844"/>
      <c r="C212" s="845"/>
      <c r="D212" s="846"/>
      <c r="E212" s="843"/>
      <c r="F212" s="843"/>
      <c r="G212" s="843"/>
      <c r="H212" s="846"/>
      <c r="I212" s="846"/>
      <c r="J212" s="846"/>
      <c r="K212" s="847"/>
      <c r="L212" s="848"/>
      <c r="M212" s="843"/>
      <c r="N212" s="843"/>
      <c r="O212" s="843"/>
      <c r="P212" s="843"/>
      <c r="Q212" s="843"/>
      <c r="R212" s="843"/>
      <c r="S212" s="843"/>
      <c r="T212" s="843"/>
      <c r="U212" s="843"/>
      <c r="V212" s="843"/>
      <c r="W212" s="843"/>
      <c r="X212" s="843"/>
      <c r="Y212" s="843"/>
      <c r="Z212" s="950" t="s">
        <v>99</v>
      </c>
      <c r="AA212" s="1050" t="s">
        <v>984</v>
      </c>
      <c r="AB212" s="879">
        <v>27869</v>
      </c>
      <c r="AC212" s="866">
        <f t="shared" ca="1" si="0"/>
        <v>50</v>
      </c>
      <c r="AD212" s="880" t="s">
        <v>986</v>
      </c>
      <c r="AE212" s="881" t="s">
        <v>983</v>
      </c>
      <c r="AF212" s="616"/>
      <c r="AG212" s="616"/>
      <c r="AH212" s="843"/>
      <c r="AI212" s="843"/>
      <c r="AJ212" s="843"/>
      <c r="AK212" s="843"/>
      <c r="AL212" s="843"/>
      <c r="AM212" s="843"/>
      <c r="AN212" s="843"/>
    </row>
    <row r="213" spans="1:40" ht="15.75" customHeight="1">
      <c r="A213" s="843"/>
      <c r="B213" s="844"/>
      <c r="C213" s="845"/>
      <c r="D213" s="846"/>
      <c r="E213" s="843"/>
      <c r="F213" s="843"/>
      <c r="G213" s="843"/>
      <c r="H213" s="846"/>
      <c r="I213" s="846"/>
      <c r="J213" s="846"/>
      <c r="K213" s="847"/>
      <c r="L213" s="848"/>
      <c r="M213" s="843"/>
      <c r="N213" s="843"/>
      <c r="O213" s="843"/>
      <c r="P213" s="843"/>
      <c r="Q213" s="843"/>
      <c r="R213" s="843"/>
      <c r="S213" s="843"/>
      <c r="T213" s="843"/>
      <c r="U213" s="843"/>
      <c r="V213" s="843"/>
      <c r="W213" s="843"/>
      <c r="X213" s="843"/>
      <c r="Y213" s="843"/>
      <c r="Z213" s="895" t="s">
        <v>7357</v>
      </c>
      <c r="AA213" s="1051" t="s">
        <v>2831</v>
      </c>
      <c r="AB213" s="897">
        <v>36523</v>
      </c>
      <c r="AC213" s="866">
        <f t="shared" ca="1" si="0"/>
        <v>26</v>
      </c>
      <c r="AD213" s="898" t="s">
        <v>2836</v>
      </c>
      <c r="AE213" s="899" t="s">
        <v>1220</v>
      </c>
      <c r="AF213" s="970"/>
      <c r="AG213" s="970"/>
      <c r="AH213" s="843"/>
      <c r="AI213" s="843"/>
      <c r="AJ213" s="843"/>
      <c r="AK213" s="843"/>
      <c r="AL213" s="843"/>
      <c r="AM213" s="843"/>
      <c r="AN213" s="843"/>
    </row>
    <row r="214" spans="1:40" ht="15.75" customHeight="1">
      <c r="A214" s="843"/>
      <c r="B214" s="844"/>
      <c r="C214" s="845"/>
      <c r="D214" s="846"/>
      <c r="E214" s="843"/>
      <c r="F214" s="843"/>
      <c r="G214" s="843"/>
      <c r="H214" s="846"/>
      <c r="I214" s="846"/>
      <c r="J214" s="846"/>
      <c r="K214" s="847"/>
      <c r="L214" s="848"/>
      <c r="M214" s="843"/>
      <c r="N214" s="843"/>
      <c r="O214" s="843"/>
      <c r="P214" s="843"/>
      <c r="Q214" s="843"/>
      <c r="R214" s="843"/>
      <c r="S214" s="843"/>
      <c r="T214" s="843"/>
      <c r="U214" s="843"/>
      <c r="V214" s="843"/>
      <c r="W214" s="843"/>
      <c r="X214" s="843"/>
      <c r="Y214" s="843"/>
      <c r="Z214" s="888" t="s">
        <v>7387</v>
      </c>
      <c r="AA214" s="951" t="s">
        <v>1020</v>
      </c>
      <c r="AB214" s="890">
        <v>33420</v>
      </c>
      <c r="AC214" s="866">
        <f t="shared" ca="1" si="0"/>
        <v>35</v>
      </c>
      <c r="AD214" s="891" t="s">
        <v>1022</v>
      </c>
      <c r="AE214" s="892" t="s">
        <v>995</v>
      </c>
      <c r="AF214" s="933"/>
      <c r="AG214" s="933"/>
      <c r="AH214" s="843"/>
      <c r="AI214" s="843"/>
      <c r="AJ214" s="843"/>
      <c r="AK214" s="843"/>
      <c r="AL214" s="843"/>
      <c r="AM214" s="843"/>
      <c r="AN214" s="843"/>
    </row>
    <row r="215" spans="1:40" ht="15.75" customHeight="1">
      <c r="A215" s="843"/>
      <c r="B215" s="844"/>
      <c r="C215" s="845"/>
      <c r="D215" s="846"/>
      <c r="E215" s="843"/>
      <c r="F215" s="843"/>
      <c r="G215" s="843"/>
      <c r="H215" s="846"/>
      <c r="I215" s="846"/>
      <c r="J215" s="846"/>
      <c r="K215" s="847"/>
      <c r="L215" s="848"/>
      <c r="M215" s="843"/>
      <c r="N215" s="843"/>
      <c r="O215" s="843"/>
      <c r="P215" s="843"/>
      <c r="Q215" s="843"/>
      <c r="R215" s="843"/>
      <c r="S215" s="843"/>
      <c r="T215" s="843"/>
      <c r="U215" s="843"/>
      <c r="V215" s="843"/>
      <c r="W215" s="843"/>
      <c r="X215" s="843"/>
      <c r="Y215" s="843"/>
      <c r="Z215" s="895" t="s">
        <v>7265</v>
      </c>
      <c r="AA215" s="1051" t="s">
        <v>1235</v>
      </c>
      <c r="AB215" s="897">
        <v>30838</v>
      </c>
      <c r="AC215" s="866">
        <f t="shared" ca="1" si="0"/>
        <v>42</v>
      </c>
      <c r="AD215" s="898" t="s">
        <v>1237</v>
      </c>
      <c r="AE215" s="899" t="s">
        <v>1220</v>
      </c>
      <c r="AF215" s="970"/>
      <c r="AG215" s="970"/>
      <c r="AH215" s="843"/>
      <c r="AI215" s="843"/>
      <c r="AJ215" s="843"/>
      <c r="AK215" s="843"/>
      <c r="AL215" s="843"/>
      <c r="AM215" s="843"/>
      <c r="AN215" s="843"/>
    </row>
    <row r="216" spans="1:40" ht="15.75" customHeight="1">
      <c r="A216" s="843"/>
      <c r="B216" s="844"/>
      <c r="C216" s="845"/>
      <c r="D216" s="846"/>
      <c r="E216" s="843"/>
      <c r="F216" s="843"/>
      <c r="G216" s="843"/>
      <c r="H216" s="846"/>
      <c r="I216" s="846"/>
      <c r="J216" s="846"/>
      <c r="K216" s="847"/>
      <c r="L216" s="848"/>
      <c r="M216" s="843"/>
      <c r="N216" s="843"/>
      <c r="O216" s="843"/>
      <c r="P216" s="843"/>
      <c r="Q216" s="843"/>
      <c r="R216" s="843"/>
      <c r="S216" s="843"/>
      <c r="T216" s="843"/>
      <c r="U216" s="843"/>
      <c r="V216" s="843"/>
      <c r="W216" s="843"/>
      <c r="X216" s="843"/>
      <c r="Y216" s="843"/>
      <c r="Z216" s="895" t="s">
        <v>102</v>
      </c>
      <c r="AA216" s="1051" t="s">
        <v>1222</v>
      </c>
      <c r="AB216" s="897">
        <v>31652</v>
      </c>
      <c r="AC216" s="866">
        <f t="shared" ca="1" si="0"/>
        <v>40</v>
      </c>
      <c r="AD216" s="898" t="s">
        <v>1224</v>
      </c>
      <c r="AE216" s="899" t="s">
        <v>1220</v>
      </c>
      <c r="AF216" s="970"/>
      <c r="AG216" s="970"/>
      <c r="AH216" s="843"/>
      <c r="AI216" s="843"/>
      <c r="AJ216" s="843"/>
      <c r="AK216" s="843"/>
      <c r="AL216" s="843"/>
      <c r="AM216" s="843"/>
      <c r="AN216" s="843"/>
    </row>
    <row r="217" spans="1:40" ht="15.75" customHeight="1">
      <c r="A217" s="843"/>
      <c r="B217" s="844"/>
      <c r="C217" s="845"/>
      <c r="D217" s="846"/>
      <c r="E217" s="843"/>
      <c r="F217" s="843"/>
      <c r="G217" s="843"/>
      <c r="H217" s="846"/>
      <c r="I217" s="846"/>
      <c r="J217" s="846"/>
      <c r="K217" s="847"/>
      <c r="L217" s="848"/>
      <c r="M217" s="843"/>
      <c r="N217" s="843"/>
      <c r="O217" s="843"/>
      <c r="P217" s="843"/>
      <c r="Q217" s="843"/>
      <c r="R217" s="843"/>
      <c r="S217" s="843"/>
      <c r="T217" s="843"/>
      <c r="U217" s="843"/>
      <c r="V217" s="843"/>
      <c r="W217" s="843"/>
      <c r="X217" s="843"/>
      <c r="Y217" s="843"/>
      <c r="Z217" s="1052" t="s">
        <v>7388</v>
      </c>
      <c r="AA217" s="1053" t="s">
        <v>2743</v>
      </c>
      <c r="AB217" s="796">
        <v>35617</v>
      </c>
      <c r="AC217" s="866">
        <f t="shared" ca="1" si="0"/>
        <v>29</v>
      </c>
      <c r="AD217" s="622" t="s">
        <v>7389</v>
      </c>
      <c r="AE217" s="620" t="s">
        <v>1220</v>
      </c>
      <c r="AF217" s="658"/>
      <c r="AG217" s="658"/>
      <c r="AH217" s="843"/>
      <c r="AI217" s="843"/>
      <c r="AJ217" s="843"/>
      <c r="AK217" s="843"/>
      <c r="AL217" s="843"/>
      <c r="AM217" s="843"/>
      <c r="AN217" s="843"/>
    </row>
    <row r="218" spans="1:40" ht="15.75" customHeight="1">
      <c r="A218" s="843"/>
      <c r="B218" s="844"/>
      <c r="C218" s="845"/>
      <c r="D218" s="846"/>
      <c r="E218" s="843"/>
      <c r="F218" s="843"/>
      <c r="G218" s="843"/>
      <c r="H218" s="846"/>
      <c r="I218" s="846"/>
      <c r="J218" s="846"/>
      <c r="K218" s="847"/>
      <c r="L218" s="848"/>
      <c r="M218" s="843"/>
      <c r="N218" s="843"/>
      <c r="O218" s="843"/>
      <c r="P218" s="843"/>
      <c r="Q218" s="843"/>
      <c r="R218" s="843"/>
      <c r="S218" s="843"/>
      <c r="T218" s="843"/>
      <c r="U218" s="843"/>
      <c r="V218" s="843"/>
      <c r="W218" s="843"/>
      <c r="X218" s="843"/>
      <c r="Y218" s="843"/>
      <c r="Z218" s="895" t="s">
        <v>7269</v>
      </c>
      <c r="AA218" s="1051" t="s">
        <v>1249</v>
      </c>
      <c r="AB218" s="897">
        <v>34782</v>
      </c>
      <c r="AC218" s="866">
        <f t="shared" ca="1" si="0"/>
        <v>31</v>
      </c>
      <c r="AD218" s="898" t="s">
        <v>1251</v>
      </c>
      <c r="AE218" s="899" t="s">
        <v>1220</v>
      </c>
      <c r="AF218" s="970"/>
      <c r="AG218" s="970"/>
      <c r="AH218" s="843"/>
      <c r="AI218" s="843"/>
      <c r="AJ218" s="843"/>
      <c r="AK218" s="843"/>
      <c r="AL218" s="843"/>
      <c r="AM218" s="843"/>
      <c r="AN218" s="843"/>
    </row>
    <row r="219" spans="1:40" ht="15.75" customHeight="1">
      <c r="A219" s="843"/>
      <c r="B219" s="844"/>
      <c r="C219" s="845"/>
      <c r="D219" s="846"/>
      <c r="E219" s="843"/>
      <c r="F219" s="843"/>
      <c r="G219" s="843"/>
      <c r="H219" s="846"/>
      <c r="I219" s="846"/>
      <c r="J219" s="846"/>
      <c r="K219" s="847"/>
      <c r="L219" s="848"/>
      <c r="M219" s="843"/>
      <c r="N219" s="843"/>
      <c r="O219" s="843"/>
      <c r="P219" s="843"/>
      <c r="Q219" s="843"/>
      <c r="R219" s="843"/>
      <c r="S219" s="843"/>
      <c r="T219" s="843"/>
      <c r="U219" s="843"/>
      <c r="V219" s="843"/>
      <c r="W219" s="843"/>
      <c r="X219" s="843"/>
      <c r="Y219" s="843"/>
      <c r="Z219" s="895" t="s">
        <v>7354</v>
      </c>
      <c r="AA219" s="1051" t="s">
        <v>2919</v>
      </c>
      <c r="AB219" s="897">
        <v>34207</v>
      </c>
      <c r="AC219" s="866">
        <f t="shared" ca="1" si="0"/>
        <v>33</v>
      </c>
      <c r="AD219" s="898" t="s">
        <v>2921</v>
      </c>
      <c r="AE219" s="899" t="s">
        <v>1028</v>
      </c>
      <c r="AF219" s="970"/>
      <c r="AG219" s="970"/>
      <c r="AH219" s="843"/>
      <c r="AI219" s="843"/>
      <c r="AJ219" s="843"/>
      <c r="AK219" s="843"/>
      <c r="AL219" s="843"/>
      <c r="AM219" s="843"/>
      <c r="AN219" s="843"/>
    </row>
    <row r="220" spans="1:40" ht="15.75" customHeight="1">
      <c r="A220" s="843"/>
      <c r="B220" s="844"/>
      <c r="C220" s="845"/>
      <c r="D220" s="846"/>
      <c r="E220" s="843"/>
      <c r="F220" s="843"/>
      <c r="G220" s="843"/>
      <c r="H220" s="846"/>
      <c r="I220" s="846"/>
      <c r="J220" s="846"/>
      <c r="K220" s="847"/>
      <c r="L220" s="848"/>
      <c r="M220" s="843"/>
      <c r="N220" s="843"/>
      <c r="O220" s="843"/>
      <c r="P220" s="843"/>
      <c r="Q220" s="843"/>
      <c r="R220" s="843"/>
      <c r="S220" s="843"/>
      <c r="T220" s="843"/>
      <c r="U220" s="843"/>
      <c r="V220" s="843"/>
      <c r="W220" s="843"/>
      <c r="X220" s="843"/>
      <c r="Y220" s="843"/>
      <c r="Z220" s="895" t="s">
        <v>7358</v>
      </c>
      <c r="AA220" s="1051" t="s">
        <v>2968</v>
      </c>
      <c r="AB220" s="897">
        <v>36014</v>
      </c>
      <c r="AC220" s="866">
        <f t="shared" ca="1" si="0"/>
        <v>28</v>
      </c>
      <c r="AD220" s="898" t="s">
        <v>2969</v>
      </c>
      <c r="AE220" s="899" t="s">
        <v>1220</v>
      </c>
      <c r="AF220" s="970"/>
      <c r="AG220" s="970"/>
      <c r="AH220" s="843"/>
      <c r="AI220" s="843"/>
      <c r="AJ220" s="843"/>
      <c r="AK220" s="843"/>
      <c r="AL220" s="843"/>
      <c r="AM220" s="843"/>
      <c r="AN220" s="843"/>
    </row>
    <row r="221" spans="1:40" ht="15.75" customHeight="1">
      <c r="A221" s="843"/>
      <c r="B221" s="844"/>
      <c r="C221" s="845"/>
      <c r="D221" s="846"/>
      <c r="E221" s="843"/>
      <c r="F221" s="843"/>
      <c r="G221" s="843"/>
      <c r="H221" s="846"/>
      <c r="I221" s="846"/>
      <c r="J221" s="846"/>
      <c r="K221" s="847"/>
      <c r="L221" s="848"/>
      <c r="M221" s="843"/>
      <c r="N221" s="843"/>
      <c r="O221" s="843"/>
      <c r="P221" s="843"/>
      <c r="Q221" s="843"/>
      <c r="R221" s="843"/>
      <c r="S221" s="843"/>
      <c r="T221" s="843"/>
      <c r="U221" s="843"/>
      <c r="V221" s="843"/>
      <c r="W221" s="843"/>
      <c r="X221" s="843"/>
      <c r="Y221" s="843"/>
      <c r="Z221" s="895" t="s">
        <v>7390</v>
      </c>
      <c r="AA221" s="1051" t="s">
        <v>3512</v>
      </c>
      <c r="AB221" s="897">
        <v>37157</v>
      </c>
      <c r="AC221" s="866">
        <f t="shared" ca="1" si="0"/>
        <v>25</v>
      </c>
      <c r="AD221" s="898" t="s">
        <v>7391</v>
      </c>
      <c r="AE221" s="899" t="s">
        <v>1220</v>
      </c>
      <c r="AF221" s="970"/>
      <c r="AG221" s="970"/>
      <c r="AH221" s="843"/>
      <c r="AI221" s="843"/>
      <c r="AJ221" s="843"/>
      <c r="AK221" s="843"/>
      <c r="AL221" s="843"/>
      <c r="AM221" s="843"/>
      <c r="AN221" s="843"/>
    </row>
    <row r="222" spans="1:40" ht="15.75" customHeight="1">
      <c r="A222" s="843"/>
      <c r="B222" s="844"/>
      <c r="C222" s="845"/>
      <c r="D222" s="846"/>
      <c r="E222" s="843"/>
      <c r="F222" s="843"/>
      <c r="G222" s="843"/>
      <c r="H222" s="846"/>
      <c r="I222" s="846"/>
      <c r="J222" s="846"/>
      <c r="K222" s="847"/>
      <c r="L222" s="848"/>
      <c r="M222" s="843"/>
      <c r="N222" s="843"/>
      <c r="O222" s="843"/>
      <c r="P222" s="843"/>
      <c r="Q222" s="843"/>
      <c r="R222" s="843"/>
      <c r="S222" s="843"/>
      <c r="T222" s="843"/>
      <c r="U222" s="843"/>
      <c r="V222" s="843"/>
      <c r="W222" s="843"/>
      <c r="X222" s="843"/>
      <c r="Y222" s="843"/>
      <c r="Z222" s="895" t="s">
        <v>7359</v>
      </c>
      <c r="AA222" s="1051" t="s">
        <v>1254</v>
      </c>
      <c r="AB222" s="897">
        <v>32946</v>
      </c>
      <c r="AC222" s="866">
        <f t="shared" ca="1" si="0"/>
        <v>36</v>
      </c>
      <c r="AD222" s="898" t="s">
        <v>1256</v>
      </c>
      <c r="AE222" s="899" t="s">
        <v>1220</v>
      </c>
      <c r="AF222" s="970"/>
      <c r="AG222" s="970"/>
      <c r="AH222" s="843"/>
      <c r="AI222" s="843"/>
      <c r="AJ222" s="843"/>
      <c r="AK222" s="843"/>
      <c r="AL222" s="843"/>
      <c r="AM222" s="843"/>
      <c r="AN222" s="843"/>
    </row>
    <row r="223" spans="1:40" ht="15.75" customHeight="1">
      <c r="A223" s="843"/>
      <c r="B223" s="844"/>
      <c r="C223" s="845"/>
      <c r="D223" s="846"/>
      <c r="E223" s="843"/>
      <c r="F223" s="843"/>
      <c r="G223" s="843"/>
      <c r="H223" s="846"/>
      <c r="I223" s="846"/>
      <c r="J223" s="846"/>
      <c r="K223" s="847"/>
      <c r="L223" s="848"/>
      <c r="M223" s="843"/>
      <c r="N223" s="843"/>
      <c r="O223" s="843"/>
      <c r="P223" s="843"/>
      <c r="Q223" s="843"/>
      <c r="R223" s="843"/>
      <c r="S223" s="843"/>
      <c r="T223" s="843"/>
      <c r="U223" s="843"/>
      <c r="V223" s="843"/>
      <c r="W223" s="843"/>
      <c r="X223" s="843"/>
      <c r="Y223" s="843"/>
      <c r="Z223" s="895" t="s">
        <v>7360</v>
      </c>
      <c r="AA223" s="1051" t="s">
        <v>1261</v>
      </c>
      <c r="AB223" s="897">
        <v>29700</v>
      </c>
      <c r="AC223" s="866">
        <f t="shared" ca="1" si="0"/>
        <v>45</v>
      </c>
      <c r="AD223" s="898" t="s">
        <v>1237</v>
      </c>
      <c r="AE223" s="899" t="s">
        <v>1220</v>
      </c>
      <c r="AF223" s="970"/>
      <c r="AG223" s="970"/>
      <c r="AH223" s="843"/>
      <c r="AI223" s="843"/>
      <c r="AJ223" s="843"/>
      <c r="AK223" s="843"/>
      <c r="AL223" s="843"/>
      <c r="AM223" s="843"/>
      <c r="AN223" s="843"/>
    </row>
    <row r="224" spans="1:40" ht="15.75" customHeight="1">
      <c r="A224" s="843"/>
      <c r="B224" s="844"/>
      <c r="C224" s="845"/>
      <c r="D224" s="846"/>
      <c r="E224" s="843"/>
      <c r="F224" s="843"/>
      <c r="G224" s="843"/>
      <c r="H224" s="846"/>
      <c r="I224" s="846"/>
      <c r="J224" s="846"/>
      <c r="K224" s="847"/>
      <c r="L224" s="848"/>
      <c r="M224" s="843"/>
      <c r="N224" s="843"/>
      <c r="O224" s="843"/>
      <c r="P224" s="843"/>
      <c r="Q224" s="843"/>
      <c r="R224" s="843"/>
      <c r="S224" s="843"/>
      <c r="T224" s="843"/>
      <c r="U224" s="843"/>
      <c r="V224" s="843"/>
      <c r="W224" s="843"/>
      <c r="X224" s="843"/>
      <c r="Y224" s="843"/>
      <c r="Z224" s="895" t="s">
        <v>7361</v>
      </c>
      <c r="AA224" s="1051" t="s">
        <v>1430</v>
      </c>
      <c r="AB224" s="897">
        <v>36818</v>
      </c>
      <c r="AC224" s="866">
        <f t="shared" ca="1" si="0"/>
        <v>25</v>
      </c>
      <c r="AD224" s="898" t="s">
        <v>1432</v>
      </c>
      <c r="AE224" s="899" t="s">
        <v>1028</v>
      </c>
      <c r="AF224" s="970"/>
      <c r="AG224" s="970"/>
      <c r="AH224" s="843"/>
      <c r="AI224" s="843"/>
      <c r="AJ224" s="843"/>
      <c r="AK224" s="843"/>
      <c r="AL224" s="843"/>
      <c r="AM224" s="843"/>
      <c r="AN224" s="843"/>
    </row>
    <row r="225" spans="1:40" ht="15.75" customHeight="1">
      <c r="A225" s="843"/>
      <c r="B225" s="844"/>
      <c r="C225" s="845"/>
      <c r="D225" s="846"/>
      <c r="E225" s="843"/>
      <c r="F225" s="843"/>
      <c r="G225" s="843"/>
      <c r="H225" s="846"/>
      <c r="I225" s="846"/>
      <c r="J225" s="846"/>
      <c r="K225" s="847"/>
      <c r="L225" s="848"/>
      <c r="M225" s="843"/>
      <c r="N225" s="843"/>
      <c r="O225" s="843"/>
      <c r="P225" s="843"/>
      <c r="Q225" s="843"/>
      <c r="R225" s="843"/>
      <c r="S225" s="843"/>
      <c r="T225" s="843"/>
      <c r="U225" s="843"/>
      <c r="V225" s="843"/>
      <c r="W225" s="843"/>
      <c r="X225" s="843"/>
      <c r="Y225" s="843"/>
      <c r="Z225" s="895" t="s">
        <v>7362</v>
      </c>
      <c r="AA225" s="1051" t="s">
        <v>2983</v>
      </c>
      <c r="AB225" s="897">
        <v>36798</v>
      </c>
      <c r="AC225" s="866">
        <f t="shared" ca="1" si="0"/>
        <v>26</v>
      </c>
      <c r="AD225" s="898" t="s">
        <v>2986</v>
      </c>
      <c r="AE225" s="899" t="s">
        <v>1028</v>
      </c>
      <c r="AF225" s="970"/>
      <c r="AG225" s="970"/>
      <c r="AH225" s="843"/>
      <c r="AI225" s="843"/>
      <c r="AJ225" s="843"/>
      <c r="AK225" s="843"/>
      <c r="AL225" s="843"/>
      <c r="AM225" s="843"/>
      <c r="AN225" s="843"/>
    </row>
    <row r="226" spans="1:40" ht="15.75" customHeight="1">
      <c r="A226" s="843"/>
      <c r="B226" s="844"/>
      <c r="C226" s="845"/>
      <c r="D226" s="846"/>
      <c r="E226" s="843"/>
      <c r="F226" s="843"/>
      <c r="G226" s="843"/>
      <c r="H226" s="846"/>
      <c r="I226" s="846"/>
      <c r="J226" s="846"/>
      <c r="K226" s="847"/>
      <c r="L226" s="848"/>
      <c r="M226" s="843"/>
      <c r="N226" s="843"/>
      <c r="O226" s="843"/>
      <c r="P226" s="843"/>
      <c r="Q226" s="843"/>
      <c r="R226" s="843"/>
      <c r="S226" s="843"/>
      <c r="T226" s="843"/>
      <c r="U226" s="843"/>
      <c r="V226" s="843"/>
      <c r="W226" s="843"/>
      <c r="X226" s="843"/>
      <c r="Y226" s="843"/>
      <c r="Z226" s="895" t="s">
        <v>7363</v>
      </c>
      <c r="AA226" s="1051" t="s">
        <v>1029</v>
      </c>
      <c r="AB226" s="897">
        <v>31224</v>
      </c>
      <c r="AC226" s="866">
        <f t="shared" ca="1" si="0"/>
        <v>41</v>
      </c>
      <c r="AD226" s="898" t="s">
        <v>1031</v>
      </c>
      <c r="AE226" s="899" t="s">
        <v>1028</v>
      </c>
      <c r="AF226" s="970"/>
      <c r="AG226" s="970"/>
      <c r="AH226" s="843"/>
      <c r="AI226" s="843"/>
      <c r="AJ226" s="843"/>
      <c r="AK226" s="843"/>
      <c r="AL226" s="843"/>
      <c r="AM226" s="843"/>
      <c r="AN226" s="843"/>
    </row>
    <row r="227" spans="1:40" ht="15.75" customHeight="1">
      <c r="A227" s="843"/>
      <c r="B227" s="844"/>
      <c r="C227" s="845"/>
      <c r="D227" s="846"/>
      <c r="E227" s="843"/>
      <c r="F227" s="843"/>
      <c r="G227" s="843"/>
      <c r="H227" s="846"/>
      <c r="I227" s="846"/>
      <c r="J227" s="846"/>
      <c r="K227" s="847"/>
      <c r="L227" s="848"/>
      <c r="M227" s="843"/>
      <c r="N227" s="843"/>
      <c r="O227" s="843"/>
      <c r="P227" s="843"/>
      <c r="Q227" s="843"/>
      <c r="R227" s="843"/>
      <c r="S227" s="843"/>
      <c r="T227" s="843"/>
      <c r="U227" s="843"/>
      <c r="V227" s="843"/>
      <c r="W227" s="843"/>
      <c r="X227" s="843"/>
      <c r="Y227" s="843"/>
      <c r="Z227" s="952" t="s">
        <v>3715</v>
      </c>
      <c r="AA227" s="1051" t="s">
        <v>1035</v>
      </c>
      <c r="AB227" s="897">
        <v>33979</v>
      </c>
      <c r="AC227" s="866">
        <f t="shared" ca="1" si="0"/>
        <v>33</v>
      </c>
      <c r="AD227" s="898" t="s">
        <v>1037</v>
      </c>
      <c r="AE227" s="899" t="s">
        <v>1028</v>
      </c>
      <c r="AF227" s="970"/>
      <c r="AG227" s="970"/>
      <c r="AH227" s="843"/>
      <c r="AI227" s="843"/>
      <c r="AJ227" s="843"/>
      <c r="AK227" s="843"/>
      <c r="AL227" s="843"/>
      <c r="AM227" s="843"/>
      <c r="AN227" s="843"/>
    </row>
    <row r="228" spans="1:40" ht="15.75" customHeight="1">
      <c r="A228" s="843"/>
      <c r="B228" s="844"/>
      <c r="C228" s="845"/>
      <c r="D228" s="846"/>
      <c r="E228" s="843"/>
      <c r="F228" s="843"/>
      <c r="G228" s="843"/>
      <c r="H228" s="846"/>
      <c r="I228" s="846"/>
      <c r="J228" s="846"/>
      <c r="K228" s="847"/>
      <c r="L228" s="848"/>
      <c r="M228" s="843"/>
      <c r="N228" s="843"/>
      <c r="O228" s="843"/>
      <c r="P228" s="843"/>
      <c r="Q228" s="843"/>
      <c r="R228" s="843"/>
      <c r="S228" s="843"/>
      <c r="T228" s="843"/>
      <c r="U228" s="843"/>
      <c r="V228" s="843"/>
      <c r="W228" s="843"/>
      <c r="X228" s="843"/>
      <c r="Y228" s="843"/>
      <c r="Z228" s="895" t="s">
        <v>7365</v>
      </c>
      <c r="AA228" s="1051" t="s">
        <v>1273</v>
      </c>
      <c r="AB228" s="897">
        <v>32284</v>
      </c>
      <c r="AC228" s="866">
        <f t="shared" ca="1" si="0"/>
        <v>38</v>
      </c>
      <c r="AD228" s="898" t="s">
        <v>1275</v>
      </c>
      <c r="AE228" s="899" t="s">
        <v>1220</v>
      </c>
      <c r="AF228" s="970"/>
      <c r="AG228" s="970"/>
      <c r="AH228" s="843"/>
      <c r="AI228" s="843"/>
      <c r="AJ228" s="843"/>
      <c r="AK228" s="843"/>
      <c r="AL228" s="843"/>
      <c r="AM228" s="843"/>
      <c r="AN228" s="843"/>
    </row>
    <row r="229" spans="1:40" ht="15.75" customHeight="1">
      <c r="A229" s="843"/>
      <c r="B229" s="844"/>
      <c r="C229" s="845"/>
      <c r="D229" s="846"/>
      <c r="E229" s="843"/>
      <c r="F229" s="843"/>
      <c r="G229" s="843"/>
      <c r="H229" s="846"/>
      <c r="I229" s="846"/>
      <c r="J229" s="846"/>
      <c r="K229" s="847"/>
      <c r="L229" s="848"/>
      <c r="M229" s="843"/>
      <c r="N229" s="843"/>
      <c r="O229" s="843"/>
      <c r="P229" s="843"/>
      <c r="Q229" s="843"/>
      <c r="R229" s="843"/>
      <c r="S229" s="843"/>
      <c r="T229" s="843"/>
      <c r="U229" s="843"/>
      <c r="V229" s="843"/>
      <c r="W229" s="843"/>
      <c r="X229" s="843"/>
      <c r="Y229" s="843"/>
      <c r="Z229" s="895" t="s">
        <v>7366</v>
      </c>
      <c r="AA229" s="1051" t="s">
        <v>1054</v>
      </c>
      <c r="AB229" s="897">
        <v>37706</v>
      </c>
      <c r="AC229" s="866">
        <f t="shared" ca="1" si="0"/>
        <v>23</v>
      </c>
      <c r="AD229" s="898" t="s">
        <v>1056</v>
      </c>
      <c r="AE229" s="899" t="s">
        <v>1028</v>
      </c>
      <c r="AF229" s="970"/>
      <c r="AG229" s="970"/>
      <c r="AH229" s="843"/>
      <c r="AI229" s="843"/>
      <c r="AJ229" s="843"/>
      <c r="AK229" s="843"/>
      <c r="AL229" s="843"/>
      <c r="AM229" s="843"/>
      <c r="AN229" s="843"/>
    </row>
    <row r="230" spans="1:40" ht="15.75" customHeight="1">
      <c r="A230" s="843"/>
      <c r="B230" s="844"/>
      <c r="C230" s="845"/>
      <c r="D230" s="846"/>
      <c r="E230" s="843"/>
      <c r="F230" s="843"/>
      <c r="G230" s="843"/>
      <c r="H230" s="846"/>
      <c r="I230" s="846"/>
      <c r="J230" s="846"/>
      <c r="K230" s="847"/>
      <c r="L230" s="848"/>
      <c r="M230" s="843"/>
      <c r="N230" s="843"/>
      <c r="O230" s="843"/>
      <c r="P230" s="843"/>
      <c r="Q230" s="843"/>
      <c r="R230" s="843"/>
      <c r="S230" s="843"/>
      <c r="T230" s="843"/>
      <c r="U230" s="843"/>
      <c r="V230" s="843"/>
      <c r="W230" s="843"/>
      <c r="X230" s="843"/>
      <c r="Y230" s="843"/>
      <c r="Z230" s="983"/>
      <c r="AA230" s="963"/>
      <c r="AB230" s="942"/>
      <c r="AC230" s="866">
        <f t="shared" ca="1" si="0"/>
        <v>126</v>
      </c>
      <c r="AD230" s="943"/>
      <c r="AE230" s="970"/>
      <c r="AF230" s="970"/>
      <c r="AG230" s="970"/>
      <c r="AH230" s="843"/>
      <c r="AI230" s="843"/>
      <c r="AJ230" s="843"/>
      <c r="AK230" s="843"/>
      <c r="AL230" s="843"/>
      <c r="AM230" s="843"/>
      <c r="AN230" s="843"/>
    </row>
    <row r="231" spans="1:40" ht="15.75" customHeight="1">
      <c r="A231" s="843"/>
      <c r="B231" s="844"/>
      <c r="C231" s="845"/>
      <c r="D231" s="846"/>
      <c r="E231" s="843"/>
      <c r="F231" s="843"/>
      <c r="G231" s="843"/>
      <c r="H231" s="846"/>
      <c r="I231" s="846"/>
      <c r="J231" s="846"/>
      <c r="K231" s="847"/>
      <c r="L231" s="848"/>
      <c r="M231" s="843"/>
      <c r="N231" s="843"/>
      <c r="O231" s="843"/>
      <c r="P231" s="843"/>
      <c r="Q231" s="843"/>
      <c r="R231" s="843"/>
      <c r="S231" s="843"/>
      <c r="T231" s="843"/>
      <c r="U231" s="843"/>
      <c r="V231" s="843"/>
      <c r="W231" s="843"/>
      <c r="X231" s="843"/>
      <c r="Y231" s="843"/>
      <c r="Z231" s="976"/>
      <c r="AA231" s="977"/>
      <c r="AB231" s="978"/>
      <c r="AC231" s="866">
        <f t="shared" ca="1" si="0"/>
        <v>126</v>
      </c>
      <c r="AD231" s="979"/>
      <c r="AE231" s="980"/>
      <c r="AF231" s="616"/>
      <c r="AG231" s="616"/>
      <c r="AH231" s="843"/>
      <c r="AI231" s="843"/>
      <c r="AJ231" s="843"/>
      <c r="AK231" s="843"/>
      <c r="AL231" s="843"/>
      <c r="AM231" s="843"/>
      <c r="AN231" s="843"/>
    </row>
    <row r="232" spans="1:40" ht="15.75" customHeight="1">
      <c r="A232" s="843"/>
      <c r="B232" s="844"/>
      <c r="C232" s="845"/>
      <c r="D232" s="846"/>
      <c r="E232" s="843"/>
      <c r="F232" s="843"/>
      <c r="G232" s="843"/>
      <c r="H232" s="846"/>
      <c r="I232" s="846"/>
      <c r="J232" s="846"/>
      <c r="K232" s="847"/>
      <c r="L232" s="848"/>
      <c r="M232" s="843"/>
      <c r="N232" s="843"/>
      <c r="O232" s="843"/>
      <c r="P232" s="843"/>
      <c r="Q232" s="843"/>
      <c r="R232" s="843"/>
      <c r="S232" s="843"/>
      <c r="T232" s="843"/>
      <c r="U232" s="843"/>
      <c r="V232" s="843"/>
      <c r="W232" s="843"/>
      <c r="X232" s="843"/>
      <c r="Y232" s="843"/>
      <c r="Z232" s="895" t="s">
        <v>104</v>
      </c>
      <c r="AA232" s="896" t="s">
        <v>1309</v>
      </c>
      <c r="AB232" s="897">
        <v>35254</v>
      </c>
      <c r="AC232" s="866">
        <f t="shared" ca="1" si="0"/>
        <v>30</v>
      </c>
      <c r="AD232" s="898" t="s">
        <v>1310</v>
      </c>
      <c r="AE232" s="899" t="s">
        <v>1308</v>
      </c>
      <c r="AF232" s="970"/>
      <c r="AG232" s="970"/>
      <c r="AH232" s="843"/>
      <c r="AI232" s="843"/>
      <c r="AJ232" s="843"/>
      <c r="AK232" s="843"/>
      <c r="AL232" s="843"/>
      <c r="AM232" s="843"/>
      <c r="AN232" s="843"/>
    </row>
    <row r="233" spans="1:40" ht="15.75" customHeight="1">
      <c r="A233" s="843"/>
      <c r="B233" s="844"/>
      <c r="C233" s="845"/>
      <c r="D233" s="846"/>
      <c r="E233" s="843"/>
      <c r="F233" s="843"/>
      <c r="G233" s="843"/>
      <c r="H233" s="846"/>
      <c r="I233" s="846"/>
      <c r="J233" s="846"/>
      <c r="K233" s="847"/>
      <c r="L233" s="848"/>
      <c r="M233" s="843"/>
      <c r="N233" s="843"/>
      <c r="O233" s="843"/>
      <c r="P233" s="843"/>
      <c r="Q233" s="843"/>
      <c r="R233" s="843"/>
      <c r="S233" s="843"/>
      <c r="T233" s="843"/>
      <c r="U233" s="843"/>
      <c r="V233" s="843"/>
      <c r="W233" s="843"/>
      <c r="X233" s="843"/>
      <c r="Y233" s="843"/>
      <c r="Z233" s="895" t="s">
        <v>60</v>
      </c>
      <c r="AA233" s="896" t="s">
        <v>1302</v>
      </c>
      <c r="AB233" s="897">
        <v>33688</v>
      </c>
      <c r="AC233" s="866">
        <f t="shared" ca="1" si="0"/>
        <v>34</v>
      </c>
      <c r="AD233" s="898" t="s">
        <v>1304</v>
      </c>
      <c r="AE233" s="899" t="s">
        <v>977</v>
      </c>
      <c r="AF233" s="970"/>
      <c r="AG233" s="970"/>
      <c r="AH233" s="843"/>
      <c r="AI233" s="843"/>
      <c r="AJ233" s="843"/>
      <c r="AK233" s="843"/>
      <c r="AL233" s="843"/>
      <c r="AM233" s="843"/>
      <c r="AN233" s="843"/>
    </row>
    <row r="234" spans="1:40" ht="15.75" customHeight="1">
      <c r="A234" s="843"/>
      <c r="B234" s="844"/>
      <c r="C234" s="845"/>
      <c r="D234" s="846"/>
      <c r="E234" s="843"/>
      <c r="F234" s="843"/>
      <c r="G234" s="843"/>
      <c r="H234" s="846"/>
      <c r="I234" s="846"/>
      <c r="J234" s="846"/>
      <c r="K234" s="847"/>
      <c r="L234" s="848"/>
      <c r="M234" s="843"/>
      <c r="N234" s="843"/>
      <c r="O234" s="843"/>
      <c r="P234" s="843"/>
      <c r="Q234" s="843"/>
      <c r="R234" s="843"/>
      <c r="S234" s="843"/>
      <c r="T234" s="843"/>
      <c r="U234" s="843"/>
      <c r="V234" s="843"/>
      <c r="W234" s="843"/>
      <c r="X234" s="843"/>
      <c r="Y234" s="843"/>
      <c r="Z234" s="952" t="s">
        <v>4650</v>
      </c>
      <c r="AA234" s="953" t="s">
        <v>1317</v>
      </c>
      <c r="AB234" s="897">
        <v>36426</v>
      </c>
      <c r="AC234" s="866">
        <f t="shared" ca="1" si="0"/>
        <v>27</v>
      </c>
      <c r="AD234" s="898" t="s">
        <v>1319</v>
      </c>
      <c r="AE234" s="969" t="s">
        <v>1316</v>
      </c>
      <c r="AF234" s="970"/>
      <c r="AG234" s="970"/>
      <c r="AH234" s="843"/>
      <c r="AI234" s="843"/>
      <c r="AJ234" s="843"/>
      <c r="AK234" s="843"/>
      <c r="AL234" s="843"/>
      <c r="AM234" s="843"/>
      <c r="AN234" s="843"/>
    </row>
    <row r="235" spans="1:40" ht="15.75" customHeight="1">
      <c r="A235" s="843"/>
      <c r="B235" s="844"/>
      <c r="C235" s="845"/>
      <c r="D235" s="846"/>
      <c r="E235" s="843"/>
      <c r="F235" s="843"/>
      <c r="G235" s="843"/>
      <c r="H235" s="846"/>
      <c r="I235" s="846"/>
      <c r="J235" s="846"/>
      <c r="K235" s="847"/>
      <c r="L235" s="848"/>
      <c r="M235" s="843"/>
      <c r="N235" s="843"/>
      <c r="O235" s="843"/>
      <c r="P235" s="843"/>
      <c r="Q235" s="843"/>
      <c r="R235" s="843"/>
      <c r="S235" s="843"/>
      <c r="T235" s="843"/>
      <c r="U235" s="843"/>
      <c r="V235" s="843"/>
      <c r="W235" s="843"/>
      <c r="X235" s="843"/>
      <c r="Y235" s="843"/>
      <c r="Z235" s="952" t="s">
        <v>7367</v>
      </c>
      <c r="AA235" s="953" t="s">
        <v>1323</v>
      </c>
      <c r="AB235" s="897">
        <v>36700</v>
      </c>
      <c r="AC235" s="866">
        <f t="shared" ca="1" si="0"/>
        <v>26</v>
      </c>
      <c r="AD235" s="898" t="s">
        <v>1324</v>
      </c>
      <c r="AE235" s="969" t="s">
        <v>1316</v>
      </c>
      <c r="AF235" s="970"/>
      <c r="AG235" s="970"/>
      <c r="AH235" s="843"/>
      <c r="AI235" s="843"/>
      <c r="AJ235" s="843"/>
      <c r="AK235" s="843"/>
      <c r="AL235" s="843"/>
      <c r="AM235" s="843"/>
      <c r="AN235" s="843"/>
    </row>
    <row r="236" spans="1:40" ht="15.75" customHeight="1">
      <c r="A236" s="843"/>
      <c r="B236" s="844"/>
      <c r="C236" s="845"/>
      <c r="D236" s="846"/>
      <c r="E236" s="843"/>
      <c r="F236" s="843"/>
      <c r="G236" s="843"/>
      <c r="H236" s="846"/>
      <c r="I236" s="846"/>
      <c r="J236" s="846"/>
      <c r="K236" s="847"/>
      <c r="L236" s="848"/>
      <c r="M236" s="843"/>
      <c r="N236" s="843"/>
      <c r="O236" s="843"/>
      <c r="P236" s="843"/>
      <c r="Q236" s="843"/>
      <c r="R236" s="843"/>
      <c r="S236" s="843"/>
      <c r="T236" s="843"/>
      <c r="U236" s="843"/>
      <c r="V236" s="843"/>
      <c r="W236" s="843"/>
      <c r="X236" s="843"/>
      <c r="Y236" s="843"/>
      <c r="Z236" s="952" t="s">
        <v>3721</v>
      </c>
      <c r="AA236" s="953" t="s">
        <v>1330</v>
      </c>
      <c r="AB236" s="897">
        <v>30659</v>
      </c>
      <c r="AC236" s="866">
        <f t="shared" ca="1" si="0"/>
        <v>42</v>
      </c>
      <c r="AD236" s="898" t="s">
        <v>1324</v>
      </c>
      <c r="AE236" s="969" t="s">
        <v>1316</v>
      </c>
      <c r="AF236" s="970"/>
      <c r="AG236" s="970"/>
      <c r="AH236" s="843"/>
      <c r="AI236" s="843"/>
      <c r="AJ236" s="843"/>
      <c r="AK236" s="843"/>
      <c r="AL236" s="843"/>
      <c r="AM236" s="843"/>
      <c r="AN236" s="843"/>
    </row>
    <row r="237" spans="1:40" ht="15.75" customHeight="1">
      <c r="A237" s="843"/>
      <c r="B237" s="844"/>
      <c r="C237" s="845"/>
      <c r="D237" s="846"/>
      <c r="E237" s="843"/>
      <c r="F237" s="843"/>
      <c r="G237" s="843"/>
      <c r="H237" s="846"/>
      <c r="I237" s="846"/>
      <c r="J237" s="846"/>
      <c r="K237" s="847"/>
      <c r="L237" s="848"/>
      <c r="M237" s="843"/>
      <c r="N237" s="843"/>
      <c r="O237" s="843"/>
      <c r="P237" s="843"/>
      <c r="Q237" s="843"/>
      <c r="R237" s="843"/>
      <c r="S237" s="843"/>
      <c r="T237" s="843"/>
      <c r="U237" s="843"/>
      <c r="V237" s="843"/>
      <c r="W237" s="843"/>
      <c r="X237" s="843"/>
      <c r="Y237" s="843"/>
      <c r="Z237" s="952" t="s">
        <v>3726</v>
      </c>
      <c r="AA237" s="953" t="s">
        <v>1338</v>
      </c>
      <c r="AB237" s="897">
        <v>35934</v>
      </c>
      <c r="AC237" s="866">
        <f t="shared" ca="1" si="0"/>
        <v>28</v>
      </c>
      <c r="AD237" s="898" t="s">
        <v>1340</v>
      </c>
      <c r="AE237" s="969" t="s">
        <v>1316</v>
      </c>
      <c r="AF237" s="970"/>
      <c r="AG237" s="970"/>
      <c r="AH237" s="843"/>
      <c r="AI237" s="843"/>
      <c r="AJ237" s="843"/>
      <c r="AK237" s="843"/>
      <c r="AL237" s="843"/>
      <c r="AM237" s="843"/>
      <c r="AN237" s="843"/>
    </row>
    <row r="238" spans="1:40" ht="15.75" customHeight="1">
      <c r="A238" s="843"/>
      <c r="B238" s="844"/>
      <c r="C238" s="845"/>
      <c r="D238" s="846"/>
      <c r="E238" s="843"/>
      <c r="F238" s="843"/>
      <c r="G238" s="843"/>
      <c r="H238" s="846"/>
      <c r="I238" s="846"/>
      <c r="J238" s="846"/>
      <c r="K238" s="847"/>
      <c r="L238" s="848"/>
      <c r="M238" s="843"/>
      <c r="N238" s="843"/>
      <c r="O238" s="843"/>
      <c r="P238" s="843"/>
      <c r="Q238" s="843"/>
      <c r="R238" s="843"/>
      <c r="S238" s="843"/>
      <c r="T238" s="843"/>
      <c r="U238" s="843"/>
      <c r="V238" s="843"/>
      <c r="W238" s="843"/>
      <c r="X238" s="843"/>
      <c r="Y238" s="843"/>
      <c r="Z238" s="952" t="s">
        <v>3735</v>
      </c>
      <c r="AA238" s="953" t="s">
        <v>1347</v>
      </c>
      <c r="AB238" s="897">
        <v>36865</v>
      </c>
      <c r="AC238" s="866">
        <f t="shared" ca="1" si="0"/>
        <v>25</v>
      </c>
      <c r="AD238" s="898" t="s">
        <v>1348</v>
      </c>
      <c r="AE238" s="969" t="s">
        <v>1316</v>
      </c>
      <c r="AF238" s="970"/>
      <c r="AG238" s="970"/>
      <c r="AH238" s="843"/>
      <c r="AI238" s="843"/>
      <c r="AJ238" s="843"/>
      <c r="AK238" s="843"/>
      <c r="AL238" s="843"/>
      <c r="AM238" s="843"/>
      <c r="AN238" s="843"/>
    </row>
    <row r="239" spans="1:40" ht="15.75" customHeight="1">
      <c r="A239" s="843"/>
      <c r="B239" s="844"/>
      <c r="C239" s="845"/>
      <c r="D239" s="846"/>
      <c r="E239" s="843"/>
      <c r="F239" s="843"/>
      <c r="G239" s="843"/>
      <c r="H239" s="846"/>
      <c r="I239" s="846"/>
      <c r="J239" s="846"/>
      <c r="K239" s="847"/>
      <c r="L239" s="848"/>
      <c r="M239" s="843"/>
      <c r="N239" s="843"/>
      <c r="O239" s="843"/>
      <c r="P239" s="843"/>
      <c r="Q239" s="843"/>
      <c r="R239" s="843"/>
      <c r="S239" s="843"/>
      <c r="T239" s="843"/>
      <c r="U239" s="843"/>
      <c r="V239" s="843"/>
      <c r="W239" s="843"/>
      <c r="X239" s="843"/>
      <c r="Y239" s="843"/>
      <c r="Z239" s="952" t="s">
        <v>3746</v>
      </c>
      <c r="AA239" s="953" t="s">
        <v>3166</v>
      </c>
      <c r="AB239" s="897">
        <v>33004</v>
      </c>
      <c r="AC239" s="866">
        <f t="shared" ca="1" si="0"/>
        <v>36</v>
      </c>
      <c r="AD239" s="898" t="s">
        <v>3168</v>
      </c>
      <c r="AE239" s="969" t="s">
        <v>3165</v>
      </c>
      <c r="AF239" s="970"/>
      <c r="AG239" s="970"/>
      <c r="AH239" s="843"/>
      <c r="AI239" s="843"/>
      <c r="AJ239" s="843"/>
      <c r="AK239" s="843"/>
      <c r="AL239" s="843"/>
      <c r="AM239" s="843"/>
      <c r="AN239" s="843"/>
    </row>
    <row r="240" spans="1:40" ht="15.75" customHeight="1">
      <c r="A240" s="843"/>
      <c r="B240" s="844"/>
      <c r="C240" s="845"/>
      <c r="D240" s="846"/>
      <c r="E240" s="843"/>
      <c r="F240" s="843"/>
      <c r="G240" s="843"/>
      <c r="H240" s="846"/>
      <c r="I240" s="846"/>
      <c r="J240" s="846"/>
      <c r="K240" s="847"/>
      <c r="L240" s="848"/>
      <c r="M240" s="843"/>
      <c r="N240" s="843"/>
      <c r="O240" s="843"/>
      <c r="P240" s="843"/>
      <c r="Q240" s="843"/>
      <c r="R240" s="843"/>
      <c r="S240" s="843"/>
      <c r="T240" s="843"/>
      <c r="U240" s="843"/>
      <c r="V240" s="843"/>
      <c r="W240" s="843"/>
      <c r="X240" s="843"/>
      <c r="Y240" s="843"/>
      <c r="Z240" s="952" t="s">
        <v>3886</v>
      </c>
      <c r="AA240" s="953" t="s">
        <v>1353</v>
      </c>
      <c r="AB240" s="897">
        <v>35898</v>
      </c>
      <c r="AC240" s="866">
        <f t="shared" ca="1" si="0"/>
        <v>28</v>
      </c>
      <c r="AD240" s="898" t="s">
        <v>1356</v>
      </c>
      <c r="AE240" s="969" t="s">
        <v>1316</v>
      </c>
      <c r="AF240" s="970"/>
      <c r="AG240" s="970"/>
      <c r="AH240" s="843"/>
      <c r="AI240" s="843"/>
      <c r="AJ240" s="843"/>
      <c r="AK240" s="843"/>
      <c r="AL240" s="843"/>
      <c r="AM240" s="843"/>
      <c r="AN240" s="843"/>
    </row>
    <row r="241" spans="1:40" ht="15.75" customHeight="1">
      <c r="A241" s="843"/>
      <c r="B241" s="844"/>
      <c r="C241" s="845"/>
      <c r="D241" s="846"/>
      <c r="E241" s="843"/>
      <c r="F241" s="843"/>
      <c r="G241" s="843"/>
      <c r="H241" s="846"/>
      <c r="I241" s="846"/>
      <c r="J241" s="846"/>
      <c r="K241" s="847"/>
      <c r="L241" s="848"/>
      <c r="M241" s="843"/>
      <c r="N241" s="843"/>
      <c r="O241" s="843"/>
      <c r="P241" s="843"/>
      <c r="Q241" s="843"/>
      <c r="R241" s="843"/>
      <c r="S241" s="843"/>
      <c r="T241" s="843"/>
      <c r="U241" s="843"/>
      <c r="V241" s="843"/>
      <c r="W241" s="843"/>
      <c r="X241" s="843"/>
      <c r="Y241" s="843"/>
      <c r="Z241" s="952" t="s">
        <v>3730</v>
      </c>
      <c r="AA241" s="953" t="s">
        <v>1360</v>
      </c>
      <c r="AB241" s="897">
        <v>35455</v>
      </c>
      <c r="AC241" s="866">
        <f t="shared" ca="1" si="0"/>
        <v>29</v>
      </c>
      <c r="AD241" s="898" t="s">
        <v>1361</v>
      </c>
      <c r="AE241" s="969" t="s">
        <v>1316</v>
      </c>
      <c r="AF241" s="970"/>
      <c r="AG241" s="970"/>
      <c r="AH241" s="843"/>
      <c r="AI241" s="843"/>
      <c r="AJ241" s="843"/>
      <c r="AK241" s="843"/>
      <c r="AL241" s="843"/>
      <c r="AM241" s="843"/>
      <c r="AN241" s="843"/>
    </row>
    <row r="242" spans="1:40" ht="15.75" customHeight="1">
      <c r="A242" s="843"/>
      <c r="B242" s="844"/>
      <c r="C242" s="845"/>
      <c r="D242" s="846"/>
      <c r="E242" s="843"/>
      <c r="F242" s="843"/>
      <c r="G242" s="843"/>
      <c r="H242" s="846"/>
      <c r="I242" s="846"/>
      <c r="J242" s="846"/>
      <c r="K242" s="847"/>
      <c r="L242" s="848"/>
      <c r="M242" s="843"/>
      <c r="N242" s="843"/>
      <c r="O242" s="843"/>
      <c r="P242" s="843"/>
      <c r="Q242" s="843"/>
      <c r="R242" s="843"/>
      <c r="S242" s="843"/>
      <c r="T242" s="843"/>
      <c r="U242" s="843"/>
      <c r="V242" s="843"/>
      <c r="W242" s="843"/>
      <c r="X242" s="843"/>
      <c r="Y242" s="843"/>
      <c r="Z242" s="952" t="s">
        <v>3741</v>
      </c>
      <c r="AA242" s="953" t="s">
        <v>1368</v>
      </c>
      <c r="AB242" s="897">
        <v>34857</v>
      </c>
      <c r="AC242" s="866">
        <f t="shared" ca="1" si="0"/>
        <v>31</v>
      </c>
      <c r="AD242" s="898" t="s">
        <v>1370</v>
      </c>
      <c r="AE242" s="969" t="s">
        <v>1316</v>
      </c>
      <c r="AF242" s="970"/>
      <c r="AG242" s="970"/>
      <c r="AH242" s="843"/>
      <c r="AI242" s="843"/>
      <c r="AJ242" s="843"/>
      <c r="AK242" s="843"/>
      <c r="AL242" s="843"/>
      <c r="AM242" s="843"/>
      <c r="AN242" s="843"/>
    </row>
    <row r="243" spans="1:40" ht="15.75" customHeight="1">
      <c r="A243" s="843"/>
      <c r="B243" s="844"/>
      <c r="C243" s="845"/>
      <c r="D243" s="846"/>
      <c r="E243" s="843"/>
      <c r="F243" s="843"/>
      <c r="G243" s="843"/>
      <c r="H243" s="846"/>
      <c r="I243" s="846"/>
      <c r="J243" s="846"/>
      <c r="K243" s="847"/>
      <c r="L243" s="848"/>
      <c r="M243" s="843"/>
      <c r="N243" s="843"/>
      <c r="O243" s="843"/>
      <c r="P243" s="843"/>
      <c r="Q243" s="843"/>
      <c r="R243" s="843"/>
      <c r="S243" s="843"/>
      <c r="T243" s="843"/>
      <c r="U243" s="843"/>
      <c r="V243" s="843"/>
      <c r="W243" s="843"/>
      <c r="X243" s="843"/>
      <c r="Y243" s="843"/>
      <c r="Z243" s="983"/>
      <c r="AA243" s="963"/>
      <c r="AB243" s="942"/>
      <c r="AC243" s="866">
        <f t="shared" ca="1" si="0"/>
        <v>126</v>
      </c>
      <c r="AD243" s="943"/>
      <c r="AE243" s="970"/>
      <c r="AF243" s="970"/>
      <c r="AG243" s="970"/>
      <c r="AH243" s="843"/>
      <c r="AI243" s="843"/>
      <c r="AJ243" s="843"/>
      <c r="AK243" s="843"/>
      <c r="AL243" s="843"/>
      <c r="AM243" s="843"/>
      <c r="AN243" s="843"/>
    </row>
    <row r="244" spans="1:40" ht="15.75" customHeight="1">
      <c r="A244" s="843"/>
      <c r="B244" s="844"/>
      <c r="C244" s="845"/>
      <c r="D244" s="846"/>
      <c r="E244" s="843"/>
      <c r="F244" s="843"/>
      <c r="G244" s="843"/>
      <c r="H244" s="846"/>
      <c r="I244" s="846"/>
      <c r="J244" s="846"/>
      <c r="K244" s="847"/>
      <c r="L244" s="848"/>
      <c r="M244" s="843"/>
      <c r="N244" s="843"/>
      <c r="O244" s="843"/>
      <c r="P244" s="843"/>
      <c r="Q244" s="843"/>
      <c r="R244" s="843"/>
      <c r="S244" s="843"/>
      <c r="T244" s="843"/>
      <c r="U244" s="843"/>
      <c r="V244" s="843"/>
      <c r="W244" s="843"/>
      <c r="X244" s="843"/>
      <c r="Y244" s="843"/>
      <c r="Z244" s="976"/>
      <c r="AA244" s="977"/>
      <c r="AB244" s="978"/>
      <c r="AC244" s="866">
        <f t="shared" ca="1" si="0"/>
        <v>126</v>
      </c>
      <c r="AD244" s="979"/>
      <c r="AE244" s="980"/>
      <c r="AF244" s="616"/>
      <c r="AG244" s="616"/>
      <c r="AH244" s="843"/>
      <c r="AI244" s="843"/>
      <c r="AJ244" s="843"/>
      <c r="AK244" s="843"/>
      <c r="AL244" s="843"/>
      <c r="AM244" s="843"/>
      <c r="AN244" s="843"/>
    </row>
    <row r="245" spans="1:40" ht="15.75" customHeight="1">
      <c r="A245" s="843"/>
      <c r="B245" s="844"/>
      <c r="C245" s="845"/>
      <c r="D245" s="846"/>
      <c r="E245" s="843"/>
      <c r="F245" s="843"/>
      <c r="G245" s="843"/>
      <c r="H245" s="846"/>
      <c r="I245" s="846"/>
      <c r="J245" s="846"/>
      <c r="K245" s="847"/>
      <c r="L245" s="848"/>
      <c r="M245" s="843"/>
      <c r="N245" s="843"/>
      <c r="O245" s="843"/>
      <c r="P245" s="843"/>
      <c r="Q245" s="843"/>
      <c r="R245" s="843"/>
      <c r="S245" s="843"/>
      <c r="T245" s="843"/>
      <c r="U245" s="843"/>
      <c r="V245" s="843"/>
      <c r="W245" s="843"/>
      <c r="X245" s="843"/>
      <c r="Y245" s="843"/>
      <c r="Z245" s="895" t="s">
        <v>7393</v>
      </c>
      <c r="AA245" s="896" t="s">
        <v>1377</v>
      </c>
      <c r="AB245" s="897">
        <v>29231</v>
      </c>
      <c r="AC245" s="866">
        <f t="shared" ca="1" si="0"/>
        <v>46</v>
      </c>
      <c r="AD245" s="898" t="s">
        <v>1379</v>
      </c>
      <c r="AE245" s="899" t="s">
        <v>1376</v>
      </c>
      <c r="AF245" s="970"/>
      <c r="AG245" s="970"/>
      <c r="AH245" s="843"/>
      <c r="AI245" s="843"/>
      <c r="AJ245" s="843"/>
      <c r="AK245" s="843"/>
      <c r="AL245" s="843"/>
      <c r="AM245" s="843"/>
      <c r="AN245" s="843"/>
    </row>
    <row r="246" spans="1:40" ht="15.75" customHeight="1">
      <c r="A246" s="843"/>
      <c r="B246" s="844"/>
      <c r="C246" s="845"/>
      <c r="D246" s="846"/>
      <c r="E246" s="843"/>
      <c r="F246" s="843"/>
      <c r="G246" s="843"/>
      <c r="H246" s="846"/>
      <c r="I246" s="846"/>
      <c r="J246" s="846"/>
      <c r="K246" s="847"/>
      <c r="L246" s="848"/>
      <c r="M246" s="843"/>
      <c r="N246" s="843"/>
      <c r="O246" s="843"/>
      <c r="P246" s="843"/>
      <c r="Q246" s="843"/>
      <c r="R246" s="843"/>
      <c r="S246" s="843"/>
      <c r="T246" s="843"/>
      <c r="U246" s="843"/>
      <c r="V246" s="843"/>
      <c r="W246" s="843"/>
      <c r="X246" s="843"/>
      <c r="Y246" s="843"/>
      <c r="Z246" s="895" t="s">
        <v>105</v>
      </c>
      <c r="AA246" s="896" t="s">
        <v>1388</v>
      </c>
      <c r="AB246" s="897">
        <v>28745</v>
      </c>
      <c r="AC246" s="866">
        <f t="shared" ca="1" si="0"/>
        <v>48</v>
      </c>
      <c r="AD246" s="898" t="s">
        <v>1390</v>
      </c>
      <c r="AE246" s="899" t="s">
        <v>1387</v>
      </c>
      <c r="AF246" s="970"/>
      <c r="AG246" s="970"/>
      <c r="AH246" s="843"/>
      <c r="AI246" s="843"/>
      <c r="AJ246" s="843"/>
      <c r="AK246" s="843"/>
      <c r="AL246" s="843"/>
      <c r="AM246" s="843"/>
      <c r="AN246" s="843"/>
    </row>
    <row r="247" spans="1:40" ht="15.75" customHeight="1">
      <c r="A247" s="843"/>
      <c r="B247" s="844"/>
      <c r="C247" s="845"/>
      <c r="D247" s="846"/>
      <c r="E247" s="843"/>
      <c r="F247" s="843"/>
      <c r="G247" s="843"/>
      <c r="H247" s="846"/>
      <c r="I247" s="846"/>
      <c r="J247" s="846"/>
      <c r="K247" s="847"/>
      <c r="L247" s="848"/>
      <c r="M247" s="843"/>
      <c r="N247" s="843"/>
      <c r="O247" s="843"/>
      <c r="P247" s="843"/>
      <c r="Q247" s="843"/>
      <c r="R247" s="843"/>
      <c r="S247" s="843"/>
      <c r="T247" s="843"/>
      <c r="U247" s="843"/>
      <c r="V247" s="843"/>
      <c r="W247" s="843"/>
      <c r="X247" s="843"/>
      <c r="Y247" s="843"/>
      <c r="Z247" s="895" t="s">
        <v>7180</v>
      </c>
      <c r="AA247" s="896" t="s">
        <v>1394</v>
      </c>
      <c r="AB247" s="897">
        <v>32985</v>
      </c>
      <c r="AC247" s="866">
        <f t="shared" ca="1" si="0"/>
        <v>36</v>
      </c>
      <c r="AD247" s="898" t="s">
        <v>1396</v>
      </c>
      <c r="AE247" s="899" t="s">
        <v>1393</v>
      </c>
      <c r="AF247" s="970"/>
      <c r="AG247" s="970"/>
      <c r="AH247" s="843"/>
      <c r="AI247" s="843"/>
      <c r="AJ247" s="843"/>
      <c r="AK247" s="843"/>
      <c r="AL247" s="843"/>
      <c r="AM247" s="843"/>
      <c r="AN247" s="843"/>
    </row>
    <row r="248" spans="1:40" ht="15.75" customHeight="1">
      <c r="A248" s="843"/>
      <c r="B248" s="844"/>
      <c r="C248" s="845"/>
      <c r="D248" s="846"/>
      <c r="E248" s="843"/>
      <c r="F248" s="843"/>
      <c r="G248" s="843"/>
      <c r="H248" s="846"/>
      <c r="I248" s="846"/>
      <c r="J248" s="846"/>
      <c r="K248" s="847"/>
      <c r="L248" s="848"/>
      <c r="M248" s="843"/>
      <c r="N248" s="843"/>
      <c r="O248" s="843"/>
      <c r="P248" s="843"/>
      <c r="Q248" s="843"/>
      <c r="R248" s="843"/>
      <c r="S248" s="843"/>
      <c r="T248" s="843"/>
      <c r="U248" s="843"/>
      <c r="V248" s="843"/>
      <c r="W248" s="843"/>
      <c r="X248" s="843"/>
      <c r="Y248" s="843"/>
      <c r="Z248" s="895" t="s">
        <v>7181</v>
      </c>
      <c r="AA248" s="896" t="s">
        <v>1402</v>
      </c>
      <c r="AB248" s="897">
        <v>31734</v>
      </c>
      <c r="AC248" s="866">
        <f t="shared" ca="1" si="0"/>
        <v>39</v>
      </c>
      <c r="AD248" s="898" t="s">
        <v>1405</v>
      </c>
      <c r="AE248" s="899" t="s">
        <v>1401</v>
      </c>
      <c r="AF248" s="970"/>
      <c r="AG248" s="970"/>
      <c r="AH248" s="843"/>
      <c r="AI248" s="843"/>
      <c r="AJ248" s="843"/>
      <c r="AK248" s="843"/>
      <c r="AL248" s="843"/>
      <c r="AM248" s="843"/>
      <c r="AN248" s="843"/>
    </row>
    <row r="249" spans="1:40" ht="15.75" customHeight="1">
      <c r="A249" s="843"/>
      <c r="B249" s="844"/>
      <c r="C249" s="845"/>
      <c r="D249" s="846"/>
      <c r="E249" s="843"/>
      <c r="F249" s="843"/>
      <c r="G249" s="843"/>
      <c r="H249" s="846"/>
      <c r="I249" s="846"/>
      <c r="J249" s="846"/>
      <c r="K249" s="847"/>
      <c r="L249" s="848"/>
      <c r="M249" s="843"/>
      <c r="N249" s="843"/>
      <c r="O249" s="843"/>
      <c r="P249" s="843"/>
      <c r="Q249" s="843"/>
      <c r="R249" s="843"/>
      <c r="S249" s="843"/>
      <c r="T249" s="843"/>
      <c r="U249" s="843"/>
      <c r="V249" s="843"/>
      <c r="W249" s="843"/>
      <c r="X249" s="843"/>
      <c r="Y249" s="843"/>
      <c r="Z249" s="895" t="s">
        <v>4652</v>
      </c>
      <c r="AA249" s="896" t="s">
        <v>2816</v>
      </c>
      <c r="AB249" s="897">
        <v>30363</v>
      </c>
      <c r="AC249" s="866">
        <f t="shared" ca="1" si="0"/>
        <v>43</v>
      </c>
      <c r="AD249" s="898" t="s">
        <v>3254</v>
      </c>
      <c r="AE249" s="899" t="s">
        <v>1401</v>
      </c>
      <c r="AF249" s="970"/>
      <c r="AG249" s="970"/>
      <c r="AH249" s="843"/>
      <c r="AI249" s="843"/>
      <c r="AJ249" s="843"/>
      <c r="AK249" s="843"/>
      <c r="AL249" s="843"/>
      <c r="AM249" s="843"/>
      <c r="AN249" s="843"/>
    </row>
    <row r="250" spans="1:40" ht="15.75" customHeight="1">
      <c r="A250" s="843"/>
      <c r="B250" s="844"/>
      <c r="C250" s="845"/>
      <c r="D250" s="846"/>
      <c r="E250" s="843"/>
      <c r="F250" s="843"/>
      <c r="G250" s="843"/>
      <c r="H250" s="846"/>
      <c r="I250" s="846"/>
      <c r="J250" s="846"/>
      <c r="K250" s="847"/>
      <c r="L250" s="848"/>
      <c r="M250" s="843"/>
      <c r="N250" s="843"/>
      <c r="O250" s="843"/>
      <c r="P250" s="843"/>
      <c r="Q250" s="843"/>
      <c r="R250" s="843"/>
      <c r="S250" s="843"/>
      <c r="T250" s="843"/>
      <c r="U250" s="843"/>
      <c r="V250" s="843"/>
      <c r="W250" s="843"/>
      <c r="X250" s="843"/>
      <c r="Y250" s="843"/>
      <c r="Z250" s="895" t="s">
        <v>3565</v>
      </c>
      <c r="AA250" s="896" t="s">
        <v>1409</v>
      </c>
      <c r="AB250" s="897">
        <v>34560</v>
      </c>
      <c r="AC250" s="866">
        <f t="shared" ca="1" si="0"/>
        <v>32</v>
      </c>
      <c r="AD250" s="898" t="s">
        <v>1410</v>
      </c>
      <c r="AE250" s="899" t="s">
        <v>1401</v>
      </c>
      <c r="AF250" s="970"/>
      <c r="AG250" s="970"/>
      <c r="AH250" s="843"/>
      <c r="AI250" s="843"/>
      <c r="AJ250" s="843"/>
      <c r="AK250" s="843"/>
      <c r="AL250" s="843"/>
      <c r="AM250" s="843"/>
      <c r="AN250" s="843"/>
    </row>
    <row r="251" spans="1:40" ht="15.75" customHeight="1">
      <c r="A251" s="843"/>
      <c r="B251" s="844"/>
      <c r="C251" s="845"/>
      <c r="D251" s="846"/>
      <c r="E251" s="843"/>
      <c r="F251" s="843"/>
      <c r="G251" s="843"/>
      <c r="H251" s="846"/>
      <c r="I251" s="846"/>
      <c r="J251" s="846"/>
      <c r="K251" s="847"/>
      <c r="L251" s="848"/>
      <c r="M251" s="843"/>
      <c r="N251" s="843"/>
      <c r="O251" s="843"/>
      <c r="P251" s="843"/>
      <c r="Q251" s="843"/>
      <c r="R251" s="843"/>
      <c r="S251" s="843"/>
      <c r="T251" s="843"/>
      <c r="U251" s="843"/>
      <c r="V251" s="843"/>
      <c r="W251" s="843"/>
      <c r="X251" s="843"/>
      <c r="Y251" s="843"/>
      <c r="Z251" s="895" t="s">
        <v>3590</v>
      </c>
      <c r="AA251" s="896" t="s">
        <v>1416</v>
      </c>
      <c r="AB251" s="897">
        <v>37550</v>
      </c>
      <c r="AC251" s="866">
        <f t="shared" ca="1" si="0"/>
        <v>23</v>
      </c>
      <c r="AD251" s="898" t="s">
        <v>1418</v>
      </c>
      <c r="AE251" s="899" t="s">
        <v>1242</v>
      </c>
      <c r="AF251" s="970"/>
      <c r="AG251" s="970"/>
      <c r="AH251" s="843"/>
      <c r="AI251" s="843"/>
      <c r="AJ251" s="843"/>
      <c r="AK251" s="843"/>
      <c r="AL251" s="843"/>
      <c r="AM251" s="843"/>
      <c r="AN251" s="843"/>
    </row>
    <row r="252" spans="1:40" ht="15.75" customHeight="1">
      <c r="A252" s="843"/>
      <c r="B252" s="844"/>
      <c r="C252" s="845"/>
      <c r="D252" s="846"/>
      <c r="E252" s="843"/>
      <c r="F252" s="843"/>
      <c r="G252" s="843"/>
      <c r="H252" s="846"/>
      <c r="I252" s="846"/>
      <c r="J252" s="846"/>
      <c r="K252" s="847"/>
      <c r="L252" s="848"/>
      <c r="M252" s="843"/>
      <c r="N252" s="843"/>
      <c r="O252" s="843"/>
      <c r="P252" s="843"/>
      <c r="Q252" s="843"/>
      <c r="R252" s="843"/>
      <c r="S252" s="843"/>
      <c r="T252" s="843"/>
      <c r="U252" s="843"/>
      <c r="V252" s="843"/>
      <c r="W252" s="843"/>
      <c r="X252" s="843"/>
      <c r="Y252" s="843"/>
      <c r="Z252" s="952" t="s">
        <v>3649</v>
      </c>
      <c r="AA252" s="953" t="s">
        <v>3296</v>
      </c>
      <c r="AB252" s="897">
        <v>26640</v>
      </c>
      <c r="AC252" s="866">
        <f t="shared" ca="1" si="0"/>
        <v>53</v>
      </c>
      <c r="AD252" s="898" t="s">
        <v>3297</v>
      </c>
      <c r="AE252" s="899" t="s">
        <v>1242</v>
      </c>
      <c r="AF252" s="970"/>
      <c r="AG252" s="970"/>
      <c r="AH252" s="843"/>
      <c r="AI252" s="843"/>
      <c r="AJ252" s="843"/>
      <c r="AK252" s="843"/>
      <c r="AL252" s="843"/>
      <c r="AM252" s="843"/>
      <c r="AN252" s="843"/>
    </row>
    <row r="253" spans="1:40" ht="15.75" customHeight="1">
      <c r="A253" s="843"/>
      <c r="B253" s="844"/>
      <c r="C253" s="845"/>
      <c r="D253" s="846"/>
      <c r="E253" s="843"/>
      <c r="F253" s="843"/>
      <c r="G253" s="843"/>
      <c r="H253" s="846"/>
      <c r="I253" s="846"/>
      <c r="J253" s="846"/>
      <c r="K253" s="847"/>
      <c r="L253" s="848"/>
      <c r="M253" s="843"/>
      <c r="N253" s="843"/>
      <c r="O253" s="843"/>
      <c r="P253" s="843"/>
      <c r="Q253" s="843"/>
      <c r="R253" s="843"/>
      <c r="S253" s="843"/>
      <c r="T253" s="843"/>
      <c r="U253" s="843"/>
      <c r="V253" s="843"/>
      <c r="W253" s="843"/>
      <c r="X253" s="843"/>
      <c r="Y253" s="843"/>
      <c r="Z253" s="952" t="s">
        <v>3661</v>
      </c>
      <c r="AA253" s="953" t="s">
        <v>3311</v>
      </c>
      <c r="AB253" s="897">
        <v>37086</v>
      </c>
      <c r="AC253" s="866">
        <f t="shared" ca="1" si="0"/>
        <v>25</v>
      </c>
      <c r="AD253" s="898" t="s">
        <v>3312</v>
      </c>
      <c r="AE253" s="899" t="s">
        <v>1242</v>
      </c>
      <c r="AF253" s="970"/>
      <c r="AG253" s="970"/>
      <c r="AH253" s="843"/>
      <c r="AI253" s="843"/>
      <c r="AJ253" s="843"/>
      <c r="AK253" s="843"/>
      <c r="AL253" s="843"/>
      <c r="AM253" s="843"/>
      <c r="AN253" s="843"/>
    </row>
    <row r="254" spans="1:40" ht="15.75" customHeight="1">
      <c r="A254" s="843"/>
      <c r="B254" s="844"/>
      <c r="C254" s="845"/>
      <c r="D254" s="846"/>
      <c r="E254" s="843"/>
      <c r="F254" s="843"/>
      <c r="G254" s="843"/>
      <c r="H254" s="846"/>
      <c r="I254" s="846"/>
      <c r="J254" s="846"/>
      <c r="K254" s="847"/>
      <c r="L254" s="848"/>
      <c r="M254" s="843"/>
      <c r="N254" s="843"/>
      <c r="O254" s="843"/>
      <c r="P254" s="843"/>
      <c r="Q254" s="843"/>
      <c r="R254" s="843"/>
      <c r="S254" s="843"/>
      <c r="T254" s="843"/>
      <c r="U254" s="843"/>
      <c r="V254" s="843"/>
      <c r="W254" s="843"/>
      <c r="X254" s="843"/>
      <c r="Y254" s="843"/>
      <c r="Z254" s="952" t="s">
        <v>3815</v>
      </c>
      <c r="AA254" s="953" t="s">
        <v>3816</v>
      </c>
      <c r="AB254" s="897">
        <v>32558</v>
      </c>
      <c r="AC254" s="866">
        <f t="shared" ca="1" si="0"/>
        <v>37</v>
      </c>
      <c r="AD254" s="898" t="s">
        <v>7394</v>
      </c>
      <c r="AE254" s="899" t="s">
        <v>1242</v>
      </c>
      <c r="AF254" s="970"/>
      <c r="AG254" s="970"/>
      <c r="AH254" s="843"/>
      <c r="AI254" s="843"/>
      <c r="AJ254" s="843"/>
      <c r="AK254" s="843"/>
      <c r="AL254" s="843"/>
      <c r="AM254" s="843"/>
      <c r="AN254" s="843"/>
    </row>
    <row r="255" spans="1:40" ht="15.75" customHeight="1">
      <c r="A255" s="843"/>
      <c r="B255" s="844"/>
      <c r="C255" s="845"/>
      <c r="D255" s="846"/>
      <c r="E255" s="843"/>
      <c r="F255" s="843"/>
      <c r="G255" s="843"/>
      <c r="H255" s="846"/>
      <c r="I255" s="846"/>
      <c r="J255" s="846"/>
      <c r="K255" s="847"/>
      <c r="L255" s="848"/>
      <c r="M255" s="843"/>
      <c r="N255" s="843"/>
      <c r="O255" s="843"/>
      <c r="P255" s="843"/>
      <c r="Q255" s="843"/>
      <c r="R255" s="843"/>
      <c r="S255" s="843"/>
      <c r="T255" s="843"/>
      <c r="U255" s="843"/>
      <c r="V255" s="843"/>
      <c r="W255" s="843"/>
      <c r="X255" s="843"/>
      <c r="Y255" s="843"/>
      <c r="Z255" s="989" t="s">
        <v>4174</v>
      </c>
      <c r="AA255" s="953" t="s">
        <v>1424</v>
      </c>
      <c r="AB255" s="897">
        <v>34383</v>
      </c>
      <c r="AC255" s="866">
        <f t="shared" ca="1" si="0"/>
        <v>32</v>
      </c>
      <c r="AD255" s="898" t="s">
        <v>1427</v>
      </c>
      <c r="AE255" s="899" t="s">
        <v>1242</v>
      </c>
      <c r="AF255" s="970"/>
      <c r="AG255" s="970"/>
      <c r="AH255" s="843"/>
      <c r="AI255" s="843"/>
      <c r="AJ255" s="843"/>
      <c r="AK255" s="843"/>
      <c r="AL255" s="843"/>
      <c r="AM255" s="843"/>
      <c r="AN255" s="843"/>
    </row>
    <row r="256" spans="1:40" ht="15.75" customHeight="1">
      <c r="A256" s="843"/>
      <c r="B256" s="844"/>
      <c r="C256" s="845"/>
      <c r="D256" s="846"/>
      <c r="E256" s="843"/>
      <c r="F256" s="843"/>
      <c r="G256" s="843"/>
      <c r="H256" s="846"/>
      <c r="I256" s="846"/>
      <c r="J256" s="846"/>
      <c r="K256" s="847"/>
      <c r="L256" s="848"/>
      <c r="M256" s="843"/>
      <c r="N256" s="843"/>
      <c r="O256" s="843"/>
      <c r="P256" s="843"/>
      <c r="Q256" s="843"/>
      <c r="R256" s="843"/>
      <c r="S256" s="843"/>
      <c r="T256" s="843"/>
      <c r="U256" s="843"/>
      <c r="V256" s="843"/>
      <c r="W256" s="843"/>
      <c r="X256" s="843"/>
      <c r="Y256" s="843"/>
      <c r="Z256" s="952" t="s">
        <v>3786</v>
      </c>
      <c r="AA256" s="953" t="s">
        <v>1447</v>
      </c>
      <c r="AB256" s="897">
        <v>35276</v>
      </c>
      <c r="AC256" s="866">
        <f t="shared" ca="1" si="0"/>
        <v>30</v>
      </c>
      <c r="AD256" s="898" t="s">
        <v>1449</v>
      </c>
      <c r="AE256" s="899" t="s">
        <v>1242</v>
      </c>
      <c r="AF256" s="970"/>
      <c r="AG256" s="970"/>
      <c r="AH256" s="843"/>
      <c r="AI256" s="843"/>
      <c r="AJ256" s="843"/>
      <c r="AK256" s="843"/>
      <c r="AL256" s="843"/>
      <c r="AM256" s="843"/>
      <c r="AN256" s="843"/>
    </row>
    <row r="257" spans="1:40" ht="15.75" customHeight="1">
      <c r="A257" s="843"/>
      <c r="B257" s="844"/>
      <c r="C257" s="845"/>
      <c r="D257" s="846"/>
      <c r="E257" s="843"/>
      <c r="F257" s="843"/>
      <c r="G257" s="843"/>
      <c r="H257" s="846"/>
      <c r="I257" s="846"/>
      <c r="J257" s="846"/>
      <c r="K257" s="847"/>
      <c r="L257" s="848"/>
      <c r="M257" s="843"/>
      <c r="N257" s="843"/>
      <c r="O257" s="843"/>
      <c r="P257" s="843"/>
      <c r="Q257" s="843"/>
      <c r="R257" s="843"/>
      <c r="S257" s="843"/>
      <c r="T257" s="843"/>
      <c r="U257" s="843"/>
      <c r="V257" s="843"/>
      <c r="W257" s="843"/>
      <c r="X257" s="843"/>
      <c r="Y257" s="843"/>
      <c r="Z257" s="983" t="s">
        <v>7290</v>
      </c>
      <c r="AA257" s="941" t="s">
        <v>1243</v>
      </c>
      <c r="AB257" s="942">
        <v>35731</v>
      </c>
      <c r="AC257" s="866">
        <f t="shared" ca="1" si="0"/>
        <v>28</v>
      </c>
      <c r="AD257" s="943" t="s">
        <v>1245</v>
      </c>
      <c r="AE257" s="970" t="s">
        <v>1242</v>
      </c>
      <c r="AF257" s="970"/>
      <c r="AG257" s="970"/>
      <c r="AH257" s="843"/>
      <c r="AI257" s="843"/>
      <c r="AJ257" s="843"/>
      <c r="AK257" s="843"/>
      <c r="AL257" s="843"/>
      <c r="AM257" s="843"/>
      <c r="AN257" s="843"/>
    </row>
    <row r="258" spans="1:40" ht="15.75" customHeight="1">
      <c r="A258" s="843"/>
      <c r="B258" s="844"/>
      <c r="C258" s="845"/>
      <c r="D258" s="846"/>
      <c r="E258" s="843"/>
      <c r="F258" s="843"/>
      <c r="G258" s="843"/>
      <c r="H258" s="846"/>
      <c r="I258" s="846"/>
      <c r="J258" s="846"/>
      <c r="K258" s="847"/>
      <c r="L258" s="848"/>
      <c r="M258" s="843"/>
      <c r="N258" s="843"/>
      <c r="O258" s="843"/>
      <c r="P258" s="843"/>
      <c r="Q258" s="843"/>
      <c r="R258" s="843"/>
      <c r="S258" s="843"/>
      <c r="T258" s="843"/>
      <c r="U258" s="843"/>
      <c r="V258" s="843"/>
      <c r="W258" s="843"/>
      <c r="X258" s="843"/>
      <c r="Y258" s="843"/>
      <c r="Z258" s="983"/>
      <c r="AA258" s="963"/>
      <c r="AB258" s="942"/>
      <c r="AC258" s="866">
        <f t="shared" ca="1" si="0"/>
        <v>126</v>
      </c>
      <c r="AD258" s="943"/>
      <c r="AE258" s="970"/>
      <c r="AF258" s="970"/>
      <c r="AG258" s="970"/>
      <c r="AH258" s="843"/>
      <c r="AI258" s="843"/>
      <c r="AJ258" s="843"/>
      <c r="AK258" s="843"/>
      <c r="AL258" s="843"/>
      <c r="AM258" s="843"/>
      <c r="AN258" s="843"/>
    </row>
    <row r="259" spans="1:40" ht="15.75" customHeight="1">
      <c r="A259" s="843"/>
      <c r="B259" s="844"/>
      <c r="C259" s="845"/>
      <c r="D259" s="846"/>
      <c r="E259" s="843"/>
      <c r="F259" s="843"/>
      <c r="G259" s="843"/>
      <c r="H259" s="846"/>
      <c r="I259" s="846"/>
      <c r="J259" s="846"/>
      <c r="K259" s="847"/>
      <c r="L259" s="848"/>
      <c r="M259" s="843"/>
      <c r="N259" s="843"/>
      <c r="O259" s="843"/>
      <c r="P259" s="843"/>
      <c r="Q259" s="843"/>
      <c r="R259" s="843"/>
      <c r="S259" s="843"/>
      <c r="T259" s="843"/>
      <c r="U259" s="843"/>
      <c r="V259" s="843"/>
      <c r="W259" s="843"/>
      <c r="X259" s="843"/>
      <c r="Y259" s="843"/>
      <c r="Z259" s="976"/>
      <c r="AA259" s="977"/>
      <c r="AB259" s="978"/>
      <c r="AC259" s="866">
        <f t="shared" ca="1" si="0"/>
        <v>126</v>
      </c>
      <c r="AD259" s="979"/>
      <c r="AE259" s="980"/>
      <c r="AF259" s="616"/>
      <c r="AG259" s="616"/>
      <c r="AH259" s="843"/>
      <c r="AI259" s="843"/>
      <c r="AJ259" s="843"/>
      <c r="AK259" s="843"/>
      <c r="AL259" s="843"/>
      <c r="AM259" s="843"/>
      <c r="AN259" s="843"/>
    </row>
    <row r="260" spans="1:40" ht="15.75" customHeight="1">
      <c r="A260" s="843"/>
      <c r="B260" s="844"/>
      <c r="C260" s="845"/>
      <c r="D260" s="846"/>
      <c r="E260" s="843"/>
      <c r="F260" s="843"/>
      <c r="G260" s="843"/>
      <c r="H260" s="846"/>
      <c r="I260" s="846"/>
      <c r="J260" s="846"/>
      <c r="K260" s="847"/>
      <c r="L260" s="848"/>
      <c r="M260" s="843"/>
      <c r="N260" s="843"/>
      <c r="O260" s="843"/>
      <c r="P260" s="843"/>
      <c r="Q260" s="843"/>
      <c r="R260" s="843"/>
      <c r="S260" s="843"/>
      <c r="T260" s="843"/>
      <c r="U260" s="843"/>
      <c r="V260" s="843"/>
      <c r="W260" s="843"/>
      <c r="X260" s="843"/>
      <c r="Y260" s="843"/>
      <c r="Z260" s="895" t="s">
        <v>1974</v>
      </c>
      <c r="AA260" s="896" t="s">
        <v>1458</v>
      </c>
      <c r="AB260" s="897">
        <v>32962</v>
      </c>
      <c r="AC260" s="866">
        <f t="shared" ca="1" si="0"/>
        <v>36</v>
      </c>
      <c r="AD260" s="898" t="s">
        <v>1460</v>
      </c>
      <c r="AE260" s="899" t="s">
        <v>1457</v>
      </c>
      <c r="AF260" s="970"/>
      <c r="AG260" s="970"/>
      <c r="AH260" s="843"/>
      <c r="AI260" s="843"/>
      <c r="AJ260" s="843"/>
      <c r="AK260" s="843"/>
      <c r="AL260" s="843"/>
      <c r="AM260" s="843"/>
      <c r="AN260" s="843"/>
    </row>
    <row r="261" spans="1:40" ht="15.75" customHeight="1">
      <c r="A261" s="843"/>
      <c r="B261" s="844"/>
      <c r="C261" s="845"/>
      <c r="D261" s="846"/>
      <c r="E261" s="843"/>
      <c r="F261" s="843"/>
      <c r="G261" s="843"/>
      <c r="H261" s="846"/>
      <c r="I261" s="846"/>
      <c r="J261" s="846"/>
      <c r="K261" s="847"/>
      <c r="L261" s="848"/>
      <c r="M261" s="843"/>
      <c r="N261" s="843"/>
      <c r="O261" s="843"/>
      <c r="P261" s="843"/>
      <c r="Q261" s="843"/>
      <c r="R261" s="843"/>
      <c r="S261" s="843"/>
      <c r="T261" s="843"/>
      <c r="U261" s="843"/>
      <c r="V261" s="843"/>
      <c r="W261" s="843"/>
      <c r="X261" s="843"/>
      <c r="Y261" s="843"/>
      <c r="Z261" s="895" t="s">
        <v>110</v>
      </c>
      <c r="AA261" s="896" t="s">
        <v>1464</v>
      </c>
      <c r="AB261" s="897">
        <v>28864</v>
      </c>
      <c r="AC261" s="866">
        <f t="shared" ca="1" si="0"/>
        <v>47</v>
      </c>
      <c r="AD261" s="898" t="s">
        <v>1466</v>
      </c>
      <c r="AE261" s="899" t="s">
        <v>1376</v>
      </c>
      <c r="AF261" s="970"/>
      <c r="AG261" s="970"/>
      <c r="AH261" s="843"/>
      <c r="AI261" s="843"/>
      <c r="AJ261" s="843"/>
      <c r="AK261" s="843"/>
      <c r="AL261" s="843"/>
      <c r="AM261" s="843"/>
      <c r="AN261" s="843"/>
    </row>
    <row r="262" spans="1:40" ht="15.75" customHeight="1">
      <c r="A262" s="843"/>
      <c r="B262" s="844"/>
      <c r="C262" s="845"/>
      <c r="D262" s="846"/>
      <c r="E262" s="843"/>
      <c r="F262" s="843"/>
      <c r="G262" s="843"/>
      <c r="H262" s="846"/>
      <c r="I262" s="846"/>
      <c r="J262" s="846"/>
      <c r="K262" s="847"/>
      <c r="L262" s="848"/>
      <c r="M262" s="843"/>
      <c r="N262" s="843"/>
      <c r="O262" s="843"/>
      <c r="P262" s="843"/>
      <c r="Q262" s="843"/>
      <c r="R262" s="843"/>
      <c r="S262" s="843"/>
      <c r="T262" s="843"/>
      <c r="U262" s="843"/>
      <c r="V262" s="843"/>
      <c r="W262" s="843"/>
      <c r="X262" s="843"/>
      <c r="Y262" s="843"/>
      <c r="Z262" s="895" t="s">
        <v>112</v>
      </c>
      <c r="AA262" s="896" t="s">
        <v>1589</v>
      </c>
      <c r="AB262" s="897">
        <v>28547</v>
      </c>
      <c r="AC262" s="866">
        <f t="shared" ca="1" si="0"/>
        <v>48</v>
      </c>
      <c r="AD262" s="898" t="s">
        <v>1590</v>
      </c>
      <c r="AE262" s="899" t="s">
        <v>100</v>
      </c>
      <c r="AF262" s="970"/>
      <c r="AG262" s="970"/>
      <c r="AH262" s="843"/>
      <c r="AI262" s="843"/>
      <c r="AJ262" s="843"/>
      <c r="AK262" s="843"/>
      <c r="AL262" s="843"/>
      <c r="AM262" s="843"/>
      <c r="AN262" s="843"/>
    </row>
    <row r="263" spans="1:40" ht="15.75" customHeight="1">
      <c r="A263" s="843"/>
      <c r="B263" s="844"/>
      <c r="C263" s="845"/>
      <c r="D263" s="846"/>
      <c r="E263" s="843"/>
      <c r="F263" s="843"/>
      <c r="G263" s="843"/>
      <c r="H263" s="846"/>
      <c r="I263" s="846"/>
      <c r="J263" s="846"/>
      <c r="K263" s="847"/>
      <c r="L263" s="848"/>
      <c r="M263" s="843"/>
      <c r="N263" s="843"/>
      <c r="O263" s="843"/>
      <c r="P263" s="843"/>
      <c r="Q263" s="843"/>
      <c r="R263" s="843"/>
      <c r="S263" s="843"/>
      <c r="T263" s="843"/>
      <c r="U263" s="843"/>
      <c r="V263" s="843"/>
      <c r="W263" s="843"/>
      <c r="X263" s="843"/>
      <c r="Y263" s="843"/>
      <c r="Z263" s="895" t="s">
        <v>108</v>
      </c>
      <c r="AA263" s="896" t="s">
        <v>1470</v>
      </c>
      <c r="AB263" s="897">
        <v>36492</v>
      </c>
      <c r="AC263" s="866">
        <f t="shared" ca="1" si="0"/>
        <v>26</v>
      </c>
      <c r="AD263" s="898" t="s">
        <v>1472</v>
      </c>
      <c r="AE263" s="899" t="s">
        <v>1387</v>
      </c>
      <c r="AF263" s="970"/>
      <c r="AG263" s="970"/>
      <c r="AH263" s="843"/>
      <c r="AI263" s="843"/>
      <c r="AJ263" s="843"/>
      <c r="AK263" s="843"/>
      <c r="AL263" s="843"/>
      <c r="AM263" s="843"/>
      <c r="AN263" s="843"/>
    </row>
    <row r="264" spans="1:40" ht="15.75" customHeight="1">
      <c r="A264" s="843"/>
      <c r="B264" s="844"/>
      <c r="C264" s="845"/>
      <c r="D264" s="846"/>
      <c r="E264" s="843"/>
      <c r="F264" s="843"/>
      <c r="G264" s="843"/>
      <c r="H264" s="846"/>
      <c r="I264" s="846"/>
      <c r="J264" s="846"/>
      <c r="K264" s="847"/>
      <c r="L264" s="848"/>
      <c r="M264" s="843"/>
      <c r="N264" s="843"/>
      <c r="O264" s="843"/>
      <c r="P264" s="843"/>
      <c r="Q264" s="843"/>
      <c r="R264" s="843"/>
      <c r="S264" s="843"/>
      <c r="T264" s="843"/>
      <c r="U264" s="843"/>
      <c r="V264" s="843"/>
      <c r="W264" s="843"/>
      <c r="X264" s="843"/>
      <c r="Y264" s="843"/>
      <c r="Z264" s="989" t="s">
        <v>7280</v>
      </c>
      <c r="AA264" s="953" t="s">
        <v>3436</v>
      </c>
      <c r="AB264" s="897">
        <v>37315</v>
      </c>
      <c r="AC264" s="866">
        <f t="shared" ca="1" si="0"/>
        <v>24</v>
      </c>
      <c r="AD264" s="898" t="s">
        <v>3441</v>
      </c>
      <c r="AE264" s="969" t="s">
        <v>1387</v>
      </c>
      <c r="AF264" s="970"/>
      <c r="AG264" s="970"/>
      <c r="AH264" s="843"/>
      <c r="AI264" s="843"/>
      <c r="AJ264" s="843"/>
      <c r="AK264" s="843"/>
      <c r="AL264" s="843"/>
      <c r="AM264" s="843"/>
      <c r="AN264" s="843"/>
    </row>
    <row r="265" spans="1:40" ht="15.75" customHeight="1">
      <c r="A265" s="843"/>
      <c r="B265" s="844"/>
      <c r="C265" s="845"/>
      <c r="D265" s="846"/>
      <c r="E265" s="843"/>
      <c r="F265" s="843"/>
      <c r="G265" s="843"/>
      <c r="H265" s="846"/>
      <c r="I265" s="846"/>
      <c r="J265" s="846"/>
      <c r="K265" s="847"/>
      <c r="L265" s="848"/>
      <c r="M265" s="843"/>
      <c r="N265" s="843"/>
      <c r="O265" s="843"/>
      <c r="P265" s="843"/>
      <c r="Q265" s="843"/>
      <c r="R265" s="843"/>
      <c r="S265" s="843"/>
      <c r="T265" s="843"/>
      <c r="U265" s="843"/>
      <c r="V265" s="843"/>
      <c r="W265" s="843"/>
      <c r="X265" s="843"/>
      <c r="Y265" s="843"/>
      <c r="Z265" s="952" t="s">
        <v>3790</v>
      </c>
      <c r="AA265" s="953" t="s">
        <v>1486</v>
      </c>
      <c r="AB265" s="897">
        <v>38208</v>
      </c>
      <c r="AC265" s="866">
        <f t="shared" ca="1" si="0"/>
        <v>22</v>
      </c>
      <c r="AD265" s="898" t="s">
        <v>1488</v>
      </c>
      <c r="AE265" s="969" t="s">
        <v>1387</v>
      </c>
      <c r="AF265" s="970"/>
      <c r="AG265" s="970"/>
      <c r="AH265" s="843"/>
      <c r="AI265" s="843"/>
      <c r="AJ265" s="843"/>
      <c r="AK265" s="843"/>
      <c r="AL265" s="843"/>
      <c r="AM265" s="843"/>
      <c r="AN265" s="843"/>
    </row>
    <row r="266" spans="1:40" ht="15.75" customHeight="1">
      <c r="A266" s="843"/>
      <c r="B266" s="844"/>
      <c r="C266" s="845"/>
      <c r="D266" s="846"/>
      <c r="E266" s="843"/>
      <c r="F266" s="843"/>
      <c r="G266" s="843"/>
      <c r="H266" s="846"/>
      <c r="I266" s="846"/>
      <c r="J266" s="846"/>
      <c r="K266" s="847"/>
      <c r="L266" s="848"/>
      <c r="M266" s="843"/>
      <c r="N266" s="843"/>
      <c r="O266" s="843"/>
      <c r="P266" s="843"/>
      <c r="Q266" s="843"/>
      <c r="R266" s="843"/>
      <c r="S266" s="843"/>
      <c r="T266" s="843"/>
      <c r="U266" s="843"/>
      <c r="V266" s="843"/>
      <c r="W266" s="843"/>
      <c r="X266" s="843"/>
      <c r="Y266" s="843"/>
      <c r="Z266" s="952" t="s">
        <v>3802</v>
      </c>
      <c r="AA266" s="953" t="s">
        <v>1495</v>
      </c>
      <c r="AB266" s="897">
        <v>34254</v>
      </c>
      <c r="AC266" s="866">
        <f t="shared" ca="1" si="0"/>
        <v>32</v>
      </c>
      <c r="AD266" s="898" t="s">
        <v>1500</v>
      </c>
      <c r="AE266" s="969" t="s">
        <v>1387</v>
      </c>
      <c r="AF266" s="970"/>
      <c r="AG266" s="970"/>
      <c r="AH266" s="843"/>
      <c r="AI266" s="843"/>
      <c r="AJ266" s="843"/>
      <c r="AK266" s="843"/>
      <c r="AL266" s="843"/>
      <c r="AM266" s="843"/>
      <c r="AN266" s="843"/>
    </row>
    <row r="267" spans="1:40" ht="15.75" customHeight="1">
      <c r="A267" s="843"/>
      <c r="B267" s="844"/>
      <c r="C267" s="845"/>
      <c r="D267" s="846"/>
      <c r="E267" s="843"/>
      <c r="F267" s="843"/>
      <c r="G267" s="843"/>
      <c r="H267" s="846"/>
      <c r="I267" s="846"/>
      <c r="J267" s="846"/>
      <c r="K267" s="847"/>
      <c r="L267" s="848"/>
      <c r="M267" s="843"/>
      <c r="N267" s="843"/>
      <c r="O267" s="843"/>
      <c r="P267" s="843"/>
      <c r="Q267" s="843"/>
      <c r="R267" s="843"/>
      <c r="S267" s="843"/>
      <c r="T267" s="843"/>
      <c r="U267" s="843"/>
      <c r="V267" s="843"/>
      <c r="W267" s="843"/>
      <c r="X267" s="843"/>
      <c r="Y267" s="843"/>
      <c r="Z267" s="952" t="s">
        <v>3837</v>
      </c>
      <c r="AA267" s="953" t="s">
        <v>3488</v>
      </c>
      <c r="AB267" s="897">
        <v>33150</v>
      </c>
      <c r="AC267" s="866">
        <f t="shared" ca="1" si="0"/>
        <v>35</v>
      </c>
      <c r="AD267" s="898" t="s">
        <v>3490</v>
      </c>
      <c r="AE267" s="969" t="s">
        <v>1387</v>
      </c>
      <c r="AF267" s="970"/>
      <c r="AG267" s="970"/>
      <c r="AH267" s="843"/>
      <c r="AI267" s="843"/>
      <c r="AJ267" s="843"/>
      <c r="AK267" s="843"/>
      <c r="AL267" s="843"/>
      <c r="AM267" s="843"/>
      <c r="AN267" s="843"/>
    </row>
    <row r="268" spans="1:40" ht="15.75" customHeight="1">
      <c r="A268" s="843"/>
      <c r="B268" s="844"/>
      <c r="C268" s="845"/>
      <c r="D268" s="846"/>
      <c r="E268" s="843"/>
      <c r="F268" s="843"/>
      <c r="G268" s="843"/>
      <c r="H268" s="846"/>
      <c r="I268" s="846"/>
      <c r="J268" s="846"/>
      <c r="K268" s="847"/>
      <c r="L268" s="848"/>
      <c r="M268" s="843"/>
      <c r="N268" s="843"/>
      <c r="O268" s="843"/>
      <c r="P268" s="843"/>
      <c r="Q268" s="843"/>
      <c r="R268" s="843"/>
      <c r="S268" s="843"/>
      <c r="T268" s="843"/>
      <c r="U268" s="843"/>
      <c r="V268" s="843"/>
      <c r="W268" s="843"/>
      <c r="X268" s="843"/>
      <c r="Y268" s="843"/>
      <c r="Z268" s="952" t="s">
        <v>3861</v>
      </c>
      <c r="AA268" s="953" t="s">
        <v>1504</v>
      </c>
      <c r="AB268" s="897">
        <v>38088</v>
      </c>
      <c r="AC268" s="866">
        <f t="shared" ca="1" si="0"/>
        <v>22</v>
      </c>
      <c r="AD268" s="898" t="s">
        <v>1508</v>
      </c>
      <c r="AE268" s="969" t="s">
        <v>1387</v>
      </c>
      <c r="AF268" s="970"/>
      <c r="AG268" s="970"/>
      <c r="AH268" s="843"/>
      <c r="AI268" s="843"/>
      <c r="AJ268" s="843"/>
      <c r="AK268" s="843"/>
      <c r="AL268" s="843"/>
      <c r="AM268" s="843"/>
      <c r="AN268" s="843"/>
    </row>
    <row r="269" spans="1:40" ht="15.75" customHeight="1">
      <c r="A269" s="843"/>
      <c r="B269" s="844"/>
      <c r="C269" s="845"/>
      <c r="D269" s="846"/>
      <c r="E269" s="843"/>
      <c r="F269" s="843"/>
      <c r="G269" s="843"/>
      <c r="H269" s="846"/>
      <c r="I269" s="846"/>
      <c r="J269" s="846"/>
      <c r="K269" s="847"/>
      <c r="L269" s="848"/>
      <c r="M269" s="843"/>
      <c r="N269" s="843"/>
      <c r="O269" s="843"/>
      <c r="P269" s="843"/>
      <c r="Q269" s="843"/>
      <c r="R269" s="843"/>
      <c r="S269" s="843"/>
      <c r="T269" s="843"/>
      <c r="U269" s="843"/>
      <c r="V269" s="843"/>
      <c r="W269" s="843"/>
      <c r="X269" s="843"/>
      <c r="Y269" s="843"/>
      <c r="Z269" s="952" t="s">
        <v>3892</v>
      </c>
      <c r="AA269" s="953" t="s">
        <v>1516</v>
      </c>
      <c r="AB269" s="897">
        <v>30685</v>
      </c>
      <c r="AC269" s="866">
        <f t="shared" ca="1" si="0"/>
        <v>42</v>
      </c>
      <c r="AD269" s="898" t="s">
        <v>1517</v>
      </c>
      <c r="AE269" s="969" t="s">
        <v>1387</v>
      </c>
      <c r="AF269" s="970"/>
      <c r="AG269" s="970"/>
      <c r="AH269" s="843"/>
      <c r="AI269" s="843"/>
      <c r="AJ269" s="843"/>
      <c r="AK269" s="843"/>
      <c r="AL269" s="843"/>
      <c r="AM269" s="843"/>
      <c r="AN269" s="843"/>
    </row>
    <row r="270" spans="1:40" ht="15.75" customHeight="1">
      <c r="A270" s="843"/>
      <c r="B270" s="844"/>
      <c r="C270" s="845"/>
      <c r="D270" s="846"/>
      <c r="E270" s="843"/>
      <c r="F270" s="843"/>
      <c r="G270" s="843"/>
      <c r="H270" s="846"/>
      <c r="I270" s="846"/>
      <c r="J270" s="846"/>
      <c r="K270" s="847"/>
      <c r="L270" s="848"/>
      <c r="M270" s="843"/>
      <c r="N270" s="843"/>
      <c r="O270" s="843"/>
      <c r="P270" s="843"/>
      <c r="Q270" s="843"/>
      <c r="R270" s="843"/>
      <c r="S270" s="843"/>
      <c r="T270" s="843"/>
      <c r="U270" s="843"/>
      <c r="V270" s="843"/>
      <c r="W270" s="843"/>
      <c r="X270" s="843"/>
      <c r="Y270" s="843"/>
      <c r="Z270" s="952" t="s">
        <v>4185</v>
      </c>
      <c r="AA270" s="953" t="s">
        <v>4186</v>
      </c>
      <c r="AB270" s="897">
        <v>37314</v>
      </c>
      <c r="AC270" s="866">
        <f t="shared" ca="1" si="0"/>
        <v>24</v>
      </c>
      <c r="AD270" s="898" t="s">
        <v>1472</v>
      </c>
      <c r="AE270" s="969" t="s">
        <v>1387</v>
      </c>
      <c r="AF270" s="970"/>
      <c r="AG270" s="970"/>
      <c r="AH270" s="843"/>
      <c r="AI270" s="843"/>
      <c r="AJ270" s="843"/>
      <c r="AK270" s="843"/>
      <c r="AL270" s="843"/>
      <c r="AM270" s="843"/>
      <c r="AN270" s="843"/>
    </row>
    <row r="271" spans="1:40" ht="15.75" customHeight="1">
      <c r="A271" s="843"/>
      <c r="B271" s="844"/>
      <c r="C271" s="845"/>
      <c r="D271" s="846"/>
      <c r="E271" s="843"/>
      <c r="F271" s="843"/>
      <c r="G271" s="843"/>
      <c r="H271" s="846"/>
      <c r="I271" s="846"/>
      <c r="J271" s="846"/>
      <c r="K271" s="847"/>
      <c r="L271" s="848"/>
      <c r="M271" s="843"/>
      <c r="N271" s="843"/>
      <c r="O271" s="843"/>
      <c r="P271" s="843"/>
      <c r="Q271" s="843"/>
      <c r="R271" s="843"/>
      <c r="S271" s="843"/>
      <c r="T271" s="843"/>
      <c r="U271" s="843"/>
      <c r="V271" s="843"/>
      <c r="W271" s="843"/>
      <c r="X271" s="843"/>
      <c r="Y271" s="843"/>
      <c r="Z271" s="983"/>
      <c r="AA271" s="963"/>
      <c r="AB271" s="942"/>
      <c r="AC271" s="866">
        <f t="shared" ca="1" si="0"/>
        <v>126</v>
      </c>
      <c r="AD271" s="943"/>
      <c r="AE271" s="970"/>
      <c r="AF271" s="970"/>
      <c r="AG271" s="970"/>
      <c r="AH271" s="843"/>
      <c r="AI271" s="843"/>
      <c r="AJ271" s="843"/>
      <c r="AK271" s="843"/>
      <c r="AL271" s="843"/>
      <c r="AM271" s="843"/>
      <c r="AN271" s="843"/>
    </row>
    <row r="272" spans="1:40" ht="15.75" customHeight="1">
      <c r="A272" s="843"/>
      <c r="B272" s="844"/>
      <c r="C272" s="845"/>
      <c r="D272" s="846"/>
      <c r="E272" s="843"/>
      <c r="F272" s="843"/>
      <c r="G272" s="843"/>
      <c r="H272" s="846"/>
      <c r="I272" s="846"/>
      <c r="J272" s="846"/>
      <c r="K272" s="847"/>
      <c r="L272" s="848"/>
      <c r="M272" s="843"/>
      <c r="N272" s="843"/>
      <c r="O272" s="843"/>
      <c r="P272" s="843"/>
      <c r="Q272" s="843"/>
      <c r="R272" s="843"/>
      <c r="S272" s="843"/>
      <c r="T272" s="843"/>
      <c r="U272" s="843"/>
      <c r="V272" s="843"/>
      <c r="W272" s="843"/>
      <c r="X272" s="843"/>
      <c r="Y272" s="843"/>
      <c r="Z272" s="976"/>
      <c r="AA272" s="977"/>
      <c r="AB272" s="978"/>
      <c r="AC272" s="866">
        <f t="shared" ca="1" si="0"/>
        <v>126</v>
      </c>
      <c r="AD272" s="979"/>
      <c r="AE272" s="980"/>
      <c r="AF272" s="616"/>
      <c r="AG272" s="616"/>
      <c r="AH272" s="843"/>
      <c r="AI272" s="843"/>
      <c r="AJ272" s="843"/>
      <c r="AK272" s="843"/>
      <c r="AL272" s="843"/>
      <c r="AM272" s="843"/>
      <c r="AN272" s="843"/>
    </row>
    <row r="273" spans="1:40" ht="15.75" customHeight="1">
      <c r="A273" s="843"/>
      <c r="B273" s="844"/>
      <c r="C273" s="845"/>
      <c r="D273" s="846"/>
      <c r="E273" s="843"/>
      <c r="F273" s="843"/>
      <c r="G273" s="843"/>
      <c r="H273" s="846"/>
      <c r="I273" s="846"/>
      <c r="J273" s="846"/>
      <c r="K273" s="847"/>
      <c r="L273" s="848"/>
      <c r="M273" s="843"/>
      <c r="N273" s="843"/>
      <c r="O273" s="843"/>
      <c r="P273" s="843"/>
      <c r="Q273" s="843"/>
      <c r="R273" s="843"/>
      <c r="S273" s="843"/>
      <c r="T273" s="843"/>
      <c r="U273" s="843"/>
      <c r="V273" s="843"/>
      <c r="W273" s="843"/>
      <c r="X273" s="843"/>
      <c r="Y273" s="843"/>
      <c r="Z273" s="1054" t="s">
        <v>1976</v>
      </c>
      <c r="AA273" s="1055" t="s">
        <v>1576</v>
      </c>
      <c r="AB273" s="1056">
        <v>29201</v>
      </c>
      <c r="AC273" s="866">
        <f t="shared" ca="1" si="0"/>
        <v>46</v>
      </c>
      <c r="AD273" s="1057" t="s">
        <v>1577</v>
      </c>
      <c r="AE273" s="1058" t="s">
        <v>100</v>
      </c>
      <c r="AF273" s="933"/>
      <c r="AG273" s="933"/>
      <c r="AH273" s="843"/>
      <c r="AI273" s="843"/>
      <c r="AJ273" s="843"/>
      <c r="AK273" s="843"/>
      <c r="AL273" s="843"/>
      <c r="AM273" s="843"/>
      <c r="AN273" s="843"/>
    </row>
    <row r="274" spans="1:40" ht="15.75" customHeight="1">
      <c r="A274" s="843"/>
      <c r="B274" s="844"/>
      <c r="C274" s="845"/>
      <c r="D274" s="846"/>
      <c r="E274" s="843"/>
      <c r="F274" s="843"/>
      <c r="G274" s="843"/>
      <c r="H274" s="846"/>
      <c r="I274" s="846"/>
      <c r="J274" s="846"/>
      <c r="K274" s="847"/>
      <c r="L274" s="848"/>
      <c r="M274" s="843"/>
      <c r="N274" s="843"/>
      <c r="O274" s="843"/>
      <c r="P274" s="843"/>
      <c r="Q274" s="843"/>
      <c r="R274" s="843"/>
      <c r="S274" s="843"/>
      <c r="T274" s="843"/>
      <c r="U274" s="843"/>
      <c r="V274" s="843"/>
      <c r="W274" s="843"/>
      <c r="X274" s="843"/>
      <c r="Y274" s="843"/>
      <c r="Z274" s="888" t="s">
        <v>109</v>
      </c>
      <c r="AA274" s="951" t="s">
        <v>1584</v>
      </c>
      <c r="AB274" s="890">
        <v>25323</v>
      </c>
      <c r="AC274" s="866">
        <f t="shared" ca="1" si="0"/>
        <v>57</v>
      </c>
      <c r="AD274" s="891" t="s">
        <v>1585</v>
      </c>
      <c r="AE274" s="892" t="s">
        <v>100</v>
      </c>
      <c r="AF274" s="933"/>
      <c r="AG274" s="933"/>
      <c r="AH274" s="843"/>
      <c r="AI274" s="843"/>
      <c r="AJ274" s="843"/>
      <c r="AK274" s="843"/>
      <c r="AL274" s="843"/>
      <c r="AM274" s="843"/>
      <c r="AN274" s="843"/>
    </row>
    <row r="275" spans="1:40" ht="15.75" customHeight="1">
      <c r="A275" s="843"/>
      <c r="B275" s="844"/>
      <c r="C275" s="845"/>
      <c r="D275" s="846"/>
      <c r="E275" s="843"/>
      <c r="F275" s="843"/>
      <c r="G275" s="843"/>
      <c r="H275" s="846"/>
      <c r="I275" s="846"/>
      <c r="J275" s="846"/>
      <c r="K275" s="847"/>
      <c r="L275" s="848"/>
      <c r="M275" s="843"/>
      <c r="N275" s="843"/>
      <c r="O275" s="843"/>
      <c r="P275" s="843"/>
      <c r="Q275" s="843"/>
      <c r="R275" s="843"/>
      <c r="S275" s="843"/>
      <c r="T275" s="843"/>
      <c r="U275" s="843"/>
      <c r="V275" s="843"/>
      <c r="W275" s="843"/>
      <c r="X275" s="843"/>
      <c r="Y275" s="843"/>
      <c r="Z275" s="895" t="s">
        <v>7381</v>
      </c>
      <c r="AA275" s="896" t="s">
        <v>1529</v>
      </c>
      <c r="AB275" s="897">
        <v>34116</v>
      </c>
      <c r="AC275" s="866">
        <f t="shared" ca="1" si="0"/>
        <v>33</v>
      </c>
      <c r="AD275" s="898" t="s">
        <v>1530</v>
      </c>
      <c r="AE275" s="899" t="s">
        <v>1355</v>
      </c>
      <c r="AF275" s="970"/>
      <c r="AG275" s="970"/>
      <c r="AH275" s="843"/>
      <c r="AI275" s="843"/>
      <c r="AJ275" s="843"/>
      <c r="AK275" s="843"/>
      <c r="AL275" s="843"/>
      <c r="AM275" s="843"/>
      <c r="AN275" s="843"/>
    </row>
    <row r="276" spans="1:40" ht="15.75" customHeight="1">
      <c r="A276" s="843"/>
      <c r="B276" s="844"/>
      <c r="C276" s="845"/>
      <c r="D276" s="846"/>
      <c r="E276" s="843"/>
      <c r="F276" s="843"/>
      <c r="G276" s="843"/>
      <c r="H276" s="846"/>
      <c r="I276" s="846"/>
      <c r="J276" s="846"/>
      <c r="K276" s="847"/>
      <c r="L276" s="848"/>
      <c r="M276" s="843"/>
      <c r="N276" s="843"/>
      <c r="O276" s="843"/>
      <c r="P276" s="843"/>
      <c r="Q276" s="843"/>
      <c r="R276" s="843"/>
      <c r="S276" s="843"/>
      <c r="T276" s="843"/>
      <c r="U276" s="843"/>
      <c r="V276" s="843"/>
      <c r="W276" s="843"/>
      <c r="X276" s="843"/>
      <c r="Y276" s="843"/>
      <c r="Z276" s="895" t="s">
        <v>7183</v>
      </c>
      <c r="AA276" s="896" t="s">
        <v>1606</v>
      </c>
      <c r="AB276" s="897">
        <v>32141</v>
      </c>
      <c r="AC276" s="866">
        <f t="shared" ca="1" si="0"/>
        <v>38</v>
      </c>
      <c r="AD276" s="898" t="s">
        <v>1608</v>
      </c>
      <c r="AE276" s="899" t="s">
        <v>1355</v>
      </c>
      <c r="AF276" s="970"/>
      <c r="AG276" s="970"/>
      <c r="AH276" s="843"/>
      <c r="AI276" s="843"/>
      <c r="AJ276" s="843"/>
      <c r="AK276" s="843"/>
      <c r="AL276" s="843"/>
      <c r="AM276" s="843"/>
      <c r="AN276" s="843"/>
    </row>
    <row r="277" spans="1:40" ht="15.75" customHeight="1">
      <c r="A277" s="843"/>
      <c r="B277" s="844"/>
      <c r="C277" s="845"/>
      <c r="D277" s="846"/>
      <c r="E277" s="843"/>
      <c r="F277" s="843"/>
      <c r="G277" s="843"/>
      <c r="H277" s="846"/>
      <c r="I277" s="846"/>
      <c r="J277" s="846"/>
      <c r="K277" s="847"/>
      <c r="L277" s="848"/>
      <c r="M277" s="843"/>
      <c r="N277" s="843"/>
      <c r="O277" s="843"/>
      <c r="P277" s="843"/>
      <c r="Q277" s="843"/>
      <c r="R277" s="843"/>
      <c r="S277" s="843"/>
      <c r="T277" s="843"/>
      <c r="U277" s="843"/>
      <c r="V277" s="843"/>
      <c r="W277" s="843"/>
      <c r="X277" s="843"/>
      <c r="Y277" s="843"/>
      <c r="Z277" s="895" t="s">
        <v>7184</v>
      </c>
      <c r="AA277" s="896" t="s">
        <v>1616</v>
      </c>
      <c r="AB277" s="897">
        <v>31312</v>
      </c>
      <c r="AC277" s="866">
        <f t="shared" ca="1" si="0"/>
        <v>41</v>
      </c>
      <c r="AD277" s="898" t="s">
        <v>1618</v>
      </c>
      <c r="AE277" s="899" t="s">
        <v>1355</v>
      </c>
      <c r="AF277" s="970"/>
      <c r="AG277" s="970"/>
      <c r="AH277" s="843"/>
      <c r="AI277" s="843"/>
      <c r="AJ277" s="843"/>
      <c r="AK277" s="843"/>
      <c r="AL277" s="843"/>
      <c r="AM277" s="843"/>
      <c r="AN277" s="843"/>
    </row>
    <row r="278" spans="1:40" ht="15.75" customHeight="1">
      <c r="A278" s="843"/>
      <c r="B278" s="844"/>
      <c r="C278" s="845"/>
      <c r="D278" s="846"/>
      <c r="E278" s="843"/>
      <c r="F278" s="843"/>
      <c r="G278" s="843"/>
      <c r="H278" s="846"/>
      <c r="I278" s="846"/>
      <c r="J278" s="846"/>
      <c r="K278" s="847"/>
      <c r="L278" s="848"/>
      <c r="M278" s="843"/>
      <c r="N278" s="843"/>
      <c r="O278" s="843"/>
      <c r="P278" s="843"/>
      <c r="Q278" s="843"/>
      <c r="R278" s="843"/>
      <c r="S278" s="843"/>
      <c r="T278" s="843"/>
      <c r="U278" s="843"/>
      <c r="V278" s="843"/>
      <c r="W278" s="843"/>
      <c r="X278" s="843"/>
      <c r="Y278" s="843"/>
      <c r="Z278" s="895" t="s">
        <v>7377</v>
      </c>
      <c r="AA278" s="896" t="s">
        <v>1558</v>
      </c>
      <c r="AB278" s="897">
        <v>34026</v>
      </c>
      <c r="AC278" s="866">
        <f t="shared" ca="1" si="0"/>
        <v>33</v>
      </c>
      <c r="AD278" s="898" t="s">
        <v>1562</v>
      </c>
      <c r="AE278" s="899" t="s">
        <v>1355</v>
      </c>
      <c r="AF278" s="970"/>
      <c r="AG278" s="970"/>
      <c r="AH278" s="843"/>
      <c r="AI278" s="843"/>
      <c r="AJ278" s="843"/>
      <c r="AK278" s="843"/>
      <c r="AL278" s="843"/>
      <c r="AM278" s="843"/>
      <c r="AN278" s="843"/>
    </row>
    <row r="279" spans="1:40" ht="15.75" customHeight="1">
      <c r="A279" s="843"/>
      <c r="B279" s="844"/>
      <c r="C279" s="845"/>
      <c r="D279" s="846"/>
      <c r="E279" s="843"/>
      <c r="F279" s="843"/>
      <c r="G279" s="843"/>
      <c r="H279" s="846"/>
      <c r="I279" s="846"/>
      <c r="J279" s="846"/>
      <c r="K279" s="847"/>
      <c r="L279" s="848"/>
      <c r="M279" s="843"/>
      <c r="N279" s="843"/>
      <c r="O279" s="843"/>
      <c r="P279" s="843"/>
      <c r="Q279" s="843"/>
      <c r="R279" s="843"/>
      <c r="S279" s="843"/>
      <c r="T279" s="843"/>
      <c r="U279" s="843"/>
      <c r="V279" s="843"/>
      <c r="W279" s="843"/>
      <c r="X279" s="843"/>
      <c r="Y279" s="843"/>
      <c r="Z279" s="895" t="s">
        <v>7378</v>
      </c>
      <c r="AA279" s="896" t="s">
        <v>2892</v>
      </c>
      <c r="AB279" s="897">
        <v>34553</v>
      </c>
      <c r="AC279" s="866">
        <f t="shared" ca="1" si="0"/>
        <v>32</v>
      </c>
      <c r="AD279" s="898" t="s">
        <v>3647</v>
      </c>
      <c r="AE279" s="899" t="s">
        <v>1355</v>
      </c>
      <c r="AF279" s="970"/>
      <c r="AG279" s="970"/>
      <c r="AH279" s="843"/>
      <c r="AI279" s="843"/>
      <c r="AJ279" s="843"/>
      <c r="AK279" s="843"/>
      <c r="AL279" s="843"/>
      <c r="AM279" s="843"/>
      <c r="AN279" s="843"/>
    </row>
    <row r="280" spans="1:40" ht="15.75" customHeight="1">
      <c r="A280" s="843"/>
      <c r="B280" s="844"/>
      <c r="C280" s="845"/>
      <c r="D280" s="846"/>
      <c r="E280" s="843"/>
      <c r="F280" s="843"/>
      <c r="G280" s="843"/>
      <c r="H280" s="846"/>
      <c r="I280" s="846"/>
      <c r="J280" s="846"/>
      <c r="K280" s="847"/>
      <c r="L280" s="848"/>
      <c r="M280" s="843"/>
      <c r="N280" s="843"/>
      <c r="O280" s="843"/>
      <c r="P280" s="843"/>
      <c r="Q280" s="843"/>
      <c r="R280" s="843"/>
      <c r="S280" s="843"/>
      <c r="T280" s="843"/>
      <c r="U280" s="843"/>
      <c r="V280" s="843"/>
      <c r="W280" s="843"/>
      <c r="X280" s="843"/>
      <c r="Y280" s="843"/>
      <c r="Z280" s="934" t="s">
        <v>3554</v>
      </c>
      <c r="AA280" s="971" t="s">
        <v>2900</v>
      </c>
      <c r="AB280" s="936">
        <v>34406</v>
      </c>
      <c r="AC280" s="866">
        <f t="shared" ca="1" si="0"/>
        <v>32</v>
      </c>
      <c r="AD280" s="937" t="s">
        <v>3656</v>
      </c>
      <c r="AE280" s="899" t="s">
        <v>1355</v>
      </c>
      <c r="AF280" s="970"/>
      <c r="AG280" s="970"/>
      <c r="AH280" s="843"/>
      <c r="AI280" s="843"/>
      <c r="AJ280" s="843"/>
      <c r="AK280" s="843"/>
      <c r="AL280" s="843"/>
      <c r="AM280" s="843"/>
      <c r="AN280" s="843"/>
    </row>
    <row r="281" spans="1:40" ht="15.75" customHeight="1">
      <c r="A281" s="843"/>
      <c r="B281" s="844"/>
      <c r="C281" s="845"/>
      <c r="D281" s="846"/>
      <c r="E281" s="843"/>
      <c r="F281" s="843"/>
      <c r="G281" s="843"/>
      <c r="H281" s="846"/>
      <c r="I281" s="846"/>
      <c r="J281" s="846"/>
      <c r="K281" s="847"/>
      <c r="L281" s="848"/>
      <c r="M281" s="843"/>
      <c r="N281" s="843"/>
      <c r="O281" s="843"/>
      <c r="P281" s="843"/>
      <c r="Q281" s="843"/>
      <c r="R281" s="843"/>
      <c r="S281" s="843"/>
      <c r="T281" s="843"/>
      <c r="U281" s="843"/>
      <c r="V281" s="843"/>
      <c r="W281" s="843"/>
      <c r="X281" s="843"/>
      <c r="Y281" s="843"/>
      <c r="Z281" s="952" t="s">
        <v>3670</v>
      </c>
      <c r="AA281" s="971" t="s">
        <v>1621</v>
      </c>
      <c r="AB281" s="936">
        <v>34648</v>
      </c>
      <c r="AC281" s="866">
        <f t="shared" ca="1" si="0"/>
        <v>31</v>
      </c>
      <c r="AD281" s="937" t="s">
        <v>1623</v>
      </c>
      <c r="AE281" s="899" t="s">
        <v>1355</v>
      </c>
      <c r="AF281" s="970"/>
      <c r="AG281" s="970"/>
      <c r="AH281" s="843"/>
      <c r="AI281" s="843"/>
      <c r="AJ281" s="843"/>
      <c r="AK281" s="843"/>
      <c r="AL281" s="843"/>
      <c r="AM281" s="843"/>
      <c r="AN281" s="843"/>
    </row>
    <row r="282" spans="1:40" ht="15.75" customHeight="1">
      <c r="A282" s="843"/>
      <c r="B282" s="844"/>
      <c r="C282" s="845"/>
      <c r="D282" s="846"/>
      <c r="E282" s="843"/>
      <c r="F282" s="843"/>
      <c r="G282" s="843"/>
      <c r="H282" s="846"/>
      <c r="I282" s="846"/>
      <c r="J282" s="846"/>
      <c r="K282" s="847"/>
      <c r="L282" s="848"/>
      <c r="M282" s="843"/>
      <c r="N282" s="843"/>
      <c r="O282" s="843"/>
      <c r="P282" s="843"/>
      <c r="Q282" s="843"/>
      <c r="R282" s="843"/>
      <c r="S282" s="843"/>
      <c r="T282" s="843"/>
      <c r="U282" s="843"/>
      <c r="V282" s="843"/>
      <c r="W282" s="843"/>
      <c r="X282" s="843"/>
      <c r="Y282" s="843"/>
      <c r="Z282" s="939" t="s">
        <v>4221</v>
      </c>
      <c r="AA282" s="971" t="s">
        <v>1545</v>
      </c>
      <c r="AB282" s="936">
        <v>34316</v>
      </c>
      <c r="AC282" s="866">
        <f t="shared" ca="1" si="0"/>
        <v>32</v>
      </c>
      <c r="AD282" s="937" t="s">
        <v>1549</v>
      </c>
      <c r="AE282" s="899" t="s">
        <v>1355</v>
      </c>
      <c r="AF282" s="970"/>
      <c r="AG282" s="970"/>
      <c r="AH282" s="843"/>
      <c r="AI282" s="843"/>
      <c r="AJ282" s="843"/>
      <c r="AK282" s="843"/>
      <c r="AL282" s="843"/>
      <c r="AM282" s="843"/>
      <c r="AN282" s="843"/>
    </row>
    <row r="283" spans="1:40" ht="15.75" customHeight="1">
      <c r="A283" s="843"/>
      <c r="B283" s="844"/>
      <c r="C283" s="845"/>
      <c r="D283" s="846"/>
      <c r="E283" s="843"/>
      <c r="F283" s="843"/>
      <c r="G283" s="843"/>
      <c r="H283" s="846"/>
      <c r="I283" s="846"/>
      <c r="J283" s="846"/>
      <c r="K283" s="847"/>
      <c r="L283" s="848"/>
      <c r="M283" s="843"/>
      <c r="N283" s="843"/>
      <c r="O283" s="843"/>
      <c r="P283" s="843"/>
      <c r="Q283" s="843"/>
      <c r="R283" s="843"/>
      <c r="S283" s="843"/>
      <c r="T283" s="843"/>
      <c r="U283" s="843"/>
      <c r="V283" s="843"/>
      <c r="W283" s="843"/>
      <c r="X283" s="843"/>
      <c r="Y283" s="843"/>
      <c r="Z283" s="994" t="s">
        <v>7380</v>
      </c>
      <c r="AA283" s="982" t="s">
        <v>1627</v>
      </c>
      <c r="AB283" s="996">
        <v>33739</v>
      </c>
      <c r="AC283" s="866">
        <f t="shared" ca="1" si="0"/>
        <v>34</v>
      </c>
      <c r="AD283" s="1059" t="s">
        <v>1629</v>
      </c>
      <c r="AE283" s="998" t="s">
        <v>1355</v>
      </c>
      <c r="AF283" s="970"/>
      <c r="AG283" s="970"/>
      <c r="AH283" s="843"/>
      <c r="AI283" s="843"/>
      <c r="AJ283" s="843"/>
      <c r="AK283" s="843"/>
      <c r="AL283" s="843"/>
      <c r="AM283" s="843"/>
      <c r="AN283" s="843"/>
    </row>
    <row r="284" spans="1:40" ht="15.75" customHeight="1">
      <c r="A284" s="843"/>
      <c r="B284" s="844"/>
      <c r="C284" s="845"/>
      <c r="D284" s="846"/>
      <c r="E284" s="843"/>
      <c r="F284" s="843"/>
      <c r="G284" s="843"/>
      <c r="H284" s="846"/>
      <c r="I284" s="846"/>
      <c r="J284" s="846"/>
      <c r="K284" s="847"/>
      <c r="L284" s="848"/>
      <c r="M284" s="843"/>
      <c r="N284" s="843"/>
      <c r="O284" s="843"/>
      <c r="P284" s="843"/>
      <c r="Q284" s="843"/>
      <c r="R284" s="843"/>
      <c r="S284" s="843"/>
      <c r="T284" s="843"/>
      <c r="U284" s="843"/>
      <c r="V284" s="843"/>
      <c r="W284" s="843"/>
      <c r="X284" s="843"/>
      <c r="Y284" s="843"/>
      <c r="Z284" s="1037"/>
      <c r="AA284" s="985"/>
      <c r="AB284" s="843"/>
      <c r="AC284" s="843"/>
      <c r="AD284" s="843"/>
      <c r="AE284" s="843"/>
      <c r="AF284" s="843"/>
      <c r="AG284" s="843"/>
      <c r="AH284" s="843"/>
      <c r="AI284" s="843"/>
      <c r="AJ284" s="843"/>
      <c r="AK284" s="843"/>
      <c r="AL284" s="843"/>
      <c r="AM284" s="843"/>
      <c r="AN284" s="843"/>
    </row>
    <row r="285" spans="1:40" ht="15.75" customHeight="1">
      <c r="A285" s="843"/>
      <c r="B285" s="844"/>
      <c r="C285" s="845"/>
      <c r="D285" s="846"/>
      <c r="E285" s="843"/>
      <c r="F285" s="843"/>
      <c r="G285" s="843"/>
      <c r="H285" s="846"/>
      <c r="I285" s="846"/>
      <c r="J285" s="846"/>
      <c r="K285" s="847"/>
      <c r="L285" s="848"/>
      <c r="M285" s="843"/>
      <c r="N285" s="843"/>
      <c r="O285" s="843"/>
      <c r="P285" s="843"/>
      <c r="Q285" s="843"/>
      <c r="R285" s="843"/>
      <c r="S285" s="843"/>
      <c r="T285" s="843"/>
      <c r="U285" s="843"/>
      <c r="V285" s="843"/>
      <c r="W285" s="843"/>
      <c r="X285" s="843"/>
      <c r="Y285" s="843"/>
      <c r="Z285" s="186"/>
      <c r="AA285" s="186"/>
      <c r="AB285" s="843"/>
      <c r="AC285" s="843"/>
      <c r="AD285" s="843"/>
      <c r="AE285" s="843"/>
      <c r="AF285" s="843"/>
      <c r="AG285" s="843"/>
      <c r="AH285" s="843"/>
      <c r="AI285" s="843"/>
      <c r="AJ285" s="843"/>
      <c r="AK285" s="843"/>
      <c r="AL285" s="843"/>
      <c r="AM285" s="843"/>
      <c r="AN285" s="843"/>
    </row>
    <row r="286" spans="1:40" ht="15.75" customHeight="1">
      <c r="A286" s="843"/>
      <c r="B286" s="844"/>
      <c r="C286" s="845"/>
      <c r="D286" s="846"/>
      <c r="E286" s="843"/>
      <c r="F286" s="843"/>
      <c r="G286" s="843"/>
      <c r="H286" s="846"/>
      <c r="I286" s="846"/>
      <c r="J286" s="846"/>
      <c r="K286" s="847"/>
      <c r="L286" s="848"/>
      <c r="M286" s="843"/>
      <c r="N286" s="843"/>
      <c r="O286" s="843"/>
      <c r="P286" s="843"/>
      <c r="Q286" s="843"/>
      <c r="R286" s="843"/>
      <c r="S286" s="843"/>
      <c r="T286" s="843"/>
      <c r="U286" s="843"/>
      <c r="V286" s="843"/>
      <c r="W286" s="843"/>
      <c r="X286" s="843"/>
      <c r="Y286" s="843"/>
      <c r="Z286" s="1060"/>
      <c r="AA286" s="1060"/>
      <c r="AB286" s="843"/>
      <c r="AC286" s="843"/>
      <c r="AD286" s="843"/>
      <c r="AE286" s="843"/>
      <c r="AF286" s="843"/>
      <c r="AG286" s="843"/>
      <c r="AH286" s="843"/>
      <c r="AI286" s="843"/>
      <c r="AJ286" s="843"/>
      <c r="AK286" s="843"/>
      <c r="AL286" s="843"/>
      <c r="AM286" s="843"/>
      <c r="AN286" s="843"/>
    </row>
    <row r="287" spans="1:40" ht="15.75" customHeight="1">
      <c r="A287" s="843"/>
      <c r="B287" s="844"/>
      <c r="C287" s="845"/>
      <c r="D287" s="846"/>
      <c r="E287" s="843"/>
      <c r="F287" s="843"/>
      <c r="G287" s="843"/>
      <c r="H287" s="846"/>
      <c r="I287" s="846"/>
      <c r="J287" s="846"/>
      <c r="K287" s="847"/>
      <c r="L287" s="848"/>
      <c r="M287" s="843"/>
      <c r="N287" s="843"/>
      <c r="O287" s="843"/>
      <c r="P287" s="843"/>
      <c r="Q287" s="843"/>
      <c r="R287" s="843"/>
      <c r="S287" s="843"/>
      <c r="T287" s="843"/>
      <c r="U287" s="843"/>
      <c r="V287" s="843"/>
      <c r="W287" s="843"/>
      <c r="X287" s="843"/>
      <c r="Y287" s="843"/>
      <c r="Z287" s="1060"/>
      <c r="AA287" s="1060"/>
      <c r="AB287" s="843"/>
      <c r="AC287" s="843"/>
      <c r="AD287" s="843"/>
      <c r="AE287" s="843"/>
      <c r="AF287" s="843"/>
      <c r="AG287" s="843"/>
      <c r="AH287" s="843"/>
      <c r="AI287" s="843"/>
      <c r="AJ287" s="843"/>
      <c r="AK287" s="843"/>
      <c r="AL287" s="843"/>
      <c r="AM287" s="843"/>
      <c r="AN287" s="843"/>
    </row>
    <row r="288" spans="1:40" ht="15.75" customHeight="1">
      <c r="A288" s="843"/>
      <c r="B288" s="844"/>
      <c r="C288" s="845"/>
      <c r="D288" s="846"/>
      <c r="E288" s="843"/>
      <c r="F288" s="843"/>
      <c r="G288" s="843"/>
      <c r="H288" s="846"/>
      <c r="I288" s="846"/>
      <c r="J288" s="846"/>
      <c r="K288" s="847"/>
      <c r="L288" s="848"/>
      <c r="M288" s="843"/>
      <c r="N288" s="843"/>
      <c r="O288" s="843"/>
      <c r="P288" s="843"/>
      <c r="Q288" s="843"/>
      <c r="R288" s="843"/>
      <c r="S288" s="843"/>
      <c r="T288" s="843"/>
      <c r="U288" s="843"/>
      <c r="V288" s="843"/>
      <c r="W288" s="843"/>
      <c r="X288" s="843"/>
      <c r="Y288" s="843"/>
      <c r="Z288" s="1060"/>
      <c r="AA288" s="1060"/>
      <c r="AB288" s="843"/>
      <c r="AC288" s="843"/>
      <c r="AD288" s="843"/>
      <c r="AE288" s="843"/>
      <c r="AF288" s="843"/>
      <c r="AG288" s="843"/>
      <c r="AH288" s="843"/>
      <c r="AI288" s="843"/>
      <c r="AJ288" s="843"/>
      <c r="AK288" s="843"/>
      <c r="AL288" s="843"/>
      <c r="AM288" s="843"/>
      <c r="AN288" s="843"/>
    </row>
    <row r="289" spans="1:40" ht="15.75" customHeight="1">
      <c r="A289" s="843"/>
      <c r="B289" s="844"/>
      <c r="C289" s="845"/>
      <c r="D289" s="846"/>
      <c r="E289" s="843"/>
      <c r="F289" s="843"/>
      <c r="G289" s="843"/>
      <c r="H289" s="846"/>
      <c r="I289" s="846"/>
      <c r="J289" s="846"/>
      <c r="K289" s="847"/>
      <c r="L289" s="848"/>
      <c r="M289" s="843"/>
      <c r="N289" s="843"/>
      <c r="O289" s="843"/>
      <c r="P289" s="843"/>
      <c r="Q289" s="843"/>
      <c r="R289" s="843"/>
      <c r="S289" s="843"/>
      <c r="T289" s="843"/>
      <c r="U289" s="843"/>
      <c r="V289" s="843"/>
      <c r="W289" s="843"/>
      <c r="X289" s="843"/>
      <c r="Y289" s="843"/>
      <c r="Z289" s="1060"/>
      <c r="AA289" s="1060"/>
      <c r="AB289" s="843"/>
      <c r="AC289" s="843"/>
      <c r="AD289" s="843"/>
      <c r="AE289" s="843"/>
      <c r="AF289" s="843"/>
      <c r="AG289" s="843"/>
      <c r="AH289" s="843"/>
      <c r="AI289" s="843"/>
      <c r="AJ289" s="843"/>
      <c r="AK289" s="843"/>
      <c r="AL289" s="843"/>
      <c r="AM289" s="843"/>
      <c r="AN289" s="843"/>
    </row>
    <row r="290" spans="1:40" ht="15.75" customHeight="1">
      <c r="A290" s="843"/>
      <c r="B290" s="844"/>
      <c r="C290" s="845"/>
      <c r="D290" s="846"/>
      <c r="E290" s="843"/>
      <c r="F290" s="843"/>
      <c r="G290" s="843"/>
      <c r="H290" s="846"/>
      <c r="I290" s="846"/>
      <c r="J290" s="846"/>
      <c r="K290" s="847"/>
      <c r="L290" s="848"/>
      <c r="M290" s="843"/>
      <c r="N290" s="843"/>
      <c r="O290" s="843"/>
      <c r="P290" s="843"/>
      <c r="Q290" s="843"/>
      <c r="R290" s="843"/>
      <c r="S290" s="843"/>
      <c r="T290" s="843"/>
      <c r="U290" s="843"/>
      <c r="V290" s="843"/>
      <c r="W290" s="843"/>
      <c r="X290" s="843"/>
      <c r="Y290" s="843"/>
      <c r="Z290" s="1060"/>
      <c r="AA290" s="1060"/>
      <c r="AB290" s="843"/>
      <c r="AC290" s="843"/>
      <c r="AD290" s="843"/>
      <c r="AE290" s="843"/>
      <c r="AF290" s="843"/>
      <c r="AG290" s="843"/>
      <c r="AH290" s="843"/>
      <c r="AI290" s="843"/>
      <c r="AJ290" s="843"/>
      <c r="AK290" s="843"/>
      <c r="AL290" s="843"/>
      <c r="AM290" s="843"/>
      <c r="AN290" s="843"/>
    </row>
    <row r="291" spans="1:40" ht="15.75" customHeight="1">
      <c r="A291" s="843"/>
      <c r="B291" s="844"/>
      <c r="C291" s="845"/>
      <c r="D291" s="846"/>
      <c r="E291" s="843"/>
      <c r="F291" s="843"/>
      <c r="G291" s="843"/>
      <c r="H291" s="846"/>
      <c r="I291" s="846"/>
      <c r="J291" s="846"/>
      <c r="K291" s="847"/>
      <c r="L291" s="848"/>
      <c r="M291" s="843"/>
      <c r="N291" s="843"/>
      <c r="O291" s="843"/>
      <c r="P291" s="843"/>
      <c r="Q291" s="843"/>
      <c r="R291" s="843"/>
      <c r="S291" s="843"/>
      <c r="T291" s="843"/>
      <c r="U291" s="843"/>
      <c r="V291" s="843"/>
      <c r="W291" s="843"/>
      <c r="X291" s="843"/>
      <c r="Y291" s="843"/>
      <c r="Z291" s="1060"/>
      <c r="AA291" s="1060"/>
      <c r="AB291" s="843"/>
      <c r="AC291" s="843"/>
      <c r="AD291" s="843"/>
      <c r="AE291" s="843"/>
      <c r="AF291" s="843"/>
      <c r="AG291" s="843"/>
      <c r="AH291" s="843"/>
      <c r="AI291" s="843"/>
      <c r="AJ291" s="843"/>
      <c r="AK291" s="843"/>
      <c r="AL291" s="843"/>
      <c r="AM291" s="843"/>
      <c r="AN291" s="843"/>
    </row>
    <row r="292" spans="1:40" ht="15.75" customHeight="1">
      <c r="A292" s="843"/>
      <c r="B292" s="844"/>
      <c r="C292" s="845"/>
      <c r="D292" s="846"/>
      <c r="E292" s="843"/>
      <c r="F292" s="843"/>
      <c r="G292" s="843"/>
      <c r="H292" s="846"/>
      <c r="I292" s="846"/>
      <c r="J292" s="846"/>
      <c r="K292" s="847"/>
      <c r="L292" s="848"/>
      <c r="M292" s="843"/>
      <c r="N292" s="843"/>
      <c r="O292" s="843"/>
      <c r="P292" s="843"/>
      <c r="Q292" s="843"/>
      <c r="R292" s="843"/>
      <c r="S292" s="843"/>
      <c r="T292" s="843"/>
      <c r="U292" s="843"/>
      <c r="V292" s="843"/>
      <c r="W292" s="843"/>
      <c r="X292" s="843"/>
      <c r="Y292" s="843"/>
      <c r="Z292" s="1060"/>
      <c r="AA292" s="1060"/>
      <c r="AB292" s="843"/>
      <c r="AC292" s="843"/>
      <c r="AD292" s="843"/>
      <c r="AE292" s="843"/>
      <c r="AF292" s="843"/>
      <c r="AG292" s="843"/>
      <c r="AH292" s="843"/>
      <c r="AI292" s="843"/>
      <c r="AJ292" s="843"/>
      <c r="AK292" s="843"/>
      <c r="AL292" s="843"/>
      <c r="AM292" s="843"/>
      <c r="AN292" s="843"/>
    </row>
    <row r="293" spans="1:40" ht="15.75" customHeight="1">
      <c r="A293" s="843"/>
      <c r="B293" s="844"/>
      <c r="C293" s="845"/>
      <c r="D293" s="846"/>
      <c r="E293" s="843"/>
      <c r="F293" s="843"/>
      <c r="G293" s="843"/>
      <c r="H293" s="846"/>
      <c r="I293" s="846"/>
      <c r="J293" s="846"/>
      <c r="K293" s="847"/>
      <c r="L293" s="848"/>
      <c r="M293" s="843"/>
      <c r="N293" s="843"/>
      <c r="O293" s="843"/>
      <c r="P293" s="843"/>
      <c r="Q293" s="843"/>
      <c r="R293" s="843"/>
      <c r="S293" s="843"/>
      <c r="T293" s="843"/>
      <c r="U293" s="843"/>
      <c r="V293" s="843"/>
      <c r="W293" s="843"/>
      <c r="X293" s="843"/>
      <c r="Y293" s="843"/>
      <c r="Z293" s="1060"/>
      <c r="AA293" s="1060"/>
      <c r="AB293" s="843"/>
      <c r="AC293" s="843"/>
      <c r="AD293" s="843"/>
      <c r="AE293" s="843"/>
      <c r="AF293" s="843"/>
      <c r="AG293" s="843"/>
      <c r="AH293" s="843"/>
      <c r="AI293" s="843"/>
      <c r="AJ293" s="843"/>
      <c r="AK293" s="843"/>
      <c r="AL293" s="843"/>
      <c r="AM293" s="843"/>
      <c r="AN293" s="843"/>
    </row>
    <row r="294" spans="1:40" ht="15.75" customHeight="1">
      <c r="A294" s="843"/>
      <c r="B294" s="844"/>
      <c r="C294" s="845"/>
      <c r="D294" s="846"/>
      <c r="E294" s="843"/>
      <c r="F294" s="843"/>
      <c r="G294" s="843"/>
      <c r="H294" s="846"/>
      <c r="I294" s="846"/>
      <c r="J294" s="846"/>
      <c r="K294" s="847"/>
      <c r="L294" s="848"/>
      <c r="M294" s="843"/>
      <c r="N294" s="843"/>
      <c r="O294" s="843"/>
      <c r="P294" s="843"/>
      <c r="Q294" s="843"/>
      <c r="R294" s="843"/>
      <c r="S294" s="843"/>
      <c r="T294" s="843"/>
      <c r="U294" s="843"/>
      <c r="V294" s="843"/>
      <c r="W294" s="843"/>
      <c r="X294" s="843"/>
      <c r="Y294" s="843"/>
      <c r="Z294" s="1060"/>
      <c r="AA294" s="1060"/>
      <c r="AB294" s="843"/>
      <c r="AC294" s="843"/>
      <c r="AD294" s="843"/>
      <c r="AE294" s="843"/>
      <c r="AF294" s="843"/>
      <c r="AG294" s="843"/>
      <c r="AH294" s="843"/>
      <c r="AI294" s="843"/>
      <c r="AJ294" s="843"/>
      <c r="AK294" s="843"/>
      <c r="AL294" s="843"/>
      <c r="AM294" s="843"/>
      <c r="AN294" s="843"/>
    </row>
    <row r="295" spans="1:40" ht="15.75" customHeight="1">
      <c r="A295" s="843"/>
      <c r="B295" s="844"/>
      <c r="C295" s="845"/>
      <c r="D295" s="846"/>
      <c r="E295" s="843"/>
      <c r="F295" s="843"/>
      <c r="G295" s="843"/>
      <c r="H295" s="846"/>
      <c r="I295" s="846"/>
      <c r="J295" s="846"/>
      <c r="K295" s="847"/>
      <c r="L295" s="848"/>
      <c r="M295" s="843"/>
      <c r="N295" s="843"/>
      <c r="O295" s="843"/>
      <c r="P295" s="843"/>
      <c r="Q295" s="843"/>
      <c r="R295" s="843"/>
      <c r="S295" s="843"/>
      <c r="T295" s="843"/>
      <c r="U295" s="843"/>
      <c r="V295" s="843"/>
      <c r="W295" s="843"/>
      <c r="X295" s="843"/>
      <c r="Y295" s="843"/>
      <c r="Z295" s="1060"/>
      <c r="AA295" s="1060"/>
      <c r="AB295" s="843"/>
      <c r="AC295" s="843"/>
      <c r="AD295" s="843"/>
      <c r="AE295" s="843"/>
      <c r="AF295" s="843"/>
      <c r="AG295" s="843"/>
      <c r="AH295" s="843"/>
      <c r="AI295" s="843"/>
      <c r="AJ295" s="843"/>
      <c r="AK295" s="843"/>
      <c r="AL295" s="843"/>
      <c r="AM295" s="843"/>
      <c r="AN295" s="843"/>
    </row>
    <row r="296" spans="1:40" ht="15.75" customHeight="1">
      <c r="A296" s="843"/>
      <c r="B296" s="844"/>
      <c r="C296" s="845"/>
      <c r="D296" s="846"/>
      <c r="E296" s="843"/>
      <c r="F296" s="843"/>
      <c r="G296" s="843"/>
      <c r="H296" s="846"/>
      <c r="I296" s="846"/>
      <c r="J296" s="846"/>
      <c r="K296" s="847"/>
      <c r="L296" s="848"/>
      <c r="M296" s="843"/>
      <c r="N296" s="843"/>
      <c r="O296" s="843"/>
      <c r="P296" s="843"/>
      <c r="Q296" s="843"/>
      <c r="R296" s="843"/>
      <c r="S296" s="843"/>
      <c r="T296" s="843"/>
      <c r="U296" s="843"/>
      <c r="V296" s="843"/>
      <c r="W296" s="843"/>
      <c r="X296" s="843"/>
      <c r="Y296" s="843"/>
      <c r="Z296" s="1060"/>
      <c r="AA296" s="1060"/>
      <c r="AB296" s="843"/>
      <c r="AC296" s="843"/>
      <c r="AD296" s="843"/>
      <c r="AE296" s="843"/>
      <c r="AF296" s="843"/>
      <c r="AG296" s="843"/>
      <c r="AH296" s="843"/>
      <c r="AI296" s="843"/>
      <c r="AJ296" s="843"/>
      <c r="AK296" s="843"/>
      <c r="AL296" s="843"/>
      <c r="AM296" s="843"/>
      <c r="AN296" s="843"/>
    </row>
    <row r="297" spans="1:40" ht="15.75" customHeight="1">
      <c r="A297" s="843"/>
      <c r="B297" s="844"/>
      <c r="C297" s="845"/>
      <c r="D297" s="846"/>
      <c r="E297" s="843"/>
      <c r="F297" s="843"/>
      <c r="G297" s="843"/>
      <c r="H297" s="846"/>
      <c r="I297" s="846"/>
      <c r="J297" s="846"/>
      <c r="K297" s="847"/>
      <c r="L297" s="848"/>
      <c r="M297" s="843"/>
      <c r="N297" s="843"/>
      <c r="O297" s="843"/>
      <c r="P297" s="843"/>
      <c r="Q297" s="843"/>
      <c r="R297" s="843"/>
      <c r="S297" s="843"/>
      <c r="T297" s="843"/>
      <c r="U297" s="843"/>
      <c r="V297" s="843"/>
      <c r="W297" s="843"/>
      <c r="X297" s="843"/>
      <c r="Y297" s="843"/>
      <c r="Z297" s="1060"/>
      <c r="AA297" s="1060"/>
      <c r="AB297" s="843"/>
      <c r="AC297" s="843"/>
      <c r="AD297" s="843"/>
      <c r="AE297" s="843"/>
      <c r="AF297" s="843"/>
      <c r="AG297" s="843"/>
      <c r="AH297" s="843"/>
      <c r="AI297" s="843"/>
      <c r="AJ297" s="843"/>
      <c r="AK297" s="843"/>
      <c r="AL297" s="843"/>
      <c r="AM297" s="843"/>
      <c r="AN297" s="843"/>
    </row>
    <row r="298" spans="1:40" ht="15.75" customHeight="1">
      <c r="A298" s="843"/>
      <c r="B298" s="844"/>
      <c r="C298" s="845"/>
      <c r="D298" s="846"/>
      <c r="E298" s="843"/>
      <c r="F298" s="843"/>
      <c r="G298" s="843"/>
      <c r="H298" s="846"/>
      <c r="I298" s="846"/>
      <c r="J298" s="846"/>
      <c r="K298" s="847"/>
      <c r="L298" s="848"/>
      <c r="M298" s="843"/>
      <c r="N298" s="843"/>
      <c r="O298" s="843"/>
      <c r="P298" s="843"/>
      <c r="Q298" s="843"/>
      <c r="R298" s="843"/>
      <c r="S298" s="843"/>
      <c r="T298" s="843"/>
      <c r="U298" s="843"/>
      <c r="V298" s="843"/>
      <c r="W298" s="843"/>
      <c r="X298" s="843"/>
      <c r="Y298" s="843"/>
      <c r="Z298" s="1060"/>
      <c r="AA298" s="1060"/>
      <c r="AB298" s="843"/>
      <c r="AC298" s="843"/>
      <c r="AD298" s="843"/>
      <c r="AE298" s="843"/>
      <c r="AF298" s="843"/>
      <c r="AG298" s="843"/>
      <c r="AH298" s="843"/>
      <c r="AI298" s="843"/>
      <c r="AJ298" s="843"/>
      <c r="AK298" s="843"/>
      <c r="AL298" s="843"/>
      <c r="AM298" s="843"/>
      <c r="AN298" s="843"/>
    </row>
    <row r="299" spans="1:40" ht="15.75" customHeight="1">
      <c r="A299" s="843"/>
      <c r="B299" s="844"/>
      <c r="C299" s="845"/>
      <c r="D299" s="846"/>
      <c r="E299" s="843"/>
      <c r="F299" s="843"/>
      <c r="G299" s="843"/>
      <c r="H299" s="846"/>
      <c r="I299" s="846"/>
      <c r="J299" s="846"/>
      <c r="K299" s="847"/>
      <c r="L299" s="848"/>
      <c r="M299" s="843"/>
      <c r="N299" s="843"/>
      <c r="O299" s="843"/>
      <c r="P299" s="843"/>
      <c r="Q299" s="843"/>
      <c r="R299" s="843"/>
      <c r="S299" s="843"/>
      <c r="T299" s="843"/>
      <c r="U299" s="843"/>
      <c r="V299" s="843"/>
      <c r="W299" s="843"/>
      <c r="X299" s="843"/>
      <c r="Y299" s="843"/>
      <c r="Z299" s="1060"/>
      <c r="AA299" s="1060"/>
      <c r="AB299" s="843"/>
      <c r="AC299" s="843"/>
      <c r="AD299" s="843"/>
      <c r="AE299" s="843"/>
      <c r="AF299" s="843"/>
      <c r="AG299" s="843"/>
      <c r="AH299" s="843"/>
      <c r="AI299" s="843"/>
      <c r="AJ299" s="843"/>
      <c r="AK299" s="843"/>
      <c r="AL299" s="843"/>
      <c r="AM299" s="843"/>
      <c r="AN299" s="843"/>
    </row>
    <row r="300" spans="1:40" ht="15.75" customHeight="1">
      <c r="A300" s="843"/>
      <c r="B300" s="844"/>
      <c r="C300" s="845"/>
      <c r="D300" s="846"/>
      <c r="E300" s="843"/>
      <c r="F300" s="843"/>
      <c r="G300" s="843"/>
      <c r="H300" s="846"/>
      <c r="I300" s="846"/>
      <c r="J300" s="846"/>
      <c r="K300" s="847"/>
      <c r="L300" s="848"/>
      <c r="M300" s="843"/>
      <c r="N300" s="843"/>
      <c r="O300" s="843"/>
      <c r="P300" s="843"/>
      <c r="Q300" s="843"/>
      <c r="R300" s="843"/>
      <c r="S300" s="843"/>
      <c r="T300" s="843"/>
      <c r="U300" s="843"/>
      <c r="V300" s="843"/>
      <c r="W300" s="843"/>
      <c r="X300" s="843"/>
      <c r="Y300" s="843"/>
      <c r="Z300" s="1060"/>
      <c r="AA300" s="1060"/>
      <c r="AB300" s="843"/>
      <c r="AC300" s="843"/>
      <c r="AD300" s="843"/>
      <c r="AE300" s="843"/>
      <c r="AF300" s="843"/>
      <c r="AG300" s="843"/>
      <c r="AH300" s="843"/>
      <c r="AI300" s="843"/>
      <c r="AJ300" s="843"/>
      <c r="AK300" s="843"/>
      <c r="AL300" s="843"/>
      <c r="AM300" s="843"/>
      <c r="AN300" s="843"/>
    </row>
    <row r="301" spans="1:40" ht="15.75" customHeight="1">
      <c r="A301" s="843"/>
      <c r="B301" s="844"/>
      <c r="C301" s="845"/>
      <c r="D301" s="846"/>
      <c r="E301" s="843"/>
      <c r="F301" s="843"/>
      <c r="G301" s="843"/>
      <c r="H301" s="846"/>
      <c r="I301" s="846"/>
      <c r="J301" s="846"/>
      <c r="K301" s="847"/>
      <c r="L301" s="848"/>
      <c r="M301" s="843"/>
      <c r="N301" s="843"/>
      <c r="O301" s="843"/>
      <c r="P301" s="843"/>
      <c r="Q301" s="843"/>
      <c r="R301" s="843"/>
      <c r="S301" s="843"/>
      <c r="T301" s="843"/>
      <c r="U301" s="843"/>
      <c r="V301" s="843"/>
      <c r="W301" s="843"/>
      <c r="X301" s="843"/>
      <c r="Y301" s="843"/>
      <c r="Z301" s="1060"/>
      <c r="AA301" s="1060"/>
      <c r="AB301" s="843"/>
      <c r="AC301" s="843"/>
      <c r="AD301" s="843"/>
      <c r="AE301" s="843"/>
      <c r="AF301" s="843"/>
      <c r="AG301" s="843"/>
      <c r="AH301" s="843"/>
      <c r="AI301" s="843"/>
      <c r="AJ301" s="843"/>
      <c r="AK301" s="843"/>
      <c r="AL301" s="843"/>
      <c r="AM301" s="843"/>
      <c r="AN301" s="843"/>
    </row>
    <row r="302" spans="1:40" ht="15.75" customHeight="1">
      <c r="A302" s="843"/>
      <c r="B302" s="844"/>
      <c r="C302" s="845"/>
      <c r="D302" s="846"/>
      <c r="E302" s="843"/>
      <c r="F302" s="843"/>
      <c r="G302" s="843"/>
      <c r="H302" s="846"/>
      <c r="I302" s="846"/>
      <c r="J302" s="846"/>
      <c r="K302" s="847"/>
      <c r="L302" s="848"/>
      <c r="M302" s="843"/>
      <c r="N302" s="843"/>
      <c r="O302" s="843"/>
      <c r="P302" s="843"/>
      <c r="Q302" s="843"/>
      <c r="R302" s="843"/>
      <c r="S302" s="843"/>
      <c r="T302" s="843"/>
      <c r="U302" s="843"/>
      <c r="V302" s="843"/>
      <c r="W302" s="843"/>
      <c r="X302" s="843"/>
      <c r="Y302" s="843"/>
      <c r="Z302" s="1060"/>
      <c r="AA302" s="1060"/>
      <c r="AB302" s="843"/>
      <c r="AC302" s="843"/>
      <c r="AD302" s="843"/>
      <c r="AE302" s="843"/>
      <c r="AF302" s="843"/>
      <c r="AG302" s="843"/>
      <c r="AH302" s="843"/>
      <c r="AI302" s="843"/>
      <c r="AJ302" s="843"/>
      <c r="AK302" s="843"/>
      <c r="AL302" s="843"/>
      <c r="AM302" s="843"/>
      <c r="AN302" s="843"/>
    </row>
    <row r="303" spans="1:40" ht="15.75" customHeight="1">
      <c r="A303" s="843"/>
      <c r="B303" s="844"/>
      <c r="C303" s="845"/>
      <c r="D303" s="846"/>
      <c r="E303" s="843"/>
      <c r="F303" s="843"/>
      <c r="G303" s="843"/>
      <c r="H303" s="846"/>
      <c r="I303" s="846"/>
      <c r="J303" s="846"/>
      <c r="K303" s="847"/>
      <c r="L303" s="848"/>
      <c r="M303" s="843"/>
      <c r="N303" s="843"/>
      <c r="O303" s="843"/>
      <c r="P303" s="843"/>
      <c r="Q303" s="843"/>
      <c r="R303" s="843"/>
      <c r="S303" s="843"/>
      <c r="T303" s="843"/>
      <c r="U303" s="843"/>
      <c r="V303" s="843"/>
      <c r="W303" s="843"/>
      <c r="X303" s="843"/>
      <c r="Y303" s="843"/>
      <c r="Z303" s="1060"/>
      <c r="AA303" s="1060"/>
      <c r="AB303" s="843"/>
      <c r="AC303" s="843"/>
      <c r="AD303" s="843"/>
      <c r="AE303" s="843"/>
      <c r="AF303" s="843"/>
      <c r="AG303" s="843"/>
      <c r="AH303" s="843"/>
      <c r="AI303" s="843"/>
      <c r="AJ303" s="843"/>
      <c r="AK303" s="843"/>
      <c r="AL303" s="843"/>
      <c r="AM303" s="843"/>
      <c r="AN303" s="843"/>
    </row>
    <row r="304" spans="1:40" ht="15.75" customHeight="1">
      <c r="A304" s="843"/>
      <c r="B304" s="844"/>
      <c r="C304" s="845"/>
      <c r="D304" s="846"/>
      <c r="E304" s="843"/>
      <c r="F304" s="843"/>
      <c r="G304" s="843"/>
      <c r="H304" s="846"/>
      <c r="I304" s="846"/>
      <c r="J304" s="846"/>
      <c r="K304" s="847"/>
      <c r="L304" s="848"/>
      <c r="M304" s="843"/>
      <c r="N304" s="843"/>
      <c r="O304" s="843"/>
      <c r="P304" s="843"/>
      <c r="Q304" s="843"/>
      <c r="R304" s="843"/>
      <c r="S304" s="843"/>
      <c r="T304" s="843"/>
      <c r="U304" s="843"/>
      <c r="V304" s="843"/>
      <c r="W304" s="843"/>
      <c r="X304" s="843"/>
      <c r="Y304" s="843"/>
      <c r="Z304" s="1060"/>
      <c r="AA304" s="1060"/>
      <c r="AB304" s="843"/>
      <c r="AC304" s="843"/>
      <c r="AD304" s="843"/>
      <c r="AE304" s="843"/>
      <c r="AF304" s="843"/>
      <c r="AG304" s="843"/>
      <c r="AH304" s="843"/>
      <c r="AI304" s="843"/>
      <c r="AJ304" s="843"/>
      <c r="AK304" s="843"/>
      <c r="AL304" s="843"/>
      <c r="AM304" s="843"/>
      <c r="AN304" s="843"/>
    </row>
    <row r="305" spans="1:40" ht="15.75" customHeight="1">
      <c r="A305" s="843"/>
      <c r="B305" s="844"/>
      <c r="C305" s="845"/>
      <c r="D305" s="846"/>
      <c r="E305" s="843"/>
      <c r="F305" s="843"/>
      <c r="G305" s="843"/>
      <c r="H305" s="846"/>
      <c r="I305" s="846"/>
      <c r="J305" s="846"/>
      <c r="K305" s="847"/>
      <c r="L305" s="848"/>
      <c r="M305" s="843"/>
      <c r="N305" s="843"/>
      <c r="O305" s="843"/>
      <c r="P305" s="843"/>
      <c r="Q305" s="843"/>
      <c r="R305" s="843"/>
      <c r="S305" s="843"/>
      <c r="T305" s="843"/>
      <c r="U305" s="843"/>
      <c r="V305" s="843"/>
      <c r="W305" s="843"/>
      <c r="X305" s="843"/>
      <c r="Y305" s="843"/>
      <c r="Z305" s="1060"/>
      <c r="AA305" s="1060"/>
      <c r="AB305" s="843"/>
      <c r="AC305" s="843"/>
      <c r="AD305" s="843"/>
      <c r="AE305" s="843"/>
      <c r="AF305" s="843"/>
      <c r="AG305" s="843"/>
      <c r="AH305" s="843"/>
      <c r="AI305" s="843"/>
      <c r="AJ305" s="843"/>
      <c r="AK305" s="843"/>
      <c r="AL305" s="843"/>
      <c r="AM305" s="843"/>
      <c r="AN305" s="843"/>
    </row>
    <row r="306" spans="1:40" ht="15.75" customHeight="1">
      <c r="A306" s="843"/>
      <c r="B306" s="844"/>
      <c r="C306" s="845"/>
      <c r="D306" s="846"/>
      <c r="E306" s="843"/>
      <c r="F306" s="843"/>
      <c r="G306" s="843"/>
      <c r="H306" s="846"/>
      <c r="I306" s="846"/>
      <c r="J306" s="846"/>
      <c r="K306" s="847"/>
      <c r="L306" s="848"/>
      <c r="M306" s="843"/>
      <c r="N306" s="843"/>
      <c r="O306" s="843"/>
      <c r="P306" s="843"/>
      <c r="Q306" s="843"/>
      <c r="R306" s="843"/>
      <c r="S306" s="843"/>
      <c r="T306" s="843"/>
      <c r="U306" s="843"/>
      <c r="V306" s="843"/>
      <c r="W306" s="843"/>
      <c r="X306" s="843"/>
      <c r="Y306" s="843"/>
      <c r="Z306" s="1060"/>
      <c r="AA306" s="1060"/>
      <c r="AB306" s="843"/>
      <c r="AC306" s="843"/>
      <c r="AD306" s="843"/>
      <c r="AE306" s="843"/>
      <c r="AF306" s="843"/>
      <c r="AG306" s="843"/>
      <c r="AH306" s="843"/>
      <c r="AI306" s="843"/>
      <c r="AJ306" s="843"/>
      <c r="AK306" s="843"/>
      <c r="AL306" s="843"/>
      <c r="AM306" s="843"/>
      <c r="AN306" s="843"/>
    </row>
    <row r="307" spans="1:40" ht="15.75" customHeight="1">
      <c r="A307" s="843"/>
      <c r="B307" s="844"/>
      <c r="C307" s="845"/>
      <c r="D307" s="846"/>
      <c r="E307" s="843"/>
      <c r="F307" s="843"/>
      <c r="G307" s="843"/>
      <c r="H307" s="846"/>
      <c r="I307" s="846"/>
      <c r="J307" s="846"/>
      <c r="K307" s="847"/>
      <c r="L307" s="848"/>
      <c r="M307" s="843"/>
      <c r="N307" s="843"/>
      <c r="O307" s="843"/>
      <c r="P307" s="843"/>
      <c r="Q307" s="843"/>
      <c r="R307" s="843"/>
      <c r="S307" s="843"/>
      <c r="T307" s="843"/>
      <c r="U307" s="843"/>
      <c r="V307" s="843"/>
      <c r="W307" s="843"/>
      <c r="X307" s="843"/>
      <c r="Y307" s="843"/>
      <c r="Z307" s="1060"/>
      <c r="AA307" s="1060"/>
      <c r="AB307" s="843"/>
      <c r="AC307" s="843"/>
      <c r="AD307" s="843"/>
      <c r="AE307" s="843"/>
      <c r="AF307" s="843"/>
      <c r="AG307" s="843"/>
      <c r="AH307" s="843"/>
      <c r="AI307" s="843"/>
      <c r="AJ307" s="843"/>
      <c r="AK307" s="843"/>
      <c r="AL307" s="843"/>
      <c r="AM307" s="843"/>
      <c r="AN307" s="843"/>
    </row>
    <row r="308" spans="1:40" ht="15.75" customHeight="1">
      <c r="A308" s="843"/>
      <c r="B308" s="844"/>
      <c r="C308" s="845"/>
      <c r="D308" s="846"/>
      <c r="E308" s="843"/>
      <c r="F308" s="843"/>
      <c r="G308" s="843"/>
      <c r="H308" s="846"/>
      <c r="I308" s="846"/>
      <c r="J308" s="846"/>
      <c r="K308" s="847"/>
      <c r="L308" s="848"/>
      <c r="M308" s="843"/>
      <c r="N308" s="843"/>
      <c r="O308" s="843"/>
      <c r="P308" s="843"/>
      <c r="Q308" s="843"/>
      <c r="R308" s="843"/>
      <c r="S308" s="843"/>
      <c r="T308" s="843"/>
      <c r="U308" s="843"/>
      <c r="V308" s="843"/>
      <c r="W308" s="843"/>
      <c r="X308" s="843"/>
      <c r="Y308" s="843"/>
      <c r="Z308" s="1060"/>
      <c r="AA308" s="1060"/>
      <c r="AB308" s="843"/>
      <c r="AC308" s="843"/>
      <c r="AD308" s="843"/>
      <c r="AE308" s="843"/>
      <c r="AF308" s="843"/>
      <c r="AG308" s="843"/>
      <c r="AH308" s="843"/>
      <c r="AI308" s="843"/>
      <c r="AJ308" s="843"/>
      <c r="AK308" s="843"/>
      <c r="AL308" s="843"/>
      <c r="AM308" s="843"/>
      <c r="AN308" s="843"/>
    </row>
    <row r="309" spans="1:40" ht="15.75" customHeight="1">
      <c r="A309" s="843"/>
      <c r="B309" s="844"/>
      <c r="C309" s="845"/>
      <c r="D309" s="846"/>
      <c r="E309" s="843"/>
      <c r="F309" s="843"/>
      <c r="G309" s="843"/>
      <c r="H309" s="846"/>
      <c r="I309" s="846"/>
      <c r="J309" s="846"/>
      <c r="K309" s="847"/>
      <c r="L309" s="848"/>
      <c r="M309" s="843"/>
      <c r="N309" s="843"/>
      <c r="O309" s="843"/>
      <c r="P309" s="843"/>
      <c r="Q309" s="843"/>
      <c r="R309" s="843"/>
      <c r="S309" s="843"/>
      <c r="T309" s="843"/>
      <c r="U309" s="843"/>
      <c r="V309" s="843"/>
      <c r="W309" s="843"/>
      <c r="X309" s="843"/>
      <c r="Y309" s="843"/>
      <c r="Z309" s="1060"/>
      <c r="AA309" s="1060"/>
      <c r="AB309" s="843"/>
      <c r="AC309" s="843"/>
      <c r="AD309" s="843"/>
      <c r="AE309" s="843"/>
      <c r="AF309" s="843"/>
      <c r="AG309" s="843"/>
      <c r="AH309" s="843"/>
      <c r="AI309" s="843"/>
      <c r="AJ309" s="843"/>
      <c r="AK309" s="843"/>
      <c r="AL309" s="843"/>
      <c r="AM309" s="843"/>
      <c r="AN309" s="843"/>
    </row>
    <row r="310" spans="1:40" ht="15.75" customHeight="1">
      <c r="A310" s="843"/>
      <c r="B310" s="844"/>
      <c r="C310" s="845"/>
      <c r="D310" s="846"/>
      <c r="E310" s="843"/>
      <c r="F310" s="843"/>
      <c r="G310" s="843"/>
      <c r="H310" s="846"/>
      <c r="I310" s="846"/>
      <c r="J310" s="846"/>
      <c r="K310" s="847"/>
      <c r="L310" s="848"/>
      <c r="M310" s="843"/>
      <c r="N310" s="843"/>
      <c r="O310" s="843"/>
      <c r="P310" s="843"/>
      <c r="Q310" s="843"/>
      <c r="R310" s="843"/>
      <c r="S310" s="843"/>
      <c r="T310" s="843"/>
      <c r="U310" s="843"/>
      <c r="V310" s="843"/>
      <c r="W310" s="843"/>
      <c r="X310" s="843"/>
      <c r="Y310" s="843"/>
      <c r="Z310" s="1060"/>
      <c r="AA310" s="1060"/>
      <c r="AB310" s="843"/>
      <c r="AC310" s="843"/>
      <c r="AD310" s="843"/>
      <c r="AE310" s="843"/>
      <c r="AF310" s="843"/>
      <c r="AG310" s="843"/>
      <c r="AH310" s="843"/>
      <c r="AI310" s="843"/>
      <c r="AJ310" s="843"/>
      <c r="AK310" s="843"/>
      <c r="AL310" s="843"/>
      <c r="AM310" s="843"/>
      <c r="AN310" s="843"/>
    </row>
    <row r="311" spans="1:40" ht="15.75" customHeight="1">
      <c r="A311" s="843"/>
      <c r="B311" s="844"/>
      <c r="C311" s="845"/>
      <c r="D311" s="846"/>
      <c r="E311" s="843"/>
      <c r="F311" s="843"/>
      <c r="G311" s="843"/>
      <c r="H311" s="846"/>
      <c r="I311" s="846"/>
      <c r="J311" s="846"/>
      <c r="K311" s="847"/>
      <c r="L311" s="848"/>
      <c r="M311" s="843"/>
      <c r="N311" s="843"/>
      <c r="O311" s="843"/>
      <c r="P311" s="843"/>
      <c r="Q311" s="843"/>
      <c r="R311" s="843"/>
      <c r="S311" s="843"/>
      <c r="T311" s="843"/>
      <c r="U311" s="843"/>
      <c r="V311" s="843"/>
      <c r="W311" s="843"/>
      <c r="X311" s="843"/>
      <c r="Y311" s="843"/>
      <c r="Z311" s="1060"/>
      <c r="AA311" s="1060"/>
      <c r="AB311" s="843"/>
      <c r="AC311" s="843"/>
      <c r="AD311" s="843"/>
      <c r="AE311" s="843"/>
      <c r="AF311" s="843"/>
      <c r="AG311" s="843"/>
      <c r="AH311" s="843"/>
      <c r="AI311" s="843"/>
      <c r="AJ311" s="843"/>
      <c r="AK311" s="843"/>
      <c r="AL311" s="843"/>
      <c r="AM311" s="843"/>
      <c r="AN311" s="843"/>
    </row>
    <row r="312" spans="1:40" ht="15.75" customHeight="1">
      <c r="A312" s="843"/>
      <c r="B312" s="844"/>
      <c r="C312" s="845"/>
      <c r="D312" s="846"/>
      <c r="E312" s="843"/>
      <c r="F312" s="843"/>
      <c r="G312" s="843"/>
      <c r="H312" s="846"/>
      <c r="I312" s="846"/>
      <c r="J312" s="846"/>
      <c r="K312" s="847"/>
      <c r="L312" s="848"/>
      <c r="M312" s="843"/>
      <c r="N312" s="843"/>
      <c r="O312" s="843"/>
      <c r="P312" s="843"/>
      <c r="Q312" s="843"/>
      <c r="R312" s="843"/>
      <c r="S312" s="843"/>
      <c r="T312" s="843"/>
      <c r="U312" s="843"/>
      <c r="V312" s="843"/>
      <c r="W312" s="843"/>
      <c r="X312" s="843"/>
      <c r="Y312" s="843"/>
      <c r="Z312" s="1060"/>
      <c r="AA312" s="1060"/>
      <c r="AB312" s="843"/>
      <c r="AC312" s="843"/>
      <c r="AD312" s="843"/>
      <c r="AE312" s="843"/>
      <c r="AF312" s="843"/>
      <c r="AG312" s="843"/>
      <c r="AH312" s="843"/>
      <c r="AI312" s="843"/>
      <c r="AJ312" s="843"/>
      <c r="AK312" s="843"/>
      <c r="AL312" s="843"/>
      <c r="AM312" s="843"/>
      <c r="AN312" s="843"/>
    </row>
    <row r="313" spans="1:40" ht="15.75" customHeight="1">
      <c r="A313" s="843"/>
      <c r="B313" s="844"/>
      <c r="C313" s="845"/>
      <c r="D313" s="846"/>
      <c r="E313" s="843"/>
      <c r="F313" s="843"/>
      <c r="G313" s="843"/>
      <c r="H313" s="846"/>
      <c r="I313" s="846"/>
      <c r="J313" s="846"/>
      <c r="K313" s="847"/>
      <c r="L313" s="848"/>
      <c r="M313" s="843"/>
      <c r="N313" s="843"/>
      <c r="O313" s="843"/>
      <c r="P313" s="843"/>
      <c r="Q313" s="843"/>
      <c r="R313" s="843"/>
      <c r="S313" s="843"/>
      <c r="T313" s="843"/>
      <c r="U313" s="843"/>
      <c r="V313" s="843"/>
      <c r="W313" s="843"/>
      <c r="X313" s="843"/>
      <c r="Y313" s="843"/>
      <c r="Z313" s="1060"/>
      <c r="AA313" s="1060"/>
      <c r="AB313" s="843"/>
      <c r="AC313" s="843"/>
      <c r="AD313" s="843"/>
      <c r="AE313" s="843"/>
      <c r="AF313" s="843"/>
      <c r="AG313" s="843"/>
      <c r="AH313" s="843"/>
      <c r="AI313" s="843"/>
      <c r="AJ313" s="843"/>
      <c r="AK313" s="843"/>
      <c r="AL313" s="843"/>
      <c r="AM313" s="843"/>
      <c r="AN313" s="843"/>
    </row>
    <row r="314" spans="1:40" ht="15.75" customHeight="1">
      <c r="A314" s="843"/>
      <c r="B314" s="844"/>
      <c r="C314" s="845"/>
      <c r="D314" s="846"/>
      <c r="E314" s="843"/>
      <c r="F314" s="843"/>
      <c r="G314" s="843"/>
      <c r="H314" s="846"/>
      <c r="I314" s="846"/>
      <c r="J314" s="846"/>
      <c r="K314" s="847"/>
      <c r="L314" s="848"/>
      <c r="M314" s="843"/>
      <c r="N314" s="843"/>
      <c r="O314" s="843"/>
      <c r="P314" s="843"/>
      <c r="Q314" s="843"/>
      <c r="R314" s="843"/>
      <c r="S314" s="843"/>
      <c r="T314" s="843"/>
      <c r="U314" s="843"/>
      <c r="V314" s="843"/>
      <c r="W314" s="843"/>
      <c r="X314" s="843"/>
      <c r="Y314" s="843"/>
      <c r="Z314" s="1060"/>
      <c r="AA314" s="1060"/>
      <c r="AB314" s="843"/>
      <c r="AC314" s="843"/>
      <c r="AD314" s="843"/>
      <c r="AE314" s="843"/>
      <c r="AF314" s="843"/>
      <c r="AG314" s="843"/>
      <c r="AH314" s="843"/>
      <c r="AI314" s="843"/>
      <c r="AJ314" s="843"/>
      <c r="AK314" s="843"/>
      <c r="AL314" s="843"/>
      <c r="AM314" s="843"/>
      <c r="AN314" s="843"/>
    </row>
    <row r="315" spans="1:40" ht="15.75" customHeight="1">
      <c r="A315" s="843"/>
      <c r="B315" s="844"/>
      <c r="C315" s="845"/>
      <c r="D315" s="846"/>
      <c r="E315" s="843"/>
      <c r="F315" s="843"/>
      <c r="G315" s="843"/>
      <c r="H315" s="846"/>
      <c r="I315" s="846"/>
      <c r="J315" s="846"/>
      <c r="K315" s="847"/>
      <c r="L315" s="848"/>
      <c r="M315" s="843"/>
      <c r="N315" s="843"/>
      <c r="O315" s="843"/>
      <c r="P315" s="843"/>
      <c r="Q315" s="843"/>
      <c r="R315" s="843"/>
      <c r="S315" s="843"/>
      <c r="T315" s="843"/>
      <c r="U315" s="843"/>
      <c r="V315" s="843"/>
      <c r="W315" s="843"/>
      <c r="X315" s="843"/>
      <c r="Y315" s="843"/>
      <c r="Z315" s="1060"/>
      <c r="AA315" s="1060"/>
      <c r="AB315" s="843"/>
      <c r="AC315" s="843"/>
      <c r="AD315" s="843"/>
      <c r="AE315" s="843"/>
      <c r="AF315" s="843"/>
      <c r="AG315" s="843"/>
      <c r="AH315" s="843"/>
      <c r="AI315" s="843"/>
      <c r="AJ315" s="843"/>
      <c r="AK315" s="843"/>
      <c r="AL315" s="843"/>
      <c r="AM315" s="843"/>
      <c r="AN315" s="843"/>
    </row>
    <row r="316" spans="1:40" ht="15.75" customHeight="1">
      <c r="A316" s="843"/>
      <c r="B316" s="844"/>
      <c r="C316" s="845"/>
      <c r="D316" s="846"/>
      <c r="E316" s="843"/>
      <c r="F316" s="843"/>
      <c r="G316" s="843"/>
      <c r="H316" s="846"/>
      <c r="I316" s="846"/>
      <c r="J316" s="846"/>
      <c r="K316" s="847"/>
      <c r="L316" s="848"/>
      <c r="M316" s="843"/>
      <c r="N316" s="843"/>
      <c r="O316" s="843"/>
      <c r="P316" s="843"/>
      <c r="Q316" s="843"/>
      <c r="R316" s="843"/>
      <c r="S316" s="843"/>
      <c r="T316" s="843"/>
      <c r="U316" s="843"/>
      <c r="V316" s="843"/>
      <c r="W316" s="843"/>
      <c r="X316" s="843"/>
      <c r="Y316" s="843"/>
      <c r="Z316" s="1060"/>
      <c r="AA316" s="1060"/>
      <c r="AB316" s="843"/>
      <c r="AC316" s="843"/>
      <c r="AD316" s="843"/>
      <c r="AE316" s="843"/>
      <c r="AF316" s="843"/>
      <c r="AG316" s="843"/>
      <c r="AH316" s="843"/>
      <c r="AI316" s="843"/>
      <c r="AJ316" s="843"/>
      <c r="AK316" s="843"/>
      <c r="AL316" s="843"/>
      <c r="AM316" s="843"/>
      <c r="AN316" s="843"/>
    </row>
    <row r="317" spans="1:40" ht="15.75" customHeight="1">
      <c r="A317" s="843"/>
      <c r="B317" s="844"/>
      <c r="C317" s="845"/>
      <c r="D317" s="846"/>
      <c r="E317" s="843"/>
      <c r="F317" s="843"/>
      <c r="G317" s="843"/>
      <c r="H317" s="846"/>
      <c r="I317" s="846"/>
      <c r="J317" s="846"/>
      <c r="K317" s="847"/>
      <c r="L317" s="848"/>
      <c r="M317" s="843"/>
      <c r="N317" s="843"/>
      <c r="O317" s="843"/>
      <c r="P317" s="843"/>
      <c r="Q317" s="843"/>
      <c r="R317" s="843"/>
      <c r="S317" s="843"/>
      <c r="T317" s="843"/>
      <c r="U317" s="843"/>
      <c r="V317" s="843"/>
      <c r="W317" s="843"/>
      <c r="X317" s="843"/>
      <c r="Y317" s="843"/>
      <c r="Z317" s="1060"/>
      <c r="AA317" s="1060"/>
      <c r="AB317" s="843"/>
      <c r="AC317" s="843"/>
      <c r="AD317" s="843"/>
      <c r="AE317" s="843"/>
      <c r="AF317" s="843"/>
      <c r="AG317" s="843"/>
      <c r="AH317" s="843"/>
      <c r="AI317" s="843"/>
      <c r="AJ317" s="843"/>
      <c r="AK317" s="843"/>
      <c r="AL317" s="843"/>
      <c r="AM317" s="843"/>
      <c r="AN317" s="843"/>
    </row>
    <row r="318" spans="1:40" ht="15.75" customHeight="1">
      <c r="A318" s="843"/>
      <c r="B318" s="844"/>
      <c r="C318" s="845"/>
      <c r="D318" s="846"/>
      <c r="E318" s="843"/>
      <c r="F318" s="843"/>
      <c r="G318" s="843"/>
      <c r="H318" s="846"/>
      <c r="I318" s="846"/>
      <c r="J318" s="846"/>
      <c r="K318" s="847"/>
      <c r="L318" s="848"/>
      <c r="M318" s="843"/>
      <c r="N318" s="843"/>
      <c r="O318" s="843"/>
      <c r="P318" s="843"/>
      <c r="Q318" s="843"/>
      <c r="R318" s="843"/>
      <c r="S318" s="843"/>
      <c r="T318" s="843"/>
      <c r="U318" s="843"/>
      <c r="V318" s="843"/>
      <c r="W318" s="843"/>
      <c r="X318" s="843"/>
      <c r="Y318" s="843"/>
      <c r="Z318" s="1060"/>
      <c r="AA318" s="1060"/>
      <c r="AB318" s="843"/>
      <c r="AC318" s="843"/>
      <c r="AD318" s="843"/>
      <c r="AE318" s="843"/>
      <c r="AF318" s="843"/>
      <c r="AG318" s="843"/>
      <c r="AH318" s="843"/>
      <c r="AI318" s="843"/>
      <c r="AJ318" s="843"/>
      <c r="AK318" s="843"/>
      <c r="AL318" s="843"/>
      <c r="AM318" s="843"/>
      <c r="AN318" s="843"/>
    </row>
    <row r="319" spans="1:40" ht="15.75" customHeight="1">
      <c r="A319" s="843"/>
      <c r="B319" s="844"/>
      <c r="C319" s="845"/>
      <c r="D319" s="846"/>
      <c r="E319" s="843"/>
      <c r="F319" s="843"/>
      <c r="G319" s="843"/>
      <c r="H319" s="846"/>
      <c r="I319" s="846"/>
      <c r="J319" s="846"/>
      <c r="K319" s="847"/>
      <c r="L319" s="848"/>
      <c r="M319" s="843"/>
      <c r="N319" s="843"/>
      <c r="O319" s="843"/>
      <c r="P319" s="843"/>
      <c r="Q319" s="843"/>
      <c r="R319" s="843"/>
      <c r="S319" s="843"/>
      <c r="T319" s="843"/>
      <c r="U319" s="843"/>
      <c r="V319" s="843"/>
      <c r="W319" s="843"/>
      <c r="X319" s="843"/>
      <c r="Y319" s="843"/>
      <c r="Z319" s="1060"/>
      <c r="AA319" s="1060"/>
      <c r="AB319" s="843"/>
      <c r="AC319" s="843"/>
      <c r="AD319" s="843"/>
      <c r="AE319" s="843"/>
      <c r="AF319" s="843"/>
      <c r="AG319" s="843"/>
      <c r="AH319" s="843"/>
      <c r="AI319" s="843"/>
      <c r="AJ319" s="843"/>
      <c r="AK319" s="843"/>
      <c r="AL319" s="843"/>
      <c r="AM319" s="843"/>
      <c r="AN319" s="843"/>
    </row>
    <row r="320" spans="1:40" ht="15.75" customHeight="1">
      <c r="A320" s="843"/>
      <c r="B320" s="844"/>
      <c r="C320" s="845"/>
      <c r="D320" s="846"/>
      <c r="E320" s="843"/>
      <c r="F320" s="843"/>
      <c r="G320" s="843"/>
      <c r="H320" s="846"/>
      <c r="I320" s="846"/>
      <c r="J320" s="846"/>
      <c r="K320" s="847"/>
      <c r="L320" s="848"/>
      <c r="M320" s="843"/>
      <c r="N320" s="843"/>
      <c r="O320" s="843"/>
      <c r="P320" s="843"/>
      <c r="Q320" s="843"/>
      <c r="R320" s="843"/>
      <c r="S320" s="843"/>
      <c r="T320" s="843"/>
      <c r="U320" s="843"/>
      <c r="V320" s="843"/>
      <c r="W320" s="843"/>
      <c r="X320" s="843"/>
      <c r="Y320" s="843"/>
      <c r="Z320" s="1060"/>
      <c r="AA320" s="1060"/>
      <c r="AB320" s="843"/>
      <c r="AC320" s="843"/>
      <c r="AD320" s="843"/>
      <c r="AE320" s="843"/>
      <c r="AF320" s="843"/>
      <c r="AG320" s="843"/>
      <c r="AH320" s="843"/>
      <c r="AI320" s="843"/>
      <c r="AJ320" s="843"/>
      <c r="AK320" s="843"/>
      <c r="AL320" s="843"/>
      <c r="AM320" s="843"/>
      <c r="AN320" s="843"/>
    </row>
    <row r="321" spans="1:40" ht="15.75" customHeight="1">
      <c r="A321" s="843"/>
      <c r="B321" s="844"/>
      <c r="C321" s="845"/>
      <c r="D321" s="846"/>
      <c r="E321" s="843"/>
      <c r="F321" s="843"/>
      <c r="G321" s="843"/>
      <c r="H321" s="846"/>
      <c r="I321" s="846"/>
      <c r="J321" s="846"/>
      <c r="K321" s="847"/>
      <c r="L321" s="848"/>
      <c r="M321" s="843"/>
      <c r="N321" s="843"/>
      <c r="O321" s="843"/>
      <c r="P321" s="843"/>
      <c r="Q321" s="843"/>
      <c r="R321" s="843"/>
      <c r="S321" s="843"/>
      <c r="T321" s="843"/>
      <c r="U321" s="843"/>
      <c r="V321" s="843"/>
      <c r="W321" s="843"/>
      <c r="X321" s="843"/>
      <c r="Y321" s="843"/>
      <c r="Z321" s="1060"/>
      <c r="AA321" s="1060"/>
      <c r="AB321" s="843"/>
      <c r="AC321" s="843"/>
      <c r="AD321" s="843"/>
      <c r="AE321" s="843"/>
      <c r="AF321" s="843"/>
      <c r="AG321" s="843"/>
      <c r="AH321" s="843"/>
      <c r="AI321" s="843"/>
      <c r="AJ321" s="843"/>
      <c r="AK321" s="843"/>
      <c r="AL321" s="843"/>
      <c r="AM321" s="843"/>
      <c r="AN321" s="843"/>
    </row>
    <row r="322" spans="1:40" ht="15.75" customHeight="1">
      <c r="A322" s="843"/>
      <c r="B322" s="844"/>
      <c r="C322" s="845"/>
      <c r="D322" s="846"/>
      <c r="E322" s="843"/>
      <c r="F322" s="843"/>
      <c r="G322" s="843"/>
      <c r="H322" s="846"/>
      <c r="I322" s="846"/>
      <c r="J322" s="846"/>
      <c r="K322" s="847"/>
      <c r="L322" s="848"/>
      <c r="M322" s="843"/>
      <c r="N322" s="843"/>
      <c r="O322" s="843"/>
      <c r="P322" s="843"/>
      <c r="Q322" s="843"/>
      <c r="R322" s="843"/>
      <c r="S322" s="843"/>
      <c r="T322" s="843"/>
      <c r="U322" s="843"/>
      <c r="V322" s="843"/>
      <c r="W322" s="843"/>
      <c r="X322" s="843"/>
      <c r="Y322" s="843"/>
      <c r="Z322" s="1060"/>
      <c r="AA322" s="1060"/>
      <c r="AB322" s="843"/>
      <c r="AC322" s="843"/>
      <c r="AD322" s="843"/>
      <c r="AE322" s="843"/>
      <c r="AF322" s="843"/>
      <c r="AG322" s="843"/>
      <c r="AH322" s="843"/>
      <c r="AI322" s="843"/>
      <c r="AJ322" s="843"/>
      <c r="AK322" s="843"/>
      <c r="AL322" s="843"/>
      <c r="AM322" s="843"/>
      <c r="AN322" s="843"/>
    </row>
    <row r="323" spans="1:40" ht="15.75" customHeight="1">
      <c r="A323" s="843"/>
      <c r="B323" s="844"/>
      <c r="C323" s="845"/>
      <c r="D323" s="846"/>
      <c r="E323" s="843"/>
      <c r="F323" s="843"/>
      <c r="G323" s="843"/>
      <c r="H323" s="846"/>
      <c r="I323" s="846"/>
      <c r="J323" s="846"/>
      <c r="K323" s="847"/>
      <c r="L323" s="848"/>
      <c r="M323" s="843"/>
      <c r="N323" s="843"/>
      <c r="O323" s="843"/>
      <c r="P323" s="843"/>
      <c r="Q323" s="843"/>
      <c r="R323" s="843"/>
      <c r="S323" s="843"/>
      <c r="T323" s="843"/>
      <c r="U323" s="843"/>
      <c r="V323" s="843"/>
      <c r="W323" s="843"/>
      <c r="X323" s="843"/>
      <c r="Y323" s="843"/>
      <c r="Z323" s="1060"/>
      <c r="AA323" s="1060"/>
      <c r="AB323" s="843"/>
      <c r="AC323" s="843"/>
      <c r="AD323" s="843"/>
      <c r="AE323" s="843"/>
      <c r="AF323" s="843"/>
      <c r="AG323" s="843"/>
      <c r="AH323" s="843"/>
      <c r="AI323" s="843"/>
      <c r="AJ323" s="843"/>
      <c r="AK323" s="843"/>
      <c r="AL323" s="843"/>
      <c r="AM323" s="843"/>
      <c r="AN323" s="843"/>
    </row>
    <row r="324" spans="1:40" ht="15.75" customHeight="1">
      <c r="A324" s="843"/>
      <c r="B324" s="844"/>
      <c r="C324" s="845"/>
      <c r="D324" s="846"/>
      <c r="E324" s="843"/>
      <c r="F324" s="843"/>
      <c r="G324" s="843"/>
      <c r="H324" s="846"/>
      <c r="I324" s="846"/>
      <c r="J324" s="846"/>
      <c r="K324" s="847"/>
      <c r="L324" s="848"/>
      <c r="M324" s="843"/>
      <c r="N324" s="843"/>
      <c r="O324" s="843"/>
      <c r="P324" s="843"/>
      <c r="Q324" s="843"/>
      <c r="R324" s="843"/>
      <c r="S324" s="843"/>
      <c r="T324" s="843"/>
      <c r="U324" s="843"/>
      <c r="V324" s="843"/>
      <c r="W324" s="843"/>
      <c r="X324" s="843"/>
      <c r="Y324" s="843"/>
      <c r="Z324" s="1060"/>
      <c r="AA324" s="1060"/>
      <c r="AB324" s="843"/>
      <c r="AC324" s="843"/>
      <c r="AD324" s="843"/>
      <c r="AE324" s="843"/>
      <c r="AF324" s="843"/>
      <c r="AG324" s="843"/>
      <c r="AH324" s="843"/>
      <c r="AI324" s="843"/>
      <c r="AJ324" s="843"/>
      <c r="AK324" s="843"/>
      <c r="AL324" s="843"/>
      <c r="AM324" s="843"/>
      <c r="AN324" s="843"/>
    </row>
    <row r="325" spans="1:40" ht="15.75" customHeight="1">
      <c r="A325" s="843"/>
      <c r="B325" s="844"/>
      <c r="C325" s="845"/>
      <c r="D325" s="846"/>
      <c r="E325" s="843"/>
      <c r="F325" s="843"/>
      <c r="G325" s="843"/>
      <c r="H325" s="846"/>
      <c r="I325" s="846"/>
      <c r="J325" s="846"/>
      <c r="K325" s="847"/>
      <c r="L325" s="848"/>
      <c r="M325" s="843"/>
      <c r="N325" s="843"/>
      <c r="O325" s="843"/>
      <c r="P325" s="843"/>
      <c r="Q325" s="843"/>
      <c r="R325" s="843"/>
      <c r="S325" s="843"/>
      <c r="T325" s="843"/>
      <c r="U325" s="843"/>
      <c r="V325" s="843"/>
      <c r="W325" s="843"/>
      <c r="X325" s="843"/>
      <c r="Y325" s="843"/>
      <c r="Z325" s="1060"/>
      <c r="AA325" s="1060"/>
      <c r="AB325" s="843"/>
      <c r="AC325" s="843"/>
      <c r="AD325" s="843"/>
      <c r="AE325" s="843"/>
      <c r="AF325" s="843"/>
      <c r="AG325" s="843"/>
      <c r="AH325" s="843"/>
      <c r="AI325" s="843"/>
      <c r="AJ325" s="843"/>
      <c r="AK325" s="843"/>
      <c r="AL325" s="843"/>
      <c r="AM325" s="843"/>
      <c r="AN325" s="843"/>
    </row>
    <row r="326" spans="1:40" ht="15.75" customHeight="1">
      <c r="A326" s="843"/>
      <c r="B326" s="844"/>
      <c r="C326" s="845"/>
      <c r="D326" s="846"/>
      <c r="E326" s="843"/>
      <c r="F326" s="843"/>
      <c r="G326" s="843"/>
      <c r="H326" s="846"/>
      <c r="I326" s="846"/>
      <c r="J326" s="846"/>
      <c r="K326" s="847"/>
      <c r="L326" s="848"/>
      <c r="M326" s="843"/>
      <c r="N326" s="843"/>
      <c r="O326" s="843"/>
      <c r="P326" s="843"/>
      <c r="Q326" s="843"/>
      <c r="R326" s="843"/>
      <c r="S326" s="843"/>
      <c r="T326" s="843"/>
      <c r="U326" s="843"/>
      <c r="V326" s="843"/>
      <c r="W326" s="843"/>
      <c r="X326" s="843"/>
      <c r="Y326" s="843"/>
      <c r="Z326" s="1060"/>
      <c r="AA326" s="1060"/>
      <c r="AB326" s="843"/>
      <c r="AC326" s="843"/>
      <c r="AD326" s="843"/>
      <c r="AE326" s="843"/>
      <c r="AF326" s="843"/>
      <c r="AG326" s="843"/>
      <c r="AH326" s="843"/>
      <c r="AI326" s="843"/>
      <c r="AJ326" s="843"/>
      <c r="AK326" s="843"/>
      <c r="AL326" s="843"/>
      <c r="AM326" s="843"/>
      <c r="AN326" s="843"/>
    </row>
    <row r="327" spans="1:40" ht="15.75" customHeight="1">
      <c r="A327" s="843"/>
      <c r="B327" s="844"/>
      <c r="C327" s="845"/>
      <c r="D327" s="846"/>
      <c r="E327" s="843"/>
      <c r="F327" s="843"/>
      <c r="G327" s="843"/>
      <c r="H327" s="846"/>
      <c r="I327" s="846"/>
      <c r="J327" s="846"/>
      <c r="K327" s="847"/>
      <c r="L327" s="848"/>
      <c r="M327" s="843"/>
      <c r="N327" s="843"/>
      <c r="O327" s="843"/>
      <c r="P327" s="843"/>
      <c r="Q327" s="843"/>
      <c r="R327" s="843"/>
      <c r="S327" s="843"/>
      <c r="T327" s="843"/>
      <c r="U327" s="843"/>
      <c r="V327" s="843"/>
      <c r="W327" s="843"/>
      <c r="X327" s="843"/>
      <c r="Y327" s="843"/>
      <c r="Z327" s="1060"/>
      <c r="AA327" s="1060"/>
      <c r="AB327" s="843"/>
      <c r="AC327" s="843"/>
      <c r="AD327" s="843"/>
      <c r="AE327" s="843"/>
      <c r="AF327" s="843"/>
      <c r="AG327" s="843"/>
      <c r="AH327" s="843"/>
      <c r="AI327" s="843"/>
      <c r="AJ327" s="843"/>
      <c r="AK327" s="843"/>
      <c r="AL327" s="843"/>
      <c r="AM327" s="843"/>
      <c r="AN327" s="843"/>
    </row>
    <row r="328" spans="1:40" ht="15.75" customHeight="1">
      <c r="A328" s="843"/>
      <c r="B328" s="844"/>
      <c r="C328" s="845"/>
      <c r="D328" s="846"/>
      <c r="E328" s="843"/>
      <c r="F328" s="843"/>
      <c r="G328" s="843"/>
      <c r="H328" s="846"/>
      <c r="I328" s="846"/>
      <c r="J328" s="846"/>
      <c r="K328" s="847"/>
      <c r="L328" s="848"/>
      <c r="M328" s="843"/>
      <c r="N328" s="843"/>
      <c r="O328" s="843"/>
      <c r="P328" s="843"/>
      <c r="Q328" s="843"/>
      <c r="R328" s="843"/>
      <c r="S328" s="843"/>
      <c r="T328" s="843"/>
      <c r="U328" s="843"/>
      <c r="V328" s="843"/>
      <c r="W328" s="843"/>
      <c r="X328" s="843"/>
      <c r="Y328" s="843"/>
      <c r="Z328" s="1060"/>
      <c r="AA328" s="1060"/>
      <c r="AB328" s="843"/>
      <c r="AC328" s="843"/>
      <c r="AD328" s="843"/>
      <c r="AE328" s="843"/>
      <c r="AF328" s="843"/>
      <c r="AG328" s="843"/>
      <c r="AH328" s="843"/>
      <c r="AI328" s="843"/>
      <c r="AJ328" s="843"/>
      <c r="AK328" s="843"/>
      <c r="AL328" s="843"/>
      <c r="AM328" s="843"/>
      <c r="AN328" s="843"/>
    </row>
    <row r="329" spans="1:40" ht="15.75" customHeight="1">
      <c r="A329" s="843"/>
      <c r="B329" s="844"/>
      <c r="C329" s="845"/>
      <c r="D329" s="846"/>
      <c r="E329" s="843"/>
      <c r="F329" s="843"/>
      <c r="G329" s="843"/>
      <c r="H329" s="846"/>
      <c r="I329" s="846"/>
      <c r="J329" s="846"/>
      <c r="K329" s="847"/>
      <c r="L329" s="848"/>
      <c r="M329" s="843"/>
      <c r="N329" s="843"/>
      <c r="O329" s="843"/>
      <c r="P329" s="843"/>
      <c r="Q329" s="843"/>
      <c r="R329" s="843"/>
      <c r="S329" s="843"/>
      <c r="T329" s="843"/>
      <c r="U329" s="843"/>
      <c r="V329" s="843"/>
      <c r="W329" s="843"/>
      <c r="X329" s="843"/>
      <c r="Y329" s="843"/>
      <c r="Z329" s="1060"/>
      <c r="AA329" s="1060"/>
      <c r="AB329" s="843"/>
      <c r="AC329" s="843"/>
      <c r="AD329" s="843"/>
      <c r="AE329" s="843"/>
      <c r="AF329" s="843"/>
      <c r="AG329" s="843"/>
      <c r="AH329" s="843"/>
      <c r="AI329" s="843"/>
      <c r="AJ329" s="843"/>
      <c r="AK329" s="843"/>
      <c r="AL329" s="843"/>
      <c r="AM329" s="843"/>
      <c r="AN329" s="843"/>
    </row>
    <row r="330" spans="1:40" ht="15.75" customHeight="1">
      <c r="A330" s="843"/>
      <c r="B330" s="844"/>
      <c r="C330" s="845"/>
      <c r="D330" s="846"/>
      <c r="E330" s="843"/>
      <c r="F330" s="843"/>
      <c r="G330" s="843"/>
      <c r="H330" s="846"/>
      <c r="I330" s="846"/>
      <c r="J330" s="846"/>
      <c r="K330" s="847"/>
      <c r="L330" s="848"/>
      <c r="M330" s="843"/>
      <c r="N330" s="843"/>
      <c r="O330" s="843"/>
      <c r="P330" s="843"/>
      <c r="Q330" s="843"/>
      <c r="R330" s="843"/>
      <c r="S330" s="843"/>
      <c r="T330" s="843"/>
      <c r="U330" s="843"/>
      <c r="V330" s="843"/>
      <c r="W330" s="843"/>
      <c r="X330" s="843"/>
      <c r="Y330" s="843"/>
      <c r="Z330" s="1060"/>
      <c r="AA330" s="1060"/>
      <c r="AB330" s="843"/>
      <c r="AC330" s="843"/>
      <c r="AD330" s="843"/>
      <c r="AE330" s="843"/>
      <c r="AF330" s="843"/>
      <c r="AG330" s="843"/>
      <c r="AH330" s="843"/>
      <c r="AI330" s="843"/>
      <c r="AJ330" s="843"/>
      <c r="AK330" s="843"/>
      <c r="AL330" s="843"/>
      <c r="AM330" s="843"/>
      <c r="AN330" s="843"/>
    </row>
    <row r="331" spans="1:40" ht="15.75" customHeight="1">
      <c r="A331" s="843"/>
      <c r="B331" s="844"/>
      <c r="C331" s="845"/>
      <c r="D331" s="846"/>
      <c r="E331" s="843"/>
      <c r="F331" s="843"/>
      <c r="G331" s="843"/>
      <c r="H331" s="846"/>
      <c r="I331" s="846"/>
      <c r="J331" s="846"/>
      <c r="K331" s="847"/>
      <c r="L331" s="848"/>
      <c r="M331" s="843"/>
      <c r="N331" s="843"/>
      <c r="O331" s="843"/>
      <c r="P331" s="843"/>
      <c r="Q331" s="843"/>
      <c r="R331" s="843"/>
      <c r="S331" s="843"/>
      <c r="T331" s="843"/>
      <c r="U331" s="843"/>
      <c r="V331" s="843"/>
      <c r="W331" s="843"/>
      <c r="X331" s="843"/>
      <c r="Y331" s="843"/>
      <c r="Z331" s="1060"/>
      <c r="AA331" s="1060"/>
      <c r="AB331" s="843"/>
      <c r="AC331" s="843"/>
      <c r="AD331" s="843"/>
      <c r="AE331" s="843"/>
      <c r="AF331" s="843"/>
      <c r="AG331" s="843"/>
      <c r="AH331" s="843"/>
      <c r="AI331" s="843"/>
      <c r="AJ331" s="843"/>
      <c r="AK331" s="843"/>
      <c r="AL331" s="843"/>
      <c r="AM331" s="843"/>
      <c r="AN331" s="843"/>
    </row>
    <row r="332" spans="1:40" ht="15.75" customHeight="1">
      <c r="A332" s="843"/>
      <c r="B332" s="844"/>
      <c r="C332" s="845"/>
      <c r="D332" s="846"/>
      <c r="E332" s="843"/>
      <c r="F332" s="843"/>
      <c r="G332" s="843"/>
      <c r="H332" s="846"/>
      <c r="I332" s="846"/>
      <c r="J332" s="846"/>
      <c r="K332" s="847"/>
      <c r="L332" s="848"/>
      <c r="M332" s="843"/>
      <c r="N332" s="843"/>
      <c r="O332" s="843"/>
      <c r="P332" s="843"/>
      <c r="Q332" s="843"/>
      <c r="R332" s="843"/>
      <c r="S332" s="843"/>
      <c r="T332" s="843"/>
      <c r="U332" s="843"/>
      <c r="V332" s="843"/>
      <c r="W332" s="843"/>
      <c r="X332" s="843"/>
      <c r="Y332" s="843"/>
      <c r="Z332" s="1060"/>
      <c r="AA332" s="1060"/>
      <c r="AB332" s="843"/>
      <c r="AC332" s="843"/>
      <c r="AD332" s="843"/>
      <c r="AE332" s="843"/>
      <c r="AF332" s="843"/>
      <c r="AG332" s="843"/>
      <c r="AH332" s="843"/>
      <c r="AI332" s="843"/>
      <c r="AJ332" s="843"/>
      <c r="AK332" s="843"/>
      <c r="AL332" s="843"/>
      <c r="AM332" s="843"/>
      <c r="AN332" s="843"/>
    </row>
    <row r="333" spans="1:40" ht="15.75" customHeight="1">
      <c r="A333" s="843"/>
      <c r="B333" s="844"/>
      <c r="C333" s="845"/>
      <c r="D333" s="846"/>
      <c r="E333" s="843"/>
      <c r="F333" s="843"/>
      <c r="G333" s="843"/>
      <c r="H333" s="846"/>
      <c r="I333" s="846"/>
      <c r="J333" s="846"/>
      <c r="K333" s="847"/>
      <c r="L333" s="848"/>
      <c r="M333" s="843"/>
      <c r="N333" s="843"/>
      <c r="O333" s="843"/>
      <c r="P333" s="843"/>
      <c r="Q333" s="843"/>
      <c r="R333" s="843"/>
      <c r="S333" s="843"/>
      <c r="T333" s="843"/>
      <c r="U333" s="843"/>
      <c r="V333" s="843"/>
      <c r="W333" s="843"/>
      <c r="X333" s="843"/>
      <c r="Y333" s="843"/>
      <c r="Z333" s="1060"/>
      <c r="AA333" s="1060"/>
      <c r="AB333" s="843"/>
      <c r="AC333" s="843"/>
      <c r="AD333" s="843"/>
      <c r="AE333" s="843"/>
      <c r="AF333" s="843"/>
      <c r="AG333" s="843"/>
      <c r="AH333" s="843"/>
      <c r="AI333" s="843"/>
      <c r="AJ333" s="843"/>
      <c r="AK333" s="843"/>
      <c r="AL333" s="843"/>
      <c r="AM333" s="843"/>
      <c r="AN333" s="843"/>
    </row>
    <row r="334" spans="1:40" ht="15.75" customHeight="1">
      <c r="A334" s="843"/>
      <c r="B334" s="844"/>
      <c r="C334" s="845"/>
      <c r="D334" s="846"/>
      <c r="E334" s="843"/>
      <c r="F334" s="843"/>
      <c r="G334" s="843"/>
      <c r="H334" s="846"/>
      <c r="I334" s="846"/>
      <c r="J334" s="846"/>
      <c r="K334" s="847"/>
      <c r="L334" s="848"/>
      <c r="M334" s="843"/>
      <c r="N334" s="843"/>
      <c r="O334" s="843"/>
      <c r="P334" s="843"/>
      <c r="Q334" s="843"/>
      <c r="R334" s="843"/>
      <c r="S334" s="843"/>
      <c r="T334" s="843"/>
      <c r="U334" s="843"/>
      <c r="V334" s="843"/>
      <c r="W334" s="843"/>
      <c r="X334" s="843"/>
      <c r="Y334" s="843"/>
      <c r="Z334" s="1060"/>
      <c r="AA334" s="1060"/>
      <c r="AB334" s="843"/>
      <c r="AC334" s="843"/>
      <c r="AD334" s="843"/>
      <c r="AE334" s="843"/>
      <c r="AF334" s="843"/>
      <c r="AG334" s="843"/>
      <c r="AH334" s="843"/>
      <c r="AI334" s="843"/>
      <c r="AJ334" s="843"/>
      <c r="AK334" s="843"/>
      <c r="AL334" s="843"/>
      <c r="AM334" s="843"/>
      <c r="AN334" s="843"/>
    </row>
    <row r="335" spans="1:40" ht="15.75" customHeight="1">
      <c r="A335" s="843"/>
      <c r="B335" s="844"/>
      <c r="C335" s="845"/>
      <c r="D335" s="846"/>
      <c r="E335" s="843"/>
      <c r="F335" s="843"/>
      <c r="G335" s="843"/>
      <c r="H335" s="846"/>
      <c r="I335" s="846"/>
      <c r="J335" s="846"/>
      <c r="K335" s="847"/>
      <c r="L335" s="848"/>
      <c r="M335" s="843"/>
      <c r="N335" s="843"/>
      <c r="O335" s="843"/>
      <c r="P335" s="843"/>
      <c r="Q335" s="843"/>
      <c r="R335" s="843"/>
      <c r="S335" s="843"/>
      <c r="T335" s="843"/>
      <c r="U335" s="843"/>
      <c r="V335" s="843"/>
      <c r="W335" s="843"/>
      <c r="X335" s="843"/>
      <c r="Y335" s="843"/>
      <c r="Z335" s="1060"/>
      <c r="AA335" s="1060"/>
      <c r="AB335" s="843"/>
      <c r="AC335" s="843"/>
      <c r="AD335" s="843"/>
      <c r="AE335" s="843"/>
      <c r="AF335" s="843"/>
      <c r="AG335" s="843"/>
      <c r="AH335" s="843"/>
      <c r="AI335" s="843"/>
      <c r="AJ335" s="843"/>
      <c r="AK335" s="843"/>
      <c r="AL335" s="843"/>
      <c r="AM335" s="843"/>
      <c r="AN335" s="843"/>
    </row>
    <row r="336" spans="1:40" ht="15.75" customHeight="1">
      <c r="A336" s="843"/>
      <c r="B336" s="844"/>
      <c r="C336" s="845"/>
      <c r="D336" s="846"/>
      <c r="E336" s="843"/>
      <c r="F336" s="843"/>
      <c r="G336" s="843"/>
      <c r="H336" s="846"/>
      <c r="I336" s="846"/>
      <c r="J336" s="846"/>
      <c r="K336" s="847"/>
      <c r="L336" s="848"/>
      <c r="M336" s="843"/>
      <c r="N336" s="843"/>
      <c r="O336" s="843"/>
      <c r="P336" s="843"/>
      <c r="Q336" s="843"/>
      <c r="R336" s="843"/>
      <c r="S336" s="843"/>
      <c r="T336" s="843"/>
      <c r="U336" s="843"/>
      <c r="V336" s="843"/>
      <c r="W336" s="843"/>
      <c r="X336" s="843"/>
      <c r="Y336" s="843"/>
      <c r="Z336" s="1060"/>
      <c r="AA336" s="1060"/>
      <c r="AB336" s="843"/>
      <c r="AC336" s="843"/>
      <c r="AD336" s="843"/>
      <c r="AE336" s="843"/>
      <c r="AF336" s="843"/>
      <c r="AG336" s="843"/>
      <c r="AH336" s="843"/>
      <c r="AI336" s="843"/>
      <c r="AJ336" s="843"/>
      <c r="AK336" s="843"/>
      <c r="AL336" s="843"/>
      <c r="AM336" s="843"/>
      <c r="AN336" s="843"/>
    </row>
    <row r="337" spans="1:40" ht="15.75" customHeight="1">
      <c r="A337" s="843"/>
      <c r="B337" s="844"/>
      <c r="C337" s="845"/>
      <c r="D337" s="846"/>
      <c r="E337" s="843"/>
      <c r="F337" s="843"/>
      <c r="G337" s="843"/>
      <c r="H337" s="846"/>
      <c r="I337" s="846"/>
      <c r="J337" s="846"/>
      <c r="K337" s="847"/>
      <c r="L337" s="848"/>
      <c r="M337" s="843"/>
      <c r="N337" s="843"/>
      <c r="O337" s="843"/>
      <c r="P337" s="843"/>
      <c r="Q337" s="843"/>
      <c r="R337" s="843"/>
      <c r="S337" s="843"/>
      <c r="T337" s="843"/>
      <c r="U337" s="843"/>
      <c r="V337" s="843"/>
      <c r="W337" s="843"/>
      <c r="X337" s="843"/>
      <c r="Y337" s="843"/>
      <c r="Z337" s="1060"/>
      <c r="AA337" s="1060"/>
      <c r="AB337" s="843"/>
      <c r="AC337" s="843"/>
      <c r="AD337" s="843"/>
      <c r="AE337" s="843"/>
      <c r="AF337" s="843"/>
      <c r="AG337" s="843"/>
      <c r="AH337" s="843"/>
      <c r="AI337" s="843"/>
      <c r="AJ337" s="843"/>
      <c r="AK337" s="843"/>
      <c r="AL337" s="843"/>
      <c r="AM337" s="843"/>
      <c r="AN337" s="843"/>
    </row>
    <row r="338" spans="1:40" ht="15.75" customHeight="1">
      <c r="A338" s="843"/>
      <c r="B338" s="844"/>
      <c r="C338" s="845"/>
      <c r="D338" s="846"/>
      <c r="E338" s="843"/>
      <c r="F338" s="843"/>
      <c r="G338" s="843"/>
      <c r="H338" s="846"/>
      <c r="I338" s="846"/>
      <c r="J338" s="846"/>
      <c r="K338" s="847"/>
      <c r="L338" s="848"/>
      <c r="M338" s="843"/>
      <c r="N338" s="843"/>
      <c r="O338" s="843"/>
      <c r="P338" s="843"/>
      <c r="Q338" s="843"/>
      <c r="R338" s="843"/>
      <c r="S338" s="843"/>
      <c r="T338" s="843"/>
      <c r="U338" s="843"/>
      <c r="V338" s="843"/>
      <c r="W338" s="843"/>
      <c r="X338" s="843"/>
      <c r="Y338" s="843"/>
      <c r="Z338" s="1060"/>
      <c r="AA338" s="1060"/>
      <c r="AB338" s="843"/>
      <c r="AC338" s="843"/>
      <c r="AD338" s="843"/>
      <c r="AE338" s="843"/>
      <c r="AF338" s="843"/>
      <c r="AG338" s="843"/>
      <c r="AH338" s="843"/>
      <c r="AI338" s="843"/>
      <c r="AJ338" s="843"/>
      <c r="AK338" s="843"/>
      <c r="AL338" s="843"/>
      <c r="AM338" s="843"/>
      <c r="AN338" s="843"/>
    </row>
    <row r="339" spans="1:40" ht="15.75" customHeight="1">
      <c r="A339" s="843"/>
      <c r="B339" s="844"/>
      <c r="C339" s="845"/>
      <c r="D339" s="846"/>
      <c r="E339" s="843"/>
      <c r="F339" s="843"/>
      <c r="G339" s="843"/>
      <c r="H339" s="846"/>
      <c r="I339" s="846"/>
      <c r="J339" s="846"/>
      <c r="K339" s="847"/>
      <c r="L339" s="848"/>
      <c r="M339" s="843"/>
      <c r="N339" s="843"/>
      <c r="O339" s="843"/>
      <c r="P339" s="843"/>
      <c r="Q339" s="843"/>
      <c r="R339" s="843"/>
      <c r="S339" s="843"/>
      <c r="T339" s="843"/>
      <c r="U339" s="843"/>
      <c r="V339" s="843"/>
      <c r="W339" s="843"/>
      <c r="X339" s="843"/>
      <c r="Y339" s="843"/>
      <c r="Z339" s="1060"/>
      <c r="AA339" s="1060"/>
      <c r="AB339" s="843"/>
      <c r="AC339" s="843"/>
      <c r="AD339" s="843"/>
      <c r="AE339" s="843"/>
      <c r="AF339" s="843"/>
      <c r="AG339" s="843"/>
      <c r="AH339" s="843"/>
      <c r="AI339" s="843"/>
      <c r="AJ339" s="843"/>
      <c r="AK339" s="843"/>
      <c r="AL339" s="843"/>
      <c r="AM339" s="843"/>
      <c r="AN339" s="843"/>
    </row>
    <row r="340" spans="1:40" ht="15.75" customHeight="1">
      <c r="A340" s="843"/>
      <c r="B340" s="844"/>
      <c r="C340" s="845"/>
      <c r="D340" s="846"/>
      <c r="E340" s="843"/>
      <c r="F340" s="843"/>
      <c r="G340" s="843"/>
      <c r="H340" s="846"/>
      <c r="I340" s="846"/>
      <c r="J340" s="846"/>
      <c r="K340" s="847"/>
      <c r="L340" s="848"/>
      <c r="M340" s="843"/>
      <c r="N340" s="843"/>
      <c r="O340" s="843"/>
      <c r="P340" s="843"/>
      <c r="Q340" s="843"/>
      <c r="R340" s="843"/>
      <c r="S340" s="843"/>
      <c r="T340" s="843"/>
      <c r="U340" s="843"/>
      <c r="V340" s="843"/>
      <c r="W340" s="843"/>
      <c r="X340" s="843"/>
      <c r="Y340" s="843"/>
      <c r="Z340" s="1060"/>
      <c r="AA340" s="1060"/>
      <c r="AB340" s="843"/>
      <c r="AC340" s="843"/>
      <c r="AD340" s="843"/>
      <c r="AE340" s="843"/>
      <c r="AF340" s="843"/>
      <c r="AG340" s="843"/>
      <c r="AH340" s="843"/>
      <c r="AI340" s="843"/>
      <c r="AJ340" s="843"/>
      <c r="AK340" s="843"/>
      <c r="AL340" s="843"/>
      <c r="AM340" s="843"/>
      <c r="AN340" s="843"/>
    </row>
    <row r="341" spans="1:40" ht="15.75" customHeight="1">
      <c r="A341" s="843"/>
      <c r="B341" s="844"/>
      <c r="C341" s="845"/>
      <c r="D341" s="846"/>
      <c r="E341" s="843"/>
      <c r="F341" s="843"/>
      <c r="G341" s="843"/>
      <c r="H341" s="846"/>
      <c r="I341" s="846"/>
      <c r="J341" s="846"/>
      <c r="K341" s="847"/>
      <c r="L341" s="848"/>
      <c r="M341" s="843"/>
      <c r="N341" s="843"/>
      <c r="O341" s="843"/>
      <c r="P341" s="843"/>
      <c r="Q341" s="843"/>
      <c r="R341" s="843"/>
      <c r="S341" s="843"/>
      <c r="T341" s="843"/>
      <c r="U341" s="843"/>
      <c r="V341" s="843"/>
      <c r="W341" s="843"/>
      <c r="X341" s="843"/>
      <c r="Y341" s="843"/>
      <c r="Z341" s="1060"/>
      <c r="AA341" s="1060"/>
      <c r="AB341" s="843"/>
      <c r="AC341" s="843"/>
      <c r="AD341" s="843"/>
      <c r="AE341" s="843"/>
      <c r="AF341" s="843"/>
      <c r="AG341" s="843"/>
      <c r="AH341" s="843"/>
      <c r="AI341" s="843"/>
      <c r="AJ341" s="843"/>
      <c r="AK341" s="843"/>
      <c r="AL341" s="843"/>
      <c r="AM341" s="843"/>
      <c r="AN341" s="843"/>
    </row>
    <row r="342" spans="1:40" ht="15.75" customHeight="1">
      <c r="A342" s="843"/>
      <c r="B342" s="844"/>
      <c r="C342" s="845"/>
      <c r="D342" s="846"/>
      <c r="E342" s="843"/>
      <c r="F342" s="843"/>
      <c r="G342" s="843"/>
      <c r="H342" s="846"/>
      <c r="I342" s="846"/>
      <c r="J342" s="846"/>
      <c r="K342" s="847"/>
      <c r="L342" s="848"/>
      <c r="M342" s="843"/>
      <c r="N342" s="843"/>
      <c r="O342" s="843"/>
      <c r="P342" s="843"/>
      <c r="Q342" s="843"/>
      <c r="R342" s="843"/>
      <c r="S342" s="843"/>
      <c r="T342" s="843"/>
      <c r="U342" s="843"/>
      <c r="V342" s="843"/>
      <c r="W342" s="843"/>
      <c r="X342" s="843"/>
      <c r="Y342" s="843"/>
      <c r="Z342" s="1060"/>
      <c r="AA342" s="1060"/>
      <c r="AB342" s="843"/>
      <c r="AC342" s="843"/>
      <c r="AD342" s="843"/>
      <c r="AE342" s="843"/>
      <c r="AF342" s="843"/>
      <c r="AG342" s="843"/>
      <c r="AH342" s="843"/>
      <c r="AI342" s="843"/>
      <c r="AJ342" s="843"/>
      <c r="AK342" s="843"/>
      <c r="AL342" s="843"/>
      <c r="AM342" s="843"/>
      <c r="AN342" s="843"/>
    </row>
    <row r="343" spans="1:40" ht="15.75" customHeight="1">
      <c r="A343" s="843"/>
      <c r="B343" s="844"/>
      <c r="C343" s="845"/>
      <c r="D343" s="846"/>
      <c r="E343" s="843"/>
      <c r="F343" s="843"/>
      <c r="G343" s="843"/>
      <c r="H343" s="846"/>
      <c r="I343" s="846"/>
      <c r="J343" s="846"/>
      <c r="K343" s="847"/>
      <c r="L343" s="848"/>
      <c r="M343" s="843"/>
      <c r="N343" s="843"/>
      <c r="O343" s="843"/>
      <c r="P343" s="843"/>
      <c r="Q343" s="843"/>
      <c r="R343" s="843"/>
      <c r="S343" s="843"/>
      <c r="T343" s="843"/>
      <c r="U343" s="843"/>
      <c r="V343" s="843"/>
      <c r="W343" s="843"/>
      <c r="X343" s="843"/>
      <c r="Y343" s="843"/>
      <c r="Z343" s="1060"/>
      <c r="AA343" s="1060"/>
      <c r="AB343" s="843"/>
      <c r="AC343" s="843"/>
      <c r="AD343" s="843"/>
      <c r="AE343" s="843"/>
      <c r="AF343" s="843"/>
      <c r="AG343" s="843"/>
      <c r="AH343" s="843"/>
      <c r="AI343" s="843"/>
      <c r="AJ343" s="843"/>
      <c r="AK343" s="843"/>
      <c r="AL343" s="843"/>
      <c r="AM343" s="843"/>
      <c r="AN343" s="843"/>
    </row>
    <row r="344" spans="1:40" ht="15.75" customHeight="1">
      <c r="A344" s="843"/>
      <c r="B344" s="844"/>
      <c r="C344" s="845"/>
      <c r="D344" s="846"/>
      <c r="E344" s="843"/>
      <c r="F344" s="843"/>
      <c r="G344" s="843"/>
      <c r="H344" s="846"/>
      <c r="I344" s="846"/>
      <c r="J344" s="846"/>
      <c r="K344" s="847"/>
      <c r="L344" s="848"/>
      <c r="M344" s="843"/>
      <c r="N344" s="843"/>
      <c r="O344" s="843"/>
      <c r="P344" s="843"/>
      <c r="Q344" s="843"/>
      <c r="R344" s="843"/>
      <c r="S344" s="843"/>
      <c r="T344" s="843"/>
      <c r="U344" s="843"/>
      <c r="V344" s="843"/>
      <c r="W344" s="843"/>
      <c r="X344" s="843"/>
      <c r="Y344" s="843"/>
      <c r="Z344" s="1060"/>
      <c r="AA344" s="1060"/>
      <c r="AB344" s="843"/>
      <c r="AC344" s="843"/>
      <c r="AD344" s="843"/>
      <c r="AE344" s="843"/>
      <c r="AF344" s="843"/>
      <c r="AG344" s="843"/>
      <c r="AH344" s="843"/>
      <c r="AI344" s="843"/>
      <c r="AJ344" s="843"/>
      <c r="AK344" s="843"/>
      <c r="AL344" s="843"/>
      <c r="AM344" s="843"/>
      <c r="AN344" s="843"/>
    </row>
    <row r="345" spans="1:40" ht="15.75" customHeight="1">
      <c r="A345" s="843"/>
      <c r="B345" s="844"/>
      <c r="C345" s="845"/>
      <c r="D345" s="846"/>
      <c r="E345" s="843"/>
      <c r="F345" s="843"/>
      <c r="G345" s="843"/>
      <c r="H345" s="846"/>
      <c r="I345" s="846"/>
      <c r="J345" s="846"/>
      <c r="K345" s="847"/>
      <c r="L345" s="848"/>
      <c r="M345" s="843"/>
      <c r="N345" s="843"/>
      <c r="O345" s="843"/>
      <c r="P345" s="843"/>
      <c r="Q345" s="843"/>
      <c r="R345" s="843"/>
      <c r="S345" s="843"/>
      <c r="T345" s="843"/>
      <c r="U345" s="843"/>
      <c r="V345" s="843"/>
      <c r="W345" s="843"/>
      <c r="X345" s="843"/>
      <c r="Y345" s="843"/>
      <c r="Z345" s="1060"/>
      <c r="AA345" s="1060"/>
      <c r="AB345" s="843"/>
      <c r="AC345" s="843"/>
      <c r="AD345" s="843"/>
      <c r="AE345" s="843"/>
      <c r="AF345" s="843"/>
      <c r="AG345" s="843"/>
      <c r="AH345" s="843"/>
      <c r="AI345" s="843"/>
      <c r="AJ345" s="843"/>
      <c r="AK345" s="843"/>
      <c r="AL345" s="843"/>
      <c r="AM345" s="843"/>
      <c r="AN345" s="843"/>
    </row>
    <row r="346" spans="1:40" ht="15.75" customHeight="1">
      <c r="A346" s="843"/>
      <c r="B346" s="844"/>
      <c r="C346" s="845"/>
      <c r="D346" s="846"/>
      <c r="E346" s="843"/>
      <c r="F346" s="843"/>
      <c r="G346" s="843"/>
      <c r="H346" s="846"/>
      <c r="I346" s="846"/>
      <c r="J346" s="846"/>
      <c r="K346" s="847"/>
      <c r="L346" s="848"/>
      <c r="M346" s="843"/>
      <c r="N346" s="843"/>
      <c r="O346" s="843"/>
      <c r="P346" s="843"/>
      <c r="Q346" s="843"/>
      <c r="R346" s="843"/>
      <c r="S346" s="843"/>
      <c r="T346" s="843"/>
      <c r="U346" s="843"/>
      <c r="V346" s="843"/>
      <c r="W346" s="843"/>
      <c r="X346" s="843"/>
      <c r="Y346" s="843"/>
      <c r="Z346" s="1060"/>
      <c r="AA346" s="1060"/>
      <c r="AB346" s="843"/>
      <c r="AC346" s="843"/>
      <c r="AD346" s="843"/>
      <c r="AE346" s="843"/>
      <c r="AF346" s="843"/>
      <c r="AG346" s="843"/>
      <c r="AH346" s="843"/>
      <c r="AI346" s="843"/>
      <c r="AJ346" s="843"/>
      <c r="AK346" s="843"/>
      <c r="AL346" s="843"/>
      <c r="AM346" s="843"/>
      <c r="AN346" s="843"/>
    </row>
    <row r="347" spans="1:40" ht="15.75" customHeight="1">
      <c r="A347" s="843"/>
      <c r="B347" s="844"/>
      <c r="C347" s="845"/>
      <c r="D347" s="846"/>
      <c r="E347" s="843"/>
      <c r="F347" s="843"/>
      <c r="G347" s="843"/>
      <c r="H347" s="846"/>
      <c r="I347" s="846"/>
      <c r="J347" s="846"/>
      <c r="K347" s="847"/>
      <c r="L347" s="848"/>
      <c r="M347" s="843"/>
      <c r="N347" s="843"/>
      <c r="O347" s="843"/>
      <c r="P347" s="843"/>
      <c r="Q347" s="843"/>
      <c r="R347" s="843"/>
      <c r="S347" s="843"/>
      <c r="T347" s="843"/>
      <c r="U347" s="843"/>
      <c r="V347" s="843"/>
      <c r="W347" s="843"/>
      <c r="X347" s="843"/>
      <c r="Y347" s="843"/>
      <c r="Z347" s="1060"/>
      <c r="AA347" s="1060"/>
      <c r="AB347" s="843"/>
      <c r="AC347" s="843"/>
      <c r="AD347" s="843"/>
      <c r="AE347" s="843"/>
      <c r="AF347" s="843"/>
      <c r="AG347" s="843"/>
      <c r="AH347" s="843"/>
      <c r="AI347" s="843"/>
      <c r="AJ347" s="843"/>
      <c r="AK347" s="843"/>
      <c r="AL347" s="843"/>
      <c r="AM347" s="843"/>
      <c r="AN347" s="843"/>
    </row>
    <row r="348" spans="1:40" ht="15.75" customHeight="1">
      <c r="A348" s="843"/>
      <c r="B348" s="844"/>
      <c r="C348" s="845"/>
      <c r="D348" s="846"/>
      <c r="E348" s="843"/>
      <c r="F348" s="843"/>
      <c r="G348" s="843"/>
      <c r="H348" s="846"/>
      <c r="I348" s="846"/>
      <c r="J348" s="846"/>
      <c r="K348" s="847"/>
      <c r="L348" s="848"/>
      <c r="M348" s="843"/>
      <c r="N348" s="843"/>
      <c r="O348" s="843"/>
      <c r="P348" s="843"/>
      <c r="Q348" s="843"/>
      <c r="R348" s="843"/>
      <c r="S348" s="843"/>
      <c r="T348" s="843"/>
      <c r="U348" s="843"/>
      <c r="V348" s="843"/>
      <c r="W348" s="843"/>
      <c r="X348" s="843"/>
      <c r="Y348" s="843"/>
      <c r="Z348" s="1060"/>
      <c r="AA348" s="1060"/>
      <c r="AB348" s="843"/>
      <c r="AC348" s="843"/>
      <c r="AD348" s="843"/>
      <c r="AE348" s="843"/>
      <c r="AF348" s="843"/>
      <c r="AG348" s="843"/>
      <c r="AH348" s="843"/>
      <c r="AI348" s="843"/>
      <c r="AJ348" s="843"/>
      <c r="AK348" s="843"/>
      <c r="AL348" s="843"/>
      <c r="AM348" s="843"/>
      <c r="AN348" s="843"/>
    </row>
    <row r="349" spans="1:40" ht="15.75" customHeight="1">
      <c r="A349" s="843"/>
      <c r="B349" s="844"/>
      <c r="C349" s="845"/>
      <c r="D349" s="846"/>
      <c r="E349" s="843"/>
      <c r="F349" s="843"/>
      <c r="G349" s="843"/>
      <c r="H349" s="846"/>
      <c r="I349" s="846"/>
      <c r="J349" s="846"/>
      <c r="K349" s="847"/>
      <c r="L349" s="848"/>
      <c r="M349" s="843"/>
      <c r="N349" s="843"/>
      <c r="O349" s="843"/>
      <c r="P349" s="843"/>
      <c r="Q349" s="843"/>
      <c r="R349" s="843"/>
      <c r="S349" s="843"/>
      <c r="T349" s="843"/>
      <c r="U349" s="843"/>
      <c r="V349" s="843"/>
      <c r="W349" s="843"/>
      <c r="X349" s="843"/>
      <c r="Y349" s="843"/>
      <c r="Z349" s="1060"/>
      <c r="AA349" s="1060"/>
      <c r="AB349" s="843"/>
      <c r="AC349" s="843"/>
      <c r="AD349" s="843"/>
      <c r="AE349" s="843"/>
      <c r="AF349" s="843"/>
      <c r="AG349" s="843"/>
      <c r="AH349" s="843"/>
      <c r="AI349" s="843"/>
      <c r="AJ349" s="843"/>
      <c r="AK349" s="843"/>
      <c r="AL349" s="843"/>
      <c r="AM349" s="843"/>
      <c r="AN349" s="843"/>
    </row>
    <row r="350" spans="1:40" ht="15.75" customHeight="1">
      <c r="A350" s="843"/>
      <c r="B350" s="844"/>
      <c r="C350" s="845"/>
      <c r="D350" s="846"/>
      <c r="E350" s="843"/>
      <c r="F350" s="843"/>
      <c r="G350" s="843"/>
      <c r="H350" s="846"/>
      <c r="I350" s="846"/>
      <c r="J350" s="846"/>
      <c r="K350" s="847"/>
      <c r="L350" s="848"/>
      <c r="M350" s="843"/>
      <c r="N350" s="843"/>
      <c r="O350" s="843"/>
      <c r="P350" s="843"/>
      <c r="Q350" s="843"/>
      <c r="R350" s="843"/>
      <c r="S350" s="843"/>
      <c r="T350" s="843"/>
      <c r="U350" s="843"/>
      <c r="V350" s="843"/>
      <c r="W350" s="843"/>
      <c r="X350" s="843"/>
      <c r="Y350" s="843"/>
      <c r="Z350" s="1060"/>
      <c r="AA350" s="1060"/>
      <c r="AB350" s="843"/>
      <c r="AC350" s="843"/>
      <c r="AD350" s="843"/>
      <c r="AE350" s="843"/>
      <c r="AF350" s="843"/>
      <c r="AG350" s="843"/>
      <c r="AH350" s="843"/>
      <c r="AI350" s="843"/>
      <c r="AJ350" s="843"/>
      <c r="AK350" s="843"/>
      <c r="AL350" s="843"/>
      <c r="AM350" s="843"/>
      <c r="AN350" s="843"/>
    </row>
    <row r="351" spans="1:40" ht="15.75" customHeight="1">
      <c r="A351" s="843"/>
      <c r="B351" s="844"/>
      <c r="C351" s="845"/>
      <c r="D351" s="846"/>
      <c r="E351" s="843"/>
      <c r="F351" s="843"/>
      <c r="G351" s="843"/>
      <c r="H351" s="846"/>
      <c r="I351" s="846"/>
      <c r="J351" s="846"/>
      <c r="K351" s="847"/>
      <c r="L351" s="848"/>
      <c r="M351" s="843"/>
      <c r="N351" s="843"/>
      <c r="O351" s="843"/>
      <c r="P351" s="843"/>
      <c r="Q351" s="843"/>
      <c r="R351" s="843"/>
      <c r="S351" s="843"/>
      <c r="T351" s="843"/>
      <c r="U351" s="843"/>
      <c r="V351" s="843"/>
      <c r="W351" s="843"/>
      <c r="X351" s="843"/>
      <c r="Y351" s="843"/>
      <c r="Z351" s="1060"/>
      <c r="AA351" s="1060"/>
      <c r="AB351" s="843"/>
      <c r="AC351" s="843"/>
      <c r="AD351" s="843"/>
      <c r="AE351" s="843"/>
      <c r="AF351" s="843"/>
      <c r="AG351" s="843"/>
      <c r="AH351" s="843"/>
      <c r="AI351" s="843"/>
      <c r="AJ351" s="843"/>
      <c r="AK351" s="843"/>
      <c r="AL351" s="843"/>
      <c r="AM351" s="843"/>
      <c r="AN351" s="843"/>
    </row>
    <row r="352" spans="1:40" ht="15.75" customHeight="1">
      <c r="A352" s="843"/>
      <c r="B352" s="844"/>
      <c r="C352" s="845"/>
      <c r="D352" s="846"/>
      <c r="E352" s="843"/>
      <c r="F352" s="843"/>
      <c r="G352" s="843"/>
      <c r="H352" s="846"/>
      <c r="I352" s="846"/>
      <c r="J352" s="846"/>
      <c r="K352" s="847"/>
      <c r="L352" s="848"/>
      <c r="M352" s="843"/>
      <c r="N352" s="843"/>
      <c r="O352" s="843"/>
      <c r="P352" s="843"/>
      <c r="Q352" s="843"/>
      <c r="R352" s="843"/>
      <c r="S352" s="843"/>
      <c r="T352" s="843"/>
      <c r="U352" s="843"/>
      <c r="V352" s="843"/>
      <c r="W352" s="843"/>
      <c r="X352" s="843"/>
      <c r="Y352" s="843"/>
      <c r="Z352" s="1060"/>
      <c r="AA352" s="1060"/>
      <c r="AB352" s="843"/>
      <c r="AC352" s="843"/>
      <c r="AD352" s="843"/>
      <c r="AE352" s="843"/>
      <c r="AF352" s="843"/>
      <c r="AG352" s="843"/>
      <c r="AH352" s="843"/>
      <c r="AI352" s="843"/>
      <c r="AJ352" s="843"/>
      <c r="AK352" s="843"/>
      <c r="AL352" s="843"/>
      <c r="AM352" s="843"/>
      <c r="AN352" s="843"/>
    </row>
    <row r="353" spans="1:40" ht="15.75" customHeight="1">
      <c r="A353" s="843"/>
      <c r="B353" s="844"/>
      <c r="C353" s="845"/>
      <c r="D353" s="846"/>
      <c r="E353" s="843"/>
      <c r="F353" s="843"/>
      <c r="G353" s="843"/>
      <c r="H353" s="846"/>
      <c r="I353" s="846"/>
      <c r="J353" s="846"/>
      <c r="K353" s="847"/>
      <c r="L353" s="848"/>
      <c r="M353" s="843"/>
      <c r="N353" s="843"/>
      <c r="O353" s="843"/>
      <c r="P353" s="843"/>
      <c r="Q353" s="843"/>
      <c r="R353" s="843"/>
      <c r="S353" s="843"/>
      <c r="T353" s="843"/>
      <c r="U353" s="843"/>
      <c r="V353" s="843"/>
      <c r="W353" s="843"/>
      <c r="X353" s="843"/>
      <c r="Y353" s="843"/>
      <c r="Z353" s="1060"/>
      <c r="AA353" s="1060"/>
      <c r="AB353" s="843"/>
      <c r="AC353" s="843"/>
      <c r="AD353" s="843"/>
      <c r="AE353" s="843"/>
      <c r="AF353" s="843"/>
      <c r="AG353" s="843"/>
      <c r="AH353" s="843"/>
      <c r="AI353" s="843"/>
      <c r="AJ353" s="843"/>
      <c r="AK353" s="843"/>
      <c r="AL353" s="843"/>
      <c r="AM353" s="843"/>
      <c r="AN353" s="843"/>
    </row>
    <row r="354" spans="1:40" ht="15.75" customHeight="1">
      <c r="A354" s="843"/>
      <c r="B354" s="844"/>
      <c r="C354" s="845"/>
      <c r="D354" s="846"/>
      <c r="E354" s="843"/>
      <c r="F354" s="843"/>
      <c r="G354" s="843"/>
      <c r="H354" s="846"/>
      <c r="I354" s="846"/>
      <c r="J354" s="846"/>
      <c r="K354" s="847"/>
      <c r="L354" s="848"/>
      <c r="M354" s="843"/>
      <c r="N354" s="843"/>
      <c r="O354" s="843"/>
      <c r="P354" s="843"/>
      <c r="Q354" s="843"/>
      <c r="R354" s="843"/>
      <c r="S354" s="843"/>
      <c r="T354" s="843"/>
      <c r="U354" s="843"/>
      <c r="V354" s="843"/>
      <c r="W354" s="843"/>
      <c r="X354" s="843"/>
      <c r="Y354" s="843"/>
      <c r="Z354" s="1060"/>
      <c r="AA354" s="1060"/>
      <c r="AB354" s="843"/>
      <c r="AC354" s="843"/>
      <c r="AD354" s="843"/>
      <c r="AE354" s="843"/>
      <c r="AF354" s="843"/>
      <c r="AG354" s="843"/>
      <c r="AH354" s="843"/>
      <c r="AI354" s="843"/>
      <c r="AJ354" s="843"/>
      <c r="AK354" s="843"/>
      <c r="AL354" s="843"/>
      <c r="AM354" s="843"/>
      <c r="AN354" s="843"/>
    </row>
    <row r="355" spans="1:40" ht="15.75" customHeight="1">
      <c r="A355" s="843"/>
      <c r="B355" s="844"/>
      <c r="C355" s="845"/>
      <c r="D355" s="846"/>
      <c r="E355" s="843"/>
      <c r="F355" s="843"/>
      <c r="G355" s="843"/>
      <c r="H355" s="846"/>
      <c r="I355" s="846"/>
      <c r="J355" s="846"/>
      <c r="K355" s="847"/>
      <c r="L355" s="848"/>
      <c r="M355" s="843"/>
      <c r="N355" s="843"/>
      <c r="O355" s="843"/>
      <c r="P355" s="843"/>
      <c r="Q355" s="843"/>
      <c r="R355" s="843"/>
      <c r="S355" s="843"/>
      <c r="T355" s="843"/>
      <c r="U355" s="843"/>
      <c r="V355" s="843"/>
      <c r="W355" s="843"/>
      <c r="X355" s="843"/>
      <c r="Y355" s="843"/>
      <c r="Z355" s="1060"/>
      <c r="AA355" s="1060"/>
      <c r="AB355" s="843"/>
      <c r="AC355" s="843"/>
      <c r="AD355" s="843"/>
      <c r="AE355" s="843"/>
      <c r="AF355" s="843"/>
      <c r="AG355" s="843"/>
      <c r="AH355" s="843"/>
      <c r="AI355" s="843"/>
      <c r="AJ355" s="843"/>
      <c r="AK355" s="843"/>
      <c r="AL355" s="843"/>
      <c r="AM355" s="843"/>
      <c r="AN355" s="843"/>
    </row>
    <row r="356" spans="1:40" ht="15.75" customHeight="1">
      <c r="A356" s="843"/>
      <c r="B356" s="844"/>
      <c r="C356" s="845"/>
      <c r="D356" s="846"/>
      <c r="E356" s="843"/>
      <c r="F356" s="843"/>
      <c r="G356" s="843"/>
      <c r="H356" s="846"/>
      <c r="I356" s="846"/>
      <c r="J356" s="846"/>
      <c r="K356" s="847"/>
      <c r="L356" s="848"/>
      <c r="M356" s="843"/>
      <c r="N356" s="843"/>
      <c r="O356" s="843"/>
      <c r="P356" s="843"/>
      <c r="Q356" s="843"/>
      <c r="R356" s="843"/>
      <c r="S356" s="843"/>
      <c r="T356" s="843"/>
      <c r="U356" s="843"/>
      <c r="V356" s="843"/>
      <c r="W356" s="843"/>
      <c r="X356" s="843"/>
      <c r="Y356" s="843"/>
      <c r="Z356" s="1060"/>
      <c r="AA356" s="1060"/>
      <c r="AB356" s="843"/>
      <c r="AC356" s="843"/>
      <c r="AD356" s="843"/>
      <c r="AE356" s="843"/>
      <c r="AF356" s="843"/>
      <c r="AG356" s="843"/>
      <c r="AH356" s="843"/>
      <c r="AI356" s="843"/>
      <c r="AJ356" s="843"/>
      <c r="AK356" s="843"/>
      <c r="AL356" s="843"/>
      <c r="AM356" s="843"/>
      <c r="AN356" s="843"/>
    </row>
    <row r="357" spans="1:40" ht="15.75" customHeight="1">
      <c r="A357" s="843"/>
      <c r="B357" s="844"/>
      <c r="C357" s="845"/>
      <c r="D357" s="846"/>
      <c r="E357" s="843"/>
      <c r="F357" s="843"/>
      <c r="G357" s="843"/>
      <c r="H357" s="846"/>
      <c r="I357" s="846"/>
      <c r="J357" s="846"/>
      <c r="K357" s="847"/>
      <c r="L357" s="848"/>
      <c r="M357" s="843"/>
      <c r="N357" s="843"/>
      <c r="O357" s="843"/>
      <c r="P357" s="843"/>
      <c r="Q357" s="843"/>
      <c r="R357" s="843"/>
      <c r="S357" s="843"/>
      <c r="T357" s="843"/>
      <c r="U357" s="843"/>
      <c r="V357" s="843"/>
      <c r="W357" s="843"/>
      <c r="X357" s="843"/>
      <c r="Y357" s="843"/>
      <c r="Z357" s="1060"/>
      <c r="AA357" s="1060"/>
      <c r="AB357" s="843"/>
      <c r="AC357" s="843"/>
      <c r="AD357" s="843"/>
      <c r="AE357" s="843"/>
      <c r="AF357" s="843"/>
      <c r="AG357" s="843"/>
      <c r="AH357" s="843"/>
      <c r="AI357" s="843"/>
      <c r="AJ357" s="843"/>
      <c r="AK357" s="843"/>
      <c r="AL357" s="843"/>
      <c r="AM357" s="843"/>
      <c r="AN357" s="843"/>
    </row>
    <row r="358" spans="1:40" ht="15.75" customHeight="1">
      <c r="A358" s="843"/>
      <c r="B358" s="844"/>
      <c r="C358" s="845"/>
      <c r="D358" s="846"/>
      <c r="E358" s="843"/>
      <c r="F358" s="843"/>
      <c r="G358" s="843"/>
      <c r="H358" s="846"/>
      <c r="I358" s="846"/>
      <c r="J358" s="846"/>
      <c r="K358" s="847"/>
      <c r="L358" s="848"/>
      <c r="M358" s="843"/>
      <c r="N358" s="843"/>
      <c r="O358" s="843"/>
      <c r="P358" s="843"/>
      <c r="Q358" s="843"/>
      <c r="R358" s="843"/>
      <c r="S358" s="843"/>
      <c r="T358" s="843"/>
      <c r="U358" s="843"/>
      <c r="V358" s="843"/>
      <c r="W358" s="843"/>
      <c r="X358" s="843"/>
      <c r="Y358" s="843"/>
      <c r="Z358" s="1060"/>
      <c r="AA358" s="1060"/>
      <c r="AB358" s="843"/>
      <c r="AC358" s="843"/>
      <c r="AD358" s="843"/>
      <c r="AE358" s="843"/>
      <c r="AF358" s="843"/>
      <c r="AG358" s="843"/>
      <c r="AH358" s="843"/>
      <c r="AI358" s="843"/>
      <c r="AJ358" s="843"/>
      <c r="AK358" s="843"/>
      <c r="AL358" s="843"/>
      <c r="AM358" s="843"/>
      <c r="AN358" s="843"/>
    </row>
    <row r="359" spans="1:40" ht="15.75" customHeight="1">
      <c r="A359" s="843"/>
      <c r="B359" s="844"/>
      <c r="C359" s="845"/>
      <c r="D359" s="846"/>
      <c r="E359" s="843"/>
      <c r="F359" s="843"/>
      <c r="G359" s="843"/>
      <c r="H359" s="846"/>
      <c r="I359" s="846"/>
      <c r="J359" s="846"/>
      <c r="K359" s="847"/>
      <c r="L359" s="848"/>
      <c r="M359" s="843"/>
      <c r="N359" s="843"/>
      <c r="O359" s="843"/>
      <c r="P359" s="843"/>
      <c r="Q359" s="843"/>
      <c r="R359" s="843"/>
      <c r="S359" s="843"/>
      <c r="T359" s="843"/>
      <c r="U359" s="843"/>
      <c r="V359" s="843"/>
      <c r="W359" s="843"/>
      <c r="X359" s="843"/>
      <c r="Y359" s="843"/>
      <c r="Z359" s="1060"/>
      <c r="AA359" s="1060"/>
      <c r="AB359" s="843"/>
      <c r="AC359" s="843"/>
      <c r="AD359" s="843"/>
      <c r="AE359" s="843"/>
      <c r="AF359" s="843"/>
      <c r="AG359" s="843"/>
      <c r="AH359" s="843"/>
      <c r="AI359" s="843"/>
      <c r="AJ359" s="843"/>
      <c r="AK359" s="843"/>
      <c r="AL359" s="843"/>
      <c r="AM359" s="843"/>
      <c r="AN359" s="843"/>
    </row>
    <row r="360" spans="1:40" ht="15.75" customHeight="1">
      <c r="A360" s="843"/>
      <c r="B360" s="844"/>
      <c r="C360" s="845"/>
      <c r="D360" s="846"/>
      <c r="E360" s="843"/>
      <c r="F360" s="843"/>
      <c r="G360" s="843"/>
      <c r="H360" s="846"/>
      <c r="I360" s="846"/>
      <c r="J360" s="846"/>
      <c r="K360" s="847"/>
      <c r="L360" s="848"/>
      <c r="M360" s="843"/>
      <c r="N360" s="843"/>
      <c r="O360" s="843"/>
      <c r="P360" s="843"/>
      <c r="Q360" s="843"/>
      <c r="R360" s="843"/>
      <c r="S360" s="843"/>
      <c r="T360" s="843"/>
      <c r="U360" s="843"/>
      <c r="V360" s="843"/>
      <c r="W360" s="843"/>
      <c r="X360" s="843"/>
      <c r="Y360" s="843"/>
      <c r="Z360" s="1060"/>
      <c r="AA360" s="1060"/>
      <c r="AB360" s="843"/>
      <c r="AC360" s="843"/>
      <c r="AD360" s="843"/>
      <c r="AE360" s="843"/>
      <c r="AF360" s="843"/>
      <c r="AG360" s="843"/>
      <c r="AH360" s="843"/>
      <c r="AI360" s="843"/>
      <c r="AJ360" s="843"/>
      <c r="AK360" s="843"/>
      <c r="AL360" s="843"/>
      <c r="AM360" s="843"/>
      <c r="AN360" s="843"/>
    </row>
    <row r="361" spans="1:40" ht="15.75" customHeight="1">
      <c r="A361" s="843"/>
      <c r="B361" s="844"/>
      <c r="C361" s="845"/>
      <c r="D361" s="846"/>
      <c r="E361" s="843"/>
      <c r="F361" s="843"/>
      <c r="G361" s="843"/>
      <c r="H361" s="846"/>
      <c r="I361" s="846"/>
      <c r="J361" s="846"/>
      <c r="K361" s="847"/>
      <c r="L361" s="848"/>
      <c r="M361" s="843"/>
      <c r="N361" s="843"/>
      <c r="O361" s="843"/>
      <c r="P361" s="843"/>
      <c r="Q361" s="843"/>
      <c r="R361" s="843"/>
      <c r="S361" s="843"/>
      <c r="T361" s="843"/>
      <c r="U361" s="843"/>
      <c r="V361" s="843"/>
      <c r="W361" s="843"/>
      <c r="X361" s="843"/>
      <c r="Y361" s="843"/>
      <c r="Z361" s="1060"/>
      <c r="AA361" s="1060"/>
      <c r="AB361" s="843"/>
      <c r="AC361" s="843"/>
      <c r="AD361" s="843"/>
      <c r="AE361" s="843"/>
      <c r="AF361" s="843"/>
      <c r="AG361" s="843"/>
      <c r="AH361" s="843"/>
      <c r="AI361" s="843"/>
      <c r="AJ361" s="843"/>
      <c r="AK361" s="843"/>
      <c r="AL361" s="843"/>
      <c r="AM361" s="843"/>
      <c r="AN361" s="843"/>
    </row>
    <row r="362" spans="1:40" ht="15.75" customHeight="1">
      <c r="A362" s="843"/>
      <c r="B362" s="844"/>
      <c r="C362" s="845"/>
      <c r="D362" s="846"/>
      <c r="E362" s="843"/>
      <c r="F362" s="843"/>
      <c r="G362" s="843"/>
      <c r="H362" s="846"/>
      <c r="I362" s="846"/>
      <c r="J362" s="846"/>
      <c r="K362" s="847"/>
      <c r="L362" s="848"/>
      <c r="M362" s="843"/>
      <c r="N362" s="843"/>
      <c r="O362" s="843"/>
      <c r="P362" s="843"/>
      <c r="Q362" s="843"/>
      <c r="R362" s="843"/>
      <c r="S362" s="843"/>
      <c r="T362" s="843"/>
      <c r="U362" s="843"/>
      <c r="V362" s="843"/>
      <c r="W362" s="843"/>
      <c r="X362" s="843"/>
      <c r="Y362" s="843"/>
      <c r="Z362" s="1060"/>
      <c r="AA362" s="1060"/>
      <c r="AB362" s="843"/>
      <c r="AC362" s="843"/>
      <c r="AD362" s="843"/>
      <c r="AE362" s="843"/>
      <c r="AF362" s="843"/>
      <c r="AG362" s="843"/>
      <c r="AH362" s="843"/>
      <c r="AI362" s="843"/>
      <c r="AJ362" s="843"/>
      <c r="AK362" s="843"/>
      <c r="AL362" s="843"/>
      <c r="AM362" s="843"/>
      <c r="AN362" s="843"/>
    </row>
    <row r="363" spans="1:40" ht="15.75" customHeight="1">
      <c r="A363" s="843"/>
      <c r="B363" s="844"/>
      <c r="C363" s="845"/>
      <c r="D363" s="846"/>
      <c r="E363" s="843"/>
      <c r="F363" s="843"/>
      <c r="G363" s="843"/>
      <c r="H363" s="846"/>
      <c r="I363" s="846"/>
      <c r="J363" s="846"/>
      <c r="K363" s="847"/>
      <c r="L363" s="848"/>
      <c r="M363" s="843"/>
      <c r="N363" s="843"/>
      <c r="O363" s="843"/>
      <c r="P363" s="843"/>
      <c r="Q363" s="843"/>
      <c r="R363" s="843"/>
      <c r="S363" s="843"/>
      <c r="T363" s="843"/>
      <c r="U363" s="843"/>
      <c r="V363" s="843"/>
      <c r="W363" s="843"/>
      <c r="X363" s="843"/>
      <c r="Y363" s="843"/>
      <c r="Z363" s="1060"/>
      <c r="AA363" s="1060"/>
      <c r="AB363" s="843"/>
      <c r="AC363" s="843"/>
      <c r="AD363" s="843"/>
      <c r="AE363" s="843"/>
      <c r="AF363" s="843"/>
      <c r="AG363" s="843"/>
      <c r="AH363" s="843"/>
      <c r="AI363" s="843"/>
      <c r="AJ363" s="843"/>
      <c r="AK363" s="843"/>
      <c r="AL363" s="843"/>
      <c r="AM363" s="843"/>
      <c r="AN363" s="843"/>
    </row>
    <row r="364" spans="1:40" ht="15.75" customHeight="1">
      <c r="A364" s="843"/>
      <c r="B364" s="844"/>
      <c r="C364" s="845"/>
      <c r="D364" s="846"/>
      <c r="E364" s="843"/>
      <c r="F364" s="843"/>
      <c r="G364" s="843"/>
      <c r="H364" s="846"/>
      <c r="I364" s="846"/>
      <c r="J364" s="846"/>
      <c r="K364" s="847"/>
      <c r="L364" s="848"/>
      <c r="M364" s="843"/>
      <c r="N364" s="843"/>
      <c r="O364" s="843"/>
      <c r="P364" s="843"/>
      <c r="Q364" s="843"/>
      <c r="R364" s="843"/>
      <c r="S364" s="843"/>
      <c r="T364" s="843"/>
      <c r="U364" s="843"/>
      <c r="V364" s="843"/>
      <c r="W364" s="843"/>
      <c r="X364" s="843"/>
      <c r="Y364" s="843"/>
      <c r="Z364" s="1060"/>
      <c r="AA364" s="1060"/>
      <c r="AB364" s="843"/>
      <c r="AC364" s="843"/>
      <c r="AD364" s="843"/>
      <c r="AE364" s="843"/>
      <c r="AF364" s="843"/>
      <c r="AG364" s="843"/>
      <c r="AH364" s="843"/>
      <c r="AI364" s="843"/>
      <c r="AJ364" s="843"/>
      <c r="AK364" s="843"/>
      <c r="AL364" s="843"/>
      <c r="AM364" s="843"/>
      <c r="AN364" s="843"/>
    </row>
    <row r="365" spans="1:40" ht="15.75" customHeight="1">
      <c r="A365" s="843"/>
      <c r="B365" s="844"/>
      <c r="C365" s="845"/>
      <c r="D365" s="846"/>
      <c r="E365" s="843"/>
      <c r="F365" s="843"/>
      <c r="G365" s="843"/>
      <c r="H365" s="846"/>
      <c r="I365" s="846"/>
      <c r="J365" s="846"/>
      <c r="K365" s="847"/>
      <c r="L365" s="848"/>
      <c r="M365" s="843"/>
      <c r="N365" s="843"/>
      <c r="O365" s="843"/>
      <c r="P365" s="843"/>
      <c r="Q365" s="843"/>
      <c r="R365" s="843"/>
      <c r="S365" s="843"/>
      <c r="T365" s="843"/>
      <c r="U365" s="843"/>
      <c r="V365" s="843"/>
      <c r="W365" s="843"/>
      <c r="X365" s="843"/>
      <c r="Y365" s="843"/>
      <c r="Z365" s="1060"/>
      <c r="AA365" s="1060"/>
      <c r="AB365" s="843"/>
      <c r="AC365" s="843"/>
      <c r="AD365" s="843"/>
      <c r="AE365" s="843"/>
      <c r="AF365" s="843"/>
      <c r="AG365" s="843"/>
      <c r="AH365" s="843"/>
      <c r="AI365" s="843"/>
      <c r="AJ365" s="843"/>
      <c r="AK365" s="843"/>
      <c r="AL365" s="843"/>
      <c r="AM365" s="843"/>
      <c r="AN365" s="843"/>
    </row>
    <row r="366" spans="1:40" ht="15.75" customHeight="1">
      <c r="A366" s="843"/>
      <c r="B366" s="844"/>
      <c r="C366" s="845"/>
      <c r="D366" s="846"/>
      <c r="E366" s="843"/>
      <c r="F366" s="843"/>
      <c r="G366" s="843"/>
      <c r="H366" s="846"/>
      <c r="I366" s="846"/>
      <c r="J366" s="846"/>
      <c r="K366" s="847"/>
      <c r="L366" s="848"/>
      <c r="M366" s="843"/>
      <c r="N366" s="843"/>
      <c r="O366" s="843"/>
      <c r="P366" s="843"/>
      <c r="Q366" s="843"/>
      <c r="R366" s="843"/>
      <c r="S366" s="843"/>
      <c r="T366" s="843"/>
      <c r="U366" s="843"/>
      <c r="V366" s="843"/>
      <c r="W366" s="843"/>
      <c r="X366" s="843"/>
      <c r="Y366" s="843"/>
      <c r="Z366" s="1060"/>
      <c r="AA366" s="1060"/>
      <c r="AB366" s="843"/>
      <c r="AC366" s="843"/>
      <c r="AD366" s="843"/>
      <c r="AE366" s="843"/>
      <c r="AF366" s="843"/>
      <c r="AG366" s="843"/>
      <c r="AH366" s="843"/>
      <c r="AI366" s="843"/>
      <c r="AJ366" s="843"/>
      <c r="AK366" s="843"/>
      <c r="AL366" s="843"/>
      <c r="AM366" s="843"/>
      <c r="AN366" s="843"/>
    </row>
    <row r="367" spans="1:40" ht="15.75" customHeight="1">
      <c r="A367" s="843"/>
      <c r="B367" s="844"/>
      <c r="C367" s="845"/>
      <c r="D367" s="846"/>
      <c r="E367" s="843"/>
      <c r="F367" s="843"/>
      <c r="G367" s="843"/>
      <c r="H367" s="846"/>
      <c r="I367" s="846"/>
      <c r="J367" s="846"/>
      <c r="K367" s="847"/>
      <c r="L367" s="848"/>
      <c r="M367" s="843"/>
      <c r="N367" s="843"/>
      <c r="O367" s="843"/>
      <c r="P367" s="843"/>
      <c r="Q367" s="843"/>
      <c r="R367" s="843"/>
      <c r="S367" s="843"/>
      <c r="T367" s="843"/>
      <c r="U367" s="843"/>
      <c r="V367" s="843"/>
      <c r="W367" s="843"/>
      <c r="X367" s="843"/>
      <c r="Y367" s="843"/>
      <c r="Z367" s="1060"/>
      <c r="AA367" s="1060"/>
      <c r="AB367" s="843"/>
      <c r="AC367" s="843"/>
      <c r="AD367" s="843"/>
      <c r="AE367" s="843"/>
      <c r="AF367" s="843"/>
      <c r="AG367" s="843"/>
      <c r="AH367" s="843"/>
      <c r="AI367" s="843"/>
      <c r="AJ367" s="843"/>
      <c r="AK367" s="843"/>
      <c r="AL367" s="843"/>
      <c r="AM367" s="843"/>
      <c r="AN367" s="843"/>
    </row>
    <row r="368" spans="1:40" ht="15.75" customHeight="1">
      <c r="A368" s="843"/>
      <c r="B368" s="844"/>
      <c r="C368" s="845"/>
      <c r="D368" s="846"/>
      <c r="E368" s="843"/>
      <c r="F368" s="843"/>
      <c r="G368" s="843"/>
      <c r="H368" s="846"/>
      <c r="I368" s="846"/>
      <c r="J368" s="846"/>
      <c r="K368" s="847"/>
      <c r="L368" s="848"/>
      <c r="M368" s="843"/>
      <c r="N368" s="843"/>
      <c r="O368" s="843"/>
      <c r="P368" s="843"/>
      <c r="Q368" s="843"/>
      <c r="R368" s="843"/>
      <c r="S368" s="843"/>
      <c r="T368" s="843"/>
      <c r="U368" s="843"/>
      <c r="V368" s="843"/>
      <c r="W368" s="843"/>
      <c r="X368" s="843"/>
      <c r="Y368" s="843"/>
      <c r="Z368" s="1060"/>
      <c r="AA368" s="1060"/>
      <c r="AB368" s="843"/>
      <c r="AC368" s="843"/>
      <c r="AD368" s="843"/>
      <c r="AE368" s="843"/>
      <c r="AF368" s="843"/>
      <c r="AG368" s="843"/>
      <c r="AH368" s="843"/>
      <c r="AI368" s="843"/>
      <c r="AJ368" s="843"/>
      <c r="AK368" s="843"/>
      <c r="AL368" s="843"/>
      <c r="AM368" s="843"/>
      <c r="AN368" s="843"/>
    </row>
    <row r="369" spans="1:40" ht="15.75" customHeight="1">
      <c r="A369" s="843"/>
      <c r="B369" s="844"/>
      <c r="C369" s="845"/>
      <c r="D369" s="846"/>
      <c r="E369" s="843"/>
      <c r="F369" s="843"/>
      <c r="G369" s="843"/>
      <c r="H369" s="846"/>
      <c r="I369" s="846"/>
      <c r="J369" s="846"/>
      <c r="K369" s="847"/>
      <c r="L369" s="848"/>
      <c r="M369" s="843"/>
      <c r="N369" s="843"/>
      <c r="O369" s="843"/>
      <c r="P369" s="843"/>
      <c r="Q369" s="843"/>
      <c r="R369" s="843"/>
      <c r="S369" s="843"/>
      <c r="T369" s="843"/>
      <c r="U369" s="843"/>
      <c r="V369" s="843"/>
      <c r="W369" s="843"/>
      <c r="X369" s="843"/>
      <c r="Y369" s="843"/>
      <c r="Z369" s="1060"/>
      <c r="AA369" s="1060"/>
      <c r="AB369" s="843"/>
      <c r="AC369" s="843"/>
      <c r="AD369" s="843"/>
      <c r="AE369" s="843"/>
      <c r="AF369" s="843"/>
      <c r="AG369" s="843"/>
      <c r="AH369" s="843"/>
      <c r="AI369" s="843"/>
      <c r="AJ369" s="843"/>
      <c r="AK369" s="843"/>
      <c r="AL369" s="843"/>
      <c r="AM369" s="843"/>
      <c r="AN369" s="843"/>
    </row>
    <row r="370" spans="1:40" ht="15.75" customHeight="1">
      <c r="A370" s="843"/>
      <c r="B370" s="844"/>
      <c r="C370" s="845"/>
      <c r="D370" s="846"/>
      <c r="E370" s="843"/>
      <c r="F370" s="843"/>
      <c r="G370" s="843"/>
      <c r="H370" s="846"/>
      <c r="I370" s="846"/>
      <c r="J370" s="846"/>
      <c r="K370" s="847"/>
      <c r="L370" s="848"/>
      <c r="M370" s="843"/>
      <c r="N370" s="843"/>
      <c r="O370" s="843"/>
      <c r="P370" s="843"/>
      <c r="Q370" s="843"/>
      <c r="R370" s="843"/>
      <c r="S370" s="843"/>
      <c r="T370" s="843"/>
      <c r="U370" s="843"/>
      <c r="V370" s="843"/>
      <c r="W370" s="843"/>
      <c r="X370" s="843"/>
      <c r="Y370" s="843"/>
      <c r="Z370" s="1060"/>
      <c r="AA370" s="1060"/>
      <c r="AB370" s="843"/>
      <c r="AC370" s="843"/>
      <c r="AD370" s="843"/>
      <c r="AE370" s="843"/>
      <c r="AF370" s="843"/>
      <c r="AG370" s="843"/>
      <c r="AH370" s="843"/>
      <c r="AI370" s="843"/>
      <c r="AJ370" s="843"/>
      <c r="AK370" s="843"/>
      <c r="AL370" s="843"/>
      <c r="AM370" s="843"/>
      <c r="AN370" s="843"/>
    </row>
    <row r="371" spans="1:40" ht="15.75" customHeight="1">
      <c r="A371" s="843"/>
      <c r="B371" s="844"/>
      <c r="C371" s="845"/>
      <c r="D371" s="846"/>
      <c r="E371" s="843"/>
      <c r="F371" s="843"/>
      <c r="G371" s="843"/>
      <c r="H371" s="846"/>
      <c r="I371" s="846"/>
      <c r="J371" s="846"/>
      <c r="K371" s="847"/>
      <c r="L371" s="848"/>
      <c r="M371" s="843"/>
      <c r="N371" s="843"/>
      <c r="O371" s="843"/>
      <c r="P371" s="843"/>
      <c r="Q371" s="843"/>
      <c r="R371" s="843"/>
      <c r="S371" s="843"/>
      <c r="T371" s="843"/>
      <c r="U371" s="843"/>
      <c r="V371" s="843"/>
      <c r="W371" s="843"/>
      <c r="X371" s="843"/>
      <c r="Y371" s="843"/>
      <c r="Z371" s="1060"/>
      <c r="AA371" s="1060"/>
      <c r="AB371" s="843"/>
      <c r="AC371" s="843"/>
      <c r="AD371" s="843"/>
      <c r="AE371" s="843"/>
      <c r="AF371" s="843"/>
      <c r="AG371" s="843"/>
      <c r="AH371" s="843"/>
      <c r="AI371" s="843"/>
      <c r="AJ371" s="843"/>
      <c r="AK371" s="843"/>
      <c r="AL371" s="843"/>
      <c r="AM371" s="843"/>
      <c r="AN371" s="843"/>
    </row>
    <row r="372" spans="1:40" ht="15.75" customHeight="1">
      <c r="A372" s="843"/>
      <c r="B372" s="844"/>
      <c r="C372" s="845"/>
      <c r="D372" s="846"/>
      <c r="E372" s="843"/>
      <c r="F372" s="843"/>
      <c r="G372" s="843"/>
      <c r="H372" s="846"/>
      <c r="I372" s="846"/>
      <c r="J372" s="846"/>
      <c r="K372" s="847"/>
      <c r="L372" s="848"/>
      <c r="M372" s="843"/>
      <c r="N372" s="843"/>
      <c r="O372" s="843"/>
      <c r="P372" s="843"/>
      <c r="Q372" s="843"/>
      <c r="R372" s="843"/>
      <c r="S372" s="843"/>
      <c r="T372" s="843"/>
      <c r="U372" s="843"/>
      <c r="V372" s="843"/>
      <c r="W372" s="843"/>
      <c r="X372" s="843"/>
      <c r="Y372" s="843"/>
      <c r="Z372" s="1060"/>
      <c r="AA372" s="1060"/>
      <c r="AB372" s="843"/>
      <c r="AC372" s="843"/>
      <c r="AD372" s="843"/>
      <c r="AE372" s="843"/>
      <c r="AF372" s="843"/>
      <c r="AG372" s="843"/>
      <c r="AH372" s="843"/>
      <c r="AI372" s="843"/>
      <c r="AJ372" s="843"/>
      <c r="AK372" s="843"/>
      <c r="AL372" s="843"/>
      <c r="AM372" s="843"/>
      <c r="AN372" s="843"/>
    </row>
    <row r="373" spans="1:40" ht="15.75" customHeight="1">
      <c r="A373" s="843"/>
      <c r="B373" s="844"/>
      <c r="C373" s="845"/>
      <c r="D373" s="846"/>
      <c r="E373" s="843"/>
      <c r="F373" s="843"/>
      <c r="G373" s="843"/>
      <c r="H373" s="846"/>
      <c r="I373" s="846"/>
      <c r="J373" s="846"/>
      <c r="K373" s="847"/>
      <c r="L373" s="848"/>
      <c r="M373" s="843"/>
      <c r="N373" s="843"/>
      <c r="O373" s="843"/>
      <c r="P373" s="843"/>
      <c r="Q373" s="843"/>
      <c r="R373" s="843"/>
      <c r="S373" s="843"/>
      <c r="T373" s="843"/>
      <c r="U373" s="843"/>
      <c r="V373" s="843"/>
      <c r="W373" s="843"/>
      <c r="X373" s="843"/>
      <c r="Y373" s="843"/>
      <c r="Z373" s="1060"/>
      <c r="AA373" s="1060"/>
      <c r="AB373" s="843"/>
      <c r="AC373" s="843"/>
      <c r="AD373" s="843"/>
      <c r="AE373" s="843"/>
      <c r="AF373" s="843"/>
      <c r="AG373" s="843"/>
      <c r="AH373" s="843"/>
      <c r="AI373" s="843"/>
      <c r="AJ373" s="843"/>
      <c r="AK373" s="843"/>
      <c r="AL373" s="843"/>
      <c r="AM373" s="843"/>
      <c r="AN373" s="843"/>
    </row>
    <row r="374" spans="1:40" ht="15.75" customHeight="1">
      <c r="A374" s="843"/>
      <c r="B374" s="844"/>
      <c r="C374" s="845"/>
      <c r="D374" s="846"/>
      <c r="E374" s="843"/>
      <c r="F374" s="843"/>
      <c r="G374" s="843"/>
      <c r="H374" s="846"/>
      <c r="I374" s="846"/>
      <c r="J374" s="846"/>
      <c r="K374" s="847"/>
      <c r="L374" s="848"/>
      <c r="M374" s="843"/>
      <c r="N374" s="843"/>
      <c r="O374" s="843"/>
      <c r="P374" s="843"/>
      <c r="Q374" s="843"/>
      <c r="R374" s="843"/>
      <c r="S374" s="843"/>
      <c r="T374" s="843"/>
      <c r="U374" s="843"/>
      <c r="V374" s="843"/>
      <c r="W374" s="843"/>
      <c r="X374" s="843"/>
      <c r="Y374" s="843"/>
      <c r="Z374" s="1060"/>
      <c r="AA374" s="1060"/>
      <c r="AB374" s="843"/>
      <c r="AC374" s="843"/>
      <c r="AD374" s="843"/>
      <c r="AE374" s="843"/>
      <c r="AF374" s="843"/>
      <c r="AG374" s="843"/>
      <c r="AH374" s="843"/>
      <c r="AI374" s="843"/>
      <c r="AJ374" s="843"/>
      <c r="AK374" s="843"/>
      <c r="AL374" s="843"/>
      <c r="AM374" s="843"/>
      <c r="AN374" s="843"/>
    </row>
    <row r="375" spans="1:40" ht="15.75" customHeight="1">
      <c r="A375" s="843"/>
      <c r="B375" s="844"/>
      <c r="C375" s="845"/>
      <c r="D375" s="846"/>
      <c r="E375" s="843"/>
      <c r="F375" s="843"/>
      <c r="G375" s="843"/>
      <c r="H375" s="846"/>
      <c r="I375" s="846"/>
      <c r="J375" s="846"/>
      <c r="K375" s="847"/>
      <c r="L375" s="848"/>
      <c r="M375" s="843"/>
      <c r="N375" s="843"/>
      <c r="O375" s="843"/>
      <c r="P375" s="843"/>
      <c r="Q375" s="843"/>
      <c r="R375" s="843"/>
      <c r="S375" s="843"/>
      <c r="T375" s="843"/>
      <c r="U375" s="843"/>
      <c r="V375" s="843"/>
      <c r="W375" s="843"/>
      <c r="X375" s="843"/>
      <c r="Y375" s="843"/>
      <c r="Z375" s="1060"/>
      <c r="AA375" s="1060"/>
      <c r="AB375" s="843"/>
      <c r="AC375" s="843"/>
      <c r="AD375" s="843"/>
      <c r="AE375" s="843"/>
      <c r="AF375" s="843"/>
      <c r="AG375" s="843"/>
      <c r="AH375" s="843"/>
      <c r="AI375" s="843"/>
      <c r="AJ375" s="843"/>
      <c r="AK375" s="843"/>
      <c r="AL375" s="843"/>
      <c r="AM375" s="843"/>
      <c r="AN375" s="843"/>
    </row>
    <row r="376" spans="1:40" ht="15.75" customHeight="1">
      <c r="A376" s="843"/>
      <c r="B376" s="844"/>
      <c r="C376" s="845"/>
      <c r="D376" s="846"/>
      <c r="E376" s="843"/>
      <c r="F376" s="843"/>
      <c r="G376" s="843"/>
      <c r="H376" s="846"/>
      <c r="I376" s="846"/>
      <c r="J376" s="846"/>
      <c r="K376" s="847"/>
      <c r="L376" s="848"/>
      <c r="M376" s="843"/>
      <c r="N376" s="843"/>
      <c r="O376" s="843"/>
      <c r="P376" s="843"/>
      <c r="Q376" s="843"/>
      <c r="R376" s="843"/>
      <c r="S376" s="843"/>
      <c r="T376" s="843"/>
      <c r="U376" s="843"/>
      <c r="V376" s="843"/>
      <c r="W376" s="843"/>
      <c r="X376" s="843"/>
      <c r="Y376" s="843"/>
      <c r="Z376" s="1060"/>
      <c r="AA376" s="1060"/>
      <c r="AB376" s="843"/>
      <c r="AC376" s="843"/>
      <c r="AD376" s="843"/>
      <c r="AE376" s="843"/>
      <c r="AF376" s="843"/>
      <c r="AG376" s="843"/>
      <c r="AH376" s="843"/>
      <c r="AI376" s="843"/>
      <c r="AJ376" s="843"/>
      <c r="AK376" s="843"/>
      <c r="AL376" s="843"/>
      <c r="AM376" s="843"/>
      <c r="AN376" s="843"/>
    </row>
    <row r="377" spans="1:40" ht="15.75" customHeight="1">
      <c r="A377" s="843"/>
      <c r="B377" s="844"/>
      <c r="C377" s="845"/>
      <c r="D377" s="846"/>
      <c r="E377" s="843"/>
      <c r="F377" s="843"/>
      <c r="G377" s="843"/>
      <c r="H377" s="846"/>
      <c r="I377" s="846"/>
      <c r="J377" s="846"/>
      <c r="K377" s="847"/>
      <c r="L377" s="848"/>
      <c r="M377" s="843"/>
      <c r="N377" s="843"/>
      <c r="O377" s="843"/>
      <c r="P377" s="843"/>
      <c r="Q377" s="843"/>
      <c r="R377" s="843"/>
      <c r="S377" s="843"/>
      <c r="T377" s="843"/>
      <c r="U377" s="843"/>
      <c r="V377" s="843"/>
      <c r="W377" s="843"/>
      <c r="X377" s="843"/>
      <c r="Y377" s="843"/>
      <c r="Z377" s="1060"/>
      <c r="AA377" s="1060"/>
      <c r="AB377" s="843"/>
      <c r="AC377" s="843"/>
      <c r="AD377" s="843"/>
      <c r="AE377" s="843"/>
      <c r="AF377" s="843"/>
      <c r="AG377" s="843"/>
      <c r="AH377" s="843"/>
      <c r="AI377" s="843"/>
      <c r="AJ377" s="843"/>
      <c r="AK377" s="843"/>
      <c r="AL377" s="843"/>
      <c r="AM377" s="843"/>
      <c r="AN377" s="843"/>
    </row>
    <row r="378" spans="1:40" ht="15.75" customHeight="1">
      <c r="A378" s="843"/>
      <c r="B378" s="844"/>
      <c r="C378" s="845"/>
      <c r="D378" s="846"/>
      <c r="E378" s="843"/>
      <c r="F378" s="843"/>
      <c r="G378" s="843"/>
      <c r="H378" s="846"/>
      <c r="I378" s="846"/>
      <c r="J378" s="846"/>
      <c r="K378" s="847"/>
      <c r="L378" s="848"/>
      <c r="M378" s="843"/>
      <c r="N378" s="843"/>
      <c r="O378" s="843"/>
      <c r="P378" s="843"/>
      <c r="Q378" s="843"/>
      <c r="R378" s="843"/>
      <c r="S378" s="843"/>
      <c r="T378" s="843"/>
      <c r="U378" s="843"/>
      <c r="V378" s="843"/>
      <c r="W378" s="843"/>
      <c r="X378" s="843"/>
      <c r="Y378" s="843"/>
      <c r="Z378" s="1060"/>
      <c r="AA378" s="1060"/>
      <c r="AB378" s="843"/>
      <c r="AC378" s="843"/>
      <c r="AD378" s="843"/>
      <c r="AE378" s="843"/>
      <c r="AF378" s="843"/>
      <c r="AG378" s="843"/>
      <c r="AH378" s="843"/>
      <c r="AI378" s="843"/>
      <c r="AJ378" s="843"/>
      <c r="AK378" s="843"/>
      <c r="AL378" s="843"/>
      <c r="AM378" s="843"/>
      <c r="AN378" s="843"/>
    </row>
    <row r="379" spans="1:40" ht="15.75" customHeight="1">
      <c r="A379" s="843"/>
      <c r="B379" s="844"/>
      <c r="C379" s="845"/>
      <c r="D379" s="846"/>
      <c r="E379" s="843"/>
      <c r="F379" s="843"/>
      <c r="G379" s="843"/>
      <c r="H379" s="846"/>
      <c r="I379" s="846"/>
      <c r="J379" s="846"/>
      <c r="K379" s="847"/>
      <c r="L379" s="848"/>
      <c r="M379" s="843"/>
      <c r="N379" s="843"/>
      <c r="O379" s="843"/>
      <c r="P379" s="843"/>
      <c r="Q379" s="843"/>
      <c r="R379" s="843"/>
      <c r="S379" s="843"/>
      <c r="T379" s="843"/>
      <c r="U379" s="843"/>
      <c r="V379" s="843"/>
      <c r="W379" s="843"/>
      <c r="X379" s="843"/>
      <c r="Y379" s="843"/>
      <c r="Z379" s="1060"/>
      <c r="AA379" s="1060"/>
      <c r="AB379" s="843"/>
      <c r="AC379" s="843"/>
      <c r="AD379" s="843"/>
      <c r="AE379" s="843"/>
      <c r="AF379" s="843"/>
      <c r="AG379" s="843"/>
      <c r="AH379" s="843"/>
      <c r="AI379" s="843"/>
      <c r="AJ379" s="843"/>
      <c r="AK379" s="843"/>
      <c r="AL379" s="843"/>
      <c r="AM379" s="843"/>
      <c r="AN379" s="843"/>
    </row>
    <row r="380" spans="1:40" ht="15.75" customHeight="1">
      <c r="A380" s="843"/>
      <c r="B380" s="844"/>
      <c r="C380" s="845"/>
      <c r="D380" s="846"/>
      <c r="E380" s="843"/>
      <c r="F380" s="843"/>
      <c r="G380" s="843"/>
      <c r="H380" s="846"/>
      <c r="I380" s="846"/>
      <c r="J380" s="846"/>
      <c r="K380" s="847"/>
      <c r="L380" s="848"/>
      <c r="M380" s="843"/>
      <c r="N380" s="843"/>
      <c r="O380" s="843"/>
      <c r="P380" s="843"/>
      <c r="Q380" s="843"/>
      <c r="R380" s="843"/>
      <c r="S380" s="843"/>
      <c r="T380" s="843"/>
      <c r="U380" s="843"/>
      <c r="V380" s="843"/>
      <c r="W380" s="843"/>
      <c r="X380" s="843"/>
      <c r="Y380" s="843"/>
      <c r="Z380" s="1060"/>
      <c r="AA380" s="1060"/>
      <c r="AB380" s="843"/>
      <c r="AC380" s="843"/>
      <c r="AD380" s="843"/>
      <c r="AE380" s="843"/>
      <c r="AF380" s="843"/>
      <c r="AG380" s="843"/>
      <c r="AH380" s="843"/>
      <c r="AI380" s="843"/>
      <c r="AJ380" s="843"/>
      <c r="AK380" s="843"/>
      <c r="AL380" s="843"/>
      <c r="AM380" s="843"/>
      <c r="AN380" s="843"/>
    </row>
    <row r="381" spans="1:40" ht="15.75" customHeight="1">
      <c r="A381" s="843"/>
      <c r="B381" s="844"/>
      <c r="C381" s="845"/>
      <c r="D381" s="846"/>
      <c r="E381" s="843"/>
      <c r="F381" s="843"/>
      <c r="G381" s="843"/>
      <c r="H381" s="846"/>
      <c r="I381" s="846"/>
      <c r="J381" s="846"/>
      <c r="K381" s="847"/>
      <c r="L381" s="848"/>
      <c r="M381" s="843"/>
      <c r="N381" s="843"/>
      <c r="O381" s="843"/>
      <c r="P381" s="843"/>
      <c r="Q381" s="843"/>
      <c r="R381" s="843"/>
      <c r="S381" s="843"/>
      <c r="T381" s="843"/>
      <c r="U381" s="843"/>
      <c r="V381" s="843"/>
      <c r="W381" s="843"/>
      <c r="X381" s="843"/>
      <c r="Y381" s="843"/>
      <c r="Z381" s="1060"/>
      <c r="AA381" s="1060"/>
      <c r="AB381" s="843"/>
      <c r="AC381" s="843"/>
      <c r="AD381" s="843"/>
      <c r="AE381" s="843"/>
      <c r="AF381" s="843"/>
      <c r="AG381" s="843"/>
      <c r="AH381" s="843"/>
      <c r="AI381" s="843"/>
      <c r="AJ381" s="843"/>
      <c r="AK381" s="843"/>
      <c r="AL381" s="843"/>
      <c r="AM381" s="843"/>
      <c r="AN381" s="843"/>
    </row>
    <row r="382" spans="1:40" ht="15.75" customHeight="1">
      <c r="A382" s="843"/>
      <c r="B382" s="844"/>
      <c r="C382" s="845"/>
      <c r="D382" s="846"/>
      <c r="E382" s="843"/>
      <c r="F382" s="843"/>
      <c r="G382" s="843"/>
      <c r="H382" s="846"/>
      <c r="I382" s="846"/>
      <c r="J382" s="846"/>
      <c r="K382" s="847"/>
      <c r="L382" s="848"/>
      <c r="M382" s="843"/>
      <c r="N382" s="843"/>
      <c r="O382" s="843"/>
      <c r="P382" s="843"/>
      <c r="Q382" s="843"/>
      <c r="R382" s="843"/>
      <c r="S382" s="843"/>
      <c r="T382" s="843"/>
      <c r="U382" s="843"/>
      <c r="V382" s="843"/>
      <c r="W382" s="843"/>
      <c r="X382" s="843"/>
      <c r="Y382" s="843"/>
      <c r="Z382" s="1060"/>
      <c r="AA382" s="1060"/>
      <c r="AB382" s="843"/>
      <c r="AC382" s="843"/>
      <c r="AD382" s="843"/>
      <c r="AE382" s="843"/>
      <c r="AF382" s="843"/>
      <c r="AG382" s="843"/>
      <c r="AH382" s="843"/>
      <c r="AI382" s="843"/>
      <c r="AJ382" s="843"/>
      <c r="AK382" s="843"/>
      <c r="AL382" s="843"/>
      <c r="AM382" s="843"/>
      <c r="AN382" s="843"/>
    </row>
    <row r="383" spans="1:40" ht="15.75" customHeight="1">
      <c r="A383" s="843"/>
      <c r="B383" s="844"/>
      <c r="C383" s="845"/>
      <c r="D383" s="846"/>
      <c r="E383" s="843"/>
      <c r="F383" s="843"/>
      <c r="G383" s="843"/>
      <c r="H383" s="846"/>
      <c r="I383" s="846"/>
      <c r="J383" s="846"/>
      <c r="K383" s="847"/>
      <c r="L383" s="848"/>
      <c r="M383" s="843"/>
      <c r="N383" s="843"/>
      <c r="O383" s="843"/>
      <c r="P383" s="843"/>
      <c r="Q383" s="843"/>
      <c r="R383" s="843"/>
      <c r="S383" s="843"/>
      <c r="T383" s="843"/>
      <c r="U383" s="843"/>
      <c r="V383" s="843"/>
      <c r="W383" s="843"/>
      <c r="X383" s="843"/>
      <c r="Y383" s="843"/>
      <c r="Z383" s="1060"/>
      <c r="AA383" s="1060"/>
      <c r="AB383" s="843"/>
      <c r="AC383" s="843"/>
      <c r="AD383" s="843"/>
      <c r="AE383" s="843"/>
      <c r="AF383" s="843"/>
      <c r="AG383" s="843"/>
      <c r="AH383" s="843"/>
      <c r="AI383" s="843"/>
      <c r="AJ383" s="843"/>
      <c r="AK383" s="843"/>
      <c r="AL383" s="843"/>
      <c r="AM383" s="843"/>
      <c r="AN383" s="843"/>
    </row>
    <row r="384" spans="1:40" ht="15.75" customHeight="1">
      <c r="A384" s="843"/>
      <c r="B384" s="844"/>
      <c r="C384" s="845"/>
      <c r="D384" s="846"/>
      <c r="E384" s="843"/>
      <c r="F384" s="843"/>
      <c r="G384" s="843"/>
      <c r="H384" s="846"/>
      <c r="I384" s="846"/>
      <c r="J384" s="846"/>
      <c r="K384" s="847"/>
      <c r="L384" s="848"/>
      <c r="M384" s="843"/>
      <c r="N384" s="843"/>
      <c r="O384" s="843"/>
      <c r="P384" s="843"/>
      <c r="Q384" s="843"/>
      <c r="R384" s="843"/>
      <c r="S384" s="843"/>
      <c r="T384" s="843"/>
      <c r="U384" s="843"/>
      <c r="V384" s="843"/>
      <c r="W384" s="843"/>
      <c r="X384" s="843"/>
      <c r="Y384" s="843"/>
      <c r="Z384" s="1060"/>
      <c r="AA384" s="1060"/>
      <c r="AB384" s="843"/>
      <c r="AC384" s="843"/>
      <c r="AD384" s="843"/>
      <c r="AE384" s="843"/>
      <c r="AF384" s="843"/>
      <c r="AG384" s="843"/>
      <c r="AH384" s="843"/>
      <c r="AI384" s="843"/>
      <c r="AJ384" s="843"/>
      <c r="AK384" s="843"/>
      <c r="AL384" s="843"/>
      <c r="AM384" s="843"/>
      <c r="AN384" s="843"/>
    </row>
    <row r="385" spans="1:40" ht="15.75" customHeight="1">
      <c r="A385" s="843"/>
      <c r="B385" s="844"/>
      <c r="C385" s="845"/>
      <c r="D385" s="846"/>
      <c r="E385" s="843"/>
      <c r="F385" s="843"/>
      <c r="G385" s="843"/>
      <c r="H385" s="846"/>
      <c r="I385" s="846"/>
      <c r="J385" s="846"/>
      <c r="K385" s="847"/>
      <c r="L385" s="848"/>
      <c r="M385" s="843"/>
      <c r="N385" s="843"/>
      <c r="O385" s="843"/>
      <c r="P385" s="843"/>
      <c r="Q385" s="843"/>
      <c r="R385" s="843"/>
      <c r="S385" s="843"/>
      <c r="T385" s="843"/>
      <c r="U385" s="843"/>
      <c r="V385" s="843"/>
      <c r="W385" s="843"/>
      <c r="X385" s="843"/>
      <c r="Y385" s="843"/>
      <c r="Z385" s="1060"/>
      <c r="AA385" s="1060"/>
      <c r="AB385" s="843"/>
      <c r="AC385" s="843"/>
      <c r="AD385" s="843"/>
      <c r="AE385" s="843"/>
      <c r="AF385" s="843"/>
      <c r="AG385" s="843"/>
      <c r="AH385" s="843"/>
      <c r="AI385" s="843"/>
      <c r="AJ385" s="843"/>
      <c r="AK385" s="843"/>
      <c r="AL385" s="843"/>
      <c r="AM385" s="843"/>
      <c r="AN385" s="843"/>
    </row>
    <row r="386" spans="1:40" ht="15.75" customHeight="1">
      <c r="A386" s="843"/>
      <c r="B386" s="844"/>
      <c r="C386" s="845"/>
      <c r="D386" s="846"/>
      <c r="E386" s="843"/>
      <c r="F386" s="843"/>
      <c r="G386" s="843"/>
      <c r="H386" s="846"/>
      <c r="I386" s="846"/>
      <c r="J386" s="846"/>
      <c r="K386" s="847"/>
      <c r="L386" s="848"/>
      <c r="M386" s="843"/>
      <c r="N386" s="843"/>
      <c r="O386" s="843"/>
      <c r="P386" s="843"/>
      <c r="Q386" s="843"/>
      <c r="R386" s="843"/>
      <c r="S386" s="843"/>
      <c r="T386" s="843"/>
      <c r="U386" s="843"/>
      <c r="V386" s="843"/>
      <c r="W386" s="843"/>
      <c r="X386" s="843"/>
      <c r="Y386" s="843"/>
      <c r="Z386" s="1060"/>
      <c r="AA386" s="1060"/>
      <c r="AB386" s="843"/>
      <c r="AC386" s="843"/>
      <c r="AD386" s="843"/>
      <c r="AE386" s="843"/>
      <c r="AF386" s="843"/>
      <c r="AG386" s="843"/>
      <c r="AH386" s="843"/>
      <c r="AI386" s="843"/>
      <c r="AJ386" s="843"/>
      <c r="AK386" s="843"/>
      <c r="AL386" s="843"/>
      <c r="AM386" s="843"/>
      <c r="AN386" s="843"/>
    </row>
    <row r="387" spans="1:40" ht="15.75" customHeight="1">
      <c r="A387" s="843"/>
      <c r="B387" s="844"/>
      <c r="C387" s="845"/>
      <c r="D387" s="846"/>
      <c r="E387" s="843"/>
      <c r="F387" s="843"/>
      <c r="G387" s="843"/>
      <c r="H387" s="846"/>
      <c r="I387" s="846"/>
      <c r="J387" s="846"/>
      <c r="K387" s="847"/>
      <c r="L387" s="848"/>
      <c r="M387" s="843"/>
      <c r="N387" s="843"/>
      <c r="O387" s="843"/>
      <c r="P387" s="843"/>
      <c r="Q387" s="843"/>
      <c r="R387" s="843"/>
      <c r="S387" s="843"/>
      <c r="T387" s="843"/>
      <c r="U387" s="843"/>
      <c r="V387" s="843"/>
      <c r="W387" s="843"/>
      <c r="X387" s="843"/>
      <c r="Y387" s="843"/>
      <c r="Z387" s="1060"/>
      <c r="AA387" s="1060"/>
      <c r="AB387" s="843"/>
      <c r="AC387" s="843"/>
      <c r="AD387" s="843"/>
      <c r="AE387" s="843"/>
      <c r="AF387" s="843"/>
      <c r="AG387" s="843"/>
      <c r="AH387" s="843"/>
      <c r="AI387" s="843"/>
      <c r="AJ387" s="843"/>
      <c r="AK387" s="843"/>
      <c r="AL387" s="843"/>
      <c r="AM387" s="843"/>
      <c r="AN387" s="843"/>
    </row>
    <row r="388" spans="1:40" ht="15.75" customHeight="1">
      <c r="A388" s="843"/>
      <c r="B388" s="844"/>
      <c r="C388" s="845"/>
      <c r="D388" s="846"/>
      <c r="E388" s="843"/>
      <c r="F388" s="843"/>
      <c r="G388" s="843"/>
      <c r="H388" s="846"/>
      <c r="I388" s="846"/>
      <c r="J388" s="846"/>
      <c r="K388" s="847"/>
      <c r="L388" s="848"/>
      <c r="M388" s="843"/>
      <c r="N388" s="843"/>
      <c r="O388" s="843"/>
      <c r="P388" s="843"/>
      <c r="Q388" s="843"/>
      <c r="R388" s="843"/>
      <c r="S388" s="843"/>
      <c r="T388" s="843"/>
      <c r="U388" s="843"/>
      <c r="V388" s="843"/>
      <c r="W388" s="843"/>
      <c r="X388" s="843"/>
      <c r="Y388" s="843"/>
      <c r="Z388" s="1060"/>
      <c r="AA388" s="1060"/>
      <c r="AB388" s="843"/>
      <c r="AC388" s="843"/>
      <c r="AD388" s="843"/>
      <c r="AE388" s="843"/>
      <c r="AF388" s="843"/>
      <c r="AG388" s="843"/>
      <c r="AH388" s="843"/>
      <c r="AI388" s="843"/>
      <c r="AJ388" s="843"/>
      <c r="AK388" s="843"/>
      <c r="AL388" s="843"/>
      <c r="AM388" s="843"/>
      <c r="AN388" s="843"/>
    </row>
    <row r="389" spans="1:40" ht="15.75" customHeight="1">
      <c r="A389" s="843"/>
      <c r="B389" s="844"/>
      <c r="C389" s="845"/>
      <c r="D389" s="846"/>
      <c r="E389" s="843"/>
      <c r="F389" s="843"/>
      <c r="G389" s="843"/>
      <c r="H389" s="846"/>
      <c r="I389" s="846"/>
      <c r="J389" s="846"/>
      <c r="K389" s="847"/>
      <c r="L389" s="848"/>
      <c r="M389" s="843"/>
      <c r="N389" s="843"/>
      <c r="O389" s="843"/>
      <c r="P389" s="843"/>
      <c r="Q389" s="843"/>
      <c r="R389" s="843"/>
      <c r="S389" s="843"/>
      <c r="T389" s="843"/>
      <c r="U389" s="843"/>
      <c r="V389" s="843"/>
      <c r="W389" s="843"/>
      <c r="X389" s="843"/>
      <c r="Y389" s="843"/>
      <c r="Z389" s="1060"/>
      <c r="AA389" s="1060"/>
      <c r="AB389" s="843"/>
      <c r="AC389" s="843"/>
      <c r="AD389" s="843"/>
      <c r="AE389" s="843"/>
      <c r="AF389" s="843"/>
      <c r="AG389" s="843"/>
      <c r="AH389" s="843"/>
      <c r="AI389" s="843"/>
      <c r="AJ389" s="843"/>
      <c r="AK389" s="843"/>
      <c r="AL389" s="843"/>
      <c r="AM389" s="843"/>
      <c r="AN389" s="843"/>
    </row>
    <row r="390" spans="1:40" ht="15.75" customHeight="1">
      <c r="A390" s="843"/>
      <c r="B390" s="844"/>
      <c r="C390" s="845"/>
      <c r="D390" s="846"/>
      <c r="E390" s="843"/>
      <c r="F390" s="843"/>
      <c r="G390" s="843"/>
      <c r="H390" s="846"/>
      <c r="I390" s="846"/>
      <c r="J390" s="846"/>
      <c r="K390" s="847"/>
      <c r="L390" s="848"/>
      <c r="M390" s="843"/>
      <c r="N390" s="843"/>
      <c r="O390" s="843"/>
      <c r="P390" s="843"/>
      <c r="Q390" s="843"/>
      <c r="R390" s="843"/>
      <c r="S390" s="843"/>
      <c r="T390" s="843"/>
      <c r="U390" s="843"/>
      <c r="V390" s="843"/>
      <c r="W390" s="843"/>
      <c r="X390" s="843"/>
      <c r="Y390" s="843"/>
      <c r="Z390" s="1060"/>
      <c r="AA390" s="1060"/>
      <c r="AB390" s="843"/>
      <c r="AC390" s="843"/>
      <c r="AD390" s="843"/>
      <c r="AE390" s="843"/>
      <c r="AF390" s="843"/>
      <c r="AG390" s="843"/>
      <c r="AH390" s="843"/>
      <c r="AI390" s="843"/>
      <c r="AJ390" s="843"/>
      <c r="AK390" s="843"/>
      <c r="AL390" s="843"/>
      <c r="AM390" s="843"/>
      <c r="AN390" s="843"/>
    </row>
    <row r="391" spans="1:40" ht="15.75" customHeight="1">
      <c r="A391" s="843"/>
      <c r="B391" s="844"/>
      <c r="C391" s="845"/>
      <c r="D391" s="846"/>
      <c r="E391" s="843"/>
      <c r="F391" s="843"/>
      <c r="G391" s="843"/>
      <c r="H391" s="846"/>
      <c r="I391" s="846"/>
      <c r="J391" s="846"/>
      <c r="K391" s="847"/>
      <c r="L391" s="848"/>
      <c r="M391" s="843"/>
      <c r="N391" s="843"/>
      <c r="O391" s="843"/>
      <c r="P391" s="843"/>
      <c r="Q391" s="843"/>
      <c r="R391" s="843"/>
      <c r="S391" s="843"/>
      <c r="T391" s="843"/>
      <c r="U391" s="843"/>
      <c r="V391" s="843"/>
      <c r="W391" s="843"/>
      <c r="X391" s="843"/>
      <c r="Y391" s="843"/>
      <c r="Z391" s="1060"/>
      <c r="AA391" s="1060"/>
      <c r="AB391" s="843"/>
      <c r="AC391" s="843"/>
      <c r="AD391" s="843"/>
      <c r="AE391" s="843"/>
      <c r="AF391" s="843"/>
      <c r="AG391" s="843"/>
      <c r="AH391" s="843"/>
      <c r="AI391" s="843"/>
      <c r="AJ391" s="843"/>
      <c r="AK391" s="843"/>
      <c r="AL391" s="843"/>
      <c r="AM391" s="843"/>
      <c r="AN391" s="843"/>
    </row>
    <row r="392" spans="1:40" ht="15.75" customHeight="1">
      <c r="A392" s="843"/>
      <c r="B392" s="844"/>
      <c r="C392" s="845"/>
      <c r="D392" s="846"/>
      <c r="E392" s="843"/>
      <c r="F392" s="843"/>
      <c r="G392" s="843"/>
      <c r="H392" s="846"/>
      <c r="I392" s="846"/>
      <c r="J392" s="846"/>
      <c r="K392" s="847"/>
      <c r="L392" s="848"/>
      <c r="M392" s="843"/>
      <c r="N392" s="843"/>
      <c r="O392" s="843"/>
      <c r="P392" s="843"/>
      <c r="Q392" s="843"/>
      <c r="R392" s="843"/>
      <c r="S392" s="843"/>
      <c r="T392" s="843"/>
      <c r="U392" s="843"/>
      <c r="V392" s="843"/>
      <c r="W392" s="843"/>
      <c r="X392" s="843"/>
      <c r="Y392" s="843"/>
      <c r="Z392" s="1060"/>
      <c r="AA392" s="1060"/>
      <c r="AB392" s="843"/>
      <c r="AC392" s="843"/>
      <c r="AD392" s="843"/>
      <c r="AE392" s="843"/>
      <c r="AF392" s="843"/>
      <c r="AG392" s="843"/>
      <c r="AH392" s="843"/>
      <c r="AI392" s="843"/>
      <c r="AJ392" s="843"/>
      <c r="AK392" s="843"/>
      <c r="AL392" s="843"/>
      <c r="AM392" s="843"/>
      <c r="AN392" s="843"/>
    </row>
    <row r="393" spans="1:40" ht="15.75" customHeight="1">
      <c r="A393" s="843"/>
      <c r="B393" s="844"/>
      <c r="C393" s="845"/>
      <c r="D393" s="846"/>
      <c r="E393" s="843"/>
      <c r="F393" s="843"/>
      <c r="G393" s="843"/>
      <c r="H393" s="846"/>
      <c r="I393" s="846"/>
      <c r="J393" s="846"/>
      <c r="K393" s="847"/>
      <c r="L393" s="848"/>
      <c r="M393" s="843"/>
      <c r="N393" s="843"/>
      <c r="O393" s="843"/>
      <c r="P393" s="843"/>
      <c r="Q393" s="843"/>
      <c r="R393" s="843"/>
      <c r="S393" s="843"/>
      <c r="T393" s="843"/>
      <c r="U393" s="843"/>
      <c r="V393" s="843"/>
      <c r="W393" s="843"/>
      <c r="X393" s="843"/>
      <c r="Y393" s="843"/>
      <c r="Z393" s="1060"/>
      <c r="AA393" s="1060"/>
      <c r="AB393" s="843"/>
      <c r="AC393" s="843"/>
      <c r="AD393" s="843"/>
      <c r="AE393" s="843"/>
      <c r="AF393" s="843"/>
      <c r="AG393" s="843"/>
      <c r="AH393" s="843"/>
      <c r="AI393" s="843"/>
      <c r="AJ393" s="843"/>
      <c r="AK393" s="843"/>
      <c r="AL393" s="843"/>
      <c r="AM393" s="843"/>
      <c r="AN393" s="843"/>
    </row>
    <row r="394" spans="1:40" ht="15.75" customHeight="1">
      <c r="A394" s="843"/>
      <c r="B394" s="844"/>
      <c r="C394" s="845"/>
      <c r="D394" s="846"/>
      <c r="E394" s="843"/>
      <c r="F394" s="843"/>
      <c r="G394" s="843"/>
      <c r="H394" s="846"/>
      <c r="I394" s="846"/>
      <c r="J394" s="846"/>
      <c r="K394" s="847"/>
      <c r="L394" s="848"/>
      <c r="M394" s="843"/>
      <c r="N394" s="843"/>
      <c r="O394" s="843"/>
      <c r="P394" s="843"/>
      <c r="Q394" s="843"/>
      <c r="R394" s="843"/>
      <c r="S394" s="843"/>
      <c r="T394" s="843"/>
      <c r="U394" s="843"/>
      <c r="V394" s="843"/>
      <c r="W394" s="843"/>
      <c r="X394" s="843"/>
      <c r="Y394" s="843"/>
      <c r="Z394" s="1060"/>
      <c r="AA394" s="1060"/>
      <c r="AB394" s="843"/>
      <c r="AC394" s="843"/>
      <c r="AD394" s="843"/>
      <c r="AE394" s="843"/>
      <c r="AF394" s="843"/>
      <c r="AG394" s="843"/>
      <c r="AH394" s="843"/>
      <c r="AI394" s="843"/>
      <c r="AJ394" s="843"/>
      <c r="AK394" s="843"/>
      <c r="AL394" s="843"/>
      <c r="AM394" s="843"/>
      <c r="AN394" s="843"/>
    </row>
    <row r="395" spans="1:40" ht="15.75" customHeight="1">
      <c r="A395" s="843"/>
      <c r="B395" s="844"/>
      <c r="C395" s="845"/>
      <c r="D395" s="846"/>
      <c r="E395" s="843"/>
      <c r="F395" s="843"/>
      <c r="G395" s="843"/>
      <c r="H395" s="846"/>
      <c r="I395" s="846"/>
      <c r="J395" s="846"/>
      <c r="K395" s="847"/>
      <c r="L395" s="848"/>
      <c r="M395" s="843"/>
      <c r="N395" s="843"/>
      <c r="O395" s="843"/>
      <c r="P395" s="843"/>
      <c r="Q395" s="843"/>
      <c r="R395" s="843"/>
      <c r="S395" s="843"/>
      <c r="T395" s="843"/>
      <c r="U395" s="843"/>
      <c r="V395" s="843"/>
      <c r="W395" s="843"/>
      <c r="X395" s="843"/>
      <c r="Y395" s="843"/>
      <c r="Z395" s="1060"/>
      <c r="AA395" s="1060"/>
      <c r="AB395" s="843"/>
      <c r="AC395" s="843"/>
      <c r="AD395" s="843"/>
      <c r="AE395" s="843"/>
      <c r="AF395" s="843"/>
      <c r="AG395" s="843"/>
      <c r="AH395" s="843"/>
      <c r="AI395" s="843"/>
      <c r="AJ395" s="843"/>
      <c r="AK395" s="843"/>
      <c r="AL395" s="843"/>
      <c r="AM395" s="843"/>
      <c r="AN395" s="843"/>
    </row>
    <row r="396" spans="1:40" ht="15.75" customHeight="1">
      <c r="A396" s="843"/>
      <c r="B396" s="844"/>
      <c r="C396" s="845"/>
      <c r="D396" s="846"/>
      <c r="E396" s="843"/>
      <c r="F396" s="843"/>
      <c r="G396" s="843"/>
      <c r="H396" s="846"/>
      <c r="I396" s="846"/>
      <c r="J396" s="846"/>
      <c r="K396" s="847"/>
      <c r="L396" s="848"/>
      <c r="M396" s="843"/>
      <c r="N396" s="843"/>
      <c r="O396" s="843"/>
      <c r="P396" s="843"/>
      <c r="Q396" s="843"/>
      <c r="R396" s="843"/>
      <c r="S396" s="843"/>
      <c r="T396" s="843"/>
      <c r="U396" s="843"/>
      <c r="V396" s="843"/>
      <c r="W396" s="843"/>
      <c r="X396" s="843"/>
      <c r="Y396" s="843"/>
      <c r="Z396" s="1060"/>
      <c r="AA396" s="1060"/>
      <c r="AB396" s="843"/>
      <c r="AC396" s="843"/>
      <c r="AD396" s="843"/>
      <c r="AE396" s="843"/>
      <c r="AF396" s="843"/>
      <c r="AG396" s="843"/>
      <c r="AH396" s="843"/>
      <c r="AI396" s="843"/>
      <c r="AJ396" s="843"/>
      <c r="AK396" s="843"/>
      <c r="AL396" s="843"/>
      <c r="AM396" s="843"/>
      <c r="AN396" s="843"/>
    </row>
    <row r="397" spans="1:40" ht="15.75" customHeight="1">
      <c r="A397" s="843"/>
      <c r="B397" s="844"/>
      <c r="C397" s="845"/>
      <c r="D397" s="846"/>
      <c r="E397" s="843"/>
      <c r="F397" s="843"/>
      <c r="G397" s="843"/>
      <c r="H397" s="846"/>
      <c r="I397" s="846"/>
      <c r="J397" s="846"/>
      <c r="K397" s="847"/>
      <c r="L397" s="848"/>
      <c r="M397" s="843"/>
      <c r="N397" s="843"/>
      <c r="O397" s="843"/>
      <c r="P397" s="843"/>
      <c r="Q397" s="843"/>
      <c r="R397" s="843"/>
      <c r="S397" s="843"/>
      <c r="T397" s="843"/>
      <c r="U397" s="843"/>
      <c r="V397" s="843"/>
      <c r="W397" s="843"/>
      <c r="X397" s="843"/>
      <c r="Y397" s="843"/>
      <c r="Z397" s="1060"/>
      <c r="AA397" s="1060"/>
      <c r="AB397" s="843"/>
      <c r="AC397" s="843"/>
      <c r="AD397" s="843"/>
      <c r="AE397" s="843"/>
      <c r="AF397" s="843"/>
      <c r="AG397" s="843"/>
      <c r="AH397" s="843"/>
      <c r="AI397" s="843"/>
      <c r="AJ397" s="843"/>
      <c r="AK397" s="843"/>
      <c r="AL397" s="843"/>
      <c r="AM397" s="843"/>
      <c r="AN397" s="843"/>
    </row>
    <row r="398" spans="1:40" ht="15.75" customHeight="1">
      <c r="A398" s="843"/>
      <c r="B398" s="844"/>
      <c r="C398" s="845"/>
      <c r="D398" s="846"/>
      <c r="E398" s="843"/>
      <c r="F398" s="843"/>
      <c r="G398" s="843"/>
      <c r="H398" s="846"/>
      <c r="I398" s="846"/>
      <c r="J398" s="846"/>
      <c r="K398" s="847"/>
      <c r="L398" s="848"/>
      <c r="M398" s="843"/>
      <c r="N398" s="843"/>
      <c r="O398" s="843"/>
      <c r="P398" s="843"/>
      <c r="Q398" s="843"/>
      <c r="R398" s="843"/>
      <c r="S398" s="843"/>
      <c r="T398" s="843"/>
      <c r="U398" s="843"/>
      <c r="V398" s="843"/>
      <c r="W398" s="843"/>
      <c r="X398" s="843"/>
      <c r="Y398" s="843"/>
      <c r="Z398" s="1060"/>
      <c r="AA398" s="1060"/>
      <c r="AB398" s="843"/>
      <c r="AC398" s="843"/>
      <c r="AD398" s="843"/>
      <c r="AE398" s="843"/>
      <c r="AF398" s="843"/>
      <c r="AG398" s="843"/>
      <c r="AH398" s="843"/>
      <c r="AI398" s="843"/>
      <c r="AJ398" s="843"/>
      <c r="AK398" s="843"/>
      <c r="AL398" s="843"/>
      <c r="AM398" s="843"/>
      <c r="AN398" s="843"/>
    </row>
    <row r="399" spans="1:40" ht="15.75" customHeight="1">
      <c r="A399" s="843"/>
      <c r="B399" s="844"/>
      <c r="C399" s="845"/>
      <c r="D399" s="846"/>
      <c r="E399" s="843"/>
      <c r="F399" s="843"/>
      <c r="G399" s="843"/>
      <c r="H399" s="846"/>
      <c r="I399" s="846"/>
      <c r="J399" s="846"/>
      <c r="K399" s="847"/>
      <c r="L399" s="848"/>
      <c r="M399" s="843"/>
      <c r="N399" s="843"/>
      <c r="O399" s="843"/>
      <c r="P399" s="843"/>
      <c r="Q399" s="843"/>
      <c r="R399" s="843"/>
      <c r="S399" s="843"/>
      <c r="T399" s="843"/>
      <c r="U399" s="843"/>
      <c r="V399" s="843"/>
      <c r="W399" s="843"/>
      <c r="X399" s="843"/>
      <c r="Y399" s="843"/>
      <c r="Z399" s="1060"/>
      <c r="AA399" s="1060"/>
      <c r="AB399" s="843"/>
      <c r="AC399" s="843"/>
      <c r="AD399" s="843"/>
      <c r="AE399" s="843"/>
      <c r="AF399" s="843"/>
      <c r="AG399" s="843"/>
      <c r="AH399" s="843"/>
      <c r="AI399" s="843"/>
      <c r="AJ399" s="843"/>
      <c r="AK399" s="843"/>
      <c r="AL399" s="843"/>
      <c r="AM399" s="843"/>
      <c r="AN399" s="843"/>
    </row>
    <row r="400" spans="1:40" ht="15.75" customHeight="1">
      <c r="A400" s="843"/>
      <c r="B400" s="844"/>
      <c r="C400" s="845"/>
      <c r="D400" s="846"/>
      <c r="E400" s="843"/>
      <c r="F400" s="843"/>
      <c r="G400" s="843"/>
      <c r="H400" s="846"/>
      <c r="I400" s="846"/>
      <c r="J400" s="846"/>
      <c r="K400" s="847"/>
      <c r="L400" s="848"/>
      <c r="M400" s="843"/>
      <c r="N400" s="843"/>
      <c r="O400" s="843"/>
      <c r="P400" s="843"/>
      <c r="Q400" s="843"/>
      <c r="R400" s="843"/>
      <c r="S400" s="843"/>
      <c r="T400" s="843"/>
      <c r="U400" s="843"/>
      <c r="V400" s="843"/>
      <c r="W400" s="843"/>
      <c r="X400" s="843"/>
      <c r="Y400" s="843"/>
      <c r="Z400" s="1060"/>
      <c r="AA400" s="1060"/>
      <c r="AB400" s="843"/>
      <c r="AC400" s="843"/>
      <c r="AD400" s="843"/>
      <c r="AE400" s="843"/>
      <c r="AF400" s="843"/>
      <c r="AG400" s="843"/>
      <c r="AH400" s="843"/>
      <c r="AI400" s="843"/>
      <c r="AJ400" s="843"/>
      <c r="AK400" s="843"/>
      <c r="AL400" s="843"/>
      <c r="AM400" s="843"/>
      <c r="AN400" s="843"/>
    </row>
    <row r="401" spans="1:40" ht="15.75" customHeight="1">
      <c r="A401" s="843"/>
      <c r="B401" s="844"/>
      <c r="C401" s="845"/>
      <c r="D401" s="846"/>
      <c r="E401" s="843"/>
      <c r="F401" s="843"/>
      <c r="G401" s="843"/>
      <c r="H401" s="846"/>
      <c r="I401" s="846"/>
      <c r="J401" s="846"/>
      <c r="K401" s="847"/>
      <c r="L401" s="848"/>
      <c r="M401" s="843"/>
      <c r="N401" s="843"/>
      <c r="O401" s="843"/>
      <c r="P401" s="843"/>
      <c r="Q401" s="843"/>
      <c r="R401" s="843"/>
      <c r="S401" s="843"/>
      <c r="T401" s="843"/>
      <c r="U401" s="843"/>
      <c r="V401" s="843"/>
      <c r="W401" s="843"/>
      <c r="X401" s="843"/>
      <c r="Y401" s="843"/>
      <c r="Z401" s="1060"/>
      <c r="AA401" s="1060"/>
      <c r="AB401" s="843"/>
      <c r="AC401" s="843"/>
      <c r="AD401" s="843"/>
      <c r="AE401" s="843"/>
      <c r="AF401" s="843"/>
      <c r="AG401" s="843"/>
      <c r="AH401" s="843"/>
      <c r="AI401" s="843"/>
      <c r="AJ401" s="843"/>
      <c r="AK401" s="843"/>
      <c r="AL401" s="843"/>
      <c r="AM401" s="843"/>
      <c r="AN401" s="843"/>
    </row>
    <row r="402" spans="1:40" ht="15.75" customHeight="1">
      <c r="A402" s="843"/>
      <c r="B402" s="844"/>
      <c r="C402" s="845"/>
      <c r="D402" s="846"/>
      <c r="E402" s="843"/>
      <c r="F402" s="843"/>
      <c r="G402" s="843"/>
      <c r="H402" s="846"/>
      <c r="I402" s="846"/>
      <c r="J402" s="846"/>
      <c r="K402" s="847"/>
      <c r="L402" s="848"/>
      <c r="M402" s="843"/>
      <c r="N402" s="843"/>
      <c r="O402" s="843"/>
      <c r="P402" s="843"/>
      <c r="Q402" s="843"/>
      <c r="R402" s="843"/>
      <c r="S402" s="843"/>
      <c r="T402" s="843"/>
      <c r="U402" s="843"/>
      <c r="V402" s="843"/>
      <c r="W402" s="843"/>
      <c r="X402" s="843"/>
      <c r="Y402" s="843"/>
      <c r="Z402" s="1060"/>
      <c r="AA402" s="1060"/>
      <c r="AB402" s="843"/>
      <c r="AC402" s="843"/>
      <c r="AD402" s="843"/>
      <c r="AE402" s="843"/>
      <c r="AF402" s="843"/>
      <c r="AG402" s="843"/>
      <c r="AH402" s="843"/>
      <c r="AI402" s="843"/>
      <c r="AJ402" s="843"/>
      <c r="AK402" s="843"/>
      <c r="AL402" s="843"/>
      <c r="AM402" s="843"/>
      <c r="AN402" s="843"/>
    </row>
    <row r="403" spans="1:40" ht="15.75" customHeight="1">
      <c r="A403" s="843"/>
      <c r="B403" s="844"/>
      <c r="C403" s="845"/>
      <c r="D403" s="846"/>
      <c r="E403" s="843"/>
      <c r="F403" s="843"/>
      <c r="G403" s="843"/>
      <c r="H403" s="846"/>
      <c r="I403" s="846"/>
      <c r="J403" s="846"/>
      <c r="K403" s="847"/>
      <c r="L403" s="848"/>
      <c r="M403" s="843"/>
      <c r="N403" s="843"/>
      <c r="O403" s="843"/>
      <c r="P403" s="843"/>
      <c r="Q403" s="843"/>
      <c r="R403" s="843"/>
      <c r="S403" s="843"/>
      <c r="T403" s="843"/>
      <c r="U403" s="843"/>
      <c r="V403" s="843"/>
      <c r="W403" s="843"/>
      <c r="X403" s="843"/>
      <c r="Y403" s="843"/>
      <c r="Z403" s="1060"/>
      <c r="AA403" s="1060"/>
      <c r="AB403" s="843"/>
      <c r="AC403" s="843"/>
      <c r="AD403" s="843"/>
      <c r="AE403" s="843"/>
      <c r="AF403" s="843"/>
      <c r="AG403" s="843"/>
      <c r="AH403" s="843"/>
      <c r="AI403" s="843"/>
      <c r="AJ403" s="843"/>
      <c r="AK403" s="843"/>
      <c r="AL403" s="843"/>
      <c r="AM403" s="843"/>
      <c r="AN403" s="843"/>
    </row>
    <row r="404" spans="1:40" ht="15.75" customHeight="1">
      <c r="A404" s="843"/>
      <c r="B404" s="844"/>
      <c r="C404" s="845"/>
      <c r="D404" s="846"/>
      <c r="E404" s="843"/>
      <c r="F404" s="843"/>
      <c r="G404" s="843"/>
      <c r="H404" s="846"/>
      <c r="I404" s="846"/>
      <c r="J404" s="846"/>
      <c r="K404" s="847"/>
      <c r="L404" s="848"/>
      <c r="M404" s="843"/>
      <c r="N404" s="843"/>
      <c r="O404" s="843"/>
      <c r="P404" s="843"/>
      <c r="Q404" s="843"/>
      <c r="R404" s="843"/>
      <c r="S404" s="843"/>
      <c r="T404" s="843"/>
      <c r="U404" s="843"/>
      <c r="V404" s="843"/>
      <c r="W404" s="843"/>
      <c r="X404" s="843"/>
      <c r="Y404" s="843"/>
      <c r="Z404" s="1060"/>
      <c r="AA404" s="1060"/>
      <c r="AB404" s="843"/>
      <c r="AC404" s="843"/>
      <c r="AD404" s="843"/>
      <c r="AE404" s="843"/>
      <c r="AF404" s="843"/>
      <c r="AG404" s="843"/>
      <c r="AH404" s="843"/>
      <c r="AI404" s="843"/>
      <c r="AJ404" s="843"/>
      <c r="AK404" s="843"/>
      <c r="AL404" s="843"/>
      <c r="AM404" s="843"/>
      <c r="AN404" s="843"/>
    </row>
    <row r="405" spans="1:40" ht="15.75" customHeight="1">
      <c r="A405" s="843"/>
      <c r="B405" s="844"/>
      <c r="C405" s="845"/>
      <c r="D405" s="846"/>
      <c r="E405" s="843"/>
      <c r="F405" s="843"/>
      <c r="G405" s="843"/>
      <c r="H405" s="846"/>
      <c r="I405" s="846"/>
      <c r="J405" s="846"/>
      <c r="K405" s="847"/>
      <c r="L405" s="848"/>
      <c r="M405" s="843"/>
      <c r="N405" s="843"/>
      <c r="O405" s="843"/>
      <c r="P405" s="843"/>
      <c r="Q405" s="843"/>
      <c r="R405" s="843"/>
      <c r="S405" s="843"/>
      <c r="T405" s="843"/>
      <c r="U405" s="843"/>
      <c r="V405" s="843"/>
      <c r="W405" s="843"/>
      <c r="X405" s="843"/>
      <c r="Y405" s="843"/>
      <c r="Z405" s="1060"/>
      <c r="AA405" s="1060"/>
      <c r="AB405" s="843"/>
      <c r="AC405" s="843"/>
      <c r="AD405" s="843"/>
      <c r="AE405" s="843"/>
      <c r="AF405" s="843"/>
      <c r="AG405" s="843"/>
      <c r="AH405" s="843"/>
      <c r="AI405" s="843"/>
      <c r="AJ405" s="843"/>
      <c r="AK405" s="843"/>
      <c r="AL405" s="843"/>
      <c r="AM405" s="843"/>
      <c r="AN405" s="843"/>
    </row>
    <row r="406" spans="1:40" ht="15.75" customHeight="1">
      <c r="A406" s="843"/>
      <c r="B406" s="844"/>
      <c r="C406" s="845"/>
      <c r="D406" s="846"/>
      <c r="E406" s="843"/>
      <c r="F406" s="843"/>
      <c r="G406" s="843"/>
      <c r="H406" s="846"/>
      <c r="I406" s="846"/>
      <c r="J406" s="846"/>
      <c r="K406" s="847"/>
      <c r="L406" s="848"/>
      <c r="M406" s="843"/>
      <c r="N406" s="843"/>
      <c r="O406" s="843"/>
      <c r="P406" s="843"/>
      <c r="Q406" s="843"/>
      <c r="R406" s="843"/>
      <c r="S406" s="843"/>
      <c r="T406" s="843"/>
      <c r="U406" s="843"/>
      <c r="V406" s="843"/>
      <c r="W406" s="843"/>
      <c r="X406" s="843"/>
      <c r="Y406" s="843"/>
      <c r="Z406" s="1060"/>
      <c r="AA406" s="1060"/>
      <c r="AB406" s="843"/>
      <c r="AC406" s="843"/>
      <c r="AD406" s="843"/>
      <c r="AE406" s="843"/>
      <c r="AF406" s="843"/>
      <c r="AG406" s="843"/>
      <c r="AH406" s="843"/>
      <c r="AI406" s="843"/>
      <c r="AJ406" s="843"/>
      <c r="AK406" s="843"/>
      <c r="AL406" s="843"/>
      <c r="AM406" s="843"/>
      <c r="AN406" s="843"/>
    </row>
    <row r="407" spans="1:40" ht="15.75" customHeight="1">
      <c r="A407" s="843"/>
      <c r="B407" s="844"/>
      <c r="C407" s="845"/>
      <c r="D407" s="846"/>
      <c r="E407" s="843"/>
      <c r="F407" s="843"/>
      <c r="G407" s="843"/>
      <c r="H407" s="846"/>
      <c r="I407" s="846"/>
      <c r="J407" s="846"/>
      <c r="K407" s="847"/>
      <c r="L407" s="848"/>
      <c r="M407" s="843"/>
      <c r="N407" s="843"/>
      <c r="O407" s="843"/>
      <c r="P407" s="843"/>
      <c r="Q407" s="843"/>
      <c r="R407" s="843"/>
      <c r="S407" s="843"/>
      <c r="T407" s="843"/>
      <c r="U407" s="843"/>
      <c r="V407" s="843"/>
      <c r="W407" s="843"/>
      <c r="X407" s="843"/>
      <c r="Y407" s="843"/>
      <c r="Z407" s="1060"/>
      <c r="AA407" s="1060"/>
      <c r="AB407" s="843"/>
      <c r="AC407" s="843"/>
      <c r="AD407" s="843"/>
      <c r="AE407" s="843"/>
      <c r="AF407" s="843"/>
      <c r="AG407" s="843"/>
      <c r="AH407" s="843"/>
      <c r="AI407" s="843"/>
      <c r="AJ407" s="843"/>
      <c r="AK407" s="843"/>
      <c r="AL407" s="843"/>
      <c r="AM407" s="843"/>
      <c r="AN407" s="843"/>
    </row>
    <row r="408" spans="1:40" ht="15.75" customHeight="1">
      <c r="A408" s="843"/>
      <c r="B408" s="844"/>
      <c r="C408" s="845"/>
      <c r="D408" s="846"/>
      <c r="E408" s="843"/>
      <c r="F408" s="843"/>
      <c r="G408" s="843"/>
      <c r="H408" s="846"/>
      <c r="I408" s="846"/>
      <c r="J408" s="846"/>
      <c r="K408" s="847"/>
      <c r="L408" s="848"/>
      <c r="M408" s="843"/>
      <c r="N408" s="843"/>
      <c r="O408" s="843"/>
      <c r="P408" s="843"/>
      <c r="Q408" s="843"/>
      <c r="R408" s="843"/>
      <c r="S408" s="843"/>
      <c r="T408" s="843"/>
      <c r="U408" s="843"/>
      <c r="V408" s="843"/>
      <c r="W408" s="843"/>
      <c r="X408" s="843"/>
      <c r="Y408" s="843"/>
      <c r="Z408" s="1060"/>
      <c r="AA408" s="1060"/>
      <c r="AB408" s="843"/>
      <c r="AC408" s="843"/>
      <c r="AD408" s="843"/>
      <c r="AE408" s="843"/>
      <c r="AF408" s="843"/>
      <c r="AG408" s="843"/>
      <c r="AH408" s="843"/>
      <c r="AI408" s="843"/>
      <c r="AJ408" s="843"/>
      <c r="AK408" s="843"/>
      <c r="AL408" s="843"/>
      <c r="AM408" s="843"/>
      <c r="AN408" s="843"/>
    </row>
    <row r="409" spans="1:40" ht="15.75" customHeight="1">
      <c r="A409" s="843"/>
      <c r="B409" s="844"/>
      <c r="C409" s="845"/>
      <c r="D409" s="846"/>
      <c r="E409" s="843"/>
      <c r="F409" s="843"/>
      <c r="G409" s="843"/>
      <c r="H409" s="846"/>
      <c r="I409" s="846"/>
      <c r="J409" s="846"/>
      <c r="K409" s="847"/>
      <c r="L409" s="848"/>
      <c r="M409" s="843"/>
      <c r="N409" s="843"/>
      <c r="O409" s="843"/>
      <c r="P409" s="843"/>
      <c r="Q409" s="843"/>
      <c r="R409" s="843"/>
      <c r="S409" s="843"/>
      <c r="T409" s="843"/>
      <c r="U409" s="843"/>
      <c r="V409" s="843"/>
      <c r="W409" s="843"/>
      <c r="X409" s="843"/>
      <c r="Y409" s="843"/>
      <c r="Z409" s="1060"/>
      <c r="AA409" s="1060"/>
      <c r="AB409" s="843"/>
      <c r="AC409" s="843"/>
      <c r="AD409" s="843"/>
      <c r="AE409" s="843"/>
      <c r="AF409" s="843"/>
      <c r="AG409" s="843"/>
      <c r="AH409" s="843"/>
      <c r="AI409" s="843"/>
      <c r="AJ409" s="843"/>
      <c r="AK409" s="843"/>
      <c r="AL409" s="843"/>
      <c r="AM409" s="843"/>
      <c r="AN409" s="843"/>
    </row>
    <row r="410" spans="1:40" ht="15.75" customHeight="1">
      <c r="A410" s="843"/>
      <c r="B410" s="844"/>
      <c r="C410" s="845"/>
      <c r="D410" s="846"/>
      <c r="E410" s="843"/>
      <c r="F410" s="843"/>
      <c r="G410" s="843"/>
      <c r="H410" s="846"/>
      <c r="I410" s="846"/>
      <c r="J410" s="846"/>
      <c r="K410" s="847"/>
      <c r="L410" s="848"/>
      <c r="M410" s="843"/>
      <c r="N410" s="843"/>
      <c r="O410" s="843"/>
      <c r="P410" s="843"/>
      <c r="Q410" s="843"/>
      <c r="R410" s="843"/>
      <c r="S410" s="843"/>
      <c r="T410" s="843"/>
      <c r="U410" s="843"/>
      <c r="V410" s="843"/>
      <c r="W410" s="843"/>
      <c r="X410" s="843"/>
      <c r="Y410" s="843"/>
      <c r="Z410" s="1060"/>
      <c r="AA410" s="1060"/>
      <c r="AB410" s="843"/>
      <c r="AC410" s="843"/>
      <c r="AD410" s="843"/>
      <c r="AE410" s="843"/>
      <c r="AF410" s="843"/>
      <c r="AG410" s="843"/>
      <c r="AH410" s="843"/>
      <c r="AI410" s="843"/>
      <c r="AJ410" s="843"/>
      <c r="AK410" s="843"/>
      <c r="AL410" s="843"/>
      <c r="AM410" s="843"/>
      <c r="AN410" s="843"/>
    </row>
    <row r="411" spans="1:40" ht="15.75" customHeight="1">
      <c r="A411" s="843"/>
      <c r="B411" s="844"/>
      <c r="C411" s="845"/>
      <c r="D411" s="846"/>
      <c r="E411" s="843"/>
      <c r="F411" s="843"/>
      <c r="G411" s="843"/>
      <c r="H411" s="846"/>
      <c r="I411" s="846"/>
      <c r="J411" s="846"/>
      <c r="K411" s="847"/>
      <c r="L411" s="848"/>
      <c r="M411" s="843"/>
      <c r="N411" s="843"/>
      <c r="O411" s="843"/>
      <c r="P411" s="843"/>
      <c r="Q411" s="843"/>
      <c r="R411" s="843"/>
      <c r="S411" s="843"/>
      <c r="T411" s="843"/>
      <c r="U411" s="843"/>
      <c r="V411" s="843"/>
      <c r="W411" s="843"/>
      <c r="X411" s="843"/>
      <c r="Y411" s="843"/>
      <c r="Z411" s="1060"/>
      <c r="AA411" s="1060"/>
      <c r="AB411" s="843"/>
      <c r="AC411" s="843"/>
      <c r="AD411" s="843"/>
      <c r="AE411" s="843"/>
      <c r="AF411" s="843"/>
      <c r="AG411" s="843"/>
      <c r="AH411" s="843"/>
      <c r="AI411" s="843"/>
      <c r="AJ411" s="843"/>
      <c r="AK411" s="843"/>
      <c r="AL411" s="843"/>
      <c r="AM411" s="843"/>
      <c r="AN411" s="843"/>
    </row>
    <row r="412" spans="1:40" ht="15.75" customHeight="1">
      <c r="A412" s="843"/>
      <c r="B412" s="844"/>
      <c r="C412" s="845"/>
      <c r="D412" s="846"/>
      <c r="E412" s="843"/>
      <c r="F412" s="843"/>
      <c r="G412" s="843"/>
      <c r="H412" s="846"/>
      <c r="I412" s="846"/>
      <c r="J412" s="846"/>
      <c r="K412" s="847"/>
      <c r="L412" s="848"/>
      <c r="M412" s="843"/>
      <c r="N412" s="843"/>
      <c r="O412" s="843"/>
      <c r="P412" s="843"/>
      <c r="Q412" s="843"/>
      <c r="R412" s="843"/>
      <c r="S412" s="843"/>
      <c r="T412" s="843"/>
      <c r="U412" s="843"/>
      <c r="V412" s="843"/>
      <c r="W412" s="843"/>
      <c r="X412" s="843"/>
      <c r="Y412" s="843"/>
      <c r="Z412" s="1060"/>
      <c r="AA412" s="1060"/>
      <c r="AB412" s="843"/>
      <c r="AC412" s="843"/>
      <c r="AD412" s="843"/>
      <c r="AE412" s="843"/>
      <c r="AF412" s="843"/>
      <c r="AG412" s="843"/>
      <c r="AH412" s="843"/>
      <c r="AI412" s="843"/>
      <c r="AJ412" s="843"/>
      <c r="AK412" s="843"/>
      <c r="AL412" s="843"/>
      <c r="AM412" s="843"/>
      <c r="AN412" s="843"/>
    </row>
    <row r="413" spans="1:40" ht="15.75" customHeight="1">
      <c r="A413" s="843"/>
      <c r="B413" s="844"/>
      <c r="C413" s="845"/>
      <c r="D413" s="846"/>
      <c r="E413" s="843"/>
      <c r="F413" s="843"/>
      <c r="G413" s="843"/>
      <c r="H413" s="846"/>
      <c r="I413" s="846"/>
      <c r="J413" s="846"/>
      <c r="K413" s="847"/>
      <c r="L413" s="848"/>
      <c r="M413" s="843"/>
      <c r="N413" s="843"/>
      <c r="O413" s="843"/>
      <c r="P413" s="843"/>
      <c r="Q413" s="843"/>
      <c r="R413" s="843"/>
      <c r="S413" s="843"/>
      <c r="T413" s="843"/>
      <c r="U413" s="843"/>
      <c r="V413" s="843"/>
      <c r="W413" s="843"/>
      <c r="X413" s="843"/>
      <c r="Y413" s="843"/>
      <c r="Z413" s="1060"/>
      <c r="AA413" s="1060"/>
      <c r="AB413" s="843"/>
      <c r="AC413" s="843"/>
      <c r="AD413" s="843"/>
      <c r="AE413" s="843"/>
      <c r="AF413" s="843"/>
      <c r="AG413" s="843"/>
      <c r="AH413" s="843"/>
      <c r="AI413" s="843"/>
      <c r="AJ413" s="843"/>
      <c r="AK413" s="843"/>
      <c r="AL413" s="843"/>
      <c r="AM413" s="843"/>
      <c r="AN413" s="843"/>
    </row>
    <row r="414" spans="1:40" ht="15.75" customHeight="1">
      <c r="A414" s="843"/>
      <c r="B414" s="844"/>
      <c r="C414" s="845"/>
      <c r="D414" s="846"/>
      <c r="E414" s="843"/>
      <c r="F414" s="843"/>
      <c r="G414" s="843"/>
      <c r="H414" s="846"/>
      <c r="I414" s="846"/>
      <c r="J414" s="846"/>
      <c r="K414" s="847"/>
      <c r="L414" s="848"/>
      <c r="M414" s="843"/>
      <c r="N414" s="843"/>
      <c r="O414" s="843"/>
      <c r="P414" s="843"/>
      <c r="Q414" s="843"/>
      <c r="R414" s="843"/>
      <c r="S414" s="843"/>
      <c r="T414" s="843"/>
      <c r="U414" s="843"/>
      <c r="V414" s="843"/>
      <c r="W414" s="843"/>
      <c r="X414" s="843"/>
      <c r="Y414" s="843"/>
      <c r="Z414" s="1060"/>
      <c r="AA414" s="1060"/>
      <c r="AB414" s="843"/>
      <c r="AC414" s="843"/>
      <c r="AD414" s="843"/>
      <c r="AE414" s="843"/>
      <c r="AF414" s="843"/>
      <c r="AG414" s="843"/>
      <c r="AH414" s="843"/>
      <c r="AI414" s="843"/>
      <c r="AJ414" s="843"/>
      <c r="AK414" s="843"/>
      <c r="AL414" s="843"/>
      <c r="AM414" s="843"/>
      <c r="AN414" s="843"/>
    </row>
    <row r="415" spans="1:40" ht="15.75" customHeight="1">
      <c r="A415" s="843"/>
      <c r="B415" s="844"/>
      <c r="C415" s="845"/>
      <c r="D415" s="846"/>
      <c r="E415" s="843"/>
      <c r="F415" s="843"/>
      <c r="G415" s="843"/>
      <c r="H415" s="846"/>
      <c r="I415" s="846"/>
      <c r="J415" s="846"/>
      <c r="K415" s="847"/>
      <c r="L415" s="848"/>
      <c r="M415" s="843"/>
      <c r="N415" s="843"/>
      <c r="O415" s="843"/>
      <c r="P415" s="843"/>
      <c r="Q415" s="843"/>
      <c r="R415" s="843"/>
      <c r="S415" s="843"/>
      <c r="T415" s="843"/>
      <c r="U415" s="843"/>
      <c r="V415" s="843"/>
      <c r="W415" s="843"/>
      <c r="X415" s="843"/>
      <c r="Y415" s="843"/>
      <c r="Z415" s="1060"/>
      <c r="AA415" s="1060"/>
      <c r="AB415" s="843"/>
      <c r="AC415" s="843"/>
      <c r="AD415" s="843"/>
      <c r="AE415" s="843"/>
      <c r="AF415" s="843"/>
      <c r="AG415" s="843"/>
      <c r="AH415" s="843"/>
      <c r="AI415" s="843"/>
      <c r="AJ415" s="843"/>
      <c r="AK415" s="843"/>
      <c r="AL415" s="843"/>
      <c r="AM415" s="843"/>
      <c r="AN415" s="843"/>
    </row>
    <row r="416" spans="1:40" ht="15.75" customHeight="1">
      <c r="A416" s="843"/>
      <c r="B416" s="844"/>
      <c r="C416" s="845"/>
      <c r="D416" s="846"/>
      <c r="E416" s="843"/>
      <c r="F416" s="843"/>
      <c r="G416" s="843"/>
      <c r="H416" s="846"/>
      <c r="I416" s="846"/>
      <c r="J416" s="846"/>
      <c r="K416" s="847"/>
      <c r="L416" s="848"/>
      <c r="M416" s="843"/>
      <c r="N416" s="843"/>
      <c r="O416" s="843"/>
      <c r="P416" s="843"/>
      <c r="Q416" s="843"/>
      <c r="R416" s="843"/>
      <c r="S416" s="843"/>
      <c r="T416" s="843"/>
      <c r="U416" s="843"/>
      <c r="V416" s="843"/>
      <c r="W416" s="843"/>
      <c r="X416" s="843"/>
      <c r="Y416" s="843"/>
      <c r="Z416" s="1060"/>
      <c r="AA416" s="1060"/>
      <c r="AB416" s="843"/>
      <c r="AC416" s="843"/>
      <c r="AD416" s="843"/>
      <c r="AE416" s="843"/>
      <c r="AF416" s="843"/>
      <c r="AG416" s="843"/>
      <c r="AH416" s="843"/>
      <c r="AI416" s="843"/>
      <c r="AJ416" s="843"/>
      <c r="AK416" s="843"/>
      <c r="AL416" s="843"/>
      <c r="AM416" s="843"/>
      <c r="AN416" s="843"/>
    </row>
    <row r="417" spans="1:40" ht="15.75" customHeight="1">
      <c r="A417" s="843"/>
      <c r="B417" s="844"/>
      <c r="C417" s="845"/>
      <c r="D417" s="846"/>
      <c r="E417" s="843"/>
      <c r="F417" s="843"/>
      <c r="G417" s="843"/>
      <c r="H417" s="846"/>
      <c r="I417" s="846"/>
      <c r="J417" s="846"/>
      <c r="K417" s="847"/>
      <c r="L417" s="848"/>
      <c r="M417" s="843"/>
      <c r="N417" s="843"/>
      <c r="O417" s="843"/>
      <c r="P417" s="843"/>
      <c r="Q417" s="843"/>
      <c r="R417" s="843"/>
      <c r="S417" s="843"/>
      <c r="T417" s="843"/>
      <c r="U417" s="843"/>
      <c r="V417" s="843"/>
      <c r="W417" s="843"/>
      <c r="X417" s="843"/>
      <c r="Y417" s="843"/>
      <c r="Z417" s="1060"/>
      <c r="AA417" s="1060"/>
      <c r="AB417" s="843"/>
      <c r="AC417" s="843"/>
      <c r="AD417" s="843"/>
      <c r="AE417" s="843"/>
      <c r="AF417" s="843"/>
      <c r="AG417" s="843"/>
      <c r="AH417" s="843"/>
      <c r="AI417" s="843"/>
      <c r="AJ417" s="843"/>
      <c r="AK417" s="843"/>
      <c r="AL417" s="843"/>
      <c r="AM417" s="843"/>
      <c r="AN417" s="843"/>
    </row>
    <row r="418" spans="1:40" ht="15.75" customHeight="1">
      <c r="A418" s="843"/>
      <c r="B418" s="844"/>
      <c r="C418" s="845"/>
      <c r="D418" s="846"/>
      <c r="E418" s="843"/>
      <c r="F418" s="843"/>
      <c r="G418" s="843"/>
      <c r="H418" s="846"/>
      <c r="I418" s="846"/>
      <c r="J418" s="846"/>
      <c r="K418" s="847"/>
      <c r="L418" s="848"/>
      <c r="M418" s="843"/>
      <c r="N418" s="843"/>
      <c r="O418" s="843"/>
      <c r="P418" s="843"/>
      <c r="Q418" s="843"/>
      <c r="R418" s="843"/>
      <c r="S418" s="843"/>
      <c r="T418" s="843"/>
      <c r="U418" s="843"/>
      <c r="V418" s="843"/>
      <c r="W418" s="843"/>
      <c r="X418" s="843"/>
      <c r="Y418" s="843"/>
      <c r="Z418" s="1060"/>
      <c r="AA418" s="1060"/>
      <c r="AB418" s="843"/>
      <c r="AC418" s="843"/>
      <c r="AD418" s="843"/>
      <c r="AE418" s="843"/>
      <c r="AF418" s="843"/>
      <c r="AG418" s="843"/>
      <c r="AH418" s="843"/>
      <c r="AI418" s="843"/>
      <c r="AJ418" s="843"/>
      <c r="AK418" s="843"/>
      <c r="AL418" s="843"/>
      <c r="AM418" s="843"/>
      <c r="AN418" s="843"/>
    </row>
    <row r="419" spans="1:40" ht="15.75" customHeight="1">
      <c r="A419" s="843"/>
      <c r="B419" s="844"/>
      <c r="C419" s="845"/>
      <c r="D419" s="846"/>
      <c r="E419" s="843"/>
      <c r="F419" s="843"/>
      <c r="G419" s="843"/>
      <c r="H419" s="846"/>
      <c r="I419" s="846"/>
      <c r="J419" s="846"/>
      <c r="K419" s="847"/>
      <c r="L419" s="848"/>
      <c r="M419" s="843"/>
      <c r="N419" s="843"/>
      <c r="O419" s="843"/>
      <c r="P419" s="843"/>
      <c r="Q419" s="843"/>
      <c r="R419" s="843"/>
      <c r="S419" s="843"/>
      <c r="T419" s="843"/>
      <c r="U419" s="843"/>
      <c r="V419" s="843"/>
      <c r="W419" s="843"/>
      <c r="X419" s="843"/>
      <c r="Y419" s="843"/>
      <c r="Z419" s="1060"/>
      <c r="AA419" s="1060"/>
      <c r="AB419" s="843"/>
      <c r="AC419" s="843"/>
      <c r="AD419" s="843"/>
      <c r="AE419" s="843"/>
      <c r="AF419" s="843"/>
      <c r="AG419" s="843"/>
      <c r="AH419" s="843"/>
      <c r="AI419" s="843"/>
      <c r="AJ419" s="843"/>
      <c r="AK419" s="843"/>
      <c r="AL419" s="843"/>
      <c r="AM419" s="843"/>
      <c r="AN419" s="843"/>
    </row>
    <row r="420" spans="1:40" ht="15.75" customHeight="1">
      <c r="A420" s="843"/>
      <c r="B420" s="844"/>
      <c r="C420" s="845"/>
      <c r="D420" s="846"/>
      <c r="E420" s="843"/>
      <c r="F420" s="843"/>
      <c r="G420" s="843"/>
      <c r="H420" s="846"/>
      <c r="I420" s="846"/>
      <c r="J420" s="846"/>
      <c r="K420" s="847"/>
      <c r="L420" s="848"/>
      <c r="M420" s="843"/>
      <c r="N420" s="843"/>
      <c r="O420" s="843"/>
      <c r="P420" s="843"/>
      <c r="Q420" s="843"/>
      <c r="R420" s="843"/>
      <c r="S420" s="843"/>
      <c r="T420" s="843"/>
      <c r="U420" s="843"/>
      <c r="V420" s="843"/>
      <c r="W420" s="843"/>
      <c r="X420" s="843"/>
      <c r="Y420" s="843"/>
      <c r="Z420" s="1060"/>
      <c r="AA420" s="1060"/>
      <c r="AB420" s="843"/>
      <c r="AC420" s="843"/>
      <c r="AD420" s="843"/>
      <c r="AE420" s="843"/>
      <c r="AF420" s="843"/>
      <c r="AG420" s="843"/>
      <c r="AH420" s="843"/>
      <c r="AI420" s="843"/>
      <c r="AJ420" s="843"/>
      <c r="AK420" s="843"/>
      <c r="AL420" s="843"/>
      <c r="AM420" s="843"/>
      <c r="AN420" s="843"/>
    </row>
    <row r="421" spans="1:40" ht="15.75" customHeight="1">
      <c r="A421" s="843"/>
      <c r="B421" s="844"/>
      <c r="C421" s="845"/>
      <c r="D421" s="846"/>
      <c r="E421" s="843"/>
      <c r="F421" s="843"/>
      <c r="G421" s="843"/>
      <c r="H421" s="846"/>
      <c r="I421" s="846"/>
      <c r="J421" s="846"/>
      <c r="K421" s="847"/>
      <c r="L421" s="848"/>
      <c r="M421" s="843"/>
      <c r="N421" s="843"/>
      <c r="O421" s="843"/>
      <c r="P421" s="843"/>
      <c r="Q421" s="843"/>
      <c r="R421" s="843"/>
      <c r="S421" s="843"/>
      <c r="T421" s="843"/>
      <c r="U421" s="843"/>
      <c r="V421" s="843"/>
      <c r="W421" s="843"/>
      <c r="X421" s="843"/>
      <c r="Y421" s="843"/>
      <c r="Z421" s="1060"/>
      <c r="AA421" s="1060"/>
      <c r="AB421" s="843"/>
      <c r="AC421" s="843"/>
      <c r="AD421" s="843"/>
      <c r="AE421" s="843"/>
      <c r="AF421" s="843"/>
      <c r="AG421" s="843"/>
      <c r="AH421" s="843"/>
      <c r="AI421" s="843"/>
      <c r="AJ421" s="843"/>
      <c r="AK421" s="843"/>
      <c r="AL421" s="843"/>
      <c r="AM421" s="843"/>
      <c r="AN421" s="843"/>
    </row>
    <row r="422" spans="1:40" ht="15.75" customHeight="1">
      <c r="A422" s="843"/>
      <c r="B422" s="844"/>
      <c r="C422" s="845"/>
      <c r="D422" s="846"/>
      <c r="E422" s="843"/>
      <c r="F422" s="843"/>
      <c r="G422" s="843"/>
      <c r="H422" s="846"/>
      <c r="I422" s="846"/>
      <c r="J422" s="846"/>
      <c r="K422" s="847"/>
      <c r="L422" s="848"/>
      <c r="M422" s="843"/>
      <c r="N422" s="843"/>
      <c r="O422" s="843"/>
      <c r="P422" s="843"/>
      <c r="Q422" s="843"/>
      <c r="R422" s="843"/>
      <c r="S422" s="843"/>
      <c r="T422" s="843"/>
      <c r="U422" s="843"/>
      <c r="V422" s="843"/>
      <c r="W422" s="843"/>
      <c r="X422" s="843"/>
      <c r="Y422" s="843"/>
      <c r="Z422" s="1060"/>
      <c r="AA422" s="1060"/>
      <c r="AB422" s="843"/>
      <c r="AC422" s="843"/>
      <c r="AD422" s="843"/>
      <c r="AE422" s="843"/>
      <c r="AF422" s="843"/>
      <c r="AG422" s="843"/>
      <c r="AH422" s="843"/>
      <c r="AI422" s="843"/>
      <c r="AJ422" s="843"/>
      <c r="AK422" s="843"/>
      <c r="AL422" s="843"/>
      <c r="AM422" s="843"/>
      <c r="AN422" s="843"/>
    </row>
    <row r="423" spans="1:40" ht="15.75" customHeight="1">
      <c r="A423" s="843"/>
      <c r="B423" s="844"/>
      <c r="C423" s="845"/>
      <c r="D423" s="846"/>
      <c r="E423" s="843"/>
      <c r="F423" s="843"/>
      <c r="G423" s="843"/>
      <c r="H423" s="846"/>
      <c r="I423" s="846"/>
      <c r="J423" s="846"/>
      <c r="K423" s="847"/>
      <c r="L423" s="848"/>
      <c r="M423" s="843"/>
      <c r="N423" s="843"/>
      <c r="O423" s="843"/>
      <c r="P423" s="843"/>
      <c r="Q423" s="843"/>
      <c r="R423" s="843"/>
      <c r="S423" s="843"/>
      <c r="T423" s="843"/>
      <c r="U423" s="843"/>
      <c r="V423" s="843"/>
      <c r="W423" s="843"/>
      <c r="X423" s="843"/>
      <c r="Y423" s="843"/>
      <c r="Z423" s="1060"/>
      <c r="AA423" s="1060"/>
      <c r="AB423" s="843"/>
      <c r="AC423" s="843"/>
      <c r="AD423" s="843"/>
      <c r="AE423" s="843"/>
      <c r="AF423" s="843"/>
      <c r="AG423" s="843"/>
      <c r="AH423" s="843"/>
      <c r="AI423" s="843"/>
      <c r="AJ423" s="843"/>
      <c r="AK423" s="843"/>
      <c r="AL423" s="843"/>
      <c r="AM423" s="843"/>
      <c r="AN423" s="843"/>
    </row>
    <row r="424" spans="1:40" ht="15.75" customHeight="1">
      <c r="A424" s="843"/>
      <c r="B424" s="844"/>
      <c r="C424" s="845"/>
      <c r="D424" s="846"/>
      <c r="E424" s="843"/>
      <c r="F424" s="843"/>
      <c r="G424" s="843"/>
      <c r="H424" s="846"/>
      <c r="I424" s="846"/>
      <c r="J424" s="846"/>
      <c r="K424" s="847"/>
      <c r="L424" s="848"/>
      <c r="M424" s="843"/>
      <c r="N424" s="843"/>
      <c r="O424" s="843"/>
      <c r="P424" s="843"/>
      <c r="Q424" s="843"/>
      <c r="R424" s="843"/>
      <c r="S424" s="843"/>
      <c r="T424" s="843"/>
      <c r="U424" s="843"/>
      <c r="V424" s="843"/>
      <c r="W424" s="843"/>
      <c r="X424" s="843"/>
      <c r="Y424" s="843"/>
      <c r="Z424" s="1060"/>
      <c r="AA424" s="1060"/>
      <c r="AB424" s="843"/>
      <c r="AC424" s="843"/>
      <c r="AD424" s="843"/>
      <c r="AE424" s="843"/>
      <c r="AF424" s="843"/>
      <c r="AG424" s="843"/>
      <c r="AH424" s="843"/>
      <c r="AI424" s="843"/>
      <c r="AJ424" s="843"/>
      <c r="AK424" s="843"/>
      <c r="AL424" s="843"/>
      <c r="AM424" s="843"/>
      <c r="AN424" s="843"/>
    </row>
    <row r="425" spans="1:40" ht="15.75" customHeight="1">
      <c r="A425" s="843"/>
      <c r="B425" s="844"/>
      <c r="C425" s="845"/>
      <c r="D425" s="846"/>
      <c r="E425" s="843"/>
      <c r="F425" s="843"/>
      <c r="G425" s="843"/>
      <c r="H425" s="846"/>
      <c r="I425" s="846"/>
      <c r="J425" s="846"/>
      <c r="K425" s="847"/>
      <c r="L425" s="848"/>
      <c r="M425" s="843"/>
      <c r="N425" s="843"/>
      <c r="O425" s="843"/>
      <c r="P425" s="843"/>
      <c r="Q425" s="843"/>
      <c r="R425" s="843"/>
      <c r="S425" s="843"/>
      <c r="T425" s="843"/>
      <c r="U425" s="843"/>
      <c r="V425" s="843"/>
      <c r="W425" s="843"/>
      <c r="X425" s="843"/>
      <c r="Y425" s="843"/>
      <c r="Z425" s="1060"/>
      <c r="AA425" s="1060"/>
      <c r="AB425" s="843"/>
      <c r="AC425" s="843"/>
      <c r="AD425" s="843"/>
      <c r="AE425" s="843"/>
      <c r="AF425" s="843"/>
      <c r="AG425" s="843"/>
      <c r="AH425" s="843"/>
      <c r="AI425" s="843"/>
      <c r="AJ425" s="843"/>
      <c r="AK425" s="843"/>
      <c r="AL425" s="843"/>
      <c r="AM425" s="843"/>
      <c r="AN425" s="843"/>
    </row>
    <row r="426" spans="1:40" ht="15.75" customHeight="1">
      <c r="A426" s="843"/>
      <c r="B426" s="844"/>
      <c r="C426" s="845"/>
      <c r="D426" s="846"/>
      <c r="E426" s="843"/>
      <c r="F426" s="843"/>
      <c r="G426" s="843"/>
      <c r="H426" s="846"/>
      <c r="I426" s="846"/>
      <c r="J426" s="846"/>
      <c r="K426" s="847"/>
      <c r="L426" s="848"/>
      <c r="M426" s="843"/>
      <c r="N426" s="843"/>
      <c r="O426" s="843"/>
      <c r="P426" s="843"/>
      <c r="Q426" s="843"/>
      <c r="R426" s="843"/>
      <c r="S426" s="843"/>
      <c r="T426" s="843"/>
      <c r="U426" s="843"/>
      <c r="V426" s="843"/>
      <c r="W426" s="843"/>
      <c r="X426" s="843"/>
      <c r="Y426" s="843"/>
      <c r="Z426" s="1060"/>
      <c r="AA426" s="1060"/>
      <c r="AB426" s="843"/>
      <c r="AC426" s="843"/>
      <c r="AD426" s="843"/>
      <c r="AE426" s="843"/>
      <c r="AF426" s="843"/>
      <c r="AG426" s="843"/>
      <c r="AH426" s="843"/>
      <c r="AI426" s="843"/>
      <c r="AJ426" s="843"/>
      <c r="AK426" s="843"/>
      <c r="AL426" s="843"/>
      <c r="AM426" s="843"/>
      <c r="AN426" s="843"/>
    </row>
    <row r="427" spans="1:40" ht="15.75" customHeight="1">
      <c r="A427" s="843"/>
      <c r="B427" s="844"/>
      <c r="C427" s="845"/>
      <c r="D427" s="846"/>
      <c r="E427" s="843"/>
      <c r="F427" s="843"/>
      <c r="G427" s="843"/>
      <c r="H427" s="846"/>
      <c r="I427" s="846"/>
      <c r="J427" s="846"/>
      <c r="K427" s="847"/>
      <c r="L427" s="848"/>
      <c r="M427" s="843"/>
      <c r="N427" s="843"/>
      <c r="O427" s="843"/>
      <c r="P427" s="843"/>
      <c r="Q427" s="843"/>
      <c r="R427" s="843"/>
      <c r="S427" s="843"/>
      <c r="T427" s="843"/>
      <c r="U427" s="843"/>
      <c r="V427" s="843"/>
      <c r="W427" s="843"/>
      <c r="X427" s="843"/>
      <c r="Y427" s="843"/>
      <c r="Z427" s="1060"/>
      <c r="AA427" s="1060"/>
      <c r="AB427" s="843"/>
      <c r="AC427" s="843"/>
      <c r="AD427" s="843"/>
      <c r="AE427" s="843"/>
      <c r="AF427" s="843"/>
      <c r="AG427" s="843"/>
      <c r="AH427" s="843"/>
      <c r="AI427" s="843"/>
      <c r="AJ427" s="843"/>
      <c r="AK427" s="843"/>
      <c r="AL427" s="843"/>
      <c r="AM427" s="843"/>
      <c r="AN427" s="843"/>
    </row>
    <row r="428" spans="1:40" ht="15.75" customHeight="1">
      <c r="A428" s="843"/>
      <c r="B428" s="844"/>
      <c r="C428" s="845"/>
      <c r="D428" s="846"/>
      <c r="E428" s="843"/>
      <c r="F428" s="843"/>
      <c r="G428" s="843"/>
      <c r="H428" s="846"/>
      <c r="I428" s="846"/>
      <c r="J428" s="846"/>
      <c r="K428" s="847"/>
      <c r="L428" s="848"/>
      <c r="M428" s="843"/>
      <c r="N428" s="843"/>
      <c r="O428" s="843"/>
      <c r="P428" s="843"/>
      <c r="Q428" s="843"/>
      <c r="R428" s="843"/>
      <c r="S428" s="843"/>
      <c r="T428" s="843"/>
      <c r="U428" s="843"/>
      <c r="V428" s="843"/>
      <c r="W428" s="843"/>
      <c r="X428" s="843"/>
      <c r="Y428" s="843"/>
      <c r="Z428" s="1060"/>
      <c r="AA428" s="1060"/>
      <c r="AB428" s="843"/>
      <c r="AC428" s="843"/>
      <c r="AD428" s="843"/>
      <c r="AE428" s="843"/>
      <c r="AF428" s="843"/>
      <c r="AG428" s="843"/>
      <c r="AH428" s="843"/>
      <c r="AI428" s="843"/>
      <c r="AJ428" s="843"/>
      <c r="AK428" s="843"/>
      <c r="AL428" s="843"/>
      <c r="AM428" s="843"/>
      <c r="AN428" s="843"/>
    </row>
    <row r="429" spans="1:40" ht="15.75" customHeight="1">
      <c r="A429" s="843"/>
      <c r="B429" s="844"/>
      <c r="C429" s="845"/>
      <c r="D429" s="846"/>
      <c r="E429" s="843"/>
      <c r="F429" s="843"/>
      <c r="G429" s="843"/>
      <c r="H429" s="846"/>
      <c r="I429" s="846"/>
      <c r="J429" s="846"/>
      <c r="K429" s="847"/>
      <c r="L429" s="848"/>
      <c r="M429" s="843"/>
      <c r="N429" s="843"/>
      <c r="O429" s="843"/>
      <c r="P429" s="843"/>
      <c r="Q429" s="843"/>
      <c r="R429" s="843"/>
      <c r="S429" s="843"/>
      <c r="T429" s="843"/>
      <c r="U429" s="843"/>
      <c r="V429" s="843"/>
      <c r="W429" s="843"/>
      <c r="X429" s="843"/>
      <c r="Y429" s="843"/>
      <c r="Z429" s="1060"/>
      <c r="AA429" s="1060"/>
      <c r="AB429" s="843"/>
      <c r="AC429" s="843"/>
      <c r="AD429" s="843"/>
      <c r="AE429" s="843"/>
      <c r="AF429" s="843"/>
      <c r="AG429" s="843"/>
      <c r="AH429" s="843"/>
      <c r="AI429" s="843"/>
      <c r="AJ429" s="843"/>
      <c r="AK429" s="843"/>
      <c r="AL429" s="843"/>
      <c r="AM429" s="843"/>
      <c r="AN429" s="843"/>
    </row>
    <row r="430" spans="1:40" ht="15.75" customHeight="1">
      <c r="A430" s="843"/>
      <c r="B430" s="844"/>
      <c r="C430" s="845"/>
      <c r="D430" s="846"/>
      <c r="E430" s="843"/>
      <c r="F430" s="843"/>
      <c r="G430" s="843"/>
      <c r="H430" s="846"/>
      <c r="I430" s="846"/>
      <c r="J430" s="846"/>
      <c r="K430" s="847"/>
      <c r="L430" s="848"/>
      <c r="M430" s="843"/>
      <c r="N430" s="843"/>
      <c r="O430" s="843"/>
      <c r="P430" s="843"/>
      <c r="Q430" s="843"/>
      <c r="R430" s="843"/>
      <c r="S430" s="843"/>
      <c r="T430" s="843"/>
      <c r="U430" s="843"/>
      <c r="V430" s="843"/>
      <c r="W430" s="843"/>
      <c r="X430" s="843"/>
      <c r="Y430" s="843"/>
      <c r="Z430" s="1060"/>
      <c r="AA430" s="1060"/>
      <c r="AB430" s="843"/>
      <c r="AC430" s="843"/>
      <c r="AD430" s="843"/>
      <c r="AE430" s="843"/>
      <c r="AF430" s="843"/>
      <c r="AG430" s="843"/>
      <c r="AH430" s="843"/>
      <c r="AI430" s="843"/>
      <c r="AJ430" s="843"/>
      <c r="AK430" s="843"/>
      <c r="AL430" s="843"/>
      <c r="AM430" s="843"/>
      <c r="AN430" s="843"/>
    </row>
    <row r="431" spans="1:40" ht="15.75" customHeight="1">
      <c r="A431" s="843"/>
      <c r="B431" s="844"/>
      <c r="C431" s="845"/>
      <c r="D431" s="846"/>
      <c r="E431" s="843"/>
      <c r="F431" s="843"/>
      <c r="G431" s="843"/>
      <c r="H431" s="846"/>
      <c r="I431" s="846"/>
      <c r="J431" s="846"/>
      <c r="K431" s="847"/>
      <c r="L431" s="848"/>
      <c r="M431" s="843"/>
      <c r="N431" s="843"/>
      <c r="O431" s="843"/>
      <c r="P431" s="843"/>
      <c r="Q431" s="843"/>
      <c r="R431" s="843"/>
      <c r="S431" s="843"/>
      <c r="T431" s="843"/>
      <c r="U431" s="843"/>
      <c r="V431" s="843"/>
      <c r="W431" s="843"/>
      <c r="X431" s="843"/>
      <c r="Y431" s="843"/>
      <c r="Z431" s="1060"/>
      <c r="AA431" s="1060"/>
      <c r="AB431" s="843"/>
      <c r="AC431" s="843"/>
      <c r="AD431" s="843"/>
      <c r="AE431" s="843"/>
      <c r="AF431" s="843"/>
      <c r="AG431" s="843"/>
      <c r="AH431" s="843"/>
      <c r="AI431" s="843"/>
      <c r="AJ431" s="843"/>
      <c r="AK431" s="843"/>
      <c r="AL431" s="843"/>
      <c r="AM431" s="843"/>
      <c r="AN431" s="843"/>
    </row>
    <row r="432" spans="1:40" ht="15.75" customHeight="1">
      <c r="A432" s="843"/>
      <c r="B432" s="844"/>
      <c r="C432" s="845"/>
      <c r="D432" s="846"/>
      <c r="E432" s="843"/>
      <c r="F432" s="843"/>
      <c r="G432" s="843"/>
      <c r="H432" s="846"/>
      <c r="I432" s="846"/>
      <c r="J432" s="846"/>
      <c r="K432" s="847"/>
      <c r="L432" s="848"/>
      <c r="M432" s="843"/>
      <c r="N432" s="843"/>
      <c r="O432" s="843"/>
      <c r="P432" s="843"/>
      <c r="Q432" s="843"/>
      <c r="R432" s="843"/>
      <c r="S432" s="843"/>
      <c r="T432" s="843"/>
      <c r="U432" s="843"/>
      <c r="V432" s="843"/>
      <c r="W432" s="843"/>
      <c r="X432" s="843"/>
      <c r="Y432" s="843"/>
      <c r="Z432" s="1060"/>
      <c r="AA432" s="1060"/>
      <c r="AB432" s="843"/>
      <c r="AC432" s="843"/>
      <c r="AD432" s="843"/>
      <c r="AE432" s="843"/>
      <c r="AF432" s="843"/>
      <c r="AG432" s="843"/>
      <c r="AH432" s="843"/>
      <c r="AI432" s="843"/>
      <c r="AJ432" s="843"/>
      <c r="AK432" s="843"/>
      <c r="AL432" s="843"/>
      <c r="AM432" s="843"/>
      <c r="AN432" s="843"/>
    </row>
    <row r="433" spans="1:40" ht="15.75" customHeight="1">
      <c r="A433" s="843"/>
      <c r="B433" s="844"/>
      <c r="C433" s="845"/>
      <c r="D433" s="846"/>
      <c r="E433" s="843"/>
      <c r="F433" s="843"/>
      <c r="G433" s="843"/>
      <c r="H433" s="846"/>
      <c r="I433" s="846"/>
      <c r="J433" s="846"/>
      <c r="K433" s="847"/>
      <c r="L433" s="848"/>
      <c r="M433" s="843"/>
      <c r="N433" s="843"/>
      <c r="O433" s="843"/>
      <c r="P433" s="843"/>
      <c r="Q433" s="843"/>
      <c r="R433" s="843"/>
      <c r="S433" s="843"/>
      <c r="T433" s="843"/>
      <c r="U433" s="843"/>
      <c r="V433" s="843"/>
      <c r="W433" s="843"/>
      <c r="X433" s="843"/>
      <c r="Y433" s="843"/>
      <c r="Z433" s="1060"/>
      <c r="AA433" s="1060"/>
      <c r="AB433" s="843"/>
      <c r="AC433" s="843"/>
      <c r="AD433" s="843"/>
      <c r="AE433" s="843"/>
      <c r="AF433" s="843"/>
      <c r="AG433" s="843"/>
      <c r="AH433" s="843"/>
      <c r="AI433" s="843"/>
      <c r="AJ433" s="843"/>
      <c r="AK433" s="843"/>
      <c r="AL433" s="843"/>
      <c r="AM433" s="843"/>
      <c r="AN433" s="843"/>
    </row>
    <row r="434" spans="1:40" ht="15.75" customHeight="1">
      <c r="A434" s="843"/>
      <c r="B434" s="844"/>
      <c r="C434" s="845"/>
      <c r="D434" s="846"/>
      <c r="E434" s="843"/>
      <c r="F434" s="843"/>
      <c r="G434" s="843"/>
      <c r="H434" s="846"/>
      <c r="I434" s="846"/>
      <c r="J434" s="846"/>
      <c r="K434" s="847"/>
      <c r="L434" s="848"/>
      <c r="M434" s="843"/>
      <c r="N434" s="843"/>
      <c r="O434" s="843"/>
      <c r="P434" s="843"/>
      <c r="Q434" s="843"/>
      <c r="R434" s="843"/>
      <c r="S434" s="843"/>
      <c r="T434" s="843"/>
      <c r="U434" s="843"/>
      <c r="V434" s="843"/>
      <c r="W434" s="843"/>
      <c r="X434" s="843"/>
      <c r="Y434" s="843"/>
      <c r="Z434" s="1060"/>
      <c r="AA434" s="1060"/>
      <c r="AB434" s="843"/>
      <c r="AC434" s="843"/>
      <c r="AD434" s="843"/>
      <c r="AE434" s="843"/>
      <c r="AF434" s="843"/>
      <c r="AG434" s="843"/>
      <c r="AH434" s="843"/>
      <c r="AI434" s="843"/>
      <c r="AJ434" s="843"/>
      <c r="AK434" s="843"/>
      <c r="AL434" s="843"/>
      <c r="AM434" s="843"/>
      <c r="AN434" s="843"/>
    </row>
    <row r="435" spans="1:40" ht="15.75" customHeight="1">
      <c r="A435" s="843"/>
      <c r="B435" s="844"/>
      <c r="C435" s="845"/>
      <c r="D435" s="846"/>
      <c r="E435" s="843"/>
      <c r="F435" s="843"/>
      <c r="G435" s="843"/>
      <c r="H435" s="846"/>
      <c r="I435" s="846"/>
      <c r="J435" s="846"/>
      <c r="K435" s="847"/>
      <c r="L435" s="848"/>
      <c r="M435" s="843"/>
      <c r="N435" s="843"/>
      <c r="O435" s="843"/>
      <c r="P435" s="843"/>
      <c r="Q435" s="843"/>
      <c r="R435" s="843"/>
      <c r="S435" s="843"/>
      <c r="T435" s="843"/>
      <c r="U435" s="843"/>
      <c r="V435" s="843"/>
      <c r="W435" s="843"/>
      <c r="X435" s="843"/>
      <c r="Y435" s="843"/>
      <c r="Z435" s="1060"/>
      <c r="AA435" s="1060"/>
      <c r="AB435" s="843"/>
      <c r="AC435" s="843"/>
      <c r="AD435" s="843"/>
      <c r="AE435" s="843"/>
      <c r="AF435" s="843"/>
      <c r="AG435" s="843"/>
      <c r="AH435" s="843"/>
      <c r="AI435" s="843"/>
      <c r="AJ435" s="843"/>
      <c r="AK435" s="843"/>
      <c r="AL435" s="843"/>
      <c r="AM435" s="843"/>
      <c r="AN435" s="843"/>
    </row>
    <row r="436" spans="1:40" ht="15.75" customHeight="1">
      <c r="A436" s="843"/>
      <c r="B436" s="844"/>
      <c r="C436" s="845"/>
      <c r="D436" s="846"/>
      <c r="E436" s="843"/>
      <c r="F436" s="843"/>
      <c r="G436" s="843"/>
      <c r="H436" s="846"/>
      <c r="I436" s="846"/>
      <c r="J436" s="846"/>
      <c r="K436" s="847"/>
      <c r="L436" s="848"/>
      <c r="M436" s="843"/>
      <c r="N436" s="843"/>
      <c r="O436" s="843"/>
      <c r="P436" s="843"/>
      <c r="Q436" s="843"/>
      <c r="R436" s="843"/>
      <c r="S436" s="843"/>
      <c r="T436" s="843"/>
      <c r="U436" s="843"/>
      <c r="V436" s="843"/>
      <c r="W436" s="843"/>
      <c r="X436" s="843"/>
      <c r="Y436" s="843"/>
      <c r="Z436" s="1060"/>
      <c r="AA436" s="1060"/>
      <c r="AB436" s="843"/>
      <c r="AC436" s="843"/>
      <c r="AD436" s="843"/>
      <c r="AE436" s="843"/>
      <c r="AF436" s="843"/>
      <c r="AG436" s="843"/>
      <c r="AH436" s="843"/>
      <c r="AI436" s="843"/>
      <c r="AJ436" s="843"/>
      <c r="AK436" s="843"/>
      <c r="AL436" s="843"/>
      <c r="AM436" s="843"/>
      <c r="AN436" s="843"/>
    </row>
    <row r="437" spans="1:40" ht="15.75" customHeight="1">
      <c r="A437" s="843"/>
      <c r="B437" s="844"/>
      <c r="C437" s="845"/>
      <c r="D437" s="846"/>
      <c r="E437" s="843"/>
      <c r="F437" s="843"/>
      <c r="G437" s="843"/>
      <c r="H437" s="846"/>
      <c r="I437" s="846"/>
      <c r="J437" s="846"/>
      <c r="K437" s="847"/>
      <c r="L437" s="848"/>
      <c r="M437" s="843"/>
      <c r="N437" s="843"/>
      <c r="O437" s="843"/>
      <c r="P437" s="843"/>
      <c r="Q437" s="843"/>
      <c r="R437" s="843"/>
      <c r="S437" s="843"/>
      <c r="T437" s="843"/>
      <c r="U437" s="843"/>
      <c r="V437" s="843"/>
      <c r="W437" s="843"/>
      <c r="X437" s="843"/>
      <c r="Y437" s="843"/>
      <c r="Z437" s="1060"/>
      <c r="AA437" s="1060"/>
      <c r="AB437" s="843"/>
      <c r="AC437" s="843"/>
      <c r="AD437" s="843"/>
      <c r="AE437" s="843"/>
      <c r="AF437" s="843"/>
      <c r="AG437" s="843"/>
      <c r="AH437" s="843"/>
      <c r="AI437" s="843"/>
      <c r="AJ437" s="843"/>
      <c r="AK437" s="843"/>
      <c r="AL437" s="843"/>
      <c r="AM437" s="843"/>
      <c r="AN437" s="843"/>
    </row>
    <row r="438" spans="1:40" ht="15.75" customHeight="1">
      <c r="A438" s="843"/>
      <c r="B438" s="844"/>
      <c r="C438" s="845"/>
      <c r="D438" s="846"/>
      <c r="E438" s="843"/>
      <c r="F438" s="843"/>
      <c r="G438" s="843"/>
      <c r="H438" s="846"/>
      <c r="I438" s="846"/>
      <c r="J438" s="846"/>
      <c r="K438" s="847"/>
      <c r="L438" s="848"/>
      <c r="M438" s="843"/>
      <c r="N438" s="843"/>
      <c r="O438" s="843"/>
      <c r="P438" s="843"/>
      <c r="Q438" s="843"/>
      <c r="R438" s="843"/>
      <c r="S438" s="843"/>
      <c r="T438" s="843"/>
      <c r="U438" s="843"/>
      <c r="V438" s="843"/>
      <c r="W438" s="843"/>
      <c r="X438" s="843"/>
      <c r="Y438" s="843"/>
      <c r="Z438" s="1060"/>
      <c r="AA438" s="1060"/>
      <c r="AB438" s="843"/>
      <c r="AC438" s="843"/>
      <c r="AD438" s="843"/>
      <c r="AE438" s="843"/>
      <c r="AF438" s="843"/>
      <c r="AG438" s="843"/>
      <c r="AH438" s="843"/>
      <c r="AI438" s="843"/>
      <c r="AJ438" s="843"/>
      <c r="AK438" s="843"/>
      <c r="AL438" s="843"/>
      <c r="AM438" s="843"/>
      <c r="AN438" s="843"/>
    </row>
    <row r="439" spans="1:40" ht="15.75" customHeight="1">
      <c r="A439" s="843"/>
      <c r="B439" s="844"/>
      <c r="C439" s="845"/>
      <c r="D439" s="846"/>
      <c r="E439" s="843"/>
      <c r="F439" s="843"/>
      <c r="G439" s="843"/>
      <c r="H439" s="846"/>
      <c r="I439" s="846"/>
      <c r="J439" s="846"/>
      <c r="K439" s="847"/>
      <c r="L439" s="848"/>
      <c r="M439" s="843"/>
      <c r="N439" s="843"/>
      <c r="O439" s="843"/>
      <c r="P439" s="843"/>
      <c r="Q439" s="843"/>
      <c r="R439" s="843"/>
      <c r="S439" s="843"/>
      <c r="T439" s="843"/>
      <c r="U439" s="843"/>
      <c r="V439" s="843"/>
      <c r="W439" s="843"/>
      <c r="X439" s="843"/>
      <c r="Y439" s="843"/>
      <c r="Z439" s="1060"/>
      <c r="AA439" s="1060"/>
      <c r="AB439" s="843"/>
      <c r="AC439" s="843"/>
      <c r="AD439" s="843"/>
      <c r="AE439" s="843"/>
      <c r="AF439" s="843"/>
      <c r="AG439" s="843"/>
      <c r="AH439" s="843"/>
      <c r="AI439" s="843"/>
      <c r="AJ439" s="843"/>
      <c r="AK439" s="843"/>
      <c r="AL439" s="843"/>
      <c r="AM439" s="843"/>
      <c r="AN439" s="843"/>
    </row>
    <row r="440" spans="1:40" ht="15.75" customHeight="1">
      <c r="A440" s="843"/>
      <c r="B440" s="844"/>
      <c r="C440" s="845"/>
      <c r="D440" s="846"/>
      <c r="E440" s="843"/>
      <c r="F440" s="843"/>
      <c r="G440" s="843"/>
      <c r="H440" s="846"/>
      <c r="I440" s="846"/>
      <c r="J440" s="846"/>
      <c r="K440" s="847"/>
      <c r="L440" s="848"/>
      <c r="M440" s="843"/>
      <c r="N440" s="843"/>
      <c r="O440" s="843"/>
      <c r="P440" s="843"/>
      <c r="Q440" s="843"/>
      <c r="R440" s="843"/>
      <c r="S440" s="843"/>
      <c r="T440" s="843"/>
      <c r="U440" s="843"/>
      <c r="V440" s="843"/>
      <c r="W440" s="843"/>
      <c r="X440" s="843"/>
      <c r="Y440" s="843"/>
      <c r="Z440" s="1060"/>
      <c r="AA440" s="1060"/>
      <c r="AB440" s="843"/>
      <c r="AC440" s="843"/>
      <c r="AD440" s="843"/>
      <c r="AE440" s="843"/>
      <c r="AF440" s="843"/>
      <c r="AG440" s="843"/>
      <c r="AH440" s="843"/>
      <c r="AI440" s="843"/>
      <c r="AJ440" s="843"/>
      <c r="AK440" s="843"/>
      <c r="AL440" s="843"/>
      <c r="AM440" s="843"/>
      <c r="AN440" s="843"/>
    </row>
    <row r="441" spans="1:40" ht="15.75" customHeight="1">
      <c r="A441" s="843"/>
      <c r="B441" s="844"/>
      <c r="C441" s="845"/>
      <c r="D441" s="846"/>
      <c r="E441" s="843"/>
      <c r="F441" s="843"/>
      <c r="G441" s="843"/>
      <c r="H441" s="846"/>
      <c r="I441" s="846"/>
      <c r="J441" s="846"/>
      <c r="K441" s="847"/>
      <c r="L441" s="848"/>
      <c r="M441" s="843"/>
      <c r="N441" s="843"/>
      <c r="O441" s="843"/>
      <c r="P441" s="843"/>
      <c r="Q441" s="843"/>
      <c r="R441" s="843"/>
      <c r="S441" s="843"/>
      <c r="T441" s="843"/>
      <c r="U441" s="843"/>
      <c r="V441" s="843"/>
      <c r="W441" s="843"/>
      <c r="X441" s="843"/>
      <c r="Y441" s="843"/>
      <c r="Z441" s="1060"/>
      <c r="AA441" s="1060"/>
      <c r="AB441" s="843"/>
      <c r="AC441" s="843"/>
      <c r="AD441" s="843"/>
      <c r="AE441" s="843"/>
      <c r="AF441" s="843"/>
      <c r="AG441" s="843"/>
      <c r="AH441" s="843"/>
      <c r="AI441" s="843"/>
      <c r="AJ441" s="843"/>
      <c r="AK441" s="843"/>
      <c r="AL441" s="843"/>
      <c r="AM441" s="843"/>
      <c r="AN441" s="843"/>
    </row>
    <row r="442" spans="1:40" ht="15.75" customHeight="1">
      <c r="A442" s="843"/>
      <c r="B442" s="844"/>
      <c r="C442" s="845"/>
      <c r="D442" s="846"/>
      <c r="E442" s="843"/>
      <c r="F442" s="843"/>
      <c r="G442" s="843"/>
      <c r="H442" s="846"/>
      <c r="I442" s="846"/>
      <c r="J442" s="846"/>
      <c r="K442" s="847"/>
      <c r="L442" s="848"/>
      <c r="M442" s="843"/>
      <c r="N442" s="843"/>
      <c r="O442" s="843"/>
      <c r="P442" s="843"/>
      <c r="Q442" s="843"/>
      <c r="R442" s="843"/>
      <c r="S442" s="843"/>
      <c r="T442" s="843"/>
      <c r="U442" s="843"/>
      <c r="V442" s="843"/>
      <c r="W442" s="843"/>
      <c r="X442" s="843"/>
      <c r="Y442" s="843"/>
      <c r="Z442" s="1060"/>
      <c r="AA442" s="1060"/>
      <c r="AB442" s="843"/>
      <c r="AC442" s="843"/>
      <c r="AD442" s="843"/>
      <c r="AE442" s="843"/>
      <c r="AF442" s="843"/>
      <c r="AG442" s="843"/>
      <c r="AH442" s="843"/>
      <c r="AI442" s="843"/>
      <c r="AJ442" s="843"/>
      <c r="AK442" s="843"/>
      <c r="AL442" s="843"/>
      <c r="AM442" s="843"/>
      <c r="AN442" s="843"/>
    </row>
    <row r="443" spans="1:40" ht="15.75" customHeight="1">
      <c r="A443" s="843"/>
      <c r="B443" s="844"/>
      <c r="C443" s="845"/>
      <c r="D443" s="846"/>
      <c r="E443" s="843"/>
      <c r="F443" s="843"/>
      <c r="G443" s="843"/>
      <c r="H443" s="846"/>
      <c r="I443" s="846"/>
      <c r="J443" s="846"/>
      <c r="K443" s="847"/>
      <c r="L443" s="848"/>
      <c r="M443" s="843"/>
      <c r="N443" s="843"/>
      <c r="O443" s="843"/>
      <c r="P443" s="843"/>
      <c r="Q443" s="843"/>
      <c r="R443" s="843"/>
      <c r="S443" s="843"/>
      <c r="T443" s="843"/>
      <c r="U443" s="843"/>
      <c r="V443" s="843"/>
      <c r="W443" s="843"/>
      <c r="X443" s="843"/>
      <c r="Y443" s="843"/>
      <c r="Z443" s="1060"/>
      <c r="AA443" s="1060"/>
      <c r="AB443" s="843"/>
      <c r="AC443" s="843"/>
      <c r="AD443" s="843"/>
      <c r="AE443" s="843"/>
      <c r="AF443" s="843"/>
      <c r="AG443" s="843"/>
      <c r="AH443" s="843"/>
      <c r="AI443" s="843"/>
      <c r="AJ443" s="843"/>
      <c r="AK443" s="843"/>
      <c r="AL443" s="843"/>
      <c r="AM443" s="843"/>
      <c r="AN443" s="843"/>
    </row>
    <row r="444" spans="1:40" ht="15.75" customHeight="1">
      <c r="A444" s="843"/>
      <c r="B444" s="844"/>
      <c r="C444" s="845"/>
      <c r="D444" s="846"/>
      <c r="E444" s="843"/>
      <c r="F444" s="843"/>
      <c r="G444" s="843"/>
      <c r="H444" s="846"/>
      <c r="I444" s="846"/>
      <c r="J444" s="846"/>
      <c r="K444" s="847"/>
      <c r="L444" s="848"/>
      <c r="M444" s="843"/>
      <c r="N444" s="843"/>
      <c r="O444" s="843"/>
      <c r="P444" s="843"/>
      <c r="Q444" s="843"/>
      <c r="R444" s="843"/>
      <c r="S444" s="843"/>
      <c r="T444" s="843"/>
      <c r="U444" s="843"/>
      <c r="V444" s="843"/>
      <c r="W444" s="843"/>
      <c r="X444" s="843"/>
      <c r="Y444" s="843"/>
      <c r="Z444" s="1060"/>
      <c r="AA444" s="1060"/>
      <c r="AB444" s="843"/>
      <c r="AC444" s="843"/>
      <c r="AD444" s="843"/>
      <c r="AE444" s="843"/>
      <c r="AF444" s="843"/>
      <c r="AG444" s="843"/>
      <c r="AH444" s="843"/>
      <c r="AI444" s="843"/>
      <c r="AJ444" s="843"/>
      <c r="AK444" s="843"/>
      <c r="AL444" s="843"/>
      <c r="AM444" s="843"/>
      <c r="AN444" s="843"/>
    </row>
    <row r="445" spans="1:40" ht="15.75" customHeight="1">
      <c r="A445" s="843"/>
      <c r="B445" s="844"/>
      <c r="C445" s="845"/>
      <c r="D445" s="846"/>
      <c r="E445" s="843"/>
      <c r="F445" s="843"/>
      <c r="G445" s="843"/>
      <c r="H445" s="846"/>
      <c r="I445" s="846"/>
      <c r="J445" s="846"/>
      <c r="K445" s="847"/>
      <c r="L445" s="848"/>
      <c r="M445" s="843"/>
      <c r="N445" s="843"/>
      <c r="O445" s="843"/>
      <c r="P445" s="843"/>
      <c r="Q445" s="843"/>
      <c r="R445" s="843"/>
      <c r="S445" s="843"/>
      <c r="T445" s="843"/>
      <c r="U445" s="843"/>
      <c r="V445" s="843"/>
      <c r="W445" s="843"/>
      <c r="X445" s="843"/>
      <c r="Y445" s="843"/>
      <c r="Z445" s="1060"/>
      <c r="AA445" s="1060"/>
      <c r="AB445" s="843"/>
      <c r="AC445" s="843"/>
      <c r="AD445" s="843"/>
      <c r="AE445" s="843"/>
      <c r="AF445" s="843"/>
      <c r="AG445" s="843"/>
      <c r="AH445" s="843"/>
      <c r="AI445" s="843"/>
      <c r="AJ445" s="843"/>
      <c r="AK445" s="843"/>
      <c r="AL445" s="843"/>
      <c r="AM445" s="843"/>
      <c r="AN445" s="843"/>
    </row>
    <row r="446" spans="1:40" ht="15.75" customHeight="1">
      <c r="A446" s="843"/>
      <c r="B446" s="844"/>
      <c r="C446" s="845"/>
      <c r="D446" s="846"/>
      <c r="E446" s="843"/>
      <c r="F446" s="843"/>
      <c r="G446" s="843"/>
      <c r="H446" s="846"/>
      <c r="I446" s="846"/>
      <c r="J446" s="846"/>
      <c r="K446" s="847"/>
      <c r="L446" s="848"/>
      <c r="M446" s="843"/>
      <c r="N446" s="843"/>
      <c r="O446" s="843"/>
      <c r="P446" s="843"/>
      <c r="Q446" s="843"/>
      <c r="R446" s="843"/>
      <c r="S446" s="843"/>
      <c r="T446" s="843"/>
      <c r="U446" s="843"/>
      <c r="V446" s="843"/>
      <c r="W446" s="843"/>
      <c r="X446" s="843"/>
      <c r="Y446" s="843"/>
      <c r="Z446" s="1060"/>
      <c r="AA446" s="1060"/>
      <c r="AB446" s="843"/>
      <c r="AC446" s="843"/>
      <c r="AD446" s="843"/>
      <c r="AE446" s="843"/>
      <c r="AF446" s="843"/>
      <c r="AG446" s="843"/>
      <c r="AH446" s="843"/>
      <c r="AI446" s="843"/>
      <c r="AJ446" s="843"/>
      <c r="AK446" s="843"/>
      <c r="AL446" s="843"/>
      <c r="AM446" s="843"/>
      <c r="AN446" s="843"/>
    </row>
    <row r="447" spans="1:40" ht="15.75" customHeight="1">
      <c r="A447" s="843"/>
      <c r="B447" s="844"/>
      <c r="C447" s="845"/>
      <c r="D447" s="846"/>
      <c r="E447" s="843"/>
      <c r="F447" s="843"/>
      <c r="G447" s="843"/>
      <c r="H447" s="846"/>
      <c r="I447" s="846"/>
      <c r="J447" s="846"/>
      <c r="K447" s="847"/>
      <c r="L447" s="848"/>
      <c r="M447" s="843"/>
      <c r="N447" s="843"/>
      <c r="O447" s="843"/>
      <c r="P447" s="843"/>
      <c r="Q447" s="843"/>
      <c r="R447" s="843"/>
      <c r="S447" s="843"/>
      <c r="T447" s="843"/>
      <c r="U447" s="843"/>
      <c r="V447" s="843"/>
      <c r="W447" s="843"/>
      <c r="X447" s="843"/>
      <c r="Y447" s="843"/>
      <c r="Z447" s="1060"/>
      <c r="AA447" s="1060"/>
      <c r="AB447" s="843"/>
      <c r="AC447" s="843"/>
      <c r="AD447" s="843"/>
      <c r="AE447" s="843"/>
      <c r="AF447" s="843"/>
      <c r="AG447" s="843"/>
      <c r="AH447" s="843"/>
      <c r="AI447" s="843"/>
      <c r="AJ447" s="843"/>
      <c r="AK447" s="843"/>
      <c r="AL447" s="843"/>
      <c r="AM447" s="843"/>
      <c r="AN447" s="843"/>
    </row>
    <row r="448" spans="1:40" ht="15.75" customHeight="1">
      <c r="A448" s="843"/>
      <c r="B448" s="844"/>
      <c r="C448" s="845"/>
      <c r="D448" s="846"/>
      <c r="E448" s="843"/>
      <c r="F448" s="843"/>
      <c r="G448" s="843"/>
      <c r="H448" s="846"/>
      <c r="I448" s="846"/>
      <c r="J448" s="846"/>
      <c r="K448" s="847"/>
      <c r="L448" s="848"/>
      <c r="M448" s="843"/>
      <c r="N448" s="843"/>
      <c r="O448" s="843"/>
      <c r="P448" s="843"/>
      <c r="Q448" s="843"/>
      <c r="R448" s="843"/>
      <c r="S448" s="843"/>
      <c r="T448" s="843"/>
      <c r="U448" s="843"/>
      <c r="V448" s="843"/>
      <c r="W448" s="843"/>
      <c r="X448" s="843"/>
      <c r="Y448" s="843"/>
      <c r="Z448" s="1060"/>
      <c r="AA448" s="1060"/>
      <c r="AB448" s="843"/>
      <c r="AC448" s="843"/>
      <c r="AD448" s="843"/>
      <c r="AE448" s="843"/>
      <c r="AF448" s="843"/>
      <c r="AG448" s="843"/>
      <c r="AH448" s="843"/>
      <c r="AI448" s="843"/>
      <c r="AJ448" s="843"/>
      <c r="AK448" s="843"/>
      <c r="AL448" s="843"/>
      <c r="AM448" s="843"/>
      <c r="AN448" s="843"/>
    </row>
    <row r="449" spans="1:40" ht="15.75" customHeight="1">
      <c r="A449" s="843"/>
      <c r="B449" s="844"/>
      <c r="C449" s="845"/>
      <c r="D449" s="846"/>
      <c r="E449" s="843"/>
      <c r="F449" s="843"/>
      <c r="G449" s="843"/>
      <c r="H449" s="846"/>
      <c r="I449" s="846"/>
      <c r="J449" s="846"/>
      <c r="K449" s="847"/>
      <c r="L449" s="848"/>
      <c r="M449" s="843"/>
      <c r="N449" s="843"/>
      <c r="O449" s="843"/>
      <c r="P449" s="843"/>
      <c r="Q449" s="843"/>
      <c r="R449" s="843"/>
      <c r="S449" s="843"/>
      <c r="T449" s="843"/>
      <c r="U449" s="843"/>
      <c r="V449" s="843"/>
      <c r="W449" s="843"/>
      <c r="X449" s="843"/>
      <c r="Y449" s="843"/>
      <c r="Z449" s="1060"/>
      <c r="AA449" s="1060"/>
      <c r="AB449" s="843"/>
      <c r="AC449" s="843"/>
      <c r="AD449" s="843"/>
      <c r="AE449" s="843"/>
      <c r="AF449" s="843"/>
      <c r="AG449" s="843"/>
      <c r="AH449" s="843"/>
      <c r="AI449" s="843"/>
      <c r="AJ449" s="843"/>
      <c r="AK449" s="843"/>
      <c r="AL449" s="843"/>
      <c r="AM449" s="843"/>
      <c r="AN449" s="843"/>
    </row>
    <row r="450" spans="1:40" ht="15.75" customHeight="1">
      <c r="A450" s="843"/>
      <c r="B450" s="844"/>
      <c r="C450" s="845"/>
      <c r="D450" s="846"/>
      <c r="E450" s="843"/>
      <c r="F450" s="843"/>
      <c r="G450" s="843"/>
      <c r="H450" s="846"/>
      <c r="I450" s="846"/>
      <c r="J450" s="846"/>
      <c r="K450" s="847"/>
      <c r="L450" s="848"/>
      <c r="M450" s="843"/>
      <c r="N450" s="843"/>
      <c r="O450" s="843"/>
      <c r="P450" s="843"/>
      <c r="Q450" s="843"/>
      <c r="R450" s="843"/>
      <c r="S450" s="843"/>
      <c r="T450" s="843"/>
      <c r="U450" s="843"/>
      <c r="V450" s="843"/>
      <c r="W450" s="843"/>
      <c r="X450" s="843"/>
      <c r="Y450" s="843"/>
      <c r="Z450" s="1060"/>
      <c r="AA450" s="1060"/>
      <c r="AB450" s="843"/>
      <c r="AC450" s="843"/>
      <c r="AD450" s="843"/>
      <c r="AE450" s="843"/>
      <c r="AF450" s="843"/>
      <c r="AG450" s="843"/>
      <c r="AH450" s="843"/>
      <c r="AI450" s="843"/>
      <c r="AJ450" s="843"/>
      <c r="AK450" s="843"/>
      <c r="AL450" s="843"/>
      <c r="AM450" s="843"/>
      <c r="AN450" s="843"/>
    </row>
    <row r="451" spans="1:40" ht="15.75" customHeight="1">
      <c r="A451" s="843"/>
      <c r="B451" s="844"/>
      <c r="C451" s="845"/>
      <c r="D451" s="846"/>
      <c r="E451" s="843"/>
      <c r="F451" s="843"/>
      <c r="G451" s="843"/>
      <c r="H451" s="846"/>
      <c r="I451" s="846"/>
      <c r="J451" s="846"/>
      <c r="K451" s="847"/>
      <c r="L451" s="848"/>
      <c r="M451" s="843"/>
      <c r="N451" s="843"/>
      <c r="O451" s="843"/>
      <c r="P451" s="843"/>
      <c r="Q451" s="843"/>
      <c r="R451" s="843"/>
      <c r="S451" s="843"/>
      <c r="T451" s="843"/>
      <c r="U451" s="843"/>
      <c r="V451" s="843"/>
      <c r="W451" s="843"/>
      <c r="X451" s="843"/>
      <c r="Y451" s="843"/>
      <c r="Z451" s="1060"/>
      <c r="AA451" s="1060"/>
      <c r="AB451" s="843"/>
      <c r="AC451" s="843"/>
      <c r="AD451" s="843"/>
      <c r="AE451" s="843"/>
      <c r="AF451" s="843"/>
      <c r="AG451" s="843"/>
      <c r="AH451" s="843"/>
      <c r="AI451" s="843"/>
      <c r="AJ451" s="843"/>
      <c r="AK451" s="843"/>
      <c r="AL451" s="843"/>
      <c r="AM451" s="843"/>
      <c r="AN451" s="843"/>
    </row>
    <row r="452" spans="1:40" ht="15.75" customHeight="1">
      <c r="A452" s="843"/>
      <c r="B452" s="844"/>
      <c r="C452" s="845"/>
      <c r="D452" s="846"/>
      <c r="E452" s="843"/>
      <c r="F452" s="843"/>
      <c r="G452" s="843"/>
      <c r="H452" s="846"/>
      <c r="I452" s="846"/>
      <c r="J452" s="846"/>
      <c r="K452" s="847"/>
      <c r="L452" s="848"/>
      <c r="M452" s="843"/>
      <c r="N452" s="843"/>
      <c r="O452" s="843"/>
      <c r="P452" s="843"/>
      <c r="Q452" s="843"/>
      <c r="R452" s="843"/>
      <c r="S452" s="843"/>
      <c r="T452" s="843"/>
      <c r="U452" s="843"/>
      <c r="V452" s="843"/>
      <c r="W452" s="843"/>
      <c r="X452" s="843"/>
      <c r="Y452" s="843"/>
      <c r="Z452" s="1060"/>
      <c r="AA452" s="1060"/>
      <c r="AB452" s="843"/>
      <c r="AC452" s="843"/>
      <c r="AD452" s="843"/>
      <c r="AE452" s="843"/>
      <c r="AF452" s="843"/>
      <c r="AG452" s="843"/>
      <c r="AH452" s="843"/>
      <c r="AI452" s="843"/>
      <c r="AJ452" s="843"/>
      <c r="AK452" s="843"/>
      <c r="AL452" s="843"/>
      <c r="AM452" s="843"/>
      <c r="AN452" s="843"/>
    </row>
    <row r="453" spans="1:40" ht="15.75" customHeight="1">
      <c r="A453" s="843"/>
      <c r="B453" s="844"/>
      <c r="C453" s="845"/>
      <c r="D453" s="846"/>
      <c r="E453" s="843"/>
      <c r="F453" s="843"/>
      <c r="G453" s="843"/>
      <c r="H453" s="846"/>
      <c r="I453" s="846"/>
      <c r="J453" s="846"/>
      <c r="K453" s="847"/>
      <c r="L453" s="848"/>
      <c r="M453" s="843"/>
      <c r="N453" s="843"/>
      <c r="O453" s="843"/>
      <c r="P453" s="843"/>
      <c r="Q453" s="843"/>
      <c r="R453" s="843"/>
      <c r="S453" s="843"/>
      <c r="T453" s="843"/>
      <c r="U453" s="843"/>
      <c r="V453" s="843"/>
      <c r="W453" s="843"/>
      <c r="X453" s="843"/>
      <c r="Y453" s="843"/>
      <c r="Z453" s="1060"/>
      <c r="AA453" s="1060"/>
      <c r="AB453" s="843"/>
      <c r="AC453" s="843"/>
      <c r="AD453" s="843"/>
      <c r="AE453" s="843"/>
      <c r="AF453" s="843"/>
      <c r="AG453" s="843"/>
      <c r="AH453" s="843"/>
      <c r="AI453" s="843"/>
      <c r="AJ453" s="843"/>
      <c r="AK453" s="843"/>
      <c r="AL453" s="843"/>
      <c r="AM453" s="843"/>
      <c r="AN453" s="843"/>
    </row>
    <row r="454" spans="1:40" ht="15.75" customHeight="1">
      <c r="A454" s="843"/>
      <c r="B454" s="844"/>
      <c r="C454" s="845"/>
      <c r="D454" s="846"/>
      <c r="E454" s="843"/>
      <c r="F454" s="843"/>
      <c r="G454" s="843"/>
      <c r="H454" s="846"/>
      <c r="I454" s="846"/>
      <c r="J454" s="846"/>
      <c r="K454" s="847"/>
      <c r="L454" s="848"/>
      <c r="M454" s="843"/>
      <c r="N454" s="843"/>
      <c r="O454" s="843"/>
      <c r="P454" s="843"/>
      <c r="Q454" s="843"/>
      <c r="R454" s="843"/>
      <c r="S454" s="843"/>
      <c r="T454" s="843"/>
      <c r="U454" s="843"/>
      <c r="V454" s="843"/>
      <c r="W454" s="843"/>
      <c r="X454" s="843"/>
      <c r="Y454" s="843"/>
      <c r="Z454" s="1060"/>
      <c r="AA454" s="1060"/>
      <c r="AB454" s="843"/>
      <c r="AC454" s="843"/>
      <c r="AD454" s="843"/>
      <c r="AE454" s="843"/>
      <c r="AF454" s="843"/>
      <c r="AG454" s="843"/>
      <c r="AH454" s="843"/>
      <c r="AI454" s="843"/>
      <c r="AJ454" s="843"/>
      <c r="AK454" s="843"/>
      <c r="AL454" s="843"/>
      <c r="AM454" s="843"/>
      <c r="AN454" s="843"/>
    </row>
    <row r="455" spans="1:40" ht="15.75" customHeight="1">
      <c r="A455" s="843"/>
      <c r="B455" s="844"/>
      <c r="C455" s="845"/>
      <c r="D455" s="846"/>
      <c r="E455" s="843"/>
      <c r="F455" s="843"/>
      <c r="G455" s="843"/>
      <c r="H455" s="846"/>
      <c r="I455" s="846"/>
      <c r="J455" s="846"/>
      <c r="K455" s="847"/>
      <c r="L455" s="848"/>
      <c r="M455" s="843"/>
      <c r="N455" s="843"/>
      <c r="O455" s="843"/>
      <c r="P455" s="843"/>
      <c r="Q455" s="843"/>
      <c r="R455" s="843"/>
      <c r="S455" s="843"/>
      <c r="T455" s="843"/>
      <c r="U455" s="843"/>
      <c r="V455" s="843"/>
      <c r="W455" s="843"/>
      <c r="X455" s="843"/>
      <c r="Y455" s="843"/>
      <c r="Z455" s="1060"/>
      <c r="AA455" s="1060"/>
      <c r="AB455" s="843"/>
      <c r="AC455" s="843"/>
      <c r="AD455" s="843"/>
      <c r="AE455" s="843"/>
      <c r="AF455" s="843"/>
      <c r="AG455" s="843"/>
      <c r="AH455" s="843"/>
      <c r="AI455" s="843"/>
      <c r="AJ455" s="843"/>
      <c r="AK455" s="843"/>
      <c r="AL455" s="843"/>
      <c r="AM455" s="843"/>
      <c r="AN455" s="843"/>
    </row>
    <row r="456" spans="1:40" ht="15.75" customHeight="1">
      <c r="A456" s="843"/>
      <c r="B456" s="844"/>
      <c r="C456" s="845"/>
      <c r="D456" s="846"/>
      <c r="E456" s="843"/>
      <c r="F456" s="843"/>
      <c r="G456" s="843"/>
      <c r="H456" s="846"/>
      <c r="I456" s="846"/>
      <c r="J456" s="846"/>
      <c r="K456" s="847"/>
      <c r="L456" s="848"/>
      <c r="M456" s="843"/>
      <c r="N456" s="843"/>
      <c r="O456" s="843"/>
      <c r="P456" s="843"/>
      <c r="Q456" s="843"/>
      <c r="R456" s="843"/>
      <c r="S456" s="843"/>
      <c r="T456" s="843"/>
      <c r="U456" s="843"/>
      <c r="V456" s="843"/>
      <c r="W456" s="843"/>
      <c r="X456" s="843"/>
      <c r="Y456" s="843"/>
      <c r="Z456" s="1060"/>
      <c r="AA456" s="1060"/>
      <c r="AB456" s="843"/>
      <c r="AC456" s="843"/>
      <c r="AD456" s="843"/>
      <c r="AE456" s="843"/>
      <c r="AF456" s="843"/>
      <c r="AG456" s="843"/>
      <c r="AH456" s="843"/>
      <c r="AI456" s="843"/>
      <c r="AJ456" s="843"/>
      <c r="AK456" s="843"/>
      <c r="AL456" s="843"/>
      <c r="AM456" s="843"/>
      <c r="AN456" s="843"/>
    </row>
    <row r="457" spans="1:40" ht="15.75" customHeight="1">
      <c r="A457" s="843"/>
      <c r="B457" s="844"/>
      <c r="C457" s="845"/>
      <c r="D457" s="846"/>
      <c r="E457" s="843"/>
      <c r="F457" s="843"/>
      <c r="G457" s="843"/>
      <c r="H457" s="846"/>
      <c r="I457" s="846"/>
      <c r="J457" s="846"/>
      <c r="K457" s="847"/>
      <c r="L457" s="848"/>
      <c r="M457" s="843"/>
      <c r="N457" s="843"/>
      <c r="O457" s="843"/>
      <c r="P457" s="843"/>
      <c r="Q457" s="843"/>
      <c r="R457" s="843"/>
      <c r="S457" s="843"/>
      <c r="T457" s="843"/>
      <c r="U457" s="843"/>
      <c r="V457" s="843"/>
      <c r="W457" s="843"/>
      <c r="X457" s="843"/>
      <c r="Y457" s="843"/>
      <c r="Z457" s="1060"/>
      <c r="AA457" s="1060"/>
      <c r="AB457" s="843"/>
      <c r="AC457" s="843"/>
      <c r="AD457" s="843"/>
      <c r="AE457" s="843"/>
      <c r="AF457" s="843"/>
      <c r="AG457" s="843"/>
      <c r="AH457" s="843"/>
      <c r="AI457" s="843"/>
      <c r="AJ457" s="843"/>
      <c r="AK457" s="843"/>
      <c r="AL457" s="843"/>
      <c r="AM457" s="843"/>
      <c r="AN457" s="843"/>
    </row>
    <row r="458" spans="1:40" ht="15.75" customHeight="1">
      <c r="A458" s="843"/>
      <c r="B458" s="844"/>
      <c r="C458" s="845"/>
      <c r="D458" s="846"/>
      <c r="E458" s="843"/>
      <c r="F458" s="843"/>
      <c r="G458" s="843"/>
      <c r="H458" s="846"/>
      <c r="I458" s="846"/>
      <c r="J458" s="846"/>
      <c r="K458" s="847"/>
      <c r="L458" s="848"/>
      <c r="M458" s="843"/>
      <c r="N458" s="843"/>
      <c r="O458" s="843"/>
      <c r="P458" s="843"/>
      <c r="Q458" s="843"/>
      <c r="R458" s="843"/>
      <c r="S458" s="843"/>
      <c r="T458" s="843"/>
      <c r="U458" s="843"/>
      <c r="V458" s="843"/>
      <c r="W458" s="843"/>
      <c r="X458" s="843"/>
      <c r="Y458" s="843"/>
      <c r="Z458" s="1060"/>
      <c r="AA458" s="1060"/>
      <c r="AB458" s="843"/>
      <c r="AC458" s="843"/>
      <c r="AD458" s="843"/>
      <c r="AE458" s="843"/>
      <c r="AF458" s="843"/>
      <c r="AG458" s="843"/>
      <c r="AH458" s="843"/>
      <c r="AI458" s="843"/>
      <c r="AJ458" s="843"/>
      <c r="AK458" s="843"/>
      <c r="AL458" s="843"/>
      <c r="AM458" s="843"/>
      <c r="AN458" s="843"/>
    </row>
    <row r="459" spans="1:40" ht="15.75" customHeight="1">
      <c r="A459" s="843"/>
      <c r="B459" s="844"/>
      <c r="C459" s="845"/>
      <c r="D459" s="846"/>
      <c r="E459" s="843"/>
      <c r="F459" s="843"/>
      <c r="G459" s="843"/>
      <c r="H459" s="846"/>
      <c r="I459" s="846"/>
      <c r="J459" s="846"/>
      <c r="K459" s="847"/>
      <c r="L459" s="848"/>
      <c r="M459" s="843"/>
      <c r="N459" s="843"/>
      <c r="O459" s="843"/>
      <c r="P459" s="843"/>
      <c r="Q459" s="843"/>
      <c r="R459" s="843"/>
      <c r="S459" s="843"/>
      <c r="T459" s="843"/>
      <c r="U459" s="843"/>
      <c r="V459" s="843"/>
      <c r="W459" s="843"/>
      <c r="X459" s="843"/>
      <c r="Y459" s="843"/>
      <c r="Z459" s="1060"/>
      <c r="AA459" s="1060"/>
      <c r="AB459" s="843"/>
      <c r="AC459" s="843"/>
      <c r="AD459" s="843"/>
      <c r="AE459" s="843"/>
      <c r="AF459" s="843"/>
      <c r="AG459" s="843"/>
      <c r="AH459" s="843"/>
      <c r="AI459" s="843"/>
      <c r="AJ459" s="843"/>
      <c r="AK459" s="843"/>
      <c r="AL459" s="843"/>
      <c r="AM459" s="843"/>
      <c r="AN459" s="843"/>
    </row>
    <row r="460" spans="1:40" ht="15.75" customHeight="1">
      <c r="A460" s="843"/>
      <c r="B460" s="844"/>
      <c r="C460" s="845"/>
      <c r="D460" s="846"/>
      <c r="E460" s="843"/>
      <c r="F460" s="843"/>
      <c r="G460" s="843"/>
      <c r="H460" s="846"/>
      <c r="I460" s="846"/>
      <c r="J460" s="846"/>
      <c r="K460" s="847"/>
      <c r="L460" s="848"/>
      <c r="M460" s="843"/>
      <c r="N460" s="843"/>
      <c r="O460" s="843"/>
      <c r="P460" s="843"/>
      <c r="Q460" s="843"/>
      <c r="R460" s="843"/>
      <c r="S460" s="843"/>
      <c r="T460" s="843"/>
      <c r="U460" s="843"/>
      <c r="V460" s="843"/>
      <c r="W460" s="843"/>
      <c r="X460" s="843"/>
      <c r="Y460" s="843"/>
      <c r="Z460" s="1060"/>
      <c r="AA460" s="1060"/>
      <c r="AB460" s="843"/>
      <c r="AC460" s="843"/>
      <c r="AD460" s="843"/>
      <c r="AE460" s="843"/>
      <c r="AF460" s="843"/>
      <c r="AG460" s="843"/>
      <c r="AH460" s="843"/>
      <c r="AI460" s="843"/>
      <c r="AJ460" s="843"/>
      <c r="AK460" s="843"/>
      <c r="AL460" s="843"/>
      <c r="AM460" s="843"/>
      <c r="AN460" s="843"/>
    </row>
    <row r="461" spans="1:40" ht="15.75" customHeight="1">
      <c r="A461" s="843"/>
      <c r="B461" s="844"/>
      <c r="C461" s="845"/>
      <c r="D461" s="846"/>
      <c r="E461" s="843"/>
      <c r="F461" s="843"/>
      <c r="G461" s="843"/>
      <c r="H461" s="846"/>
      <c r="I461" s="846"/>
      <c r="J461" s="846"/>
      <c r="K461" s="847"/>
      <c r="L461" s="848"/>
      <c r="M461" s="843"/>
      <c r="N461" s="843"/>
      <c r="O461" s="843"/>
      <c r="P461" s="843"/>
      <c r="Q461" s="843"/>
      <c r="R461" s="843"/>
      <c r="S461" s="843"/>
      <c r="T461" s="843"/>
      <c r="U461" s="843"/>
      <c r="V461" s="843"/>
      <c r="W461" s="843"/>
      <c r="X461" s="843"/>
      <c r="Y461" s="843"/>
      <c r="Z461" s="1060"/>
      <c r="AA461" s="1060"/>
      <c r="AB461" s="843"/>
      <c r="AC461" s="843"/>
      <c r="AD461" s="843"/>
      <c r="AE461" s="843"/>
      <c r="AF461" s="843"/>
      <c r="AG461" s="843"/>
      <c r="AH461" s="843"/>
      <c r="AI461" s="843"/>
      <c r="AJ461" s="843"/>
      <c r="AK461" s="843"/>
      <c r="AL461" s="843"/>
      <c r="AM461" s="843"/>
      <c r="AN461" s="843"/>
    </row>
    <row r="462" spans="1:40" ht="15.75" customHeight="1">
      <c r="A462" s="843"/>
      <c r="B462" s="844"/>
      <c r="C462" s="845"/>
      <c r="D462" s="846"/>
      <c r="E462" s="843"/>
      <c r="F462" s="843"/>
      <c r="G462" s="843"/>
      <c r="H462" s="846"/>
      <c r="I462" s="846"/>
      <c r="J462" s="846"/>
      <c r="K462" s="847"/>
      <c r="L462" s="848"/>
      <c r="M462" s="843"/>
      <c r="N462" s="843"/>
      <c r="O462" s="843"/>
      <c r="P462" s="843"/>
      <c r="Q462" s="843"/>
      <c r="R462" s="843"/>
      <c r="S462" s="843"/>
      <c r="T462" s="843"/>
      <c r="U462" s="843"/>
      <c r="V462" s="843"/>
      <c r="W462" s="843"/>
      <c r="X462" s="843"/>
      <c r="Y462" s="843"/>
      <c r="Z462" s="1060"/>
      <c r="AA462" s="1060"/>
      <c r="AB462" s="843"/>
      <c r="AC462" s="843"/>
      <c r="AD462" s="843"/>
      <c r="AE462" s="843"/>
      <c r="AF462" s="843"/>
      <c r="AG462" s="843"/>
      <c r="AH462" s="843"/>
      <c r="AI462" s="843"/>
      <c r="AJ462" s="843"/>
      <c r="AK462" s="843"/>
      <c r="AL462" s="843"/>
      <c r="AM462" s="843"/>
      <c r="AN462" s="843"/>
    </row>
    <row r="463" spans="1:40" ht="15.75" customHeight="1">
      <c r="A463" s="843"/>
      <c r="B463" s="844"/>
      <c r="C463" s="845"/>
      <c r="D463" s="846"/>
      <c r="E463" s="843"/>
      <c r="F463" s="843"/>
      <c r="G463" s="843"/>
      <c r="H463" s="846"/>
      <c r="I463" s="846"/>
      <c r="J463" s="846"/>
      <c r="K463" s="847"/>
      <c r="L463" s="848"/>
      <c r="M463" s="843"/>
      <c r="N463" s="843"/>
      <c r="O463" s="843"/>
      <c r="P463" s="843"/>
      <c r="Q463" s="843"/>
      <c r="R463" s="843"/>
      <c r="S463" s="843"/>
      <c r="T463" s="843"/>
      <c r="U463" s="843"/>
      <c r="V463" s="843"/>
      <c r="W463" s="843"/>
      <c r="X463" s="843"/>
      <c r="Y463" s="843"/>
      <c r="Z463" s="1060"/>
      <c r="AA463" s="1060"/>
      <c r="AB463" s="843"/>
      <c r="AC463" s="843"/>
      <c r="AD463" s="843"/>
      <c r="AE463" s="843"/>
      <c r="AF463" s="843"/>
      <c r="AG463" s="843"/>
      <c r="AH463" s="843"/>
      <c r="AI463" s="843"/>
      <c r="AJ463" s="843"/>
      <c r="AK463" s="843"/>
      <c r="AL463" s="843"/>
      <c r="AM463" s="843"/>
      <c r="AN463" s="843"/>
    </row>
    <row r="464" spans="1:40" ht="15.75" customHeight="1">
      <c r="A464" s="843"/>
      <c r="B464" s="844"/>
      <c r="C464" s="845"/>
      <c r="D464" s="846"/>
      <c r="E464" s="843"/>
      <c r="F464" s="843"/>
      <c r="G464" s="843"/>
      <c r="H464" s="846"/>
      <c r="I464" s="846"/>
      <c r="J464" s="846"/>
      <c r="K464" s="847"/>
      <c r="L464" s="848"/>
      <c r="M464" s="843"/>
      <c r="N464" s="843"/>
      <c r="O464" s="843"/>
      <c r="P464" s="843"/>
      <c r="Q464" s="843"/>
      <c r="R464" s="843"/>
      <c r="S464" s="843"/>
      <c r="T464" s="843"/>
      <c r="U464" s="843"/>
      <c r="V464" s="843"/>
      <c r="W464" s="843"/>
      <c r="X464" s="843"/>
      <c r="Y464" s="843"/>
      <c r="Z464" s="1060"/>
      <c r="AA464" s="1060"/>
      <c r="AB464" s="843"/>
      <c r="AC464" s="843"/>
      <c r="AD464" s="843"/>
      <c r="AE464" s="843"/>
      <c r="AF464" s="843"/>
      <c r="AG464" s="843"/>
      <c r="AH464" s="843"/>
      <c r="AI464" s="843"/>
      <c r="AJ464" s="843"/>
      <c r="AK464" s="843"/>
      <c r="AL464" s="843"/>
      <c r="AM464" s="843"/>
      <c r="AN464" s="843"/>
    </row>
    <row r="465" spans="1:40" ht="15.75" customHeight="1">
      <c r="A465" s="843"/>
      <c r="B465" s="844"/>
      <c r="C465" s="845"/>
      <c r="D465" s="846"/>
      <c r="E465" s="843"/>
      <c r="F465" s="843"/>
      <c r="G465" s="843"/>
      <c r="H465" s="846"/>
      <c r="I465" s="846"/>
      <c r="J465" s="846"/>
      <c r="K465" s="847"/>
      <c r="L465" s="848"/>
      <c r="M465" s="843"/>
      <c r="N465" s="843"/>
      <c r="O465" s="843"/>
      <c r="P465" s="843"/>
      <c r="Q465" s="843"/>
      <c r="R465" s="843"/>
      <c r="S465" s="843"/>
      <c r="T465" s="843"/>
      <c r="U465" s="843"/>
      <c r="V465" s="843"/>
      <c r="W465" s="843"/>
      <c r="X465" s="843"/>
      <c r="Y465" s="843"/>
      <c r="Z465" s="1060"/>
      <c r="AA465" s="1060"/>
      <c r="AB465" s="843"/>
      <c r="AC465" s="843"/>
      <c r="AD465" s="843"/>
      <c r="AE465" s="843"/>
      <c r="AF465" s="843"/>
      <c r="AG465" s="843"/>
      <c r="AH465" s="843"/>
      <c r="AI465" s="843"/>
      <c r="AJ465" s="843"/>
      <c r="AK465" s="843"/>
      <c r="AL465" s="843"/>
      <c r="AM465" s="843"/>
      <c r="AN465" s="843"/>
    </row>
    <row r="466" spans="1:40" ht="15.75" customHeight="1">
      <c r="A466" s="843"/>
      <c r="B466" s="844"/>
      <c r="C466" s="845"/>
      <c r="D466" s="846"/>
      <c r="E466" s="843"/>
      <c r="F466" s="843"/>
      <c r="G466" s="843"/>
      <c r="H466" s="846"/>
      <c r="I466" s="846"/>
      <c r="J466" s="846"/>
      <c r="K466" s="847"/>
      <c r="L466" s="848"/>
      <c r="M466" s="843"/>
      <c r="N466" s="843"/>
      <c r="O466" s="843"/>
      <c r="P466" s="843"/>
      <c r="Q466" s="843"/>
      <c r="R466" s="843"/>
      <c r="S466" s="843"/>
      <c r="T466" s="843"/>
      <c r="U466" s="843"/>
      <c r="V466" s="843"/>
      <c r="W466" s="843"/>
      <c r="X466" s="843"/>
      <c r="Y466" s="843"/>
      <c r="Z466" s="1060"/>
      <c r="AA466" s="1060"/>
      <c r="AB466" s="843"/>
      <c r="AC466" s="843"/>
      <c r="AD466" s="843"/>
      <c r="AE466" s="843"/>
      <c r="AF466" s="843"/>
      <c r="AG466" s="843"/>
      <c r="AH466" s="843"/>
      <c r="AI466" s="843"/>
      <c r="AJ466" s="843"/>
      <c r="AK466" s="843"/>
      <c r="AL466" s="843"/>
      <c r="AM466" s="843"/>
      <c r="AN466" s="843"/>
    </row>
    <row r="467" spans="1:40" ht="15.75" customHeight="1">
      <c r="A467" s="843"/>
      <c r="B467" s="844"/>
      <c r="C467" s="845"/>
      <c r="D467" s="846"/>
      <c r="E467" s="843"/>
      <c r="F467" s="843"/>
      <c r="G467" s="843"/>
      <c r="H467" s="846"/>
      <c r="I467" s="846"/>
      <c r="J467" s="846"/>
      <c r="K467" s="847"/>
      <c r="L467" s="848"/>
      <c r="M467" s="843"/>
      <c r="N467" s="843"/>
      <c r="O467" s="843"/>
      <c r="P467" s="843"/>
      <c r="Q467" s="843"/>
      <c r="R467" s="843"/>
      <c r="S467" s="843"/>
      <c r="T467" s="843"/>
      <c r="U467" s="843"/>
      <c r="V467" s="843"/>
      <c r="W467" s="843"/>
      <c r="X467" s="843"/>
      <c r="Y467" s="843"/>
      <c r="Z467" s="1060"/>
      <c r="AA467" s="1060"/>
      <c r="AB467" s="843"/>
      <c r="AC467" s="843"/>
      <c r="AD467" s="843"/>
      <c r="AE467" s="843"/>
      <c r="AF467" s="843"/>
      <c r="AG467" s="843"/>
      <c r="AH467" s="843"/>
      <c r="AI467" s="843"/>
      <c r="AJ467" s="843"/>
      <c r="AK467" s="843"/>
      <c r="AL467" s="843"/>
      <c r="AM467" s="843"/>
      <c r="AN467" s="843"/>
    </row>
    <row r="468" spans="1:40" ht="15.75" customHeight="1">
      <c r="A468" s="843"/>
      <c r="B468" s="844"/>
      <c r="C468" s="845"/>
      <c r="D468" s="846"/>
      <c r="E468" s="843"/>
      <c r="F468" s="843"/>
      <c r="G468" s="843"/>
      <c r="H468" s="846"/>
      <c r="I468" s="846"/>
      <c r="J468" s="846"/>
      <c r="K468" s="847"/>
      <c r="L468" s="848"/>
      <c r="M468" s="843"/>
      <c r="N468" s="843"/>
      <c r="O468" s="843"/>
      <c r="P468" s="843"/>
      <c r="Q468" s="843"/>
      <c r="R468" s="843"/>
      <c r="S468" s="843"/>
      <c r="T468" s="843"/>
      <c r="U468" s="843"/>
      <c r="V468" s="843"/>
      <c r="W468" s="843"/>
      <c r="X468" s="843"/>
      <c r="Y468" s="843"/>
      <c r="Z468" s="1060"/>
      <c r="AA468" s="1060"/>
      <c r="AB468" s="843"/>
      <c r="AC468" s="843"/>
      <c r="AD468" s="843"/>
      <c r="AE468" s="843"/>
      <c r="AF468" s="843"/>
      <c r="AG468" s="843"/>
      <c r="AH468" s="843"/>
      <c r="AI468" s="843"/>
      <c r="AJ468" s="843"/>
      <c r="AK468" s="843"/>
      <c r="AL468" s="843"/>
      <c r="AM468" s="843"/>
      <c r="AN468" s="843"/>
    </row>
    <row r="469" spans="1:40" ht="15.75" customHeight="1">
      <c r="A469" s="843"/>
      <c r="B469" s="844"/>
      <c r="C469" s="845"/>
      <c r="D469" s="846"/>
      <c r="E469" s="843"/>
      <c r="F469" s="843"/>
      <c r="G469" s="843"/>
      <c r="H469" s="846"/>
      <c r="I469" s="846"/>
      <c r="J469" s="846"/>
      <c r="K469" s="847"/>
      <c r="L469" s="848"/>
      <c r="M469" s="843"/>
      <c r="N469" s="843"/>
      <c r="O469" s="843"/>
      <c r="P469" s="843"/>
      <c r="Q469" s="843"/>
      <c r="R469" s="843"/>
      <c r="S469" s="843"/>
      <c r="T469" s="843"/>
      <c r="U469" s="843"/>
      <c r="V469" s="843"/>
      <c r="W469" s="843"/>
      <c r="X469" s="843"/>
      <c r="Y469" s="843"/>
      <c r="Z469" s="1060"/>
      <c r="AA469" s="1060"/>
      <c r="AB469" s="843"/>
      <c r="AC469" s="843"/>
      <c r="AD469" s="843"/>
      <c r="AE469" s="843"/>
      <c r="AF469" s="843"/>
      <c r="AG469" s="843"/>
      <c r="AH469" s="843"/>
      <c r="AI469" s="843"/>
      <c r="AJ469" s="843"/>
      <c r="AK469" s="843"/>
      <c r="AL469" s="843"/>
      <c r="AM469" s="843"/>
      <c r="AN469" s="843"/>
    </row>
    <row r="470" spans="1:40" ht="15.75" customHeight="1">
      <c r="A470" s="843"/>
      <c r="B470" s="844"/>
      <c r="C470" s="845"/>
      <c r="D470" s="846"/>
      <c r="E470" s="843"/>
      <c r="F470" s="843"/>
      <c r="G470" s="843"/>
      <c r="H470" s="846"/>
      <c r="I470" s="846"/>
      <c r="J470" s="846"/>
      <c r="K470" s="847"/>
      <c r="L470" s="848"/>
      <c r="M470" s="843"/>
      <c r="N470" s="843"/>
      <c r="O470" s="843"/>
      <c r="P470" s="843"/>
      <c r="Q470" s="843"/>
      <c r="R470" s="843"/>
      <c r="S470" s="843"/>
      <c r="T470" s="843"/>
      <c r="U470" s="843"/>
      <c r="V470" s="843"/>
      <c r="W470" s="843"/>
      <c r="X470" s="843"/>
      <c r="Y470" s="843"/>
      <c r="Z470" s="1060"/>
      <c r="AA470" s="1060"/>
      <c r="AB470" s="843"/>
      <c r="AC470" s="843"/>
      <c r="AD470" s="843"/>
      <c r="AE470" s="843"/>
      <c r="AF470" s="843"/>
      <c r="AG470" s="843"/>
      <c r="AH470" s="843"/>
      <c r="AI470" s="843"/>
      <c r="AJ470" s="843"/>
      <c r="AK470" s="843"/>
      <c r="AL470" s="843"/>
      <c r="AM470" s="843"/>
      <c r="AN470" s="843"/>
    </row>
    <row r="471" spans="1:40" ht="15.75" customHeight="1">
      <c r="A471" s="843"/>
      <c r="B471" s="844"/>
      <c r="C471" s="845"/>
      <c r="D471" s="846"/>
      <c r="E471" s="843"/>
      <c r="F471" s="843"/>
      <c r="G471" s="843"/>
      <c r="H471" s="846"/>
      <c r="I471" s="846"/>
      <c r="J471" s="846"/>
      <c r="K471" s="847"/>
      <c r="L471" s="848"/>
      <c r="M471" s="843"/>
      <c r="N471" s="843"/>
      <c r="O471" s="843"/>
      <c r="P471" s="843"/>
      <c r="Q471" s="843"/>
      <c r="R471" s="843"/>
      <c r="S471" s="843"/>
      <c r="T471" s="843"/>
      <c r="U471" s="843"/>
      <c r="V471" s="843"/>
      <c r="W471" s="843"/>
      <c r="X471" s="843"/>
      <c r="Y471" s="843"/>
      <c r="Z471" s="1060"/>
      <c r="AA471" s="1060"/>
      <c r="AB471" s="843"/>
      <c r="AC471" s="843"/>
      <c r="AD471" s="843"/>
      <c r="AE471" s="843"/>
      <c r="AF471" s="843"/>
      <c r="AG471" s="843"/>
      <c r="AH471" s="843"/>
      <c r="AI471" s="843"/>
      <c r="AJ471" s="843"/>
      <c r="AK471" s="843"/>
      <c r="AL471" s="843"/>
      <c r="AM471" s="843"/>
      <c r="AN471" s="843"/>
    </row>
    <row r="472" spans="1:40" ht="15.75" customHeight="1">
      <c r="A472" s="843"/>
      <c r="B472" s="844"/>
      <c r="C472" s="845"/>
      <c r="D472" s="846"/>
      <c r="E472" s="843"/>
      <c r="F472" s="843"/>
      <c r="G472" s="843"/>
      <c r="H472" s="846"/>
      <c r="I472" s="846"/>
      <c r="J472" s="846"/>
      <c r="K472" s="847"/>
      <c r="L472" s="848"/>
      <c r="M472" s="843"/>
      <c r="N472" s="843"/>
      <c r="O472" s="843"/>
      <c r="P472" s="843"/>
      <c r="Q472" s="843"/>
      <c r="R472" s="843"/>
      <c r="S472" s="843"/>
      <c r="T472" s="843"/>
      <c r="U472" s="843"/>
      <c r="V472" s="843"/>
      <c r="W472" s="843"/>
      <c r="X472" s="843"/>
      <c r="Y472" s="843"/>
      <c r="Z472" s="1060"/>
      <c r="AA472" s="1060"/>
      <c r="AB472" s="843"/>
      <c r="AC472" s="843"/>
      <c r="AD472" s="843"/>
      <c r="AE472" s="843"/>
      <c r="AF472" s="843"/>
      <c r="AG472" s="843"/>
      <c r="AH472" s="843"/>
      <c r="AI472" s="843"/>
      <c r="AJ472" s="843"/>
      <c r="AK472" s="843"/>
      <c r="AL472" s="843"/>
      <c r="AM472" s="843"/>
      <c r="AN472" s="843"/>
    </row>
    <row r="473" spans="1:40" ht="15.75" customHeight="1">
      <c r="A473" s="843"/>
      <c r="B473" s="844"/>
      <c r="C473" s="845"/>
      <c r="D473" s="846"/>
      <c r="E473" s="843"/>
      <c r="F473" s="843"/>
      <c r="G473" s="843"/>
      <c r="H473" s="846"/>
      <c r="I473" s="846"/>
      <c r="J473" s="846"/>
      <c r="K473" s="847"/>
      <c r="L473" s="848"/>
      <c r="M473" s="843"/>
      <c r="N473" s="843"/>
      <c r="O473" s="843"/>
      <c r="P473" s="843"/>
      <c r="Q473" s="843"/>
      <c r="R473" s="843"/>
      <c r="S473" s="843"/>
      <c r="T473" s="843"/>
      <c r="U473" s="843"/>
      <c r="V473" s="843"/>
      <c r="W473" s="843"/>
      <c r="X473" s="843"/>
      <c r="Y473" s="843"/>
      <c r="Z473" s="1060"/>
      <c r="AA473" s="1060"/>
      <c r="AB473" s="843"/>
      <c r="AC473" s="843"/>
      <c r="AD473" s="843"/>
      <c r="AE473" s="843"/>
      <c r="AF473" s="843"/>
      <c r="AG473" s="843"/>
      <c r="AH473" s="843"/>
      <c r="AI473" s="843"/>
      <c r="AJ473" s="843"/>
      <c r="AK473" s="843"/>
      <c r="AL473" s="843"/>
      <c r="AM473" s="843"/>
      <c r="AN473" s="843"/>
    </row>
    <row r="474" spans="1:40" ht="15.75" customHeight="1">
      <c r="A474" s="843"/>
      <c r="B474" s="844"/>
      <c r="C474" s="845"/>
      <c r="D474" s="846"/>
      <c r="E474" s="843"/>
      <c r="F474" s="843"/>
      <c r="G474" s="843"/>
      <c r="H474" s="846"/>
      <c r="I474" s="846"/>
      <c r="J474" s="846"/>
      <c r="K474" s="847"/>
      <c r="L474" s="848"/>
      <c r="M474" s="843"/>
      <c r="N474" s="843"/>
      <c r="O474" s="843"/>
      <c r="P474" s="843"/>
      <c r="Q474" s="843"/>
      <c r="R474" s="843"/>
      <c r="S474" s="843"/>
      <c r="T474" s="843"/>
      <c r="U474" s="843"/>
      <c r="V474" s="843"/>
      <c r="W474" s="843"/>
      <c r="X474" s="843"/>
      <c r="Y474" s="843"/>
      <c r="Z474" s="1060"/>
      <c r="AA474" s="1060"/>
      <c r="AB474" s="843"/>
      <c r="AC474" s="843"/>
      <c r="AD474" s="843"/>
      <c r="AE474" s="843"/>
      <c r="AF474" s="843"/>
      <c r="AG474" s="843"/>
      <c r="AH474" s="843"/>
      <c r="AI474" s="843"/>
      <c r="AJ474" s="843"/>
      <c r="AK474" s="843"/>
      <c r="AL474" s="843"/>
      <c r="AM474" s="843"/>
      <c r="AN474" s="843"/>
    </row>
    <row r="475" spans="1:40" ht="15.75" customHeight="1">
      <c r="A475" s="843"/>
      <c r="B475" s="844"/>
      <c r="C475" s="845"/>
      <c r="D475" s="846"/>
      <c r="E475" s="843"/>
      <c r="F475" s="843"/>
      <c r="G475" s="843"/>
      <c r="H475" s="846"/>
      <c r="I475" s="846"/>
      <c r="J475" s="846"/>
      <c r="K475" s="847"/>
      <c r="L475" s="848"/>
      <c r="M475" s="843"/>
      <c r="N475" s="843"/>
      <c r="O475" s="843"/>
      <c r="P475" s="843"/>
      <c r="Q475" s="843"/>
      <c r="R475" s="843"/>
      <c r="S475" s="843"/>
      <c r="T475" s="843"/>
      <c r="U475" s="843"/>
      <c r="V475" s="843"/>
      <c r="W475" s="843"/>
      <c r="X475" s="843"/>
      <c r="Y475" s="843"/>
      <c r="Z475" s="1060"/>
      <c r="AA475" s="1060"/>
      <c r="AB475" s="843"/>
      <c r="AC475" s="843"/>
      <c r="AD475" s="843"/>
      <c r="AE475" s="843"/>
      <c r="AF475" s="843"/>
      <c r="AG475" s="843"/>
      <c r="AH475" s="843"/>
      <c r="AI475" s="843"/>
      <c r="AJ475" s="843"/>
      <c r="AK475" s="843"/>
      <c r="AL475" s="843"/>
      <c r="AM475" s="843"/>
      <c r="AN475" s="843"/>
    </row>
    <row r="476" spans="1:40" ht="15.75" customHeight="1">
      <c r="A476" s="843"/>
      <c r="B476" s="844"/>
      <c r="C476" s="845"/>
      <c r="D476" s="846"/>
      <c r="E476" s="843"/>
      <c r="F476" s="843"/>
      <c r="G476" s="843"/>
      <c r="H476" s="846"/>
      <c r="I476" s="846"/>
      <c r="J476" s="846"/>
      <c r="K476" s="847"/>
      <c r="L476" s="848"/>
      <c r="M476" s="843"/>
      <c r="N476" s="843"/>
      <c r="O476" s="843"/>
      <c r="P476" s="843"/>
      <c r="Q476" s="843"/>
      <c r="R476" s="843"/>
      <c r="S476" s="843"/>
      <c r="T476" s="843"/>
      <c r="U476" s="843"/>
      <c r="V476" s="843"/>
      <c r="W476" s="843"/>
      <c r="X476" s="843"/>
      <c r="Y476" s="843"/>
      <c r="Z476" s="1060"/>
      <c r="AA476" s="1060"/>
      <c r="AB476" s="843"/>
      <c r="AC476" s="843"/>
      <c r="AD476" s="843"/>
      <c r="AE476" s="843"/>
      <c r="AF476" s="843"/>
      <c r="AG476" s="843"/>
      <c r="AH476" s="843"/>
      <c r="AI476" s="843"/>
      <c r="AJ476" s="843"/>
      <c r="AK476" s="843"/>
      <c r="AL476" s="843"/>
      <c r="AM476" s="843"/>
      <c r="AN476" s="843"/>
    </row>
    <row r="477" spans="1:40" ht="15.75" customHeight="1">
      <c r="A477" s="843"/>
      <c r="B477" s="844"/>
      <c r="C477" s="845"/>
      <c r="D477" s="846"/>
      <c r="E477" s="843"/>
      <c r="F477" s="843"/>
      <c r="G477" s="843"/>
      <c r="H477" s="846"/>
      <c r="I477" s="846"/>
      <c r="J477" s="846"/>
      <c r="K477" s="847"/>
      <c r="L477" s="848"/>
      <c r="M477" s="843"/>
      <c r="N477" s="843"/>
      <c r="O477" s="843"/>
      <c r="P477" s="843"/>
      <c r="Q477" s="843"/>
      <c r="R477" s="843"/>
      <c r="S477" s="843"/>
      <c r="T477" s="843"/>
      <c r="U477" s="843"/>
      <c r="V477" s="843"/>
      <c r="W477" s="843"/>
      <c r="X477" s="843"/>
      <c r="Y477" s="843"/>
      <c r="Z477" s="1060"/>
      <c r="AA477" s="1060"/>
      <c r="AB477" s="843"/>
      <c r="AC477" s="843"/>
      <c r="AD477" s="843"/>
      <c r="AE477" s="843"/>
      <c r="AF477" s="843"/>
      <c r="AG477" s="843"/>
      <c r="AH477" s="843"/>
      <c r="AI477" s="843"/>
      <c r="AJ477" s="843"/>
      <c r="AK477" s="843"/>
      <c r="AL477" s="843"/>
      <c r="AM477" s="843"/>
      <c r="AN477" s="843"/>
    </row>
    <row r="478" spans="1:40" ht="15.75" customHeight="1">
      <c r="A478" s="843"/>
      <c r="B478" s="844"/>
      <c r="C478" s="845"/>
      <c r="D478" s="846"/>
      <c r="E478" s="843"/>
      <c r="F478" s="843"/>
      <c r="G478" s="843"/>
      <c r="H478" s="846"/>
      <c r="I478" s="846"/>
      <c r="J478" s="846"/>
      <c r="K478" s="847"/>
      <c r="L478" s="848"/>
      <c r="M478" s="843"/>
      <c r="N478" s="843"/>
      <c r="O478" s="843"/>
      <c r="P478" s="843"/>
      <c r="Q478" s="843"/>
      <c r="R478" s="843"/>
      <c r="S478" s="843"/>
      <c r="T478" s="843"/>
      <c r="U478" s="843"/>
      <c r="V478" s="843"/>
      <c r="W478" s="843"/>
      <c r="X478" s="843"/>
      <c r="Y478" s="843"/>
      <c r="Z478" s="1060"/>
      <c r="AA478" s="1060"/>
      <c r="AB478" s="843"/>
      <c r="AC478" s="843"/>
      <c r="AD478" s="843"/>
      <c r="AE478" s="843"/>
      <c r="AF478" s="843"/>
      <c r="AG478" s="843"/>
      <c r="AH478" s="843"/>
      <c r="AI478" s="843"/>
      <c r="AJ478" s="843"/>
      <c r="AK478" s="843"/>
      <c r="AL478" s="843"/>
      <c r="AM478" s="843"/>
      <c r="AN478" s="843"/>
    </row>
    <row r="479" spans="1:40" ht="15.75" customHeight="1">
      <c r="A479" s="843"/>
      <c r="B479" s="844"/>
      <c r="C479" s="845"/>
      <c r="D479" s="846"/>
      <c r="E479" s="843"/>
      <c r="F479" s="843"/>
      <c r="G479" s="843"/>
      <c r="H479" s="846"/>
      <c r="I479" s="846"/>
      <c r="J479" s="846"/>
      <c r="K479" s="847"/>
      <c r="L479" s="848"/>
      <c r="M479" s="843"/>
      <c r="N479" s="843"/>
      <c r="O479" s="843"/>
      <c r="P479" s="843"/>
      <c r="Q479" s="843"/>
      <c r="R479" s="843"/>
      <c r="S479" s="843"/>
      <c r="T479" s="843"/>
      <c r="U479" s="843"/>
      <c r="V479" s="843"/>
      <c r="W479" s="843"/>
      <c r="X479" s="843"/>
      <c r="Y479" s="843"/>
      <c r="Z479" s="1060"/>
      <c r="AA479" s="1060"/>
      <c r="AB479" s="843"/>
      <c r="AC479" s="843"/>
      <c r="AD479" s="843"/>
      <c r="AE479" s="843"/>
      <c r="AF479" s="843"/>
      <c r="AG479" s="843"/>
      <c r="AH479" s="843"/>
      <c r="AI479" s="843"/>
      <c r="AJ479" s="843"/>
      <c r="AK479" s="843"/>
      <c r="AL479" s="843"/>
      <c r="AM479" s="843"/>
      <c r="AN479" s="843"/>
    </row>
    <row r="480" spans="1:40" ht="15.75" customHeight="1">
      <c r="A480" s="843"/>
      <c r="B480" s="844"/>
      <c r="C480" s="845"/>
      <c r="D480" s="846"/>
      <c r="E480" s="843"/>
      <c r="F480" s="843"/>
      <c r="G480" s="843"/>
      <c r="H480" s="846"/>
      <c r="I480" s="846"/>
      <c r="J480" s="846"/>
      <c r="K480" s="847"/>
      <c r="L480" s="848"/>
      <c r="M480" s="843"/>
      <c r="N480" s="843"/>
      <c r="O480" s="843"/>
      <c r="P480" s="843"/>
      <c r="Q480" s="843"/>
      <c r="R480" s="843"/>
      <c r="S480" s="843"/>
      <c r="T480" s="843"/>
      <c r="U480" s="843"/>
      <c r="V480" s="843"/>
      <c r="W480" s="843"/>
      <c r="X480" s="843"/>
      <c r="Y480" s="843"/>
      <c r="Z480" s="1060"/>
      <c r="AA480" s="1060"/>
      <c r="AB480" s="843"/>
      <c r="AC480" s="843"/>
      <c r="AD480" s="843"/>
      <c r="AE480" s="843"/>
      <c r="AF480" s="843"/>
      <c r="AG480" s="843"/>
      <c r="AH480" s="843"/>
      <c r="AI480" s="843"/>
      <c r="AJ480" s="843"/>
      <c r="AK480" s="843"/>
      <c r="AL480" s="843"/>
      <c r="AM480" s="843"/>
      <c r="AN480" s="843"/>
    </row>
    <row r="481" spans="1:40" ht="15.75" customHeight="1">
      <c r="A481" s="843"/>
      <c r="B481" s="844"/>
      <c r="C481" s="845"/>
      <c r="D481" s="846"/>
      <c r="E481" s="843"/>
      <c r="F481" s="843"/>
      <c r="G481" s="843"/>
      <c r="H481" s="846"/>
      <c r="I481" s="846"/>
      <c r="J481" s="846"/>
      <c r="K481" s="847"/>
      <c r="L481" s="848"/>
      <c r="M481" s="843"/>
      <c r="N481" s="843"/>
      <c r="O481" s="843"/>
      <c r="P481" s="843"/>
      <c r="Q481" s="843"/>
      <c r="R481" s="843"/>
      <c r="S481" s="843"/>
      <c r="T481" s="843"/>
      <c r="U481" s="843"/>
      <c r="V481" s="843"/>
      <c r="W481" s="843"/>
      <c r="X481" s="843"/>
      <c r="Y481" s="843"/>
      <c r="Z481" s="1060"/>
      <c r="AA481" s="1060"/>
      <c r="AB481" s="843"/>
      <c r="AC481" s="843"/>
      <c r="AD481" s="843"/>
      <c r="AE481" s="843"/>
      <c r="AF481" s="843"/>
      <c r="AG481" s="843"/>
      <c r="AH481" s="843"/>
      <c r="AI481" s="843"/>
      <c r="AJ481" s="843"/>
      <c r="AK481" s="843"/>
      <c r="AL481" s="843"/>
      <c r="AM481" s="843"/>
      <c r="AN481" s="843"/>
    </row>
    <row r="482" spans="1:40" ht="15.75" customHeight="1">
      <c r="A482" s="843"/>
      <c r="B482" s="844"/>
      <c r="C482" s="845"/>
      <c r="D482" s="846"/>
      <c r="E482" s="843"/>
      <c r="F482" s="843"/>
      <c r="G482" s="843"/>
      <c r="H482" s="846"/>
      <c r="I482" s="846"/>
      <c r="J482" s="846"/>
      <c r="K482" s="847"/>
      <c r="L482" s="848"/>
      <c r="M482" s="843"/>
      <c r="N482" s="843"/>
      <c r="O482" s="843"/>
      <c r="P482" s="843"/>
      <c r="Q482" s="843"/>
      <c r="R482" s="843"/>
      <c r="S482" s="843"/>
      <c r="T482" s="843"/>
      <c r="U482" s="843"/>
      <c r="V482" s="843"/>
      <c r="W482" s="843"/>
      <c r="X482" s="843"/>
      <c r="Y482" s="843"/>
      <c r="Z482" s="1060"/>
      <c r="AA482" s="1060"/>
      <c r="AB482" s="843"/>
      <c r="AC482" s="843"/>
      <c r="AD482" s="843"/>
      <c r="AE482" s="843"/>
      <c r="AF482" s="843"/>
      <c r="AG482" s="843"/>
      <c r="AH482" s="843"/>
      <c r="AI482" s="843"/>
      <c r="AJ482" s="843"/>
      <c r="AK482" s="843"/>
      <c r="AL482" s="843"/>
      <c r="AM482" s="843"/>
      <c r="AN482" s="843"/>
    </row>
    <row r="483" spans="1:40" ht="15.75" customHeight="1">
      <c r="A483" s="843"/>
      <c r="B483" s="844"/>
      <c r="C483" s="845"/>
      <c r="D483" s="846"/>
      <c r="E483" s="843"/>
      <c r="F483" s="843"/>
      <c r="G483" s="843"/>
      <c r="H483" s="846"/>
      <c r="I483" s="846"/>
      <c r="J483" s="846"/>
      <c r="K483" s="847"/>
      <c r="L483" s="848"/>
      <c r="M483" s="843"/>
      <c r="N483" s="843"/>
      <c r="O483" s="843"/>
      <c r="P483" s="843"/>
      <c r="Q483" s="843"/>
      <c r="R483" s="843"/>
      <c r="S483" s="843"/>
      <c r="T483" s="843"/>
      <c r="U483" s="843"/>
      <c r="V483" s="843"/>
      <c r="W483" s="843"/>
      <c r="X483" s="843"/>
      <c r="Y483" s="843"/>
      <c r="Z483" s="1060"/>
      <c r="AA483" s="1060"/>
      <c r="AB483" s="843"/>
      <c r="AC483" s="843"/>
      <c r="AD483" s="843"/>
      <c r="AE483" s="843"/>
      <c r="AF483" s="843"/>
      <c r="AG483" s="843"/>
      <c r="AH483" s="843"/>
      <c r="AI483" s="843"/>
      <c r="AJ483" s="843"/>
      <c r="AK483" s="843"/>
      <c r="AL483" s="843"/>
      <c r="AM483" s="843"/>
      <c r="AN483" s="843"/>
    </row>
    <row r="484" spans="1:40" ht="15.75" customHeight="1">
      <c r="A484" s="843"/>
      <c r="B484" s="844"/>
      <c r="C484" s="845"/>
      <c r="D484" s="846"/>
      <c r="E484" s="843"/>
      <c r="F484" s="843"/>
      <c r="G484" s="843"/>
      <c r="H484" s="846"/>
      <c r="I484" s="846"/>
      <c r="J484" s="846"/>
      <c r="K484" s="847"/>
      <c r="L484" s="848"/>
      <c r="M484" s="843"/>
      <c r="N484" s="843"/>
      <c r="O484" s="843"/>
      <c r="P484" s="843"/>
      <c r="Q484" s="843"/>
      <c r="R484" s="843"/>
      <c r="S484" s="843"/>
      <c r="T484" s="843"/>
      <c r="U484" s="843"/>
      <c r="V484" s="843"/>
      <c r="W484" s="843"/>
      <c r="X484" s="843"/>
      <c r="Y484" s="843"/>
      <c r="Z484" s="1060"/>
      <c r="AA484" s="1060"/>
      <c r="AB484" s="843"/>
      <c r="AC484" s="843"/>
      <c r="AD484" s="843"/>
      <c r="AE484" s="843"/>
      <c r="AF484" s="843"/>
      <c r="AG484" s="843"/>
      <c r="AH484" s="843"/>
      <c r="AI484" s="843"/>
      <c r="AJ484" s="843"/>
      <c r="AK484" s="843"/>
      <c r="AL484" s="843"/>
      <c r="AM484" s="843"/>
      <c r="AN484" s="843"/>
    </row>
    <row r="485" spans="1:40" ht="15.75" customHeight="1">
      <c r="A485" s="843"/>
      <c r="B485" s="844"/>
      <c r="C485" s="845"/>
      <c r="D485" s="846"/>
      <c r="E485" s="843"/>
      <c r="F485" s="843"/>
      <c r="G485" s="843"/>
      <c r="H485" s="846"/>
      <c r="I485" s="846"/>
      <c r="J485" s="846"/>
      <c r="K485" s="847"/>
      <c r="L485" s="848"/>
      <c r="M485" s="843"/>
      <c r="N485" s="843"/>
      <c r="O485" s="843"/>
      <c r="P485" s="843"/>
      <c r="Q485" s="843"/>
      <c r="R485" s="843"/>
      <c r="S485" s="843"/>
      <c r="T485" s="843"/>
      <c r="U485" s="843"/>
      <c r="V485" s="843"/>
      <c r="W485" s="843"/>
      <c r="X485" s="843"/>
      <c r="Y485" s="843"/>
      <c r="Z485" s="1060"/>
      <c r="AA485" s="1060"/>
      <c r="AB485" s="843"/>
      <c r="AC485" s="843"/>
      <c r="AD485" s="843"/>
      <c r="AE485" s="843"/>
      <c r="AF485" s="843"/>
      <c r="AG485" s="843"/>
      <c r="AH485" s="843"/>
      <c r="AI485" s="843"/>
      <c r="AJ485" s="843"/>
      <c r="AK485" s="843"/>
      <c r="AL485" s="843"/>
      <c r="AM485" s="843"/>
      <c r="AN485" s="843"/>
    </row>
    <row r="486" spans="1:40" ht="15.75" customHeight="1">
      <c r="A486" s="843"/>
      <c r="B486" s="844"/>
      <c r="C486" s="845"/>
      <c r="D486" s="846"/>
      <c r="E486" s="843"/>
      <c r="F486" s="843"/>
      <c r="G486" s="843"/>
      <c r="H486" s="846"/>
      <c r="I486" s="846"/>
      <c r="J486" s="846"/>
      <c r="K486" s="847"/>
      <c r="L486" s="848"/>
      <c r="M486" s="843"/>
      <c r="N486" s="843"/>
      <c r="O486" s="843"/>
      <c r="P486" s="843"/>
      <c r="Q486" s="843"/>
      <c r="R486" s="843"/>
      <c r="S486" s="843"/>
      <c r="T486" s="843"/>
      <c r="U486" s="843"/>
      <c r="V486" s="843"/>
      <c r="W486" s="843"/>
      <c r="X486" s="843"/>
      <c r="Y486" s="843"/>
      <c r="Z486" s="1060"/>
      <c r="AA486" s="1060"/>
      <c r="AB486" s="843"/>
      <c r="AC486" s="843"/>
      <c r="AD486" s="843"/>
      <c r="AE486" s="843"/>
      <c r="AF486" s="843"/>
      <c r="AG486" s="843"/>
      <c r="AH486" s="843"/>
      <c r="AI486" s="843"/>
      <c r="AJ486" s="843"/>
      <c r="AK486" s="843"/>
      <c r="AL486" s="843"/>
      <c r="AM486" s="843"/>
      <c r="AN486" s="843"/>
    </row>
    <row r="487" spans="1:40" ht="15.75" customHeight="1">
      <c r="A487" s="843"/>
      <c r="B487" s="844"/>
      <c r="C487" s="845"/>
      <c r="D487" s="846"/>
      <c r="E487" s="843"/>
      <c r="F487" s="843"/>
      <c r="G487" s="843"/>
      <c r="H487" s="846"/>
      <c r="I487" s="846"/>
      <c r="J487" s="846"/>
      <c r="K487" s="847"/>
      <c r="L487" s="848"/>
      <c r="M487" s="843"/>
      <c r="N487" s="843"/>
      <c r="O487" s="843"/>
      <c r="P487" s="843"/>
      <c r="Q487" s="843"/>
      <c r="R487" s="843"/>
      <c r="S487" s="843"/>
      <c r="T487" s="843"/>
      <c r="U487" s="843"/>
      <c r="V487" s="843"/>
      <c r="W487" s="843"/>
      <c r="X487" s="843"/>
      <c r="Y487" s="843"/>
      <c r="Z487" s="1060"/>
      <c r="AA487" s="1060"/>
      <c r="AB487" s="843"/>
      <c r="AC487" s="843"/>
      <c r="AD487" s="843"/>
      <c r="AE487" s="843"/>
      <c r="AF487" s="843"/>
      <c r="AG487" s="843"/>
      <c r="AH487" s="843"/>
      <c r="AI487" s="843"/>
      <c r="AJ487" s="843"/>
      <c r="AK487" s="843"/>
      <c r="AL487" s="843"/>
      <c r="AM487" s="843"/>
      <c r="AN487" s="843"/>
    </row>
    <row r="488" spans="1:40" ht="15.75" customHeight="1">
      <c r="A488" s="843"/>
      <c r="B488" s="844"/>
      <c r="C488" s="845"/>
      <c r="D488" s="846"/>
      <c r="E488" s="843"/>
      <c r="F488" s="843"/>
      <c r="G488" s="843"/>
      <c r="H488" s="846"/>
      <c r="I488" s="846"/>
      <c r="J488" s="846"/>
      <c r="K488" s="847"/>
      <c r="L488" s="848"/>
      <c r="M488" s="843"/>
      <c r="N488" s="843"/>
      <c r="O488" s="843"/>
      <c r="P488" s="843"/>
      <c r="Q488" s="843"/>
      <c r="R488" s="843"/>
      <c r="S488" s="843"/>
      <c r="T488" s="843"/>
      <c r="U488" s="843"/>
      <c r="V488" s="843"/>
      <c r="W488" s="843"/>
      <c r="X488" s="843"/>
      <c r="Y488" s="843"/>
      <c r="Z488" s="1060"/>
      <c r="AA488" s="1060"/>
      <c r="AB488" s="843"/>
      <c r="AC488" s="843"/>
      <c r="AD488" s="843"/>
      <c r="AE488" s="843"/>
      <c r="AF488" s="843"/>
      <c r="AG488" s="843"/>
      <c r="AH488" s="843"/>
      <c r="AI488" s="843"/>
      <c r="AJ488" s="843"/>
      <c r="AK488" s="843"/>
      <c r="AL488" s="843"/>
      <c r="AM488" s="843"/>
      <c r="AN488" s="843"/>
    </row>
    <row r="489" spans="1:40" ht="15.75" customHeight="1">
      <c r="A489" s="843"/>
      <c r="B489" s="844"/>
      <c r="C489" s="845"/>
      <c r="D489" s="846"/>
      <c r="E489" s="843"/>
      <c r="F489" s="843"/>
      <c r="G489" s="843"/>
      <c r="H489" s="846"/>
      <c r="I489" s="846"/>
      <c r="J489" s="846"/>
      <c r="K489" s="847"/>
      <c r="L489" s="848"/>
      <c r="M489" s="843"/>
      <c r="N489" s="843"/>
      <c r="O489" s="843"/>
      <c r="P489" s="843"/>
      <c r="Q489" s="843"/>
      <c r="R489" s="843"/>
      <c r="S489" s="843"/>
      <c r="T489" s="843"/>
      <c r="U489" s="843"/>
      <c r="V489" s="843"/>
      <c r="W489" s="843"/>
      <c r="X489" s="843"/>
      <c r="Y489" s="843"/>
      <c r="Z489" s="1060"/>
      <c r="AA489" s="1060"/>
      <c r="AB489" s="843"/>
      <c r="AC489" s="843"/>
      <c r="AD489" s="843"/>
      <c r="AE489" s="843"/>
      <c r="AF489" s="843"/>
      <c r="AG489" s="843"/>
      <c r="AH489" s="843"/>
      <c r="AI489" s="843"/>
      <c r="AJ489" s="843"/>
      <c r="AK489" s="843"/>
      <c r="AL489" s="843"/>
      <c r="AM489" s="843"/>
      <c r="AN489" s="843"/>
    </row>
    <row r="490" spans="1:40" ht="15.75" customHeight="1">
      <c r="A490" s="843"/>
      <c r="B490" s="844"/>
      <c r="C490" s="845"/>
      <c r="D490" s="846"/>
      <c r="E490" s="843"/>
      <c r="F490" s="843"/>
      <c r="G490" s="843"/>
      <c r="H490" s="846"/>
      <c r="I490" s="846"/>
      <c r="J490" s="846"/>
      <c r="K490" s="847"/>
      <c r="L490" s="848"/>
      <c r="M490" s="843"/>
      <c r="N490" s="843"/>
      <c r="O490" s="843"/>
      <c r="P490" s="843"/>
      <c r="Q490" s="843"/>
      <c r="R490" s="843"/>
      <c r="S490" s="843"/>
      <c r="T490" s="843"/>
      <c r="U490" s="843"/>
      <c r="V490" s="843"/>
      <c r="W490" s="843"/>
      <c r="X490" s="843"/>
      <c r="Y490" s="843"/>
      <c r="Z490" s="1060"/>
      <c r="AA490" s="1060"/>
      <c r="AB490" s="843"/>
      <c r="AC490" s="843"/>
      <c r="AD490" s="843"/>
      <c r="AE490" s="843"/>
      <c r="AF490" s="843"/>
      <c r="AG490" s="843"/>
      <c r="AH490" s="843"/>
      <c r="AI490" s="843"/>
      <c r="AJ490" s="843"/>
      <c r="AK490" s="843"/>
      <c r="AL490" s="843"/>
      <c r="AM490" s="843"/>
      <c r="AN490" s="843"/>
    </row>
    <row r="491" spans="1:40" ht="15.75" customHeight="1">
      <c r="A491" s="843"/>
      <c r="B491" s="844"/>
      <c r="C491" s="845"/>
      <c r="D491" s="846"/>
      <c r="E491" s="843"/>
      <c r="F491" s="843"/>
      <c r="G491" s="843"/>
      <c r="H491" s="846"/>
      <c r="I491" s="846"/>
      <c r="J491" s="846"/>
      <c r="K491" s="847"/>
      <c r="L491" s="848"/>
      <c r="M491" s="843"/>
      <c r="N491" s="843"/>
      <c r="O491" s="843"/>
      <c r="P491" s="843"/>
      <c r="Q491" s="843"/>
      <c r="R491" s="843"/>
      <c r="S491" s="843"/>
      <c r="T491" s="843"/>
      <c r="U491" s="843"/>
      <c r="V491" s="843"/>
      <c r="W491" s="843"/>
      <c r="X491" s="843"/>
      <c r="Y491" s="843"/>
      <c r="Z491" s="1060"/>
      <c r="AA491" s="1060"/>
      <c r="AB491" s="843"/>
      <c r="AC491" s="843"/>
      <c r="AD491" s="843"/>
      <c r="AE491" s="843"/>
      <c r="AF491" s="843"/>
      <c r="AG491" s="843"/>
      <c r="AH491" s="843"/>
      <c r="AI491" s="843"/>
      <c r="AJ491" s="843"/>
      <c r="AK491" s="843"/>
      <c r="AL491" s="843"/>
      <c r="AM491" s="843"/>
      <c r="AN491" s="843"/>
    </row>
    <row r="492" spans="1:40" ht="15.75" customHeight="1">
      <c r="A492" s="843"/>
      <c r="B492" s="844"/>
      <c r="C492" s="845"/>
      <c r="D492" s="846"/>
      <c r="E492" s="843"/>
      <c r="F492" s="843"/>
      <c r="G492" s="843"/>
      <c r="H492" s="846"/>
      <c r="I492" s="846"/>
      <c r="J492" s="846"/>
      <c r="K492" s="847"/>
      <c r="L492" s="848"/>
      <c r="M492" s="843"/>
      <c r="N492" s="843"/>
      <c r="O492" s="843"/>
      <c r="P492" s="843"/>
      <c r="Q492" s="843"/>
      <c r="R492" s="843"/>
      <c r="S492" s="843"/>
      <c r="T492" s="843"/>
      <c r="U492" s="843"/>
      <c r="V492" s="843"/>
      <c r="W492" s="843"/>
      <c r="X492" s="843"/>
      <c r="Y492" s="843"/>
      <c r="Z492" s="1060"/>
      <c r="AA492" s="1060"/>
      <c r="AB492" s="843"/>
      <c r="AC492" s="843"/>
      <c r="AD492" s="843"/>
      <c r="AE492" s="843"/>
      <c r="AF492" s="843"/>
      <c r="AG492" s="843"/>
      <c r="AH492" s="843"/>
      <c r="AI492" s="843"/>
      <c r="AJ492" s="843"/>
      <c r="AK492" s="843"/>
      <c r="AL492" s="843"/>
      <c r="AM492" s="843"/>
      <c r="AN492" s="843"/>
    </row>
    <row r="493" spans="1:40" ht="15.75" customHeight="1">
      <c r="A493" s="843"/>
      <c r="B493" s="844"/>
      <c r="C493" s="845"/>
      <c r="D493" s="846"/>
      <c r="E493" s="843"/>
      <c r="F493" s="843"/>
      <c r="G493" s="843"/>
      <c r="H493" s="846"/>
      <c r="I493" s="846"/>
      <c r="J493" s="846"/>
      <c r="K493" s="847"/>
      <c r="L493" s="848"/>
      <c r="M493" s="843"/>
      <c r="N493" s="843"/>
      <c r="O493" s="843"/>
      <c r="P493" s="843"/>
      <c r="Q493" s="843"/>
      <c r="R493" s="843"/>
      <c r="S493" s="843"/>
      <c r="T493" s="843"/>
      <c r="U493" s="843"/>
      <c r="V493" s="843"/>
      <c r="W493" s="843"/>
      <c r="X493" s="843"/>
      <c r="Y493" s="843"/>
      <c r="Z493" s="1060"/>
      <c r="AA493" s="1060"/>
      <c r="AB493" s="843"/>
      <c r="AC493" s="843"/>
      <c r="AD493" s="843"/>
      <c r="AE493" s="843"/>
      <c r="AF493" s="843"/>
      <c r="AG493" s="843"/>
      <c r="AH493" s="843"/>
      <c r="AI493" s="843"/>
      <c r="AJ493" s="843"/>
      <c r="AK493" s="843"/>
      <c r="AL493" s="843"/>
      <c r="AM493" s="843"/>
      <c r="AN493" s="843"/>
    </row>
    <row r="494" spans="1:40" ht="15.75" customHeight="1">
      <c r="A494" s="843"/>
      <c r="B494" s="844"/>
      <c r="C494" s="845"/>
      <c r="D494" s="846"/>
      <c r="E494" s="843"/>
      <c r="F494" s="843"/>
      <c r="G494" s="843"/>
      <c r="H494" s="846"/>
      <c r="I494" s="846"/>
      <c r="J494" s="846"/>
      <c r="K494" s="847"/>
      <c r="L494" s="848"/>
      <c r="M494" s="843"/>
      <c r="N494" s="843"/>
      <c r="O494" s="843"/>
      <c r="P494" s="843"/>
      <c r="Q494" s="843"/>
      <c r="R494" s="843"/>
      <c r="S494" s="843"/>
      <c r="T494" s="843"/>
      <c r="U494" s="843"/>
      <c r="V494" s="843"/>
      <c r="W494" s="843"/>
      <c r="X494" s="843"/>
      <c r="Y494" s="843"/>
      <c r="Z494" s="1060"/>
      <c r="AA494" s="1060"/>
      <c r="AB494" s="843"/>
      <c r="AC494" s="843"/>
      <c r="AD494" s="843"/>
      <c r="AE494" s="843"/>
      <c r="AF494" s="843"/>
      <c r="AG494" s="843"/>
      <c r="AH494" s="843"/>
      <c r="AI494" s="843"/>
      <c r="AJ494" s="843"/>
      <c r="AK494" s="843"/>
      <c r="AL494" s="843"/>
      <c r="AM494" s="843"/>
      <c r="AN494" s="843"/>
    </row>
    <row r="495" spans="1:40" ht="15.75" customHeight="1">
      <c r="A495" s="843"/>
      <c r="B495" s="844"/>
      <c r="C495" s="845"/>
      <c r="D495" s="846"/>
      <c r="E495" s="843"/>
      <c r="F495" s="843"/>
      <c r="G495" s="843"/>
      <c r="H495" s="846"/>
      <c r="I495" s="846"/>
      <c r="J495" s="846"/>
      <c r="K495" s="847"/>
      <c r="L495" s="848"/>
      <c r="M495" s="843"/>
      <c r="N495" s="843"/>
      <c r="O495" s="843"/>
      <c r="P495" s="843"/>
      <c r="Q495" s="843"/>
      <c r="R495" s="843"/>
      <c r="S495" s="843"/>
      <c r="T495" s="843"/>
      <c r="U495" s="843"/>
      <c r="V495" s="843"/>
      <c r="W495" s="843"/>
      <c r="X495" s="843"/>
      <c r="Y495" s="843"/>
      <c r="Z495" s="1060"/>
      <c r="AA495" s="1060"/>
      <c r="AB495" s="843"/>
      <c r="AC495" s="843"/>
      <c r="AD495" s="843"/>
      <c r="AE495" s="843"/>
      <c r="AF495" s="843"/>
      <c r="AG495" s="843"/>
      <c r="AH495" s="843"/>
      <c r="AI495" s="843"/>
      <c r="AJ495" s="843"/>
      <c r="AK495" s="843"/>
      <c r="AL495" s="843"/>
      <c r="AM495" s="843"/>
      <c r="AN495" s="843"/>
    </row>
    <row r="496" spans="1:40" ht="15.75" customHeight="1">
      <c r="A496" s="843"/>
      <c r="B496" s="844"/>
      <c r="C496" s="845"/>
      <c r="D496" s="846"/>
      <c r="E496" s="843"/>
      <c r="F496" s="843"/>
      <c r="G496" s="843"/>
      <c r="H496" s="846"/>
      <c r="I496" s="846"/>
      <c r="J496" s="846"/>
      <c r="K496" s="847"/>
      <c r="L496" s="848"/>
      <c r="M496" s="843"/>
      <c r="N496" s="843"/>
      <c r="O496" s="843"/>
      <c r="P496" s="843"/>
      <c r="Q496" s="843"/>
      <c r="R496" s="843"/>
      <c r="S496" s="843"/>
      <c r="T496" s="843"/>
      <c r="U496" s="843"/>
      <c r="V496" s="843"/>
      <c r="W496" s="843"/>
      <c r="X496" s="843"/>
      <c r="Y496" s="843"/>
      <c r="Z496" s="1060"/>
      <c r="AA496" s="1060"/>
      <c r="AB496" s="843"/>
      <c r="AC496" s="843"/>
      <c r="AD496" s="843"/>
      <c r="AE496" s="843"/>
      <c r="AF496" s="843"/>
      <c r="AG496" s="843"/>
      <c r="AH496" s="843"/>
      <c r="AI496" s="843"/>
      <c r="AJ496" s="843"/>
      <c r="AK496" s="843"/>
      <c r="AL496" s="843"/>
      <c r="AM496" s="843"/>
      <c r="AN496" s="843"/>
    </row>
    <row r="497" spans="1:40" ht="15.75" customHeight="1">
      <c r="A497" s="843"/>
      <c r="B497" s="844"/>
      <c r="C497" s="845"/>
      <c r="D497" s="846"/>
      <c r="E497" s="843"/>
      <c r="F497" s="843"/>
      <c r="G497" s="843"/>
      <c r="H497" s="846"/>
      <c r="I497" s="846"/>
      <c r="J497" s="846"/>
      <c r="K497" s="847"/>
      <c r="L497" s="848"/>
      <c r="M497" s="843"/>
      <c r="N497" s="843"/>
      <c r="O497" s="843"/>
      <c r="P497" s="843"/>
      <c r="Q497" s="843"/>
      <c r="R497" s="843"/>
      <c r="S497" s="843"/>
      <c r="T497" s="843"/>
      <c r="U497" s="843"/>
      <c r="V497" s="843"/>
      <c r="W497" s="843"/>
      <c r="X497" s="843"/>
      <c r="Y497" s="843"/>
      <c r="Z497" s="1060"/>
      <c r="AA497" s="1060"/>
      <c r="AB497" s="843"/>
      <c r="AC497" s="843"/>
      <c r="AD497" s="843"/>
      <c r="AE497" s="843"/>
      <c r="AF497" s="843"/>
      <c r="AG497" s="843"/>
      <c r="AH497" s="843"/>
      <c r="AI497" s="843"/>
      <c r="AJ497" s="843"/>
      <c r="AK497" s="843"/>
      <c r="AL497" s="843"/>
      <c r="AM497" s="843"/>
      <c r="AN497" s="843"/>
    </row>
    <row r="498" spans="1:40" ht="15.75" customHeight="1">
      <c r="A498" s="843"/>
      <c r="B498" s="844"/>
      <c r="C498" s="845"/>
      <c r="D498" s="846"/>
      <c r="E498" s="843"/>
      <c r="F498" s="843"/>
      <c r="G498" s="843"/>
      <c r="H498" s="846"/>
      <c r="I498" s="846"/>
      <c r="J498" s="846"/>
      <c r="K498" s="847"/>
      <c r="L498" s="848"/>
      <c r="M498" s="843"/>
      <c r="N498" s="843"/>
      <c r="O498" s="843"/>
      <c r="P498" s="843"/>
      <c r="Q498" s="843"/>
      <c r="R498" s="843"/>
      <c r="S498" s="843"/>
      <c r="T498" s="843"/>
      <c r="U498" s="843"/>
      <c r="V498" s="843"/>
      <c r="W498" s="843"/>
      <c r="X498" s="843"/>
      <c r="Y498" s="843"/>
      <c r="Z498" s="1060"/>
      <c r="AA498" s="1060"/>
      <c r="AB498" s="843"/>
      <c r="AC498" s="843"/>
      <c r="AD498" s="843"/>
      <c r="AE498" s="843"/>
      <c r="AF498" s="843"/>
      <c r="AG498" s="843"/>
      <c r="AH498" s="843"/>
      <c r="AI498" s="843"/>
      <c r="AJ498" s="843"/>
      <c r="AK498" s="843"/>
      <c r="AL498" s="843"/>
      <c r="AM498" s="843"/>
      <c r="AN498" s="843"/>
    </row>
    <row r="499" spans="1:40" ht="15.75" customHeight="1">
      <c r="A499" s="843"/>
      <c r="B499" s="844"/>
      <c r="C499" s="845"/>
      <c r="D499" s="846"/>
      <c r="E499" s="843"/>
      <c r="F499" s="843"/>
      <c r="G499" s="843"/>
      <c r="H499" s="846"/>
      <c r="I499" s="846"/>
      <c r="J499" s="846"/>
      <c r="K499" s="847"/>
      <c r="L499" s="848"/>
      <c r="M499" s="843"/>
      <c r="N499" s="843"/>
      <c r="O499" s="843"/>
      <c r="P499" s="843"/>
      <c r="Q499" s="843"/>
      <c r="R499" s="843"/>
      <c r="S499" s="843"/>
      <c r="T499" s="843"/>
      <c r="U499" s="843"/>
      <c r="V499" s="843"/>
      <c r="W499" s="843"/>
      <c r="X499" s="843"/>
      <c r="Y499" s="843"/>
      <c r="Z499" s="1060"/>
      <c r="AA499" s="1060"/>
      <c r="AB499" s="843"/>
      <c r="AC499" s="843"/>
      <c r="AD499" s="843"/>
      <c r="AE499" s="843"/>
      <c r="AF499" s="843"/>
      <c r="AG499" s="843"/>
      <c r="AH499" s="843"/>
      <c r="AI499" s="843"/>
      <c r="AJ499" s="843"/>
      <c r="AK499" s="843"/>
      <c r="AL499" s="843"/>
      <c r="AM499" s="843"/>
      <c r="AN499" s="843"/>
    </row>
    <row r="500" spans="1:40" ht="15.75" customHeight="1">
      <c r="A500" s="843"/>
      <c r="B500" s="844"/>
      <c r="C500" s="845"/>
      <c r="D500" s="846"/>
      <c r="E500" s="843"/>
      <c r="F500" s="843"/>
      <c r="G500" s="843"/>
      <c r="H500" s="846"/>
      <c r="I500" s="846"/>
      <c r="J500" s="846"/>
      <c r="K500" s="847"/>
      <c r="L500" s="848"/>
      <c r="M500" s="843"/>
      <c r="N500" s="843"/>
      <c r="O500" s="843"/>
      <c r="P500" s="843"/>
      <c r="Q500" s="843"/>
      <c r="R500" s="843"/>
      <c r="S500" s="843"/>
      <c r="T500" s="843"/>
      <c r="U500" s="843"/>
      <c r="V500" s="843"/>
      <c r="W500" s="843"/>
      <c r="X500" s="843"/>
      <c r="Y500" s="843"/>
      <c r="Z500" s="1060"/>
      <c r="AA500" s="1060"/>
      <c r="AB500" s="843"/>
      <c r="AC500" s="843"/>
      <c r="AD500" s="843"/>
      <c r="AE500" s="843"/>
      <c r="AF500" s="843"/>
      <c r="AG500" s="843"/>
      <c r="AH500" s="843"/>
      <c r="AI500" s="843"/>
      <c r="AJ500" s="843"/>
      <c r="AK500" s="843"/>
      <c r="AL500" s="843"/>
      <c r="AM500" s="843"/>
      <c r="AN500" s="843"/>
    </row>
    <row r="501" spans="1:40" ht="15.75" customHeight="1">
      <c r="A501" s="843"/>
      <c r="B501" s="844"/>
      <c r="C501" s="845"/>
      <c r="D501" s="846"/>
      <c r="E501" s="843"/>
      <c r="F501" s="843"/>
      <c r="G501" s="843"/>
      <c r="H501" s="846"/>
      <c r="I501" s="846"/>
      <c r="J501" s="846"/>
      <c r="K501" s="847"/>
      <c r="L501" s="848"/>
      <c r="M501" s="843"/>
      <c r="N501" s="843"/>
      <c r="O501" s="843"/>
      <c r="P501" s="843"/>
      <c r="Q501" s="843"/>
      <c r="R501" s="843"/>
      <c r="S501" s="843"/>
      <c r="T501" s="843"/>
      <c r="U501" s="843"/>
      <c r="V501" s="843"/>
      <c r="W501" s="843"/>
      <c r="X501" s="843"/>
      <c r="Y501" s="843"/>
      <c r="Z501" s="1060"/>
      <c r="AA501" s="1060"/>
      <c r="AB501" s="843"/>
      <c r="AC501" s="843"/>
      <c r="AD501" s="843"/>
      <c r="AE501" s="843"/>
      <c r="AF501" s="843"/>
      <c r="AG501" s="843"/>
      <c r="AH501" s="843"/>
      <c r="AI501" s="843"/>
      <c r="AJ501" s="843"/>
      <c r="AK501" s="843"/>
      <c r="AL501" s="843"/>
      <c r="AM501" s="843"/>
      <c r="AN501" s="843"/>
    </row>
    <row r="502" spans="1:40" ht="15.75" customHeight="1">
      <c r="A502" s="843"/>
      <c r="B502" s="844"/>
      <c r="C502" s="845"/>
      <c r="D502" s="846"/>
      <c r="E502" s="843"/>
      <c r="F502" s="843"/>
      <c r="G502" s="843"/>
      <c r="H502" s="846"/>
      <c r="I502" s="846"/>
      <c r="J502" s="846"/>
      <c r="K502" s="847"/>
      <c r="L502" s="848"/>
      <c r="M502" s="843"/>
      <c r="N502" s="843"/>
      <c r="O502" s="843"/>
      <c r="P502" s="843"/>
      <c r="Q502" s="843"/>
      <c r="R502" s="843"/>
      <c r="S502" s="843"/>
      <c r="T502" s="843"/>
      <c r="U502" s="843"/>
      <c r="V502" s="843"/>
      <c r="W502" s="843"/>
      <c r="X502" s="843"/>
      <c r="Y502" s="843"/>
      <c r="Z502" s="1060"/>
      <c r="AA502" s="1060"/>
      <c r="AB502" s="843"/>
      <c r="AC502" s="843"/>
      <c r="AD502" s="843"/>
      <c r="AE502" s="843"/>
      <c r="AF502" s="843"/>
      <c r="AG502" s="843"/>
      <c r="AH502" s="843"/>
      <c r="AI502" s="843"/>
      <c r="AJ502" s="843"/>
      <c r="AK502" s="843"/>
      <c r="AL502" s="843"/>
      <c r="AM502" s="843"/>
      <c r="AN502" s="843"/>
    </row>
    <row r="503" spans="1:40" ht="15.75" customHeight="1">
      <c r="A503" s="843"/>
      <c r="B503" s="844"/>
      <c r="C503" s="845"/>
      <c r="D503" s="846"/>
      <c r="E503" s="843"/>
      <c r="F503" s="843"/>
      <c r="G503" s="843"/>
      <c r="H503" s="846"/>
      <c r="I503" s="846"/>
      <c r="J503" s="846"/>
      <c r="K503" s="847"/>
      <c r="L503" s="848"/>
      <c r="M503" s="843"/>
      <c r="N503" s="843"/>
      <c r="O503" s="843"/>
      <c r="P503" s="843"/>
      <c r="Q503" s="843"/>
      <c r="R503" s="843"/>
      <c r="S503" s="843"/>
      <c r="T503" s="843"/>
      <c r="U503" s="843"/>
      <c r="V503" s="843"/>
      <c r="W503" s="843"/>
      <c r="X503" s="843"/>
      <c r="Y503" s="843"/>
      <c r="Z503" s="1060"/>
      <c r="AA503" s="1060"/>
      <c r="AB503" s="843"/>
      <c r="AC503" s="843"/>
      <c r="AD503" s="843"/>
      <c r="AE503" s="843"/>
      <c r="AF503" s="843"/>
      <c r="AG503" s="843"/>
      <c r="AH503" s="843"/>
      <c r="AI503" s="843"/>
      <c r="AJ503" s="843"/>
      <c r="AK503" s="843"/>
      <c r="AL503" s="843"/>
      <c r="AM503" s="843"/>
      <c r="AN503" s="843"/>
    </row>
    <row r="504" spans="1:40" ht="15.75" customHeight="1">
      <c r="A504" s="843"/>
      <c r="B504" s="844"/>
      <c r="C504" s="845"/>
      <c r="D504" s="846"/>
      <c r="E504" s="843"/>
      <c r="F504" s="843"/>
      <c r="G504" s="843"/>
      <c r="H504" s="846"/>
      <c r="I504" s="846"/>
      <c r="J504" s="846"/>
      <c r="K504" s="847"/>
      <c r="L504" s="848"/>
      <c r="M504" s="843"/>
      <c r="N504" s="843"/>
      <c r="O504" s="843"/>
      <c r="P504" s="843"/>
      <c r="Q504" s="843"/>
      <c r="R504" s="843"/>
      <c r="S504" s="843"/>
      <c r="T504" s="843"/>
      <c r="U504" s="843"/>
      <c r="V504" s="843"/>
      <c r="W504" s="843"/>
      <c r="X504" s="843"/>
      <c r="Y504" s="843"/>
      <c r="Z504" s="1060"/>
      <c r="AA504" s="1060"/>
      <c r="AB504" s="843"/>
      <c r="AC504" s="843"/>
      <c r="AD504" s="843"/>
      <c r="AE504" s="843"/>
      <c r="AF504" s="843"/>
      <c r="AG504" s="843"/>
      <c r="AH504" s="843"/>
      <c r="AI504" s="843"/>
      <c r="AJ504" s="843"/>
      <c r="AK504" s="843"/>
      <c r="AL504" s="843"/>
      <c r="AM504" s="843"/>
      <c r="AN504" s="843"/>
    </row>
    <row r="505" spans="1:40" ht="15.75" customHeight="1">
      <c r="A505" s="843"/>
      <c r="B505" s="844"/>
      <c r="C505" s="845"/>
      <c r="D505" s="846"/>
      <c r="E505" s="843"/>
      <c r="F505" s="843"/>
      <c r="G505" s="843"/>
      <c r="H505" s="846"/>
      <c r="I505" s="846"/>
      <c r="J505" s="846"/>
      <c r="K505" s="847"/>
      <c r="L505" s="848"/>
      <c r="M505" s="843"/>
      <c r="N505" s="843"/>
      <c r="O505" s="843"/>
      <c r="P505" s="843"/>
      <c r="Q505" s="843"/>
      <c r="R505" s="843"/>
      <c r="S505" s="843"/>
      <c r="T505" s="843"/>
      <c r="U505" s="843"/>
      <c r="V505" s="843"/>
      <c r="W505" s="843"/>
      <c r="X505" s="843"/>
      <c r="Y505" s="843"/>
      <c r="Z505" s="1060"/>
      <c r="AA505" s="1060"/>
      <c r="AB505" s="843"/>
      <c r="AC505" s="843"/>
      <c r="AD505" s="843"/>
      <c r="AE505" s="843"/>
      <c r="AF505" s="843"/>
      <c r="AG505" s="843"/>
      <c r="AH505" s="843"/>
      <c r="AI505" s="843"/>
      <c r="AJ505" s="843"/>
      <c r="AK505" s="843"/>
      <c r="AL505" s="843"/>
      <c r="AM505" s="843"/>
      <c r="AN505" s="843"/>
    </row>
    <row r="506" spans="1:40" ht="15.75" customHeight="1">
      <c r="A506" s="843"/>
      <c r="B506" s="844"/>
      <c r="C506" s="845"/>
      <c r="D506" s="846"/>
      <c r="E506" s="843"/>
      <c r="F506" s="843"/>
      <c r="G506" s="843"/>
      <c r="H506" s="846"/>
      <c r="I506" s="846"/>
      <c r="J506" s="846"/>
      <c r="K506" s="847"/>
      <c r="L506" s="848"/>
      <c r="M506" s="843"/>
      <c r="N506" s="843"/>
      <c r="O506" s="843"/>
      <c r="P506" s="843"/>
      <c r="Q506" s="843"/>
      <c r="R506" s="843"/>
      <c r="S506" s="843"/>
      <c r="T506" s="843"/>
      <c r="U506" s="843"/>
      <c r="V506" s="843"/>
      <c r="W506" s="843"/>
      <c r="X506" s="843"/>
      <c r="Y506" s="843"/>
      <c r="Z506" s="1060"/>
      <c r="AA506" s="1060"/>
      <c r="AB506" s="843"/>
      <c r="AC506" s="843"/>
      <c r="AD506" s="843"/>
      <c r="AE506" s="843"/>
      <c r="AF506" s="843"/>
      <c r="AG506" s="843"/>
      <c r="AH506" s="843"/>
      <c r="AI506" s="843"/>
      <c r="AJ506" s="843"/>
      <c r="AK506" s="843"/>
      <c r="AL506" s="843"/>
      <c r="AM506" s="843"/>
      <c r="AN506" s="843"/>
    </row>
    <row r="507" spans="1:40" ht="15.75" customHeight="1">
      <c r="A507" s="843"/>
      <c r="B507" s="844"/>
      <c r="C507" s="845"/>
      <c r="D507" s="846"/>
      <c r="E507" s="843"/>
      <c r="F507" s="843"/>
      <c r="G507" s="843"/>
      <c r="H507" s="846"/>
      <c r="I507" s="846"/>
      <c r="J507" s="846"/>
      <c r="K507" s="847"/>
      <c r="L507" s="848"/>
      <c r="M507" s="843"/>
      <c r="N507" s="843"/>
      <c r="O507" s="843"/>
      <c r="P507" s="843"/>
      <c r="Q507" s="843"/>
      <c r="R507" s="843"/>
      <c r="S507" s="843"/>
      <c r="T507" s="843"/>
      <c r="U507" s="843"/>
      <c r="V507" s="843"/>
      <c r="W507" s="843"/>
      <c r="X507" s="843"/>
      <c r="Y507" s="843"/>
      <c r="Z507" s="1060"/>
      <c r="AA507" s="1060"/>
      <c r="AB507" s="843"/>
      <c r="AC507" s="843"/>
      <c r="AD507" s="843"/>
      <c r="AE507" s="843"/>
      <c r="AF507" s="843"/>
      <c r="AG507" s="843"/>
      <c r="AH507" s="843"/>
      <c r="AI507" s="843"/>
      <c r="AJ507" s="843"/>
      <c r="AK507" s="843"/>
      <c r="AL507" s="843"/>
      <c r="AM507" s="843"/>
      <c r="AN507" s="843"/>
    </row>
    <row r="508" spans="1:40" ht="15.75" customHeight="1">
      <c r="A508" s="843"/>
      <c r="B508" s="844"/>
      <c r="C508" s="845"/>
      <c r="D508" s="846"/>
      <c r="E508" s="843"/>
      <c r="F508" s="843"/>
      <c r="G508" s="843"/>
      <c r="H508" s="846"/>
      <c r="I508" s="846"/>
      <c r="J508" s="846"/>
      <c r="K508" s="847"/>
      <c r="L508" s="848"/>
      <c r="M508" s="843"/>
      <c r="N508" s="843"/>
      <c r="O508" s="843"/>
      <c r="P508" s="843"/>
      <c r="Q508" s="843"/>
      <c r="R508" s="843"/>
      <c r="S508" s="843"/>
      <c r="T508" s="843"/>
      <c r="U508" s="843"/>
      <c r="V508" s="843"/>
      <c r="W508" s="843"/>
      <c r="X508" s="843"/>
      <c r="Y508" s="843"/>
      <c r="Z508" s="1060"/>
      <c r="AA508" s="1060"/>
      <c r="AB508" s="843"/>
      <c r="AC508" s="843"/>
      <c r="AD508" s="843"/>
      <c r="AE508" s="843"/>
      <c r="AF508" s="843"/>
      <c r="AG508" s="843"/>
      <c r="AH508" s="843"/>
      <c r="AI508" s="843"/>
      <c r="AJ508" s="843"/>
      <c r="AK508" s="843"/>
      <c r="AL508" s="843"/>
      <c r="AM508" s="843"/>
      <c r="AN508" s="843"/>
    </row>
    <row r="509" spans="1:40" ht="15.75" customHeight="1">
      <c r="A509" s="843"/>
      <c r="B509" s="844"/>
      <c r="C509" s="845"/>
      <c r="D509" s="846"/>
      <c r="E509" s="843"/>
      <c r="F509" s="843"/>
      <c r="G509" s="843"/>
      <c r="H509" s="846"/>
      <c r="I509" s="846"/>
      <c r="J509" s="846"/>
      <c r="K509" s="847"/>
      <c r="L509" s="848"/>
      <c r="M509" s="843"/>
      <c r="N509" s="843"/>
      <c r="O509" s="843"/>
      <c r="P509" s="843"/>
      <c r="Q509" s="843"/>
      <c r="R509" s="843"/>
      <c r="S509" s="843"/>
      <c r="T509" s="843"/>
      <c r="U509" s="843"/>
      <c r="V509" s="843"/>
      <c r="W509" s="843"/>
      <c r="X509" s="843"/>
      <c r="Y509" s="843"/>
      <c r="Z509" s="1060"/>
      <c r="AA509" s="1060"/>
      <c r="AB509" s="843"/>
      <c r="AC509" s="843"/>
      <c r="AD509" s="843"/>
      <c r="AE509" s="843"/>
      <c r="AF509" s="843"/>
      <c r="AG509" s="843"/>
      <c r="AH509" s="843"/>
      <c r="AI509" s="843"/>
      <c r="AJ509" s="843"/>
      <c r="AK509" s="843"/>
      <c r="AL509" s="843"/>
      <c r="AM509" s="843"/>
      <c r="AN509" s="843"/>
    </row>
    <row r="510" spans="1:40" ht="15.75" customHeight="1">
      <c r="A510" s="843"/>
      <c r="B510" s="844"/>
      <c r="C510" s="845"/>
      <c r="D510" s="846"/>
      <c r="E510" s="843"/>
      <c r="F510" s="843"/>
      <c r="G510" s="843"/>
      <c r="H510" s="846"/>
      <c r="I510" s="846"/>
      <c r="J510" s="846"/>
      <c r="K510" s="847"/>
      <c r="L510" s="848"/>
      <c r="M510" s="843"/>
      <c r="N510" s="843"/>
      <c r="O510" s="843"/>
      <c r="P510" s="843"/>
      <c r="Q510" s="843"/>
      <c r="R510" s="843"/>
      <c r="S510" s="843"/>
      <c r="T510" s="843"/>
      <c r="U510" s="843"/>
      <c r="V510" s="843"/>
      <c r="W510" s="843"/>
      <c r="X510" s="843"/>
      <c r="Y510" s="843"/>
      <c r="Z510" s="1060"/>
      <c r="AA510" s="1060"/>
      <c r="AB510" s="843"/>
      <c r="AC510" s="843"/>
      <c r="AD510" s="843"/>
      <c r="AE510" s="843"/>
      <c r="AF510" s="843"/>
      <c r="AG510" s="843"/>
      <c r="AH510" s="843"/>
      <c r="AI510" s="843"/>
      <c r="AJ510" s="843"/>
      <c r="AK510" s="843"/>
      <c r="AL510" s="843"/>
      <c r="AM510" s="843"/>
      <c r="AN510" s="843"/>
    </row>
    <row r="511" spans="1:40" ht="15.75" customHeight="1">
      <c r="A511" s="843"/>
      <c r="B511" s="844"/>
      <c r="C511" s="845"/>
      <c r="D511" s="846"/>
      <c r="E511" s="843"/>
      <c r="F511" s="843"/>
      <c r="G511" s="843"/>
      <c r="H511" s="846"/>
      <c r="I511" s="846"/>
      <c r="J511" s="846"/>
      <c r="K511" s="847"/>
      <c r="L511" s="848"/>
      <c r="M511" s="843"/>
      <c r="N511" s="843"/>
      <c r="O511" s="843"/>
      <c r="P511" s="843"/>
      <c r="Q511" s="843"/>
      <c r="R511" s="843"/>
      <c r="S511" s="843"/>
      <c r="T511" s="843"/>
      <c r="U511" s="843"/>
      <c r="V511" s="843"/>
      <c r="W511" s="843"/>
      <c r="X511" s="843"/>
      <c r="Y511" s="843"/>
      <c r="Z511" s="1060"/>
      <c r="AA511" s="1060"/>
      <c r="AB511" s="843"/>
      <c r="AC511" s="843"/>
      <c r="AD511" s="843"/>
      <c r="AE511" s="843"/>
      <c r="AF511" s="843"/>
      <c r="AG511" s="843"/>
      <c r="AH511" s="843"/>
      <c r="AI511" s="843"/>
      <c r="AJ511" s="843"/>
      <c r="AK511" s="843"/>
      <c r="AL511" s="843"/>
      <c r="AM511" s="843"/>
      <c r="AN511" s="843"/>
    </row>
    <row r="512" spans="1:40" ht="15.75" customHeight="1">
      <c r="A512" s="843"/>
      <c r="B512" s="844"/>
      <c r="C512" s="845"/>
      <c r="D512" s="846"/>
      <c r="E512" s="843"/>
      <c r="F512" s="843"/>
      <c r="G512" s="843"/>
      <c r="H512" s="846"/>
      <c r="I512" s="846"/>
      <c r="J512" s="846"/>
      <c r="K512" s="847"/>
      <c r="L512" s="848"/>
      <c r="M512" s="843"/>
      <c r="N512" s="843"/>
      <c r="O512" s="843"/>
      <c r="P512" s="843"/>
      <c r="Q512" s="843"/>
      <c r="R512" s="843"/>
      <c r="S512" s="843"/>
      <c r="T512" s="843"/>
      <c r="U512" s="843"/>
      <c r="V512" s="843"/>
      <c r="W512" s="843"/>
      <c r="X512" s="843"/>
      <c r="Y512" s="843"/>
      <c r="Z512" s="1060"/>
      <c r="AA512" s="1060"/>
      <c r="AB512" s="843"/>
      <c r="AC512" s="843"/>
      <c r="AD512" s="843"/>
      <c r="AE512" s="843"/>
      <c r="AF512" s="843"/>
      <c r="AG512" s="843"/>
      <c r="AH512" s="843"/>
      <c r="AI512" s="843"/>
      <c r="AJ512" s="843"/>
      <c r="AK512" s="843"/>
      <c r="AL512" s="843"/>
      <c r="AM512" s="843"/>
      <c r="AN512" s="843"/>
    </row>
    <row r="513" spans="1:40" ht="15.75" customHeight="1">
      <c r="A513" s="843"/>
      <c r="B513" s="844"/>
      <c r="C513" s="845"/>
      <c r="D513" s="846"/>
      <c r="E513" s="843"/>
      <c r="F513" s="843"/>
      <c r="G513" s="843"/>
      <c r="H513" s="846"/>
      <c r="I513" s="846"/>
      <c r="J513" s="846"/>
      <c r="K513" s="847"/>
      <c r="L513" s="848"/>
      <c r="M513" s="843"/>
      <c r="N513" s="843"/>
      <c r="O513" s="843"/>
      <c r="P513" s="843"/>
      <c r="Q513" s="843"/>
      <c r="R513" s="843"/>
      <c r="S513" s="843"/>
      <c r="T513" s="843"/>
      <c r="U513" s="843"/>
      <c r="V513" s="843"/>
      <c r="W513" s="843"/>
      <c r="X513" s="843"/>
      <c r="Y513" s="843"/>
      <c r="Z513" s="1060"/>
      <c r="AA513" s="1060"/>
      <c r="AB513" s="843"/>
      <c r="AC513" s="843"/>
      <c r="AD513" s="843"/>
      <c r="AE513" s="843"/>
      <c r="AF513" s="843"/>
      <c r="AG513" s="843"/>
      <c r="AH513" s="843"/>
      <c r="AI513" s="843"/>
      <c r="AJ513" s="843"/>
      <c r="AK513" s="843"/>
      <c r="AL513" s="843"/>
      <c r="AM513" s="843"/>
      <c r="AN513" s="843"/>
    </row>
    <row r="514" spans="1:40" ht="15.75" customHeight="1">
      <c r="A514" s="843"/>
      <c r="B514" s="844"/>
      <c r="C514" s="845"/>
      <c r="D514" s="846"/>
      <c r="E514" s="843"/>
      <c r="F514" s="843"/>
      <c r="G514" s="843"/>
      <c r="H514" s="846"/>
      <c r="I514" s="846"/>
      <c r="J514" s="846"/>
      <c r="K514" s="847"/>
      <c r="L514" s="848"/>
      <c r="M514" s="843"/>
      <c r="N514" s="843"/>
      <c r="O514" s="843"/>
      <c r="P514" s="843"/>
      <c r="Q514" s="843"/>
      <c r="R514" s="843"/>
      <c r="S514" s="843"/>
      <c r="T514" s="843"/>
      <c r="U514" s="843"/>
      <c r="V514" s="843"/>
      <c r="W514" s="843"/>
      <c r="X514" s="843"/>
      <c r="Y514" s="843"/>
      <c r="Z514" s="1060"/>
      <c r="AA514" s="1060"/>
      <c r="AB514" s="843"/>
      <c r="AC514" s="843"/>
      <c r="AD514" s="843"/>
      <c r="AE514" s="843"/>
      <c r="AF514" s="843"/>
      <c r="AG514" s="843"/>
      <c r="AH514" s="843"/>
      <c r="AI514" s="843"/>
      <c r="AJ514" s="843"/>
      <c r="AK514" s="843"/>
      <c r="AL514" s="843"/>
      <c r="AM514" s="843"/>
      <c r="AN514" s="843"/>
    </row>
    <row r="515" spans="1:40" ht="15.75" customHeight="1">
      <c r="A515" s="843"/>
      <c r="B515" s="844"/>
      <c r="C515" s="845"/>
      <c r="D515" s="846"/>
      <c r="E515" s="843"/>
      <c r="F515" s="843"/>
      <c r="G515" s="843"/>
      <c r="H515" s="846"/>
      <c r="I515" s="846"/>
      <c r="J515" s="846"/>
      <c r="K515" s="847"/>
      <c r="L515" s="848"/>
      <c r="M515" s="843"/>
      <c r="N515" s="843"/>
      <c r="O515" s="843"/>
      <c r="P515" s="843"/>
      <c r="Q515" s="843"/>
      <c r="R515" s="843"/>
      <c r="S515" s="843"/>
      <c r="T515" s="843"/>
      <c r="U515" s="843"/>
      <c r="V515" s="843"/>
      <c r="W515" s="843"/>
      <c r="X515" s="843"/>
      <c r="Y515" s="843"/>
      <c r="Z515" s="1060"/>
      <c r="AA515" s="1060"/>
      <c r="AB515" s="843"/>
      <c r="AC515" s="843"/>
      <c r="AD515" s="843"/>
      <c r="AE515" s="843"/>
      <c r="AF515" s="843"/>
      <c r="AG515" s="843"/>
      <c r="AH515" s="843"/>
      <c r="AI515" s="843"/>
      <c r="AJ515" s="843"/>
      <c r="AK515" s="843"/>
      <c r="AL515" s="843"/>
      <c r="AM515" s="843"/>
      <c r="AN515" s="843"/>
    </row>
    <row r="516" spans="1:40" ht="15.75" customHeight="1">
      <c r="A516" s="843"/>
      <c r="B516" s="844"/>
      <c r="C516" s="845"/>
      <c r="D516" s="846"/>
      <c r="E516" s="843"/>
      <c r="F516" s="843"/>
      <c r="G516" s="843"/>
      <c r="H516" s="846"/>
      <c r="I516" s="846"/>
      <c r="J516" s="846"/>
      <c r="K516" s="847"/>
      <c r="L516" s="848"/>
      <c r="M516" s="843"/>
      <c r="N516" s="843"/>
      <c r="O516" s="843"/>
      <c r="P516" s="843"/>
      <c r="Q516" s="843"/>
      <c r="R516" s="843"/>
      <c r="S516" s="843"/>
      <c r="T516" s="843"/>
      <c r="U516" s="843"/>
      <c r="V516" s="843"/>
      <c r="W516" s="843"/>
      <c r="X516" s="843"/>
      <c r="Y516" s="843"/>
      <c r="Z516" s="1060"/>
      <c r="AA516" s="1060"/>
      <c r="AB516" s="843"/>
      <c r="AC516" s="843"/>
      <c r="AD516" s="843"/>
      <c r="AE516" s="843"/>
      <c r="AF516" s="843"/>
      <c r="AG516" s="843"/>
      <c r="AH516" s="843"/>
      <c r="AI516" s="843"/>
      <c r="AJ516" s="843"/>
      <c r="AK516" s="843"/>
      <c r="AL516" s="843"/>
      <c r="AM516" s="843"/>
      <c r="AN516" s="843"/>
    </row>
    <row r="517" spans="1:40" ht="15.75" customHeight="1">
      <c r="A517" s="843"/>
      <c r="B517" s="844"/>
      <c r="C517" s="845"/>
      <c r="D517" s="846"/>
      <c r="E517" s="843"/>
      <c r="F517" s="843"/>
      <c r="G517" s="843"/>
      <c r="H517" s="846"/>
      <c r="I517" s="846"/>
      <c r="J517" s="846"/>
      <c r="K517" s="847"/>
      <c r="L517" s="848"/>
      <c r="M517" s="843"/>
      <c r="N517" s="843"/>
      <c r="O517" s="843"/>
      <c r="P517" s="843"/>
      <c r="Q517" s="843"/>
      <c r="R517" s="843"/>
      <c r="S517" s="843"/>
      <c r="T517" s="843"/>
      <c r="U517" s="843"/>
      <c r="V517" s="843"/>
      <c r="W517" s="843"/>
      <c r="X517" s="843"/>
      <c r="Y517" s="843"/>
      <c r="Z517" s="1060"/>
      <c r="AA517" s="1060"/>
      <c r="AB517" s="843"/>
      <c r="AC517" s="843"/>
      <c r="AD517" s="843"/>
      <c r="AE517" s="843"/>
      <c r="AF517" s="843"/>
      <c r="AG517" s="843"/>
      <c r="AH517" s="843"/>
      <c r="AI517" s="843"/>
      <c r="AJ517" s="843"/>
      <c r="AK517" s="843"/>
      <c r="AL517" s="843"/>
      <c r="AM517" s="843"/>
      <c r="AN517" s="843"/>
    </row>
    <row r="518" spans="1:40" ht="15.75" customHeight="1">
      <c r="A518" s="843"/>
      <c r="B518" s="844"/>
      <c r="C518" s="845"/>
      <c r="D518" s="846"/>
      <c r="E518" s="843"/>
      <c r="F518" s="843"/>
      <c r="G518" s="843"/>
      <c r="H518" s="846"/>
      <c r="I518" s="846"/>
      <c r="J518" s="846"/>
      <c r="K518" s="847"/>
      <c r="L518" s="848"/>
      <c r="M518" s="843"/>
      <c r="N518" s="843"/>
      <c r="O518" s="843"/>
      <c r="P518" s="843"/>
      <c r="Q518" s="843"/>
      <c r="R518" s="843"/>
      <c r="S518" s="843"/>
      <c r="T518" s="843"/>
      <c r="U518" s="843"/>
      <c r="V518" s="843"/>
      <c r="W518" s="843"/>
      <c r="X518" s="843"/>
      <c r="Y518" s="843"/>
      <c r="Z518" s="1060"/>
      <c r="AA518" s="1060"/>
      <c r="AB518" s="843"/>
      <c r="AC518" s="843"/>
      <c r="AD518" s="843"/>
      <c r="AE518" s="843"/>
      <c r="AF518" s="843"/>
      <c r="AG518" s="843"/>
      <c r="AH518" s="843"/>
      <c r="AI518" s="843"/>
      <c r="AJ518" s="843"/>
      <c r="AK518" s="843"/>
      <c r="AL518" s="843"/>
      <c r="AM518" s="843"/>
      <c r="AN518" s="843"/>
    </row>
    <row r="519" spans="1:40" ht="15.75" customHeight="1">
      <c r="A519" s="843"/>
      <c r="B519" s="844"/>
      <c r="C519" s="845"/>
      <c r="D519" s="846"/>
      <c r="E519" s="843"/>
      <c r="F519" s="843"/>
      <c r="G519" s="843"/>
      <c r="H519" s="846"/>
      <c r="I519" s="846"/>
      <c r="J519" s="846"/>
      <c r="K519" s="847"/>
      <c r="L519" s="848"/>
      <c r="M519" s="843"/>
      <c r="N519" s="843"/>
      <c r="O519" s="843"/>
      <c r="P519" s="843"/>
      <c r="Q519" s="843"/>
      <c r="R519" s="843"/>
      <c r="S519" s="843"/>
      <c r="T519" s="843"/>
      <c r="U519" s="843"/>
      <c r="V519" s="843"/>
      <c r="W519" s="843"/>
      <c r="X519" s="843"/>
      <c r="Y519" s="843"/>
      <c r="Z519" s="1060"/>
      <c r="AA519" s="1060"/>
      <c r="AB519" s="843"/>
      <c r="AC519" s="843"/>
      <c r="AD519" s="843"/>
      <c r="AE519" s="843"/>
      <c r="AF519" s="843"/>
      <c r="AG519" s="843"/>
      <c r="AH519" s="843"/>
      <c r="AI519" s="843"/>
      <c r="AJ519" s="843"/>
      <c r="AK519" s="843"/>
      <c r="AL519" s="843"/>
      <c r="AM519" s="843"/>
      <c r="AN519" s="843"/>
    </row>
    <row r="520" spans="1:40" ht="15.75" customHeight="1">
      <c r="A520" s="843"/>
      <c r="B520" s="844"/>
      <c r="C520" s="845"/>
      <c r="D520" s="846"/>
      <c r="E520" s="843"/>
      <c r="F520" s="843"/>
      <c r="G520" s="843"/>
      <c r="H520" s="846"/>
      <c r="I520" s="846"/>
      <c r="J520" s="846"/>
      <c r="K520" s="847"/>
      <c r="L520" s="848"/>
      <c r="M520" s="843"/>
      <c r="N520" s="843"/>
      <c r="O520" s="843"/>
      <c r="P520" s="843"/>
      <c r="Q520" s="843"/>
      <c r="R520" s="843"/>
      <c r="S520" s="843"/>
      <c r="T520" s="843"/>
      <c r="U520" s="843"/>
      <c r="V520" s="843"/>
      <c r="W520" s="843"/>
      <c r="X520" s="843"/>
      <c r="Y520" s="843"/>
      <c r="Z520" s="1060"/>
      <c r="AA520" s="1060"/>
      <c r="AB520" s="843"/>
      <c r="AC520" s="843"/>
      <c r="AD520" s="843"/>
      <c r="AE520" s="843"/>
      <c r="AF520" s="843"/>
      <c r="AG520" s="843"/>
      <c r="AH520" s="843"/>
      <c r="AI520" s="843"/>
      <c r="AJ520" s="843"/>
      <c r="AK520" s="843"/>
      <c r="AL520" s="843"/>
      <c r="AM520" s="843"/>
      <c r="AN520" s="843"/>
    </row>
    <row r="521" spans="1:40" ht="15.75" customHeight="1">
      <c r="A521" s="843"/>
      <c r="B521" s="844"/>
      <c r="C521" s="845"/>
      <c r="D521" s="846"/>
      <c r="E521" s="843"/>
      <c r="F521" s="843"/>
      <c r="G521" s="843"/>
      <c r="H521" s="846"/>
      <c r="I521" s="846"/>
      <c r="J521" s="846"/>
      <c r="K521" s="847"/>
      <c r="L521" s="848"/>
      <c r="M521" s="843"/>
      <c r="N521" s="843"/>
      <c r="O521" s="843"/>
      <c r="P521" s="843"/>
      <c r="Q521" s="843"/>
      <c r="R521" s="843"/>
      <c r="S521" s="843"/>
      <c r="T521" s="843"/>
      <c r="U521" s="843"/>
      <c r="V521" s="843"/>
      <c r="W521" s="843"/>
      <c r="X521" s="843"/>
      <c r="Y521" s="843"/>
      <c r="Z521" s="1060"/>
      <c r="AA521" s="1060"/>
      <c r="AB521" s="843"/>
      <c r="AC521" s="843"/>
      <c r="AD521" s="843"/>
      <c r="AE521" s="843"/>
      <c r="AF521" s="843"/>
      <c r="AG521" s="843"/>
      <c r="AH521" s="843"/>
      <c r="AI521" s="843"/>
      <c r="AJ521" s="843"/>
      <c r="AK521" s="843"/>
      <c r="AL521" s="843"/>
      <c r="AM521" s="843"/>
      <c r="AN521" s="843"/>
    </row>
    <row r="522" spans="1:40" ht="15.75" customHeight="1">
      <c r="A522" s="843"/>
      <c r="B522" s="844"/>
      <c r="C522" s="845"/>
      <c r="D522" s="846"/>
      <c r="E522" s="843"/>
      <c r="F522" s="843"/>
      <c r="G522" s="843"/>
      <c r="H522" s="846"/>
      <c r="I522" s="846"/>
      <c r="J522" s="846"/>
      <c r="K522" s="847"/>
      <c r="L522" s="848"/>
      <c r="M522" s="843"/>
      <c r="N522" s="843"/>
      <c r="O522" s="843"/>
      <c r="P522" s="843"/>
      <c r="Q522" s="843"/>
      <c r="R522" s="843"/>
      <c r="S522" s="843"/>
      <c r="T522" s="843"/>
      <c r="U522" s="843"/>
      <c r="V522" s="843"/>
      <c r="W522" s="843"/>
      <c r="X522" s="843"/>
      <c r="Y522" s="843"/>
      <c r="Z522" s="1060"/>
      <c r="AA522" s="1060"/>
      <c r="AB522" s="843"/>
      <c r="AC522" s="843"/>
      <c r="AD522" s="843"/>
      <c r="AE522" s="843"/>
      <c r="AF522" s="843"/>
      <c r="AG522" s="843"/>
      <c r="AH522" s="843"/>
      <c r="AI522" s="843"/>
      <c r="AJ522" s="843"/>
      <c r="AK522" s="843"/>
      <c r="AL522" s="843"/>
      <c r="AM522" s="843"/>
      <c r="AN522" s="843"/>
    </row>
    <row r="523" spans="1:40" ht="15.75" customHeight="1">
      <c r="A523" s="843"/>
      <c r="B523" s="844"/>
      <c r="C523" s="845"/>
      <c r="D523" s="846"/>
      <c r="E523" s="843"/>
      <c r="F523" s="843"/>
      <c r="G523" s="843"/>
      <c r="H523" s="846"/>
      <c r="I523" s="846"/>
      <c r="J523" s="846"/>
      <c r="K523" s="847"/>
      <c r="L523" s="848"/>
      <c r="M523" s="843"/>
      <c r="N523" s="843"/>
      <c r="O523" s="843"/>
      <c r="P523" s="843"/>
      <c r="Q523" s="843"/>
      <c r="R523" s="843"/>
      <c r="S523" s="843"/>
      <c r="T523" s="843"/>
      <c r="U523" s="843"/>
      <c r="V523" s="843"/>
      <c r="W523" s="843"/>
      <c r="X523" s="843"/>
      <c r="Y523" s="843"/>
      <c r="Z523" s="1060"/>
      <c r="AA523" s="1060"/>
      <c r="AB523" s="843"/>
      <c r="AC523" s="843"/>
      <c r="AD523" s="843"/>
      <c r="AE523" s="843"/>
      <c r="AF523" s="843"/>
      <c r="AG523" s="843"/>
      <c r="AH523" s="843"/>
      <c r="AI523" s="843"/>
      <c r="AJ523" s="843"/>
      <c r="AK523" s="843"/>
      <c r="AL523" s="843"/>
      <c r="AM523" s="843"/>
      <c r="AN523" s="843"/>
    </row>
    <row r="524" spans="1:40" ht="15.75" customHeight="1">
      <c r="A524" s="843"/>
      <c r="B524" s="844"/>
      <c r="C524" s="845"/>
      <c r="D524" s="846"/>
      <c r="E524" s="843"/>
      <c r="F524" s="843"/>
      <c r="G524" s="843"/>
      <c r="H524" s="846"/>
      <c r="I524" s="846"/>
      <c r="J524" s="846"/>
      <c r="K524" s="847"/>
      <c r="L524" s="848"/>
      <c r="M524" s="843"/>
      <c r="N524" s="843"/>
      <c r="O524" s="843"/>
      <c r="P524" s="843"/>
      <c r="Q524" s="843"/>
      <c r="R524" s="843"/>
      <c r="S524" s="843"/>
      <c r="T524" s="843"/>
      <c r="U524" s="843"/>
      <c r="V524" s="843"/>
      <c r="W524" s="843"/>
      <c r="X524" s="843"/>
      <c r="Y524" s="843"/>
      <c r="Z524" s="1060"/>
      <c r="AA524" s="1060"/>
      <c r="AB524" s="843"/>
      <c r="AC524" s="843"/>
      <c r="AD524" s="843"/>
      <c r="AE524" s="843"/>
      <c r="AF524" s="843"/>
      <c r="AG524" s="843"/>
      <c r="AH524" s="843"/>
      <c r="AI524" s="843"/>
      <c r="AJ524" s="843"/>
      <c r="AK524" s="843"/>
      <c r="AL524" s="843"/>
      <c r="AM524" s="843"/>
      <c r="AN524" s="843"/>
    </row>
    <row r="525" spans="1:40" ht="15.75" customHeight="1">
      <c r="A525" s="843"/>
      <c r="B525" s="844"/>
      <c r="C525" s="845"/>
      <c r="D525" s="846"/>
      <c r="E525" s="843"/>
      <c r="F525" s="843"/>
      <c r="G525" s="843"/>
      <c r="H525" s="846"/>
      <c r="I525" s="846"/>
      <c r="J525" s="846"/>
      <c r="K525" s="847"/>
      <c r="L525" s="848"/>
      <c r="M525" s="843"/>
      <c r="N525" s="843"/>
      <c r="O525" s="843"/>
      <c r="P525" s="843"/>
      <c r="Q525" s="843"/>
      <c r="R525" s="843"/>
      <c r="S525" s="843"/>
      <c r="T525" s="843"/>
      <c r="U525" s="843"/>
      <c r="V525" s="843"/>
      <c r="W525" s="843"/>
      <c r="X525" s="843"/>
      <c r="Y525" s="843"/>
      <c r="Z525" s="1060"/>
      <c r="AA525" s="1060"/>
      <c r="AB525" s="843"/>
      <c r="AC525" s="843"/>
      <c r="AD525" s="843"/>
      <c r="AE525" s="843"/>
      <c r="AF525" s="843"/>
      <c r="AG525" s="843"/>
      <c r="AH525" s="843"/>
      <c r="AI525" s="843"/>
      <c r="AJ525" s="843"/>
      <c r="AK525" s="843"/>
      <c r="AL525" s="843"/>
      <c r="AM525" s="843"/>
      <c r="AN525" s="843"/>
    </row>
    <row r="526" spans="1:40" ht="15.75" customHeight="1">
      <c r="A526" s="843"/>
      <c r="B526" s="844"/>
      <c r="C526" s="845"/>
      <c r="D526" s="846"/>
      <c r="E526" s="843"/>
      <c r="F526" s="843"/>
      <c r="G526" s="843"/>
      <c r="H526" s="846"/>
      <c r="I526" s="846"/>
      <c r="J526" s="846"/>
      <c r="K526" s="847"/>
      <c r="L526" s="848"/>
      <c r="M526" s="843"/>
      <c r="N526" s="843"/>
      <c r="O526" s="843"/>
      <c r="P526" s="843"/>
      <c r="Q526" s="843"/>
      <c r="R526" s="843"/>
      <c r="S526" s="843"/>
      <c r="T526" s="843"/>
      <c r="U526" s="843"/>
      <c r="V526" s="843"/>
      <c r="W526" s="843"/>
      <c r="X526" s="843"/>
      <c r="Y526" s="843"/>
      <c r="Z526" s="1060"/>
      <c r="AA526" s="1060"/>
      <c r="AB526" s="843"/>
      <c r="AC526" s="843"/>
      <c r="AD526" s="843"/>
      <c r="AE526" s="843"/>
      <c r="AF526" s="843"/>
      <c r="AG526" s="843"/>
      <c r="AH526" s="843"/>
      <c r="AI526" s="843"/>
      <c r="AJ526" s="843"/>
      <c r="AK526" s="843"/>
      <c r="AL526" s="843"/>
      <c r="AM526" s="843"/>
      <c r="AN526" s="843"/>
    </row>
    <row r="527" spans="1:40" ht="15.75" customHeight="1">
      <c r="A527" s="843"/>
      <c r="B527" s="844"/>
      <c r="C527" s="845"/>
      <c r="D527" s="846"/>
      <c r="E527" s="843"/>
      <c r="F527" s="843"/>
      <c r="G527" s="843"/>
      <c r="H527" s="846"/>
      <c r="I527" s="846"/>
      <c r="J527" s="846"/>
      <c r="K527" s="847"/>
      <c r="L527" s="848"/>
      <c r="M527" s="843"/>
      <c r="N527" s="843"/>
      <c r="O527" s="843"/>
      <c r="P527" s="843"/>
      <c r="Q527" s="843"/>
      <c r="R527" s="843"/>
      <c r="S527" s="843"/>
      <c r="T527" s="843"/>
      <c r="U527" s="843"/>
      <c r="V527" s="843"/>
      <c r="W527" s="843"/>
      <c r="X527" s="843"/>
      <c r="Y527" s="843"/>
      <c r="Z527" s="1060"/>
      <c r="AA527" s="1060"/>
      <c r="AB527" s="843"/>
      <c r="AC527" s="843"/>
      <c r="AD527" s="843"/>
      <c r="AE527" s="843"/>
      <c r="AF527" s="843"/>
      <c r="AG527" s="843"/>
      <c r="AH527" s="843"/>
      <c r="AI527" s="843"/>
      <c r="AJ527" s="843"/>
      <c r="AK527" s="843"/>
      <c r="AL527" s="843"/>
      <c r="AM527" s="843"/>
      <c r="AN527" s="843"/>
    </row>
    <row r="528" spans="1:40" ht="15.75" customHeight="1">
      <c r="A528" s="843"/>
      <c r="B528" s="844"/>
      <c r="C528" s="845"/>
      <c r="D528" s="846"/>
      <c r="E528" s="843"/>
      <c r="F528" s="843"/>
      <c r="G528" s="843"/>
      <c r="H528" s="846"/>
      <c r="I528" s="846"/>
      <c r="J528" s="846"/>
      <c r="K528" s="847"/>
      <c r="L528" s="848"/>
      <c r="M528" s="843"/>
      <c r="N528" s="843"/>
      <c r="O528" s="843"/>
      <c r="P528" s="843"/>
      <c r="Q528" s="843"/>
      <c r="R528" s="843"/>
      <c r="S528" s="843"/>
      <c r="T528" s="843"/>
      <c r="U528" s="843"/>
      <c r="V528" s="843"/>
      <c r="W528" s="843"/>
      <c r="X528" s="843"/>
      <c r="Y528" s="843"/>
      <c r="Z528" s="1060"/>
      <c r="AA528" s="1060"/>
      <c r="AB528" s="843"/>
      <c r="AC528" s="843"/>
      <c r="AD528" s="843"/>
      <c r="AE528" s="843"/>
      <c r="AF528" s="843"/>
      <c r="AG528" s="843"/>
      <c r="AH528" s="843"/>
      <c r="AI528" s="843"/>
      <c r="AJ528" s="843"/>
      <c r="AK528" s="843"/>
      <c r="AL528" s="843"/>
      <c r="AM528" s="843"/>
      <c r="AN528" s="843"/>
    </row>
    <row r="529" spans="1:40" ht="15.75" customHeight="1">
      <c r="A529" s="843"/>
      <c r="B529" s="844"/>
      <c r="C529" s="845"/>
      <c r="D529" s="846"/>
      <c r="E529" s="843"/>
      <c r="F529" s="843"/>
      <c r="G529" s="843"/>
      <c r="H529" s="846"/>
      <c r="I529" s="846"/>
      <c r="J529" s="846"/>
      <c r="K529" s="847"/>
      <c r="L529" s="848"/>
      <c r="M529" s="843"/>
      <c r="N529" s="843"/>
      <c r="O529" s="843"/>
      <c r="P529" s="843"/>
      <c r="Q529" s="843"/>
      <c r="R529" s="843"/>
      <c r="S529" s="843"/>
      <c r="T529" s="843"/>
      <c r="U529" s="843"/>
      <c r="V529" s="843"/>
      <c r="W529" s="843"/>
      <c r="X529" s="843"/>
      <c r="Y529" s="843"/>
      <c r="Z529" s="1060"/>
      <c r="AA529" s="1060"/>
      <c r="AB529" s="843"/>
      <c r="AC529" s="843"/>
      <c r="AD529" s="843"/>
      <c r="AE529" s="843"/>
      <c r="AF529" s="843"/>
      <c r="AG529" s="843"/>
      <c r="AH529" s="843"/>
      <c r="AI529" s="843"/>
      <c r="AJ529" s="843"/>
      <c r="AK529" s="843"/>
      <c r="AL529" s="843"/>
      <c r="AM529" s="843"/>
      <c r="AN529" s="843"/>
    </row>
    <row r="530" spans="1:40" ht="15.75" customHeight="1">
      <c r="A530" s="843"/>
      <c r="B530" s="844"/>
      <c r="C530" s="845"/>
      <c r="D530" s="846"/>
      <c r="E530" s="843"/>
      <c r="F530" s="843"/>
      <c r="G530" s="843"/>
      <c r="H530" s="846"/>
      <c r="I530" s="846"/>
      <c r="J530" s="846"/>
      <c r="K530" s="847"/>
      <c r="L530" s="848"/>
      <c r="M530" s="843"/>
      <c r="N530" s="843"/>
      <c r="O530" s="843"/>
      <c r="P530" s="843"/>
      <c r="Q530" s="843"/>
      <c r="R530" s="843"/>
      <c r="S530" s="843"/>
      <c r="T530" s="843"/>
      <c r="U530" s="843"/>
      <c r="V530" s="843"/>
      <c r="W530" s="843"/>
      <c r="X530" s="843"/>
      <c r="Y530" s="843"/>
      <c r="Z530" s="1060"/>
      <c r="AA530" s="1060"/>
      <c r="AB530" s="843"/>
      <c r="AC530" s="843"/>
      <c r="AD530" s="843"/>
      <c r="AE530" s="843"/>
      <c r="AF530" s="843"/>
      <c r="AG530" s="843"/>
      <c r="AH530" s="843"/>
      <c r="AI530" s="843"/>
      <c r="AJ530" s="843"/>
      <c r="AK530" s="843"/>
      <c r="AL530" s="843"/>
      <c r="AM530" s="843"/>
      <c r="AN530" s="843"/>
    </row>
    <row r="531" spans="1:40" ht="15.75" customHeight="1">
      <c r="A531" s="843"/>
      <c r="B531" s="844"/>
      <c r="C531" s="845"/>
      <c r="D531" s="846"/>
      <c r="E531" s="843"/>
      <c r="F531" s="843"/>
      <c r="G531" s="843"/>
      <c r="H531" s="846"/>
      <c r="I531" s="846"/>
      <c r="J531" s="846"/>
      <c r="K531" s="847"/>
      <c r="L531" s="848"/>
      <c r="M531" s="843"/>
      <c r="N531" s="843"/>
      <c r="O531" s="843"/>
      <c r="P531" s="843"/>
      <c r="Q531" s="843"/>
      <c r="R531" s="843"/>
      <c r="S531" s="843"/>
      <c r="T531" s="843"/>
      <c r="U531" s="843"/>
      <c r="V531" s="843"/>
      <c r="W531" s="843"/>
      <c r="X531" s="843"/>
      <c r="Y531" s="843"/>
      <c r="Z531" s="1060"/>
      <c r="AA531" s="1060"/>
      <c r="AB531" s="843"/>
      <c r="AC531" s="843"/>
      <c r="AD531" s="843"/>
      <c r="AE531" s="843"/>
      <c r="AF531" s="843"/>
      <c r="AG531" s="843"/>
      <c r="AH531" s="843"/>
      <c r="AI531" s="843"/>
      <c r="AJ531" s="843"/>
      <c r="AK531" s="843"/>
      <c r="AL531" s="843"/>
      <c r="AM531" s="843"/>
      <c r="AN531" s="843"/>
    </row>
    <row r="532" spans="1:40" ht="15.75" customHeight="1">
      <c r="A532" s="843"/>
      <c r="B532" s="844"/>
      <c r="C532" s="845"/>
      <c r="D532" s="846"/>
      <c r="E532" s="843"/>
      <c r="F532" s="843"/>
      <c r="G532" s="843"/>
      <c r="H532" s="846"/>
      <c r="I532" s="846"/>
      <c r="J532" s="846"/>
      <c r="K532" s="847"/>
      <c r="L532" s="848"/>
      <c r="M532" s="843"/>
      <c r="N532" s="843"/>
      <c r="O532" s="843"/>
      <c r="P532" s="843"/>
      <c r="Q532" s="843"/>
      <c r="R532" s="843"/>
      <c r="S532" s="843"/>
      <c r="T532" s="843"/>
      <c r="U532" s="843"/>
      <c r="V532" s="843"/>
      <c r="W532" s="843"/>
      <c r="X532" s="843"/>
      <c r="Y532" s="843"/>
      <c r="Z532" s="1060"/>
      <c r="AA532" s="1060"/>
      <c r="AB532" s="843"/>
      <c r="AC532" s="843"/>
      <c r="AD532" s="843"/>
      <c r="AE532" s="843"/>
      <c r="AF532" s="843"/>
      <c r="AG532" s="843"/>
      <c r="AH532" s="843"/>
      <c r="AI532" s="843"/>
      <c r="AJ532" s="843"/>
      <c r="AK532" s="843"/>
      <c r="AL532" s="843"/>
      <c r="AM532" s="843"/>
      <c r="AN532" s="843"/>
    </row>
    <row r="533" spans="1:40" ht="15.75" customHeight="1">
      <c r="A533" s="843"/>
      <c r="B533" s="844"/>
      <c r="C533" s="845"/>
      <c r="D533" s="846"/>
      <c r="E533" s="843"/>
      <c r="F533" s="843"/>
      <c r="G533" s="843"/>
      <c r="H533" s="846"/>
      <c r="I533" s="846"/>
      <c r="J533" s="846"/>
      <c r="K533" s="847"/>
      <c r="L533" s="848"/>
      <c r="M533" s="843"/>
      <c r="N533" s="843"/>
      <c r="O533" s="843"/>
      <c r="P533" s="843"/>
      <c r="Q533" s="843"/>
      <c r="R533" s="843"/>
      <c r="S533" s="843"/>
      <c r="T533" s="843"/>
      <c r="U533" s="843"/>
      <c r="V533" s="843"/>
      <c r="W533" s="843"/>
      <c r="X533" s="843"/>
      <c r="Y533" s="843"/>
      <c r="Z533" s="1060"/>
      <c r="AA533" s="1060"/>
      <c r="AB533" s="843"/>
      <c r="AC533" s="843"/>
      <c r="AD533" s="843"/>
      <c r="AE533" s="843"/>
      <c r="AF533" s="843"/>
      <c r="AG533" s="843"/>
      <c r="AH533" s="843"/>
      <c r="AI533" s="843"/>
      <c r="AJ533" s="843"/>
      <c r="AK533" s="843"/>
      <c r="AL533" s="843"/>
      <c r="AM533" s="843"/>
      <c r="AN533" s="843"/>
    </row>
    <row r="534" spans="1:40" ht="15.75" customHeight="1">
      <c r="A534" s="843"/>
      <c r="B534" s="844"/>
      <c r="C534" s="845"/>
      <c r="D534" s="846"/>
      <c r="E534" s="843"/>
      <c r="F534" s="843"/>
      <c r="G534" s="843"/>
      <c r="H534" s="846"/>
      <c r="I534" s="846"/>
      <c r="J534" s="846"/>
      <c r="K534" s="847"/>
      <c r="L534" s="848"/>
      <c r="M534" s="843"/>
      <c r="N534" s="843"/>
      <c r="O534" s="843"/>
      <c r="P534" s="843"/>
      <c r="Q534" s="843"/>
      <c r="R534" s="843"/>
      <c r="S534" s="843"/>
      <c r="T534" s="843"/>
      <c r="U534" s="843"/>
      <c r="V534" s="843"/>
      <c r="W534" s="843"/>
      <c r="X534" s="843"/>
      <c r="Y534" s="843"/>
      <c r="Z534" s="1060"/>
      <c r="AA534" s="1060"/>
      <c r="AB534" s="843"/>
      <c r="AC534" s="843"/>
      <c r="AD534" s="843"/>
      <c r="AE534" s="843"/>
      <c r="AF534" s="843"/>
      <c r="AG534" s="843"/>
      <c r="AH534" s="843"/>
      <c r="AI534" s="843"/>
      <c r="AJ534" s="843"/>
      <c r="AK534" s="843"/>
      <c r="AL534" s="843"/>
      <c r="AM534" s="843"/>
      <c r="AN534" s="843"/>
    </row>
    <row r="535" spans="1:40" ht="15.75" customHeight="1">
      <c r="A535" s="843"/>
      <c r="B535" s="844"/>
      <c r="C535" s="845"/>
      <c r="D535" s="846"/>
      <c r="E535" s="843"/>
      <c r="F535" s="843"/>
      <c r="G535" s="843"/>
      <c r="H535" s="846"/>
      <c r="I535" s="846"/>
      <c r="J535" s="846"/>
      <c r="K535" s="847"/>
      <c r="L535" s="848"/>
      <c r="M535" s="843"/>
      <c r="N535" s="843"/>
      <c r="O535" s="843"/>
      <c r="P535" s="843"/>
      <c r="Q535" s="843"/>
      <c r="R535" s="843"/>
      <c r="S535" s="843"/>
      <c r="T535" s="843"/>
      <c r="U535" s="843"/>
      <c r="V535" s="843"/>
      <c r="W535" s="843"/>
      <c r="X535" s="843"/>
      <c r="Y535" s="843"/>
      <c r="Z535" s="1060"/>
      <c r="AA535" s="1060"/>
      <c r="AB535" s="843"/>
      <c r="AC535" s="843"/>
      <c r="AD535" s="843"/>
      <c r="AE535" s="843"/>
      <c r="AF535" s="843"/>
      <c r="AG535" s="843"/>
      <c r="AH535" s="843"/>
      <c r="AI535" s="843"/>
      <c r="AJ535" s="843"/>
      <c r="AK535" s="843"/>
      <c r="AL535" s="843"/>
      <c r="AM535" s="843"/>
      <c r="AN535" s="843"/>
    </row>
    <row r="536" spans="1:40" ht="15.75" customHeight="1">
      <c r="A536" s="843"/>
      <c r="B536" s="844"/>
      <c r="C536" s="845"/>
      <c r="D536" s="846"/>
      <c r="E536" s="843"/>
      <c r="F536" s="843"/>
      <c r="G536" s="843"/>
      <c r="H536" s="846"/>
      <c r="I536" s="846"/>
      <c r="J536" s="846"/>
      <c r="K536" s="847"/>
      <c r="L536" s="848"/>
      <c r="M536" s="843"/>
      <c r="N536" s="843"/>
      <c r="O536" s="843"/>
      <c r="P536" s="843"/>
      <c r="Q536" s="843"/>
      <c r="R536" s="843"/>
      <c r="S536" s="843"/>
      <c r="T536" s="843"/>
      <c r="U536" s="843"/>
      <c r="V536" s="843"/>
      <c r="W536" s="843"/>
      <c r="X536" s="843"/>
      <c r="Y536" s="843"/>
      <c r="Z536" s="1060"/>
      <c r="AA536" s="1060"/>
      <c r="AB536" s="843"/>
      <c r="AC536" s="843"/>
      <c r="AD536" s="843"/>
      <c r="AE536" s="843"/>
      <c r="AF536" s="843"/>
      <c r="AG536" s="843"/>
      <c r="AH536" s="843"/>
      <c r="AI536" s="843"/>
      <c r="AJ536" s="843"/>
      <c r="AK536" s="843"/>
      <c r="AL536" s="843"/>
      <c r="AM536" s="843"/>
      <c r="AN536" s="843"/>
    </row>
    <row r="537" spans="1:40" ht="15.75" customHeight="1">
      <c r="A537" s="843"/>
      <c r="B537" s="844"/>
      <c r="C537" s="845"/>
      <c r="D537" s="846"/>
      <c r="E537" s="843"/>
      <c r="F537" s="843"/>
      <c r="G537" s="843"/>
      <c r="H537" s="846"/>
      <c r="I537" s="846"/>
      <c r="J537" s="846"/>
      <c r="K537" s="847"/>
      <c r="L537" s="848"/>
      <c r="M537" s="843"/>
      <c r="N537" s="843"/>
      <c r="O537" s="843"/>
      <c r="P537" s="843"/>
      <c r="Q537" s="843"/>
      <c r="R537" s="843"/>
      <c r="S537" s="843"/>
      <c r="T537" s="843"/>
      <c r="U537" s="843"/>
      <c r="V537" s="843"/>
      <c r="W537" s="843"/>
      <c r="X537" s="843"/>
      <c r="Y537" s="843"/>
      <c r="Z537" s="1060"/>
      <c r="AA537" s="1060"/>
      <c r="AB537" s="843"/>
      <c r="AC537" s="843"/>
      <c r="AD537" s="843"/>
      <c r="AE537" s="843"/>
      <c r="AF537" s="843"/>
      <c r="AG537" s="843"/>
      <c r="AH537" s="843"/>
      <c r="AI537" s="843"/>
      <c r="AJ537" s="843"/>
      <c r="AK537" s="843"/>
      <c r="AL537" s="843"/>
      <c r="AM537" s="843"/>
      <c r="AN537" s="843"/>
    </row>
    <row r="538" spans="1:40" ht="15.75" customHeight="1">
      <c r="A538" s="843"/>
      <c r="B538" s="844"/>
      <c r="C538" s="845"/>
      <c r="D538" s="846"/>
      <c r="E538" s="843"/>
      <c r="F538" s="843"/>
      <c r="G538" s="843"/>
      <c r="H538" s="846"/>
      <c r="I538" s="846"/>
      <c r="J538" s="846"/>
      <c r="K538" s="847"/>
      <c r="L538" s="848"/>
      <c r="M538" s="843"/>
      <c r="N538" s="843"/>
      <c r="O538" s="843"/>
      <c r="P538" s="843"/>
      <c r="Q538" s="843"/>
      <c r="R538" s="843"/>
      <c r="S538" s="843"/>
      <c r="T538" s="843"/>
      <c r="U538" s="843"/>
      <c r="V538" s="843"/>
      <c r="W538" s="843"/>
      <c r="X538" s="843"/>
      <c r="Y538" s="843"/>
      <c r="Z538" s="1060"/>
      <c r="AA538" s="1060"/>
      <c r="AB538" s="843"/>
      <c r="AC538" s="843"/>
      <c r="AD538" s="843"/>
      <c r="AE538" s="843"/>
      <c r="AF538" s="843"/>
      <c r="AG538" s="843"/>
      <c r="AH538" s="843"/>
      <c r="AI538" s="843"/>
      <c r="AJ538" s="843"/>
      <c r="AK538" s="843"/>
      <c r="AL538" s="843"/>
      <c r="AM538" s="843"/>
      <c r="AN538" s="843"/>
    </row>
    <row r="539" spans="1:40" ht="15.75" customHeight="1">
      <c r="A539" s="843"/>
      <c r="B539" s="844"/>
      <c r="C539" s="845"/>
      <c r="D539" s="846"/>
      <c r="E539" s="843"/>
      <c r="F539" s="843"/>
      <c r="G539" s="843"/>
      <c r="H539" s="846"/>
      <c r="I539" s="846"/>
      <c r="J539" s="846"/>
      <c r="K539" s="847"/>
      <c r="L539" s="848"/>
      <c r="M539" s="843"/>
      <c r="N539" s="843"/>
      <c r="O539" s="843"/>
      <c r="P539" s="843"/>
      <c r="Q539" s="843"/>
      <c r="R539" s="843"/>
      <c r="S539" s="843"/>
      <c r="T539" s="843"/>
      <c r="U539" s="843"/>
      <c r="V539" s="843"/>
      <c r="W539" s="843"/>
      <c r="X539" s="843"/>
      <c r="Y539" s="843"/>
      <c r="Z539" s="1060"/>
      <c r="AA539" s="1060"/>
      <c r="AB539" s="843"/>
      <c r="AC539" s="843"/>
      <c r="AD539" s="843"/>
      <c r="AE539" s="843"/>
      <c r="AF539" s="843"/>
      <c r="AG539" s="843"/>
      <c r="AH539" s="843"/>
      <c r="AI539" s="843"/>
      <c r="AJ539" s="843"/>
      <c r="AK539" s="843"/>
      <c r="AL539" s="843"/>
      <c r="AM539" s="843"/>
      <c r="AN539" s="843"/>
    </row>
    <row r="540" spans="1:40" ht="15.75" customHeight="1">
      <c r="A540" s="843"/>
      <c r="B540" s="844"/>
      <c r="C540" s="845"/>
      <c r="D540" s="846"/>
      <c r="E540" s="843"/>
      <c r="F540" s="843"/>
      <c r="G540" s="843"/>
      <c r="H540" s="846"/>
      <c r="I540" s="846"/>
      <c r="J540" s="846"/>
      <c r="K540" s="847"/>
      <c r="L540" s="848"/>
      <c r="M540" s="843"/>
      <c r="N540" s="843"/>
      <c r="O540" s="843"/>
      <c r="P540" s="843"/>
      <c r="Q540" s="843"/>
      <c r="R540" s="843"/>
      <c r="S540" s="843"/>
      <c r="T540" s="843"/>
      <c r="U540" s="843"/>
      <c r="V540" s="843"/>
      <c r="W540" s="843"/>
      <c r="X540" s="843"/>
      <c r="Y540" s="843"/>
      <c r="Z540" s="1060"/>
      <c r="AA540" s="1060"/>
      <c r="AB540" s="843"/>
      <c r="AC540" s="843"/>
      <c r="AD540" s="843"/>
      <c r="AE540" s="843"/>
      <c r="AF540" s="843"/>
      <c r="AG540" s="843"/>
      <c r="AH540" s="843"/>
      <c r="AI540" s="843"/>
      <c r="AJ540" s="843"/>
      <c r="AK540" s="843"/>
      <c r="AL540" s="843"/>
      <c r="AM540" s="843"/>
      <c r="AN540" s="843"/>
    </row>
    <row r="541" spans="1:40" ht="15.75" customHeight="1">
      <c r="A541" s="843"/>
      <c r="B541" s="844"/>
      <c r="C541" s="845"/>
      <c r="D541" s="846"/>
      <c r="E541" s="843"/>
      <c r="F541" s="843"/>
      <c r="G541" s="843"/>
      <c r="H541" s="846"/>
      <c r="I541" s="846"/>
      <c r="J541" s="846"/>
      <c r="K541" s="847"/>
      <c r="L541" s="848"/>
      <c r="M541" s="843"/>
      <c r="N541" s="843"/>
      <c r="O541" s="843"/>
      <c r="P541" s="843"/>
      <c r="Q541" s="843"/>
      <c r="R541" s="843"/>
      <c r="S541" s="843"/>
      <c r="T541" s="843"/>
      <c r="U541" s="843"/>
      <c r="V541" s="843"/>
      <c r="W541" s="843"/>
      <c r="X541" s="843"/>
      <c r="Y541" s="843"/>
      <c r="Z541" s="1060"/>
      <c r="AA541" s="1060"/>
      <c r="AB541" s="843"/>
      <c r="AC541" s="843"/>
      <c r="AD541" s="843"/>
      <c r="AE541" s="843"/>
      <c r="AF541" s="843"/>
      <c r="AG541" s="843"/>
      <c r="AH541" s="843"/>
      <c r="AI541" s="843"/>
      <c r="AJ541" s="843"/>
      <c r="AK541" s="843"/>
      <c r="AL541" s="843"/>
      <c r="AM541" s="843"/>
      <c r="AN541" s="843"/>
    </row>
    <row r="542" spans="1:40" ht="15.75" customHeight="1">
      <c r="A542" s="843"/>
      <c r="B542" s="844"/>
      <c r="C542" s="845"/>
      <c r="D542" s="846"/>
      <c r="E542" s="843"/>
      <c r="F542" s="843"/>
      <c r="G542" s="843"/>
      <c r="H542" s="846"/>
      <c r="I542" s="846"/>
      <c r="J542" s="846"/>
      <c r="K542" s="847"/>
      <c r="L542" s="848"/>
      <c r="M542" s="843"/>
      <c r="N542" s="843"/>
      <c r="O542" s="843"/>
      <c r="P542" s="843"/>
      <c r="Q542" s="843"/>
      <c r="R542" s="843"/>
      <c r="S542" s="843"/>
      <c r="T542" s="843"/>
      <c r="U542" s="843"/>
      <c r="V542" s="843"/>
      <c r="W542" s="843"/>
      <c r="X542" s="843"/>
      <c r="Y542" s="843"/>
      <c r="Z542" s="1060"/>
      <c r="AA542" s="1060"/>
      <c r="AB542" s="843"/>
      <c r="AC542" s="843"/>
      <c r="AD542" s="843"/>
      <c r="AE542" s="843"/>
      <c r="AF542" s="843"/>
      <c r="AG542" s="843"/>
      <c r="AH542" s="843"/>
      <c r="AI542" s="843"/>
      <c r="AJ542" s="843"/>
      <c r="AK542" s="843"/>
      <c r="AL542" s="843"/>
      <c r="AM542" s="843"/>
      <c r="AN542" s="843"/>
    </row>
    <row r="543" spans="1:40" ht="15.75" customHeight="1">
      <c r="A543" s="843"/>
      <c r="B543" s="844"/>
      <c r="C543" s="845"/>
      <c r="D543" s="846"/>
      <c r="E543" s="843"/>
      <c r="F543" s="843"/>
      <c r="G543" s="843"/>
      <c r="H543" s="846"/>
      <c r="I543" s="846"/>
      <c r="J543" s="846"/>
      <c r="K543" s="847"/>
      <c r="L543" s="848"/>
      <c r="M543" s="843"/>
      <c r="N543" s="843"/>
      <c r="O543" s="843"/>
      <c r="P543" s="843"/>
      <c r="Q543" s="843"/>
      <c r="R543" s="843"/>
      <c r="S543" s="843"/>
      <c r="T543" s="843"/>
      <c r="U543" s="843"/>
      <c r="V543" s="843"/>
      <c r="W543" s="843"/>
      <c r="X543" s="843"/>
      <c r="Y543" s="843"/>
      <c r="Z543" s="1060"/>
      <c r="AA543" s="1060"/>
      <c r="AB543" s="843"/>
      <c r="AC543" s="843"/>
      <c r="AD543" s="843"/>
      <c r="AE543" s="843"/>
      <c r="AF543" s="843"/>
      <c r="AG543" s="843"/>
      <c r="AH543" s="843"/>
      <c r="AI543" s="843"/>
      <c r="AJ543" s="843"/>
      <c r="AK543" s="843"/>
      <c r="AL543" s="843"/>
      <c r="AM543" s="843"/>
      <c r="AN543" s="843"/>
    </row>
    <row r="544" spans="1:40" ht="15.75" customHeight="1">
      <c r="A544" s="843"/>
      <c r="B544" s="844"/>
      <c r="C544" s="845"/>
      <c r="D544" s="846"/>
      <c r="E544" s="843"/>
      <c r="F544" s="843"/>
      <c r="G544" s="843"/>
      <c r="H544" s="846"/>
      <c r="I544" s="846"/>
      <c r="J544" s="846"/>
      <c r="K544" s="847"/>
      <c r="L544" s="848"/>
      <c r="M544" s="843"/>
      <c r="N544" s="843"/>
      <c r="O544" s="843"/>
      <c r="P544" s="843"/>
      <c r="Q544" s="843"/>
      <c r="R544" s="843"/>
      <c r="S544" s="843"/>
      <c r="T544" s="843"/>
      <c r="U544" s="843"/>
      <c r="V544" s="843"/>
      <c r="W544" s="843"/>
      <c r="X544" s="843"/>
      <c r="Y544" s="843"/>
      <c r="Z544" s="1060"/>
      <c r="AA544" s="1060"/>
      <c r="AB544" s="843"/>
      <c r="AC544" s="843"/>
      <c r="AD544" s="843"/>
      <c r="AE544" s="843"/>
      <c r="AF544" s="843"/>
      <c r="AG544" s="843"/>
      <c r="AH544" s="843"/>
      <c r="AI544" s="843"/>
      <c r="AJ544" s="843"/>
      <c r="AK544" s="843"/>
      <c r="AL544" s="843"/>
      <c r="AM544" s="843"/>
      <c r="AN544" s="843"/>
    </row>
    <row r="545" spans="1:40" ht="15.75" customHeight="1">
      <c r="A545" s="843"/>
      <c r="B545" s="844"/>
      <c r="C545" s="845"/>
      <c r="D545" s="846"/>
      <c r="E545" s="843"/>
      <c r="F545" s="843"/>
      <c r="G545" s="843"/>
      <c r="H545" s="846"/>
      <c r="I545" s="846"/>
      <c r="J545" s="846"/>
      <c r="K545" s="847"/>
      <c r="L545" s="848"/>
      <c r="M545" s="843"/>
      <c r="N545" s="843"/>
      <c r="O545" s="843"/>
      <c r="P545" s="843"/>
      <c r="Q545" s="843"/>
      <c r="R545" s="843"/>
      <c r="S545" s="843"/>
      <c r="T545" s="843"/>
      <c r="U545" s="843"/>
      <c r="V545" s="843"/>
      <c r="W545" s="843"/>
      <c r="X545" s="843"/>
      <c r="Y545" s="843"/>
      <c r="Z545" s="1060"/>
      <c r="AA545" s="1060"/>
      <c r="AB545" s="843"/>
      <c r="AC545" s="843"/>
      <c r="AD545" s="843"/>
      <c r="AE545" s="843"/>
      <c r="AF545" s="843"/>
      <c r="AG545" s="843"/>
      <c r="AH545" s="843"/>
      <c r="AI545" s="843"/>
      <c r="AJ545" s="843"/>
      <c r="AK545" s="843"/>
      <c r="AL545" s="843"/>
      <c r="AM545" s="843"/>
      <c r="AN545" s="843"/>
    </row>
    <row r="546" spans="1:40" ht="15.75" customHeight="1">
      <c r="A546" s="843"/>
      <c r="B546" s="844"/>
      <c r="C546" s="845"/>
      <c r="D546" s="846"/>
      <c r="E546" s="843"/>
      <c r="F546" s="843"/>
      <c r="G546" s="843"/>
      <c r="H546" s="846"/>
      <c r="I546" s="846"/>
      <c r="J546" s="846"/>
      <c r="K546" s="847"/>
      <c r="L546" s="848"/>
      <c r="M546" s="843"/>
      <c r="N546" s="843"/>
      <c r="O546" s="843"/>
      <c r="P546" s="843"/>
      <c r="Q546" s="843"/>
      <c r="R546" s="843"/>
      <c r="S546" s="843"/>
      <c r="T546" s="843"/>
      <c r="U546" s="843"/>
      <c r="V546" s="843"/>
      <c r="W546" s="843"/>
      <c r="X546" s="843"/>
      <c r="Y546" s="843"/>
      <c r="Z546" s="1060"/>
      <c r="AA546" s="1060"/>
      <c r="AB546" s="843"/>
      <c r="AC546" s="843"/>
      <c r="AD546" s="843"/>
      <c r="AE546" s="843"/>
      <c r="AF546" s="843"/>
      <c r="AG546" s="843"/>
      <c r="AH546" s="843"/>
      <c r="AI546" s="843"/>
      <c r="AJ546" s="843"/>
      <c r="AK546" s="843"/>
      <c r="AL546" s="843"/>
      <c r="AM546" s="843"/>
      <c r="AN546" s="843"/>
    </row>
    <row r="547" spans="1:40" ht="15.75" customHeight="1">
      <c r="A547" s="843"/>
      <c r="B547" s="844"/>
      <c r="C547" s="845"/>
      <c r="D547" s="846"/>
      <c r="E547" s="843"/>
      <c r="F547" s="843"/>
      <c r="G547" s="843"/>
      <c r="H547" s="846"/>
      <c r="I547" s="846"/>
      <c r="J547" s="846"/>
      <c r="K547" s="847"/>
      <c r="L547" s="848"/>
      <c r="M547" s="843"/>
      <c r="N547" s="843"/>
      <c r="O547" s="843"/>
      <c r="P547" s="843"/>
      <c r="Q547" s="843"/>
      <c r="R547" s="843"/>
      <c r="S547" s="843"/>
      <c r="T547" s="843"/>
      <c r="U547" s="843"/>
      <c r="V547" s="843"/>
      <c r="W547" s="843"/>
      <c r="X547" s="843"/>
      <c r="Y547" s="843"/>
      <c r="Z547" s="1060"/>
      <c r="AA547" s="1060"/>
      <c r="AB547" s="843"/>
      <c r="AC547" s="843"/>
      <c r="AD547" s="843"/>
      <c r="AE547" s="843"/>
      <c r="AF547" s="843"/>
      <c r="AG547" s="843"/>
      <c r="AH547" s="843"/>
      <c r="AI547" s="843"/>
      <c r="AJ547" s="843"/>
      <c r="AK547" s="843"/>
      <c r="AL547" s="843"/>
      <c r="AM547" s="843"/>
      <c r="AN547" s="843"/>
    </row>
    <row r="548" spans="1:40" ht="15.75" customHeight="1">
      <c r="A548" s="843"/>
      <c r="B548" s="844"/>
      <c r="C548" s="845"/>
      <c r="D548" s="846"/>
      <c r="E548" s="843"/>
      <c r="F548" s="843"/>
      <c r="G548" s="843"/>
      <c r="H548" s="846"/>
      <c r="I548" s="846"/>
      <c r="J548" s="846"/>
      <c r="K548" s="847"/>
      <c r="L548" s="848"/>
      <c r="M548" s="843"/>
      <c r="N548" s="843"/>
      <c r="O548" s="843"/>
      <c r="P548" s="843"/>
      <c r="Q548" s="843"/>
      <c r="R548" s="843"/>
      <c r="S548" s="843"/>
      <c r="T548" s="843"/>
      <c r="U548" s="843"/>
      <c r="V548" s="843"/>
      <c r="W548" s="843"/>
      <c r="X548" s="843"/>
      <c r="Y548" s="843"/>
      <c r="Z548" s="1060"/>
      <c r="AA548" s="1060"/>
      <c r="AB548" s="843"/>
      <c r="AC548" s="843"/>
      <c r="AD548" s="843"/>
      <c r="AE548" s="843"/>
      <c r="AF548" s="843"/>
      <c r="AG548" s="843"/>
      <c r="AH548" s="843"/>
      <c r="AI548" s="843"/>
      <c r="AJ548" s="843"/>
      <c r="AK548" s="843"/>
      <c r="AL548" s="843"/>
      <c r="AM548" s="843"/>
      <c r="AN548" s="843"/>
    </row>
    <row r="549" spans="1:40" ht="15.75" customHeight="1">
      <c r="A549" s="843"/>
      <c r="B549" s="844"/>
      <c r="C549" s="845"/>
      <c r="D549" s="846"/>
      <c r="E549" s="843"/>
      <c r="F549" s="843"/>
      <c r="G549" s="843"/>
      <c r="H549" s="846"/>
      <c r="I549" s="846"/>
      <c r="J549" s="846"/>
      <c r="K549" s="847"/>
      <c r="L549" s="848"/>
      <c r="M549" s="843"/>
      <c r="N549" s="843"/>
      <c r="O549" s="843"/>
      <c r="P549" s="843"/>
      <c r="Q549" s="843"/>
      <c r="R549" s="843"/>
      <c r="S549" s="843"/>
      <c r="T549" s="843"/>
      <c r="U549" s="843"/>
      <c r="V549" s="843"/>
      <c r="W549" s="843"/>
      <c r="X549" s="843"/>
      <c r="Y549" s="843"/>
      <c r="Z549" s="1060"/>
      <c r="AA549" s="1060"/>
      <c r="AB549" s="843"/>
      <c r="AC549" s="843"/>
      <c r="AD549" s="843"/>
      <c r="AE549" s="843"/>
      <c r="AF549" s="843"/>
      <c r="AG549" s="843"/>
      <c r="AH549" s="843"/>
      <c r="AI549" s="843"/>
      <c r="AJ549" s="843"/>
      <c r="AK549" s="843"/>
      <c r="AL549" s="843"/>
      <c r="AM549" s="843"/>
      <c r="AN549" s="843"/>
    </row>
    <row r="550" spans="1:40" ht="15.75" customHeight="1">
      <c r="A550" s="843"/>
      <c r="B550" s="844"/>
      <c r="C550" s="845"/>
      <c r="D550" s="846"/>
      <c r="E550" s="843"/>
      <c r="F550" s="843"/>
      <c r="G550" s="843"/>
      <c r="H550" s="846"/>
      <c r="I550" s="846"/>
      <c r="J550" s="846"/>
      <c r="K550" s="847"/>
      <c r="L550" s="848"/>
      <c r="M550" s="843"/>
      <c r="N550" s="843"/>
      <c r="O550" s="843"/>
      <c r="P550" s="843"/>
      <c r="Q550" s="843"/>
      <c r="R550" s="843"/>
      <c r="S550" s="843"/>
      <c r="T550" s="843"/>
      <c r="U550" s="843"/>
      <c r="V550" s="843"/>
      <c r="W550" s="843"/>
      <c r="X550" s="843"/>
      <c r="Y550" s="843"/>
      <c r="Z550" s="1060"/>
      <c r="AA550" s="1060"/>
      <c r="AB550" s="843"/>
      <c r="AC550" s="843"/>
      <c r="AD550" s="843"/>
      <c r="AE550" s="843"/>
      <c r="AF550" s="843"/>
      <c r="AG550" s="843"/>
      <c r="AH550" s="843"/>
      <c r="AI550" s="843"/>
      <c r="AJ550" s="843"/>
      <c r="AK550" s="843"/>
      <c r="AL550" s="843"/>
      <c r="AM550" s="843"/>
      <c r="AN550" s="843"/>
    </row>
    <row r="551" spans="1:40" ht="15.75" customHeight="1">
      <c r="A551" s="843"/>
      <c r="B551" s="844"/>
      <c r="C551" s="845"/>
      <c r="D551" s="846"/>
      <c r="E551" s="843"/>
      <c r="F551" s="843"/>
      <c r="G551" s="843"/>
      <c r="H551" s="846"/>
      <c r="I551" s="846"/>
      <c r="J551" s="846"/>
      <c r="K551" s="847"/>
      <c r="L551" s="848"/>
      <c r="M551" s="843"/>
      <c r="N551" s="843"/>
      <c r="O551" s="843"/>
      <c r="P551" s="843"/>
      <c r="Q551" s="843"/>
      <c r="R551" s="843"/>
      <c r="S551" s="843"/>
      <c r="T551" s="843"/>
      <c r="U551" s="843"/>
      <c r="V551" s="843"/>
      <c r="W551" s="843"/>
      <c r="X551" s="843"/>
      <c r="Y551" s="843"/>
      <c r="Z551" s="1060"/>
      <c r="AA551" s="1060"/>
      <c r="AB551" s="843"/>
      <c r="AC551" s="843"/>
      <c r="AD551" s="843"/>
      <c r="AE551" s="843"/>
      <c r="AF551" s="843"/>
      <c r="AG551" s="843"/>
      <c r="AH551" s="843"/>
      <c r="AI551" s="843"/>
      <c r="AJ551" s="843"/>
      <c r="AK551" s="843"/>
      <c r="AL551" s="843"/>
      <c r="AM551" s="843"/>
      <c r="AN551" s="843"/>
    </row>
    <row r="552" spans="1:40" ht="15.75" customHeight="1">
      <c r="A552" s="843"/>
      <c r="B552" s="844"/>
      <c r="C552" s="845"/>
      <c r="D552" s="846"/>
      <c r="E552" s="843"/>
      <c r="F552" s="843"/>
      <c r="G552" s="843"/>
      <c r="H552" s="846"/>
      <c r="I552" s="846"/>
      <c r="J552" s="846"/>
      <c r="K552" s="847"/>
      <c r="L552" s="848"/>
      <c r="M552" s="843"/>
      <c r="N552" s="843"/>
      <c r="O552" s="843"/>
      <c r="P552" s="843"/>
      <c r="Q552" s="843"/>
      <c r="R552" s="843"/>
      <c r="S552" s="843"/>
      <c r="T552" s="843"/>
      <c r="U552" s="843"/>
      <c r="V552" s="843"/>
      <c r="W552" s="843"/>
      <c r="X552" s="843"/>
      <c r="Y552" s="843"/>
      <c r="Z552" s="1060"/>
      <c r="AA552" s="1060"/>
      <c r="AB552" s="843"/>
      <c r="AC552" s="843"/>
      <c r="AD552" s="843"/>
      <c r="AE552" s="843"/>
      <c r="AF552" s="843"/>
      <c r="AG552" s="843"/>
      <c r="AH552" s="843"/>
      <c r="AI552" s="843"/>
      <c r="AJ552" s="843"/>
      <c r="AK552" s="843"/>
      <c r="AL552" s="843"/>
      <c r="AM552" s="843"/>
      <c r="AN552" s="843"/>
    </row>
    <row r="553" spans="1:40" ht="15.75" customHeight="1">
      <c r="A553" s="843"/>
      <c r="B553" s="844"/>
      <c r="C553" s="845"/>
      <c r="D553" s="846"/>
      <c r="E553" s="843"/>
      <c r="F553" s="843"/>
      <c r="G553" s="843"/>
      <c r="H553" s="846"/>
      <c r="I553" s="846"/>
      <c r="J553" s="846"/>
      <c r="K553" s="847"/>
      <c r="L553" s="848"/>
      <c r="M553" s="843"/>
      <c r="N553" s="843"/>
      <c r="O553" s="843"/>
      <c r="P553" s="843"/>
      <c r="Q553" s="843"/>
      <c r="R553" s="843"/>
      <c r="S553" s="843"/>
      <c r="T553" s="843"/>
      <c r="U553" s="843"/>
      <c r="V553" s="843"/>
      <c r="W553" s="843"/>
      <c r="X553" s="843"/>
      <c r="Y553" s="843"/>
      <c r="Z553" s="1060"/>
      <c r="AA553" s="1060"/>
      <c r="AB553" s="843"/>
      <c r="AC553" s="843"/>
      <c r="AD553" s="843"/>
      <c r="AE553" s="843"/>
      <c r="AF553" s="843"/>
      <c r="AG553" s="843"/>
      <c r="AH553" s="843"/>
      <c r="AI553" s="843"/>
      <c r="AJ553" s="843"/>
      <c r="AK553" s="843"/>
      <c r="AL553" s="843"/>
      <c r="AM553" s="843"/>
      <c r="AN553" s="843"/>
    </row>
    <row r="554" spans="1:40" ht="15.75" customHeight="1">
      <c r="A554" s="843"/>
      <c r="B554" s="844"/>
      <c r="C554" s="845"/>
      <c r="D554" s="846"/>
      <c r="E554" s="843"/>
      <c r="F554" s="843"/>
      <c r="G554" s="843"/>
      <c r="H554" s="846"/>
      <c r="I554" s="846"/>
      <c r="J554" s="846"/>
      <c r="K554" s="847"/>
      <c r="L554" s="848"/>
      <c r="M554" s="843"/>
      <c r="N554" s="843"/>
      <c r="O554" s="843"/>
      <c r="P554" s="843"/>
      <c r="Q554" s="843"/>
      <c r="R554" s="843"/>
      <c r="S554" s="843"/>
      <c r="T554" s="843"/>
      <c r="U554" s="843"/>
      <c r="V554" s="843"/>
      <c r="W554" s="843"/>
      <c r="X554" s="843"/>
      <c r="Y554" s="843"/>
      <c r="Z554" s="1060"/>
      <c r="AA554" s="1060"/>
      <c r="AB554" s="843"/>
      <c r="AC554" s="843"/>
      <c r="AD554" s="843"/>
      <c r="AE554" s="843"/>
      <c r="AF554" s="843"/>
      <c r="AG554" s="843"/>
      <c r="AH554" s="843"/>
      <c r="AI554" s="843"/>
      <c r="AJ554" s="843"/>
      <c r="AK554" s="843"/>
      <c r="AL554" s="843"/>
      <c r="AM554" s="843"/>
      <c r="AN554" s="843"/>
    </row>
    <row r="555" spans="1:40" ht="15.75" customHeight="1">
      <c r="A555" s="843"/>
      <c r="B555" s="844"/>
      <c r="C555" s="845"/>
      <c r="D555" s="846"/>
      <c r="E555" s="843"/>
      <c r="F555" s="843"/>
      <c r="G555" s="843"/>
      <c r="H555" s="846"/>
      <c r="I555" s="846"/>
      <c r="J555" s="846"/>
      <c r="K555" s="847"/>
      <c r="L555" s="848"/>
      <c r="M555" s="843"/>
      <c r="N555" s="843"/>
      <c r="O555" s="843"/>
      <c r="P555" s="843"/>
      <c r="Q555" s="843"/>
      <c r="R555" s="843"/>
      <c r="S555" s="843"/>
      <c r="T555" s="843"/>
      <c r="U555" s="843"/>
      <c r="V555" s="843"/>
      <c r="W555" s="843"/>
      <c r="X555" s="843"/>
      <c r="Y555" s="843"/>
      <c r="Z555" s="1060"/>
      <c r="AA555" s="1060"/>
      <c r="AB555" s="843"/>
      <c r="AC555" s="843"/>
      <c r="AD555" s="843"/>
      <c r="AE555" s="843"/>
      <c r="AF555" s="843"/>
      <c r="AG555" s="843"/>
      <c r="AH555" s="843"/>
      <c r="AI555" s="843"/>
      <c r="AJ555" s="843"/>
      <c r="AK555" s="843"/>
      <c r="AL555" s="843"/>
      <c r="AM555" s="843"/>
      <c r="AN555" s="843"/>
    </row>
    <row r="556" spans="1:40" ht="15.75" customHeight="1">
      <c r="A556" s="843"/>
      <c r="B556" s="844"/>
      <c r="C556" s="845"/>
      <c r="D556" s="846"/>
      <c r="E556" s="843"/>
      <c r="F556" s="843"/>
      <c r="G556" s="843"/>
      <c r="H556" s="846"/>
      <c r="I556" s="846"/>
      <c r="J556" s="846"/>
      <c r="K556" s="847"/>
      <c r="L556" s="848"/>
      <c r="M556" s="843"/>
      <c r="N556" s="843"/>
      <c r="O556" s="843"/>
      <c r="P556" s="843"/>
      <c r="Q556" s="843"/>
      <c r="R556" s="843"/>
      <c r="S556" s="843"/>
      <c r="T556" s="843"/>
      <c r="U556" s="843"/>
      <c r="V556" s="843"/>
      <c r="W556" s="843"/>
      <c r="X556" s="843"/>
      <c r="Y556" s="843"/>
      <c r="Z556" s="1060"/>
      <c r="AA556" s="1060"/>
      <c r="AB556" s="843"/>
      <c r="AC556" s="843"/>
      <c r="AD556" s="843"/>
      <c r="AE556" s="843"/>
      <c r="AF556" s="843"/>
      <c r="AG556" s="843"/>
      <c r="AH556" s="843"/>
      <c r="AI556" s="843"/>
      <c r="AJ556" s="843"/>
      <c r="AK556" s="843"/>
      <c r="AL556" s="843"/>
      <c r="AM556" s="843"/>
      <c r="AN556" s="843"/>
    </row>
    <row r="557" spans="1:40" ht="15.75" customHeight="1">
      <c r="A557" s="843"/>
      <c r="B557" s="844"/>
      <c r="C557" s="845"/>
      <c r="D557" s="846"/>
      <c r="E557" s="843"/>
      <c r="F557" s="843"/>
      <c r="G557" s="843"/>
      <c r="H557" s="846"/>
      <c r="I557" s="846"/>
      <c r="J557" s="846"/>
      <c r="K557" s="847"/>
      <c r="L557" s="848"/>
      <c r="M557" s="843"/>
      <c r="N557" s="843"/>
      <c r="O557" s="843"/>
      <c r="P557" s="843"/>
      <c r="Q557" s="843"/>
      <c r="R557" s="843"/>
      <c r="S557" s="843"/>
      <c r="T557" s="843"/>
      <c r="U557" s="843"/>
      <c r="V557" s="843"/>
      <c r="W557" s="843"/>
      <c r="X557" s="843"/>
      <c r="Y557" s="843"/>
      <c r="Z557" s="1060"/>
      <c r="AA557" s="1060"/>
      <c r="AB557" s="843"/>
      <c r="AC557" s="843"/>
      <c r="AD557" s="843"/>
      <c r="AE557" s="843"/>
      <c r="AF557" s="843"/>
      <c r="AG557" s="843"/>
      <c r="AH557" s="843"/>
      <c r="AI557" s="843"/>
      <c r="AJ557" s="843"/>
      <c r="AK557" s="843"/>
      <c r="AL557" s="843"/>
      <c r="AM557" s="843"/>
      <c r="AN557" s="843"/>
    </row>
    <row r="558" spans="1:40" ht="15.75" customHeight="1">
      <c r="A558" s="843"/>
      <c r="B558" s="844"/>
      <c r="C558" s="845"/>
      <c r="D558" s="846"/>
      <c r="E558" s="843"/>
      <c r="F558" s="843"/>
      <c r="G558" s="843"/>
      <c r="H558" s="846"/>
      <c r="I558" s="846"/>
      <c r="J558" s="846"/>
      <c r="K558" s="847"/>
      <c r="L558" s="848"/>
      <c r="M558" s="843"/>
      <c r="N558" s="843"/>
      <c r="O558" s="843"/>
      <c r="P558" s="843"/>
      <c r="Q558" s="843"/>
      <c r="R558" s="843"/>
      <c r="S558" s="843"/>
      <c r="T558" s="843"/>
      <c r="U558" s="843"/>
      <c r="V558" s="843"/>
      <c r="W558" s="843"/>
      <c r="X558" s="843"/>
      <c r="Y558" s="843"/>
      <c r="Z558" s="1060"/>
      <c r="AA558" s="1060"/>
      <c r="AB558" s="843"/>
      <c r="AC558" s="843"/>
      <c r="AD558" s="843"/>
      <c r="AE558" s="843"/>
      <c r="AF558" s="843"/>
      <c r="AG558" s="843"/>
      <c r="AH558" s="843"/>
      <c r="AI558" s="843"/>
      <c r="AJ558" s="843"/>
      <c r="AK558" s="843"/>
      <c r="AL558" s="843"/>
      <c r="AM558" s="843"/>
      <c r="AN558" s="843"/>
    </row>
    <row r="559" spans="1:40" ht="15.75" customHeight="1">
      <c r="A559" s="843"/>
      <c r="B559" s="844"/>
      <c r="C559" s="845"/>
      <c r="D559" s="846"/>
      <c r="E559" s="843"/>
      <c r="F559" s="843"/>
      <c r="G559" s="843"/>
      <c r="H559" s="846"/>
      <c r="I559" s="846"/>
      <c r="J559" s="846"/>
      <c r="K559" s="847"/>
      <c r="L559" s="848"/>
      <c r="M559" s="843"/>
      <c r="N559" s="843"/>
      <c r="O559" s="843"/>
      <c r="P559" s="843"/>
      <c r="Q559" s="843"/>
      <c r="R559" s="843"/>
      <c r="S559" s="843"/>
      <c r="T559" s="843"/>
      <c r="U559" s="843"/>
      <c r="V559" s="843"/>
      <c r="W559" s="843"/>
      <c r="X559" s="843"/>
      <c r="Y559" s="843"/>
      <c r="Z559" s="1060"/>
      <c r="AA559" s="1060"/>
      <c r="AB559" s="843"/>
      <c r="AC559" s="843"/>
      <c r="AD559" s="843"/>
      <c r="AE559" s="843"/>
      <c r="AF559" s="843"/>
      <c r="AG559" s="843"/>
      <c r="AH559" s="843"/>
      <c r="AI559" s="843"/>
      <c r="AJ559" s="843"/>
      <c r="AK559" s="843"/>
      <c r="AL559" s="843"/>
      <c r="AM559" s="843"/>
      <c r="AN559" s="843"/>
    </row>
    <row r="560" spans="1:40" ht="15.75" customHeight="1">
      <c r="A560" s="843"/>
      <c r="B560" s="844"/>
      <c r="C560" s="845"/>
      <c r="D560" s="846"/>
      <c r="E560" s="843"/>
      <c r="F560" s="843"/>
      <c r="G560" s="843"/>
      <c r="H560" s="846"/>
      <c r="I560" s="846"/>
      <c r="J560" s="846"/>
      <c r="K560" s="847"/>
      <c r="L560" s="848"/>
      <c r="M560" s="843"/>
      <c r="N560" s="843"/>
      <c r="O560" s="843"/>
      <c r="P560" s="843"/>
      <c r="Q560" s="843"/>
      <c r="R560" s="843"/>
      <c r="S560" s="843"/>
      <c r="T560" s="843"/>
      <c r="U560" s="843"/>
      <c r="V560" s="843"/>
      <c r="W560" s="843"/>
      <c r="X560" s="843"/>
      <c r="Y560" s="843"/>
      <c r="Z560" s="1060"/>
      <c r="AA560" s="1060"/>
      <c r="AB560" s="843"/>
      <c r="AC560" s="843"/>
      <c r="AD560" s="843"/>
      <c r="AE560" s="843"/>
      <c r="AF560" s="843"/>
      <c r="AG560" s="843"/>
      <c r="AH560" s="843"/>
      <c r="AI560" s="843"/>
      <c r="AJ560" s="843"/>
      <c r="AK560" s="843"/>
      <c r="AL560" s="843"/>
      <c r="AM560" s="843"/>
      <c r="AN560" s="843"/>
    </row>
    <row r="561" spans="1:40" ht="15.75" customHeight="1">
      <c r="A561" s="843"/>
      <c r="B561" s="844"/>
      <c r="C561" s="845"/>
      <c r="D561" s="846"/>
      <c r="E561" s="843"/>
      <c r="F561" s="843"/>
      <c r="G561" s="843"/>
      <c r="H561" s="846"/>
      <c r="I561" s="846"/>
      <c r="J561" s="846"/>
      <c r="K561" s="847"/>
      <c r="L561" s="848"/>
      <c r="M561" s="843"/>
      <c r="N561" s="843"/>
      <c r="O561" s="843"/>
      <c r="P561" s="843"/>
      <c r="Q561" s="843"/>
      <c r="R561" s="843"/>
      <c r="S561" s="843"/>
      <c r="T561" s="843"/>
      <c r="U561" s="843"/>
      <c r="V561" s="843"/>
      <c r="W561" s="843"/>
      <c r="X561" s="843"/>
      <c r="Y561" s="843"/>
      <c r="Z561" s="1060"/>
      <c r="AA561" s="1060"/>
      <c r="AB561" s="843"/>
      <c r="AC561" s="843"/>
      <c r="AD561" s="843"/>
      <c r="AE561" s="843"/>
      <c r="AF561" s="843"/>
      <c r="AG561" s="843"/>
      <c r="AH561" s="843"/>
      <c r="AI561" s="843"/>
      <c r="AJ561" s="843"/>
      <c r="AK561" s="843"/>
      <c r="AL561" s="843"/>
      <c r="AM561" s="843"/>
      <c r="AN561" s="843"/>
    </row>
    <row r="562" spans="1:40" ht="15.75" customHeight="1">
      <c r="A562" s="843"/>
      <c r="B562" s="844"/>
      <c r="C562" s="845"/>
      <c r="D562" s="846"/>
      <c r="E562" s="843"/>
      <c r="F562" s="843"/>
      <c r="G562" s="843"/>
      <c r="H562" s="846"/>
      <c r="I562" s="846"/>
      <c r="J562" s="846"/>
      <c r="K562" s="847"/>
      <c r="L562" s="848"/>
      <c r="M562" s="843"/>
      <c r="N562" s="843"/>
      <c r="O562" s="843"/>
      <c r="P562" s="843"/>
      <c r="Q562" s="843"/>
      <c r="R562" s="843"/>
      <c r="S562" s="843"/>
      <c r="T562" s="843"/>
      <c r="U562" s="843"/>
      <c r="V562" s="843"/>
      <c r="W562" s="843"/>
      <c r="X562" s="843"/>
      <c r="Y562" s="843"/>
      <c r="Z562" s="1060"/>
      <c r="AA562" s="1060"/>
      <c r="AB562" s="843"/>
      <c r="AC562" s="843"/>
      <c r="AD562" s="843"/>
      <c r="AE562" s="843"/>
      <c r="AF562" s="843"/>
      <c r="AG562" s="843"/>
      <c r="AH562" s="843"/>
      <c r="AI562" s="843"/>
      <c r="AJ562" s="843"/>
      <c r="AK562" s="843"/>
      <c r="AL562" s="843"/>
      <c r="AM562" s="843"/>
      <c r="AN562" s="843"/>
    </row>
    <row r="563" spans="1:40" ht="15.75" customHeight="1">
      <c r="A563" s="843"/>
      <c r="B563" s="844"/>
      <c r="C563" s="845"/>
      <c r="D563" s="846"/>
      <c r="E563" s="843"/>
      <c r="F563" s="843"/>
      <c r="G563" s="843"/>
      <c r="H563" s="846"/>
      <c r="I563" s="846"/>
      <c r="J563" s="846"/>
      <c r="K563" s="847"/>
      <c r="L563" s="848"/>
      <c r="M563" s="843"/>
      <c r="N563" s="843"/>
      <c r="O563" s="843"/>
      <c r="P563" s="843"/>
      <c r="Q563" s="843"/>
      <c r="R563" s="843"/>
      <c r="S563" s="843"/>
      <c r="T563" s="843"/>
      <c r="U563" s="843"/>
      <c r="V563" s="843"/>
      <c r="W563" s="843"/>
      <c r="X563" s="843"/>
      <c r="Y563" s="843"/>
      <c r="Z563" s="1060"/>
      <c r="AA563" s="1060"/>
      <c r="AB563" s="843"/>
      <c r="AC563" s="843"/>
      <c r="AD563" s="843"/>
      <c r="AE563" s="843"/>
      <c r="AF563" s="843"/>
      <c r="AG563" s="843"/>
      <c r="AH563" s="843"/>
      <c r="AI563" s="843"/>
      <c r="AJ563" s="843"/>
      <c r="AK563" s="843"/>
      <c r="AL563" s="843"/>
      <c r="AM563" s="843"/>
      <c r="AN563" s="843"/>
    </row>
    <row r="564" spans="1:40" ht="15.75" customHeight="1">
      <c r="A564" s="843"/>
      <c r="B564" s="844"/>
      <c r="C564" s="845"/>
      <c r="D564" s="846"/>
      <c r="E564" s="843"/>
      <c r="F564" s="843"/>
      <c r="G564" s="843"/>
      <c r="H564" s="846"/>
      <c r="I564" s="846"/>
      <c r="J564" s="846"/>
      <c r="K564" s="847"/>
      <c r="L564" s="848"/>
      <c r="M564" s="843"/>
      <c r="N564" s="843"/>
      <c r="O564" s="843"/>
      <c r="P564" s="843"/>
      <c r="Q564" s="843"/>
      <c r="R564" s="843"/>
      <c r="S564" s="843"/>
      <c r="T564" s="843"/>
      <c r="U564" s="843"/>
      <c r="V564" s="843"/>
      <c r="W564" s="843"/>
      <c r="X564" s="843"/>
      <c r="Y564" s="843"/>
      <c r="Z564" s="1060"/>
      <c r="AA564" s="1060"/>
      <c r="AB564" s="843"/>
      <c r="AC564" s="843"/>
      <c r="AD564" s="843"/>
      <c r="AE564" s="843"/>
      <c r="AF564" s="843"/>
      <c r="AG564" s="843"/>
      <c r="AH564" s="843"/>
      <c r="AI564" s="843"/>
      <c r="AJ564" s="843"/>
      <c r="AK564" s="843"/>
      <c r="AL564" s="843"/>
      <c r="AM564" s="843"/>
      <c r="AN564" s="843"/>
    </row>
    <row r="565" spans="1:40" ht="15.75" customHeight="1">
      <c r="A565" s="843"/>
      <c r="B565" s="844"/>
      <c r="C565" s="845"/>
      <c r="D565" s="846"/>
      <c r="E565" s="843"/>
      <c r="F565" s="843"/>
      <c r="G565" s="843"/>
      <c r="H565" s="846"/>
      <c r="I565" s="846"/>
      <c r="J565" s="846"/>
      <c r="K565" s="847"/>
      <c r="L565" s="848"/>
      <c r="M565" s="843"/>
      <c r="N565" s="843"/>
      <c r="O565" s="843"/>
      <c r="P565" s="843"/>
      <c r="Q565" s="843"/>
      <c r="R565" s="843"/>
      <c r="S565" s="843"/>
      <c r="T565" s="843"/>
      <c r="U565" s="843"/>
      <c r="V565" s="843"/>
      <c r="W565" s="843"/>
      <c r="X565" s="843"/>
      <c r="Y565" s="843"/>
      <c r="Z565" s="1060"/>
      <c r="AA565" s="1060"/>
      <c r="AB565" s="843"/>
      <c r="AC565" s="843"/>
      <c r="AD565" s="843"/>
      <c r="AE565" s="843"/>
      <c r="AF565" s="843"/>
      <c r="AG565" s="843"/>
      <c r="AH565" s="843"/>
      <c r="AI565" s="843"/>
      <c r="AJ565" s="843"/>
      <c r="AK565" s="843"/>
      <c r="AL565" s="843"/>
      <c r="AM565" s="843"/>
      <c r="AN565" s="843"/>
    </row>
    <row r="566" spans="1:40" ht="15.75" customHeight="1">
      <c r="A566" s="843"/>
      <c r="B566" s="844"/>
      <c r="C566" s="845"/>
      <c r="D566" s="846"/>
      <c r="E566" s="843"/>
      <c r="F566" s="843"/>
      <c r="G566" s="843"/>
      <c r="H566" s="846"/>
      <c r="I566" s="846"/>
      <c r="J566" s="846"/>
      <c r="K566" s="847"/>
      <c r="L566" s="848"/>
      <c r="M566" s="843"/>
      <c r="N566" s="843"/>
      <c r="O566" s="843"/>
      <c r="P566" s="843"/>
      <c r="Q566" s="843"/>
      <c r="R566" s="843"/>
      <c r="S566" s="843"/>
      <c r="T566" s="843"/>
      <c r="U566" s="843"/>
      <c r="V566" s="843"/>
      <c r="W566" s="843"/>
      <c r="X566" s="843"/>
      <c r="Y566" s="843"/>
      <c r="Z566" s="1060"/>
      <c r="AA566" s="1060"/>
      <c r="AB566" s="843"/>
      <c r="AC566" s="843"/>
      <c r="AD566" s="843"/>
      <c r="AE566" s="843"/>
      <c r="AF566" s="843"/>
      <c r="AG566" s="843"/>
      <c r="AH566" s="843"/>
      <c r="AI566" s="843"/>
      <c r="AJ566" s="843"/>
      <c r="AK566" s="843"/>
      <c r="AL566" s="843"/>
      <c r="AM566" s="843"/>
      <c r="AN566" s="843"/>
    </row>
    <row r="567" spans="1:40" ht="15.75" customHeight="1">
      <c r="A567" s="843"/>
      <c r="B567" s="844"/>
      <c r="C567" s="845"/>
      <c r="D567" s="846"/>
      <c r="E567" s="843"/>
      <c r="F567" s="843"/>
      <c r="G567" s="843"/>
      <c r="H567" s="846"/>
      <c r="I567" s="846"/>
      <c r="J567" s="846"/>
      <c r="K567" s="847"/>
      <c r="L567" s="848"/>
      <c r="M567" s="843"/>
      <c r="N567" s="843"/>
      <c r="O567" s="843"/>
      <c r="P567" s="843"/>
      <c r="Q567" s="843"/>
      <c r="R567" s="843"/>
      <c r="S567" s="843"/>
      <c r="T567" s="843"/>
      <c r="U567" s="843"/>
      <c r="V567" s="843"/>
      <c r="W567" s="843"/>
      <c r="X567" s="843"/>
      <c r="Y567" s="843"/>
      <c r="Z567" s="1060"/>
      <c r="AA567" s="1060"/>
      <c r="AB567" s="843"/>
      <c r="AC567" s="843"/>
      <c r="AD567" s="843"/>
      <c r="AE567" s="843"/>
      <c r="AF567" s="843"/>
      <c r="AG567" s="843"/>
      <c r="AH567" s="843"/>
      <c r="AI567" s="843"/>
      <c r="AJ567" s="843"/>
      <c r="AK567" s="843"/>
      <c r="AL567" s="843"/>
      <c r="AM567" s="843"/>
      <c r="AN567" s="843"/>
    </row>
    <row r="568" spans="1:40" ht="15.75" customHeight="1">
      <c r="A568" s="843"/>
      <c r="B568" s="844"/>
      <c r="C568" s="845"/>
      <c r="D568" s="846"/>
      <c r="E568" s="843"/>
      <c r="F568" s="843"/>
      <c r="G568" s="843"/>
      <c r="H568" s="846"/>
      <c r="I568" s="846"/>
      <c r="J568" s="846"/>
      <c r="K568" s="847"/>
      <c r="L568" s="848"/>
      <c r="M568" s="843"/>
      <c r="N568" s="843"/>
      <c r="O568" s="843"/>
      <c r="P568" s="843"/>
      <c r="Q568" s="843"/>
      <c r="R568" s="843"/>
      <c r="S568" s="843"/>
      <c r="T568" s="843"/>
      <c r="U568" s="843"/>
      <c r="V568" s="843"/>
      <c r="W568" s="843"/>
      <c r="X568" s="843"/>
      <c r="Y568" s="843"/>
      <c r="Z568" s="1060"/>
      <c r="AA568" s="1060"/>
      <c r="AB568" s="843"/>
      <c r="AC568" s="843"/>
      <c r="AD568" s="843"/>
      <c r="AE568" s="843"/>
      <c r="AF568" s="843"/>
      <c r="AG568" s="843"/>
      <c r="AH568" s="843"/>
      <c r="AI568" s="843"/>
      <c r="AJ568" s="843"/>
      <c r="AK568" s="843"/>
      <c r="AL568" s="843"/>
      <c r="AM568" s="843"/>
      <c r="AN568" s="843"/>
    </row>
    <row r="569" spans="1:40" ht="15.75" customHeight="1">
      <c r="A569" s="843"/>
      <c r="B569" s="844"/>
      <c r="C569" s="845"/>
      <c r="D569" s="846"/>
      <c r="E569" s="843"/>
      <c r="F569" s="843"/>
      <c r="G569" s="843"/>
      <c r="H569" s="846"/>
      <c r="I569" s="846"/>
      <c r="J569" s="846"/>
      <c r="K569" s="847"/>
      <c r="L569" s="848"/>
      <c r="M569" s="843"/>
      <c r="N569" s="843"/>
      <c r="O569" s="843"/>
      <c r="P569" s="843"/>
      <c r="Q569" s="843"/>
      <c r="R569" s="843"/>
      <c r="S569" s="843"/>
      <c r="T569" s="843"/>
      <c r="U569" s="843"/>
      <c r="V569" s="843"/>
      <c r="W569" s="843"/>
      <c r="X569" s="843"/>
      <c r="Y569" s="843"/>
      <c r="Z569" s="1060"/>
      <c r="AA569" s="1060"/>
      <c r="AB569" s="843"/>
      <c r="AC569" s="843"/>
      <c r="AD569" s="843"/>
      <c r="AE569" s="843"/>
      <c r="AF569" s="843"/>
      <c r="AG569" s="843"/>
      <c r="AH569" s="843"/>
      <c r="AI569" s="843"/>
      <c r="AJ569" s="843"/>
      <c r="AK569" s="843"/>
      <c r="AL569" s="843"/>
      <c r="AM569" s="843"/>
      <c r="AN569" s="843"/>
    </row>
    <row r="570" spans="1:40" ht="15.75" customHeight="1">
      <c r="A570" s="843"/>
      <c r="B570" s="844"/>
      <c r="C570" s="845"/>
      <c r="D570" s="846"/>
      <c r="E570" s="843"/>
      <c r="F570" s="843"/>
      <c r="G570" s="843"/>
      <c r="H570" s="846"/>
      <c r="I570" s="846"/>
      <c r="J570" s="846"/>
      <c r="K570" s="847"/>
      <c r="L570" s="848"/>
      <c r="M570" s="843"/>
      <c r="N570" s="843"/>
      <c r="O570" s="843"/>
      <c r="P570" s="843"/>
      <c r="Q570" s="843"/>
      <c r="R570" s="843"/>
      <c r="S570" s="843"/>
      <c r="T570" s="843"/>
      <c r="U570" s="843"/>
      <c r="V570" s="843"/>
      <c r="W570" s="843"/>
      <c r="X570" s="843"/>
      <c r="Y570" s="843"/>
      <c r="Z570" s="1060"/>
      <c r="AA570" s="1060"/>
      <c r="AB570" s="843"/>
      <c r="AC570" s="843"/>
      <c r="AD570" s="843"/>
      <c r="AE570" s="843"/>
      <c r="AF570" s="843"/>
      <c r="AG570" s="843"/>
      <c r="AH570" s="843"/>
      <c r="AI570" s="843"/>
      <c r="AJ570" s="843"/>
      <c r="AK570" s="843"/>
      <c r="AL570" s="843"/>
      <c r="AM570" s="843"/>
      <c r="AN570" s="843"/>
    </row>
    <row r="571" spans="1:40" ht="15.75" customHeight="1">
      <c r="A571" s="843"/>
      <c r="B571" s="844"/>
      <c r="C571" s="845"/>
      <c r="D571" s="846"/>
      <c r="E571" s="843"/>
      <c r="F571" s="843"/>
      <c r="G571" s="843"/>
      <c r="H571" s="846"/>
      <c r="I571" s="846"/>
      <c r="J571" s="846"/>
      <c r="K571" s="847"/>
      <c r="L571" s="848"/>
      <c r="M571" s="843"/>
      <c r="N571" s="843"/>
      <c r="O571" s="843"/>
      <c r="P571" s="843"/>
      <c r="Q571" s="843"/>
      <c r="R571" s="843"/>
      <c r="S571" s="843"/>
      <c r="T571" s="843"/>
      <c r="U571" s="843"/>
      <c r="V571" s="843"/>
      <c r="W571" s="843"/>
      <c r="X571" s="843"/>
      <c r="Y571" s="843"/>
      <c r="Z571" s="1060"/>
      <c r="AA571" s="1060"/>
      <c r="AB571" s="843"/>
      <c r="AC571" s="843"/>
      <c r="AD571" s="843"/>
      <c r="AE571" s="843"/>
      <c r="AF571" s="843"/>
      <c r="AG571" s="843"/>
      <c r="AH571" s="843"/>
      <c r="AI571" s="843"/>
      <c r="AJ571" s="843"/>
      <c r="AK571" s="843"/>
      <c r="AL571" s="843"/>
      <c r="AM571" s="843"/>
      <c r="AN571" s="843"/>
    </row>
    <row r="572" spans="1:40" ht="15.75" customHeight="1">
      <c r="A572" s="843"/>
      <c r="B572" s="844"/>
      <c r="C572" s="845"/>
      <c r="D572" s="846"/>
      <c r="E572" s="843"/>
      <c r="F572" s="843"/>
      <c r="G572" s="843"/>
      <c r="H572" s="846"/>
      <c r="I572" s="846"/>
      <c r="J572" s="846"/>
      <c r="K572" s="847"/>
      <c r="L572" s="848"/>
      <c r="M572" s="843"/>
      <c r="N572" s="843"/>
      <c r="O572" s="843"/>
      <c r="P572" s="843"/>
      <c r="Q572" s="843"/>
      <c r="R572" s="843"/>
      <c r="S572" s="843"/>
      <c r="T572" s="843"/>
      <c r="U572" s="843"/>
      <c r="V572" s="843"/>
      <c r="W572" s="843"/>
      <c r="X572" s="843"/>
      <c r="Y572" s="843"/>
      <c r="Z572" s="1060"/>
      <c r="AA572" s="1060"/>
      <c r="AB572" s="843"/>
      <c r="AC572" s="843"/>
      <c r="AD572" s="843"/>
      <c r="AE572" s="843"/>
      <c r="AF572" s="843"/>
      <c r="AG572" s="843"/>
      <c r="AH572" s="843"/>
      <c r="AI572" s="843"/>
      <c r="AJ572" s="843"/>
      <c r="AK572" s="843"/>
      <c r="AL572" s="843"/>
      <c r="AM572" s="843"/>
      <c r="AN572" s="843"/>
    </row>
    <row r="573" spans="1:40" ht="15.75" customHeight="1">
      <c r="A573" s="843"/>
      <c r="B573" s="844"/>
      <c r="C573" s="845"/>
      <c r="D573" s="846"/>
      <c r="E573" s="843"/>
      <c r="F573" s="843"/>
      <c r="G573" s="843"/>
      <c r="H573" s="846"/>
      <c r="I573" s="846"/>
      <c r="J573" s="846"/>
      <c r="K573" s="847"/>
      <c r="L573" s="848"/>
      <c r="M573" s="843"/>
      <c r="N573" s="843"/>
      <c r="O573" s="843"/>
      <c r="P573" s="843"/>
      <c r="Q573" s="843"/>
      <c r="R573" s="843"/>
      <c r="S573" s="843"/>
      <c r="T573" s="843"/>
      <c r="U573" s="843"/>
      <c r="V573" s="843"/>
      <c r="W573" s="843"/>
      <c r="X573" s="843"/>
      <c r="Y573" s="843"/>
      <c r="Z573" s="1060"/>
      <c r="AA573" s="1060"/>
      <c r="AB573" s="843"/>
      <c r="AC573" s="843"/>
      <c r="AD573" s="843"/>
      <c r="AE573" s="843"/>
      <c r="AF573" s="843"/>
      <c r="AG573" s="843"/>
      <c r="AH573" s="843"/>
      <c r="AI573" s="843"/>
      <c r="AJ573" s="843"/>
      <c r="AK573" s="843"/>
      <c r="AL573" s="843"/>
      <c r="AM573" s="843"/>
      <c r="AN573" s="843"/>
    </row>
    <row r="574" spans="1:40" ht="15.75" customHeight="1">
      <c r="A574" s="843"/>
      <c r="B574" s="844"/>
      <c r="C574" s="845"/>
      <c r="D574" s="846"/>
      <c r="E574" s="843"/>
      <c r="F574" s="843"/>
      <c r="G574" s="843"/>
      <c r="H574" s="846"/>
      <c r="I574" s="846"/>
      <c r="J574" s="846"/>
      <c r="K574" s="847"/>
      <c r="L574" s="848"/>
      <c r="M574" s="843"/>
      <c r="N574" s="843"/>
      <c r="O574" s="843"/>
      <c r="P574" s="843"/>
      <c r="Q574" s="843"/>
      <c r="R574" s="843"/>
      <c r="S574" s="843"/>
      <c r="T574" s="843"/>
      <c r="U574" s="843"/>
      <c r="V574" s="843"/>
      <c r="W574" s="843"/>
      <c r="X574" s="843"/>
      <c r="Y574" s="843"/>
      <c r="Z574" s="1060"/>
      <c r="AA574" s="1060"/>
      <c r="AB574" s="843"/>
      <c r="AC574" s="843"/>
      <c r="AD574" s="843"/>
      <c r="AE574" s="843"/>
      <c r="AF574" s="843"/>
      <c r="AG574" s="843"/>
      <c r="AH574" s="843"/>
      <c r="AI574" s="843"/>
      <c r="AJ574" s="843"/>
      <c r="AK574" s="843"/>
      <c r="AL574" s="843"/>
      <c r="AM574" s="843"/>
      <c r="AN574" s="843"/>
    </row>
    <row r="575" spans="1:40" ht="15.75" customHeight="1">
      <c r="A575" s="843"/>
      <c r="B575" s="844"/>
      <c r="C575" s="845"/>
      <c r="D575" s="846"/>
      <c r="E575" s="843"/>
      <c r="F575" s="843"/>
      <c r="G575" s="843"/>
      <c r="H575" s="846"/>
      <c r="I575" s="846"/>
      <c r="J575" s="846"/>
      <c r="K575" s="847"/>
      <c r="L575" s="848"/>
      <c r="M575" s="843"/>
      <c r="N575" s="843"/>
      <c r="O575" s="843"/>
      <c r="P575" s="843"/>
      <c r="Q575" s="843"/>
      <c r="R575" s="843"/>
      <c r="S575" s="843"/>
      <c r="T575" s="843"/>
      <c r="U575" s="843"/>
      <c r="V575" s="843"/>
      <c r="W575" s="843"/>
      <c r="X575" s="843"/>
      <c r="Y575" s="843"/>
      <c r="Z575" s="1060"/>
      <c r="AA575" s="1060"/>
      <c r="AB575" s="843"/>
      <c r="AC575" s="843"/>
      <c r="AD575" s="843"/>
      <c r="AE575" s="843"/>
      <c r="AF575" s="843"/>
      <c r="AG575" s="843"/>
      <c r="AH575" s="843"/>
      <c r="AI575" s="843"/>
      <c r="AJ575" s="843"/>
      <c r="AK575" s="843"/>
      <c r="AL575" s="843"/>
      <c r="AM575" s="843"/>
      <c r="AN575" s="843"/>
    </row>
    <row r="576" spans="1:40" ht="15.75" customHeight="1">
      <c r="A576" s="843"/>
      <c r="B576" s="844"/>
      <c r="C576" s="845"/>
      <c r="D576" s="846"/>
      <c r="E576" s="843"/>
      <c r="F576" s="843"/>
      <c r="G576" s="843"/>
      <c r="H576" s="846"/>
      <c r="I576" s="846"/>
      <c r="J576" s="846"/>
      <c r="K576" s="847"/>
      <c r="L576" s="848"/>
      <c r="M576" s="843"/>
      <c r="N576" s="843"/>
      <c r="O576" s="843"/>
      <c r="P576" s="843"/>
      <c r="Q576" s="843"/>
      <c r="R576" s="843"/>
      <c r="S576" s="843"/>
      <c r="T576" s="843"/>
      <c r="U576" s="843"/>
      <c r="V576" s="843"/>
      <c r="W576" s="843"/>
      <c r="X576" s="843"/>
      <c r="Y576" s="843"/>
      <c r="Z576" s="1060"/>
      <c r="AA576" s="1060"/>
      <c r="AB576" s="843"/>
      <c r="AC576" s="843"/>
      <c r="AD576" s="843"/>
      <c r="AE576" s="843"/>
      <c r="AF576" s="843"/>
      <c r="AG576" s="843"/>
      <c r="AH576" s="843"/>
      <c r="AI576" s="843"/>
      <c r="AJ576" s="843"/>
      <c r="AK576" s="843"/>
      <c r="AL576" s="843"/>
      <c r="AM576" s="843"/>
      <c r="AN576" s="843"/>
    </row>
    <row r="577" spans="1:40" ht="15.75" customHeight="1">
      <c r="A577" s="843"/>
      <c r="B577" s="844"/>
      <c r="C577" s="845"/>
      <c r="D577" s="846"/>
      <c r="E577" s="843"/>
      <c r="F577" s="843"/>
      <c r="G577" s="843"/>
      <c r="H577" s="846"/>
      <c r="I577" s="846"/>
      <c r="J577" s="846"/>
      <c r="K577" s="847"/>
      <c r="L577" s="848"/>
      <c r="M577" s="843"/>
      <c r="N577" s="843"/>
      <c r="O577" s="843"/>
      <c r="P577" s="843"/>
      <c r="Q577" s="843"/>
      <c r="R577" s="843"/>
      <c r="S577" s="843"/>
      <c r="T577" s="843"/>
      <c r="U577" s="843"/>
      <c r="V577" s="843"/>
      <c r="W577" s="843"/>
      <c r="X577" s="843"/>
      <c r="Y577" s="843"/>
      <c r="Z577" s="1060"/>
      <c r="AA577" s="1060"/>
      <c r="AB577" s="843"/>
      <c r="AC577" s="843"/>
      <c r="AD577" s="843"/>
      <c r="AE577" s="843"/>
      <c r="AF577" s="843"/>
      <c r="AG577" s="843"/>
      <c r="AH577" s="843"/>
      <c r="AI577" s="843"/>
      <c r="AJ577" s="843"/>
      <c r="AK577" s="843"/>
      <c r="AL577" s="843"/>
      <c r="AM577" s="843"/>
      <c r="AN577" s="843"/>
    </row>
    <row r="578" spans="1:40" ht="15.75" customHeight="1">
      <c r="A578" s="843"/>
      <c r="B578" s="844"/>
      <c r="C578" s="845"/>
      <c r="D578" s="846"/>
      <c r="E578" s="843"/>
      <c r="F578" s="843"/>
      <c r="G578" s="843"/>
      <c r="H578" s="846"/>
      <c r="I578" s="846"/>
      <c r="J578" s="846"/>
      <c r="K578" s="847"/>
      <c r="L578" s="848"/>
      <c r="M578" s="843"/>
      <c r="N578" s="843"/>
      <c r="O578" s="843"/>
      <c r="P578" s="843"/>
      <c r="Q578" s="843"/>
      <c r="R578" s="843"/>
      <c r="S578" s="843"/>
      <c r="T578" s="843"/>
      <c r="U578" s="843"/>
      <c r="V578" s="843"/>
      <c r="W578" s="843"/>
      <c r="X578" s="843"/>
      <c r="Y578" s="843"/>
      <c r="Z578" s="1060"/>
      <c r="AA578" s="1060"/>
      <c r="AB578" s="843"/>
      <c r="AC578" s="843"/>
      <c r="AD578" s="843"/>
      <c r="AE578" s="843"/>
      <c r="AF578" s="843"/>
      <c r="AG578" s="843"/>
      <c r="AH578" s="843"/>
      <c r="AI578" s="843"/>
      <c r="AJ578" s="843"/>
      <c r="AK578" s="843"/>
      <c r="AL578" s="843"/>
      <c r="AM578" s="843"/>
      <c r="AN578" s="843"/>
    </row>
    <row r="579" spans="1:40" ht="15.75" customHeight="1">
      <c r="A579" s="843"/>
      <c r="B579" s="844"/>
      <c r="C579" s="845"/>
      <c r="D579" s="846"/>
      <c r="E579" s="843"/>
      <c r="F579" s="843"/>
      <c r="G579" s="843"/>
      <c r="H579" s="846"/>
      <c r="I579" s="846"/>
      <c r="J579" s="846"/>
      <c r="K579" s="847"/>
      <c r="L579" s="848"/>
      <c r="M579" s="843"/>
      <c r="N579" s="843"/>
      <c r="O579" s="843"/>
      <c r="P579" s="843"/>
      <c r="Q579" s="843"/>
      <c r="R579" s="843"/>
      <c r="S579" s="843"/>
      <c r="T579" s="843"/>
      <c r="U579" s="843"/>
      <c r="V579" s="843"/>
      <c r="W579" s="843"/>
      <c r="X579" s="843"/>
      <c r="Y579" s="843"/>
      <c r="Z579" s="1060"/>
      <c r="AA579" s="1060"/>
      <c r="AB579" s="843"/>
      <c r="AC579" s="843"/>
      <c r="AD579" s="843"/>
      <c r="AE579" s="843"/>
      <c r="AF579" s="843"/>
      <c r="AG579" s="843"/>
      <c r="AH579" s="843"/>
      <c r="AI579" s="843"/>
      <c r="AJ579" s="843"/>
      <c r="AK579" s="843"/>
      <c r="AL579" s="843"/>
      <c r="AM579" s="843"/>
      <c r="AN579" s="843"/>
    </row>
    <row r="580" spans="1:40" ht="15.75" customHeight="1">
      <c r="A580" s="843"/>
      <c r="B580" s="844"/>
      <c r="C580" s="845"/>
      <c r="D580" s="846"/>
      <c r="E580" s="843"/>
      <c r="F580" s="843"/>
      <c r="G580" s="843"/>
      <c r="H580" s="846"/>
      <c r="I580" s="846"/>
      <c r="J580" s="846"/>
      <c r="K580" s="847"/>
      <c r="L580" s="848"/>
      <c r="M580" s="843"/>
      <c r="N580" s="843"/>
      <c r="O580" s="843"/>
      <c r="P580" s="843"/>
      <c r="Q580" s="843"/>
      <c r="R580" s="843"/>
      <c r="S580" s="843"/>
      <c r="T580" s="843"/>
      <c r="U580" s="843"/>
      <c r="V580" s="843"/>
      <c r="W580" s="843"/>
      <c r="X580" s="843"/>
      <c r="Y580" s="843"/>
      <c r="Z580" s="1060"/>
      <c r="AA580" s="1060"/>
      <c r="AB580" s="843"/>
      <c r="AC580" s="843"/>
      <c r="AD580" s="843"/>
      <c r="AE580" s="843"/>
      <c r="AF580" s="843"/>
      <c r="AG580" s="843"/>
      <c r="AH580" s="843"/>
      <c r="AI580" s="843"/>
      <c r="AJ580" s="843"/>
      <c r="AK580" s="843"/>
      <c r="AL580" s="843"/>
      <c r="AM580" s="843"/>
      <c r="AN580" s="843"/>
    </row>
    <row r="581" spans="1:40" ht="15.75" customHeight="1">
      <c r="A581" s="843"/>
      <c r="B581" s="844"/>
      <c r="C581" s="845"/>
      <c r="D581" s="846"/>
      <c r="E581" s="843"/>
      <c r="F581" s="843"/>
      <c r="G581" s="843"/>
      <c r="H581" s="846"/>
      <c r="I581" s="846"/>
      <c r="J581" s="846"/>
      <c r="K581" s="847"/>
      <c r="L581" s="848"/>
      <c r="M581" s="843"/>
      <c r="N581" s="843"/>
      <c r="O581" s="843"/>
      <c r="P581" s="843"/>
      <c r="Q581" s="843"/>
      <c r="R581" s="843"/>
      <c r="S581" s="843"/>
      <c r="T581" s="843"/>
      <c r="U581" s="843"/>
      <c r="V581" s="843"/>
      <c r="W581" s="843"/>
      <c r="X581" s="843"/>
      <c r="Y581" s="843"/>
      <c r="Z581" s="1060"/>
      <c r="AA581" s="1060"/>
      <c r="AB581" s="843"/>
      <c r="AC581" s="843"/>
      <c r="AD581" s="843"/>
      <c r="AE581" s="843"/>
      <c r="AF581" s="843"/>
      <c r="AG581" s="843"/>
      <c r="AH581" s="843"/>
      <c r="AI581" s="843"/>
      <c r="AJ581" s="843"/>
      <c r="AK581" s="843"/>
      <c r="AL581" s="843"/>
      <c r="AM581" s="843"/>
      <c r="AN581" s="843"/>
    </row>
    <row r="582" spans="1:40" ht="15.75" customHeight="1">
      <c r="A582" s="843"/>
      <c r="B582" s="844"/>
      <c r="C582" s="845"/>
      <c r="D582" s="846"/>
      <c r="E582" s="843"/>
      <c r="F582" s="843"/>
      <c r="G582" s="843"/>
      <c r="H582" s="846"/>
      <c r="I582" s="846"/>
      <c r="J582" s="846"/>
      <c r="K582" s="847"/>
      <c r="L582" s="848"/>
      <c r="M582" s="843"/>
      <c r="N582" s="843"/>
      <c r="O582" s="843"/>
      <c r="P582" s="843"/>
      <c r="Q582" s="843"/>
      <c r="R582" s="843"/>
      <c r="S582" s="843"/>
      <c r="T582" s="843"/>
      <c r="U582" s="843"/>
      <c r="V582" s="843"/>
      <c r="W582" s="843"/>
      <c r="X582" s="843"/>
      <c r="Y582" s="843"/>
      <c r="Z582" s="1060"/>
      <c r="AA582" s="1060"/>
      <c r="AB582" s="843"/>
      <c r="AC582" s="843"/>
      <c r="AD582" s="843"/>
      <c r="AE582" s="843"/>
      <c r="AF582" s="843"/>
      <c r="AG582" s="843"/>
      <c r="AH582" s="843"/>
      <c r="AI582" s="843"/>
      <c r="AJ582" s="843"/>
      <c r="AK582" s="843"/>
      <c r="AL582" s="843"/>
      <c r="AM582" s="843"/>
      <c r="AN582" s="843"/>
    </row>
    <row r="583" spans="1:40" ht="15.75" customHeight="1">
      <c r="A583" s="843"/>
      <c r="B583" s="844"/>
      <c r="C583" s="845"/>
      <c r="D583" s="846"/>
      <c r="E583" s="843"/>
      <c r="F583" s="843"/>
      <c r="G583" s="843"/>
      <c r="H583" s="846"/>
      <c r="I583" s="846"/>
      <c r="J583" s="846"/>
      <c r="K583" s="847"/>
      <c r="L583" s="848"/>
      <c r="M583" s="843"/>
      <c r="N583" s="843"/>
      <c r="O583" s="843"/>
      <c r="P583" s="843"/>
      <c r="Q583" s="843"/>
      <c r="R583" s="843"/>
      <c r="S583" s="843"/>
      <c r="T583" s="843"/>
      <c r="U583" s="843"/>
      <c r="V583" s="843"/>
      <c r="W583" s="843"/>
      <c r="X583" s="843"/>
      <c r="Y583" s="843"/>
      <c r="Z583" s="1060"/>
      <c r="AA583" s="1060"/>
      <c r="AB583" s="843"/>
      <c r="AC583" s="843"/>
      <c r="AD583" s="843"/>
      <c r="AE583" s="843"/>
      <c r="AF583" s="843"/>
      <c r="AG583" s="843"/>
      <c r="AH583" s="843"/>
      <c r="AI583" s="843"/>
      <c r="AJ583" s="843"/>
      <c r="AK583" s="843"/>
      <c r="AL583" s="843"/>
      <c r="AM583" s="843"/>
      <c r="AN583" s="843"/>
    </row>
    <row r="584" spans="1:40" ht="15.75" customHeight="1">
      <c r="A584" s="843"/>
      <c r="B584" s="844"/>
      <c r="C584" s="845"/>
      <c r="D584" s="846"/>
      <c r="E584" s="843"/>
      <c r="F584" s="843"/>
      <c r="G584" s="843"/>
      <c r="H584" s="846"/>
      <c r="I584" s="846"/>
      <c r="J584" s="846"/>
      <c r="K584" s="847"/>
      <c r="L584" s="848"/>
      <c r="M584" s="843"/>
      <c r="N584" s="843"/>
      <c r="O584" s="843"/>
      <c r="P584" s="843"/>
      <c r="Q584" s="843"/>
      <c r="R584" s="843"/>
      <c r="S584" s="843"/>
      <c r="T584" s="843"/>
      <c r="U584" s="843"/>
      <c r="V584" s="843"/>
      <c r="W584" s="843"/>
      <c r="X584" s="843"/>
      <c r="Y584" s="843"/>
      <c r="Z584" s="1060"/>
      <c r="AA584" s="1060"/>
      <c r="AB584" s="843"/>
      <c r="AC584" s="843"/>
      <c r="AD584" s="843"/>
      <c r="AE584" s="843"/>
      <c r="AF584" s="843"/>
      <c r="AG584" s="843"/>
      <c r="AH584" s="843"/>
      <c r="AI584" s="843"/>
      <c r="AJ584" s="843"/>
      <c r="AK584" s="843"/>
      <c r="AL584" s="843"/>
      <c r="AM584" s="843"/>
      <c r="AN584" s="843"/>
    </row>
    <row r="585" spans="1:40" ht="15.75" customHeight="1">
      <c r="A585" s="843"/>
      <c r="B585" s="844"/>
      <c r="C585" s="845"/>
      <c r="D585" s="846"/>
      <c r="E585" s="843"/>
      <c r="F585" s="843"/>
      <c r="G585" s="843"/>
      <c r="H585" s="846"/>
      <c r="I585" s="846"/>
      <c r="J585" s="846"/>
      <c r="K585" s="847"/>
      <c r="L585" s="848"/>
      <c r="M585" s="843"/>
      <c r="N585" s="843"/>
      <c r="O585" s="843"/>
      <c r="P585" s="843"/>
      <c r="Q585" s="843"/>
      <c r="R585" s="843"/>
      <c r="S585" s="843"/>
      <c r="T585" s="843"/>
      <c r="U585" s="843"/>
      <c r="V585" s="843"/>
      <c r="W585" s="843"/>
      <c r="X585" s="843"/>
      <c r="Y585" s="843"/>
      <c r="Z585" s="1060"/>
      <c r="AA585" s="1060"/>
      <c r="AB585" s="843"/>
      <c r="AC585" s="843"/>
      <c r="AD585" s="843"/>
      <c r="AE585" s="843"/>
      <c r="AF585" s="843"/>
      <c r="AG585" s="843"/>
      <c r="AH585" s="843"/>
      <c r="AI585" s="843"/>
      <c r="AJ585" s="843"/>
      <c r="AK585" s="843"/>
      <c r="AL585" s="843"/>
      <c r="AM585" s="843"/>
      <c r="AN585" s="843"/>
    </row>
    <row r="586" spans="1:40" ht="15.75" customHeight="1">
      <c r="A586" s="843"/>
      <c r="B586" s="844"/>
      <c r="C586" s="845"/>
      <c r="D586" s="846"/>
      <c r="E586" s="843"/>
      <c r="F586" s="843"/>
      <c r="G586" s="843"/>
      <c r="H586" s="846"/>
      <c r="I586" s="846"/>
      <c r="J586" s="846"/>
      <c r="K586" s="847"/>
      <c r="L586" s="848"/>
      <c r="M586" s="843"/>
      <c r="N586" s="843"/>
      <c r="O586" s="843"/>
      <c r="P586" s="843"/>
      <c r="Q586" s="843"/>
      <c r="R586" s="843"/>
      <c r="S586" s="843"/>
      <c r="T586" s="843"/>
      <c r="U586" s="843"/>
      <c r="V586" s="843"/>
      <c r="W586" s="843"/>
      <c r="X586" s="843"/>
      <c r="Y586" s="843"/>
      <c r="Z586" s="1060"/>
      <c r="AA586" s="1060"/>
      <c r="AB586" s="843"/>
      <c r="AC586" s="843"/>
      <c r="AD586" s="843"/>
      <c r="AE586" s="843"/>
      <c r="AF586" s="843"/>
      <c r="AG586" s="843"/>
      <c r="AH586" s="843"/>
      <c r="AI586" s="843"/>
      <c r="AJ586" s="843"/>
      <c r="AK586" s="843"/>
      <c r="AL586" s="843"/>
      <c r="AM586" s="843"/>
      <c r="AN586" s="843"/>
    </row>
    <row r="587" spans="1:40" ht="15.75" customHeight="1">
      <c r="A587" s="843"/>
      <c r="B587" s="844"/>
      <c r="C587" s="845"/>
      <c r="D587" s="846"/>
      <c r="E587" s="843"/>
      <c r="F587" s="843"/>
      <c r="G587" s="843"/>
      <c r="H587" s="846"/>
      <c r="I587" s="846"/>
      <c r="J587" s="846"/>
      <c r="K587" s="847"/>
      <c r="L587" s="848"/>
      <c r="M587" s="843"/>
      <c r="N587" s="843"/>
      <c r="O587" s="843"/>
      <c r="P587" s="843"/>
      <c r="Q587" s="843"/>
      <c r="R587" s="843"/>
      <c r="S587" s="843"/>
      <c r="T587" s="843"/>
      <c r="U587" s="843"/>
      <c r="V587" s="843"/>
      <c r="W587" s="843"/>
      <c r="X587" s="843"/>
      <c r="Y587" s="843"/>
      <c r="Z587" s="1060"/>
      <c r="AA587" s="1060"/>
      <c r="AB587" s="843"/>
      <c r="AC587" s="843"/>
      <c r="AD587" s="843"/>
      <c r="AE587" s="843"/>
      <c r="AF587" s="843"/>
      <c r="AG587" s="843"/>
      <c r="AH587" s="843"/>
      <c r="AI587" s="843"/>
      <c r="AJ587" s="843"/>
      <c r="AK587" s="843"/>
      <c r="AL587" s="843"/>
      <c r="AM587" s="843"/>
      <c r="AN587" s="843"/>
    </row>
    <row r="588" spans="1:40" ht="15.75" customHeight="1">
      <c r="A588" s="843"/>
      <c r="B588" s="844"/>
      <c r="C588" s="845"/>
      <c r="D588" s="846"/>
      <c r="E588" s="843"/>
      <c r="F588" s="843"/>
      <c r="G588" s="843"/>
      <c r="H588" s="846"/>
      <c r="I588" s="846"/>
      <c r="J588" s="846"/>
      <c r="K588" s="847"/>
      <c r="L588" s="848"/>
      <c r="M588" s="843"/>
      <c r="N588" s="843"/>
      <c r="O588" s="843"/>
      <c r="P588" s="843"/>
      <c r="Q588" s="843"/>
      <c r="R588" s="843"/>
      <c r="S588" s="843"/>
      <c r="T588" s="843"/>
      <c r="U588" s="843"/>
      <c r="V588" s="843"/>
      <c r="W588" s="843"/>
      <c r="X588" s="843"/>
      <c r="Y588" s="843"/>
      <c r="Z588" s="1060"/>
      <c r="AA588" s="1060"/>
      <c r="AB588" s="843"/>
      <c r="AC588" s="843"/>
      <c r="AD588" s="843"/>
      <c r="AE588" s="843"/>
      <c r="AF588" s="843"/>
      <c r="AG588" s="843"/>
      <c r="AH588" s="843"/>
      <c r="AI588" s="843"/>
      <c r="AJ588" s="843"/>
      <c r="AK588" s="843"/>
      <c r="AL588" s="843"/>
      <c r="AM588" s="843"/>
      <c r="AN588" s="843"/>
    </row>
    <row r="589" spans="1:40" ht="15.75" customHeight="1">
      <c r="A589" s="843"/>
      <c r="B589" s="844"/>
      <c r="C589" s="845"/>
      <c r="D589" s="846"/>
      <c r="E589" s="843"/>
      <c r="F589" s="843"/>
      <c r="G589" s="843"/>
      <c r="H589" s="846"/>
      <c r="I589" s="846"/>
      <c r="J589" s="846"/>
      <c r="K589" s="847"/>
      <c r="L589" s="848"/>
      <c r="M589" s="843"/>
      <c r="N589" s="843"/>
      <c r="O589" s="843"/>
      <c r="P589" s="843"/>
      <c r="Q589" s="843"/>
      <c r="R589" s="843"/>
      <c r="S589" s="843"/>
      <c r="T589" s="843"/>
      <c r="U589" s="843"/>
      <c r="V589" s="843"/>
      <c r="W589" s="843"/>
      <c r="X589" s="843"/>
      <c r="Y589" s="843"/>
      <c r="Z589" s="1060"/>
      <c r="AA589" s="1060"/>
      <c r="AB589" s="843"/>
      <c r="AC589" s="843"/>
      <c r="AD589" s="843"/>
      <c r="AE589" s="843"/>
      <c r="AF589" s="843"/>
      <c r="AG589" s="843"/>
      <c r="AH589" s="843"/>
      <c r="AI589" s="843"/>
      <c r="AJ589" s="843"/>
      <c r="AK589" s="843"/>
      <c r="AL589" s="843"/>
      <c r="AM589" s="843"/>
      <c r="AN589" s="843"/>
    </row>
    <row r="590" spans="1:40" ht="15.75" customHeight="1">
      <c r="A590" s="843"/>
      <c r="B590" s="844"/>
      <c r="C590" s="845"/>
      <c r="D590" s="846"/>
      <c r="E590" s="843"/>
      <c r="F590" s="843"/>
      <c r="G590" s="843"/>
      <c r="H590" s="846"/>
      <c r="I590" s="846"/>
      <c r="J590" s="846"/>
      <c r="K590" s="847"/>
      <c r="L590" s="848"/>
      <c r="M590" s="843"/>
      <c r="N590" s="843"/>
      <c r="O590" s="843"/>
      <c r="P590" s="843"/>
      <c r="Q590" s="843"/>
      <c r="R590" s="843"/>
      <c r="S590" s="843"/>
      <c r="T590" s="843"/>
      <c r="U590" s="843"/>
      <c r="V590" s="843"/>
      <c r="W590" s="843"/>
      <c r="X590" s="843"/>
      <c r="Y590" s="843"/>
      <c r="Z590" s="1060"/>
      <c r="AA590" s="1060"/>
      <c r="AB590" s="843"/>
      <c r="AC590" s="843"/>
      <c r="AD590" s="843"/>
      <c r="AE590" s="843"/>
      <c r="AF590" s="843"/>
      <c r="AG590" s="843"/>
      <c r="AH590" s="843"/>
      <c r="AI590" s="843"/>
      <c r="AJ590" s="843"/>
      <c r="AK590" s="843"/>
      <c r="AL590" s="843"/>
      <c r="AM590" s="843"/>
      <c r="AN590" s="843"/>
    </row>
    <row r="591" spans="1:40" ht="15.75" customHeight="1">
      <c r="A591" s="843"/>
      <c r="B591" s="844"/>
      <c r="C591" s="845"/>
      <c r="D591" s="846"/>
      <c r="E591" s="843"/>
      <c r="F591" s="843"/>
      <c r="G591" s="843"/>
      <c r="H591" s="846"/>
      <c r="I591" s="846"/>
      <c r="J591" s="846"/>
      <c r="K591" s="847"/>
      <c r="L591" s="848"/>
      <c r="M591" s="843"/>
      <c r="N591" s="843"/>
      <c r="O591" s="843"/>
      <c r="P591" s="843"/>
      <c r="Q591" s="843"/>
      <c r="R591" s="843"/>
      <c r="S591" s="843"/>
      <c r="T591" s="843"/>
      <c r="U591" s="843"/>
      <c r="V591" s="843"/>
      <c r="W591" s="843"/>
      <c r="X591" s="843"/>
      <c r="Y591" s="843"/>
      <c r="Z591" s="1060"/>
      <c r="AA591" s="1060"/>
      <c r="AB591" s="843"/>
      <c r="AC591" s="843"/>
      <c r="AD591" s="843"/>
      <c r="AE591" s="843"/>
      <c r="AF591" s="843"/>
      <c r="AG591" s="843"/>
      <c r="AH591" s="843"/>
      <c r="AI591" s="843"/>
      <c r="AJ591" s="843"/>
      <c r="AK591" s="843"/>
      <c r="AL591" s="843"/>
      <c r="AM591" s="843"/>
      <c r="AN591" s="843"/>
    </row>
    <row r="592" spans="1:40" ht="15.75" customHeight="1">
      <c r="A592" s="843"/>
      <c r="B592" s="844"/>
      <c r="C592" s="845"/>
      <c r="D592" s="846"/>
      <c r="E592" s="843"/>
      <c r="F592" s="843"/>
      <c r="G592" s="843"/>
      <c r="H592" s="846"/>
      <c r="I592" s="846"/>
      <c r="J592" s="846"/>
      <c r="K592" s="847"/>
      <c r="L592" s="848"/>
      <c r="M592" s="843"/>
      <c r="N592" s="843"/>
      <c r="O592" s="843"/>
      <c r="P592" s="843"/>
      <c r="Q592" s="843"/>
      <c r="R592" s="843"/>
      <c r="S592" s="843"/>
      <c r="T592" s="843"/>
      <c r="U592" s="843"/>
      <c r="V592" s="843"/>
      <c r="W592" s="843"/>
      <c r="X592" s="843"/>
      <c r="Y592" s="843"/>
      <c r="Z592" s="1060"/>
      <c r="AA592" s="1060"/>
      <c r="AB592" s="843"/>
      <c r="AC592" s="843"/>
      <c r="AD592" s="843"/>
      <c r="AE592" s="843"/>
      <c r="AF592" s="843"/>
      <c r="AG592" s="843"/>
      <c r="AH592" s="843"/>
      <c r="AI592" s="843"/>
      <c r="AJ592" s="843"/>
      <c r="AK592" s="843"/>
      <c r="AL592" s="843"/>
      <c r="AM592" s="843"/>
      <c r="AN592" s="843"/>
    </row>
    <row r="593" spans="1:40" ht="15.75" customHeight="1">
      <c r="A593" s="843"/>
      <c r="B593" s="844"/>
      <c r="C593" s="845"/>
      <c r="D593" s="846"/>
      <c r="E593" s="843"/>
      <c r="F593" s="843"/>
      <c r="G593" s="843"/>
      <c r="H593" s="846"/>
      <c r="I593" s="846"/>
      <c r="J593" s="846"/>
      <c r="K593" s="847"/>
      <c r="L593" s="848"/>
      <c r="M593" s="843"/>
      <c r="N593" s="843"/>
      <c r="O593" s="843"/>
      <c r="P593" s="843"/>
      <c r="Q593" s="843"/>
      <c r="R593" s="843"/>
      <c r="S593" s="843"/>
      <c r="T593" s="843"/>
      <c r="U593" s="843"/>
      <c r="V593" s="843"/>
      <c r="W593" s="843"/>
      <c r="X593" s="843"/>
      <c r="Y593" s="843"/>
      <c r="Z593" s="1060"/>
      <c r="AA593" s="1060"/>
      <c r="AB593" s="843"/>
      <c r="AC593" s="843"/>
      <c r="AD593" s="843"/>
      <c r="AE593" s="843"/>
      <c r="AF593" s="843"/>
      <c r="AG593" s="843"/>
      <c r="AH593" s="843"/>
      <c r="AI593" s="843"/>
      <c r="AJ593" s="843"/>
      <c r="AK593" s="843"/>
      <c r="AL593" s="843"/>
      <c r="AM593" s="843"/>
      <c r="AN593" s="843"/>
    </row>
    <row r="594" spans="1:40" ht="15.75" customHeight="1">
      <c r="A594" s="843"/>
      <c r="B594" s="844"/>
      <c r="C594" s="845"/>
      <c r="D594" s="846"/>
      <c r="E594" s="843"/>
      <c r="F594" s="843"/>
      <c r="G594" s="843"/>
      <c r="H594" s="846"/>
      <c r="I594" s="846"/>
      <c r="J594" s="846"/>
      <c r="K594" s="847"/>
      <c r="L594" s="848"/>
      <c r="M594" s="843"/>
      <c r="N594" s="843"/>
      <c r="O594" s="843"/>
      <c r="P594" s="843"/>
      <c r="Q594" s="843"/>
      <c r="R594" s="843"/>
      <c r="S594" s="843"/>
      <c r="T594" s="843"/>
      <c r="U594" s="843"/>
      <c r="V594" s="843"/>
      <c r="W594" s="843"/>
      <c r="X594" s="843"/>
      <c r="Y594" s="843"/>
      <c r="Z594" s="1060"/>
      <c r="AA594" s="1060"/>
      <c r="AB594" s="843"/>
      <c r="AC594" s="843"/>
      <c r="AD594" s="843"/>
      <c r="AE594" s="843"/>
      <c r="AF594" s="843"/>
      <c r="AG594" s="843"/>
      <c r="AH594" s="843"/>
      <c r="AI594" s="843"/>
      <c r="AJ594" s="843"/>
      <c r="AK594" s="843"/>
      <c r="AL594" s="843"/>
      <c r="AM594" s="843"/>
      <c r="AN594" s="843"/>
    </row>
    <row r="595" spans="1:40" ht="15.75" customHeight="1">
      <c r="A595" s="843"/>
      <c r="B595" s="844"/>
      <c r="C595" s="845"/>
      <c r="D595" s="846"/>
      <c r="E595" s="843"/>
      <c r="F595" s="843"/>
      <c r="G595" s="843"/>
      <c r="H595" s="846"/>
      <c r="I595" s="846"/>
      <c r="J595" s="846"/>
      <c r="K595" s="847"/>
      <c r="L595" s="848"/>
      <c r="M595" s="843"/>
      <c r="N595" s="843"/>
      <c r="O595" s="843"/>
      <c r="P595" s="843"/>
      <c r="Q595" s="843"/>
      <c r="R595" s="843"/>
      <c r="S595" s="843"/>
      <c r="T595" s="843"/>
      <c r="U595" s="843"/>
      <c r="V595" s="843"/>
      <c r="W595" s="843"/>
      <c r="X595" s="843"/>
      <c r="Y595" s="843"/>
      <c r="Z595" s="1060"/>
      <c r="AA595" s="1060"/>
      <c r="AB595" s="843"/>
      <c r="AC595" s="843"/>
      <c r="AD595" s="843"/>
      <c r="AE595" s="843"/>
      <c r="AF595" s="843"/>
      <c r="AG595" s="843"/>
      <c r="AH595" s="843"/>
      <c r="AI595" s="843"/>
      <c r="AJ595" s="843"/>
      <c r="AK595" s="843"/>
      <c r="AL595" s="843"/>
      <c r="AM595" s="843"/>
      <c r="AN595" s="843"/>
    </row>
    <row r="596" spans="1:40" ht="15.75" customHeight="1">
      <c r="A596" s="843"/>
      <c r="B596" s="844"/>
      <c r="C596" s="845"/>
      <c r="D596" s="846"/>
      <c r="E596" s="843"/>
      <c r="F596" s="843"/>
      <c r="G596" s="843"/>
      <c r="H596" s="846"/>
      <c r="I596" s="846"/>
      <c r="J596" s="846"/>
      <c r="K596" s="847"/>
      <c r="L596" s="848"/>
      <c r="M596" s="843"/>
      <c r="N596" s="843"/>
      <c r="O596" s="843"/>
      <c r="P596" s="843"/>
      <c r="Q596" s="843"/>
      <c r="R596" s="843"/>
      <c r="S596" s="843"/>
      <c r="T596" s="843"/>
      <c r="U596" s="843"/>
      <c r="V596" s="843"/>
      <c r="W596" s="843"/>
      <c r="X596" s="843"/>
      <c r="Y596" s="843"/>
      <c r="Z596" s="1060"/>
      <c r="AA596" s="1060"/>
      <c r="AB596" s="843"/>
      <c r="AC596" s="843"/>
      <c r="AD596" s="843"/>
      <c r="AE596" s="843"/>
      <c r="AF596" s="843"/>
      <c r="AG596" s="843"/>
      <c r="AH596" s="843"/>
      <c r="AI596" s="843"/>
      <c r="AJ596" s="843"/>
      <c r="AK596" s="843"/>
      <c r="AL596" s="843"/>
      <c r="AM596" s="843"/>
      <c r="AN596" s="843"/>
    </row>
    <row r="597" spans="1:40" ht="15.75" customHeight="1">
      <c r="A597" s="843"/>
      <c r="B597" s="844"/>
      <c r="C597" s="845"/>
      <c r="D597" s="846"/>
      <c r="E597" s="843"/>
      <c r="F597" s="843"/>
      <c r="G597" s="843"/>
      <c r="H597" s="846"/>
      <c r="I597" s="846"/>
      <c r="J597" s="846"/>
      <c r="K597" s="847"/>
      <c r="L597" s="848"/>
      <c r="M597" s="843"/>
      <c r="N597" s="843"/>
      <c r="O597" s="843"/>
      <c r="P597" s="843"/>
      <c r="Q597" s="843"/>
      <c r="R597" s="843"/>
      <c r="S597" s="843"/>
      <c r="T597" s="843"/>
      <c r="U597" s="843"/>
      <c r="V597" s="843"/>
      <c r="W597" s="843"/>
      <c r="X597" s="843"/>
      <c r="Y597" s="843"/>
      <c r="Z597" s="1060"/>
      <c r="AA597" s="1060"/>
      <c r="AB597" s="843"/>
      <c r="AC597" s="843"/>
      <c r="AD597" s="843"/>
      <c r="AE597" s="843"/>
      <c r="AF597" s="843"/>
      <c r="AG597" s="843"/>
      <c r="AH597" s="843"/>
      <c r="AI597" s="843"/>
      <c r="AJ597" s="843"/>
      <c r="AK597" s="843"/>
      <c r="AL597" s="843"/>
      <c r="AM597" s="843"/>
      <c r="AN597" s="843"/>
    </row>
    <row r="598" spans="1:40" ht="15.75" customHeight="1">
      <c r="A598" s="843"/>
      <c r="B598" s="844"/>
      <c r="C598" s="845"/>
      <c r="D598" s="846"/>
      <c r="E598" s="843"/>
      <c r="F598" s="843"/>
      <c r="G598" s="843"/>
      <c r="H598" s="846"/>
      <c r="I598" s="846"/>
      <c r="J598" s="846"/>
      <c r="K598" s="847"/>
      <c r="L598" s="848"/>
      <c r="M598" s="843"/>
      <c r="N598" s="843"/>
      <c r="O598" s="843"/>
      <c r="P598" s="843"/>
      <c r="Q598" s="843"/>
      <c r="R598" s="843"/>
      <c r="S598" s="843"/>
      <c r="T598" s="843"/>
      <c r="U598" s="843"/>
      <c r="V598" s="843"/>
      <c r="W598" s="843"/>
      <c r="X598" s="843"/>
      <c r="Y598" s="843"/>
      <c r="Z598" s="1060"/>
      <c r="AA598" s="1060"/>
      <c r="AB598" s="843"/>
      <c r="AC598" s="843"/>
      <c r="AD598" s="843"/>
      <c r="AE598" s="843"/>
      <c r="AF598" s="843"/>
      <c r="AG598" s="843"/>
      <c r="AH598" s="843"/>
      <c r="AI598" s="843"/>
      <c r="AJ598" s="843"/>
      <c r="AK598" s="843"/>
      <c r="AL598" s="843"/>
      <c r="AM598" s="843"/>
      <c r="AN598" s="843"/>
    </row>
    <row r="599" spans="1:40" ht="15.75" customHeight="1">
      <c r="A599" s="843"/>
      <c r="B599" s="844"/>
      <c r="C599" s="845"/>
      <c r="D599" s="846"/>
      <c r="E599" s="843"/>
      <c r="F599" s="843"/>
      <c r="G599" s="843"/>
      <c r="H599" s="846"/>
      <c r="I599" s="846"/>
      <c r="J599" s="846"/>
      <c r="K599" s="847"/>
      <c r="L599" s="848"/>
      <c r="M599" s="843"/>
      <c r="N599" s="843"/>
      <c r="O599" s="843"/>
      <c r="P599" s="843"/>
      <c r="Q599" s="843"/>
      <c r="R599" s="843"/>
      <c r="S599" s="843"/>
      <c r="T599" s="843"/>
      <c r="U599" s="843"/>
      <c r="V599" s="843"/>
      <c r="W599" s="843"/>
      <c r="X599" s="843"/>
      <c r="Y599" s="843"/>
      <c r="Z599" s="1060"/>
      <c r="AA599" s="1060"/>
      <c r="AB599" s="843"/>
      <c r="AC599" s="843"/>
      <c r="AD599" s="843"/>
      <c r="AE599" s="843"/>
      <c r="AF599" s="843"/>
      <c r="AG599" s="843"/>
      <c r="AH599" s="843"/>
      <c r="AI599" s="843"/>
      <c r="AJ599" s="843"/>
      <c r="AK599" s="843"/>
      <c r="AL599" s="843"/>
      <c r="AM599" s="843"/>
      <c r="AN599" s="843"/>
    </row>
    <row r="600" spans="1:40" ht="15.75" customHeight="1">
      <c r="A600" s="843"/>
      <c r="B600" s="844"/>
      <c r="C600" s="845"/>
      <c r="D600" s="846"/>
      <c r="E600" s="843"/>
      <c r="F600" s="843"/>
      <c r="G600" s="843"/>
      <c r="H600" s="846"/>
      <c r="I600" s="846"/>
      <c r="J600" s="846"/>
      <c r="K600" s="847"/>
      <c r="L600" s="848"/>
      <c r="M600" s="843"/>
      <c r="N600" s="843"/>
      <c r="O600" s="843"/>
      <c r="P600" s="843"/>
      <c r="Q600" s="843"/>
      <c r="R600" s="843"/>
      <c r="S600" s="843"/>
      <c r="T600" s="843"/>
      <c r="U600" s="843"/>
      <c r="V600" s="843"/>
      <c r="W600" s="843"/>
      <c r="X600" s="843"/>
      <c r="Y600" s="843"/>
      <c r="Z600" s="1060"/>
      <c r="AA600" s="1060"/>
      <c r="AB600" s="843"/>
      <c r="AC600" s="843"/>
      <c r="AD600" s="843"/>
      <c r="AE600" s="843"/>
      <c r="AF600" s="843"/>
      <c r="AG600" s="843"/>
      <c r="AH600" s="843"/>
      <c r="AI600" s="843"/>
      <c r="AJ600" s="843"/>
      <c r="AK600" s="843"/>
      <c r="AL600" s="843"/>
      <c r="AM600" s="843"/>
      <c r="AN600" s="843"/>
    </row>
    <row r="601" spans="1:40" ht="15.75" customHeight="1">
      <c r="A601" s="843"/>
      <c r="B601" s="844"/>
      <c r="C601" s="845"/>
      <c r="D601" s="846"/>
      <c r="E601" s="843"/>
      <c r="F601" s="843"/>
      <c r="G601" s="843"/>
      <c r="H601" s="846"/>
      <c r="I601" s="846"/>
      <c r="J601" s="846"/>
      <c r="K601" s="847"/>
      <c r="L601" s="848"/>
      <c r="M601" s="843"/>
      <c r="N601" s="843"/>
      <c r="O601" s="843"/>
      <c r="P601" s="843"/>
      <c r="Q601" s="843"/>
      <c r="R601" s="843"/>
      <c r="S601" s="843"/>
      <c r="T601" s="843"/>
      <c r="U601" s="843"/>
      <c r="V601" s="843"/>
      <c r="W601" s="843"/>
      <c r="X601" s="843"/>
      <c r="Y601" s="843"/>
      <c r="Z601" s="1060"/>
      <c r="AA601" s="1060"/>
      <c r="AB601" s="843"/>
      <c r="AC601" s="843"/>
      <c r="AD601" s="843"/>
      <c r="AE601" s="843"/>
      <c r="AF601" s="843"/>
      <c r="AG601" s="843"/>
      <c r="AH601" s="843"/>
      <c r="AI601" s="843"/>
      <c r="AJ601" s="843"/>
      <c r="AK601" s="843"/>
      <c r="AL601" s="843"/>
      <c r="AM601" s="843"/>
      <c r="AN601" s="843"/>
    </row>
    <row r="602" spans="1:40" ht="15.75" customHeight="1">
      <c r="A602" s="843"/>
      <c r="B602" s="844"/>
      <c r="C602" s="845"/>
      <c r="D602" s="846"/>
      <c r="E602" s="843"/>
      <c r="F602" s="843"/>
      <c r="G602" s="843"/>
      <c r="H602" s="846"/>
      <c r="I602" s="846"/>
      <c r="J602" s="846"/>
      <c r="K602" s="847"/>
      <c r="L602" s="848"/>
      <c r="M602" s="843"/>
      <c r="N602" s="843"/>
      <c r="O602" s="843"/>
      <c r="P602" s="843"/>
      <c r="Q602" s="843"/>
      <c r="R602" s="843"/>
      <c r="S602" s="843"/>
      <c r="T602" s="843"/>
      <c r="U602" s="843"/>
      <c r="V602" s="843"/>
      <c r="W602" s="843"/>
      <c r="X602" s="843"/>
      <c r="Y602" s="843"/>
      <c r="Z602" s="1060"/>
      <c r="AA602" s="1060"/>
      <c r="AB602" s="843"/>
      <c r="AC602" s="843"/>
      <c r="AD602" s="843"/>
      <c r="AE602" s="843"/>
      <c r="AF602" s="843"/>
      <c r="AG602" s="843"/>
      <c r="AH602" s="843"/>
      <c r="AI602" s="843"/>
      <c r="AJ602" s="843"/>
      <c r="AK602" s="843"/>
      <c r="AL602" s="843"/>
      <c r="AM602" s="843"/>
      <c r="AN602" s="843"/>
    </row>
    <row r="603" spans="1:40" ht="15.75" customHeight="1">
      <c r="A603" s="843"/>
      <c r="B603" s="844"/>
      <c r="C603" s="845"/>
      <c r="D603" s="846"/>
      <c r="E603" s="843"/>
      <c r="F603" s="843"/>
      <c r="G603" s="843"/>
      <c r="H603" s="846"/>
      <c r="I603" s="846"/>
      <c r="J603" s="846"/>
      <c r="K603" s="847"/>
      <c r="L603" s="848"/>
      <c r="M603" s="843"/>
      <c r="N603" s="843"/>
      <c r="O603" s="843"/>
      <c r="P603" s="843"/>
      <c r="Q603" s="843"/>
      <c r="R603" s="843"/>
      <c r="S603" s="843"/>
      <c r="T603" s="843"/>
      <c r="U603" s="843"/>
      <c r="V603" s="843"/>
      <c r="W603" s="843"/>
      <c r="X603" s="843"/>
      <c r="Y603" s="843"/>
      <c r="Z603" s="1060"/>
      <c r="AA603" s="1060"/>
      <c r="AB603" s="843"/>
      <c r="AC603" s="843"/>
      <c r="AD603" s="843"/>
      <c r="AE603" s="843"/>
      <c r="AF603" s="843"/>
      <c r="AG603" s="843"/>
      <c r="AH603" s="843"/>
      <c r="AI603" s="843"/>
      <c r="AJ603" s="843"/>
      <c r="AK603" s="843"/>
      <c r="AL603" s="843"/>
      <c r="AM603" s="843"/>
      <c r="AN603" s="843"/>
    </row>
    <row r="604" spans="1:40" ht="15.75" customHeight="1">
      <c r="A604" s="843"/>
      <c r="B604" s="844"/>
      <c r="C604" s="845"/>
      <c r="D604" s="846"/>
      <c r="E604" s="843"/>
      <c r="F604" s="843"/>
      <c r="G604" s="843"/>
      <c r="H604" s="846"/>
      <c r="I604" s="846"/>
      <c r="J604" s="846"/>
      <c r="K604" s="847"/>
      <c r="L604" s="848"/>
      <c r="M604" s="843"/>
      <c r="N604" s="843"/>
      <c r="O604" s="843"/>
      <c r="P604" s="843"/>
      <c r="Q604" s="843"/>
      <c r="R604" s="843"/>
      <c r="S604" s="843"/>
      <c r="T604" s="843"/>
      <c r="U604" s="843"/>
      <c r="V604" s="843"/>
      <c r="W604" s="843"/>
      <c r="X604" s="843"/>
      <c r="Y604" s="843"/>
      <c r="Z604" s="1060"/>
      <c r="AA604" s="1060"/>
      <c r="AB604" s="843"/>
      <c r="AC604" s="843"/>
      <c r="AD604" s="843"/>
      <c r="AE604" s="843"/>
      <c r="AF604" s="843"/>
      <c r="AG604" s="843"/>
      <c r="AH604" s="843"/>
      <c r="AI604" s="843"/>
      <c r="AJ604" s="843"/>
      <c r="AK604" s="843"/>
      <c r="AL604" s="843"/>
      <c r="AM604" s="843"/>
      <c r="AN604" s="843"/>
    </row>
    <row r="605" spans="1:40" ht="15.75" customHeight="1">
      <c r="A605" s="843"/>
      <c r="B605" s="844"/>
      <c r="C605" s="845"/>
      <c r="D605" s="846"/>
      <c r="E605" s="843"/>
      <c r="F605" s="843"/>
      <c r="G605" s="843"/>
      <c r="H605" s="846"/>
      <c r="I605" s="846"/>
      <c r="J605" s="846"/>
      <c r="K605" s="847"/>
      <c r="L605" s="848"/>
      <c r="M605" s="843"/>
      <c r="N605" s="843"/>
      <c r="O605" s="843"/>
      <c r="P605" s="843"/>
      <c r="Q605" s="843"/>
      <c r="R605" s="843"/>
      <c r="S605" s="843"/>
      <c r="T605" s="843"/>
      <c r="U605" s="843"/>
      <c r="V605" s="843"/>
      <c r="W605" s="843"/>
      <c r="X605" s="843"/>
      <c r="Y605" s="843"/>
      <c r="Z605" s="1060"/>
      <c r="AA605" s="1060"/>
      <c r="AB605" s="843"/>
      <c r="AC605" s="843"/>
      <c r="AD605" s="843"/>
      <c r="AE605" s="843"/>
      <c r="AF605" s="843"/>
      <c r="AG605" s="843"/>
      <c r="AH605" s="843"/>
      <c r="AI605" s="843"/>
      <c r="AJ605" s="843"/>
      <c r="AK605" s="843"/>
      <c r="AL605" s="843"/>
      <c r="AM605" s="843"/>
      <c r="AN605" s="843"/>
    </row>
    <row r="606" spans="1:40" ht="15.75" customHeight="1">
      <c r="A606" s="843"/>
      <c r="B606" s="844"/>
      <c r="C606" s="845"/>
      <c r="D606" s="846"/>
      <c r="E606" s="843"/>
      <c r="F606" s="843"/>
      <c r="G606" s="843"/>
      <c r="H606" s="846"/>
      <c r="I606" s="846"/>
      <c r="J606" s="846"/>
      <c r="K606" s="847"/>
      <c r="L606" s="848"/>
      <c r="M606" s="843"/>
      <c r="N606" s="843"/>
      <c r="O606" s="843"/>
      <c r="P606" s="843"/>
      <c r="Q606" s="843"/>
      <c r="R606" s="843"/>
      <c r="S606" s="843"/>
      <c r="T606" s="843"/>
      <c r="U606" s="843"/>
      <c r="V606" s="843"/>
      <c r="W606" s="843"/>
      <c r="X606" s="843"/>
      <c r="Y606" s="843"/>
      <c r="Z606" s="1060"/>
      <c r="AA606" s="1060"/>
      <c r="AB606" s="843"/>
      <c r="AC606" s="843"/>
      <c r="AD606" s="843"/>
      <c r="AE606" s="843"/>
      <c r="AF606" s="843"/>
      <c r="AG606" s="843"/>
      <c r="AH606" s="843"/>
      <c r="AI606" s="843"/>
      <c r="AJ606" s="843"/>
      <c r="AK606" s="843"/>
      <c r="AL606" s="843"/>
      <c r="AM606" s="843"/>
      <c r="AN606" s="843"/>
    </row>
    <row r="607" spans="1:40" ht="15.75" customHeight="1">
      <c r="A607" s="843"/>
      <c r="B607" s="844"/>
      <c r="C607" s="845"/>
      <c r="D607" s="846"/>
      <c r="E607" s="843"/>
      <c r="F607" s="843"/>
      <c r="G607" s="843"/>
      <c r="H607" s="846"/>
      <c r="I607" s="846"/>
      <c r="J607" s="846"/>
      <c r="K607" s="847"/>
      <c r="L607" s="848"/>
      <c r="M607" s="843"/>
      <c r="N607" s="843"/>
      <c r="O607" s="843"/>
      <c r="P607" s="843"/>
      <c r="Q607" s="843"/>
      <c r="R607" s="843"/>
      <c r="S607" s="843"/>
      <c r="T607" s="843"/>
      <c r="U607" s="843"/>
      <c r="V607" s="843"/>
      <c r="W607" s="843"/>
      <c r="X607" s="843"/>
      <c r="Y607" s="843"/>
      <c r="Z607" s="1060"/>
      <c r="AA607" s="1060"/>
      <c r="AB607" s="843"/>
      <c r="AC607" s="843"/>
      <c r="AD607" s="843"/>
      <c r="AE607" s="843"/>
      <c r="AF607" s="843"/>
      <c r="AG607" s="843"/>
      <c r="AH607" s="843"/>
      <c r="AI607" s="843"/>
      <c r="AJ607" s="843"/>
      <c r="AK607" s="843"/>
      <c r="AL607" s="843"/>
      <c r="AM607" s="843"/>
      <c r="AN607" s="843"/>
    </row>
    <row r="608" spans="1:40" ht="15.75" customHeight="1">
      <c r="A608" s="843"/>
      <c r="B608" s="844"/>
      <c r="C608" s="845"/>
      <c r="D608" s="846"/>
      <c r="E608" s="843"/>
      <c r="F608" s="843"/>
      <c r="G608" s="843"/>
      <c r="H608" s="846"/>
      <c r="I608" s="846"/>
      <c r="J608" s="846"/>
      <c r="K608" s="847"/>
      <c r="L608" s="848"/>
      <c r="M608" s="843"/>
      <c r="N608" s="843"/>
      <c r="O608" s="843"/>
      <c r="P608" s="843"/>
      <c r="Q608" s="843"/>
      <c r="R608" s="843"/>
      <c r="S608" s="843"/>
      <c r="T608" s="843"/>
      <c r="U608" s="843"/>
      <c r="V608" s="843"/>
      <c r="W608" s="843"/>
      <c r="X608" s="843"/>
      <c r="Y608" s="843"/>
      <c r="Z608" s="1060"/>
      <c r="AA608" s="1060"/>
      <c r="AB608" s="843"/>
      <c r="AC608" s="843"/>
      <c r="AD608" s="843"/>
      <c r="AE608" s="843"/>
      <c r="AF608" s="843"/>
      <c r="AG608" s="843"/>
      <c r="AH608" s="843"/>
      <c r="AI608" s="843"/>
      <c r="AJ608" s="843"/>
      <c r="AK608" s="843"/>
      <c r="AL608" s="843"/>
      <c r="AM608" s="843"/>
      <c r="AN608" s="843"/>
    </row>
    <row r="609" spans="1:40" ht="15.75" customHeight="1">
      <c r="A609" s="843"/>
      <c r="B609" s="844"/>
      <c r="C609" s="845"/>
      <c r="D609" s="846"/>
      <c r="E609" s="843"/>
      <c r="F609" s="843"/>
      <c r="G609" s="843"/>
      <c r="H609" s="846"/>
      <c r="I609" s="846"/>
      <c r="J609" s="846"/>
      <c r="K609" s="847"/>
      <c r="L609" s="848"/>
      <c r="M609" s="843"/>
      <c r="N609" s="843"/>
      <c r="O609" s="843"/>
      <c r="P609" s="843"/>
      <c r="Q609" s="843"/>
      <c r="R609" s="843"/>
      <c r="S609" s="843"/>
      <c r="T609" s="843"/>
      <c r="U609" s="843"/>
      <c r="V609" s="843"/>
      <c r="W609" s="843"/>
      <c r="X609" s="843"/>
      <c r="Y609" s="843"/>
      <c r="Z609" s="1060"/>
      <c r="AA609" s="1060"/>
      <c r="AB609" s="843"/>
      <c r="AC609" s="843"/>
      <c r="AD609" s="843"/>
      <c r="AE609" s="843"/>
      <c r="AF609" s="843"/>
      <c r="AG609" s="843"/>
      <c r="AH609" s="843"/>
      <c r="AI609" s="843"/>
      <c r="AJ609" s="843"/>
      <c r="AK609" s="843"/>
      <c r="AL609" s="843"/>
      <c r="AM609" s="843"/>
      <c r="AN609" s="843"/>
    </row>
    <row r="610" spans="1:40" ht="15.75" customHeight="1">
      <c r="A610" s="843"/>
      <c r="B610" s="844"/>
      <c r="C610" s="845"/>
      <c r="D610" s="846"/>
      <c r="E610" s="843"/>
      <c r="F610" s="843"/>
      <c r="G610" s="843"/>
      <c r="H610" s="846"/>
      <c r="I610" s="846"/>
      <c r="J610" s="846"/>
      <c r="K610" s="847"/>
      <c r="L610" s="848"/>
      <c r="M610" s="843"/>
      <c r="N610" s="843"/>
      <c r="O610" s="843"/>
      <c r="P610" s="843"/>
      <c r="Q610" s="843"/>
      <c r="R610" s="843"/>
      <c r="S610" s="843"/>
      <c r="T610" s="843"/>
      <c r="U610" s="843"/>
      <c r="V610" s="843"/>
      <c r="W610" s="843"/>
      <c r="X610" s="843"/>
      <c r="Y610" s="843"/>
      <c r="Z610" s="1060"/>
      <c r="AA610" s="1060"/>
      <c r="AB610" s="843"/>
      <c r="AC610" s="843"/>
      <c r="AD610" s="843"/>
      <c r="AE610" s="843"/>
      <c r="AF610" s="843"/>
      <c r="AG610" s="843"/>
      <c r="AH610" s="843"/>
      <c r="AI610" s="843"/>
      <c r="AJ610" s="843"/>
      <c r="AK610" s="843"/>
      <c r="AL610" s="843"/>
      <c r="AM610" s="843"/>
      <c r="AN610" s="843"/>
    </row>
    <row r="611" spans="1:40" ht="15.75" customHeight="1">
      <c r="A611" s="843"/>
      <c r="B611" s="844"/>
      <c r="C611" s="845"/>
      <c r="D611" s="846"/>
      <c r="E611" s="843"/>
      <c r="F611" s="843"/>
      <c r="G611" s="843"/>
      <c r="H611" s="846"/>
      <c r="I611" s="846"/>
      <c r="J611" s="846"/>
      <c r="K611" s="847"/>
      <c r="L611" s="848"/>
      <c r="M611" s="843"/>
      <c r="N611" s="843"/>
      <c r="O611" s="843"/>
      <c r="P611" s="843"/>
      <c r="Q611" s="843"/>
      <c r="R611" s="843"/>
      <c r="S611" s="843"/>
      <c r="T611" s="843"/>
      <c r="U611" s="843"/>
      <c r="V611" s="843"/>
      <c r="W611" s="843"/>
      <c r="X611" s="843"/>
      <c r="Y611" s="843"/>
      <c r="Z611" s="1060"/>
      <c r="AA611" s="1060"/>
      <c r="AB611" s="843"/>
      <c r="AC611" s="843"/>
      <c r="AD611" s="843"/>
      <c r="AE611" s="843"/>
      <c r="AF611" s="843"/>
      <c r="AG611" s="843"/>
      <c r="AH611" s="843"/>
      <c r="AI611" s="843"/>
      <c r="AJ611" s="843"/>
      <c r="AK611" s="843"/>
      <c r="AL611" s="843"/>
      <c r="AM611" s="843"/>
      <c r="AN611" s="843"/>
    </row>
    <row r="612" spans="1:40" ht="15.75" customHeight="1">
      <c r="A612" s="843"/>
      <c r="B612" s="844"/>
      <c r="C612" s="845"/>
      <c r="D612" s="846"/>
      <c r="E612" s="843"/>
      <c r="F612" s="843"/>
      <c r="G612" s="843"/>
      <c r="H612" s="846"/>
      <c r="I612" s="846"/>
      <c r="J612" s="846"/>
      <c r="K612" s="847"/>
      <c r="L612" s="848"/>
      <c r="M612" s="843"/>
      <c r="N612" s="843"/>
      <c r="O612" s="843"/>
      <c r="P612" s="843"/>
      <c r="Q612" s="843"/>
      <c r="R612" s="843"/>
      <c r="S612" s="843"/>
      <c r="T612" s="843"/>
      <c r="U612" s="843"/>
      <c r="V612" s="843"/>
      <c r="W612" s="843"/>
      <c r="X612" s="843"/>
      <c r="Y612" s="843"/>
      <c r="Z612" s="1060"/>
      <c r="AA612" s="1060"/>
      <c r="AB612" s="843"/>
      <c r="AC612" s="843"/>
      <c r="AD612" s="843"/>
      <c r="AE612" s="843"/>
      <c r="AF612" s="843"/>
      <c r="AG612" s="843"/>
      <c r="AH612" s="843"/>
      <c r="AI612" s="843"/>
      <c r="AJ612" s="843"/>
      <c r="AK612" s="843"/>
      <c r="AL612" s="843"/>
      <c r="AM612" s="843"/>
      <c r="AN612" s="843"/>
    </row>
    <row r="613" spans="1:40" ht="15.75" customHeight="1">
      <c r="A613" s="843"/>
      <c r="B613" s="844"/>
      <c r="C613" s="845"/>
      <c r="D613" s="846"/>
      <c r="E613" s="843"/>
      <c r="F613" s="843"/>
      <c r="G613" s="843"/>
      <c r="H613" s="846"/>
      <c r="I613" s="846"/>
      <c r="J613" s="846"/>
      <c r="K613" s="847"/>
      <c r="L613" s="848"/>
      <c r="M613" s="843"/>
      <c r="N613" s="843"/>
      <c r="O613" s="843"/>
      <c r="P613" s="843"/>
      <c r="Q613" s="843"/>
      <c r="R613" s="843"/>
      <c r="S613" s="843"/>
      <c r="T613" s="843"/>
      <c r="U613" s="843"/>
      <c r="V613" s="843"/>
      <c r="W613" s="843"/>
      <c r="X613" s="843"/>
      <c r="Y613" s="843"/>
      <c r="Z613" s="1060"/>
      <c r="AA613" s="1060"/>
      <c r="AB613" s="843"/>
      <c r="AC613" s="843"/>
      <c r="AD613" s="843"/>
      <c r="AE613" s="843"/>
      <c r="AF613" s="843"/>
      <c r="AG613" s="843"/>
      <c r="AH613" s="843"/>
      <c r="AI613" s="843"/>
      <c r="AJ613" s="843"/>
      <c r="AK613" s="843"/>
      <c r="AL613" s="843"/>
      <c r="AM613" s="843"/>
      <c r="AN613" s="843"/>
    </row>
    <row r="614" spans="1:40" ht="15.75" customHeight="1">
      <c r="A614" s="843"/>
      <c r="B614" s="844"/>
      <c r="C614" s="845"/>
      <c r="D614" s="846"/>
      <c r="E614" s="843"/>
      <c r="F614" s="843"/>
      <c r="G614" s="843"/>
      <c r="H614" s="846"/>
      <c r="I614" s="846"/>
      <c r="J614" s="846"/>
      <c r="K614" s="847"/>
      <c r="L614" s="848"/>
      <c r="M614" s="843"/>
      <c r="N614" s="843"/>
      <c r="O614" s="843"/>
      <c r="P614" s="843"/>
      <c r="Q614" s="843"/>
      <c r="R614" s="843"/>
      <c r="S614" s="843"/>
      <c r="T614" s="843"/>
      <c r="U614" s="843"/>
      <c r="V614" s="843"/>
      <c r="W614" s="843"/>
      <c r="X614" s="843"/>
      <c r="Y614" s="843"/>
      <c r="Z614" s="1060"/>
      <c r="AA614" s="1060"/>
      <c r="AB614" s="843"/>
      <c r="AC614" s="843"/>
      <c r="AD614" s="843"/>
      <c r="AE614" s="843"/>
      <c r="AF614" s="843"/>
      <c r="AG614" s="843"/>
      <c r="AH614" s="843"/>
      <c r="AI614" s="843"/>
      <c r="AJ614" s="843"/>
      <c r="AK614" s="843"/>
      <c r="AL614" s="843"/>
      <c r="AM614" s="843"/>
      <c r="AN614" s="843"/>
    </row>
    <row r="615" spans="1:40" ht="15.75" customHeight="1">
      <c r="A615" s="843"/>
      <c r="B615" s="844"/>
      <c r="C615" s="845"/>
      <c r="D615" s="846"/>
      <c r="E615" s="843"/>
      <c r="F615" s="843"/>
      <c r="G615" s="843"/>
      <c r="H615" s="846"/>
      <c r="I615" s="846"/>
      <c r="J615" s="846"/>
      <c r="K615" s="847"/>
      <c r="L615" s="848"/>
      <c r="M615" s="843"/>
      <c r="N615" s="843"/>
      <c r="O615" s="843"/>
      <c r="P615" s="843"/>
      <c r="Q615" s="843"/>
      <c r="R615" s="843"/>
      <c r="S615" s="843"/>
      <c r="T615" s="843"/>
      <c r="U615" s="843"/>
      <c r="V615" s="843"/>
      <c r="W615" s="843"/>
      <c r="X615" s="843"/>
      <c r="Y615" s="843"/>
      <c r="Z615" s="1060"/>
      <c r="AA615" s="1060"/>
      <c r="AB615" s="843"/>
      <c r="AC615" s="843"/>
      <c r="AD615" s="843"/>
      <c r="AE615" s="843"/>
      <c r="AF615" s="843"/>
      <c r="AG615" s="843"/>
      <c r="AH615" s="843"/>
      <c r="AI615" s="843"/>
      <c r="AJ615" s="843"/>
      <c r="AK615" s="843"/>
      <c r="AL615" s="843"/>
      <c r="AM615" s="843"/>
      <c r="AN615" s="843"/>
    </row>
    <row r="616" spans="1:40" ht="15.75" customHeight="1">
      <c r="A616" s="843"/>
      <c r="B616" s="844"/>
      <c r="C616" s="845"/>
      <c r="D616" s="846"/>
      <c r="E616" s="843"/>
      <c r="F616" s="843"/>
      <c r="G616" s="843"/>
      <c r="H616" s="846"/>
      <c r="I616" s="846"/>
      <c r="J616" s="846"/>
      <c r="K616" s="847"/>
      <c r="L616" s="848"/>
      <c r="M616" s="843"/>
      <c r="N616" s="843"/>
      <c r="O616" s="843"/>
      <c r="P616" s="843"/>
      <c r="Q616" s="843"/>
      <c r="R616" s="843"/>
      <c r="S616" s="843"/>
      <c r="T616" s="843"/>
      <c r="U616" s="843"/>
      <c r="V616" s="843"/>
      <c r="W616" s="843"/>
      <c r="X616" s="843"/>
      <c r="Y616" s="843"/>
      <c r="Z616" s="1060"/>
      <c r="AA616" s="1060"/>
      <c r="AB616" s="843"/>
      <c r="AC616" s="843"/>
      <c r="AD616" s="843"/>
      <c r="AE616" s="843"/>
      <c r="AF616" s="843"/>
      <c r="AG616" s="843"/>
      <c r="AH616" s="843"/>
      <c r="AI616" s="843"/>
      <c r="AJ616" s="843"/>
      <c r="AK616" s="843"/>
      <c r="AL616" s="843"/>
      <c r="AM616" s="843"/>
      <c r="AN616" s="843"/>
    </row>
    <row r="617" spans="1:40" ht="15.75" customHeight="1">
      <c r="A617" s="843"/>
      <c r="B617" s="844"/>
      <c r="C617" s="845"/>
      <c r="D617" s="846"/>
      <c r="E617" s="843"/>
      <c r="F617" s="843"/>
      <c r="G617" s="843"/>
      <c r="H617" s="846"/>
      <c r="I617" s="846"/>
      <c r="J617" s="846"/>
      <c r="K617" s="847"/>
      <c r="L617" s="848"/>
      <c r="M617" s="843"/>
      <c r="N617" s="843"/>
      <c r="O617" s="843"/>
      <c r="P617" s="843"/>
      <c r="Q617" s="843"/>
      <c r="R617" s="843"/>
      <c r="S617" s="843"/>
      <c r="T617" s="843"/>
      <c r="U617" s="843"/>
      <c r="V617" s="843"/>
      <c r="W617" s="843"/>
      <c r="X617" s="843"/>
      <c r="Y617" s="843"/>
      <c r="Z617" s="1060"/>
      <c r="AA617" s="1060"/>
      <c r="AB617" s="843"/>
      <c r="AC617" s="843"/>
      <c r="AD617" s="843"/>
      <c r="AE617" s="843"/>
      <c r="AF617" s="843"/>
      <c r="AG617" s="843"/>
      <c r="AH617" s="843"/>
      <c r="AI617" s="843"/>
      <c r="AJ617" s="843"/>
      <c r="AK617" s="843"/>
      <c r="AL617" s="843"/>
      <c r="AM617" s="843"/>
      <c r="AN617" s="843"/>
    </row>
    <row r="618" spans="1:40" ht="15.75" customHeight="1">
      <c r="A618" s="843"/>
      <c r="B618" s="844"/>
      <c r="C618" s="845"/>
      <c r="D618" s="846"/>
      <c r="E618" s="843"/>
      <c r="F618" s="843"/>
      <c r="G618" s="843"/>
      <c r="H618" s="846"/>
      <c r="I618" s="846"/>
      <c r="J618" s="846"/>
      <c r="K618" s="847"/>
      <c r="L618" s="848"/>
      <c r="M618" s="843"/>
      <c r="N618" s="843"/>
      <c r="O618" s="843"/>
      <c r="P618" s="843"/>
      <c r="Q618" s="843"/>
      <c r="R618" s="843"/>
      <c r="S618" s="843"/>
      <c r="T618" s="843"/>
      <c r="U618" s="843"/>
      <c r="V618" s="843"/>
      <c r="W618" s="843"/>
      <c r="X618" s="843"/>
      <c r="Y618" s="843"/>
      <c r="Z618" s="1060"/>
      <c r="AA618" s="1060"/>
      <c r="AB618" s="843"/>
      <c r="AC618" s="843"/>
      <c r="AD618" s="843"/>
      <c r="AE618" s="843"/>
      <c r="AF618" s="843"/>
      <c r="AG618" s="843"/>
      <c r="AH618" s="843"/>
      <c r="AI618" s="843"/>
      <c r="AJ618" s="843"/>
      <c r="AK618" s="843"/>
      <c r="AL618" s="843"/>
      <c r="AM618" s="843"/>
      <c r="AN618" s="843"/>
    </row>
    <row r="619" spans="1:40" ht="15.75" customHeight="1">
      <c r="A619" s="843"/>
      <c r="B619" s="844"/>
      <c r="C619" s="845"/>
      <c r="D619" s="846"/>
      <c r="E619" s="843"/>
      <c r="F619" s="843"/>
      <c r="G619" s="843"/>
      <c r="H619" s="846"/>
      <c r="I619" s="846"/>
      <c r="J619" s="846"/>
      <c r="K619" s="847"/>
      <c r="L619" s="848"/>
      <c r="M619" s="843"/>
      <c r="N619" s="843"/>
      <c r="O619" s="843"/>
      <c r="P619" s="843"/>
      <c r="Q619" s="843"/>
      <c r="R619" s="843"/>
      <c r="S619" s="843"/>
      <c r="T619" s="843"/>
      <c r="U619" s="843"/>
      <c r="V619" s="843"/>
      <c r="W619" s="843"/>
      <c r="X619" s="843"/>
      <c r="Y619" s="843"/>
      <c r="Z619" s="1060"/>
      <c r="AA619" s="1060"/>
      <c r="AB619" s="843"/>
      <c r="AC619" s="843"/>
      <c r="AD619" s="843"/>
      <c r="AE619" s="843"/>
      <c r="AF619" s="843"/>
      <c r="AG619" s="843"/>
      <c r="AH619" s="843"/>
      <c r="AI619" s="843"/>
      <c r="AJ619" s="843"/>
      <c r="AK619" s="843"/>
      <c r="AL619" s="843"/>
      <c r="AM619" s="843"/>
      <c r="AN619" s="843"/>
    </row>
    <row r="620" spans="1:40" ht="15.75" customHeight="1">
      <c r="A620" s="843"/>
      <c r="B620" s="844"/>
      <c r="C620" s="845"/>
      <c r="D620" s="846"/>
      <c r="E620" s="843"/>
      <c r="F620" s="843"/>
      <c r="G620" s="843"/>
      <c r="H620" s="846"/>
      <c r="I620" s="846"/>
      <c r="J620" s="846"/>
      <c r="K620" s="847"/>
      <c r="L620" s="848"/>
      <c r="M620" s="843"/>
      <c r="N620" s="843"/>
      <c r="O620" s="843"/>
      <c r="P620" s="843"/>
      <c r="Q620" s="843"/>
      <c r="R620" s="843"/>
      <c r="S620" s="843"/>
      <c r="T620" s="843"/>
      <c r="U620" s="843"/>
      <c r="V620" s="843"/>
      <c r="W620" s="843"/>
      <c r="X620" s="843"/>
      <c r="Y620" s="843"/>
      <c r="Z620" s="1060"/>
      <c r="AA620" s="1060"/>
      <c r="AB620" s="843"/>
      <c r="AC620" s="843"/>
      <c r="AD620" s="843"/>
      <c r="AE620" s="843"/>
      <c r="AF620" s="843"/>
      <c r="AG620" s="843"/>
      <c r="AH620" s="843"/>
      <c r="AI620" s="843"/>
      <c r="AJ620" s="843"/>
      <c r="AK620" s="843"/>
      <c r="AL620" s="843"/>
      <c r="AM620" s="843"/>
      <c r="AN620" s="843"/>
    </row>
    <row r="621" spans="1:40" ht="15.75" customHeight="1">
      <c r="A621" s="843"/>
      <c r="B621" s="844"/>
      <c r="C621" s="845"/>
      <c r="D621" s="846"/>
      <c r="E621" s="843"/>
      <c r="F621" s="843"/>
      <c r="G621" s="843"/>
      <c r="H621" s="846"/>
      <c r="I621" s="846"/>
      <c r="J621" s="846"/>
      <c r="K621" s="847"/>
      <c r="L621" s="848"/>
      <c r="M621" s="843"/>
      <c r="N621" s="843"/>
      <c r="O621" s="843"/>
      <c r="P621" s="843"/>
      <c r="Q621" s="843"/>
      <c r="R621" s="843"/>
      <c r="S621" s="843"/>
      <c r="T621" s="843"/>
      <c r="U621" s="843"/>
      <c r="V621" s="843"/>
      <c r="W621" s="843"/>
      <c r="X621" s="843"/>
      <c r="Y621" s="843"/>
      <c r="Z621" s="1060"/>
      <c r="AA621" s="1060"/>
      <c r="AB621" s="843"/>
      <c r="AC621" s="843"/>
      <c r="AD621" s="843"/>
      <c r="AE621" s="843"/>
      <c r="AF621" s="843"/>
      <c r="AG621" s="843"/>
      <c r="AH621" s="843"/>
      <c r="AI621" s="843"/>
      <c r="AJ621" s="843"/>
      <c r="AK621" s="843"/>
      <c r="AL621" s="843"/>
      <c r="AM621" s="843"/>
      <c r="AN621" s="843"/>
    </row>
    <row r="622" spans="1:40" ht="15.75" customHeight="1">
      <c r="A622" s="843"/>
      <c r="B622" s="844"/>
      <c r="C622" s="845"/>
      <c r="D622" s="846"/>
      <c r="E622" s="843"/>
      <c r="F622" s="843"/>
      <c r="G622" s="843"/>
      <c r="H622" s="846"/>
      <c r="I622" s="846"/>
      <c r="J622" s="846"/>
      <c r="K622" s="847"/>
      <c r="L622" s="848"/>
      <c r="M622" s="843"/>
      <c r="N622" s="843"/>
      <c r="O622" s="843"/>
      <c r="P622" s="843"/>
      <c r="Q622" s="843"/>
      <c r="R622" s="843"/>
      <c r="S622" s="843"/>
      <c r="T622" s="843"/>
      <c r="U622" s="843"/>
      <c r="V622" s="843"/>
      <c r="W622" s="843"/>
      <c r="X622" s="843"/>
      <c r="Y622" s="843"/>
      <c r="Z622" s="1060"/>
      <c r="AA622" s="1060"/>
      <c r="AB622" s="843"/>
      <c r="AC622" s="843"/>
      <c r="AD622" s="843"/>
      <c r="AE622" s="843"/>
      <c r="AF622" s="843"/>
      <c r="AG622" s="843"/>
      <c r="AH622" s="843"/>
      <c r="AI622" s="843"/>
      <c r="AJ622" s="843"/>
      <c r="AK622" s="843"/>
      <c r="AL622" s="843"/>
      <c r="AM622" s="843"/>
      <c r="AN622" s="843"/>
    </row>
    <row r="623" spans="1:40" ht="15.75" customHeight="1">
      <c r="A623" s="843"/>
      <c r="B623" s="844"/>
      <c r="C623" s="845"/>
      <c r="D623" s="846"/>
      <c r="E623" s="843"/>
      <c r="F623" s="843"/>
      <c r="G623" s="843"/>
      <c r="H623" s="846"/>
      <c r="I623" s="846"/>
      <c r="J623" s="846"/>
      <c r="K623" s="847"/>
      <c r="L623" s="848"/>
      <c r="M623" s="843"/>
      <c r="N623" s="843"/>
      <c r="O623" s="843"/>
      <c r="P623" s="843"/>
      <c r="Q623" s="843"/>
      <c r="R623" s="843"/>
      <c r="S623" s="843"/>
      <c r="T623" s="843"/>
      <c r="U623" s="843"/>
      <c r="V623" s="843"/>
      <c r="W623" s="843"/>
      <c r="X623" s="843"/>
      <c r="Y623" s="843"/>
      <c r="Z623" s="1060"/>
      <c r="AA623" s="1060"/>
      <c r="AB623" s="843"/>
      <c r="AC623" s="843"/>
      <c r="AD623" s="843"/>
      <c r="AE623" s="843"/>
      <c r="AF623" s="843"/>
      <c r="AG623" s="843"/>
      <c r="AH623" s="843"/>
      <c r="AI623" s="843"/>
      <c r="AJ623" s="843"/>
      <c r="AK623" s="843"/>
      <c r="AL623" s="843"/>
      <c r="AM623" s="843"/>
      <c r="AN623" s="843"/>
    </row>
    <row r="624" spans="1:40" ht="15.75" customHeight="1">
      <c r="A624" s="843"/>
      <c r="B624" s="844"/>
      <c r="C624" s="845"/>
      <c r="D624" s="846"/>
      <c r="E624" s="843"/>
      <c r="F624" s="843"/>
      <c r="G624" s="843"/>
      <c r="H624" s="846"/>
      <c r="I624" s="846"/>
      <c r="J624" s="846"/>
      <c r="K624" s="847"/>
      <c r="L624" s="848"/>
      <c r="M624" s="843"/>
      <c r="N624" s="843"/>
      <c r="O624" s="843"/>
      <c r="P624" s="843"/>
      <c r="Q624" s="843"/>
      <c r="R624" s="843"/>
      <c r="S624" s="843"/>
      <c r="T624" s="843"/>
      <c r="U624" s="843"/>
      <c r="V624" s="843"/>
      <c r="W624" s="843"/>
      <c r="X624" s="843"/>
      <c r="Y624" s="843"/>
      <c r="Z624" s="1060"/>
      <c r="AA624" s="1060"/>
      <c r="AB624" s="843"/>
      <c r="AC624" s="843"/>
      <c r="AD624" s="843"/>
      <c r="AE624" s="843"/>
      <c r="AF624" s="843"/>
      <c r="AG624" s="843"/>
      <c r="AH624" s="843"/>
      <c r="AI624" s="843"/>
      <c r="AJ624" s="843"/>
      <c r="AK624" s="843"/>
      <c r="AL624" s="843"/>
      <c r="AM624" s="843"/>
      <c r="AN624" s="843"/>
    </row>
    <row r="625" spans="1:40" ht="15.75" customHeight="1">
      <c r="A625" s="843"/>
      <c r="B625" s="844"/>
      <c r="C625" s="845"/>
      <c r="D625" s="846"/>
      <c r="E625" s="843"/>
      <c r="F625" s="843"/>
      <c r="G625" s="843"/>
      <c r="H625" s="846"/>
      <c r="I625" s="846"/>
      <c r="J625" s="846"/>
      <c r="K625" s="847"/>
      <c r="L625" s="848"/>
      <c r="M625" s="843"/>
      <c r="N625" s="843"/>
      <c r="O625" s="843"/>
      <c r="P625" s="843"/>
      <c r="Q625" s="843"/>
      <c r="R625" s="843"/>
      <c r="S625" s="843"/>
      <c r="T625" s="843"/>
      <c r="U625" s="843"/>
      <c r="V625" s="843"/>
      <c r="W625" s="843"/>
      <c r="X625" s="843"/>
      <c r="Y625" s="843"/>
      <c r="Z625" s="1060"/>
      <c r="AA625" s="1060"/>
      <c r="AB625" s="843"/>
      <c r="AC625" s="843"/>
      <c r="AD625" s="843"/>
      <c r="AE625" s="843"/>
      <c r="AF625" s="843"/>
      <c r="AG625" s="843"/>
      <c r="AH625" s="843"/>
      <c r="AI625" s="843"/>
      <c r="AJ625" s="843"/>
      <c r="AK625" s="843"/>
      <c r="AL625" s="843"/>
      <c r="AM625" s="843"/>
      <c r="AN625" s="843"/>
    </row>
    <row r="626" spans="1:40" ht="15.75" customHeight="1">
      <c r="A626" s="843"/>
      <c r="B626" s="844"/>
      <c r="C626" s="845"/>
      <c r="D626" s="846"/>
      <c r="E626" s="843"/>
      <c r="F626" s="843"/>
      <c r="G626" s="843"/>
      <c r="H626" s="846"/>
      <c r="I626" s="846"/>
      <c r="J626" s="846"/>
      <c r="K626" s="847"/>
      <c r="L626" s="848"/>
      <c r="M626" s="843"/>
      <c r="N626" s="843"/>
      <c r="O626" s="843"/>
      <c r="P626" s="843"/>
      <c r="Q626" s="843"/>
      <c r="R626" s="843"/>
      <c r="S626" s="843"/>
      <c r="T626" s="843"/>
      <c r="U626" s="843"/>
      <c r="V626" s="843"/>
      <c r="W626" s="843"/>
      <c r="X626" s="843"/>
      <c r="Y626" s="843"/>
      <c r="Z626" s="1060"/>
      <c r="AA626" s="1060"/>
      <c r="AB626" s="843"/>
      <c r="AC626" s="843"/>
      <c r="AD626" s="843"/>
      <c r="AE626" s="843"/>
      <c r="AF626" s="843"/>
      <c r="AG626" s="843"/>
      <c r="AH626" s="843"/>
      <c r="AI626" s="843"/>
      <c r="AJ626" s="843"/>
      <c r="AK626" s="843"/>
      <c r="AL626" s="843"/>
      <c r="AM626" s="843"/>
      <c r="AN626" s="843"/>
    </row>
    <row r="627" spans="1:40" ht="15.75" customHeight="1">
      <c r="A627" s="843"/>
      <c r="B627" s="844"/>
      <c r="C627" s="845"/>
      <c r="D627" s="846"/>
      <c r="E627" s="843"/>
      <c r="F627" s="843"/>
      <c r="G627" s="843"/>
      <c r="H627" s="846"/>
      <c r="I627" s="846"/>
      <c r="J627" s="846"/>
      <c r="K627" s="847"/>
      <c r="L627" s="848"/>
      <c r="M627" s="843"/>
      <c r="N627" s="843"/>
      <c r="O627" s="843"/>
      <c r="P627" s="843"/>
      <c r="Q627" s="843"/>
      <c r="R627" s="843"/>
      <c r="S627" s="843"/>
      <c r="T627" s="843"/>
      <c r="U627" s="843"/>
      <c r="V627" s="843"/>
      <c r="W627" s="843"/>
      <c r="X627" s="843"/>
      <c r="Y627" s="843"/>
      <c r="Z627" s="1060"/>
      <c r="AA627" s="1060"/>
      <c r="AB627" s="843"/>
      <c r="AC627" s="843"/>
      <c r="AD627" s="843"/>
      <c r="AE627" s="843"/>
      <c r="AF627" s="843"/>
      <c r="AG627" s="843"/>
      <c r="AH627" s="843"/>
      <c r="AI627" s="843"/>
      <c r="AJ627" s="843"/>
      <c r="AK627" s="843"/>
      <c r="AL627" s="843"/>
      <c r="AM627" s="843"/>
      <c r="AN627" s="843"/>
    </row>
    <row r="628" spans="1:40" ht="15.75" customHeight="1">
      <c r="A628" s="843"/>
      <c r="B628" s="844"/>
      <c r="C628" s="845"/>
      <c r="D628" s="846"/>
      <c r="E628" s="843"/>
      <c r="F628" s="843"/>
      <c r="G628" s="843"/>
      <c r="H628" s="846"/>
      <c r="I628" s="846"/>
      <c r="J628" s="846"/>
      <c r="K628" s="847"/>
      <c r="L628" s="848"/>
      <c r="M628" s="843"/>
      <c r="N628" s="843"/>
      <c r="O628" s="843"/>
      <c r="P628" s="843"/>
      <c r="Q628" s="843"/>
      <c r="R628" s="843"/>
      <c r="S628" s="843"/>
      <c r="T628" s="843"/>
      <c r="U628" s="843"/>
      <c r="V628" s="843"/>
      <c r="W628" s="843"/>
      <c r="X628" s="843"/>
      <c r="Y628" s="843"/>
      <c r="Z628" s="1060"/>
      <c r="AA628" s="1060"/>
      <c r="AB628" s="843"/>
      <c r="AC628" s="843"/>
      <c r="AD628" s="843"/>
      <c r="AE628" s="843"/>
      <c r="AF628" s="843"/>
      <c r="AG628" s="843"/>
      <c r="AH628" s="843"/>
      <c r="AI628" s="843"/>
      <c r="AJ628" s="843"/>
      <c r="AK628" s="843"/>
      <c r="AL628" s="843"/>
      <c r="AM628" s="843"/>
      <c r="AN628" s="843"/>
    </row>
    <row r="629" spans="1:40" ht="15.75" customHeight="1">
      <c r="A629" s="843"/>
      <c r="B629" s="844"/>
      <c r="C629" s="845"/>
      <c r="D629" s="846"/>
      <c r="E629" s="843"/>
      <c r="F629" s="843"/>
      <c r="G629" s="843"/>
      <c r="H629" s="846"/>
      <c r="I629" s="846"/>
      <c r="J629" s="846"/>
      <c r="K629" s="847"/>
      <c r="L629" s="848"/>
      <c r="M629" s="843"/>
      <c r="N629" s="843"/>
      <c r="O629" s="843"/>
      <c r="P629" s="843"/>
      <c r="Q629" s="843"/>
      <c r="R629" s="843"/>
      <c r="S629" s="843"/>
      <c r="T629" s="843"/>
      <c r="U629" s="843"/>
      <c r="V629" s="843"/>
      <c r="W629" s="843"/>
      <c r="X629" s="843"/>
      <c r="Y629" s="843"/>
      <c r="Z629" s="1060"/>
      <c r="AA629" s="1060"/>
      <c r="AB629" s="843"/>
      <c r="AC629" s="843"/>
      <c r="AD629" s="843"/>
      <c r="AE629" s="843"/>
      <c r="AF629" s="843"/>
      <c r="AG629" s="843"/>
      <c r="AH629" s="843"/>
      <c r="AI629" s="843"/>
      <c r="AJ629" s="843"/>
      <c r="AK629" s="843"/>
      <c r="AL629" s="843"/>
      <c r="AM629" s="843"/>
      <c r="AN629" s="843"/>
    </row>
    <row r="630" spans="1:40" ht="15.75" customHeight="1">
      <c r="A630" s="843"/>
      <c r="B630" s="844"/>
      <c r="C630" s="845"/>
      <c r="D630" s="846"/>
      <c r="E630" s="843"/>
      <c r="F630" s="843"/>
      <c r="G630" s="843"/>
      <c r="H630" s="846"/>
      <c r="I630" s="846"/>
      <c r="J630" s="846"/>
      <c r="K630" s="847"/>
      <c r="L630" s="848"/>
      <c r="M630" s="843"/>
      <c r="N630" s="843"/>
      <c r="O630" s="843"/>
      <c r="P630" s="843"/>
      <c r="Q630" s="843"/>
      <c r="R630" s="843"/>
      <c r="S630" s="843"/>
      <c r="T630" s="843"/>
      <c r="U630" s="843"/>
      <c r="V630" s="843"/>
      <c r="W630" s="843"/>
      <c r="X630" s="843"/>
      <c r="Y630" s="843"/>
      <c r="Z630" s="1060"/>
      <c r="AA630" s="1060"/>
      <c r="AB630" s="843"/>
      <c r="AC630" s="843"/>
      <c r="AD630" s="843"/>
      <c r="AE630" s="843"/>
      <c r="AF630" s="843"/>
      <c r="AG630" s="843"/>
      <c r="AH630" s="843"/>
      <c r="AI630" s="843"/>
      <c r="AJ630" s="843"/>
      <c r="AK630" s="843"/>
      <c r="AL630" s="843"/>
      <c r="AM630" s="843"/>
      <c r="AN630" s="843"/>
    </row>
    <row r="631" spans="1:40" ht="15.75" customHeight="1">
      <c r="A631" s="843"/>
      <c r="B631" s="844"/>
      <c r="C631" s="845"/>
      <c r="D631" s="846"/>
      <c r="E631" s="843"/>
      <c r="F631" s="843"/>
      <c r="G631" s="843"/>
      <c r="H631" s="846"/>
      <c r="I631" s="846"/>
      <c r="J631" s="846"/>
      <c r="K631" s="847"/>
      <c r="L631" s="848"/>
      <c r="M631" s="843"/>
      <c r="N631" s="843"/>
      <c r="O631" s="843"/>
      <c r="P631" s="843"/>
      <c r="Q631" s="843"/>
      <c r="R631" s="843"/>
      <c r="S631" s="843"/>
      <c r="T631" s="843"/>
      <c r="U631" s="843"/>
      <c r="V631" s="843"/>
      <c r="W631" s="843"/>
      <c r="X631" s="843"/>
      <c r="Y631" s="843"/>
      <c r="Z631" s="1060"/>
      <c r="AA631" s="1060"/>
      <c r="AB631" s="843"/>
      <c r="AC631" s="843"/>
      <c r="AD631" s="843"/>
      <c r="AE631" s="843"/>
      <c r="AF631" s="843"/>
      <c r="AG631" s="843"/>
      <c r="AH631" s="843"/>
      <c r="AI631" s="843"/>
      <c r="AJ631" s="843"/>
      <c r="AK631" s="843"/>
      <c r="AL631" s="843"/>
      <c r="AM631" s="843"/>
      <c r="AN631" s="843"/>
    </row>
    <row r="632" spans="1:40" ht="15.75" customHeight="1">
      <c r="A632" s="843"/>
      <c r="B632" s="844"/>
      <c r="C632" s="845"/>
      <c r="D632" s="846"/>
      <c r="E632" s="843"/>
      <c r="F632" s="843"/>
      <c r="G632" s="843"/>
      <c r="H632" s="846"/>
      <c r="I632" s="846"/>
      <c r="J632" s="846"/>
      <c r="K632" s="847"/>
      <c r="L632" s="848"/>
      <c r="M632" s="843"/>
      <c r="N632" s="843"/>
      <c r="O632" s="843"/>
      <c r="P632" s="843"/>
      <c r="Q632" s="843"/>
      <c r="R632" s="843"/>
      <c r="S632" s="843"/>
      <c r="T632" s="843"/>
      <c r="U632" s="843"/>
      <c r="V632" s="843"/>
      <c r="W632" s="843"/>
      <c r="X632" s="843"/>
      <c r="Y632" s="843"/>
      <c r="Z632" s="1060"/>
      <c r="AA632" s="1060"/>
      <c r="AB632" s="843"/>
      <c r="AC632" s="843"/>
      <c r="AD632" s="843"/>
      <c r="AE632" s="843"/>
      <c r="AF632" s="843"/>
      <c r="AG632" s="843"/>
      <c r="AH632" s="843"/>
      <c r="AI632" s="843"/>
      <c r="AJ632" s="843"/>
      <c r="AK632" s="843"/>
      <c r="AL632" s="843"/>
      <c r="AM632" s="843"/>
      <c r="AN632" s="843"/>
    </row>
    <row r="633" spans="1:40" ht="15.75" customHeight="1">
      <c r="A633" s="843"/>
      <c r="B633" s="844"/>
      <c r="C633" s="845"/>
      <c r="D633" s="846"/>
      <c r="E633" s="843"/>
      <c r="F633" s="843"/>
      <c r="G633" s="843"/>
      <c r="H633" s="846"/>
      <c r="I633" s="846"/>
      <c r="J633" s="846"/>
      <c r="K633" s="847"/>
      <c r="L633" s="848"/>
      <c r="M633" s="843"/>
      <c r="N633" s="843"/>
      <c r="O633" s="843"/>
      <c r="P633" s="843"/>
      <c r="Q633" s="843"/>
      <c r="R633" s="843"/>
      <c r="S633" s="843"/>
      <c r="T633" s="843"/>
      <c r="U633" s="843"/>
      <c r="V633" s="843"/>
      <c r="W633" s="843"/>
      <c r="X633" s="843"/>
      <c r="Y633" s="843"/>
      <c r="Z633" s="1060"/>
      <c r="AA633" s="1060"/>
      <c r="AB633" s="843"/>
      <c r="AC633" s="843"/>
      <c r="AD633" s="843"/>
      <c r="AE633" s="843"/>
      <c r="AF633" s="843"/>
      <c r="AG633" s="843"/>
      <c r="AH633" s="843"/>
      <c r="AI633" s="843"/>
      <c r="AJ633" s="843"/>
      <c r="AK633" s="843"/>
      <c r="AL633" s="843"/>
      <c r="AM633" s="843"/>
      <c r="AN633" s="843"/>
    </row>
    <row r="634" spans="1:40" ht="15.75" customHeight="1">
      <c r="A634" s="843"/>
      <c r="B634" s="844"/>
      <c r="C634" s="845"/>
      <c r="D634" s="846"/>
      <c r="E634" s="843"/>
      <c r="F634" s="843"/>
      <c r="G634" s="843"/>
      <c r="H634" s="846"/>
      <c r="I634" s="846"/>
      <c r="J634" s="846"/>
      <c r="K634" s="847"/>
      <c r="L634" s="848"/>
      <c r="M634" s="843"/>
      <c r="N634" s="843"/>
      <c r="O634" s="843"/>
      <c r="P634" s="843"/>
      <c r="Q634" s="843"/>
      <c r="R634" s="843"/>
      <c r="S634" s="843"/>
      <c r="T634" s="843"/>
      <c r="U634" s="843"/>
      <c r="V634" s="843"/>
      <c r="W634" s="843"/>
      <c r="X634" s="843"/>
      <c r="Y634" s="843"/>
      <c r="Z634" s="1060"/>
      <c r="AA634" s="1060"/>
      <c r="AB634" s="843"/>
      <c r="AC634" s="843"/>
      <c r="AD634" s="843"/>
      <c r="AE634" s="843"/>
      <c r="AF634" s="843"/>
      <c r="AG634" s="843"/>
      <c r="AH634" s="843"/>
      <c r="AI634" s="843"/>
      <c r="AJ634" s="843"/>
      <c r="AK634" s="843"/>
      <c r="AL634" s="843"/>
      <c r="AM634" s="843"/>
      <c r="AN634" s="843"/>
    </row>
    <row r="635" spans="1:40" ht="15.75" customHeight="1">
      <c r="A635" s="843"/>
      <c r="B635" s="844"/>
      <c r="C635" s="845"/>
      <c r="D635" s="846"/>
      <c r="E635" s="843"/>
      <c r="F635" s="843"/>
      <c r="G635" s="843"/>
      <c r="H635" s="846"/>
      <c r="I635" s="846"/>
      <c r="J635" s="846"/>
      <c r="K635" s="847"/>
      <c r="L635" s="848"/>
      <c r="M635" s="843"/>
      <c r="N635" s="843"/>
      <c r="O635" s="843"/>
      <c r="P635" s="843"/>
      <c r="Q635" s="843"/>
      <c r="R635" s="843"/>
      <c r="S635" s="843"/>
      <c r="T635" s="843"/>
      <c r="U635" s="843"/>
      <c r="V635" s="843"/>
      <c r="W635" s="843"/>
      <c r="X635" s="843"/>
      <c r="Y635" s="843"/>
      <c r="Z635" s="1060"/>
      <c r="AA635" s="1060"/>
      <c r="AB635" s="843"/>
      <c r="AC635" s="843"/>
      <c r="AD635" s="843"/>
      <c r="AE635" s="843"/>
      <c r="AF635" s="843"/>
      <c r="AG635" s="843"/>
      <c r="AH635" s="843"/>
      <c r="AI635" s="843"/>
      <c r="AJ635" s="843"/>
      <c r="AK635" s="843"/>
      <c r="AL635" s="843"/>
      <c r="AM635" s="843"/>
      <c r="AN635" s="843"/>
    </row>
    <row r="636" spans="1:40" ht="15.75" customHeight="1">
      <c r="A636" s="843"/>
      <c r="B636" s="844"/>
      <c r="C636" s="845"/>
      <c r="D636" s="846"/>
      <c r="E636" s="843"/>
      <c r="F636" s="843"/>
      <c r="G636" s="843"/>
      <c r="H636" s="846"/>
      <c r="I636" s="846"/>
      <c r="J636" s="846"/>
      <c r="K636" s="847"/>
      <c r="L636" s="848"/>
      <c r="M636" s="843"/>
      <c r="N636" s="843"/>
      <c r="O636" s="843"/>
      <c r="P636" s="843"/>
      <c r="Q636" s="843"/>
      <c r="R636" s="843"/>
      <c r="S636" s="843"/>
      <c r="T636" s="843"/>
      <c r="U636" s="843"/>
      <c r="V636" s="843"/>
      <c r="W636" s="843"/>
      <c r="X636" s="843"/>
      <c r="Y636" s="843"/>
      <c r="Z636" s="1060"/>
      <c r="AA636" s="1060"/>
      <c r="AB636" s="843"/>
      <c r="AC636" s="843"/>
      <c r="AD636" s="843"/>
      <c r="AE636" s="843"/>
      <c r="AF636" s="843"/>
      <c r="AG636" s="843"/>
      <c r="AH636" s="843"/>
      <c r="AI636" s="843"/>
      <c r="AJ636" s="843"/>
      <c r="AK636" s="843"/>
      <c r="AL636" s="843"/>
      <c r="AM636" s="843"/>
      <c r="AN636" s="843"/>
    </row>
    <row r="637" spans="1:40" ht="15.75" customHeight="1">
      <c r="A637" s="843"/>
      <c r="B637" s="844"/>
      <c r="C637" s="845"/>
      <c r="D637" s="846"/>
      <c r="E637" s="843"/>
      <c r="F637" s="843"/>
      <c r="G637" s="843"/>
      <c r="H637" s="846"/>
      <c r="I637" s="846"/>
      <c r="J637" s="846"/>
      <c r="K637" s="847"/>
      <c r="L637" s="848"/>
      <c r="M637" s="843"/>
      <c r="N637" s="843"/>
      <c r="O637" s="843"/>
      <c r="P637" s="843"/>
      <c r="Q637" s="843"/>
      <c r="R637" s="843"/>
      <c r="S637" s="843"/>
      <c r="T637" s="843"/>
      <c r="U637" s="843"/>
      <c r="V637" s="843"/>
      <c r="W637" s="843"/>
      <c r="X637" s="843"/>
      <c r="Y637" s="843"/>
      <c r="Z637" s="1060"/>
      <c r="AA637" s="1060"/>
      <c r="AB637" s="843"/>
      <c r="AC637" s="843"/>
      <c r="AD637" s="843"/>
      <c r="AE637" s="843"/>
      <c r="AF637" s="843"/>
      <c r="AG637" s="843"/>
      <c r="AH637" s="843"/>
      <c r="AI637" s="843"/>
      <c r="AJ637" s="843"/>
      <c r="AK637" s="843"/>
      <c r="AL637" s="843"/>
      <c r="AM637" s="843"/>
      <c r="AN637" s="843"/>
    </row>
    <row r="638" spans="1:40" ht="15.75" customHeight="1">
      <c r="A638" s="843"/>
      <c r="B638" s="844"/>
      <c r="C638" s="845"/>
      <c r="D638" s="846"/>
      <c r="E638" s="843"/>
      <c r="F638" s="843"/>
      <c r="G638" s="843"/>
      <c r="H638" s="846"/>
      <c r="I638" s="846"/>
      <c r="J638" s="846"/>
      <c r="K638" s="847"/>
      <c r="L638" s="848"/>
      <c r="M638" s="843"/>
      <c r="N638" s="843"/>
      <c r="O638" s="843"/>
      <c r="P638" s="843"/>
      <c r="Q638" s="843"/>
      <c r="R638" s="843"/>
      <c r="S638" s="843"/>
      <c r="T638" s="843"/>
      <c r="U638" s="843"/>
      <c r="V638" s="843"/>
      <c r="W638" s="843"/>
      <c r="X638" s="843"/>
      <c r="Y638" s="843"/>
      <c r="Z638" s="1060"/>
      <c r="AA638" s="1060"/>
      <c r="AB638" s="843"/>
      <c r="AC638" s="843"/>
      <c r="AD638" s="843"/>
      <c r="AE638" s="843"/>
      <c r="AF638" s="843"/>
      <c r="AG638" s="843"/>
      <c r="AH638" s="843"/>
      <c r="AI638" s="843"/>
      <c r="AJ638" s="843"/>
      <c r="AK638" s="843"/>
      <c r="AL638" s="843"/>
      <c r="AM638" s="843"/>
      <c r="AN638" s="843"/>
    </row>
    <row r="639" spans="1:40" ht="15.75" customHeight="1">
      <c r="A639" s="843"/>
      <c r="B639" s="844"/>
      <c r="C639" s="845"/>
      <c r="D639" s="846"/>
      <c r="E639" s="843"/>
      <c r="F639" s="843"/>
      <c r="G639" s="843"/>
      <c r="H639" s="846"/>
      <c r="I639" s="846"/>
      <c r="J639" s="846"/>
      <c r="K639" s="847"/>
      <c r="L639" s="848"/>
      <c r="M639" s="843"/>
      <c r="N639" s="843"/>
      <c r="O639" s="843"/>
      <c r="P639" s="843"/>
      <c r="Q639" s="843"/>
      <c r="R639" s="843"/>
      <c r="S639" s="843"/>
      <c r="T639" s="843"/>
      <c r="U639" s="843"/>
      <c r="V639" s="843"/>
      <c r="W639" s="843"/>
      <c r="X639" s="843"/>
      <c r="Y639" s="843"/>
      <c r="Z639" s="1060"/>
      <c r="AA639" s="1060"/>
      <c r="AB639" s="843"/>
      <c r="AC639" s="843"/>
      <c r="AD639" s="843"/>
      <c r="AE639" s="843"/>
      <c r="AF639" s="843"/>
      <c r="AG639" s="843"/>
      <c r="AH639" s="843"/>
      <c r="AI639" s="843"/>
      <c r="AJ639" s="843"/>
      <c r="AK639" s="843"/>
      <c r="AL639" s="843"/>
      <c r="AM639" s="843"/>
      <c r="AN639" s="843"/>
    </row>
    <row r="640" spans="1:40" ht="15.75" customHeight="1">
      <c r="A640" s="843"/>
      <c r="B640" s="844"/>
      <c r="C640" s="845"/>
      <c r="D640" s="846"/>
      <c r="E640" s="843"/>
      <c r="F640" s="843"/>
      <c r="G640" s="843"/>
      <c r="H640" s="846"/>
      <c r="I640" s="846"/>
      <c r="J640" s="846"/>
      <c r="K640" s="847"/>
      <c r="L640" s="848"/>
      <c r="M640" s="843"/>
      <c r="N640" s="843"/>
      <c r="O640" s="843"/>
      <c r="P640" s="843"/>
      <c r="Q640" s="843"/>
      <c r="R640" s="843"/>
      <c r="S640" s="843"/>
      <c r="T640" s="843"/>
      <c r="U640" s="843"/>
      <c r="V640" s="843"/>
      <c r="W640" s="843"/>
      <c r="X640" s="843"/>
      <c r="Y640" s="843"/>
      <c r="Z640" s="1060"/>
      <c r="AA640" s="1060"/>
      <c r="AB640" s="843"/>
      <c r="AC640" s="843"/>
      <c r="AD640" s="843"/>
      <c r="AE640" s="843"/>
      <c r="AF640" s="843"/>
      <c r="AG640" s="843"/>
      <c r="AH640" s="843"/>
      <c r="AI640" s="843"/>
      <c r="AJ640" s="843"/>
      <c r="AK640" s="843"/>
      <c r="AL640" s="843"/>
      <c r="AM640" s="843"/>
      <c r="AN640" s="843"/>
    </row>
    <row r="641" spans="1:40" ht="15.75" customHeight="1">
      <c r="A641" s="843"/>
      <c r="B641" s="844"/>
      <c r="C641" s="845"/>
      <c r="D641" s="846"/>
      <c r="E641" s="843"/>
      <c r="F641" s="843"/>
      <c r="G641" s="843"/>
      <c r="H641" s="846"/>
      <c r="I641" s="846"/>
      <c r="J641" s="846"/>
      <c r="K641" s="847"/>
      <c r="L641" s="848"/>
      <c r="M641" s="843"/>
      <c r="N641" s="843"/>
      <c r="O641" s="843"/>
      <c r="P641" s="843"/>
      <c r="Q641" s="843"/>
      <c r="R641" s="843"/>
      <c r="S641" s="843"/>
      <c r="T641" s="843"/>
      <c r="U641" s="843"/>
      <c r="V641" s="843"/>
      <c r="W641" s="843"/>
      <c r="X641" s="843"/>
      <c r="Y641" s="843"/>
      <c r="Z641" s="1060"/>
      <c r="AA641" s="1060"/>
      <c r="AB641" s="843"/>
      <c r="AC641" s="843"/>
      <c r="AD641" s="843"/>
      <c r="AE641" s="843"/>
      <c r="AF641" s="843"/>
      <c r="AG641" s="843"/>
      <c r="AH641" s="843"/>
      <c r="AI641" s="843"/>
      <c r="AJ641" s="843"/>
      <c r="AK641" s="843"/>
      <c r="AL641" s="843"/>
      <c r="AM641" s="843"/>
      <c r="AN641" s="843"/>
    </row>
    <row r="642" spans="1:40" ht="15.75" customHeight="1">
      <c r="A642" s="843"/>
      <c r="B642" s="844"/>
      <c r="C642" s="845"/>
      <c r="D642" s="846"/>
      <c r="E642" s="843"/>
      <c r="F642" s="843"/>
      <c r="G642" s="843"/>
      <c r="H642" s="846"/>
      <c r="I642" s="846"/>
      <c r="J642" s="846"/>
      <c r="K642" s="847"/>
      <c r="L642" s="848"/>
      <c r="M642" s="843"/>
      <c r="N642" s="843"/>
      <c r="O642" s="843"/>
      <c r="P642" s="843"/>
      <c r="Q642" s="843"/>
      <c r="R642" s="843"/>
      <c r="S642" s="843"/>
      <c r="T642" s="843"/>
      <c r="U642" s="843"/>
      <c r="V642" s="843"/>
      <c r="W642" s="843"/>
      <c r="X642" s="843"/>
      <c r="Y642" s="843"/>
      <c r="Z642" s="1060"/>
      <c r="AA642" s="1060"/>
      <c r="AB642" s="843"/>
      <c r="AC642" s="843"/>
      <c r="AD642" s="843"/>
      <c r="AE642" s="843"/>
      <c r="AF642" s="843"/>
      <c r="AG642" s="843"/>
      <c r="AH642" s="843"/>
      <c r="AI642" s="843"/>
      <c r="AJ642" s="843"/>
      <c r="AK642" s="843"/>
      <c r="AL642" s="843"/>
      <c r="AM642" s="843"/>
      <c r="AN642" s="843"/>
    </row>
    <row r="643" spans="1:40" ht="15.75" customHeight="1">
      <c r="A643" s="843"/>
      <c r="B643" s="844"/>
      <c r="C643" s="845"/>
      <c r="D643" s="846"/>
      <c r="E643" s="843"/>
      <c r="F643" s="843"/>
      <c r="G643" s="843"/>
      <c r="H643" s="846"/>
      <c r="I643" s="846"/>
      <c r="J643" s="846"/>
      <c r="K643" s="847"/>
      <c r="L643" s="848"/>
      <c r="M643" s="843"/>
      <c r="N643" s="843"/>
      <c r="O643" s="843"/>
      <c r="P643" s="843"/>
      <c r="Q643" s="843"/>
      <c r="R643" s="843"/>
      <c r="S643" s="843"/>
      <c r="T643" s="843"/>
      <c r="U643" s="843"/>
      <c r="V643" s="843"/>
      <c r="W643" s="843"/>
      <c r="X643" s="843"/>
      <c r="Y643" s="843"/>
      <c r="Z643" s="1060"/>
      <c r="AA643" s="1060"/>
      <c r="AB643" s="843"/>
      <c r="AC643" s="843"/>
      <c r="AD643" s="843"/>
      <c r="AE643" s="843"/>
      <c r="AF643" s="843"/>
      <c r="AG643" s="843"/>
      <c r="AH643" s="843"/>
      <c r="AI643" s="843"/>
      <c r="AJ643" s="843"/>
      <c r="AK643" s="843"/>
      <c r="AL643" s="843"/>
      <c r="AM643" s="843"/>
      <c r="AN643" s="843"/>
    </row>
    <row r="644" spans="1:40" ht="15.75" customHeight="1">
      <c r="A644" s="843"/>
      <c r="B644" s="844"/>
      <c r="C644" s="845"/>
      <c r="D644" s="846"/>
      <c r="E644" s="843"/>
      <c r="F644" s="843"/>
      <c r="G644" s="843"/>
      <c r="H644" s="846"/>
      <c r="I644" s="846"/>
      <c r="J644" s="846"/>
      <c r="K644" s="847"/>
      <c r="L644" s="848"/>
      <c r="M644" s="843"/>
      <c r="N644" s="843"/>
      <c r="O644" s="843"/>
      <c r="P644" s="843"/>
      <c r="Q644" s="843"/>
      <c r="R644" s="843"/>
      <c r="S644" s="843"/>
      <c r="T644" s="843"/>
      <c r="U644" s="843"/>
      <c r="V644" s="843"/>
      <c r="W644" s="843"/>
      <c r="X644" s="843"/>
      <c r="Y644" s="843"/>
      <c r="Z644" s="1060"/>
      <c r="AA644" s="1060"/>
      <c r="AB644" s="843"/>
      <c r="AC644" s="843"/>
      <c r="AD644" s="843"/>
      <c r="AE644" s="843"/>
      <c r="AF644" s="843"/>
      <c r="AG644" s="843"/>
      <c r="AH644" s="843"/>
      <c r="AI644" s="843"/>
      <c r="AJ644" s="843"/>
      <c r="AK644" s="843"/>
      <c r="AL644" s="843"/>
      <c r="AM644" s="843"/>
      <c r="AN644" s="843"/>
    </row>
    <row r="645" spans="1:40" ht="15.75" customHeight="1">
      <c r="A645" s="843"/>
      <c r="B645" s="844"/>
      <c r="C645" s="845"/>
      <c r="D645" s="846"/>
      <c r="E645" s="843"/>
      <c r="F645" s="843"/>
      <c r="G645" s="843"/>
      <c r="H645" s="846"/>
      <c r="I645" s="846"/>
      <c r="J645" s="846"/>
      <c r="K645" s="847"/>
      <c r="L645" s="848"/>
      <c r="M645" s="843"/>
      <c r="N645" s="843"/>
      <c r="O645" s="843"/>
      <c r="P645" s="843"/>
      <c r="Q645" s="843"/>
      <c r="R645" s="843"/>
      <c r="S645" s="843"/>
      <c r="T645" s="843"/>
      <c r="U645" s="843"/>
      <c r="V645" s="843"/>
      <c r="W645" s="843"/>
      <c r="X645" s="843"/>
      <c r="Y645" s="843"/>
      <c r="Z645" s="1060"/>
      <c r="AA645" s="1060"/>
      <c r="AB645" s="843"/>
      <c r="AC645" s="843"/>
      <c r="AD645" s="843"/>
      <c r="AE645" s="843"/>
      <c r="AF645" s="843"/>
      <c r="AG645" s="843"/>
      <c r="AH645" s="843"/>
      <c r="AI645" s="843"/>
      <c r="AJ645" s="843"/>
      <c r="AK645" s="843"/>
      <c r="AL645" s="843"/>
      <c r="AM645" s="843"/>
      <c r="AN645" s="843"/>
    </row>
    <row r="646" spans="1:40" ht="15.75" customHeight="1">
      <c r="A646" s="843"/>
      <c r="B646" s="844"/>
      <c r="C646" s="845"/>
      <c r="D646" s="846"/>
      <c r="E646" s="843"/>
      <c r="F646" s="843"/>
      <c r="G646" s="843"/>
      <c r="H646" s="846"/>
      <c r="I646" s="846"/>
      <c r="J646" s="846"/>
      <c r="K646" s="847"/>
      <c r="L646" s="848"/>
      <c r="M646" s="843"/>
      <c r="N646" s="843"/>
      <c r="O646" s="843"/>
      <c r="P646" s="843"/>
      <c r="Q646" s="843"/>
      <c r="R646" s="843"/>
      <c r="S646" s="843"/>
      <c r="T646" s="843"/>
      <c r="U646" s="843"/>
      <c r="V646" s="843"/>
      <c r="W646" s="843"/>
      <c r="X646" s="843"/>
      <c r="Y646" s="843"/>
      <c r="Z646" s="1060"/>
      <c r="AA646" s="1060"/>
      <c r="AB646" s="843"/>
      <c r="AC646" s="843"/>
      <c r="AD646" s="843"/>
      <c r="AE646" s="843"/>
      <c r="AF646" s="843"/>
      <c r="AG646" s="843"/>
      <c r="AH646" s="843"/>
      <c r="AI646" s="843"/>
      <c r="AJ646" s="843"/>
      <c r="AK646" s="843"/>
      <c r="AL646" s="843"/>
      <c r="AM646" s="843"/>
      <c r="AN646" s="843"/>
    </row>
    <row r="647" spans="1:40" ht="15.75" customHeight="1">
      <c r="A647" s="843"/>
      <c r="B647" s="844"/>
      <c r="C647" s="845"/>
      <c r="D647" s="846"/>
      <c r="E647" s="843"/>
      <c r="F647" s="843"/>
      <c r="G647" s="843"/>
      <c r="H647" s="846"/>
      <c r="I647" s="846"/>
      <c r="J647" s="846"/>
      <c r="K647" s="847"/>
      <c r="L647" s="848"/>
      <c r="M647" s="843"/>
      <c r="N647" s="843"/>
      <c r="O647" s="843"/>
      <c r="P647" s="843"/>
      <c r="Q647" s="843"/>
      <c r="R647" s="843"/>
      <c r="S647" s="843"/>
      <c r="T647" s="843"/>
      <c r="U647" s="843"/>
      <c r="V647" s="843"/>
      <c r="W647" s="843"/>
      <c r="X647" s="843"/>
      <c r="Y647" s="843"/>
      <c r="Z647" s="1060"/>
      <c r="AA647" s="1060"/>
      <c r="AB647" s="843"/>
      <c r="AC647" s="843"/>
      <c r="AD647" s="843"/>
      <c r="AE647" s="843"/>
      <c r="AF647" s="843"/>
      <c r="AG647" s="843"/>
      <c r="AH647" s="843"/>
      <c r="AI647" s="843"/>
      <c r="AJ647" s="843"/>
      <c r="AK647" s="843"/>
      <c r="AL647" s="843"/>
      <c r="AM647" s="843"/>
      <c r="AN647" s="843"/>
    </row>
    <row r="648" spans="1:40" ht="15.75" customHeight="1">
      <c r="A648" s="843"/>
      <c r="B648" s="844"/>
      <c r="C648" s="845"/>
      <c r="D648" s="846"/>
      <c r="E648" s="843"/>
      <c r="F648" s="843"/>
      <c r="G648" s="843"/>
      <c r="H648" s="846"/>
      <c r="I648" s="846"/>
      <c r="J648" s="846"/>
      <c r="K648" s="847"/>
      <c r="L648" s="848"/>
      <c r="M648" s="843"/>
      <c r="N648" s="843"/>
      <c r="O648" s="843"/>
      <c r="P648" s="843"/>
      <c r="Q648" s="843"/>
      <c r="R648" s="843"/>
      <c r="S648" s="843"/>
      <c r="T648" s="843"/>
      <c r="U648" s="843"/>
      <c r="V648" s="843"/>
      <c r="W648" s="843"/>
      <c r="X648" s="843"/>
      <c r="Y648" s="843"/>
      <c r="Z648" s="1060"/>
      <c r="AA648" s="1060"/>
      <c r="AB648" s="843"/>
      <c r="AC648" s="843"/>
      <c r="AD648" s="843"/>
      <c r="AE648" s="843"/>
      <c r="AF648" s="843"/>
      <c r="AG648" s="843"/>
      <c r="AH648" s="843"/>
      <c r="AI648" s="843"/>
      <c r="AJ648" s="843"/>
      <c r="AK648" s="843"/>
      <c r="AL648" s="843"/>
      <c r="AM648" s="843"/>
      <c r="AN648" s="843"/>
    </row>
    <row r="649" spans="1:40" ht="15.75" customHeight="1">
      <c r="A649" s="843"/>
      <c r="B649" s="844"/>
      <c r="C649" s="845"/>
      <c r="D649" s="846"/>
      <c r="E649" s="843"/>
      <c r="F649" s="843"/>
      <c r="G649" s="843"/>
      <c r="H649" s="846"/>
      <c r="I649" s="846"/>
      <c r="J649" s="846"/>
      <c r="K649" s="847"/>
      <c r="L649" s="848"/>
      <c r="M649" s="843"/>
      <c r="N649" s="843"/>
      <c r="O649" s="843"/>
      <c r="P649" s="843"/>
      <c r="Q649" s="843"/>
      <c r="R649" s="843"/>
      <c r="S649" s="843"/>
      <c r="T649" s="843"/>
      <c r="U649" s="843"/>
      <c r="V649" s="843"/>
      <c r="W649" s="843"/>
      <c r="X649" s="843"/>
      <c r="Y649" s="843"/>
      <c r="Z649" s="1060"/>
      <c r="AA649" s="1060"/>
      <c r="AB649" s="843"/>
      <c r="AC649" s="843"/>
      <c r="AD649" s="843"/>
      <c r="AE649" s="843"/>
      <c r="AF649" s="843"/>
      <c r="AG649" s="843"/>
      <c r="AH649" s="843"/>
      <c r="AI649" s="843"/>
      <c r="AJ649" s="843"/>
      <c r="AK649" s="843"/>
      <c r="AL649" s="843"/>
      <c r="AM649" s="843"/>
      <c r="AN649" s="843"/>
    </row>
    <row r="650" spans="1:40" ht="15.75" customHeight="1">
      <c r="A650" s="843"/>
      <c r="B650" s="844"/>
      <c r="C650" s="845"/>
      <c r="D650" s="846"/>
      <c r="E650" s="843"/>
      <c r="F650" s="843"/>
      <c r="G650" s="843"/>
      <c r="H650" s="846"/>
      <c r="I650" s="846"/>
      <c r="J650" s="846"/>
      <c r="K650" s="847"/>
      <c r="L650" s="848"/>
      <c r="M650" s="843"/>
      <c r="N650" s="843"/>
      <c r="O650" s="843"/>
      <c r="P650" s="843"/>
      <c r="Q650" s="843"/>
      <c r="R650" s="843"/>
      <c r="S650" s="843"/>
      <c r="T650" s="843"/>
      <c r="U650" s="843"/>
      <c r="V650" s="843"/>
      <c r="W650" s="843"/>
      <c r="X650" s="843"/>
      <c r="Y650" s="843"/>
      <c r="Z650" s="1060"/>
      <c r="AA650" s="1060"/>
      <c r="AB650" s="843"/>
      <c r="AC650" s="843"/>
      <c r="AD650" s="843"/>
      <c r="AE650" s="843"/>
      <c r="AF650" s="843"/>
      <c r="AG650" s="843"/>
      <c r="AH650" s="843"/>
      <c r="AI650" s="843"/>
      <c r="AJ650" s="843"/>
      <c r="AK650" s="843"/>
      <c r="AL650" s="843"/>
      <c r="AM650" s="843"/>
      <c r="AN650" s="843"/>
    </row>
    <row r="651" spans="1:40" ht="15.75" customHeight="1">
      <c r="A651" s="843"/>
      <c r="B651" s="844"/>
      <c r="C651" s="845"/>
      <c r="D651" s="846"/>
      <c r="E651" s="843"/>
      <c r="F651" s="843"/>
      <c r="G651" s="843"/>
      <c r="H651" s="846"/>
      <c r="I651" s="846"/>
      <c r="J651" s="846"/>
      <c r="K651" s="847"/>
      <c r="L651" s="848"/>
      <c r="M651" s="843"/>
      <c r="N651" s="843"/>
      <c r="O651" s="843"/>
      <c r="P651" s="843"/>
      <c r="Q651" s="843"/>
      <c r="R651" s="843"/>
      <c r="S651" s="843"/>
      <c r="T651" s="843"/>
      <c r="U651" s="843"/>
      <c r="V651" s="843"/>
      <c r="W651" s="843"/>
      <c r="X651" s="843"/>
      <c r="Y651" s="843"/>
      <c r="Z651" s="1060"/>
      <c r="AA651" s="1060"/>
      <c r="AB651" s="843"/>
      <c r="AC651" s="843"/>
      <c r="AD651" s="843"/>
      <c r="AE651" s="843"/>
      <c r="AF651" s="843"/>
      <c r="AG651" s="843"/>
      <c r="AH651" s="843"/>
      <c r="AI651" s="843"/>
      <c r="AJ651" s="843"/>
      <c r="AK651" s="843"/>
      <c r="AL651" s="843"/>
      <c r="AM651" s="843"/>
      <c r="AN651" s="843"/>
    </row>
    <row r="652" spans="1:40" ht="15.75" customHeight="1">
      <c r="A652" s="843"/>
      <c r="B652" s="844"/>
      <c r="C652" s="845"/>
      <c r="D652" s="846"/>
      <c r="E652" s="843"/>
      <c r="F652" s="843"/>
      <c r="G652" s="843"/>
      <c r="H652" s="846"/>
      <c r="I652" s="846"/>
      <c r="J652" s="846"/>
      <c r="K652" s="847"/>
      <c r="L652" s="848"/>
      <c r="M652" s="843"/>
      <c r="N652" s="843"/>
      <c r="O652" s="843"/>
      <c r="P652" s="843"/>
      <c r="Q652" s="843"/>
      <c r="R652" s="843"/>
      <c r="S652" s="843"/>
      <c r="T652" s="843"/>
      <c r="U652" s="843"/>
      <c r="V652" s="843"/>
      <c r="W652" s="843"/>
      <c r="X652" s="843"/>
      <c r="Y652" s="843"/>
      <c r="Z652" s="1060"/>
      <c r="AA652" s="1060"/>
      <c r="AB652" s="843"/>
      <c r="AC652" s="843"/>
      <c r="AD652" s="843"/>
      <c r="AE652" s="843"/>
      <c r="AF652" s="843"/>
      <c r="AG652" s="843"/>
      <c r="AH652" s="843"/>
      <c r="AI652" s="843"/>
      <c r="AJ652" s="843"/>
      <c r="AK652" s="843"/>
      <c r="AL652" s="843"/>
      <c r="AM652" s="843"/>
      <c r="AN652" s="843"/>
    </row>
    <row r="653" spans="1:40" ht="15.75" customHeight="1">
      <c r="A653" s="843"/>
      <c r="B653" s="844"/>
      <c r="C653" s="845"/>
      <c r="D653" s="846"/>
      <c r="E653" s="843"/>
      <c r="F653" s="843"/>
      <c r="G653" s="843"/>
      <c r="H653" s="846"/>
      <c r="I653" s="846"/>
      <c r="J653" s="846"/>
      <c r="K653" s="847"/>
      <c r="L653" s="848"/>
      <c r="M653" s="843"/>
      <c r="N653" s="843"/>
      <c r="O653" s="843"/>
      <c r="P653" s="843"/>
      <c r="Q653" s="843"/>
      <c r="R653" s="843"/>
      <c r="S653" s="843"/>
      <c r="T653" s="843"/>
      <c r="U653" s="843"/>
      <c r="V653" s="843"/>
      <c r="W653" s="843"/>
      <c r="X653" s="843"/>
      <c r="Y653" s="843"/>
      <c r="Z653" s="1060"/>
      <c r="AA653" s="1060"/>
      <c r="AB653" s="843"/>
      <c r="AC653" s="843"/>
      <c r="AD653" s="843"/>
      <c r="AE653" s="843"/>
      <c r="AF653" s="843"/>
      <c r="AG653" s="843"/>
      <c r="AH653" s="843"/>
      <c r="AI653" s="843"/>
      <c r="AJ653" s="843"/>
      <c r="AK653" s="843"/>
      <c r="AL653" s="843"/>
      <c r="AM653" s="843"/>
      <c r="AN653" s="843"/>
    </row>
    <row r="654" spans="1:40" ht="15.75" customHeight="1">
      <c r="A654" s="843"/>
      <c r="B654" s="844"/>
      <c r="C654" s="845"/>
      <c r="D654" s="846"/>
      <c r="E654" s="843"/>
      <c r="F654" s="843"/>
      <c r="G654" s="843"/>
      <c r="H654" s="846"/>
      <c r="I654" s="846"/>
      <c r="J654" s="846"/>
      <c r="K654" s="847"/>
      <c r="L654" s="848"/>
      <c r="M654" s="843"/>
      <c r="N654" s="843"/>
      <c r="O654" s="843"/>
      <c r="P654" s="843"/>
      <c r="Q654" s="843"/>
      <c r="R654" s="843"/>
      <c r="S654" s="843"/>
      <c r="T654" s="843"/>
      <c r="U654" s="843"/>
      <c r="V654" s="843"/>
      <c r="W654" s="843"/>
      <c r="X654" s="843"/>
      <c r="Y654" s="843"/>
      <c r="Z654" s="1060"/>
      <c r="AA654" s="1060"/>
      <c r="AB654" s="843"/>
      <c r="AC654" s="843"/>
      <c r="AD654" s="843"/>
      <c r="AE654" s="843"/>
      <c r="AF654" s="843"/>
      <c r="AG654" s="843"/>
      <c r="AH654" s="843"/>
      <c r="AI654" s="843"/>
      <c r="AJ654" s="843"/>
      <c r="AK654" s="843"/>
      <c r="AL654" s="843"/>
      <c r="AM654" s="843"/>
      <c r="AN654" s="843"/>
    </row>
    <row r="655" spans="1:40" ht="15.75" customHeight="1">
      <c r="A655" s="843"/>
      <c r="B655" s="844"/>
      <c r="C655" s="845"/>
      <c r="D655" s="846"/>
      <c r="E655" s="843"/>
      <c r="F655" s="843"/>
      <c r="G655" s="843"/>
      <c r="H655" s="846"/>
      <c r="I655" s="846"/>
      <c r="J655" s="846"/>
      <c r="K655" s="847"/>
      <c r="L655" s="848"/>
      <c r="M655" s="843"/>
      <c r="N655" s="843"/>
      <c r="O655" s="843"/>
      <c r="P655" s="843"/>
      <c r="Q655" s="843"/>
      <c r="R655" s="843"/>
      <c r="S655" s="843"/>
      <c r="T655" s="843"/>
      <c r="U655" s="843"/>
      <c r="V655" s="843"/>
      <c r="W655" s="843"/>
      <c r="X655" s="843"/>
      <c r="Y655" s="843"/>
      <c r="Z655" s="1060"/>
      <c r="AA655" s="1060"/>
      <c r="AB655" s="843"/>
      <c r="AC655" s="843"/>
      <c r="AD655" s="843"/>
      <c r="AE655" s="843"/>
      <c r="AF655" s="843"/>
      <c r="AG655" s="843"/>
      <c r="AH655" s="843"/>
      <c r="AI655" s="843"/>
      <c r="AJ655" s="843"/>
      <c r="AK655" s="843"/>
      <c r="AL655" s="843"/>
      <c r="AM655" s="843"/>
      <c r="AN655" s="843"/>
    </row>
    <row r="656" spans="1:40" ht="15.75" customHeight="1">
      <c r="A656" s="843"/>
      <c r="B656" s="844"/>
      <c r="C656" s="845"/>
      <c r="D656" s="846"/>
      <c r="E656" s="843"/>
      <c r="F656" s="843"/>
      <c r="G656" s="843"/>
      <c r="H656" s="846"/>
      <c r="I656" s="846"/>
      <c r="J656" s="846"/>
      <c r="K656" s="847"/>
      <c r="L656" s="848"/>
      <c r="M656" s="843"/>
      <c r="N656" s="843"/>
      <c r="O656" s="843"/>
      <c r="P656" s="843"/>
      <c r="Q656" s="843"/>
      <c r="R656" s="843"/>
      <c r="S656" s="843"/>
      <c r="T656" s="843"/>
      <c r="U656" s="843"/>
      <c r="V656" s="843"/>
      <c r="W656" s="843"/>
      <c r="X656" s="843"/>
      <c r="Y656" s="843"/>
      <c r="Z656" s="1060"/>
      <c r="AA656" s="1060"/>
      <c r="AB656" s="843"/>
      <c r="AC656" s="843"/>
      <c r="AD656" s="843"/>
      <c r="AE656" s="843"/>
      <c r="AF656" s="843"/>
      <c r="AG656" s="843"/>
      <c r="AH656" s="843"/>
      <c r="AI656" s="843"/>
      <c r="AJ656" s="843"/>
      <c r="AK656" s="843"/>
      <c r="AL656" s="843"/>
      <c r="AM656" s="843"/>
      <c r="AN656" s="843"/>
    </row>
    <row r="657" spans="1:40" ht="15.75" customHeight="1">
      <c r="A657" s="843"/>
      <c r="B657" s="844"/>
      <c r="C657" s="845"/>
      <c r="D657" s="846"/>
      <c r="E657" s="843"/>
      <c r="F657" s="843"/>
      <c r="G657" s="843"/>
      <c r="H657" s="846"/>
      <c r="I657" s="846"/>
      <c r="J657" s="846"/>
      <c r="K657" s="847"/>
      <c r="L657" s="848"/>
      <c r="M657" s="843"/>
      <c r="N657" s="843"/>
      <c r="O657" s="843"/>
      <c r="P657" s="843"/>
      <c r="Q657" s="843"/>
      <c r="R657" s="843"/>
      <c r="S657" s="843"/>
      <c r="T657" s="843"/>
      <c r="U657" s="843"/>
      <c r="V657" s="843"/>
      <c r="W657" s="843"/>
      <c r="X657" s="843"/>
      <c r="Y657" s="843"/>
      <c r="Z657" s="1060"/>
      <c r="AA657" s="1060"/>
      <c r="AB657" s="843"/>
      <c r="AC657" s="843"/>
      <c r="AD657" s="843"/>
      <c r="AE657" s="843"/>
      <c r="AF657" s="843"/>
      <c r="AG657" s="843"/>
      <c r="AH657" s="843"/>
      <c r="AI657" s="843"/>
      <c r="AJ657" s="843"/>
      <c r="AK657" s="843"/>
      <c r="AL657" s="843"/>
      <c r="AM657" s="843"/>
      <c r="AN657" s="843"/>
    </row>
    <row r="658" spans="1:40" ht="15.75" customHeight="1">
      <c r="A658" s="843"/>
      <c r="B658" s="844"/>
      <c r="C658" s="845"/>
      <c r="D658" s="846"/>
      <c r="E658" s="843"/>
      <c r="F658" s="843"/>
      <c r="G658" s="843"/>
      <c r="H658" s="846"/>
      <c r="I658" s="846"/>
      <c r="J658" s="846"/>
      <c r="K658" s="847"/>
      <c r="L658" s="848"/>
      <c r="M658" s="843"/>
      <c r="N658" s="843"/>
      <c r="O658" s="843"/>
      <c r="P658" s="843"/>
      <c r="Q658" s="843"/>
      <c r="R658" s="843"/>
      <c r="S658" s="843"/>
      <c r="T658" s="843"/>
      <c r="U658" s="843"/>
      <c r="V658" s="843"/>
      <c r="W658" s="843"/>
      <c r="X658" s="843"/>
      <c r="Y658" s="843"/>
      <c r="Z658" s="1060"/>
      <c r="AA658" s="1060"/>
      <c r="AB658" s="843"/>
      <c r="AC658" s="843"/>
      <c r="AD658" s="843"/>
      <c r="AE658" s="843"/>
      <c r="AF658" s="843"/>
      <c r="AG658" s="843"/>
      <c r="AH658" s="843"/>
      <c r="AI658" s="843"/>
      <c r="AJ658" s="843"/>
      <c r="AK658" s="843"/>
      <c r="AL658" s="843"/>
      <c r="AM658" s="843"/>
      <c r="AN658" s="843"/>
    </row>
    <row r="659" spans="1:40" ht="15.75" customHeight="1">
      <c r="A659" s="843"/>
      <c r="B659" s="844"/>
      <c r="C659" s="845"/>
      <c r="D659" s="846"/>
      <c r="E659" s="843"/>
      <c r="F659" s="843"/>
      <c r="G659" s="843"/>
      <c r="H659" s="846"/>
      <c r="I659" s="846"/>
      <c r="J659" s="846"/>
      <c r="K659" s="847"/>
      <c r="L659" s="848"/>
      <c r="M659" s="843"/>
      <c r="N659" s="843"/>
      <c r="O659" s="843"/>
      <c r="P659" s="843"/>
      <c r="Q659" s="843"/>
      <c r="R659" s="843"/>
      <c r="S659" s="843"/>
      <c r="T659" s="843"/>
      <c r="U659" s="843"/>
      <c r="V659" s="843"/>
      <c r="W659" s="843"/>
      <c r="X659" s="843"/>
      <c r="Y659" s="843"/>
      <c r="Z659" s="1060"/>
      <c r="AA659" s="1060"/>
      <c r="AB659" s="843"/>
      <c r="AC659" s="843"/>
      <c r="AD659" s="843"/>
      <c r="AE659" s="843"/>
      <c r="AF659" s="843"/>
      <c r="AG659" s="843"/>
      <c r="AH659" s="843"/>
      <c r="AI659" s="843"/>
      <c r="AJ659" s="843"/>
      <c r="AK659" s="843"/>
      <c r="AL659" s="843"/>
      <c r="AM659" s="843"/>
      <c r="AN659" s="843"/>
    </row>
    <row r="660" spans="1:40" ht="15.75" customHeight="1">
      <c r="A660" s="843"/>
      <c r="B660" s="844"/>
      <c r="C660" s="845"/>
      <c r="D660" s="846"/>
      <c r="E660" s="843"/>
      <c r="F660" s="843"/>
      <c r="G660" s="843"/>
      <c r="H660" s="846"/>
      <c r="I660" s="846"/>
      <c r="J660" s="846"/>
      <c r="K660" s="847"/>
      <c r="L660" s="848"/>
      <c r="M660" s="843"/>
      <c r="N660" s="843"/>
      <c r="O660" s="843"/>
      <c r="P660" s="843"/>
      <c r="Q660" s="843"/>
      <c r="R660" s="843"/>
      <c r="S660" s="843"/>
      <c r="T660" s="843"/>
      <c r="U660" s="843"/>
      <c r="V660" s="843"/>
      <c r="W660" s="843"/>
      <c r="X660" s="843"/>
      <c r="Y660" s="843"/>
      <c r="Z660" s="1060"/>
      <c r="AA660" s="1060"/>
      <c r="AB660" s="843"/>
      <c r="AC660" s="843"/>
      <c r="AD660" s="843"/>
      <c r="AE660" s="843"/>
      <c r="AF660" s="843"/>
      <c r="AG660" s="843"/>
      <c r="AH660" s="843"/>
      <c r="AI660" s="843"/>
      <c r="AJ660" s="843"/>
      <c r="AK660" s="843"/>
      <c r="AL660" s="843"/>
      <c r="AM660" s="843"/>
      <c r="AN660" s="843"/>
    </row>
    <row r="661" spans="1:40" ht="15.75" customHeight="1">
      <c r="A661" s="843"/>
      <c r="B661" s="844"/>
      <c r="C661" s="845"/>
      <c r="D661" s="846"/>
      <c r="E661" s="843"/>
      <c r="F661" s="843"/>
      <c r="G661" s="843"/>
      <c r="H661" s="846"/>
      <c r="I661" s="846"/>
      <c r="J661" s="846"/>
      <c r="K661" s="847"/>
      <c r="L661" s="848"/>
      <c r="M661" s="843"/>
      <c r="N661" s="843"/>
      <c r="O661" s="843"/>
      <c r="P661" s="843"/>
      <c r="Q661" s="843"/>
      <c r="R661" s="843"/>
      <c r="S661" s="843"/>
      <c r="T661" s="843"/>
      <c r="U661" s="843"/>
      <c r="V661" s="843"/>
      <c r="W661" s="843"/>
      <c r="X661" s="843"/>
      <c r="Y661" s="843"/>
      <c r="Z661" s="1060"/>
      <c r="AA661" s="1060"/>
      <c r="AB661" s="843"/>
      <c r="AC661" s="843"/>
      <c r="AD661" s="843"/>
      <c r="AE661" s="843"/>
      <c r="AF661" s="843"/>
      <c r="AG661" s="843"/>
      <c r="AH661" s="843"/>
      <c r="AI661" s="843"/>
      <c r="AJ661" s="843"/>
      <c r="AK661" s="843"/>
      <c r="AL661" s="843"/>
      <c r="AM661" s="843"/>
      <c r="AN661" s="843"/>
    </row>
    <row r="662" spans="1:40" ht="15.75" customHeight="1">
      <c r="A662" s="843"/>
      <c r="B662" s="844"/>
      <c r="C662" s="845"/>
      <c r="D662" s="846"/>
      <c r="E662" s="843"/>
      <c r="F662" s="843"/>
      <c r="G662" s="843"/>
      <c r="H662" s="846"/>
      <c r="I662" s="846"/>
      <c r="J662" s="846"/>
      <c r="K662" s="847"/>
      <c r="L662" s="848"/>
      <c r="M662" s="843"/>
      <c r="N662" s="843"/>
      <c r="O662" s="843"/>
      <c r="P662" s="843"/>
      <c r="Q662" s="843"/>
      <c r="R662" s="843"/>
      <c r="S662" s="843"/>
      <c r="T662" s="843"/>
      <c r="U662" s="843"/>
      <c r="V662" s="843"/>
      <c r="W662" s="843"/>
      <c r="X662" s="843"/>
      <c r="Y662" s="843"/>
      <c r="Z662" s="1060"/>
      <c r="AA662" s="1060"/>
      <c r="AB662" s="843"/>
      <c r="AC662" s="843"/>
      <c r="AD662" s="843"/>
      <c r="AE662" s="843"/>
      <c r="AF662" s="843"/>
      <c r="AG662" s="843"/>
      <c r="AH662" s="843"/>
      <c r="AI662" s="843"/>
      <c r="AJ662" s="843"/>
      <c r="AK662" s="843"/>
      <c r="AL662" s="843"/>
      <c r="AM662" s="843"/>
      <c r="AN662" s="843"/>
    </row>
    <row r="663" spans="1:40" ht="15.75" customHeight="1">
      <c r="A663" s="843"/>
      <c r="B663" s="844"/>
      <c r="C663" s="845"/>
      <c r="D663" s="846"/>
      <c r="E663" s="843"/>
      <c r="F663" s="843"/>
      <c r="G663" s="843"/>
      <c r="H663" s="846"/>
      <c r="I663" s="846"/>
      <c r="J663" s="846"/>
      <c r="K663" s="847"/>
      <c r="L663" s="848"/>
      <c r="M663" s="843"/>
      <c r="N663" s="843"/>
      <c r="O663" s="843"/>
      <c r="P663" s="843"/>
      <c r="Q663" s="843"/>
      <c r="R663" s="843"/>
      <c r="S663" s="843"/>
      <c r="T663" s="843"/>
      <c r="U663" s="843"/>
      <c r="V663" s="843"/>
      <c r="W663" s="843"/>
      <c r="X663" s="843"/>
      <c r="Y663" s="843"/>
      <c r="Z663" s="1060"/>
      <c r="AA663" s="1060"/>
      <c r="AB663" s="843"/>
      <c r="AC663" s="843"/>
      <c r="AD663" s="843"/>
      <c r="AE663" s="843"/>
      <c r="AF663" s="843"/>
      <c r="AG663" s="843"/>
      <c r="AH663" s="843"/>
      <c r="AI663" s="843"/>
      <c r="AJ663" s="843"/>
      <c r="AK663" s="843"/>
      <c r="AL663" s="843"/>
      <c r="AM663" s="843"/>
      <c r="AN663" s="843"/>
    </row>
    <row r="664" spans="1:40" ht="15.75" customHeight="1">
      <c r="A664" s="843"/>
      <c r="B664" s="844"/>
      <c r="C664" s="845"/>
      <c r="D664" s="846"/>
      <c r="E664" s="843"/>
      <c r="F664" s="843"/>
      <c r="G664" s="843"/>
      <c r="H664" s="846"/>
      <c r="I664" s="846"/>
      <c r="J664" s="846"/>
      <c r="K664" s="847"/>
      <c r="L664" s="848"/>
      <c r="M664" s="843"/>
      <c r="N664" s="843"/>
      <c r="O664" s="843"/>
      <c r="P664" s="843"/>
      <c r="Q664" s="843"/>
      <c r="R664" s="843"/>
      <c r="S664" s="843"/>
      <c r="T664" s="843"/>
      <c r="U664" s="843"/>
      <c r="V664" s="843"/>
      <c r="W664" s="843"/>
      <c r="X664" s="843"/>
      <c r="Y664" s="843"/>
      <c r="Z664" s="1060"/>
      <c r="AA664" s="1060"/>
      <c r="AB664" s="843"/>
      <c r="AC664" s="843"/>
      <c r="AD664" s="843"/>
      <c r="AE664" s="843"/>
      <c r="AF664" s="843"/>
      <c r="AG664" s="843"/>
      <c r="AH664" s="843"/>
      <c r="AI664" s="843"/>
      <c r="AJ664" s="843"/>
      <c r="AK664" s="843"/>
      <c r="AL664" s="843"/>
      <c r="AM664" s="843"/>
      <c r="AN664" s="843"/>
    </row>
    <row r="665" spans="1:40" ht="15.75" customHeight="1">
      <c r="A665" s="843"/>
      <c r="B665" s="844"/>
      <c r="C665" s="845"/>
      <c r="D665" s="846"/>
      <c r="E665" s="843"/>
      <c r="F665" s="843"/>
      <c r="G665" s="843"/>
      <c r="H665" s="846"/>
      <c r="I665" s="846"/>
      <c r="J665" s="846"/>
      <c r="K665" s="847"/>
      <c r="L665" s="848"/>
      <c r="M665" s="843"/>
      <c r="N665" s="843"/>
      <c r="O665" s="843"/>
      <c r="P665" s="843"/>
      <c r="Q665" s="843"/>
      <c r="R665" s="843"/>
      <c r="S665" s="843"/>
      <c r="T665" s="843"/>
      <c r="U665" s="843"/>
      <c r="V665" s="843"/>
      <c r="W665" s="843"/>
      <c r="X665" s="843"/>
      <c r="Y665" s="843"/>
      <c r="Z665" s="1060"/>
      <c r="AA665" s="1060"/>
      <c r="AB665" s="843"/>
      <c r="AC665" s="843"/>
      <c r="AD665" s="843"/>
      <c r="AE665" s="843"/>
      <c r="AF665" s="843"/>
      <c r="AG665" s="843"/>
      <c r="AH665" s="843"/>
      <c r="AI665" s="843"/>
      <c r="AJ665" s="843"/>
      <c r="AK665" s="843"/>
      <c r="AL665" s="843"/>
      <c r="AM665" s="843"/>
      <c r="AN665" s="843"/>
    </row>
    <row r="666" spans="1:40" ht="15.75" customHeight="1">
      <c r="A666" s="843"/>
      <c r="B666" s="844"/>
      <c r="C666" s="845"/>
      <c r="D666" s="846"/>
      <c r="E666" s="843"/>
      <c r="F666" s="843"/>
      <c r="G666" s="843"/>
      <c r="H666" s="846"/>
      <c r="I666" s="846"/>
      <c r="J666" s="846"/>
      <c r="K666" s="847"/>
      <c r="L666" s="848"/>
      <c r="M666" s="843"/>
      <c r="N666" s="843"/>
      <c r="O666" s="843"/>
      <c r="P666" s="843"/>
      <c r="Q666" s="843"/>
      <c r="R666" s="843"/>
      <c r="S666" s="843"/>
      <c r="T666" s="843"/>
      <c r="U666" s="843"/>
      <c r="V666" s="843"/>
      <c r="W666" s="843"/>
      <c r="X666" s="843"/>
      <c r="Y666" s="843"/>
      <c r="Z666" s="1060"/>
      <c r="AA666" s="1060"/>
      <c r="AB666" s="843"/>
      <c r="AC666" s="843"/>
      <c r="AD666" s="843"/>
      <c r="AE666" s="843"/>
      <c r="AF666" s="843"/>
      <c r="AG666" s="843"/>
      <c r="AH666" s="843"/>
      <c r="AI666" s="843"/>
      <c r="AJ666" s="843"/>
      <c r="AK666" s="843"/>
      <c r="AL666" s="843"/>
      <c r="AM666" s="843"/>
      <c r="AN666" s="843"/>
    </row>
    <row r="667" spans="1:40" ht="15.75" customHeight="1">
      <c r="A667" s="843"/>
      <c r="B667" s="844"/>
      <c r="C667" s="845"/>
      <c r="D667" s="846"/>
      <c r="E667" s="843"/>
      <c r="F667" s="843"/>
      <c r="G667" s="843"/>
      <c r="H667" s="846"/>
      <c r="I667" s="846"/>
      <c r="J667" s="846"/>
      <c r="K667" s="847"/>
      <c r="L667" s="848"/>
      <c r="M667" s="843"/>
      <c r="N667" s="843"/>
      <c r="O667" s="843"/>
      <c r="P667" s="843"/>
      <c r="Q667" s="843"/>
      <c r="R667" s="843"/>
      <c r="S667" s="843"/>
      <c r="T667" s="843"/>
      <c r="U667" s="843"/>
      <c r="V667" s="843"/>
      <c r="W667" s="843"/>
      <c r="X667" s="843"/>
      <c r="Y667" s="843"/>
      <c r="Z667" s="1060"/>
      <c r="AA667" s="1060"/>
      <c r="AB667" s="843"/>
      <c r="AC667" s="843"/>
      <c r="AD667" s="843"/>
      <c r="AE667" s="843"/>
      <c r="AF667" s="843"/>
      <c r="AG667" s="843"/>
      <c r="AH667" s="843"/>
      <c r="AI667" s="843"/>
      <c r="AJ667" s="843"/>
      <c r="AK667" s="843"/>
      <c r="AL667" s="843"/>
      <c r="AM667" s="843"/>
      <c r="AN667" s="843"/>
    </row>
    <row r="668" spans="1:40" ht="15.75" customHeight="1">
      <c r="A668" s="843"/>
      <c r="B668" s="844"/>
      <c r="C668" s="845"/>
      <c r="D668" s="846"/>
      <c r="E668" s="843"/>
      <c r="F668" s="843"/>
      <c r="G668" s="843"/>
      <c r="H668" s="846"/>
      <c r="I668" s="846"/>
      <c r="J668" s="846"/>
      <c r="K668" s="847"/>
      <c r="L668" s="848"/>
      <c r="M668" s="843"/>
      <c r="N668" s="843"/>
      <c r="O668" s="843"/>
      <c r="P668" s="843"/>
      <c r="Q668" s="843"/>
      <c r="R668" s="843"/>
      <c r="S668" s="843"/>
      <c r="T668" s="843"/>
      <c r="U668" s="843"/>
      <c r="V668" s="843"/>
      <c r="W668" s="843"/>
      <c r="X668" s="843"/>
      <c r="Y668" s="843"/>
      <c r="Z668" s="1060"/>
      <c r="AA668" s="1060"/>
      <c r="AB668" s="843"/>
      <c r="AC668" s="843"/>
      <c r="AD668" s="843"/>
      <c r="AE668" s="843"/>
      <c r="AF668" s="843"/>
      <c r="AG668" s="843"/>
      <c r="AH668" s="843"/>
      <c r="AI668" s="843"/>
      <c r="AJ668" s="843"/>
      <c r="AK668" s="843"/>
      <c r="AL668" s="843"/>
      <c r="AM668" s="843"/>
      <c r="AN668" s="843"/>
    </row>
    <row r="669" spans="1:40" ht="15.75" customHeight="1">
      <c r="A669" s="843"/>
      <c r="B669" s="844"/>
      <c r="C669" s="845"/>
      <c r="D669" s="846"/>
      <c r="E669" s="843"/>
      <c r="F669" s="843"/>
      <c r="G669" s="843"/>
      <c r="H669" s="846"/>
      <c r="I669" s="846"/>
      <c r="J669" s="846"/>
      <c r="K669" s="847"/>
      <c r="L669" s="848"/>
      <c r="M669" s="843"/>
      <c r="N669" s="843"/>
      <c r="O669" s="843"/>
      <c r="P669" s="843"/>
      <c r="Q669" s="843"/>
      <c r="R669" s="843"/>
      <c r="S669" s="843"/>
      <c r="T669" s="843"/>
      <c r="U669" s="843"/>
      <c r="V669" s="843"/>
      <c r="W669" s="843"/>
      <c r="X669" s="843"/>
      <c r="Y669" s="843"/>
      <c r="Z669" s="1060"/>
      <c r="AA669" s="1060"/>
      <c r="AB669" s="843"/>
      <c r="AC669" s="843"/>
      <c r="AD669" s="843"/>
      <c r="AE669" s="843"/>
      <c r="AF669" s="843"/>
      <c r="AG669" s="843"/>
      <c r="AH669" s="843"/>
      <c r="AI669" s="843"/>
      <c r="AJ669" s="843"/>
      <c r="AK669" s="843"/>
      <c r="AL669" s="843"/>
      <c r="AM669" s="843"/>
      <c r="AN669" s="843"/>
    </row>
    <row r="670" spans="1:40" ht="15.75" customHeight="1">
      <c r="A670" s="843"/>
      <c r="B670" s="844"/>
      <c r="C670" s="845"/>
      <c r="D670" s="846"/>
      <c r="E670" s="843"/>
      <c r="F670" s="843"/>
      <c r="G670" s="843"/>
      <c r="H670" s="846"/>
      <c r="I670" s="846"/>
      <c r="J670" s="846"/>
      <c r="K670" s="847"/>
      <c r="L670" s="848"/>
      <c r="M670" s="843"/>
      <c r="N670" s="843"/>
      <c r="O670" s="843"/>
      <c r="P670" s="843"/>
      <c r="Q670" s="843"/>
      <c r="R670" s="843"/>
      <c r="S670" s="843"/>
      <c r="T670" s="843"/>
      <c r="U670" s="843"/>
      <c r="V670" s="843"/>
      <c r="W670" s="843"/>
      <c r="X670" s="843"/>
      <c r="Y670" s="843"/>
      <c r="Z670" s="1060"/>
      <c r="AA670" s="1060"/>
      <c r="AB670" s="843"/>
      <c r="AC670" s="843"/>
      <c r="AD670" s="843"/>
      <c r="AE670" s="843"/>
      <c r="AF670" s="843"/>
      <c r="AG670" s="843"/>
      <c r="AH670" s="843"/>
      <c r="AI670" s="843"/>
      <c r="AJ670" s="843"/>
      <c r="AK670" s="843"/>
      <c r="AL670" s="843"/>
      <c r="AM670" s="843"/>
      <c r="AN670" s="843"/>
    </row>
    <row r="671" spans="1:40" ht="15.75" customHeight="1">
      <c r="A671" s="843"/>
      <c r="B671" s="844"/>
      <c r="C671" s="845"/>
      <c r="D671" s="846"/>
      <c r="E671" s="843"/>
      <c r="F671" s="843"/>
      <c r="G671" s="843"/>
      <c r="H671" s="846"/>
      <c r="I671" s="846"/>
      <c r="J671" s="846"/>
      <c r="K671" s="847"/>
      <c r="L671" s="848"/>
      <c r="M671" s="843"/>
      <c r="N671" s="843"/>
      <c r="O671" s="843"/>
      <c r="P671" s="843"/>
      <c r="Q671" s="843"/>
      <c r="R671" s="843"/>
      <c r="S671" s="843"/>
      <c r="T671" s="843"/>
      <c r="U671" s="843"/>
      <c r="V671" s="843"/>
      <c r="W671" s="843"/>
      <c r="X671" s="843"/>
      <c r="Y671" s="843"/>
      <c r="Z671" s="1060"/>
      <c r="AA671" s="1060"/>
      <c r="AB671" s="843"/>
      <c r="AC671" s="843"/>
      <c r="AD671" s="843"/>
      <c r="AE671" s="843"/>
      <c r="AF671" s="843"/>
      <c r="AG671" s="843"/>
      <c r="AH671" s="843"/>
      <c r="AI671" s="843"/>
      <c r="AJ671" s="843"/>
      <c r="AK671" s="843"/>
      <c r="AL671" s="843"/>
      <c r="AM671" s="843"/>
      <c r="AN671" s="843"/>
    </row>
    <row r="672" spans="1:40" ht="15.75" customHeight="1">
      <c r="A672" s="843"/>
      <c r="B672" s="844"/>
      <c r="C672" s="845"/>
      <c r="D672" s="846"/>
      <c r="E672" s="843"/>
      <c r="F672" s="843"/>
      <c r="G672" s="843"/>
      <c r="H672" s="846"/>
      <c r="I672" s="846"/>
      <c r="J672" s="846"/>
      <c r="K672" s="847"/>
      <c r="L672" s="848"/>
      <c r="M672" s="843"/>
      <c r="N672" s="843"/>
      <c r="O672" s="843"/>
      <c r="P672" s="843"/>
      <c r="Q672" s="843"/>
      <c r="R672" s="843"/>
      <c r="S672" s="843"/>
      <c r="T672" s="843"/>
      <c r="U672" s="843"/>
      <c r="V672" s="843"/>
      <c r="W672" s="843"/>
      <c r="X672" s="843"/>
      <c r="Y672" s="843"/>
      <c r="Z672" s="1060"/>
      <c r="AA672" s="1060"/>
      <c r="AB672" s="843"/>
      <c r="AC672" s="843"/>
      <c r="AD672" s="843"/>
      <c r="AE672" s="843"/>
      <c r="AF672" s="843"/>
      <c r="AG672" s="843"/>
      <c r="AH672" s="843"/>
      <c r="AI672" s="843"/>
      <c r="AJ672" s="843"/>
      <c r="AK672" s="843"/>
      <c r="AL672" s="843"/>
      <c r="AM672" s="843"/>
      <c r="AN672" s="843"/>
    </row>
    <row r="673" spans="1:40" ht="15.75" customHeight="1">
      <c r="A673" s="843"/>
      <c r="B673" s="844"/>
      <c r="C673" s="845"/>
      <c r="D673" s="846"/>
      <c r="E673" s="843"/>
      <c r="F673" s="843"/>
      <c r="G673" s="843"/>
      <c r="H673" s="846"/>
      <c r="I673" s="846"/>
      <c r="J673" s="846"/>
      <c r="K673" s="847"/>
      <c r="L673" s="848"/>
      <c r="M673" s="843"/>
      <c r="N673" s="843"/>
      <c r="O673" s="843"/>
      <c r="P673" s="843"/>
      <c r="Q673" s="843"/>
      <c r="R673" s="843"/>
      <c r="S673" s="843"/>
      <c r="T673" s="843"/>
      <c r="U673" s="843"/>
      <c r="V673" s="843"/>
      <c r="W673" s="843"/>
      <c r="X673" s="843"/>
      <c r="Y673" s="843"/>
      <c r="Z673" s="1060"/>
      <c r="AA673" s="1060"/>
      <c r="AB673" s="843"/>
      <c r="AC673" s="843"/>
      <c r="AD673" s="843"/>
      <c r="AE673" s="843"/>
      <c r="AF673" s="843"/>
      <c r="AG673" s="843"/>
      <c r="AH673" s="843"/>
      <c r="AI673" s="843"/>
      <c r="AJ673" s="843"/>
      <c r="AK673" s="843"/>
      <c r="AL673" s="843"/>
      <c r="AM673" s="843"/>
      <c r="AN673" s="843"/>
    </row>
    <row r="674" spans="1:40" ht="15.75" customHeight="1">
      <c r="A674" s="843"/>
      <c r="B674" s="844"/>
      <c r="C674" s="845"/>
      <c r="D674" s="846"/>
      <c r="E674" s="843"/>
      <c r="F674" s="843"/>
      <c r="G674" s="843"/>
      <c r="H674" s="846"/>
      <c r="I674" s="846"/>
      <c r="J674" s="846"/>
      <c r="K674" s="847"/>
      <c r="L674" s="848"/>
      <c r="M674" s="843"/>
      <c r="N674" s="843"/>
      <c r="O674" s="843"/>
      <c r="P674" s="843"/>
      <c r="Q674" s="843"/>
      <c r="R674" s="843"/>
      <c r="S674" s="843"/>
      <c r="T674" s="843"/>
      <c r="U674" s="843"/>
      <c r="V674" s="843"/>
      <c r="W674" s="843"/>
      <c r="X674" s="843"/>
      <c r="Y674" s="843"/>
      <c r="Z674" s="1060"/>
      <c r="AA674" s="1060"/>
      <c r="AB674" s="843"/>
      <c r="AC674" s="843"/>
      <c r="AD674" s="843"/>
      <c r="AE674" s="843"/>
      <c r="AF674" s="843"/>
      <c r="AG674" s="843"/>
      <c r="AH674" s="843"/>
      <c r="AI674" s="843"/>
      <c r="AJ674" s="843"/>
      <c r="AK674" s="843"/>
      <c r="AL674" s="843"/>
      <c r="AM674" s="843"/>
      <c r="AN674" s="843"/>
    </row>
    <row r="675" spans="1:40" ht="15.75" customHeight="1">
      <c r="A675" s="843"/>
      <c r="B675" s="844"/>
      <c r="C675" s="845"/>
      <c r="D675" s="846"/>
      <c r="E675" s="843"/>
      <c r="F675" s="843"/>
      <c r="G675" s="843"/>
      <c r="H675" s="846"/>
      <c r="I675" s="846"/>
      <c r="J675" s="846"/>
      <c r="K675" s="847"/>
      <c r="L675" s="848"/>
      <c r="M675" s="843"/>
      <c r="N675" s="843"/>
      <c r="O675" s="843"/>
      <c r="P675" s="843"/>
      <c r="Q675" s="843"/>
      <c r="R675" s="843"/>
      <c r="S675" s="843"/>
      <c r="T675" s="843"/>
      <c r="U675" s="843"/>
      <c r="V675" s="843"/>
      <c r="W675" s="843"/>
      <c r="X675" s="843"/>
      <c r="Y675" s="843"/>
      <c r="Z675" s="1060"/>
      <c r="AA675" s="1060"/>
      <c r="AB675" s="843"/>
      <c r="AC675" s="843"/>
      <c r="AD675" s="843"/>
      <c r="AE675" s="843"/>
      <c r="AF675" s="843"/>
      <c r="AG675" s="843"/>
      <c r="AH675" s="843"/>
      <c r="AI675" s="843"/>
      <c r="AJ675" s="843"/>
      <c r="AK675" s="843"/>
      <c r="AL675" s="843"/>
      <c r="AM675" s="843"/>
      <c r="AN675" s="843"/>
    </row>
    <row r="676" spans="1:40" ht="15.75" customHeight="1">
      <c r="A676" s="843"/>
      <c r="B676" s="844"/>
      <c r="C676" s="845"/>
      <c r="D676" s="846"/>
      <c r="E676" s="843"/>
      <c r="F676" s="843"/>
      <c r="G676" s="843"/>
      <c r="H676" s="846"/>
      <c r="I676" s="846"/>
      <c r="J676" s="846"/>
      <c r="K676" s="847"/>
      <c r="L676" s="848"/>
      <c r="M676" s="843"/>
      <c r="N676" s="843"/>
      <c r="O676" s="843"/>
      <c r="P676" s="843"/>
      <c r="Q676" s="843"/>
      <c r="R676" s="843"/>
      <c r="S676" s="843"/>
      <c r="T676" s="843"/>
      <c r="U676" s="843"/>
      <c r="V676" s="843"/>
      <c r="W676" s="843"/>
      <c r="X676" s="843"/>
      <c r="Y676" s="843"/>
      <c r="Z676" s="1060"/>
      <c r="AA676" s="1060"/>
      <c r="AB676" s="843"/>
      <c r="AC676" s="843"/>
      <c r="AD676" s="843"/>
      <c r="AE676" s="843"/>
      <c r="AF676" s="843"/>
      <c r="AG676" s="843"/>
      <c r="AH676" s="843"/>
      <c r="AI676" s="843"/>
      <c r="AJ676" s="843"/>
      <c r="AK676" s="843"/>
      <c r="AL676" s="843"/>
      <c r="AM676" s="843"/>
      <c r="AN676" s="843"/>
    </row>
    <row r="677" spans="1:40" ht="15.75" customHeight="1">
      <c r="A677" s="843"/>
      <c r="B677" s="844"/>
      <c r="C677" s="845"/>
      <c r="D677" s="846"/>
      <c r="E677" s="843"/>
      <c r="F677" s="843"/>
      <c r="G677" s="843"/>
      <c r="H677" s="846"/>
      <c r="I677" s="846"/>
      <c r="J677" s="846"/>
      <c r="K677" s="847"/>
      <c r="L677" s="848"/>
      <c r="M677" s="843"/>
      <c r="N677" s="843"/>
      <c r="O677" s="843"/>
      <c r="P677" s="843"/>
      <c r="Q677" s="843"/>
      <c r="R677" s="843"/>
      <c r="S677" s="843"/>
      <c r="T677" s="843"/>
      <c r="U677" s="843"/>
      <c r="V677" s="843"/>
      <c r="W677" s="843"/>
      <c r="X677" s="843"/>
      <c r="Y677" s="843"/>
      <c r="Z677" s="1060"/>
      <c r="AA677" s="1060"/>
      <c r="AB677" s="843"/>
      <c r="AC677" s="843"/>
      <c r="AD677" s="843"/>
      <c r="AE677" s="843"/>
      <c r="AF677" s="843"/>
      <c r="AG677" s="843"/>
      <c r="AH677" s="843"/>
      <c r="AI677" s="843"/>
      <c r="AJ677" s="843"/>
      <c r="AK677" s="843"/>
      <c r="AL677" s="843"/>
      <c r="AM677" s="843"/>
      <c r="AN677" s="843"/>
    </row>
    <row r="678" spans="1:40" ht="15.75" customHeight="1">
      <c r="A678" s="843"/>
      <c r="B678" s="844"/>
      <c r="C678" s="845"/>
      <c r="D678" s="846"/>
      <c r="E678" s="843"/>
      <c r="F678" s="843"/>
      <c r="G678" s="843"/>
      <c r="H678" s="846"/>
      <c r="I678" s="846"/>
      <c r="J678" s="846"/>
      <c r="K678" s="847"/>
      <c r="L678" s="848"/>
      <c r="M678" s="843"/>
      <c r="N678" s="843"/>
      <c r="O678" s="843"/>
      <c r="P678" s="843"/>
      <c r="Q678" s="843"/>
      <c r="R678" s="843"/>
      <c r="S678" s="843"/>
      <c r="T678" s="843"/>
      <c r="U678" s="843"/>
      <c r="V678" s="843"/>
      <c r="W678" s="843"/>
      <c r="X678" s="843"/>
      <c r="Y678" s="843"/>
      <c r="Z678" s="1060"/>
      <c r="AA678" s="1060"/>
      <c r="AB678" s="843"/>
      <c r="AC678" s="843"/>
      <c r="AD678" s="843"/>
      <c r="AE678" s="843"/>
      <c r="AF678" s="843"/>
      <c r="AG678" s="843"/>
      <c r="AH678" s="843"/>
      <c r="AI678" s="843"/>
      <c r="AJ678" s="843"/>
      <c r="AK678" s="843"/>
      <c r="AL678" s="843"/>
      <c r="AM678" s="843"/>
      <c r="AN678" s="843"/>
    </row>
    <row r="679" spans="1:40" ht="15.75" customHeight="1">
      <c r="A679" s="843"/>
      <c r="B679" s="844"/>
      <c r="C679" s="845"/>
      <c r="D679" s="846"/>
      <c r="E679" s="843"/>
      <c r="F679" s="843"/>
      <c r="G679" s="843"/>
      <c r="H679" s="846"/>
      <c r="I679" s="846"/>
      <c r="J679" s="846"/>
      <c r="K679" s="847"/>
      <c r="L679" s="848"/>
      <c r="M679" s="843"/>
      <c r="N679" s="843"/>
      <c r="O679" s="843"/>
      <c r="P679" s="843"/>
      <c r="Q679" s="843"/>
      <c r="R679" s="843"/>
      <c r="S679" s="843"/>
      <c r="T679" s="843"/>
      <c r="U679" s="843"/>
      <c r="V679" s="843"/>
      <c r="W679" s="843"/>
      <c r="X679" s="843"/>
      <c r="Y679" s="843"/>
      <c r="Z679" s="1060"/>
      <c r="AA679" s="1060"/>
      <c r="AB679" s="843"/>
      <c r="AC679" s="843"/>
      <c r="AD679" s="843"/>
      <c r="AE679" s="843"/>
      <c r="AF679" s="843"/>
      <c r="AG679" s="843"/>
      <c r="AH679" s="843"/>
      <c r="AI679" s="843"/>
      <c r="AJ679" s="843"/>
      <c r="AK679" s="843"/>
      <c r="AL679" s="843"/>
      <c r="AM679" s="843"/>
      <c r="AN679" s="843"/>
    </row>
    <row r="680" spans="1:40" ht="15.75" customHeight="1">
      <c r="A680" s="843"/>
      <c r="B680" s="844"/>
      <c r="C680" s="845"/>
      <c r="D680" s="846"/>
      <c r="E680" s="843"/>
      <c r="F680" s="843"/>
      <c r="G680" s="843"/>
      <c r="H680" s="846"/>
      <c r="I680" s="846"/>
      <c r="J680" s="846"/>
      <c r="K680" s="847"/>
      <c r="L680" s="848"/>
      <c r="M680" s="843"/>
      <c r="N680" s="843"/>
      <c r="O680" s="843"/>
      <c r="P680" s="843"/>
      <c r="Q680" s="843"/>
      <c r="R680" s="843"/>
      <c r="S680" s="843"/>
      <c r="T680" s="843"/>
      <c r="U680" s="843"/>
      <c r="V680" s="843"/>
      <c r="W680" s="843"/>
      <c r="X680" s="843"/>
      <c r="Y680" s="843"/>
      <c r="Z680" s="1060"/>
      <c r="AA680" s="1060"/>
      <c r="AB680" s="843"/>
      <c r="AC680" s="843"/>
      <c r="AD680" s="843"/>
      <c r="AE680" s="843"/>
      <c r="AF680" s="843"/>
      <c r="AG680" s="843"/>
      <c r="AH680" s="843"/>
      <c r="AI680" s="843"/>
      <c r="AJ680" s="843"/>
      <c r="AK680" s="843"/>
      <c r="AL680" s="843"/>
      <c r="AM680" s="843"/>
      <c r="AN680" s="843"/>
    </row>
    <row r="681" spans="1:40" ht="15.75" customHeight="1">
      <c r="A681" s="843"/>
      <c r="B681" s="844"/>
      <c r="C681" s="845"/>
      <c r="D681" s="846"/>
      <c r="E681" s="843"/>
      <c r="F681" s="843"/>
      <c r="G681" s="843"/>
      <c r="H681" s="846"/>
      <c r="I681" s="846"/>
      <c r="J681" s="846"/>
      <c r="K681" s="847"/>
      <c r="L681" s="848"/>
      <c r="M681" s="843"/>
      <c r="N681" s="843"/>
      <c r="O681" s="843"/>
      <c r="P681" s="843"/>
      <c r="Q681" s="843"/>
      <c r="R681" s="843"/>
      <c r="S681" s="843"/>
      <c r="T681" s="843"/>
      <c r="U681" s="843"/>
      <c r="V681" s="843"/>
      <c r="W681" s="843"/>
      <c r="X681" s="843"/>
      <c r="Y681" s="843"/>
      <c r="Z681" s="1060"/>
      <c r="AA681" s="1060"/>
      <c r="AB681" s="843"/>
      <c r="AC681" s="843"/>
      <c r="AD681" s="843"/>
      <c r="AE681" s="843"/>
      <c r="AF681" s="843"/>
      <c r="AG681" s="843"/>
      <c r="AH681" s="843"/>
      <c r="AI681" s="843"/>
      <c r="AJ681" s="843"/>
      <c r="AK681" s="843"/>
      <c r="AL681" s="843"/>
      <c r="AM681" s="843"/>
      <c r="AN681" s="843"/>
    </row>
    <row r="682" spans="1:40" ht="15.75" customHeight="1">
      <c r="A682" s="843"/>
      <c r="B682" s="844"/>
      <c r="C682" s="845"/>
      <c r="D682" s="846"/>
      <c r="E682" s="843"/>
      <c r="F682" s="843"/>
      <c r="G682" s="843"/>
      <c r="H682" s="846"/>
      <c r="I682" s="846"/>
      <c r="J682" s="846"/>
      <c r="K682" s="847"/>
      <c r="L682" s="848"/>
      <c r="M682" s="843"/>
      <c r="N682" s="843"/>
      <c r="O682" s="843"/>
      <c r="P682" s="843"/>
      <c r="Q682" s="843"/>
      <c r="R682" s="843"/>
      <c r="S682" s="843"/>
      <c r="T682" s="843"/>
      <c r="U682" s="843"/>
      <c r="V682" s="843"/>
      <c r="W682" s="843"/>
      <c r="X682" s="843"/>
      <c r="Y682" s="843"/>
      <c r="Z682" s="1060"/>
      <c r="AA682" s="1060"/>
      <c r="AB682" s="843"/>
      <c r="AC682" s="843"/>
      <c r="AD682" s="843"/>
      <c r="AE682" s="843"/>
      <c r="AF682" s="843"/>
      <c r="AG682" s="843"/>
      <c r="AH682" s="843"/>
      <c r="AI682" s="843"/>
      <c r="AJ682" s="843"/>
      <c r="AK682" s="843"/>
      <c r="AL682" s="843"/>
      <c r="AM682" s="843"/>
      <c r="AN682" s="843"/>
    </row>
    <row r="683" spans="1:40" ht="15.75" customHeight="1">
      <c r="A683" s="843"/>
      <c r="B683" s="844"/>
      <c r="C683" s="845"/>
      <c r="D683" s="846"/>
      <c r="E683" s="843"/>
      <c r="F683" s="843"/>
      <c r="G683" s="843"/>
      <c r="H683" s="846"/>
      <c r="I683" s="846"/>
      <c r="J683" s="846"/>
      <c r="K683" s="847"/>
      <c r="L683" s="848"/>
      <c r="M683" s="843"/>
      <c r="N683" s="843"/>
      <c r="O683" s="843"/>
      <c r="P683" s="843"/>
      <c r="Q683" s="843"/>
      <c r="R683" s="843"/>
      <c r="S683" s="843"/>
      <c r="T683" s="843"/>
      <c r="U683" s="843"/>
      <c r="V683" s="843"/>
      <c r="W683" s="843"/>
      <c r="X683" s="843"/>
      <c r="Y683" s="843"/>
      <c r="Z683" s="1060"/>
      <c r="AA683" s="1060"/>
      <c r="AB683" s="843"/>
      <c r="AC683" s="843"/>
      <c r="AD683" s="843"/>
      <c r="AE683" s="843"/>
      <c r="AF683" s="843"/>
      <c r="AG683" s="843"/>
      <c r="AH683" s="843"/>
      <c r="AI683" s="843"/>
      <c r="AJ683" s="843"/>
      <c r="AK683" s="843"/>
      <c r="AL683" s="843"/>
      <c r="AM683" s="843"/>
      <c r="AN683" s="843"/>
    </row>
    <row r="684" spans="1:40" ht="15.75" customHeight="1">
      <c r="A684" s="843"/>
      <c r="B684" s="844"/>
      <c r="C684" s="845"/>
      <c r="D684" s="846"/>
      <c r="E684" s="843"/>
      <c r="F684" s="843"/>
      <c r="G684" s="843"/>
      <c r="H684" s="846"/>
      <c r="I684" s="846"/>
      <c r="J684" s="846"/>
      <c r="K684" s="847"/>
      <c r="L684" s="848"/>
      <c r="M684" s="843"/>
      <c r="N684" s="843"/>
      <c r="O684" s="843"/>
      <c r="P684" s="843"/>
      <c r="Q684" s="843"/>
      <c r="R684" s="843"/>
      <c r="S684" s="843"/>
      <c r="T684" s="843"/>
      <c r="U684" s="843"/>
      <c r="V684" s="843"/>
      <c r="W684" s="843"/>
      <c r="X684" s="843"/>
      <c r="Y684" s="843"/>
      <c r="Z684" s="1060"/>
      <c r="AA684" s="1060"/>
      <c r="AB684" s="843"/>
      <c r="AC684" s="843"/>
      <c r="AD684" s="843"/>
      <c r="AE684" s="843"/>
      <c r="AF684" s="843"/>
      <c r="AG684" s="843"/>
      <c r="AH684" s="843"/>
      <c r="AI684" s="843"/>
      <c r="AJ684" s="843"/>
      <c r="AK684" s="843"/>
      <c r="AL684" s="843"/>
      <c r="AM684" s="843"/>
      <c r="AN684" s="843"/>
    </row>
    <row r="685" spans="1:40" ht="15.75" customHeight="1">
      <c r="A685" s="843"/>
      <c r="B685" s="844"/>
      <c r="C685" s="845"/>
      <c r="D685" s="846"/>
      <c r="E685" s="843"/>
      <c r="F685" s="843"/>
      <c r="G685" s="843"/>
      <c r="H685" s="846"/>
      <c r="I685" s="846"/>
      <c r="J685" s="846"/>
      <c r="K685" s="847"/>
      <c r="L685" s="848"/>
      <c r="M685" s="843"/>
      <c r="N685" s="843"/>
      <c r="O685" s="843"/>
      <c r="P685" s="843"/>
      <c r="Q685" s="843"/>
      <c r="R685" s="843"/>
      <c r="S685" s="843"/>
      <c r="T685" s="843"/>
      <c r="U685" s="843"/>
      <c r="V685" s="843"/>
      <c r="W685" s="843"/>
      <c r="X685" s="843"/>
      <c r="Y685" s="843"/>
      <c r="Z685" s="1060"/>
      <c r="AA685" s="1060"/>
      <c r="AB685" s="843"/>
      <c r="AC685" s="843"/>
      <c r="AD685" s="843"/>
      <c r="AE685" s="843"/>
      <c r="AF685" s="843"/>
      <c r="AG685" s="843"/>
      <c r="AH685" s="843"/>
      <c r="AI685" s="843"/>
      <c r="AJ685" s="843"/>
      <c r="AK685" s="843"/>
      <c r="AL685" s="843"/>
      <c r="AM685" s="843"/>
      <c r="AN685" s="843"/>
    </row>
    <row r="686" spans="1:40" ht="15.75" customHeight="1">
      <c r="A686" s="843"/>
      <c r="B686" s="844"/>
      <c r="C686" s="845"/>
      <c r="D686" s="846"/>
      <c r="E686" s="843"/>
      <c r="F686" s="843"/>
      <c r="G686" s="843"/>
      <c r="H686" s="846"/>
      <c r="I686" s="846"/>
      <c r="J686" s="846"/>
      <c r="K686" s="847"/>
      <c r="L686" s="848"/>
      <c r="M686" s="843"/>
      <c r="N686" s="843"/>
      <c r="O686" s="843"/>
      <c r="P686" s="843"/>
      <c r="Q686" s="843"/>
      <c r="R686" s="843"/>
      <c r="S686" s="843"/>
      <c r="T686" s="843"/>
      <c r="U686" s="843"/>
      <c r="V686" s="843"/>
      <c r="W686" s="843"/>
      <c r="X686" s="843"/>
      <c r="Y686" s="843"/>
      <c r="Z686" s="1060"/>
      <c r="AA686" s="1060"/>
      <c r="AB686" s="843"/>
      <c r="AC686" s="843"/>
      <c r="AD686" s="843"/>
      <c r="AE686" s="843"/>
      <c r="AF686" s="843"/>
      <c r="AG686" s="843"/>
      <c r="AH686" s="843"/>
      <c r="AI686" s="843"/>
      <c r="AJ686" s="843"/>
      <c r="AK686" s="843"/>
      <c r="AL686" s="843"/>
      <c r="AM686" s="843"/>
      <c r="AN686" s="843"/>
    </row>
    <row r="687" spans="1:40" ht="15.75" customHeight="1">
      <c r="A687" s="843"/>
      <c r="B687" s="844"/>
      <c r="C687" s="845"/>
      <c r="D687" s="846"/>
      <c r="E687" s="843"/>
      <c r="F687" s="843"/>
      <c r="G687" s="843"/>
      <c r="H687" s="846"/>
      <c r="I687" s="846"/>
      <c r="J687" s="846"/>
      <c r="K687" s="847"/>
      <c r="L687" s="848"/>
      <c r="M687" s="843"/>
      <c r="N687" s="843"/>
      <c r="O687" s="843"/>
      <c r="P687" s="843"/>
      <c r="Q687" s="843"/>
      <c r="R687" s="843"/>
      <c r="S687" s="843"/>
      <c r="T687" s="843"/>
      <c r="U687" s="843"/>
      <c r="V687" s="843"/>
      <c r="W687" s="843"/>
      <c r="X687" s="843"/>
      <c r="Y687" s="843"/>
      <c r="Z687" s="1060"/>
      <c r="AA687" s="1060"/>
      <c r="AB687" s="843"/>
      <c r="AC687" s="843"/>
      <c r="AD687" s="843"/>
      <c r="AE687" s="843"/>
      <c r="AF687" s="843"/>
      <c r="AG687" s="843"/>
      <c r="AH687" s="843"/>
      <c r="AI687" s="843"/>
      <c r="AJ687" s="843"/>
      <c r="AK687" s="843"/>
      <c r="AL687" s="843"/>
      <c r="AM687" s="843"/>
      <c r="AN687" s="843"/>
    </row>
    <row r="688" spans="1:40" ht="15.75" customHeight="1">
      <c r="A688" s="843"/>
      <c r="B688" s="844"/>
      <c r="C688" s="845"/>
      <c r="D688" s="846"/>
      <c r="E688" s="843"/>
      <c r="F688" s="843"/>
      <c r="G688" s="843"/>
      <c r="H688" s="846"/>
      <c r="I688" s="846"/>
      <c r="J688" s="846"/>
      <c r="K688" s="847"/>
      <c r="L688" s="848"/>
      <c r="M688" s="843"/>
      <c r="N688" s="843"/>
      <c r="O688" s="843"/>
      <c r="P688" s="843"/>
      <c r="Q688" s="843"/>
      <c r="R688" s="843"/>
      <c r="S688" s="843"/>
      <c r="T688" s="843"/>
      <c r="U688" s="843"/>
      <c r="V688" s="843"/>
      <c r="W688" s="843"/>
      <c r="X688" s="843"/>
      <c r="Y688" s="843"/>
      <c r="Z688" s="1060"/>
      <c r="AA688" s="1060"/>
      <c r="AB688" s="843"/>
      <c r="AC688" s="843"/>
      <c r="AD688" s="843"/>
      <c r="AE688" s="843"/>
      <c r="AF688" s="843"/>
      <c r="AG688" s="843"/>
      <c r="AH688" s="843"/>
      <c r="AI688" s="843"/>
      <c r="AJ688" s="843"/>
      <c r="AK688" s="843"/>
      <c r="AL688" s="843"/>
      <c r="AM688" s="843"/>
      <c r="AN688" s="843"/>
    </row>
    <row r="689" spans="1:40" ht="15.75" customHeight="1">
      <c r="A689" s="843"/>
      <c r="B689" s="844"/>
      <c r="C689" s="845"/>
      <c r="D689" s="846"/>
      <c r="E689" s="843"/>
      <c r="F689" s="843"/>
      <c r="G689" s="843"/>
      <c r="H689" s="846"/>
      <c r="I689" s="846"/>
      <c r="J689" s="846"/>
      <c r="K689" s="847"/>
      <c r="L689" s="848"/>
      <c r="M689" s="843"/>
      <c r="N689" s="843"/>
      <c r="O689" s="843"/>
      <c r="P689" s="843"/>
      <c r="Q689" s="843"/>
      <c r="R689" s="843"/>
      <c r="S689" s="843"/>
      <c r="T689" s="843"/>
      <c r="U689" s="843"/>
      <c r="V689" s="843"/>
      <c r="W689" s="843"/>
      <c r="X689" s="843"/>
      <c r="Y689" s="843"/>
      <c r="Z689" s="1060"/>
      <c r="AA689" s="1060"/>
      <c r="AB689" s="843"/>
      <c r="AC689" s="843"/>
      <c r="AD689" s="843"/>
      <c r="AE689" s="843"/>
      <c r="AF689" s="843"/>
      <c r="AG689" s="843"/>
      <c r="AH689" s="843"/>
      <c r="AI689" s="843"/>
      <c r="AJ689" s="843"/>
      <c r="AK689" s="843"/>
      <c r="AL689" s="843"/>
      <c r="AM689" s="843"/>
      <c r="AN689" s="843"/>
    </row>
    <row r="690" spans="1:40" ht="15.75" customHeight="1">
      <c r="A690" s="843"/>
      <c r="B690" s="844"/>
      <c r="C690" s="845"/>
      <c r="D690" s="846"/>
      <c r="E690" s="843"/>
      <c r="F690" s="843"/>
      <c r="G690" s="843"/>
      <c r="H690" s="846"/>
      <c r="I690" s="846"/>
      <c r="J690" s="846"/>
      <c r="K690" s="847"/>
      <c r="L690" s="848"/>
      <c r="M690" s="843"/>
      <c r="N690" s="843"/>
      <c r="O690" s="843"/>
      <c r="P690" s="843"/>
      <c r="Q690" s="843"/>
      <c r="R690" s="843"/>
      <c r="S690" s="843"/>
      <c r="T690" s="843"/>
      <c r="U690" s="843"/>
      <c r="V690" s="843"/>
      <c r="W690" s="843"/>
      <c r="X690" s="843"/>
      <c r="Y690" s="843"/>
      <c r="Z690" s="1060"/>
      <c r="AA690" s="1060"/>
      <c r="AB690" s="843"/>
      <c r="AC690" s="843"/>
      <c r="AD690" s="843"/>
      <c r="AE690" s="843"/>
      <c r="AF690" s="843"/>
      <c r="AG690" s="843"/>
      <c r="AH690" s="843"/>
      <c r="AI690" s="843"/>
      <c r="AJ690" s="843"/>
      <c r="AK690" s="843"/>
      <c r="AL690" s="843"/>
      <c r="AM690" s="843"/>
      <c r="AN690" s="843"/>
    </row>
    <row r="691" spans="1:40" ht="15.75" customHeight="1">
      <c r="A691" s="843"/>
      <c r="B691" s="844"/>
      <c r="C691" s="845"/>
      <c r="D691" s="846"/>
      <c r="E691" s="843"/>
      <c r="F691" s="843"/>
      <c r="G691" s="843"/>
      <c r="H691" s="846"/>
      <c r="I691" s="846"/>
      <c r="J691" s="846"/>
      <c r="K691" s="847"/>
      <c r="L691" s="848"/>
      <c r="M691" s="843"/>
      <c r="N691" s="843"/>
      <c r="O691" s="843"/>
      <c r="P691" s="843"/>
      <c r="Q691" s="843"/>
      <c r="R691" s="843"/>
      <c r="S691" s="843"/>
      <c r="T691" s="843"/>
      <c r="U691" s="843"/>
      <c r="V691" s="843"/>
      <c r="W691" s="843"/>
      <c r="X691" s="843"/>
      <c r="Y691" s="843"/>
      <c r="Z691" s="1060"/>
      <c r="AA691" s="1060"/>
      <c r="AB691" s="843"/>
      <c r="AC691" s="843"/>
      <c r="AD691" s="843"/>
      <c r="AE691" s="843"/>
      <c r="AF691" s="843"/>
      <c r="AG691" s="843"/>
      <c r="AH691" s="843"/>
      <c r="AI691" s="843"/>
      <c r="AJ691" s="843"/>
      <c r="AK691" s="843"/>
      <c r="AL691" s="843"/>
      <c r="AM691" s="843"/>
      <c r="AN691" s="843"/>
    </row>
    <row r="692" spans="1:40" ht="15.75" customHeight="1">
      <c r="A692" s="843"/>
      <c r="B692" s="844"/>
      <c r="C692" s="845"/>
      <c r="D692" s="846"/>
      <c r="E692" s="843"/>
      <c r="F692" s="843"/>
      <c r="G692" s="843"/>
      <c r="H692" s="846"/>
      <c r="I692" s="846"/>
      <c r="J692" s="846"/>
      <c r="K692" s="847"/>
      <c r="L692" s="848"/>
      <c r="M692" s="843"/>
      <c r="N692" s="843"/>
      <c r="O692" s="843"/>
      <c r="P692" s="843"/>
      <c r="Q692" s="843"/>
      <c r="R692" s="843"/>
      <c r="S692" s="843"/>
      <c r="T692" s="843"/>
      <c r="U692" s="843"/>
      <c r="V692" s="843"/>
      <c r="W692" s="843"/>
      <c r="X692" s="843"/>
      <c r="Y692" s="843"/>
      <c r="Z692" s="1060"/>
      <c r="AA692" s="1060"/>
      <c r="AB692" s="843"/>
      <c r="AC692" s="843"/>
      <c r="AD692" s="843"/>
      <c r="AE692" s="843"/>
      <c r="AF692" s="843"/>
      <c r="AG692" s="843"/>
      <c r="AH692" s="843"/>
      <c r="AI692" s="843"/>
      <c r="AJ692" s="843"/>
      <c r="AK692" s="843"/>
      <c r="AL692" s="843"/>
      <c r="AM692" s="843"/>
      <c r="AN692" s="843"/>
    </row>
    <row r="693" spans="1:40" ht="15.75" customHeight="1">
      <c r="A693" s="843"/>
      <c r="B693" s="844"/>
      <c r="C693" s="845"/>
      <c r="D693" s="846"/>
      <c r="E693" s="843"/>
      <c r="F693" s="843"/>
      <c r="G693" s="843"/>
      <c r="H693" s="846"/>
      <c r="I693" s="846"/>
      <c r="J693" s="846"/>
      <c r="K693" s="847"/>
      <c r="L693" s="848"/>
      <c r="M693" s="843"/>
      <c r="N693" s="843"/>
      <c r="O693" s="843"/>
      <c r="P693" s="843"/>
      <c r="Q693" s="843"/>
      <c r="R693" s="843"/>
      <c r="S693" s="843"/>
      <c r="T693" s="843"/>
      <c r="U693" s="843"/>
      <c r="V693" s="843"/>
      <c r="W693" s="843"/>
      <c r="X693" s="843"/>
      <c r="Y693" s="843"/>
      <c r="Z693" s="1060"/>
      <c r="AA693" s="1060"/>
      <c r="AB693" s="843"/>
      <c r="AC693" s="843"/>
      <c r="AD693" s="843"/>
      <c r="AE693" s="843"/>
      <c r="AF693" s="843"/>
      <c r="AG693" s="843"/>
      <c r="AH693" s="843"/>
      <c r="AI693" s="843"/>
      <c r="AJ693" s="843"/>
      <c r="AK693" s="843"/>
      <c r="AL693" s="843"/>
      <c r="AM693" s="843"/>
      <c r="AN693" s="843"/>
    </row>
    <row r="694" spans="1:40" ht="15.75" customHeight="1">
      <c r="A694" s="843"/>
      <c r="B694" s="844"/>
      <c r="C694" s="845"/>
      <c r="D694" s="846"/>
      <c r="E694" s="843"/>
      <c r="F694" s="843"/>
      <c r="G694" s="843"/>
      <c r="H694" s="846"/>
      <c r="I694" s="846"/>
      <c r="J694" s="846"/>
      <c r="K694" s="847"/>
      <c r="L694" s="848"/>
      <c r="M694" s="843"/>
      <c r="N694" s="843"/>
      <c r="O694" s="843"/>
      <c r="P694" s="843"/>
      <c r="Q694" s="843"/>
      <c r="R694" s="843"/>
      <c r="S694" s="843"/>
      <c r="T694" s="843"/>
      <c r="U694" s="843"/>
      <c r="V694" s="843"/>
      <c r="W694" s="843"/>
      <c r="X694" s="843"/>
      <c r="Y694" s="843"/>
      <c r="Z694" s="1060"/>
      <c r="AA694" s="1060"/>
      <c r="AB694" s="843"/>
      <c r="AC694" s="843"/>
      <c r="AD694" s="843"/>
      <c r="AE694" s="843"/>
      <c r="AF694" s="843"/>
      <c r="AG694" s="843"/>
      <c r="AH694" s="843"/>
      <c r="AI694" s="843"/>
      <c r="AJ694" s="843"/>
      <c r="AK694" s="843"/>
      <c r="AL694" s="843"/>
      <c r="AM694" s="843"/>
      <c r="AN694" s="843"/>
    </row>
    <row r="695" spans="1:40" ht="15.75" customHeight="1">
      <c r="A695" s="843"/>
      <c r="B695" s="844"/>
      <c r="C695" s="845"/>
      <c r="D695" s="846"/>
      <c r="E695" s="843"/>
      <c r="F695" s="843"/>
      <c r="G695" s="843"/>
      <c r="H695" s="846"/>
      <c r="I695" s="846"/>
      <c r="J695" s="846"/>
      <c r="K695" s="847"/>
      <c r="L695" s="848"/>
      <c r="M695" s="843"/>
      <c r="N695" s="843"/>
      <c r="O695" s="843"/>
      <c r="P695" s="843"/>
      <c r="Q695" s="843"/>
      <c r="R695" s="843"/>
      <c r="S695" s="843"/>
      <c r="T695" s="843"/>
      <c r="U695" s="843"/>
      <c r="V695" s="843"/>
      <c r="W695" s="843"/>
      <c r="X695" s="843"/>
      <c r="Y695" s="843"/>
      <c r="Z695" s="1060"/>
      <c r="AA695" s="1060"/>
      <c r="AB695" s="843"/>
      <c r="AC695" s="843"/>
      <c r="AD695" s="843"/>
      <c r="AE695" s="843"/>
      <c r="AF695" s="843"/>
      <c r="AG695" s="843"/>
      <c r="AH695" s="843"/>
      <c r="AI695" s="843"/>
      <c r="AJ695" s="843"/>
      <c r="AK695" s="843"/>
      <c r="AL695" s="843"/>
      <c r="AM695" s="843"/>
      <c r="AN695" s="843"/>
    </row>
    <row r="696" spans="1:40" ht="15.75" customHeight="1">
      <c r="A696" s="843"/>
      <c r="B696" s="844"/>
      <c r="C696" s="845"/>
      <c r="D696" s="846"/>
      <c r="E696" s="843"/>
      <c r="F696" s="843"/>
      <c r="G696" s="843"/>
      <c r="H696" s="846"/>
      <c r="I696" s="846"/>
      <c r="J696" s="846"/>
      <c r="K696" s="847"/>
      <c r="L696" s="848"/>
      <c r="M696" s="843"/>
      <c r="N696" s="843"/>
      <c r="O696" s="843"/>
      <c r="P696" s="843"/>
      <c r="Q696" s="843"/>
      <c r="R696" s="843"/>
      <c r="S696" s="843"/>
      <c r="T696" s="843"/>
      <c r="U696" s="843"/>
      <c r="V696" s="843"/>
      <c r="W696" s="843"/>
      <c r="X696" s="843"/>
      <c r="Y696" s="843"/>
      <c r="Z696" s="1060"/>
      <c r="AA696" s="1060"/>
      <c r="AB696" s="843"/>
      <c r="AC696" s="843"/>
      <c r="AD696" s="843"/>
      <c r="AE696" s="843"/>
      <c r="AF696" s="843"/>
      <c r="AG696" s="843"/>
      <c r="AH696" s="843"/>
      <c r="AI696" s="843"/>
      <c r="AJ696" s="843"/>
      <c r="AK696" s="843"/>
      <c r="AL696" s="843"/>
      <c r="AM696" s="843"/>
      <c r="AN696" s="843"/>
    </row>
    <row r="697" spans="1:40" ht="15.75" customHeight="1">
      <c r="A697" s="843"/>
      <c r="B697" s="844"/>
      <c r="C697" s="845"/>
      <c r="D697" s="846"/>
      <c r="E697" s="843"/>
      <c r="F697" s="843"/>
      <c r="G697" s="843"/>
      <c r="H697" s="846"/>
      <c r="I697" s="846"/>
      <c r="J697" s="846"/>
      <c r="K697" s="847"/>
      <c r="L697" s="848"/>
      <c r="M697" s="843"/>
      <c r="N697" s="843"/>
      <c r="O697" s="843"/>
      <c r="P697" s="843"/>
      <c r="Q697" s="843"/>
      <c r="R697" s="843"/>
      <c r="S697" s="843"/>
      <c r="T697" s="843"/>
      <c r="U697" s="843"/>
      <c r="V697" s="843"/>
      <c r="W697" s="843"/>
      <c r="X697" s="843"/>
      <c r="Y697" s="843"/>
      <c r="Z697" s="1060"/>
      <c r="AA697" s="1060"/>
      <c r="AB697" s="843"/>
      <c r="AC697" s="843"/>
      <c r="AD697" s="843"/>
      <c r="AE697" s="843"/>
      <c r="AF697" s="843"/>
      <c r="AG697" s="843"/>
      <c r="AH697" s="843"/>
      <c r="AI697" s="843"/>
      <c r="AJ697" s="843"/>
      <c r="AK697" s="843"/>
      <c r="AL697" s="843"/>
      <c r="AM697" s="843"/>
      <c r="AN697" s="843"/>
    </row>
    <row r="698" spans="1:40" ht="15.75" customHeight="1">
      <c r="A698" s="843"/>
      <c r="B698" s="844"/>
      <c r="C698" s="845"/>
      <c r="D698" s="846"/>
      <c r="E698" s="843"/>
      <c r="F698" s="843"/>
      <c r="G698" s="843"/>
      <c r="H698" s="846"/>
      <c r="I698" s="846"/>
      <c r="J698" s="846"/>
      <c r="K698" s="847"/>
      <c r="L698" s="848"/>
      <c r="M698" s="843"/>
      <c r="N698" s="843"/>
      <c r="O698" s="843"/>
      <c r="P698" s="843"/>
      <c r="Q698" s="843"/>
      <c r="R698" s="843"/>
      <c r="S698" s="843"/>
      <c r="T698" s="843"/>
      <c r="U698" s="843"/>
      <c r="V698" s="843"/>
      <c r="W698" s="843"/>
      <c r="X698" s="843"/>
      <c r="Y698" s="843"/>
      <c r="Z698" s="1060"/>
      <c r="AA698" s="1060"/>
      <c r="AB698" s="843"/>
      <c r="AC698" s="843"/>
      <c r="AD698" s="843"/>
      <c r="AE698" s="843"/>
      <c r="AF698" s="843"/>
      <c r="AG698" s="843"/>
      <c r="AH698" s="843"/>
      <c r="AI698" s="843"/>
      <c r="AJ698" s="843"/>
      <c r="AK698" s="843"/>
      <c r="AL698" s="843"/>
      <c r="AM698" s="843"/>
      <c r="AN698" s="843"/>
    </row>
    <row r="699" spans="1:40" ht="15.75" customHeight="1">
      <c r="A699" s="843"/>
      <c r="B699" s="844"/>
      <c r="C699" s="845"/>
      <c r="D699" s="846"/>
      <c r="E699" s="843"/>
      <c r="F699" s="843"/>
      <c r="G699" s="843"/>
      <c r="H699" s="846"/>
      <c r="I699" s="846"/>
      <c r="J699" s="846"/>
      <c r="K699" s="847"/>
      <c r="L699" s="848"/>
      <c r="M699" s="843"/>
      <c r="N699" s="843"/>
      <c r="O699" s="843"/>
      <c r="P699" s="843"/>
      <c r="Q699" s="843"/>
      <c r="R699" s="843"/>
      <c r="S699" s="843"/>
      <c r="T699" s="843"/>
      <c r="U699" s="843"/>
      <c r="V699" s="843"/>
      <c r="W699" s="843"/>
      <c r="X699" s="843"/>
      <c r="Y699" s="843"/>
      <c r="Z699" s="1060"/>
      <c r="AA699" s="1060"/>
      <c r="AB699" s="843"/>
      <c r="AC699" s="843"/>
      <c r="AD699" s="843"/>
      <c r="AE699" s="843"/>
      <c r="AF699" s="843"/>
      <c r="AG699" s="843"/>
      <c r="AH699" s="843"/>
      <c r="AI699" s="843"/>
      <c r="AJ699" s="843"/>
      <c r="AK699" s="843"/>
      <c r="AL699" s="843"/>
      <c r="AM699" s="843"/>
      <c r="AN699" s="843"/>
    </row>
    <row r="700" spans="1:40" ht="15.75" customHeight="1">
      <c r="A700" s="843"/>
      <c r="B700" s="844"/>
      <c r="C700" s="845"/>
      <c r="D700" s="846"/>
      <c r="E700" s="843"/>
      <c r="F700" s="843"/>
      <c r="G700" s="843"/>
      <c r="H700" s="846"/>
      <c r="I700" s="846"/>
      <c r="J700" s="846"/>
      <c r="K700" s="847"/>
      <c r="L700" s="848"/>
      <c r="M700" s="843"/>
      <c r="N700" s="843"/>
      <c r="O700" s="843"/>
      <c r="P700" s="843"/>
      <c r="Q700" s="843"/>
      <c r="R700" s="843"/>
      <c r="S700" s="843"/>
      <c r="T700" s="843"/>
      <c r="U700" s="843"/>
      <c r="V700" s="843"/>
      <c r="W700" s="843"/>
      <c r="X700" s="843"/>
      <c r="Y700" s="843"/>
      <c r="Z700" s="1060"/>
      <c r="AA700" s="1060"/>
      <c r="AB700" s="843"/>
      <c r="AC700" s="843"/>
      <c r="AD700" s="843"/>
      <c r="AE700" s="843"/>
      <c r="AF700" s="843"/>
      <c r="AG700" s="843"/>
      <c r="AH700" s="843"/>
      <c r="AI700" s="843"/>
      <c r="AJ700" s="843"/>
      <c r="AK700" s="843"/>
      <c r="AL700" s="843"/>
      <c r="AM700" s="843"/>
      <c r="AN700" s="843"/>
    </row>
    <row r="701" spans="1:40" ht="15.75" customHeight="1">
      <c r="A701" s="843"/>
      <c r="B701" s="844"/>
      <c r="C701" s="845"/>
      <c r="D701" s="846"/>
      <c r="E701" s="843"/>
      <c r="F701" s="843"/>
      <c r="G701" s="843"/>
      <c r="H701" s="846"/>
      <c r="I701" s="846"/>
      <c r="J701" s="846"/>
      <c r="K701" s="847"/>
      <c r="L701" s="848"/>
      <c r="M701" s="843"/>
      <c r="N701" s="843"/>
      <c r="O701" s="843"/>
      <c r="P701" s="843"/>
      <c r="Q701" s="843"/>
      <c r="R701" s="843"/>
      <c r="S701" s="843"/>
      <c r="T701" s="843"/>
      <c r="U701" s="843"/>
      <c r="V701" s="843"/>
      <c r="W701" s="843"/>
      <c r="X701" s="843"/>
      <c r="Y701" s="843"/>
      <c r="Z701" s="1060"/>
      <c r="AA701" s="1060"/>
      <c r="AB701" s="843"/>
      <c r="AC701" s="843"/>
      <c r="AD701" s="843"/>
      <c r="AE701" s="843"/>
      <c r="AF701" s="843"/>
      <c r="AG701" s="843"/>
      <c r="AH701" s="843"/>
      <c r="AI701" s="843"/>
      <c r="AJ701" s="843"/>
      <c r="AK701" s="843"/>
      <c r="AL701" s="843"/>
      <c r="AM701" s="843"/>
      <c r="AN701" s="843"/>
    </row>
    <row r="702" spans="1:40" ht="15.75" customHeight="1">
      <c r="A702" s="843"/>
      <c r="B702" s="844"/>
      <c r="C702" s="845"/>
      <c r="D702" s="846"/>
      <c r="E702" s="843"/>
      <c r="F702" s="843"/>
      <c r="G702" s="843"/>
      <c r="H702" s="846"/>
      <c r="I702" s="846"/>
      <c r="J702" s="846"/>
      <c r="K702" s="847"/>
      <c r="L702" s="848"/>
      <c r="M702" s="843"/>
      <c r="N702" s="843"/>
      <c r="O702" s="843"/>
      <c r="P702" s="843"/>
      <c r="Q702" s="843"/>
      <c r="R702" s="843"/>
      <c r="S702" s="843"/>
      <c r="T702" s="843"/>
      <c r="U702" s="843"/>
      <c r="V702" s="843"/>
      <c r="W702" s="843"/>
      <c r="X702" s="843"/>
      <c r="Y702" s="843"/>
      <c r="Z702" s="1060"/>
      <c r="AA702" s="1060"/>
      <c r="AB702" s="843"/>
      <c r="AC702" s="843"/>
      <c r="AD702" s="843"/>
      <c r="AE702" s="843"/>
      <c r="AF702" s="843"/>
      <c r="AG702" s="843"/>
      <c r="AH702" s="843"/>
      <c r="AI702" s="843"/>
      <c r="AJ702" s="843"/>
      <c r="AK702" s="843"/>
      <c r="AL702" s="843"/>
      <c r="AM702" s="843"/>
      <c r="AN702" s="843"/>
    </row>
    <row r="703" spans="1:40" ht="15.75" customHeight="1">
      <c r="A703" s="843"/>
      <c r="B703" s="844"/>
      <c r="C703" s="845"/>
      <c r="D703" s="846"/>
      <c r="E703" s="843"/>
      <c r="F703" s="843"/>
      <c r="G703" s="843"/>
      <c r="H703" s="846"/>
      <c r="I703" s="846"/>
      <c r="J703" s="846"/>
      <c r="K703" s="847"/>
      <c r="L703" s="848"/>
      <c r="M703" s="843"/>
      <c r="N703" s="843"/>
      <c r="O703" s="843"/>
      <c r="P703" s="843"/>
      <c r="Q703" s="843"/>
      <c r="R703" s="843"/>
      <c r="S703" s="843"/>
      <c r="T703" s="843"/>
      <c r="U703" s="843"/>
      <c r="V703" s="843"/>
      <c r="W703" s="843"/>
      <c r="X703" s="843"/>
      <c r="Y703" s="843"/>
      <c r="Z703" s="1060"/>
      <c r="AA703" s="1060"/>
      <c r="AB703" s="843"/>
      <c r="AC703" s="843"/>
      <c r="AD703" s="843"/>
      <c r="AE703" s="843"/>
      <c r="AF703" s="843"/>
      <c r="AG703" s="843"/>
      <c r="AH703" s="843"/>
      <c r="AI703" s="843"/>
      <c r="AJ703" s="843"/>
      <c r="AK703" s="843"/>
      <c r="AL703" s="843"/>
      <c r="AM703" s="843"/>
      <c r="AN703" s="843"/>
    </row>
    <row r="704" spans="1:40" ht="15.75" customHeight="1">
      <c r="A704" s="843"/>
      <c r="B704" s="844"/>
      <c r="C704" s="845"/>
      <c r="D704" s="846"/>
      <c r="E704" s="843"/>
      <c r="F704" s="843"/>
      <c r="G704" s="843"/>
      <c r="H704" s="846"/>
      <c r="I704" s="846"/>
      <c r="J704" s="846"/>
      <c r="K704" s="847"/>
      <c r="L704" s="848"/>
      <c r="M704" s="843"/>
      <c r="N704" s="843"/>
      <c r="O704" s="843"/>
      <c r="P704" s="843"/>
      <c r="Q704" s="843"/>
      <c r="R704" s="843"/>
      <c r="S704" s="843"/>
      <c r="T704" s="843"/>
      <c r="U704" s="843"/>
      <c r="V704" s="843"/>
      <c r="W704" s="843"/>
      <c r="X704" s="843"/>
      <c r="Y704" s="843"/>
      <c r="Z704" s="1060"/>
      <c r="AA704" s="1060"/>
      <c r="AB704" s="843"/>
      <c r="AC704" s="843"/>
      <c r="AD704" s="843"/>
      <c r="AE704" s="843"/>
      <c r="AF704" s="843"/>
      <c r="AG704" s="843"/>
      <c r="AH704" s="843"/>
      <c r="AI704" s="843"/>
      <c r="AJ704" s="843"/>
      <c r="AK704" s="843"/>
      <c r="AL704" s="843"/>
      <c r="AM704" s="843"/>
      <c r="AN704" s="843"/>
    </row>
    <row r="705" spans="1:40" ht="15.75" customHeight="1">
      <c r="A705" s="843"/>
      <c r="B705" s="844"/>
      <c r="C705" s="845"/>
      <c r="D705" s="846"/>
      <c r="E705" s="843"/>
      <c r="F705" s="843"/>
      <c r="G705" s="843"/>
      <c r="H705" s="846"/>
      <c r="I705" s="846"/>
      <c r="J705" s="846"/>
      <c r="K705" s="847"/>
      <c r="L705" s="848"/>
      <c r="M705" s="843"/>
      <c r="N705" s="843"/>
      <c r="O705" s="843"/>
      <c r="P705" s="843"/>
      <c r="Q705" s="843"/>
      <c r="R705" s="843"/>
      <c r="S705" s="843"/>
      <c r="T705" s="843"/>
      <c r="U705" s="843"/>
      <c r="V705" s="843"/>
      <c r="W705" s="843"/>
      <c r="X705" s="843"/>
      <c r="Y705" s="843"/>
      <c r="Z705" s="1060"/>
      <c r="AA705" s="1060"/>
      <c r="AB705" s="843"/>
      <c r="AC705" s="843"/>
      <c r="AD705" s="843"/>
      <c r="AE705" s="843"/>
      <c r="AF705" s="843"/>
      <c r="AG705" s="843"/>
      <c r="AH705" s="843"/>
      <c r="AI705" s="843"/>
      <c r="AJ705" s="843"/>
      <c r="AK705" s="843"/>
      <c r="AL705" s="843"/>
      <c r="AM705" s="843"/>
      <c r="AN705" s="843"/>
    </row>
    <row r="706" spans="1:40" ht="15.75" customHeight="1">
      <c r="A706" s="843"/>
      <c r="B706" s="844"/>
      <c r="C706" s="845"/>
      <c r="D706" s="846"/>
      <c r="E706" s="843"/>
      <c r="F706" s="843"/>
      <c r="G706" s="843"/>
      <c r="H706" s="846"/>
      <c r="I706" s="846"/>
      <c r="J706" s="846"/>
      <c r="K706" s="847"/>
      <c r="L706" s="848"/>
      <c r="M706" s="843"/>
      <c r="N706" s="843"/>
      <c r="O706" s="843"/>
      <c r="P706" s="843"/>
      <c r="Q706" s="843"/>
      <c r="R706" s="843"/>
      <c r="S706" s="843"/>
      <c r="T706" s="843"/>
      <c r="U706" s="843"/>
      <c r="V706" s="843"/>
      <c r="W706" s="843"/>
      <c r="X706" s="843"/>
      <c r="Y706" s="843"/>
      <c r="Z706" s="1060"/>
      <c r="AA706" s="1060"/>
      <c r="AB706" s="843"/>
      <c r="AC706" s="843"/>
      <c r="AD706" s="843"/>
      <c r="AE706" s="843"/>
      <c r="AF706" s="843"/>
      <c r="AG706" s="843"/>
      <c r="AH706" s="843"/>
      <c r="AI706" s="843"/>
      <c r="AJ706" s="843"/>
      <c r="AK706" s="843"/>
      <c r="AL706" s="843"/>
      <c r="AM706" s="843"/>
      <c r="AN706" s="843"/>
    </row>
    <row r="707" spans="1:40" ht="15.75" customHeight="1">
      <c r="A707" s="843"/>
      <c r="B707" s="844"/>
      <c r="C707" s="845"/>
      <c r="D707" s="846"/>
      <c r="E707" s="843"/>
      <c r="F707" s="843"/>
      <c r="G707" s="843"/>
      <c r="H707" s="846"/>
      <c r="I707" s="846"/>
      <c r="J707" s="846"/>
      <c r="K707" s="847"/>
      <c r="L707" s="848"/>
      <c r="M707" s="843"/>
      <c r="N707" s="843"/>
      <c r="O707" s="843"/>
      <c r="P707" s="843"/>
      <c r="Q707" s="843"/>
      <c r="R707" s="843"/>
      <c r="S707" s="843"/>
      <c r="T707" s="843"/>
      <c r="U707" s="843"/>
      <c r="V707" s="843"/>
      <c r="W707" s="843"/>
      <c r="X707" s="843"/>
      <c r="Y707" s="843"/>
      <c r="Z707" s="1060"/>
      <c r="AA707" s="1060"/>
      <c r="AB707" s="843"/>
      <c r="AC707" s="843"/>
      <c r="AD707" s="843"/>
      <c r="AE707" s="843"/>
      <c r="AF707" s="843"/>
      <c r="AG707" s="843"/>
      <c r="AH707" s="843"/>
      <c r="AI707" s="843"/>
      <c r="AJ707" s="843"/>
      <c r="AK707" s="843"/>
      <c r="AL707" s="843"/>
      <c r="AM707" s="843"/>
      <c r="AN707" s="843"/>
    </row>
    <row r="708" spans="1:40" ht="15.75" customHeight="1">
      <c r="A708" s="843"/>
      <c r="B708" s="844"/>
      <c r="C708" s="845"/>
      <c r="D708" s="846"/>
      <c r="E708" s="843"/>
      <c r="F708" s="843"/>
      <c r="G708" s="843"/>
      <c r="H708" s="846"/>
      <c r="I708" s="846"/>
      <c r="J708" s="846"/>
      <c r="K708" s="847"/>
      <c r="L708" s="848"/>
      <c r="M708" s="843"/>
      <c r="N708" s="843"/>
      <c r="O708" s="843"/>
      <c r="P708" s="843"/>
      <c r="Q708" s="843"/>
      <c r="R708" s="843"/>
      <c r="S708" s="843"/>
      <c r="T708" s="843"/>
      <c r="U708" s="843"/>
      <c r="V708" s="843"/>
      <c r="W708" s="843"/>
      <c r="X708" s="843"/>
      <c r="Y708" s="843"/>
      <c r="Z708" s="1060"/>
      <c r="AA708" s="1060"/>
      <c r="AB708" s="843"/>
      <c r="AC708" s="843"/>
      <c r="AD708" s="843"/>
      <c r="AE708" s="843"/>
      <c r="AF708" s="843"/>
      <c r="AG708" s="843"/>
      <c r="AH708" s="843"/>
      <c r="AI708" s="843"/>
      <c r="AJ708" s="843"/>
      <c r="AK708" s="843"/>
      <c r="AL708" s="843"/>
      <c r="AM708" s="843"/>
      <c r="AN708" s="843"/>
    </row>
    <row r="709" spans="1:40" ht="15.75" customHeight="1">
      <c r="A709" s="843"/>
      <c r="B709" s="844"/>
      <c r="C709" s="845"/>
      <c r="D709" s="846"/>
      <c r="E709" s="843"/>
      <c r="F709" s="843"/>
      <c r="G709" s="843"/>
      <c r="H709" s="846"/>
      <c r="I709" s="846"/>
      <c r="J709" s="846"/>
      <c r="K709" s="847"/>
      <c r="L709" s="848"/>
      <c r="M709" s="843"/>
      <c r="N709" s="843"/>
      <c r="O709" s="843"/>
      <c r="P709" s="843"/>
      <c r="Q709" s="843"/>
      <c r="R709" s="843"/>
      <c r="S709" s="843"/>
      <c r="T709" s="843"/>
      <c r="U709" s="843"/>
      <c r="V709" s="843"/>
      <c r="W709" s="843"/>
      <c r="X709" s="843"/>
      <c r="Y709" s="843"/>
      <c r="Z709" s="1060"/>
      <c r="AA709" s="1060"/>
      <c r="AB709" s="843"/>
      <c r="AC709" s="843"/>
      <c r="AD709" s="843"/>
      <c r="AE709" s="843"/>
      <c r="AF709" s="843"/>
      <c r="AG709" s="843"/>
      <c r="AH709" s="843"/>
      <c r="AI709" s="843"/>
      <c r="AJ709" s="843"/>
      <c r="AK709" s="843"/>
      <c r="AL709" s="843"/>
      <c r="AM709" s="843"/>
      <c r="AN709" s="843"/>
    </row>
    <row r="710" spans="1:40" ht="15.75" customHeight="1">
      <c r="A710" s="843"/>
      <c r="B710" s="844"/>
      <c r="C710" s="845"/>
      <c r="D710" s="846"/>
      <c r="E710" s="843"/>
      <c r="F710" s="843"/>
      <c r="G710" s="843"/>
      <c r="H710" s="846"/>
      <c r="I710" s="846"/>
      <c r="J710" s="846"/>
      <c r="K710" s="847"/>
      <c r="L710" s="848"/>
      <c r="M710" s="843"/>
      <c r="N710" s="843"/>
      <c r="O710" s="843"/>
      <c r="P710" s="843"/>
      <c r="Q710" s="843"/>
      <c r="R710" s="843"/>
      <c r="S710" s="843"/>
      <c r="T710" s="843"/>
      <c r="U710" s="843"/>
      <c r="V710" s="843"/>
      <c r="W710" s="843"/>
      <c r="X710" s="843"/>
      <c r="Y710" s="843"/>
      <c r="Z710" s="1060"/>
      <c r="AA710" s="1060"/>
      <c r="AB710" s="843"/>
      <c r="AC710" s="843"/>
      <c r="AD710" s="843"/>
      <c r="AE710" s="843"/>
      <c r="AF710" s="843"/>
      <c r="AG710" s="843"/>
      <c r="AH710" s="843"/>
      <c r="AI710" s="843"/>
      <c r="AJ710" s="843"/>
      <c r="AK710" s="843"/>
      <c r="AL710" s="843"/>
      <c r="AM710" s="843"/>
      <c r="AN710" s="843"/>
    </row>
    <row r="711" spans="1:40" ht="15.75" customHeight="1">
      <c r="A711" s="843"/>
      <c r="B711" s="844"/>
      <c r="C711" s="845"/>
      <c r="D711" s="846"/>
      <c r="E711" s="843"/>
      <c r="F711" s="843"/>
      <c r="G711" s="843"/>
      <c r="H711" s="846"/>
      <c r="I711" s="846"/>
      <c r="J711" s="846"/>
      <c r="K711" s="847"/>
      <c r="L711" s="848"/>
      <c r="M711" s="843"/>
      <c r="N711" s="843"/>
      <c r="O711" s="843"/>
      <c r="P711" s="843"/>
      <c r="Q711" s="843"/>
      <c r="R711" s="843"/>
      <c r="S711" s="843"/>
      <c r="T711" s="843"/>
      <c r="U711" s="843"/>
      <c r="V711" s="843"/>
      <c r="W711" s="843"/>
      <c r="X711" s="843"/>
      <c r="Y711" s="843"/>
      <c r="Z711" s="1060"/>
      <c r="AA711" s="1060"/>
      <c r="AB711" s="843"/>
      <c r="AC711" s="843"/>
      <c r="AD711" s="843"/>
      <c r="AE711" s="843"/>
      <c r="AF711" s="843"/>
      <c r="AG711" s="843"/>
      <c r="AH711" s="843"/>
      <c r="AI711" s="843"/>
      <c r="AJ711" s="843"/>
      <c r="AK711" s="843"/>
      <c r="AL711" s="843"/>
      <c r="AM711" s="843"/>
      <c r="AN711" s="843"/>
    </row>
    <row r="712" spans="1:40" ht="15.75" customHeight="1">
      <c r="A712" s="843"/>
      <c r="B712" s="844"/>
      <c r="C712" s="845"/>
      <c r="D712" s="846"/>
      <c r="E712" s="843"/>
      <c r="F712" s="843"/>
      <c r="G712" s="843"/>
      <c r="H712" s="846"/>
      <c r="I712" s="846"/>
      <c r="J712" s="846"/>
      <c r="K712" s="847"/>
      <c r="L712" s="848"/>
      <c r="M712" s="843"/>
      <c r="N712" s="843"/>
      <c r="O712" s="843"/>
      <c r="P712" s="843"/>
      <c r="Q712" s="843"/>
      <c r="R712" s="843"/>
      <c r="S712" s="843"/>
      <c r="T712" s="843"/>
      <c r="U712" s="843"/>
      <c r="V712" s="843"/>
      <c r="W712" s="843"/>
      <c r="X712" s="843"/>
      <c r="Y712" s="843"/>
      <c r="Z712" s="1060"/>
      <c r="AA712" s="1060"/>
      <c r="AB712" s="843"/>
      <c r="AC712" s="843"/>
      <c r="AD712" s="843"/>
      <c r="AE712" s="843"/>
      <c r="AF712" s="843"/>
      <c r="AG712" s="843"/>
      <c r="AH712" s="843"/>
      <c r="AI712" s="843"/>
      <c r="AJ712" s="843"/>
      <c r="AK712" s="843"/>
      <c r="AL712" s="843"/>
      <c r="AM712" s="843"/>
      <c r="AN712" s="843"/>
    </row>
    <row r="713" spans="1:40" ht="15.75" customHeight="1">
      <c r="A713" s="843"/>
      <c r="B713" s="844"/>
      <c r="C713" s="845"/>
      <c r="D713" s="846"/>
      <c r="E713" s="843"/>
      <c r="F713" s="843"/>
      <c r="G713" s="843"/>
      <c r="H713" s="846"/>
      <c r="I713" s="846"/>
      <c r="J713" s="846"/>
      <c r="K713" s="847"/>
      <c r="L713" s="848"/>
      <c r="M713" s="843"/>
      <c r="N713" s="843"/>
      <c r="O713" s="843"/>
      <c r="P713" s="843"/>
      <c r="Q713" s="843"/>
      <c r="R713" s="843"/>
      <c r="S713" s="843"/>
      <c r="T713" s="843"/>
      <c r="U713" s="843"/>
      <c r="V713" s="843"/>
      <c r="W713" s="843"/>
      <c r="X713" s="843"/>
      <c r="Y713" s="843"/>
      <c r="Z713" s="1060"/>
      <c r="AA713" s="1060"/>
      <c r="AB713" s="843"/>
      <c r="AC713" s="843"/>
      <c r="AD713" s="843"/>
      <c r="AE713" s="843"/>
      <c r="AF713" s="843"/>
      <c r="AG713" s="843"/>
      <c r="AH713" s="843"/>
      <c r="AI713" s="843"/>
      <c r="AJ713" s="843"/>
      <c r="AK713" s="843"/>
      <c r="AL713" s="843"/>
      <c r="AM713" s="843"/>
      <c r="AN713" s="843"/>
    </row>
    <row r="714" spans="1:40" ht="15.75" customHeight="1">
      <c r="A714" s="843"/>
      <c r="B714" s="844"/>
      <c r="C714" s="845"/>
      <c r="D714" s="846"/>
      <c r="E714" s="843"/>
      <c r="F714" s="843"/>
      <c r="G714" s="843"/>
      <c r="H714" s="846"/>
      <c r="I714" s="846"/>
      <c r="J714" s="846"/>
      <c r="K714" s="847"/>
      <c r="L714" s="848"/>
      <c r="M714" s="843"/>
      <c r="N714" s="843"/>
      <c r="O714" s="843"/>
      <c r="P714" s="843"/>
      <c r="Q714" s="843"/>
      <c r="R714" s="843"/>
      <c r="S714" s="843"/>
      <c r="T714" s="843"/>
      <c r="U714" s="843"/>
      <c r="V714" s="843"/>
      <c r="W714" s="843"/>
      <c r="X714" s="843"/>
      <c r="Y714" s="843"/>
      <c r="Z714" s="1060"/>
      <c r="AA714" s="1060"/>
      <c r="AB714" s="843"/>
      <c r="AC714" s="843"/>
      <c r="AD714" s="843"/>
      <c r="AE714" s="843"/>
      <c r="AF714" s="843"/>
      <c r="AG714" s="843"/>
      <c r="AH714" s="843"/>
      <c r="AI714" s="843"/>
      <c r="AJ714" s="843"/>
      <c r="AK714" s="843"/>
      <c r="AL714" s="843"/>
      <c r="AM714" s="843"/>
      <c r="AN714" s="843"/>
    </row>
    <row r="715" spans="1:40" ht="15.75" customHeight="1">
      <c r="A715" s="843"/>
      <c r="B715" s="844"/>
      <c r="C715" s="845"/>
      <c r="D715" s="846"/>
      <c r="E715" s="843"/>
      <c r="F715" s="843"/>
      <c r="G715" s="843"/>
      <c r="H715" s="846"/>
      <c r="I715" s="846"/>
      <c r="J715" s="846"/>
      <c r="K715" s="847"/>
      <c r="L715" s="848"/>
      <c r="M715" s="843"/>
      <c r="N715" s="843"/>
      <c r="O715" s="843"/>
      <c r="P715" s="843"/>
      <c r="Q715" s="843"/>
      <c r="R715" s="843"/>
      <c r="S715" s="843"/>
      <c r="T715" s="843"/>
      <c r="U715" s="843"/>
      <c r="V715" s="843"/>
      <c r="W715" s="843"/>
      <c r="X715" s="843"/>
      <c r="Y715" s="843"/>
      <c r="Z715" s="1060"/>
      <c r="AA715" s="1060"/>
      <c r="AB715" s="843"/>
      <c r="AC715" s="843"/>
      <c r="AD715" s="843"/>
      <c r="AE715" s="843"/>
      <c r="AF715" s="843"/>
      <c r="AG715" s="843"/>
      <c r="AH715" s="843"/>
      <c r="AI715" s="843"/>
      <c r="AJ715" s="843"/>
      <c r="AK715" s="843"/>
      <c r="AL715" s="843"/>
      <c r="AM715" s="843"/>
      <c r="AN715" s="843"/>
    </row>
    <row r="716" spans="1:40" ht="15.75" customHeight="1">
      <c r="A716" s="843"/>
      <c r="B716" s="844"/>
      <c r="C716" s="845"/>
      <c r="D716" s="846"/>
      <c r="E716" s="843"/>
      <c r="F716" s="843"/>
      <c r="G716" s="843"/>
      <c r="H716" s="846"/>
      <c r="I716" s="846"/>
      <c r="J716" s="846"/>
      <c r="K716" s="847"/>
      <c r="L716" s="848"/>
      <c r="M716" s="843"/>
      <c r="N716" s="843"/>
      <c r="O716" s="843"/>
      <c r="P716" s="843"/>
      <c r="Q716" s="843"/>
      <c r="R716" s="843"/>
      <c r="S716" s="843"/>
      <c r="T716" s="843"/>
      <c r="U716" s="843"/>
      <c r="V716" s="843"/>
      <c r="W716" s="843"/>
      <c r="X716" s="843"/>
      <c r="Y716" s="843"/>
      <c r="Z716" s="1060"/>
      <c r="AA716" s="1060"/>
      <c r="AB716" s="843"/>
      <c r="AC716" s="843"/>
      <c r="AD716" s="843"/>
      <c r="AE716" s="843"/>
      <c r="AF716" s="843"/>
      <c r="AG716" s="843"/>
      <c r="AH716" s="843"/>
      <c r="AI716" s="843"/>
      <c r="AJ716" s="843"/>
      <c r="AK716" s="843"/>
      <c r="AL716" s="843"/>
      <c r="AM716" s="843"/>
      <c r="AN716" s="843"/>
    </row>
    <row r="717" spans="1:40" ht="15.75" customHeight="1">
      <c r="A717" s="843"/>
      <c r="B717" s="844"/>
      <c r="C717" s="845"/>
      <c r="D717" s="846"/>
      <c r="E717" s="843"/>
      <c r="F717" s="843"/>
      <c r="G717" s="843"/>
      <c r="H717" s="846"/>
      <c r="I717" s="846"/>
      <c r="J717" s="846"/>
      <c r="K717" s="847"/>
      <c r="L717" s="848"/>
      <c r="M717" s="843"/>
      <c r="N717" s="843"/>
      <c r="O717" s="843"/>
      <c r="P717" s="843"/>
      <c r="Q717" s="843"/>
      <c r="R717" s="843"/>
      <c r="S717" s="843"/>
      <c r="T717" s="843"/>
      <c r="U717" s="843"/>
      <c r="V717" s="843"/>
      <c r="W717" s="843"/>
      <c r="X717" s="843"/>
      <c r="Y717" s="843"/>
      <c r="Z717" s="1060"/>
      <c r="AA717" s="1060"/>
      <c r="AB717" s="843"/>
      <c r="AC717" s="843"/>
      <c r="AD717" s="843"/>
      <c r="AE717" s="843"/>
      <c r="AF717" s="843"/>
      <c r="AG717" s="843"/>
      <c r="AH717" s="843"/>
      <c r="AI717" s="843"/>
      <c r="AJ717" s="843"/>
      <c r="AK717" s="843"/>
      <c r="AL717" s="843"/>
      <c r="AM717" s="843"/>
      <c r="AN717" s="843"/>
    </row>
    <row r="718" spans="1:40" ht="15.75" customHeight="1">
      <c r="A718" s="843"/>
      <c r="B718" s="844"/>
      <c r="C718" s="845"/>
      <c r="D718" s="846"/>
      <c r="E718" s="843"/>
      <c r="F718" s="843"/>
      <c r="G718" s="843"/>
      <c r="H718" s="846"/>
      <c r="I718" s="846"/>
      <c r="J718" s="846"/>
      <c r="K718" s="847"/>
      <c r="L718" s="848"/>
      <c r="M718" s="843"/>
      <c r="N718" s="843"/>
      <c r="O718" s="843"/>
      <c r="P718" s="843"/>
      <c r="Q718" s="843"/>
      <c r="R718" s="843"/>
      <c r="S718" s="843"/>
      <c r="T718" s="843"/>
      <c r="U718" s="843"/>
      <c r="V718" s="843"/>
      <c r="W718" s="843"/>
      <c r="X718" s="843"/>
      <c r="Y718" s="843"/>
      <c r="Z718" s="1060"/>
      <c r="AA718" s="1060"/>
      <c r="AB718" s="843"/>
      <c r="AC718" s="843"/>
      <c r="AD718" s="843"/>
      <c r="AE718" s="843"/>
      <c r="AF718" s="843"/>
      <c r="AG718" s="843"/>
      <c r="AH718" s="843"/>
      <c r="AI718" s="843"/>
      <c r="AJ718" s="843"/>
      <c r="AK718" s="843"/>
      <c r="AL718" s="843"/>
      <c r="AM718" s="843"/>
      <c r="AN718" s="843"/>
    </row>
    <row r="719" spans="1:40" ht="15.75" customHeight="1">
      <c r="A719" s="843"/>
      <c r="B719" s="844"/>
      <c r="C719" s="845"/>
      <c r="D719" s="846"/>
      <c r="E719" s="843"/>
      <c r="F719" s="843"/>
      <c r="G719" s="843"/>
      <c r="H719" s="846"/>
      <c r="I719" s="846"/>
      <c r="J719" s="846"/>
      <c r="K719" s="847"/>
      <c r="L719" s="848"/>
      <c r="M719" s="843"/>
      <c r="N719" s="843"/>
      <c r="O719" s="843"/>
      <c r="P719" s="843"/>
      <c r="Q719" s="843"/>
      <c r="R719" s="843"/>
      <c r="S719" s="843"/>
      <c r="T719" s="843"/>
      <c r="U719" s="843"/>
      <c r="V719" s="843"/>
      <c r="W719" s="843"/>
      <c r="X719" s="843"/>
      <c r="Y719" s="843"/>
      <c r="Z719" s="1060"/>
      <c r="AA719" s="1060"/>
      <c r="AB719" s="843"/>
      <c r="AC719" s="843"/>
      <c r="AD719" s="843"/>
      <c r="AE719" s="843"/>
      <c r="AF719" s="843"/>
      <c r="AG719" s="843"/>
      <c r="AH719" s="843"/>
      <c r="AI719" s="843"/>
      <c r="AJ719" s="843"/>
      <c r="AK719" s="843"/>
      <c r="AL719" s="843"/>
      <c r="AM719" s="843"/>
      <c r="AN719" s="843"/>
    </row>
    <row r="720" spans="1:40" ht="15.75" customHeight="1">
      <c r="A720" s="843"/>
      <c r="B720" s="844"/>
      <c r="C720" s="845"/>
      <c r="D720" s="846"/>
      <c r="E720" s="843"/>
      <c r="F720" s="843"/>
      <c r="G720" s="843"/>
      <c r="H720" s="846"/>
      <c r="I720" s="846"/>
      <c r="J720" s="846"/>
      <c r="K720" s="847"/>
      <c r="L720" s="848"/>
      <c r="M720" s="843"/>
      <c r="N720" s="843"/>
      <c r="O720" s="843"/>
      <c r="P720" s="843"/>
      <c r="Q720" s="843"/>
      <c r="R720" s="843"/>
      <c r="S720" s="843"/>
      <c r="T720" s="843"/>
      <c r="U720" s="843"/>
      <c r="V720" s="843"/>
      <c r="W720" s="843"/>
      <c r="X720" s="843"/>
      <c r="Y720" s="843"/>
      <c r="Z720" s="1060"/>
      <c r="AA720" s="1060"/>
      <c r="AB720" s="843"/>
      <c r="AC720" s="843"/>
      <c r="AD720" s="843"/>
      <c r="AE720" s="843"/>
      <c r="AF720" s="843"/>
      <c r="AG720" s="843"/>
      <c r="AH720" s="843"/>
      <c r="AI720" s="843"/>
      <c r="AJ720" s="843"/>
      <c r="AK720" s="843"/>
      <c r="AL720" s="843"/>
      <c r="AM720" s="843"/>
      <c r="AN720" s="843"/>
    </row>
    <row r="721" spans="1:40" ht="15.75" customHeight="1">
      <c r="A721" s="843"/>
      <c r="B721" s="844"/>
      <c r="C721" s="845"/>
      <c r="D721" s="846"/>
      <c r="E721" s="843"/>
      <c r="F721" s="843"/>
      <c r="G721" s="843"/>
      <c r="H721" s="846"/>
      <c r="I721" s="846"/>
      <c r="J721" s="846"/>
      <c r="K721" s="847"/>
      <c r="L721" s="848"/>
      <c r="M721" s="843"/>
      <c r="N721" s="843"/>
      <c r="O721" s="843"/>
      <c r="P721" s="843"/>
      <c r="Q721" s="843"/>
      <c r="R721" s="843"/>
      <c r="S721" s="843"/>
      <c r="T721" s="843"/>
      <c r="U721" s="843"/>
      <c r="V721" s="843"/>
      <c r="W721" s="843"/>
      <c r="X721" s="843"/>
      <c r="Y721" s="843"/>
      <c r="Z721" s="1060"/>
      <c r="AA721" s="1060"/>
      <c r="AB721" s="843"/>
      <c r="AC721" s="843"/>
      <c r="AD721" s="843"/>
      <c r="AE721" s="843"/>
      <c r="AF721" s="843"/>
      <c r="AG721" s="843"/>
      <c r="AH721" s="843"/>
      <c r="AI721" s="843"/>
      <c r="AJ721" s="843"/>
      <c r="AK721" s="843"/>
      <c r="AL721" s="843"/>
      <c r="AM721" s="843"/>
      <c r="AN721" s="843"/>
    </row>
    <row r="722" spans="1:40" ht="15.75" customHeight="1">
      <c r="A722" s="843"/>
      <c r="B722" s="844"/>
      <c r="C722" s="845"/>
      <c r="D722" s="846"/>
      <c r="E722" s="843"/>
      <c r="F722" s="843"/>
      <c r="G722" s="843"/>
      <c r="H722" s="846"/>
      <c r="I722" s="846"/>
      <c r="J722" s="846"/>
      <c r="K722" s="847"/>
      <c r="L722" s="848"/>
      <c r="M722" s="843"/>
      <c r="N722" s="843"/>
      <c r="O722" s="843"/>
      <c r="P722" s="843"/>
      <c r="Q722" s="843"/>
      <c r="R722" s="843"/>
      <c r="S722" s="843"/>
      <c r="T722" s="843"/>
      <c r="U722" s="843"/>
      <c r="V722" s="843"/>
      <c r="W722" s="843"/>
      <c r="X722" s="843"/>
      <c r="Y722" s="843"/>
      <c r="Z722" s="1060"/>
      <c r="AA722" s="1060"/>
      <c r="AB722" s="843"/>
      <c r="AC722" s="843"/>
      <c r="AD722" s="843"/>
      <c r="AE722" s="843"/>
      <c r="AF722" s="843"/>
      <c r="AG722" s="843"/>
      <c r="AH722" s="843"/>
      <c r="AI722" s="843"/>
      <c r="AJ722" s="843"/>
      <c r="AK722" s="843"/>
      <c r="AL722" s="843"/>
      <c r="AM722" s="843"/>
      <c r="AN722" s="843"/>
    </row>
    <row r="723" spans="1:40" ht="15.75" customHeight="1">
      <c r="A723" s="843"/>
      <c r="B723" s="844"/>
      <c r="C723" s="845"/>
      <c r="D723" s="846"/>
      <c r="E723" s="843"/>
      <c r="F723" s="843"/>
      <c r="G723" s="843"/>
      <c r="H723" s="846"/>
      <c r="I723" s="846"/>
      <c r="J723" s="846"/>
      <c r="K723" s="847"/>
      <c r="L723" s="848"/>
      <c r="M723" s="843"/>
      <c r="N723" s="843"/>
      <c r="O723" s="843"/>
      <c r="P723" s="843"/>
      <c r="Q723" s="843"/>
      <c r="R723" s="843"/>
      <c r="S723" s="843"/>
      <c r="T723" s="843"/>
      <c r="U723" s="843"/>
      <c r="V723" s="843"/>
      <c r="W723" s="843"/>
      <c r="X723" s="843"/>
      <c r="Y723" s="843"/>
      <c r="Z723" s="1060"/>
      <c r="AA723" s="1060"/>
      <c r="AB723" s="843"/>
      <c r="AC723" s="843"/>
      <c r="AD723" s="843"/>
      <c r="AE723" s="843"/>
      <c r="AF723" s="843"/>
      <c r="AG723" s="843"/>
      <c r="AH723" s="843"/>
      <c r="AI723" s="843"/>
      <c r="AJ723" s="843"/>
      <c r="AK723" s="843"/>
      <c r="AL723" s="843"/>
      <c r="AM723" s="843"/>
      <c r="AN723" s="843"/>
    </row>
    <row r="724" spans="1:40" ht="15.75" customHeight="1">
      <c r="A724" s="843"/>
      <c r="B724" s="844"/>
      <c r="C724" s="845"/>
      <c r="D724" s="846"/>
      <c r="E724" s="843"/>
      <c r="F724" s="843"/>
      <c r="G724" s="843"/>
      <c r="H724" s="846"/>
      <c r="I724" s="846"/>
      <c r="J724" s="846"/>
      <c r="K724" s="847"/>
      <c r="L724" s="848"/>
      <c r="M724" s="843"/>
      <c r="N724" s="843"/>
      <c r="O724" s="843"/>
      <c r="P724" s="843"/>
      <c r="Q724" s="843"/>
      <c r="R724" s="843"/>
      <c r="S724" s="843"/>
      <c r="T724" s="843"/>
      <c r="U724" s="843"/>
      <c r="V724" s="843"/>
      <c r="W724" s="843"/>
      <c r="X724" s="843"/>
      <c r="Y724" s="843"/>
      <c r="Z724" s="1060"/>
      <c r="AA724" s="1060"/>
      <c r="AB724" s="843"/>
      <c r="AC724" s="843"/>
      <c r="AD724" s="843"/>
      <c r="AE724" s="843"/>
      <c r="AF724" s="843"/>
      <c r="AG724" s="843"/>
      <c r="AH724" s="843"/>
      <c r="AI724" s="843"/>
      <c r="AJ724" s="843"/>
      <c r="AK724" s="843"/>
      <c r="AL724" s="843"/>
      <c r="AM724" s="843"/>
      <c r="AN724" s="843"/>
    </row>
    <row r="725" spans="1:40" ht="15.75" customHeight="1">
      <c r="A725" s="843"/>
      <c r="B725" s="844"/>
      <c r="C725" s="845"/>
      <c r="D725" s="846"/>
      <c r="E725" s="843"/>
      <c r="F725" s="843"/>
      <c r="G725" s="843"/>
      <c r="H725" s="846"/>
      <c r="I725" s="846"/>
      <c r="J725" s="846"/>
      <c r="K725" s="847"/>
      <c r="L725" s="848"/>
      <c r="M725" s="843"/>
      <c r="N725" s="843"/>
      <c r="O725" s="843"/>
      <c r="P725" s="843"/>
      <c r="Q725" s="843"/>
      <c r="R725" s="843"/>
      <c r="S725" s="843"/>
      <c r="T725" s="843"/>
      <c r="U725" s="843"/>
      <c r="V725" s="843"/>
      <c r="W725" s="843"/>
      <c r="X725" s="843"/>
      <c r="Y725" s="843"/>
      <c r="Z725" s="1060"/>
      <c r="AA725" s="1060"/>
      <c r="AB725" s="843"/>
      <c r="AC725" s="843"/>
      <c r="AD725" s="843"/>
      <c r="AE725" s="843"/>
      <c r="AF725" s="843"/>
      <c r="AG725" s="843"/>
      <c r="AH725" s="843"/>
      <c r="AI725" s="843"/>
      <c r="AJ725" s="843"/>
      <c r="AK725" s="843"/>
      <c r="AL725" s="843"/>
      <c r="AM725" s="843"/>
      <c r="AN725" s="843"/>
    </row>
    <row r="726" spans="1:40" ht="15.75" customHeight="1">
      <c r="A726" s="843"/>
      <c r="B726" s="844"/>
      <c r="C726" s="845"/>
      <c r="D726" s="846"/>
      <c r="E726" s="843"/>
      <c r="F726" s="843"/>
      <c r="G726" s="843"/>
      <c r="H726" s="846"/>
      <c r="I726" s="846"/>
      <c r="J726" s="846"/>
      <c r="K726" s="847"/>
      <c r="L726" s="848"/>
      <c r="M726" s="843"/>
      <c r="N726" s="843"/>
      <c r="O726" s="843"/>
      <c r="P726" s="843"/>
      <c r="Q726" s="843"/>
      <c r="R726" s="843"/>
      <c r="S726" s="843"/>
      <c r="T726" s="843"/>
      <c r="U726" s="843"/>
      <c r="V726" s="843"/>
      <c r="W726" s="843"/>
      <c r="X726" s="843"/>
      <c r="Y726" s="843"/>
      <c r="Z726" s="1060"/>
      <c r="AA726" s="1060"/>
      <c r="AB726" s="843"/>
      <c r="AC726" s="843"/>
      <c r="AD726" s="843"/>
      <c r="AE726" s="843"/>
      <c r="AF726" s="843"/>
      <c r="AG726" s="843"/>
      <c r="AH726" s="843"/>
      <c r="AI726" s="843"/>
      <c r="AJ726" s="843"/>
      <c r="AK726" s="843"/>
      <c r="AL726" s="843"/>
      <c r="AM726" s="843"/>
      <c r="AN726" s="843"/>
    </row>
    <row r="727" spans="1:40" ht="15.75" customHeight="1">
      <c r="A727" s="843"/>
      <c r="B727" s="844"/>
      <c r="C727" s="845"/>
      <c r="D727" s="846"/>
      <c r="E727" s="843"/>
      <c r="F727" s="843"/>
      <c r="G727" s="843"/>
      <c r="H727" s="846"/>
      <c r="I727" s="846"/>
      <c r="J727" s="846"/>
      <c r="K727" s="847"/>
      <c r="L727" s="848"/>
      <c r="M727" s="843"/>
      <c r="N727" s="843"/>
      <c r="O727" s="843"/>
      <c r="P727" s="843"/>
      <c r="Q727" s="843"/>
      <c r="R727" s="843"/>
      <c r="S727" s="843"/>
      <c r="T727" s="843"/>
      <c r="U727" s="843"/>
      <c r="V727" s="843"/>
      <c r="W727" s="843"/>
      <c r="X727" s="843"/>
      <c r="Y727" s="843"/>
      <c r="Z727" s="1060"/>
      <c r="AA727" s="1060"/>
      <c r="AB727" s="843"/>
      <c r="AC727" s="843"/>
      <c r="AD727" s="843"/>
      <c r="AE727" s="843"/>
      <c r="AF727" s="843"/>
      <c r="AG727" s="843"/>
      <c r="AH727" s="843"/>
      <c r="AI727" s="843"/>
      <c r="AJ727" s="843"/>
      <c r="AK727" s="843"/>
      <c r="AL727" s="843"/>
      <c r="AM727" s="843"/>
      <c r="AN727" s="843"/>
    </row>
    <row r="728" spans="1:40" ht="15.75" customHeight="1">
      <c r="A728" s="843"/>
      <c r="B728" s="844"/>
      <c r="C728" s="845"/>
      <c r="D728" s="846"/>
      <c r="E728" s="843"/>
      <c r="F728" s="843"/>
      <c r="G728" s="843"/>
      <c r="H728" s="846"/>
      <c r="I728" s="846"/>
      <c r="J728" s="846"/>
      <c r="K728" s="847"/>
      <c r="L728" s="848"/>
      <c r="M728" s="843"/>
      <c r="N728" s="843"/>
      <c r="O728" s="843"/>
      <c r="P728" s="843"/>
      <c r="Q728" s="843"/>
      <c r="R728" s="843"/>
      <c r="S728" s="843"/>
      <c r="T728" s="843"/>
      <c r="U728" s="843"/>
      <c r="V728" s="843"/>
      <c r="W728" s="843"/>
      <c r="X728" s="843"/>
      <c r="Y728" s="843"/>
      <c r="Z728" s="1060"/>
      <c r="AA728" s="1060"/>
      <c r="AB728" s="843"/>
      <c r="AC728" s="843"/>
      <c r="AD728" s="843"/>
      <c r="AE728" s="843"/>
      <c r="AF728" s="843"/>
      <c r="AG728" s="843"/>
      <c r="AH728" s="843"/>
      <c r="AI728" s="843"/>
      <c r="AJ728" s="843"/>
      <c r="AK728" s="843"/>
      <c r="AL728" s="843"/>
      <c r="AM728" s="843"/>
      <c r="AN728" s="843"/>
    </row>
    <row r="729" spans="1:40" ht="15.75" customHeight="1">
      <c r="A729" s="843"/>
      <c r="B729" s="844"/>
      <c r="C729" s="845"/>
      <c r="D729" s="846"/>
      <c r="E729" s="843"/>
      <c r="F729" s="843"/>
      <c r="G729" s="843"/>
      <c r="H729" s="846"/>
      <c r="I729" s="846"/>
      <c r="J729" s="846"/>
      <c r="K729" s="847"/>
      <c r="L729" s="848"/>
      <c r="M729" s="843"/>
      <c r="N729" s="843"/>
      <c r="O729" s="843"/>
      <c r="P729" s="843"/>
      <c r="Q729" s="843"/>
      <c r="R729" s="843"/>
      <c r="S729" s="843"/>
      <c r="T729" s="843"/>
      <c r="U729" s="843"/>
      <c r="V729" s="843"/>
      <c r="W729" s="843"/>
      <c r="X729" s="843"/>
      <c r="Y729" s="843"/>
      <c r="Z729" s="1060"/>
      <c r="AA729" s="1060"/>
      <c r="AB729" s="843"/>
      <c r="AC729" s="843"/>
      <c r="AD729" s="843"/>
      <c r="AE729" s="843"/>
      <c r="AF729" s="843"/>
      <c r="AG729" s="843"/>
      <c r="AH729" s="843"/>
      <c r="AI729" s="843"/>
      <c r="AJ729" s="843"/>
      <c r="AK729" s="843"/>
      <c r="AL729" s="843"/>
      <c r="AM729" s="843"/>
      <c r="AN729" s="843"/>
    </row>
    <row r="730" spans="1:40" ht="15.75" customHeight="1">
      <c r="A730" s="843"/>
      <c r="B730" s="844"/>
      <c r="C730" s="845"/>
      <c r="D730" s="846"/>
      <c r="E730" s="843"/>
      <c r="F730" s="843"/>
      <c r="G730" s="843"/>
      <c r="H730" s="846"/>
      <c r="I730" s="846"/>
      <c r="J730" s="846"/>
      <c r="K730" s="847"/>
      <c r="L730" s="848"/>
      <c r="M730" s="843"/>
      <c r="N730" s="843"/>
      <c r="O730" s="843"/>
      <c r="P730" s="843"/>
      <c r="Q730" s="843"/>
      <c r="R730" s="843"/>
      <c r="S730" s="843"/>
      <c r="T730" s="843"/>
      <c r="U730" s="843"/>
      <c r="V730" s="843"/>
      <c r="W730" s="843"/>
      <c r="X730" s="843"/>
      <c r="Y730" s="843"/>
      <c r="Z730" s="1060"/>
      <c r="AA730" s="1060"/>
      <c r="AB730" s="843"/>
      <c r="AC730" s="843"/>
      <c r="AD730" s="843"/>
      <c r="AE730" s="843"/>
      <c r="AF730" s="843"/>
      <c r="AG730" s="843"/>
      <c r="AH730" s="843"/>
      <c r="AI730" s="843"/>
      <c r="AJ730" s="843"/>
      <c r="AK730" s="843"/>
      <c r="AL730" s="843"/>
      <c r="AM730" s="843"/>
      <c r="AN730" s="843"/>
    </row>
    <row r="731" spans="1:40" ht="15.75" customHeight="1">
      <c r="A731" s="843"/>
      <c r="B731" s="844"/>
      <c r="C731" s="845"/>
      <c r="D731" s="846"/>
      <c r="E731" s="843"/>
      <c r="F731" s="843"/>
      <c r="G731" s="843"/>
      <c r="H731" s="846"/>
      <c r="I731" s="846"/>
      <c r="J731" s="846"/>
      <c r="K731" s="847"/>
      <c r="L731" s="848"/>
      <c r="M731" s="843"/>
      <c r="N731" s="843"/>
      <c r="O731" s="843"/>
      <c r="P731" s="843"/>
      <c r="Q731" s="843"/>
      <c r="R731" s="843"/>
      <c r="S731" s="843"/>
      <c r="T731" s="843"/>
      <c r="U731" s="843"/>
      <c r="V731" s="843"/>
      <c r="W731" s="843"/>
      <c r="X731" s="843"/>
      <c r="Y731" s="843"/>
      <c r="Z731" s="1060"/>
      <c r="AA731" s="1060"/>
      <c r="AB731" s="843"/>
      <c r="AC731" s="843"/>
      <c r="AD731" s="843"/>
      <c r="AE731" s="843"/>
      <c r="AF731" s="843"/>
      <c r="AG731" s="843"/>
      <c r="AH731" s="843"/>
      <c r="AI731" s="843"/>
      <c r="AJ731" s="843"/>
      <c r="AK731" s="843"/>
      <c r="AL731" s="843"/>
      <c r="AM731" s="843"/>
      <c r="AN731" s="843"/>
    </row>
    <row r="732" spans="1:40" ht="15.75" customHeight="1">
      <c r="A732" s="843"/>
      <c r="B732" s="844"/>
      <c r="C732" s="845"/>
      <c r="D732" s="846"/>
      <c r="E732" s="843"/>
      <c r="F732" s="843"/>
      <c r="G732" s="843"/>
      <c r="H732" s="846"/>
      <c r="I732" s="846"/>
      <c r="J732" s="846"/>
      <c r="K732" s="847"/>
      <c r="L732" s="848"/>
      <c r="M732" s="843"/>
      <c r="N732" s="843"/>
      <c r="O732" s="843"/>
      <c r="P732" s="843"/>
      <c r="Q732" s="843"/>
      <c r="R732" s="843"/>
      <c r="S732" s="843"/>
      <c r="T732" s="843"/>
      <c r="U732" s="843"/>
      <c r="V732" s="843"/>
      <c r="W732" s="843"/>
      <c r="X732" s="843"/>
      <c r="Y732" s="843"/>
      <c r="Z732" s="1060"/>
      <c r="AA732" s="1060"/>
      <c r="AB732" s="843"/>
      <c r="AC732" s="843"/>
      <c r="AD732" s="843"/>
      <c r="AE732" s="843"/>
      <c r="AF732" s="843"/>
      <c r="AG732" s="843"/>
      <c r="AH732" s="843"/>
      <c r="AI732" s="843"/>
      <c r="AJ732" s="843"/>
      <c r="AK732" s="843"/>
      <c r="AL732" s="843"/>
      <c r="AM732" s="843"/>
      <c r="AN732" s="843"/>
    </row>
    <row r="733" spans="1:40" ht="15.75" customHeight="1">
      <c r="A733" s="843"/>
      <c r="B733" s="844"/>
      <c r="C733" s="845"/>
      <c r="D733" s="846"/>
      <c r="E733" s="843"/>
      <c r="F733" s="843"/>
      <c r="G733" s="843"/>
      <c r="H733" s="846"/>
      <c r="I733" s="846"/>
      <c r="J733" s="846"/>
      <c r="K733" s="847"/>
      <c r="L733" s="848"/>
      <c r="M733" s="843"/>
      <c r="N733" s="843"/>
      <c r="O733" s="843"/>
      <c r="P733" s="843"/>
      <c r="Q733" s="843"/>
      <c r="R733" s="843"/>
      <c r="S733" s="843"/>
      <c r="T733" s="843"/>
      <c r="U733" s="843"/>
      <c r="V733" s="843"/>
      <c r="W733" s="843"/>
      <c r="X733" s="843"/>
      <c r="Y733" s="843"/>
      <c r="Z733" s="1060"/>
      <c r="AA733" s="1060"/>
      <c r="AB733" s="843"/>
      <c r="AC733" s="843"/>
      <c r="AD733" s="843"/>
      <c r="AE733" s="843"/>
      <c r="AF733" s="843"/>
      <c r="AG733" s="843"/>
      <c r="AH733" s="843"/>
      <c r="AI733" s="843"/>
      <c r="AJ733" s="843"/>
      <c r="AK733" s="843"/>
      <c r="AL733" s="843"/>
      <c r="AM733" s="843"/>
      <c r="AN733" s="843"/>
    </row>
    <row r="734" spans="1:40" ht="15.75" customHeight="1">
      <c r="A734" s="843"/>
      <c r="B734" s="844"/>
      <c r="C734" s="845"/>
      <c r="D734" s="846"/>
      <c r="E734" s="843"/>
      <c r="F734" s="843"/>
      <c r="G734" s="843"/>
      <c r="H734" s="846"/>
      <c r="I734" s="846"/>
      <c r="J734" s="846"/>
      <c r="K734" s="847"/>
      <c r="L734" s="848"/>
      <c r="M734" s="843"/>
      <c r="N734" s="843"/>
      <c r="O734" s="843"/>
      <c r="P734" s="843"/>
      <c r="Q734" s="843"/>
      <c r="R734" s="843"/>
      <c r="S734" s="843"/>
      <c r="T734" s="843"/>
      <c r="U734" s="843"/>
      <c r="V734" s="843"/>
      <c r="W734" s="843"/>
      <c r="X734" s="843"/>
      <c r="Y734" s="843"/>
      <c r="Z734" s="1060"/>
      <c r="AA734" s="1060"/>
      <c r="AB734" s="843"/>
      <c r="AC734" s="843"/>
      <c r="AD734" s="843"/>
      <c r="AE734" s="843"/>
      <c r="AF734" s="843"/>
      <c r="AG734" s="843"/>
      <c r="AH734" s="843"/>
      <c r="AI734" s="843"/>
      <c r="AJ734" s="843"/>
      <c r="AK734" s="843"/>
      <c r="AL734" s="843"/>
      <c r="AM734" s="843"/>
      <c r="AN734" s="843"/>
    </row>
    <row r="735" spans="1:40" ht="15.75" customHeight="1">
      <c r="A735" s="843"/>
      <c r="B735" s="844"/>
      <c r="C735" s="845"/>
      <c r="D735" s="846"/>
      <c r="E735" s="843"/>
      <c r="F735" s="843"/>
      <c r="G735" s="843"/>
      <c r="H735" s="846"/>
      <c r="I735" s="846"/>
      <c r="J735" s="846"/>
      <c r="K735" s="847"/>
      <c r="L735" s="848"/>
      <c r="M735" s="843"/>
      <c r="N735" s="843"/>
      <c r="O735" s="843"/>
      <c r="P735" s="843"/>
      <c r="Q735" s="843"/>
      <c r="R735" s="843"/>
      <c r="S735" s="843"/>
      <c r="T735" s="843"/>
      <c r="U735" s="843"/>
      <c r="V735" s="843"/>
      <c r="W735" s="843"/>
      <c r="X735" s="843"/>
      <c r="Y735" s="843"/>
      <c r="Z735" s="1060"/>
      <c r="AA735" s="1060"/>
      <c r="AB735" s="843"/>
      <c r="AC735" s="843"/>
      <c r="AD735" s="843"/>
      <c r="AE735" s="843"/>
      <c r="AF735" s="843"/>
      <c r="AG735" s="843"/>
      <c r="AH735" s="843"/>
      <c r="AI735" s="843"/>
      <c r="AJ735" s="843"/>
      <c r="AK735" s="843"/>
      <c r="AL735" s="843"/>
      <c r="AM735" s="843"/>
      <c r="AN735" s="843"/>
    </row>
    <row r="736" spans="1:40" ht="15.75" customHeight="1">
      <c r="A736" s="843"/>
      <c r="B736" s="844"/>
      <c r="C736" s="845"/>
      <c r="D736" s="846"/>
      <c r="E736" s="843"/>
      <c r="F736" s="843"/>
      <c r="G736" s="843"/>
      <c r="H736" s="846"/>
      <c r="I736" s="846"/>
      <c r="J736" s="846"/>
      <c r="K736" s="847"/>
      <c r="L736" s="848"/>
      <c r="M736" s="843"/>
      <c r="N736" s="843"/>
      <c r="O736" s="843"/>
      <c r="P736" s="843"/>
      <c r="Q736" s="843"/>
      <c r="R736" s="843"/>
      <c r="S736" s="843"/>
      <c r="T736" s="843"/>
      <c r="U736" s="843"/>
      <c r="V736" s="843"/>
      <c r="W736" s="843"/>
      <c r="X736" s="843"/>
      <c r="Y736" s="843"/>
      <c r="Z736" s="1060"/>
      <c r="AA736" s="1060"/>
      <c r="AB736" s="843"/>
      <c r="AC736" s="843"/>
      <c r="AD736" s="843"/>
      <c r="AE736" s="843"/>
      <c r="AF736" s="843"/>
      <c r="AG736" s="843"/>
      <c r="AH736" s="843"/>
      <c r="AI736" s="843"/>
      <c r="AJ736" s="843"/>
      <c r="AK736" s="843"/>
      <c r="AL736" s="843"/>
      <c r="AM736" s="843"/>
      <c r="AN736" s="843"/>
    </row>
    <row r="737" spans="1:40" ht="15.75" customHeight="1">
      <c r="A737" s="843"/>
      <c r="B737" s="844"/>
      <c r="C737" s="845"/>
      <c r="D737" s="846"/>
      <c r="E737" s="843"/>
      <c r="F737" s="843"/>
      <c r="G737" s="843"/>
      <c r="H737" s="846"/>
      <c r="I737" s="846"/>
      <c r="J737" s="846"/>
      <c r="K737" s="847"/>
      <c r="L737" s="848"/>
      <c r="M737" s="843"/>
      <c r="N737" s="843"/>
      <c r="O737" s="843"/>
      <c r="P737" s="843"/>
      <c r="Q737" s="843"/>
      <c r="R737" s="843"/>
      <c r="S737" s="843"/>
      <c r="T737" s="843"/>
      <c r="U737" s="843"/>
      <c r="V737" s="843"/>
      <c r="W737" s="843"/>
      <c r="X737" s="843"/>
      <c r="Y737" s="843"/>
      <c r="Z737" s="1060"/>
      <c r="AA737" s="1060"/>
      <c r="AB737" s="843"/>
      <c r="AC737" s="843"/>
      <c r="AD737" s="843"/>
      <c r="AE737" s="843"/>
      <c r="AF737" s="843"/>
      <c r="AG737" s="843"/>
      <c r="AH737" s="843"/>
      <c r="AI737" s="843"/>
      <c r="AJ737" s="843"/>
      <c r="AK737" s="843"/>
      <c r="AL737" s="843"/>
      <c r="AM737" s="843"/>
      <c r="AN737" s="843"/>
    </row>
    <row r="738" spans="1:40" ht="15.75" customHeight="1">
      <c r="A738" s="843"/>
      <c r="B738" s="844"/>
      <c r="C738" s="845"/>
      <c r="D738" s="846"/>
      <c r="E738" s="843"/>
      <c r="F738" s="843"/>
      <c r="G738" s="843"/>
      <c r="H738" s="846"/>
      <c r="I738" s="846"/>
      <c r="J738" s="846"/>
      <c r="K738" s="847"/>
      <c r="L738" s="848"/>
      <c r="M738" s="843"/>
      <c r="N738" s="843"/>
      <c r="O738" s="843"/>
      <c r="P738" s="843"/>
      <c r="Q738" s="843"/>
      <c r="R738" s="843"/>
      <c r="S738" s="843"/>
      <c r="T738" s="843"/>
      <c r="U738" s="843"/>
      <c r="V738" s="843"/>
      <c r="W738" s="843"/>
      <c r="X738" s="843"/>
      <c r="Y738" s="843"/>
      <c r="Z738" s="1060"/>
      <c r="AA738" s="1060"/>
      <c r="AB738" s="843"/>
      <c r="AC738" s="843"/>
      <c r="AD738" s="843"/>
      <c r="AE738" s="843"/>
      <c r="AF738" s="843"/>
      <c r="AG738" s="843"/>
      <c r="AH738" s="843"/>
      <c r="AI738" s="843"/>
      <c r="AJ738" s="843"/>
      <c r="AK738" s="843"/>
      <c r="AL738" s="843"/>
      <c r="AM738" s="843"/>
      <c r="AN738" s="843"/>
    </row>
    <row r="739" spans="1:40" ht="15.75" customHeight="1">
      <c r="A739" s="843"/>
      <c r="B739" s="844"/>
      <c r="C739" s="845"/>
      <c r="D739" s="846"/>
      <c r="E739" s="843"/>
      <c r="F739" s="843"/>
      <c r="G739" s="843"/>
      <c r="H739" s="846"/>
      <c r="I739" s="846"/>
      <c r="J739" s="846"/>
      <c r="K739" s="847"/>
      <c r="L739" s="848"/>
      <c r="M739" s="843"/>
      <c r="N739" s="843"/>
      <c r="O739" s="843"/>
      <c r="P739" s="843"/>
      <c r="Q739" s="843"/>
      <c r="R739" s="843"/>
      <c r="S739" s="843"/>
      <c r="T739" s="843"/>
      <c r="U739" s="843"/>
      <c r="V739" s="843"/>
      <c r="W739" s="843"/>
      <c r="X739" s="843"/>
      <c r="Y739" s="843"/>
      <c r="Z739" s="1060"/>
      <c r="AA739" s="1060"/>
      <c r="AB739" s="843"/>
      <c r="AC739" s="843"/>
      <c r="AD739" s="843"/>
      <c r="AE739" s="843"/>
      <c r="AF739" s="843"/>
      <c r="AG739" s="843"/>
      <c r="AH739" s="843"/>
      <c r="AI739" s="843"/>
      <c r="AJ739" s="843"/>
      <c r="AK739" s="843"/>
      <c r="AL739" s="843"/>
      <c r="AM739" s="843"/>
      <c r="AN739" s="843"/>
    </row>
    <row r="740" spans="1:40" ht="15.75" customHeight="1">
      <c r="A740" s="843"/>
      <c r="B740" s="844"/>
      <c r="C740" s="845"/>
      <c r="D740" s="846"/>
      <c r="E740" s="843"/>
      <c r="F740" s="843"/>
      <c r="G740" s="843"/>
      <c r="H740" s="846"/>
      <c r="I740" s="846"/>
      <c r="J740" s="846"/>
      <c r="K740" s="847"/>
      <c r="L740" s="848"/>
      <c r="M740" s="843"/>
      <c r="N740" s="843"/>
      <c r="O740" s="843"/>
      <c r="P740" s="843"/>
      <c r="Q740" s="843"/>
      <c r="R740" s="843"/>
      <c r="S740" s="843"/>
      <c r="T740" s="843"/>
      <c r="U740" s="843"/>
      <c r="V740" s="843"/>
      <c r="W740" s="843"/>
      <c r="X740" s="843"/>
      <c r="Y740" s="843"/>
      <c r="Z740" s="1060"/>
      <c r="AA740" s="1060"/>
      <c r="AB740" s="843"/>
      <c r="AC740" s="843"/>
      <c r="AD740" s="843"/>
      <c r="AE740" s="843"/>
      <c r="AF740" s="843"/>
      <c r="AG740" s="843"/>
      <c r="AH740" s="843"/>
      <c r="AI740" s="843"/>
      <c r="AJ740" s="843"/>
      <c r="AK740" s="843"/>
      <c r="AL740" s="843"/>
      <c r="AM740" s="843"/>
      <c r="AN740" s="843"/>
    </row>
    <row r="741" spans="1:40" ht="15.75" customHeight="1">
      <c r="A741" s="843"/>
      <c r="B741" s="844"/>
      <c r="C741" s="845"/>
      <c r="D741" s="846"/>
      <c r="E741" s="843"/>
      <c r="F741" s="843"/>
      <c r="G741" s="843"/>
      <c r="H741" s="846"/>
      <c r="I741" s="846"/>
      <c r="J741" s="846"/>
      <c r="K741" s="847"/>
      <c r="L741" s="848"/>
      <c r="M741" s="843"/>
      <c r="N741" s="843"/>
      <c r="O741" s="843"/>
      <c r="P741" s="843"/>
      <c r="Q741" s="843"/>
      <c r="R741" s="843"/>
      <c r="S741" s="843"/>
      <c r="T741" s="843"/>
      <c r="U741" s="843"/>
      <c r="V741" s="843"/>
      <c r="W741" s="843"/>
      <c r="X741" s="843"/>
      <c r="Y741" s="843"/>
      <c r="Z741" s="1060"/>
      <c r="AA741" s="1060"/>
      <c r="AB741" s="843"/>
      <c r="AC741" s="843"/>
      <c r="AD741" s="843"/>
      <c r="AE741" s="843"/>
      <c r="AF741" s="843"/>
      <c r="AG741" s="843"/>
      <c r="AH741" s="843"/>
      <c r="AI741" s="843"/>
      <c r="AJ741" s="843"/>
      <c r="AK741" s="843"/>
      <c r="AL741" s="843"/>
      <c r="AM741" s="843"/>
      <c r="AN741" s="843"/>
    </row>
    <row r="742" spans="1:40" ht="15.75" customHeight="1">
      <c r="A742" s="843"/>
      <c r="B742" s="844"/>
      <c r="C742" s="845"/>
      <c r="D742" s="846"/>
      <c r="E742" s="843"/>
      <c r="F742" s="843"/>
      <c r="G742" s="843"/>
      <c r="H742" s="846"/>
      <c r="I742" s="846"/>
      <c r="J742" s="846"/>
      <c r="K742" s="847"/>
      <c r="L742" s="848"/>
      <c r="M742" s="843"/>
      <c r="N742" s="843"/>
      <c r="O742" s="843"/>
      <c r="P742" s="843"/>
      <c r="Q742" s="843"/>
      <c r="R742" s="843"/>
      <c r="S742" s="843"/>
      <c r="T742" s="843"/>
      <c r="U742" s="843"/>
      <c r="V742" s="843"/>
      <c r="W742" s="843"/>
      <c r="X742" s="843"/>
      <c r="Y742" s="843"/>
      <c r="Z742" s="1060"/>
      <c r="AA742" s="1060"/>
      <c r="AB742" s="843"/>
      <c r="AC742" s="843"/>
      <c r="AD742" s="843"/>
      <c r="AE742" s="843"/>
      <c r="AF742" s="843"/>
      <c r="AG742" s="843"/>
      <c r="AH742" s="843"/>
      <c r="AI742" s="843"/>
      <c r="AJ742" s="843"/>
      <c r="AK742" s="843"/>
      <c r="AL742" s="843"/>
      <c r="AM742" s="843"/>
      <c r="AN742" s="843"/>
    </row>
    <row r="743" spans="1:40" ht="15.75" customHeight="1">
      <c r="A743" s="843"/>
      <c r="B743" s="844"/>
      <c r="C743" s="845"/>
      <c r="D743" s="846"/>
      <c r="E743" s="843"/>
      <c r="F743" s="843"/>
      <c r="G743" s="843"/>
      <c r="H743" s="846"/>
      <c r="I743" s="846"/>
      <c r="J743" s="846"/>
      <c r="K743" s="847"/>
      <c r="L743" s="848"/>
      <c r="M743" s="843"/>
      <c r="N743" s="843"/>
      <c r="O743" s="843"/>
      <c r="P743" s="843"/>
      <c r="Q743" s="843"/>
      <c r="R743" s="843"/>
      <c r="S743" s="843"/>
      <c r="T743" s="843"/>
      <c r="U743" s="843"/>
      <c r="V743" s="843"/>
      <c r="W743" s="843"/>
      <c r="X743" s="843"/>
      <c r="Y743" s="843"/>
      <c r="Z743" s="1060"/>
      <c r="AA743" s="1060"/>
      <c r="AB743" s="843"/>
      <c r="AC743" s="843"/>
      <c r="AD743" s="843"/>
      <c r="AE743" s="843"/>
      <c r="AF743" s="843"/>
      <c r="AG743" s="843"/>
      <c r="AH743" s="843"/>
      <c r="AI743" s="843"/>
      <c r="AJ743" s="843"/>
      <c r="AK743" s="843"/>
      <c r="AL743" s="843"/>
      <c r="AM743" s="843"/>
      <c r="AN743" s="843"/>
    </row>
    <row r="744" spans="1:40" ht="15.75" customHeight="1">
      <c r="A744" s="843"/>
      <c r="B744" s="844"/>
      <c r="C744" s="845"/>
      <c r="D744" s="846"/>
      <c r="E744" s="843"/>
      <c r="F744" s="843"/>
      <c r="G744" s="843"/>
      <c r="H744" s="846"/>
      <c r="I744" s="846"/>
      <c r="J744" s="846"/>
      <c r="K744" s="847"/>
      <c r="L744" s="848"/>
      <c r="M744" s="843"/>
      <c r="N744" s="843"/>
      <c r="O744" s="843"/>
      <c r="P744" s="843"/>
      <c r="Q744" s="843"/>
      <c r="R744" s="843"/>
      <c r="S744" s="843"/>
      <c r="T744" s="843"/>
      <c r="U744" s="843"/>
      <c r="V744" s="843"/>
      <c r="W744" s="843"/>
      <c r="X744" s="843"/>
      <c r="Y744" s="843"/>
      <c r="Z744" s="1060"/>
      <c r="AA744" s="1060"/>
      <c r="AB744" s="843"/>
      <c r="AC744" s="843"/>
      <c r="AD744" s="843"/>
      <c r="AE744" s="843"/>
      <c r="AF744" s="843"/>
      <c r="AG744" s="843"/>
      <c r="AH744" s="843"/>
      <c r="AI744" s="843"/>
      <c r="AJ744" s="843"/>
      <c r="AK744" s="843"/>
      <c r="AL744" s="843"/>
      <c r="AM744" s="843"/>
      <c r="AN744" s="843"/>
    </row>
    <row r="745" spans="1:40" ht="15.75" customHeight="1">
      <c r="A745" s="843"/>
      <c r="B745" s="844"/>
      <c r="C745" s="845"/>
      <c r="D745" s="846"/>
      <c r="E745" s="843"/>
      <c r="F745" s="843"/>
      <c r="G745" s="843"/>
      <c r="H745" s="846"/>
      <c r="I745" s="846"/>
      <c r="J745" s="846"/>
      <c r="K745" s="847"/>
      <c r="L745" s="848"/>
      <c r="M745" s="843"/>
      <c r="N745" s="843"/>
      <c r="O745" s="843"/>
      <c r="P745" s="843"/>
      <c r="Q745" s="843"/>
      <c r="R745" s="843"/>
      <c r="S745" s="843"/>
      <c r="T745" s="843"/>
      <c r="U745" s="843"/>
      <c r="V745" s="843"/>
      <c r="W745" s="843"/>
      <c r="X745" s="843"/>
      <c r="Y745" s="843"/>
      <c r="Z745" s="1060"/>
      <c r="AA745" s="1060"/>
      <c r="AB745" s="843"/>
      <c r="AC745" s="843"/>
      <c r="AD745" s="843"/>
      <c r="AE745" s="843"/>
      <c r="AF745" s="843"/>
      <c r="AG745" s="843"/>
      <c r="AH745" s="843"/>
      <c r="AI745" s="843"/>
      <c r="AJ745" s="843"/>
      <c r="AK745" s="843"/>
      <c r="AL745" s="843"/>
      <c r="AM745" s="843"/>
      <c r="AN745" s="843"/>
    </row>
    <row r="746" spans="1:40" ht="15.75" customHeight="1">
      <c r="A746" s="843"/>
      <c r="B746" s="844"/>
      <c r="C746" s="845"/>
      <c r="D746" s="846"/>
      <c r="E746" s="843"/>
      <c r="F746" s="843"/>
      <c r="G746" s="843"/>
      <c r="H746" s="846"/>
      <c r="I746" s="846"/>
      <c r="J746" s="846"/>
      <c r="K746" s="847"/>
      <c r="L746" s="848"/>
      <c r="M746" s="843"/>
      <c r="N746" s="843"/>
      <c r="O746" s="843"/>
      <c r="P746" s="843"/>
      <c r="Q746" s="843"/>
      <c r="R746" s="843"/>
      <c r="S746" s="843"/>
      <c r="T746" s="843"/>
      <c r="U746" s="843"/>
      <c r="V746" s="843"/>
      <c r="W746" s="843"/>
      <c r="X746" s="843"/>
      <c r="Y746" s="843"/>
      <c r="Z746" s="1060"/>
      <c r="AA746" s="1060"/>
      <c r="AB746" s="843"/>
      <c r="AC746" s="843"/>
      <c r="AD746" s="843"/>
      <c r="AE746" s="843"/>
      <c r="AF746" s="843"/>
      <c r="AG746" s="843"/>
      <c r="AH746" s="843"/>
      <c r="AI746" s="843"/>
      <c r="AJ746" s="843"/>
      <c r="AK746" s="843"/>
      <c r="AL746" s="843"/>
      <c r="AM746" s="843"/>
      <c r="AN746" s="843"/>
    </row>
    <row r="747" spans="1:40" ht="15.75" customHeight="1">
      <c r="A747" s="843"/>
      <c r="B747" s="844"/>
      <c r="C747" s="845"/>
      <c r="D747" s="846"/>
      <c r="E747" s="843"/>
      <c r="F747" s="843"/>
      <c r="G747" s="843"/>
      <c r="H747" s="846"/>
      <c r="I747" s="846"/>
      <c r="J747" s="846"/>
      <c r="K747" s="847"/>
      <c r="L747" s="848"/>
      <c r="M747" s="843"/>
      <c r="N747" s="843"/>
      <c r="O747" s="843"/>
      <c r="P747" s="843"/>
      <c r="Q747" s="843"/>
      <c r="R747" s="843"/>
      <c r="S747" s="843"/>
      <c r="T747" s="843"/>
      <c r="U747" s="843"/>
      <c r="V747" s="843"/>
      <c r="W747" s="843"/>
      <c r="X747" s="843"/>
      <c r="Y747" s="843"/>
      <c r="Z747" s="1060"/>
      <c r="AA747" s="1060"/>
      <c r="AB747" s="843"/>
      <c r="AC747" s="843"/>
      <c r="AD747" s="843"/>
      <c r="AE747" s="843"/>
      <c r="AF747" s="843"/>
      <c r="AG747" s="843"/>
      <c r="AH747" s="843"/>
      <c r="AI747" s="843"/>
      <c r="AJ747" s="843"/>
      <c r="AK747" s="843"/>
      <c r="AL747" s="843"/>
      <c r="AM747" s="843"/>
      <c r="AN747" s="843"/>
    </row>
    <row r="748" spans="1:40" ht="15.75" customHeight="1">
      <c r="A748" s="843"/>
      <c r="B748" s="844"/>
      <c r="C748" s="845"/>
      <c r="D748" s="846"/>
      <c r="E748" s="843"/>
      <c r="F748" s="843"/>
      <c r="G748" s="843"/>
      <c r="H748" s="846"/>
      <c r="I748" s="846"/>
      <c r="J748" s="846"/>
      <c r="K748" s="847"/>
      <c r="L748" s="848"/>
      <c r="M748" s="843"/>
      <c r="N748" s="843"/>
      <c r="O748" s="843"/>
      <c r="P748" s="843"/>
      <c r="Q748" s="843"/>
      <c r="R748" s="843"/>
      <c r="S748" s="843"/>
      <c r="T748" s="843"/>
      <c r="U748" s="843"/>
      <c r="V748" s="843"/>
      <c r="W748" s="843"/>
      <c r="X748" s="843"/>
      <c r="Y748" s="843"/>
      <c r="Z748" s="1060"/>
      <c r="AA748" s="1060"/>
      <c r="AB748" s="843"/>
      <c r="AC748" s="843"/>
      <c r="AD748" s="843"/>
      <c r="AE748" s="843"/>
      <c r="AF748" s="843"/>
      <c r="AG748" s="843"/>
      <c r="AH748" s="843"/>
      <c r="AI748" s="843"/>
      <c r="AJ748" s="843"/>
      <c r="AK748" s="843"/>
      <c r="AL748" s="843"/>
      <c r="AM748" s="843"/>
      <c r="AN748" s="843"/>
    </row>
    <row r="749" spans="1:40" ht="15.75" customHeight="1">
      <c r="A749" s="843"/>
      <c r="B749" s="844"/>
      <c r="C749" s="845"/>
      <c r="D749" s="846"/>
      <c r="E749" s="843"/>
      <c r="F749" s="843"/>
      <c r="G749" s="843"/>
      <c r="H749" s="846"/>
      <c r="I749" s="846"/>
      <c r="J749" s="846"/>
      <c r="K749" s="847"/>
      <c r="L749" s="848"/>
      <c r="M749" s="843"/>
      <c r="N749" s="843"/>
      <c r="O749" s="843"/>
      <c r="P749" s="843"/>
      <c r="Q749" s="843"/>
      <c r="R749" s="843"/>
      <c r="S749" s="843"/>
      <c r="T749" s="843"/>
      <c r="U749" s="843"/>
      <c r="V749" s="843"/>
      <c r="W749" s="843"/>
      <c r="X749" s="843"/>
      <c r="Y749" s="843"/>
      <c r="Z749" s="1060"/>
      <c r="AA749" s="1060"/>
      <c r="AB749" s="843"/>
      <c r="AC749" s="843"/>
      <c r="AD749" s="843"/>
      <c r="AE749" s="843"/>
      <c r="AF749" s="843"/>
      <c r="AG749" s="843"/>
      <c r="AH749" s="843"/>
      <c r="AI749" s="843"/>
      <c r="AJ749" s="843"/>
      <c r="AK749" s="843"/>
      <c r="AL749" s="843"/>
      <c r="AM749" s="843"/>
      <c r="AN749" s="843"/>
    </row>
    <row r="750" spans="1:40" ht="15.75" customHeight="1">
      <c r="A750" s="843"/>
      <c r="B750" s="844"/>
      <c r="C750" s="845"/>
      <c r="D750" s="846"/>
      <c r="E750" s="843"/>
      <c r="F750" s="843"/>
      <c r="G750" s="843"/>
      <c r="H750" s="846"/>
      <c r="I750" s="846"/>
      <c r="J750" s="846"/>
      <c r="K750" s="847"/>
      <c r="L750" s="848"/>
      <c r="M750" s="843"/>
      <c r="N750" s="843"/>
      <c r="O750" s="843"/>
      <c r="P750" s="843"/>
      <c r="Q750" s="843"/>
      <c r="R750" s="843"/>
      <c r="S750" s="843"/>
      <c r="T750" s="843"/>
      <c r="U750" s="843"/>
      <c r="V750" s="843"/>
      <c r="W750" s="843"/>
      <c r="X750" s="843"/>
      <c r="Y750" s="843"/>
      <c r="Z750" s="1060"/>
      <c r="AA750" s="1060"/>
      <c r="AB750" s="843"/>
      <c r="AC750" s="843"/>
      <c r="AD750" s="843"/>
      <c r="AE750" s="843"/>
      <c r="AF750" s="843"/>
      <c r="AG750" s="843"/>
      <c r="AH750" s="843"/>
      <c r="AI750" s="843"/>
      <c r="AJ750" s="843"/>
      <c r="AK750" s="843"/>
      <c r="AL750" s="843"/>
      <c r="AM750" s="843"/>
      <c r="AN750" s="843"/>
    </row>
    <row r="751" spans="1:40" ht="15.75" customHeight="1">
      <c r="A751" s="843"/>
      <c r="B751" s="844"/>
      <c r="C751" s="845"/>
      <c r="D751" s="846"/>
      <c r="E751" s="843"/>
      <c r="F751" s="843"/>
      <c r="G751" s="843"/>
      <c r="H751" s="846"/>
      <c r="I751" s="846"/>
      <c r="J751" s="846"/>
      <c r="K751" s="847"/>
      <c r="L751" s="848"/>
      <c r="M751" s="843"/>
      <c r="N751" s="843"/>
      <c r="O751" s="843"/>
      <c r="P751" s="843"/>
      <c r="Q751" s="843"/>
      <c r="R751" s="843"/>
      <c r="S751" s="843"/>
      <c r="T751" s="843"/>
      <c r="U751" s="843"/>
      <c r="V751" s="843"/>
      <c r="W751" s="843"/>
      <c r="X751" s="843"/>
      <c r="Y751" s="843"/>
      <c r="Z751" s="1060"/>
      <c r="AA751" s="1060"/>
      <c r="AB751" s="843"/>
      <c r="AC751" s="843"/>
      <c r="AD751" s="843"/>
      <c r="AE751" s="843"/>
      <c r="AF751" s="843"/>
      <c r="AG751" s="843"/>
      <c r="AH751" s="843"/>
      <c r="AI751" s="843"/>
      <c r="AJ751" s="843"/>
      <c r="AK751" s="843"/>
      <c r="AL751" s="843"/>
      <c r="AM751" s="843"/>
      <c r="AN751" s="843"/>
    </row>
    <row r="752" spans="1:40" ht="15.75" customHeight="1">
      <c r="A752" s="843"/>
      <c r="B752" s="844"/>
      <c r="C752" s="845"/>
      <c r="D752" s="846"/>
      <c r="E752" s="843"/>
      <c r="F752" s="843"/>
      <c r="G752" s="843"/>
      <c r="H752" s="846"/>
      <c r="I752" s="846"/>
      <c r="J752" s="846"/>
      <c r="K752" s="847"/>
      <c r="L752" s="848"/>
      <c r="M752" s="843"/>
      <c r="N752" s="843"/>
      <c r="O752" s="843"/>
      <c r="P752" s="843"/>
      <c r="Q752" s="843"/>
      <c r="R752" s="843"/>
      <c r="S752" s="843"/>
      <c r="T752" s="843"/>
      <c r="U752" s="843"/>
      <c r="V752" s="843"/>
      <c r="W752" s="843"/>
      <c r="X752" s="843"/>
      <c r="Y752" s="843"/>
      <c r="Z752" s="1060"/>
      <c r="AA752" s="1060"/>
      <c r="AB752" s="843"/>
      <c r="AC752" s="843"/>
      <c r="AD752" s="843"/>
      <c r="AE752" s="843"/>
      <c r="AF752" s="843"/>
      <c r="AG752" s="843"/>
      <c r="AH752" s="843"/>
      <c r="AI752" s="843"/>
      <c r="AJ752" s="843"/>
      <c r="AK752" s="843"/>
      <c r="AL752" s="843"/>
      <c r="AM752" s="843"/>
      <c r="AN752" s="843"/>
    </row>
    <row r="753" spans="1:40" ht="15.75" customHeight="1">
      <c r="A753" s="843"/>
      <c r="B753" s="844"/>
      <c r="C753" s="845"/>
      <c r="D753" s="846"/>
      <c r="E753" s="843"/>
      <c r="F753" s="843"/>
      <c r="G753" s="843"/>
      <c r="H753" s="846"/>
      <c r="I753" s="846"/>
      <c r="J753" s="846"/>
      <c r="K753" s="847"/>
      <c r="L753" s="848"/>
      <c r="M753" s="843"/>
      <c r="N753" s="843"/>
      <c r="O753" s="843"/>
      <c r="P753" s="843"/>
      <c r="Q753" s="843"/>
      <c r="R753" s="843"/>
      <c r="S753" s="843"/>
      <c r="T753" s="843"/>
      <c r="U753" s="843"/>
      <c r="V753" s="843"/>
      <c r="W753" s="843"/>
      <c r="X753" s="843"/>
      <c r="Y753" s="843"/>
      <c r="Z753" s="1060"/>
      <c r="AA753" s="1060"/>
      <c r="AB753" s="843"/>
      <c r="AC753" s="843"/>
      <c r="AD753" s="843"/>
      <c r="AE753" s="843"/>
      <c r="AF753" s="843"/>
      <c r="AG753" s="843"/>
      <c r="AH753" s="843"/>
      <c r="AI753" s="843"/>
      <c r="AJ753" s="843"/>
      <c r="AK753" s="843"/>
      <c r="AL753" s="843"/>
      <c r="AM753" s="843"/>
      <c r="AN753" s="843"/>
    </row>
    <row r="754" spans="1:40" ht="15.75" customHeight="1">
      <c r="A754" s="843"/>
      <c r="B754" s="844"/>
      <c r="C754" s="845"/>
      <c r="D754" s="846"/>
      <c r="E754" s="843"/>
      <c r="F754" s="843"/>
      <c r="G754" s="843"/>
      <c r="H754" s="846"/>
      <c r="I754" s="846"/>
      <c r="J754" s="846"/>
      <c r="K754" s="847"/>
      <c r="L754" s="848"/>
      <c r="M754" s="843"/>
      <c r="N754" s="843"/>
      <c r="O754" s="843"/>
      <c r="P754" s="843"/>
      <c r="Q754" s="843"/>
      <c r="R754" s="843"/>
      <c r="S754" s="843"/>
      <c r="T754" s="843"/>
      <c r="U754" s="843"/>
      <c r="V754" s="843"/>
      <c r="W754" s="843"/>
      <c r="X754" s="843"/>
      <c r="Y754" s="843"/>
      <c r="Z754" s="1060"/>
      <c r="AA754" s="1060"/>
      <c r="AB754" s="843"/>
      <c r="AC754" s="843"/>
      <c r="AD754" s="843"/>
      <c r="AE754" s="843"/>
      <c r="AF754" s="843"/>
      <c r="AG754" s="843"/>
      <c r="AH754" s="843"/>
      <c r="AI754" s="843"/>
      <c r="AJ754" s="843"/>
      <c r="AK754" s="843"/>
      <c r="AL754" s="843"/>
      <c r="AM754" s="843"/>
      <c r="AN754" s="843"/>
    </row>
    <row r="755" spans="1:40" ht="15.75" customHeight="1">
      <c r="A755" s="843"/>
      <c r="B755" s="844"/>
      <c r="C755" s="845"/>
      <c r="D755" s="846"/>
      <c r="E755" s="843"/>
      <c r="F755" s="843"/>
      <c r="G755" s="843"/>
      <c r="H755" s="846"/>
      <c r="I755" s="846"/>
      <c r="J755" s="846"/>
      <c r="K755" s="847"/>
      <c r="L755" s="848"/>
      <c r="M755" s="843"/>
      <c r="N755" s="843"/>
      <c r="O755" s="843"/>
      <c r="P755" s="843"/>
      <c r="Q755" s="843"/>
      <c r="R755" s="843"/>
      <c r="S755" s="843"/>
      <c r="T755" s="843"/>
      <c r="U755" s="843"/>
      <c r="V755" s="843"/>
      <c r="W755" s="843"/>
      <c r="X755" s="843"/>
      <c r="Y755" s="843"/>
      <c r="Z755" s="1060"/>
      <c r="AA755" s="1060"/>
      <c r="AB755" s="843"/>
      <c r="AC755" s="843"/>
      <c r="AD755" s="843"/>
      <c r="AE755" s="843"/>
      <c r="AF755" s="843"/>
      <c r="AG755" s="843"/>
      <c r="AH755" s="843"/>
      <c r="AI755" s="843"/>
      <c r="AJ755" s="843"/>
      <c r="AK755" s="843"/>
      <c r="AL755" s="843"/>
      <c r="AM755" s="843"/>
      <c r="AN755" s="843"/>
    </row>
    <row r="756" spans="1:40" ht="15.75" customHeight="1">
      <c r="A756" s="843"/>
      <c r="B756" s="844"/>
      <c r="C756" s="845"/>
      <c r="D756" s="846"/>
      <c r="E756" s="843"/>
      <c r="F756" s="843"/>
      <c r="G756" s="843"/>
      <c r="H756" s="846"/>
      <c r="I756" s="846"/>
      <c r="J756" s="846"/>
      <c r="K756" s="847"/>
      <c r="L756" s="848"/>
      <c r="M756" s="843"/>
      <c r="N756" s="843"/>
      <c r="O756" s="843"/>
      <c r="P756" s="843"/>
      <c r="Q756" s="843"/>
      <c r="R756" s="843"/>
      <c r="S756" s="843"/>
      <c r="T756" s="843"/>
      <c r="U756" s="843"/>
      <c r="V756" s="843"/>
      <c r="W756" s="843"/>
      <c r="X756" s="843"/>
      <c r="Y756" s="843"/>
      <c r="Z756" s="1060"/>
      <c r="AA756" s="1060"/>
      <c r="AB756" s="843"/>
      <c r="AC756" s="843"/>
      <c r="AD756" s="843"/>
      <c r="AE756" s="843"/>
      <c r="AF756" s="843"/>
      <c r="AG756" s="843"/>
      <c r="AH756" s="843"/>
      <c r="AI756" s="843"/>
      <c r="AJ756" s="843"/>
      <c r="AK756" s="843"/>
      <c r="AL756" s="843"/>
      <c r="AM756" s="843"/>
      <c r="AN756" s="843"/>
    </row>
    <row r="757" spans="1:40" ht="15.75" customHeight="1">
      <c r="A757" s="843"/>
      <c r="B757" s="844"/>
      <c r="C757" s="845"/>
      <c r="D757" s="846"/>
      <c r="E757" s="843"/>
      <c r="F757" s="843"/>
      <c r="G757" s="843"/>
      <c r="H757" s="846"/>
      <c r="I757" s="846"/>
      <c r="J757" s="846"/>
      <c r="K757" s="847"/>
      <c r="L757" s="848"/>
      <c r="M757" s="843"/>
      <c r="N757" s="843"/>
      <c r="O757" s="843"/>
      <c r="P757" s="843"/>
      <c r="Q757" s="843"/>
      <c r="R757" s="843"/>
      <c r="S757" s="843"/>
      <c r="T757" s="843"/>
      <c r="U757" s="843"/>
      <c r="V757" s="843"/>
      <c r="W757" s="843"/>
      <c r="X757" s="843"/>
      <c r="Y757" s="843"/>
      <c r="Z757" s="1060"/>
      <c r="AA757" s="1060"/>
      <c r="AB757" s="843"/>
      <c r="AC757" s="843"/>
      <c r="AD757" s="843"/>
      <c r="AE757" s="843"/>
      <c r="AF757" s="843"/>
      <c r="AG757" s="843"/>
      <c r="AH757" s="843"/>
      <c r="AI757" s="843"/>
      <c r="AJ757" s="843"/>
      <c r="AK757" s="843"/>
      <c r="AL757" s="843"/>
      <c r="AM757" s="843"/>
      <c r="AN757" s="843"/>
    </row>
    <row r="758" spans="1:40" ht="15.75" customHeight="1">
      <c r="A758" s="843"/>
      <c r="B758" s="844"/>
      <c r="C758" s="845"/>
      <c r="D758" s="846"/>
      <c r="E758" s="843"/>
      <c r="F758" s="843"/>
      <c r="G758" s="843"/>
      <c r="H758" s="846"/>
      <c r="I758" s="846"/>
      <c r="J758" s="846"/>
      <c r="K758" s="847"/>
      <c r="L758" s="848"/>
      <c r="M758" s="843"/>
      <c r="N758" s="843"/>
      <c r="O758" s="843"/>
      <c r="P758" s="843"/>
      <c r="Q758" s="843"/>
      <c r="R758" s="843"/>
      <c r="S758" s="843"/>
      <c r="T758" s="843"/>
      <c r="U758" s="843"/>
      <c r="V758" s="843"/>
      <c r="W758" s="843"/>
      <c r="X758" s="843"/>
      <c r="Y758" s="843"/>
      <c r="Z758" s="1060"/>
      <c r="AA758" s="1060"/>
      <c r="AB758" s="843"/>
      <c r="AC758" s="843"/>
      <c r="AD758" s="843"/>
      <c r="AE758" s="843"/>
      <c r="AF758" s="843"/>
      <c r="AG758" s="843"/>
      <c r="AH758" s="843"/>
      <c r="AI758" s="843"/>
      <c r="AJ758" s="843"/>
      <c r="AK758" s="843"/>
      <c r="AL758" s="843"/>
      <c r="AM758" s="843"/>
      <c r="AN758" s="843"/>
    </row>
    <row r="759" spans="1:40" ht="15.75" customHeight="1">
      <c r="A759" s="843"/>
      <c r="B759" s="844"/>
      <c r="C759" s="845"/>
      <c r="D759" s="846"/>
      <c r="E759" s="843"/>
      <c r="F759" s="843"/>
      <c r="G759" s="843"/>
      <c r="H759" s="846"/>
      <c r="I759" s="846"/>
      <c r="J759" s="846"/>
      <c r="K759" s="847"/>
      <c r="L759" s="848"/>
      <c r="M759" s="843"/>
      <c r="N759" s="843"/>
      <c r="O759" s="843"/>
      <c r="P759" s="843"/>
      <c r="Q759" s="843"/>
      <c r="R759" s="843"/>
      <c r="S759" s="843"/>
      <c r="T759" s="843"/>
      <c r="U759" s="843"/>
      <c r="V759" s="843"/>
      <c r="W759" s="843"/>
      <c r="X759" s="843"/>
      <c r="Y759" s="843"/>
      <c r="Z759" s="1060"/>
      <c r="AA759" s="1060"/>
      <c r="AB759" s="843"/>
      <c r="AC759" s="843"/>
      <c r="AD759" s="843"/>
      <c r="AE759" s="843"/>
      <c r="AF759" s="843"/>
      <c r="AG759" s="843"/>
      <c r="AH759" s="843"/>
      <c r="AI759" s="843"/>
      <c r="AJ759" s="843"/>
      <c r="AK759" s="843"/>
      <c r="AL759" s="843"/>
      <c r="AM759" s="843"/>
      <c r="AN759" s="843"/>
    </row>
    <row r="760" spans="1:40" ht="15.75" customHeight="1">
      <c r="A760" s="843"/>
      <c r="B760" s="844"/>
      <c r="C760" s="845"/>
      <c r="D760" s="846"/>
      <c r="E760" s="843"/>
      <c r="F760" s="843"/>
      <c r="G760" s="843"/>
      <c r="H760" s="846"/>
      <c r="I760" s="846"/>
      <c r="J760" s="846"/>
      <c r="K760" s="847"/>
      <c r="L760" s="848"/>
      <c r="M760" s="843"/>
      <c r="N760" s="843"/>
      <c r="O760" s="843"/>
      <c r="P760" s="843"/>
      <c r="Q760" s="843"/>
      <c r="R760" s="843"/>
      <c r="S760" s="843"/>
      <c r="T760" s="843"/>
      <c r="U760" s="843"/>
      <c r="V760" s="843"/>
      <c r="W760" s="843"/>
      <c r="X760" s="843"/>
      <c r="Y760" s="843"/>
      <c r="Z760" s="1060"/>
      <c r="AA760" s="1060"/>
      <c r="AB760" s="843"/>
      <c r="AC760" s="843"/>
      <c r="AD760" s="843"/>
      <c r="AE760" s="843"/>
      <c r="AF760" s="843"/>
      <c r="AG760" s="843"/>
      <c r="AH760" s="843"/>
      <c r="AI760" s="843"/>
      <c r="AJ760" s="843"/>
      <c r="AK760" s="843"/>
      <c r="AL760" s="843"/>
      <c r="AM760" s="843"/>
      <c r="AN760" s="843"/>
    </row>
    <row r="761" spans="1:40" ht="15.75" customHeight="1">
      <c r="A761" s="843"/>
      <c r="B761" s="844"/>
      <c r="C761" s="845"/>
      <c r="D761" s="846"/>
      <c r="E761" s="843"/>
      <c r="F761" s="843"/>
      <c r="G761" s="843"/>
      <c r="H761" s="846"/>
      <c r="I761" s="846"/>
      <c r="J761" s="846"/>
      <c r="K761" s="847"/>
      <c r="L761" s="848"/>
      <c r="M761" s="843"/>
      <c r="N761" s="843"/>
      <c r="O761" s="843"/>
      <c r="P761" s="843"/>
      <c r="Q761" s="843"/>
      <c r="R761" s="843"/>
      <c r="S761" s="843"/>
      <c r="T761" s="843"/>
      <c r="U761" s="843"/>
      <c r="V761" s="843"/>
      <c r="W761" s="843"/>
      <c r="X761" s="843"/>
      <c r="Y761" s="843"/>
      <c r="Z761" s="1060"/>
      <c r="AA761" s="1060"/>
      <c r="AB761" s="843"/>
      <c r="AC761" s="843"/>
      <c r="AD761" s="843"/>
      <c r="AE761" s="843"/>
      <c r="AF761" s="843"/>
      <c r="AG761" s="843"/>
      <c r="AH761" s="843"/>
      <c r="AI761" s="843"/>
      <c r="AJ761" s="843"/>
      <c r="AK761" s="843"/>
      <c r="AL761" s="843"/>
      <c r="AM761" s="843"/>
      <c r="AN761" s="843"/>
    </row>
    <row r="762" spans="1:40" ht="15.75" customHeight="1">
      <c r="A762" s="843"/>
      <c r="B762" s="844"/>
      <c r="C762" s="845"/>
      <c r="D762" s="846"/>
      <c r="E762" s="843"/>
      <c r="F762" s="843"/>
      <c r="G762" s="843"/>
      <c r="H762" s="846"/>
      <c r="I762" s="846"/>
      <c r="J762" s="846"/>
      <c r="K762" s="847"/>
      <c r="L762" s="848"/>
      <c r="M762" s="843"/>
      <c r="N762" s="843"/>
      <c r="O762" s="843"/>
      <c r="P762" s="843"/>
      <c r="Q762" s="843"/>
      <c r="R762" s="843"/>
      <c r="S762" s="843"/>
      <c r="T762" s="843"/>
      <c r="U762" s="843"/>
      <c r="V762" s="843"/>
      <c r="W762" s="843"/>
      <c r="X762" s="843"/>
      <c r="Y762" s="843"/>
      <c r="Z762" s="1060"/>
      <c r="AA762" s="1060"/>
      <c r="AB762" s="843"/>
      <c r="AC762" s="843"/>
      <c r="AD762" s="843"/>
      <c r="AE762" s="843"/>
      <c r="AF762" s="843"/>
      <c r="AG762" s="843"/>
      <c r="AH762" s="843"/>
      <c r="AI762" s="843"/>
      <c r="AJ762" s="843"/>
      <c r="AK762" s="843"/>
      <c r="AL762" s="843"/>
      <c r="AM762" s="843"/>
      <c r="AN762" s="843"/>
    </row>
    <row r="763" spans="1:40" ht="15.75" customHeight="1">
      <c r="A763" s="843"/>
      <c r="B763" s="844"/>
      <c r="C763" s="845"/>
      <c r="D763" s="846"/>
      <c r="E763" s="843"/>
      <c r="F763" s="843"/>
      <c r="G763" s="843"/>
      <c r="H763" s="846"/>
      <c r="I763" s="846"/>
      <c r="J763" s="846"/>
      <c r="K763" s="847"/>
      <c r="L763" s="848"/>
      <c r="M763" s="843"/>
      <c r="N763" s="843"/>
      <c r="O763" s="843"/>
      <c r="P763" s="843"/>
      <c r="Q763" s="843"/>
      <c r="R763" s="843"/>
      <c r="S763" s="843"/>
      <c r="T763" s="843"/>
      <c r="U763" s="843"/>
      <c r="V763" s="843"/>
      <c r="W763" s="843"/>
      <c r="X763" s="843"/>
      <c r="Y763" s="843"/>
      <c r="Z763" s="1060"/>
      <c r="AA763" s="1060"/>
      <c r="AB763" s="843"/>
      <c r="AC763" s="843"/>
      <c r="AD763" s="843"/>
      <c r="AE763" s="843"/>
      <c r="AF763" s="843"/>
      <c r="AG763" s="843"/>
      <c r="AH763" s="843"/>
      <c r="AI763" s="843"/>
      <c r="AJ763" s="843"/>
      <c r="AK763" s="843"/>
      <c r="AL763" s="843"/>
      <c r="AM763" s="843"/>
      <c r="AN763" s="843"/>
    </row>
    <row r="764" spans="1:40" ht="15.75" customHeight="1">
      <c r="A764" s="843"/>
      <c r="B764" s="844"/>
      <c r="C764" s="845"/>
      <c r="D764" s="846"/>
      <c r="E764" s="843"/>
      <c r="F764" s="843"/>
      <c r="G764" s="843"/>
      <c r="H764" s="846"/>
      <c r="I764" s="846"/>
      <c r="J764" s="846"/>
      <c r="K764" s="847"/>
      <c r="L764" s="848"/>
      <c r="M764" s="843"/>
      <c r="N764" s="843"/>
      <c r="O764" s="843"/>
      <c r="P764" s="843"/>
      <c r="Q764" s="843"/>
      <c r="R764" s="843"/>
      <c r="S764" s="843"/>
      <c r="T764" s="843"/>
      <c r="U764" s="843"/>
      <c r="V764" s="843"/>
      <c r="W764" s="843"/>
      <c r="X764" s="843"/>
      <c r="Y764" s="843"/>
      <c r="Z764" s="1060"/>
      <c r="AA764" s="1060"/>
      <c r="AB764" s="843"/>
      <c r="AC764" s="843"/>
      <c r="AD764" s="843"/>
      <c r="AE764" s="843"/>
      <c r="AF764" s="843"/>
      <c r="AG764" s="843"/>
      <c r="AH764" s="843"/>
      <c r="AI764" s="843"/>
      <c r="AJ764" s="843"/>
      <c r="AK764" s="843"/>
      <c r="AL764" s="843"/>
      <c r="AM764" s="843"/>
      <c r="AN764" s="843"/>
    </row>
    <row r="765" spans="1:40" ht="15.75" customHeight="1">
      <c r="A765" s="843"/>
      <c r="B765" s="844"/>
      <c r="C765" s="845"/>
      <c r="D765" s="846"/>
      <c r="E765" s="843"/>
      <c r="F765" s="843"/>
      <c r="G765" s="843"/>
      <c r="H765" s="846"/>
      <c r="I765" s="846"/>
      <c r="J765" s="846"/>
      <c r="K765" s="847"/>
      <c r="L765" s="848"/>
      <c r="M765" s="843"/>
      <c r="N765" s="843"/>
      <c r="O765" s="843"/>
      <c r="P765" s="843"/>
      <c r="Q765" s="843"/>
      <c r="R765" s="843"/>
      <c r="S765" s="843"/>
      <c r="T765" s="843"/>
      <c r="U765" s="843"/>
      <c r="V765" s="843"/>
      <c r="W765" s="843"/>
      <c r="X765" s="843"/>
      <c r="Y765" s="843"/>
      <c r="Z765" s="1060"/>
      <c r="AA765" s="1060"/>
      <c r="AB765" s="843"/>
      <c r="AC765" s="843"/>
      <c r="AD765" s="843"/>
      <c r="AE765" s="843"/>
      <c r="AF765" s="843"/>
      <c r="AG765" s="843"/>
      <c r="AH765" s="843"/>
      <c r="AI765" s="843"/>
      <c r="AJ765" s="843"/>
      <c r="AK765" s="843"/>
      <c r="AL765" s="843"/>
      <c r="AM765" s="843"/>
      <c r="AN765" s="843"/>
    </row>
    <row r="766" spans="1:40" ht="15.75" customHeight="1">
      <c r="A766" s="843"/>
      <c r="B766" s="844"/>
      <c r="C766" s="845"/>
      <c r="D766" s="846"/>
      <c r="E766" s="843"/>
      <c r="F766" s="843"/>
      <c r="G766" s="843"/>
      <c r="H766" s="846"/>
      <c r="I766" s="846"/>
      <c r="J766" s="846"/>
      <c r="K766" s="847"/>
      <c r="L766" s="848"/>
      <c r="M766" s="843"/>
      <c r="N766" s="843"/>
      <c r="O766" s="843"/>
      <c r="P766" s="843"/>
      <c r="Q766" s="843"/>
      <c r="R766" s="843"/>
      <c r="S766" s="843"/>
      <c r="T766" s="843"/>
      <c r="U766" s="843"/>
      <c r="V766" s="843"/>
      <c r="W766" s="843"/>
      <c r="X766" s="843"/>
      <c r="Y766" s="843"/>
      <c r="Z766" s="1060"/>
      <c r="AA766" s="1060"/>
      <c r="AB766" s="843"/>
      <c r="AC766" s="843"/>
      <c r="AD766" s="843"/>
      <c r="AE766" s="843"/>
      <c r="AF766" s="843"/>
      <c r="AG766" s="843"/>
      <c r="AH766" s="843"/>
      <c r="AI766" s="843"/>
      <c r="AJ766" s="843"/>
      <c r="AK766" s="843"/>
      <c r="AL766" s="843"/>
      <c r="AM766" s="843"/>
      <c r="AN766" s="843"/>
    </row>
    <row r="767" spans="1:40" ht="15.75" customHeight="1">
      <c r="A767" s="843"/>
      <c r="B767" s="844"/>
      <c r="C767" s="845"/>
      <c r="D767" s="846"/>
      <c r="E767" s="843"/>
      <c r="F767" s="843"/>
      <c r="G767" s="843"/>
      <c r="H767" s="846"/>
      <c r="I767" s="846"/>
      <c r="J767" s="846"/>
      <c r="K767" s="847"/>
      <c r="L767" s="848"/>
      <c r="M767" s="843"/>
      <c r="N767" s="843"/>
      <c r="O767" s="843"/>
      <c r="P767" s="843"/>
      <c r="Q767" s="843"/>
      <c r="R767" s="843"/>
      <c r="S767" s="843"/>
      <c r="T767" s="843"/>
      <c r="U767" s="843"/>
      <c r="V767" s="843"/>
      <c r="W767" s="843"/>
      <c r="X767" s="843"/>
      <c r="Y767" s="843"/>
      <c r="Z767" s="1060"/>
      <c r="AA767" s="1060"/>
      <c r="AB767" s="843"/>
      <c r="AC767" s="843"/>
      <c r="AD767" s="843"/>
      <c r="AE767" s="843"/>
      <c r="AF767" s="843"/>
      <c r="AG767" s="843"/>
      <c r="AH767" s="843"/>
      <c r="AI767" s="843"/>
      <c r="AJ767" s="843"/>
      <c r="AK767" s="843"/>
      <c r="AL767" s="843"/>
      <c r="AM767" s="843"/>
      <c r="AN767" s="843"/>
    </row>
    <row r="768" spans="1:40" ht="15.75" customHeight="1">
      <c r="A768" s="843"/>
      <c r="B768" s="844"/>
      <c r="C768" s="845"/>
      <c r="D768" s="846"/>
      <c r="E768" s="843"/>
      <c r="F768" s="843"/>
      <c r="G768" s="843"/>
      <c r="H768" s="846"/>
      <c r="I768" s="846"/>
      <c r="J768" s="846"/>
      <c r="K768" s="847"/>
      <c r="L768" s="848"/>
      <c r="M768" s="843"/>
      <c r="N768" s="843"/>
      <c r="O768" s="843"/>
      <c r="P768" s="843"/>
      <c r="Q768" s="843"/>
      <c r="R768" s="843"/>
      <c r="S768" s="843"/>
      <c r="T768" s="843"/>
      <c r="U768" s="843"/>
      <c r="V768" s="843"/>
      <c r="W768" s="843"/>
      <c r="X768" s="843"/>
      <c r="Y768" s="843"/>
      <c r="Z768" s="1060"/>
      <c r="AA768" s="1060"/>
      <c r="AB768" s="843"/>
      <c r="AC768" s="843"/>
      <c r="AD768" s="843"/>
      <c r="AE768" s="843"/>
      <c r="AF768" s="843"/>
      <c r="AG768" s="843"/>
      <c r="AH768" s="843"/>
      <c r="AI768" s="843"/>
      <c r="AJ768" s="843"/>
      <c r="AK768" s="843"/>
      <c r="AL768" s="843"/>
      <c r="AM768" s="843"/>
      <c r="AN768" s="843"/>
    </row>
    <row r="769" spans="1:40" ht="15.75" customHeight="1">
      <c r="A769" s="843"/>
      <c r="B769" s="844"/>
      <c r="C769" s="845"/>
      <c r="D769" s="846"/>
      <c r="E769" s="843"/>
      <c r="F769" s="843"/>
      <c r="G769" s="843"/>
      <c r="H769" s="846"/>
      <c r="I769" s="846"/>
      <c r="J769" s="846"/>
      <c r="K769" s="847"/>
      <c r="L769" s="848"/>
      <c r="M769" s="843"/>
      <c r="N769" s="843"/>
      <c r="O769" s="843"/>
      <c r="P769" s="843"/>
      <c r="Q769" s="843"/>
      <c r="R769" s="843"/>
      <c r="S769" s="843"/>
      <c r="T769" s="843"/>
      <c r="U769" s="843"/>
      <c r="V769" s="843"/>
      <c r="W769" s="843"/>
      <c r="X769" s="843"/>
      <c r="Y769" s="843"/>
      <c r="Z769" s="1060"/>
      <c r="AA769" s="1060"/>
      <c r="AB769" s="843"/>
      <c r="AC769" s="843"/>
      <c r="AD769" s="843"/>
      <c r="AE769" s="843"/>
      <c r="AF769" s="843"/>
      <c r="AG769" s="843"/>
      <c r="AH769" s="843"/>
      <c r="AI769" s="843"/>
      <c r="AJ769" s="843"/>
      <c r="AK769" s="843"/>
      <c r="AL769" s="843"/>
      <c r="AM769" s="843"/>
      <c r="AN769" s="843"/>
    </row>
    <row r="770" spans="1:40" ht="15.75" customHeight="1">
      <c r="A770" s="843"/>
      <c r="B770" s="844"/>
      <c r="C770" s="845"/>
      <c r="D770" s="846"/>
      <c r="E770" s="843"/>
      <c r="F770" s="843"/>
      <c r="G770" s="843"/>
      <c r="H770" s="846"/>
      <c r="I770" s="846"/>
      <c r="J770" s="846"/>
      <c r="K770" s="847"/>
      <c r="L770" s="848"/>
      <c r="M770" s="843"/>
      <c r="N770" s="843"/>
      <c r="O770" s="843"/>
      <c r="P770" s="843"/>
      <c r="Q770" s="843"/>
      <c r="R770" s="843"/>
      <c r="S770" s="843"/>
      <c r="T770" s="843"/>
      <c r="U770" s="843"/>
      <c r="V770" s="843"/>
      <c r="W770" s="843"/>
      <c r="X770" s="843"/>
      <c r="Y770" s="843"/>
      <c r="Z770" s="1060"/>
      <c r="AA770" s="1060"/>
      <c r="AB770" s="843"/>
      <c r="AC770" s="843"/>
      <c r="AD770" s="843"/>
      <c r="AE770" s="843"/>
      <c r="AF770" s="843"/>
      <c r="AG770" s="843"/>
      <c r="AH770" s="843"/>
      <c r="AI770" s="843"/>
      <c r="AJ770" s="843"/>
      <c r="AK770" s="843"/>
      <c r="AL770" s="843"/>
      <c r="AM770" s="843"/>
      <c r="AN770" s="843"/>
    </row>
    <row r="771" spans="1:40" ht="15.75" customHeight="1">
      <c r="A771" s="843"/>
      <c r="B771" s="844"/>
      <c r="C771" s="845"/>
      <c r="D771" s="846"/>
      <c r="E771" s="843"/>
      <c r="F771" s="843"/>
      <c r="G771" s="843"/>
      <c r="H771" s="846"/>
      <c r="I771" s="846"/>
      <c r="J771" s="846"/>
      <c r="K771" s="847"/>
      <c r="L771" s="848"/>
      <c r="M771" s="843"/>
      <c r="N771" s="843"/>
      <c r="O771" s="843"/>
      <c r="P771" s="843"/>
      <c r="Q771" s="843"/>
      <c r="R771" s="843"/>
      <c r="S771" s="843"/>
      <c r="T771" s="843"/>
      <c r="U771" s="843"/>
      <c r="V771" s="843"/>
      <c r="W771" s="843"/>
      <c r="X771" s="843"/>
      <c r="Y771" s="843"/>
      <c r="Z771" s="1060"/>
      <c r="AA771" s="1060"/>
      <c r="AB771" s="843"/>
      <c r="AC771" s="843"/>
      <c r="AD771" s="843"/>
      <c r="AE771" s="843"/>
      <c r="AF771" s="843"/>
      <c r="AG771" s="843"/>
      <c r="AH771" s="843"/>
      <c r="AI771" s="843"/>
      <c r="AJ771" s="843"/>
      <c r="AK771" s="843"/>
      <c r="AL771" s="843"/>
      <c r="AM771" s="843"/>
      <c r="AN771" s="843"/>
    </row>
    <row r="772" spans="1:40" ht="15.75" customHeight="1">
      <c r="A772" s="843"/>
      <c r="B772" s="844"/>
      <c r="C772" s="845"/>
      <c r="D772" s="846"/>
      <c r="E772" s="843"/>
      <c r="F772" s="843"/>
      <c r="G772" s="843"/>
      <c r="H772" s="846"/>
      <c r="I772" s="846"/>
      <c r="J772" s="846"/>
      <c r="K772" s="847"/>
      <c r="L772" s="848"/>
      <c r="M772" s="843"/>
      <c r="N772" s="843"/>
      <c r="O772" s="843"/>
      <c r="P772" s="843"/>
      <c r="Q772" s="843"/>
      <c r="R772" s="843"/>
      <c r="S772" s="843"/>
      <c r="T772" s="843"/>
      <c r="U772" s="843"/>
      <c r="V772" s="843"/>
      <c r="W772" s="843"/>
      <c r="X772" s="843"/>
      <c r="Y772" s="843"/>
      <c r="Z772" s="1060"/>
      <c r="AA772" s="1060"/>
      <c r="AB772" s="843"/>
      <c r="AC772" s="843"/>
      <c r="AD772" s="843"/>
      <c r="AE772" s="843"/>
      <c r="AF772" s="843"/>
      <c r="AG772" s="843"/>
      <c r="AH772" s="843"/>
      <c r="AI772" s="843"/>
      <c r="AJ772" s="843"/>
      <c r="AK772" s="843"/>
      <c r="AL772" s="843"/>
      <c r="AM772" s="843"/>
      <c r="AN772" s="843"/>
    </row>
    <row r="773" spans="1:40" ht="15.75" customHeight="1">
      <c r="A773" s="843"/>
      <c r="B773" s="844"/>
      <c r="C773" s="845"/>
      <c r="D773" s="846"/>
      <c r="E773" s="843"/>
      <c r="F773" s="843"/>
      <c r="G773" s="843"/>
      <c r="H773" s="846"/>
      <c r="I773" s="846"/>
      <c r="J773" s="846"/>
      <c r="K773" s="847"/>
      <c r="L773" s="848"/>
      <c r="M773" s="843"/>
      <c r="N773" s="843"/>
      <c r="O773" s="843"/>
      <c r="P773" s="843"/>
      <c r="Q773" s="843"/>
      <c r="R773" s="843"/>
      <c r="S773" s="843"/>
      <c r="T773" s="843"/>
      <c r="U773" s="843"/>
      <c r="V773" s="843"/>
      <c r="W773" s="843"/>
      <c r="X773" s="843"/>
      <c r="Y773" s="843"/>
      <c r="Z773" s="1060"/>
      <c r="AA773" s="1060"/>
      <c r="AB773" s="843"/>
      <c r="AC773" s="843"/>
      <c r="AD773" s="843"/>
      <c r="AE773" s="843"/>
      <c r="AF773" s="843"/>
      <c r="AG773" s="843"/>
      <c r="AH773" s="843"/>
      <c r="AI773" s="843"/>
      <c r="AJ773" s="843"/>
      <c r="AK773" s="843"/>
      <c r="AL773" s="843"/>
      <c r="AM773" s="843"/>
      <c r="AN773" s="843"/>
    </row>
    <row r="774" spans="1:40" ht="15.75" customHeight="1">
      <c r="A774" s="843"/>
      <c r="B774" s="844"/>
      <c r="C774" s="845"/>
      <c r="D774" s="846"/>
      <c r="E774" s="843"/>
      <c r="F774" s="843"/>
      <c r="G774" s="843"/>
      <c r="H774" s="846"/>
      <c r="I774" s="846"/>
      <c r="J774" s="846"/>
      <c r="K774" s="847"/>
      <c r="L774" s="848"/>
      <c r="M774" s="843"/>
      <c r="N774" s="843"/>
      <c r="O774" s="843"/>
      <c r="P774" s="843"/>
      <c r="Q774" s="843"/>
      <c r="R774" s="843"/>
      <c r="S774" s="843"/>
      <c r="T774" s="843"/>
      <c r="U774" s="843"/>
      <c r="V774" s="843"/>
      <c r="W774" s="843"/>
      <c r="X774" s="843"/>
      <c r="Y774" s="843"/>
      <c r="Z774" s="1060"/>
      <c r="AA774" s="1060"/>
      <c r="AB774" s="843"/>
      <c r="AC774" s="843"/>
      <c r="AD774" s="843"/>
      <c r="AE774" s="843"/>
      <c r="AF774" s="843"/>
      <c r="AG774" s="843"/>
      <c r="AH774" s="843"/>
      <c r="AI774" s="843"/>
      <c r="AJ774" s="843"/>
      <c r="AK774" s="843"/>
      <c r="AL774" s="843"/>
      <c r="AM774" s="843"/>
      <c r="AN774" s="843"/>
    </row>
    <row r="775" spans="1:40" ht="15.75" customHeight="1">
      <c r="A775" s="843"/>
      <c r="B775" s="844"/>
      <c r="C775" s="845"/>
      <c r="D775" s="846"/>
      <c r="E775" s="843"/>
      <c r="F775" s="843"/>
      <c r="G775" s="843"/>
      <c r="H775" s="846"/>
      <c r="I775" s="846"/>
      <c r="J775" s="846"/>
      <c r="K775" s="847"/>
      <c r="L775" s="848"/>
      <c r="M775" s="843"/>
      <c r="N775" s="843"/>
      <c r="O775" s="843"/>
      <c r="P775" s="843"/>
      <c r="Q775" s="843"/>
      <c r="R775" s="843"/>
      <c r="S775" s="843"/>
      <c r="T775" s="843"/>
      <c r="U775" s="843"/>
      <c r="V775" s="843"/>
      <c r="W775" s="843"/>
      <c r="X775" s="843"/>
      <c r="Y775" s="843"/>
      <c r="Z775" s="1060"/>
      <c r="AA775" s="1060"/>
      <c r="AB775" s="843"/>
      <c r="AC775" s="843"/>
      <c r="AD775" s="843"/>
      <c r="AE775" s="843"/>
      <c r="AF775" s="843"/>
      <c r="AG775" s="843"/>
      <c r="AH775" s="843"/>
      <c r="AI775" s="843"/>
      <c r="AJ775" s="843"/>
      <c r="AK775" s="843"/>
      <c r="AL775" s="843"/>
      <c r="AM775" s="843"/>
      <c r="AN775" s="843"/>
    </row>
    <row r="776" spans="1:40" ht="15.75" customHeight="1">
      <c r="A776" s="843"/>
      <c r="B776" s="844"/>
      <c r="C776" s="845"/>
      <c r="D776" s="846"/>
      <c r="E776" s="843"/>
      <c r="F776" s="843"/>
      <c r="G776" s="843"/>
      <c r="H776" s="846"/>
      <c r="I776" s="846"/>
      <c r="J776" s="846"/>
      <c r="K776" s="847"/>
      <c r="L776" s="848"/>
      <c r="M776" s="843"/>
      <c r="N776" s="843"/>
      <c r="O776" s="843"/>
      <c r="P776" s="843"/>
      <c r="Q776" s="843"/>
      <c r="R776" s="843"/>
      <c r="S776" s="843"/>
      <c r="T776" s="843"/>
      <c r="U776" s="843"/>
      <c r="V776" s="843"/>
      <c r="W776" s="843"/>
      <c r="X776" s="843"/>
      <c r="Y776" s="843"/>
      <c r="Z776" s="1060"/>
      <c r="AA776" s="1060"/>
      <c r="AB776" s="843"/>
      <c r="AC776" s="843"/>
      <c r="AD776" s="843"/>
      <c r="AE776" s="843"/>
      <c r="AF776" s="843"/>
      <c r="AG776" s="843"/>
      <c r="AH776" s="843"/>
      <c r="AI776" s="843"/>
      <c r="AJ776" s="843"/>
      <c r="AK776" s="843"/>
      <c r="AL776" s="843"/>
      <c r="AM776" s="843"/>
      <c r="AN776" s="843"/>
    </row>
    <row r="777" spans="1:40" ht="15.75" customHeight="1">
      <c r="A777" s="843"/>
      <c r="B777" s="844"/>
      <c r="C777" s="845"/>
      <c r="D777" s="846"/>
      <c r="E777" s="843"/>
      <c r="F777" s="843"/>
      <c r="G777" s="843"/>
      <c r="H777" s="846"/>
      <c r="I777" s="846"/>
      <c r="J777" s="846"/>
      <c r="K777" s="847"/>
      <c r="L777" s="848"/>
      <c r="M777" s="843"/>
      <c r="N777" s="843"/>
      <c r="O777" s="843"/>
      <c r="P777" s="843"/>
      <c r="Q777" s="843"/>
      <c r="R777" s="843"/>
      <c r="S777" s="843"/>
      <c r="T777" s="843"/>
      <c r="U777" s="843"/>
      <c r="V777" s="843"/>
      <c r="W777" s="843"/>
      <c r="X777" s="843"/>
      <c r="Y777" s="843"/>
      <c r="Z777" s="1060"/>
      <c r="AA777" s="1060"/>
      <c r="AB777" s="843"/>
      <c r="AC777" s="843"/>
      <c r="AD777" s="843"/>
      <c r="AE777" s="843"/>
      <c r="AF777" s="843"/>
      <c r="AG777" s="843"/>
      <c r="AH777" s="843"/>
      <c r="AI777" s="843"/>
      <c r="AJ777" s="843"/>
      <c r="AK777" s="843"/>
      <c r="AL777" s="843"/>
      <c r="AM777" s="843"/>
      <c r="AN777" s="843"/>
    </row>
    <row r="778" spans="1:40" ht="15.75" customHeight="1">
      <c r="A778" s="843"/>
      <c r="B778" s="844"/>
      <c r="C778" s="845"/>
      <c r="D778" s="846"/>
      <c r="E778" s="843"/>
      <c r="F778" s="843"/>
      <c r="G778" s="843"/>
      <c r="H778" s="846"/>
      <c r="I778" s="846"/>
      <c r="J778" s="846"/>
      <c r="K778" s="847"/>
      <c r="L778" s="848"/>
      <c r="M778" s="843"/>
      <c r="N778" s="843"/>
      <c r="O778" s="843"/>
      <c r="P778" s="843"/>
      <c r="Q778" s="843"/>
      <c r="R778" s="843"/>
      <c r="S778" s="843"/>
      <c r="T778" s="843"/>
      <c r="U778" s="843"/>
      <c r="V778" s="843"/>
      <c r="W778" s="843"/>
      <c r="X778" s="843"/>
      <c r="Y778" s="843"/>
      <c r="Z778" s="1060"/>
      <c r="AA778" s="1060"/>
      <c r="AB778" s="843"/>
      <c r="AC778" s="843"/>
      <c r="AD778" s="843"/>
      <c r="AE778" s="843"/>
      <c r="AF778" s="843"/>
      <c r="AG778" s="843"/>
      <c r="AH778" s="843"/>
      <c r="AI778" s="843"/>
      <c r="AJ778" s="843"/>
      <c r="AK778" s="843"/>
      <c r="AL778" s="843"/>
      <c r="AM778" s="843"/>
      <c r="AN778" s="843"/>
    </row>
    <row r="779" spans="1:40" ht="15.75" customHeight="1">
      <c r="A779" s="843"/>
      <c r="B779" s="844"/>
      <c r="C779" s="845"/>
      <c r="D779" s="846"/>
      <c r="E779" s="843"/>
      <c r="F779" s="843"/>
      <c r="G779" s="843"/>
      <c r="H779" s="846"/>
      <c r="I779" s="846"/>
      <c r="J779" s="846"/>
      <c r="K779" s="847"/>
      <c r="L779" s="848"/>
      <c r="M779" s="843"/>
      <c r="N779" s="843"/>
      <c r="O779" s="843"/>
      <c r="P779" s="843"/>
      <c r="Q779" s="843"/>
      <c r="R779" s="843"/>
      <c r="S779" s="843"/>
      <c r="T779" s="843"/>
      <c r="U779" s="843"/>
      <c r="V779" s="843"/>
      <c r="W779" s="843"/>
      <c r="X779" s="843"/>
      <c r="Y779" s="843"/>
      <c r="Z779" s="1060"/>
      <c r="AA779" s="1060"/>
      <c r="AB779" s="843"/>
      <c r="AC779" s="843"/>
      <c r="AD779" s="843"/>
      <c r="AE779" s="843"/>
      <c r="AF779" s="843"/>
      <c r="AG779" s="843"/>
      <c r="AH779" s="843"/>
      <c r="AI779" s="843"/>
      <c r="AJ779" s="843"/>
      <c r="AK779" s="843"/>
      <c r="AL779" s="843"/>
      <c r="AM779" s="843"/>
      <c r="AN779" s="843"/>
    </row>
    <row r="780" spans="1:40" ht="15.75" customHeight="1">
      <c r="A780" s="843"/>
      <c r="B780" s="844"/>
      <c r="C780" s="845"/>
      <c r="D780" s="846"/>
      <c r="E780" s="843"/>
      <c r="F780" s="843"/>
      <c r="G780" s="843"/>
      <c r="H780" s="846"/>
      <c r="I780" s="846"/>
      <c r="J780" s="846"/>
      <c r="K780" s="847"/>
      <c r="L780" s="848"/>
      <c r="M780" s="843"/>
      <c r="N780" s="843"/>
      <c r="O780" s="843"/>
      <c r="P780" s="843"/>
      <c r="Q780" s="843"/>
      <c r="R780" s="843"/>
      <c r="S780" s="843"/>
      <c r="T780" s="843"/>
      <c r="U780" s="843"/>
      <c r="V780" s="843"/>
      <c r="W780" s="843"/>
      <c r="X780" s="843"/>
      <c r="Y780" s="843"/>
      <c r="Z780" s="1060"/>
      <c r="AA780" s="1060"/>
      <c r="AB780" s="843"/>
      <c r="AC780" s="843"/>
      <c r="AD780" s="843"/>
      <c r="AE780" s="843"/>
      <c r="AF780" s="843"/>
      <c r="AG780" s="843"/>
      <c r="AH780" s="843"/>
      <c r="AI780" s="843"/>
      <c r="AJ780" s="843"/>
      <c r="AK780" s="843"/>
      <c r="AL780" s="843"/>
      <c r="AM780" s="843"/>
      <c r="AN780" s="843"/>
    </row>
    <row r="781" spans="1:40" ht="15.75" customHeight="1">
      <c r="A781" s="843"/>
      <c r="B781" s="844"/>
      <c r="C781" s="845"/>
      <c r="D781" s="846"/>
      <c r="E781" s="843"/>
      <c r="F781" s="843"/>
      <c r="G781" s="843"/>
      <c r="H781" s="846"/>
      <c r="I781" s="846"/>
      <c r="J781" s="846"/>
      <c r="K781" s="847"/>
      <c r="L781" s="848"/>
      <c r="M781" s="843"/>
      <c r="N781" s="843"/>
      <c r="O781" s="843"/>
      <c r="P781" s="843"/>
      <c r="Q781" s="843"/>
      <c r="R781" s="843"/>
      <c r="S781" s="843"/>
      <c r="T781" s="843"/>
      <c r="U781" s="843"/>
      <c r="V781" s="843"/>
      <c r="W781" s="843"/>
      <c r="X781" s="843"/>
      <c r="Y781" s="843"/>
      <c r="Z781" s="1060"/>
      <c r="AA781" s="1060"/>
      <c r="AB781" s="843"/>
      <c r="AC781" s="843"/>
      <c r="AD781" s="843"/>
      <c r="AE781" s="843"/>
      <c r="AF781" s="843"/>
      <c r="AG781" s="843"/>
      <c r="AH781" s="843"/>
      <c r="AI781" s="843"/>
      <c r="AJ781" s="843"/>
      <c r="AK781" s="843"/>
      <c r="AL781" s="843"/>
      <c r="AM781" s="843"/>
      <c r="AN781" s="843"/>
    </row>
    <row r="782" spans="1:40" ht="15.75" customHeight="1">
      <c r="A782" s="843"/>
      <c r="B782" s="844"/>
      <c r="C782" s="845"/>
      <c r="D782" s="846"/>
      <c r="E782" s="843"/>
      <c r="F782" s="843"/>
      <c r="G782" s="843"/>
      <c r="H782" s="846"/>
      <c r="I782" s="846"/>
      <c r="J782" s="846"/>
      <c r="K782" s="847"/>
      <c r="L782" s="848"/>
      <c r="M782" s="843"/>
      <c r="N782" s="843"/>
      <c r="O782" s="843"/>
      <c r="P782" s="843"/>
      <c r="Q782" s="843"/>
      <c r="R782" s="843"/>
      <c r="S782" s="843"/>
      <c r="T782" s="843"/>
      <c r="U782" s="843"/>
      <c r="V782" s="843"/>
      <c r="W782" s="843"/>
      <c r="X782" s="843"/>
      <c r="Y782" s="843"/>
      <c r="Z782" s="1060"/>
      <c r="AA782" s="1060"/>
      <c r="AB782" s="843"/>
      <c r="AC782" s="843"/>
      <c r="AD782" s="843"/>
      <c r="AE782" s="843"/>
      <c r="AF782" s="843"/>
      <c r="AG782" s="843"/>
      <c r="AH782" s="843"/>
      <c r="AI782" s="843"/>
      <c r="AJ782" s="843"/>
      <c r="AK782" s="843"/>
      <c r="AL782" s="843"/>
      <c r="AM782" s="843"/>
      <c r="AN782" s="843"/>
    </row>
    <row r="783" spans="1:40" ht="15.75" customHeight="1">
      <c r="A783" s="843"/>
      <c r="B783" s="844"/>
      <c r="C783" s="845"/>
      <c r="D783" s="846"/>
      <c r="E783" s="843"/>
      <c r="F783" s="843"/>
      <c r="G783" s="843"/>
      <c r="H783" s="846"/>
      <c r="I783" s="846"/>
      <c r="J783" s="846"/>
      <c r="K783" s="847"/>
      <c r="L783" s="848"/>
      <c r="M783" s="843"/>
      <c r="N783" s="843"/>
      <c r="O783" s="843"/>
      <c r="P783" s="843"/>
      <c r="Q783" s="843"/>
      <c r="R783" s="843"/>
      <c r="S783" s="843"/>
      <c r="T783" s="843"/>
      <c r="U783" s="843"/>
      <c r="V783" s="843"/>
      <c r="W783" s="843"/>
      <c r="X783" s="843"/>
      <c r="Y783" s="843"/>
      <c r="Z783" s="1060"/>
      <c r="AA783" s="1060"/>
      <c r="AB783" s="843"/>
      <c r="AC783" s="843"/>
      <c r="AD783" s="843"/>
      <c r="AE783" s="843"/>
      <c r="AF783" s="843"/>
      <c r="AG783" s="843"/>
      <c r="AH783" s="843"/>
      <c r="AI783" s="843"/>
      <c r="AJ783" s="843"/>
      <c r="AK783" s="843"/>
      <c r="AL783" s="843"/>
      <c r="AM783" s="843"/>
      <c r="AN783" s="843"/>
    </row>
    <row r="784" spans="1:40" ht="15.75" customHeight="1">
      <c r="A784" s="843"/>
      <c r="B784" s="844"/>
      <c r="C784" s="845"/>
      <c r="D784" s="846"/>
      <c r="E784" s="843"/>
      <c r="F784" s="843"/>
      <c r="G784" s="843"/>
      <c r="H784" s="846"/>
      <c r="I784" s="846"/>
      <c r="J784" s="846"/>
      <c r="K784" s="847"/>
      <c r="L784" s="848"/>
      <c r="M784" s="843"/>
      <c r="N784" s="843"/>
      <c r="O784" s="843"/>
      <c r="P784" s="843"/>
      <c r="Q784" s="843"/>
      <c r="R784" s="843"/>
      <c r="S784" s="843"/>
      <c r="T784" s="843"/>
      <c r="U784" s="843"/>
      <c r="V784" s="843"/>
      <c r="W784" s="843"/>
      <c r="X784" s="843"/>
      <c r="Y784" s="843"/>
      <c r="Z784" s="1060"/>
      <c r="AA784" s="1060"/>
      <c r="AB784" s="843"/>
      <c r="AC784" s="843"/>
      <c r="AD784" s="843"/>
      <c r="AE784" s="843"/>
      <c r="AF784" s="843"/>
      <c r="AG784" s="843"/>
      <c r="AH784" s="843"/>
      <c r="AI784" s="843"/>
      <c r="AJ784" s="843"/>
      <c r="AK784" s="843"/>
      <c r="AL784" s="843"/>
      <c r="AM784" s="843"/>
      <c r="AN784" s="843"/>
    </row>
    <row r="785" spans="1:40" ht="15.75" customHeight="1">
      <c r="A785" s="843"/>
      <c r="B785" s="844"/>
      <c r="C785" s="845"/>
      <c r="D785" s="846"/>
      <c r="E785" s="843"/>
      <c r="F785" s="843"/>
      <c r="G785" s="843"/>
      <c r="H785" s="846"/>
      <c r="I785" s="846"/>
      <c r="J785" s="846"/>
      <c r="K785" s="847"/>
      <c r="L785" s="848"/>
      <c r="M785" s="843"/>
      <c r="N785" s="843"/>
      <c r="O785" s="843"/>
      <c r="P785" s="843"/>
      <c r="Q785" s="843"/>
      <c r="R785" s="843"/>
      <c r="S785" s="843"/>
      <c r="T785" s="843"/>
      <c r="U785" s="843"/>
      <c r="V785" s="843"/>
      <c r="W785" s="843"/>
      <c r="X785" s="843"/>
      <c r="Y785" s="843"/>
      <c r="Z785" s="1060"/>
      <c r="AA785" s="1060"/>
      <c r="AB785" s="843"/>
      <c r="AC785" s="843"/>
      <c r="AD785" s="843"/>
      <c r="AE785" s="843"/>
      <c r="AF785" s="843"/>
      <c r="AG785" s="843"/>
      <c r="AH785" s="843"/>
      <c r="AI785" s="843"/>
      <c r="AJ785" s="843"/>
      <c r="AK785" s="843"/>
      <c r="AL785" s="843"/>
      <c r="AM785" s="843"/>
      <c r="AN785" s="843"/>
    </row>
    <row r="786" spans="1:40" ht="15.75" customHeight="1">
      <c r="A786" s="843"/>
      <c r="B786" s="844"/>
      <c r="C786" s="845"/>
      <c r="D786" s="846"/>
      <c r="E786" s="843"/>
      <c r="F786" s="843"/>
      <c r="G786" s="843"/>
      <c r="H786" s="846"/>
      <c r="I786" s="846"/>
      <c r="J786" s="846"/>
      <c r="K786" s="847"/>
      <c r="L786" s="848"/>
      <c r="M786" s="843"/>
      <c r="N786" s="843"/>
      <c r="O786" s="843"/>
      <c r="P786" s="843"/>
      <c r="Q786" s="843"/>
      <c r="R786" s="843"/>
      <c r="S786" s="843"/>
      <c r="T786" s="843"/>
      <c r="U786" s="843"/>
      <c r="V786" s="843"/>
      <c r="W786" s="843"/>
      <c r="X786" s="843"/>
      <c r="Y786" s="843"/>
      <c r="Z786" s="1060"/>
      <c r="AA786" s="1060"/>
      <c r="AB786" s="843"/>
      <c r="AC786" s="843"/>
      <c r="AD786" s="843"/>
      <c r="AE786" s="843"/>
      <c r="AF786" s="843"/>
      <c r="AG786" s="843"/>
      <c r="AH786" s="843"/>
      <c r="AI786" s="843"/>
      <c r="AJ786" s="843"/>
      <c r="AK786" s="843"/>
      <c r="AL786" s="843"/>
      <c r="AM786" s="843"/>
      <c r="AN786" s="843"/>
    </row>
    <row r="787" spans="1:40" ht="15.75" customHeight="1">
      <c r="A787" s="843"/>
      <c r="B787" s="844"/>
      <c r="C787" s="845"/>
      <c r="D787" s="846"/>
      <c r="E787" s="843"/>
      <c r="F787" s="843"/>
      <c r="G787" s="843"/>
      <c r="H787" s="846"/>
      <c r="I787" s="846"/>
      <c r="J787" s="846"/>
      <c r="K787" s="847"/>
      <c r="L787" s="848"/>
      <c r="M787" s="843"/>
      <c r="N787" s="843"/>
      <c r="O787" s="843"/>
      <c r="P787" s="843"/>
      <c r="Q787" s="843"/>
      <c r="R787" s="843"/>
      <c r="S787" s="843"/>
      <c r="T787" s="843"/>
      <c r="U787" s="843"/>
      <c r="V787" s="843"/>
      <c r="W787" s="843"/>
      <c r="X787" s="843"/>
      <c r="Y787" s="843"/>
      <c r="Z787" s="1060"/>
      <c r="AA787" s="1060"/>
      <c r="AB787" s="843"/>
      <c r="AC787" s="843"/>
      <c r="AD787" s="843"/>
      <c r="AE787" s="843"/>
      <c r="AF787" s="843"/>
      <c r="AG787" s="843"/>
      <c r="AH787" s="843"/>
      <c r="AI787" s="843"/>
      <c r="AJ787" s="843"/>
      <c r="AK787" s="843"/>
      <c r="AL787" s="843"/>
      <c r="AM787" s="843"/>
      <c r="AN787" s="843"/>
    </row>
    <row r="788" spans="1:40" ht="15.75" customHeight="1">
      <c r="A788" s="843"/>
      <c r="B788" s="844"/>
      <c r="C788" s="845"/>
      <c r="D788" s="846"/>
      <c r="E788" s="843"/>
      <c r="F788" s="843"/>
      <c r="G788" s="843"/>
      <c r="H788" s="846"/>
      <c r="I788" s="846"/>
      <c r="J788" s="846"/>
      <c r="K788" s="847"/>
      <c r="L788" s="848"/>
      <c r="M788" s="843"/>
      <c r="N788" s="843"/>
      <c r="O788" s="843"/>
      <c r="P788" s="843"/>
      <c r="Q788" s="843"/>
      <c r="R788" s="843"/>
      <c r="S788" s="843"/>
      <c r="T788" s="843"/>
      <c r="U788" s="843"/>
      <c r="V788" s="843"/>
      <c r="W788" s="843"/>
      <c r="X788" s="843"/>
      <c r="Y788" s="843"/>
      <c r="Z788" s="1060"/>
      <c r="AA788" s="1060"/>
      <c r="AB788" s="843"/>
      <c r="AC788" s="843"/>
      <c r="AD788" s="843"/>
      <c r="AE788" s="843"/>
      <c r="AF788" s="843"/>
      <c r="AG788" s="843"/>
      <c r="AH788" s="843"/>
      <c r="AI788" s="843"/>
      <c r="AJ788" s="843"/>
      <c r="AK788" s="843"/>
      <c r="AL788" s="843"/>
      <c r="AM788" s="843"/>
      <c r="AN788" s="843"/>
    </row>
    <row r="789" spans="1:40" ht="15.75" customHeight="1">
      <c r="A789" s="843"/>
      <c r="B789" s="844"/>
      <c r="C789" s="845"/>
      <c r="D789" s="846"/>
      <c r="E789" s="843"/>
      <c r="F789" s="843"/>
      <c r="G789" s="843"/>
      <c r="H789" s="846"/>
      <c r="I789" s="846"/>
      <c r="J789" s="846"/>
      <c r="K789" s="847"/>
      <c r="L789" s="848"/>
      <c r="M789" s="843"/>
      <c r="N789" s="843"/>
      <c r="O789" s="843"/>
      <c r="P789" s="843"/>
      <c r="Q789" s="843"/>
      <c r="R789" s="843"/>
      <c r="S789" s="843"/>
      <c r="T789" s="843"/>
      <c r="U789" s="843"/>
      <c r="V789" s="843"/>
      <c r="W789" s="843"/>
      <c r="X789" s="843"/>
      <c r="Y789" s="843"/>
      <c r="Z789" s="1060"/>
      <c r="AA789" s="1060"/>
      <c r="AB789" s="843"/>
      <c r="AC789" s="843"/>
      <c r="AD789" s="843"/>
      <c r="AE789" s="843"/>
      <c r="AF789" s="843"/>
      <c r="AG789" s="843"/>
      <c r="AH789" s="843"/>
      <c r="AI789" s="843"/>
      <c r="AJ789" s="843"/>
      <c r="AK789" s="843"/>
      <c r="AL789" s="843"/>
      <c r="AM789" s="843"/>
      <c r="AN789" s="843"/>
    </row>
    <row r="790" spans="1:40" ht="15.75" customHeight="1">
      <c r="A790" s="843"/>
      <c r="B790" s="844"/>
      <c r="C790" s="845"/>
      <c r="D790" s="846"/>
      <c r="E790" s="843"/>
      <c r="F790" s="843"/>
      <c r="G790" s="843"/>
      <c r="H790" s="846"/>
      <c r="I790" s="846"/>
      <c r="J790" s="846"/>
      <c r="K790" s="847"/>
      <c r="L790" s="848"/>
      <c r="M790" s="843"/>
      <c r="N790" s="843"/>
      <c r="O790" s="843"/>
      <c r="P790" s="843"/>
      <c r="Q790" s="843"/>
      <c r="R790" s="843"/>
      <c r="S790" s="843"/>
      <c r="T790" s="843"/>
      <c r="U790" s="843"/>
      <c r="V790" s="843"/>
      <c r="W790" s="843"/>
      <c r="X790" s="843"/>
      <c r="Y790" s="843"/>
      <c r="Z790" s="1060"/>
      <c r="AA790" s="1060"/>
      <c r="AB790" s="843"/>
      <c r="AC790" s="843"/>
      <c r="AD790" s="843"/>
      <c r="AE790" s="843"/>
      <c r="AF790" s="843"/>
      <c r="AG790" s="843"/>
      <c r="AH790" s="843"/>
      <c r="AI790" s="843"/>
      <c r="AJ790" s="843"/>
      <c r="AK790" s="843"/>
      <c r="AL790" s="843"/>
      <c r="AM790" s="843"/>
      <c r="AN790" s="843"/>
    </row>
    <row r="791" spans="1:40" ht="15.75" customHeight="1">
      <c r="A791" s="843"/>
      <c r="B791" s="844"/>
      <c r="C791" s="845"/>
      <c r="D791" s="846"/>
      <c r="E791" s="843"/>
      <c r="F791" s="843"/>
      <c r="G791" s="843"/>
      <c r="H791" s="846"/>
      <c r="I791" s="846"/>
      <c r="J791" s="846"/>
      <c r="K791" s="847"/>
      <c r="L791" s="848"/>
      <c r="M791" s="843"/>
      <c r="N791" s="843"/>
      <c r="O791" s="843"/>
      <c r="P791" s="843"/>
      <c r="Q791" s="843"/>
      <c r="R791" s="843"/>
      <c r="S791" s="843"/>
      <c r="T791" s="843"/>
      <c r="U791" s="843"/>
      <c r="V791" s="843"/>
      <c r="W791" s="843"/>
      <c r="X791" s="843"/>
      <c r="Y791" s="843"/>
      <c r="Z791" s="1060"/>
      <c r="AA791" s="1060"/>
      <c r="AB791" s="843"/>
      <c r="AC791" s="843"/>
      <c r="AD791" s="843"/>
      <c r="AE791" s="843"/>
      <c r="AF791" s="843"/>
      <c r="AG791" s="843"/>
      <c r="AH791" s="843"/>
      <c r="AI791" s="843"/>
      <c r="AJ791" s="843"/>
      <c r="AK791" s="843"/>
      <c r="AL791" s="843"/>
      <c r="AM791" s="843"/>
      <c r="AN791" s="843"/>
    </row>
    <row r="792" spans="1:40" ht="15.75" customHeight="1">
      <c r="A792" s="843"/>
      <c r="B792" s="844"/>
      <c r="C792" s="845"/>
      <c r="D792" s="846"/>
      <c r="E792" s="843"/>
      <c r="F792" s="843"/>
      <c r="G792" s="843"/>
      <c r="H792" s="846"/>
      <c r="I792" s="846"/>
      <c r="J792" s="846"/>
      <c r="K792" s="847"/>
      <c r="L792" s="848"/>
      <c r="M792" s="843"/>
      <c r="N792" s="843"/>
      <c r="O792" s="843"/>
      <c r="P792" s="843"/>
      <c r="Q792" s="843"/>
      <c r="R792" s="843"/>
      <c r="S792" s="843"/>
      <c r="T792" s="843"/>
      <c r="U792" s="843"/>
      <c r="V792" s="843"/>
      <c r="W792" s="843"/>
      <c r="X792" s="843"/>
      <c r="Y792" s="843"/>
      <c r="Z792" s="1060"/>
      <c r="AA792" s="1060"/>
      <c r="AB792" s="843"/>
      <c r="AC792" s="843"/>
      <c r="AD792" s="843"/>
      <c r="AE792" s="843"/>
      <c r="AF792" s="843"/>
      <c r="AG792" s="843"/>
      <c r="AH792" s="843"/>
      <c r="AI792" s="843"/>
      <c r="AJ792" s="843"/>
      <c r="AK792" s="843"/>
      <c r="AL792" s="843"/>
      <c r="AM792" s="843"/>
      <c r="AN792" s="843"/>
    </row>
    <row r="793" spans="1:40" ht="15.75" customHeight="1">
      <c r="A793" s="843"/>
      <c r="B793" s="844"/>
      <c r="C793" s="845"/>
      <c r="D793" s="846"/>
      <c r="E793" s="843"/>
      <c r="F793" s="843"/>
      <c r="G793" s="843"/>
      <c r="H793" s="846"/>
      <c r="I793" s="846"/>
      <c r="J793" s="846"/>
      <c r="K793" s="847"/>
      <c r="L793" s="848"/>
      <c r="M793" s="843"/>
      <c r="N793" s="843"/>
      <c r="O793" s="843"/>
      <c r="P793" s="843"/>
      <c r="Q793" s="843"/>
      <c r="R793" s="843"/>
      <c r="S793" s="843"/>
      <c r="T793" s="843"/>
      <c r="U793" s="843"/>
      <c r="V793" s="843"/>
      <c r="W793" s="843"/>
      <c r="X793" s="843"/>
      <c r="Y793" s="843"/>
      <c r="Z793" s="1060"/>
      <c r="AA793" s="1060"/>
      <c r="AB793" s="843"/>
      <c r="AC793" s="843"/>
      <c r="AD793" s="843"/>
      <c r="AE793" s="843"/>
      <c r="AF793" s="843"/>
      <c r="AG793" s="843"/>
      <c r="AH793" s="843"/>
      <c r="AI793" s="843"/>
      <c r="AJ793" s="843"/>
      <c r="AK793" s="843"/>
      <c r="AL793" s="843"/>
      <c r="AM793" s="843"/>
      <c r="AN793" s="843"/>
    </row>
    <row r="794" spans="1:40" ht="15.75" customHeight="1">
      <c r="A794" s="843"/>
      <c r="B794" s="844"/>
      <c r="C794" s="845"/>
      <c r="D794" s="846"/>
      <c r="E794" s="843"/>
      <c r="F794" s="843"/>
      <c r="G794" s="843"/>
      <c r="H794" s="846"/>
      <c r="I794" s="846"/>
      <c r="J794" s="846"/>
      <c r="K794" s="847"/>
      <c r="L794" s="848"/>
      <c r="M794" s="843"/>
      <c r="N794" s="843"/>
      <c r="O794" s="843"/>
      <c r="P794" s="843"/>
      <c r="Q794" s="843"/>
      <c r="R794" s="843"/>
      <c r="S794" s="843"/>
      <c r="T794" s="843"/>
      <c r="U794" s="843"/>
      <c r="V794" s="843"/>
      <c r="W794" s="843"/>
      <c r="X794" s="843"/>
      <c r="Y794" s="843"/>
      <c r="Z794" s="1060"/>
      <c r="AA794" s="1060"/>
      <c r="AB794" s="843"/>
      <c r="AC794" s="843"/>
      <c r="AD794" s="843"/>
      <c r="AE794" s="843"/>
      <c r="AF794" s="843"/>
      <c r="AG794" s="843"/>
      <c r="AH794" s="843"/>
      <c r="AI794" s="843"/>
      <c r="AJ794" s="843"/>
      <c r="AK794" s="843"/>
      <c r="AL794" s="843"/>
      <c r="AM794" s="843"/>
      <c r="AN794" s="843"/>
    </row>
    <row r="795" spans="1:40" ht="15.75" customHeight="1">
      <c r="A795" s="843"/>
      <c r="B795" s="844"/>
      <c r="C795" s="845"/>
      <c r="D795" s="846"/>
      <c r="E795" s="843"/>
      <c r="F795" s="843"/>
      <c r="G795" s="843"/>
      <c r="H795" s="846"/>
      <c r="I795" s="846"/>
      <c r="J795" s="846"/>
      <c r="K795" s="847"/>
      <c r="L795" s="848"/>
      <c r="M795" s="843"/>
      <c r="N795" s="843"/>
      <c r="O795" s="843"/>
      <c r="P795" s="843"/>
      <c r="Q795" s="843"/>
      <c r="R795" s="843"/>
      <c r="S795" s="843"/>
      <c r="T795" s="843"/>
      <c r="U795" s="843"/>
      <c r="V795" s="843"/>
      <c r="W795" s="843"/>
      <c r="X795" s="843"/>
      <c r="Y795" s="843"/>
      <c r="Z795" s="1060"/>
      <c r="AA795" s="1060"/>
      <c r="AB795" s="843"/>
      <c r="AC795" s="843"/>
      <c r="AD795" s="843"/>
      <c r="AE795" s="843"/>
      <c r="AF795" s="843"/>
      <c r="AG795" s="843"/>
      <c r="AH795" s="843"/>
      <c r="AI795" s="843"/>
      <c r="AJ795" s="843"/>
      <c r="AK795" s="843"/>
      <c r="AL795" s="843"/>
      <c r="AM795" s="843"/>
      <c r="AN795" s="843"/>
    </row>
    <row r="796" spans="1:40" ht="15.75" customHeight="1">
      <c r="A796" s="843"/>
      <c r="B796" s="844"/>
      <c r="C796" s="845"/>
      <c r="D796" s="846"/>
      <c r="E796" s="843"/>
      <c r="F796" s="843"/>
      <c r="G796" s="843"/>
      <c r="H796" s="846"/>
      <c r="I796" s="846"/>
      <c r="J796" s="846"/>
      <c r="K796" s="847"/>
      <c r="L796" s="848"/>
      <c r="M796" s="843"/>
      <c r="N796" s="843"/>
      <c r="O796" s="843"/>
      <c r="P796" s="843"/>
      <c r="Q796" s="843"/>
      <c r="R796" s="843"/>
      <c r="S796" s="843"/>
      <c r="T796" s="843"/>
      <c r="U796" s="843"/>
      <c r="V796" s="843"/>
      <c r="W796" s="843"/>
      <c r="X796" s="843"/>
      <c r="Y796" s="843"/>
      <c r="Z796" s="1060"/>
      <c r="AA796" s="1060"/>
      <c r="AB796" s="843"/>
      <c r="AC796" s="843"/>
      <c r="AD796" s="843"/>
      <c r="AE796" s="843"/>
      <c r="AF796" s="843"/>
      <c r="AG796" s="843"/>
      <c r="AH796" s="843"/>
      <c r="AI796" s="843"/>
      <c r="AJ796" s="843"/>
      <c r="AK796" s="843"/>
      <c r="AL796" s="843"/>
      <c r="AM796" s="843"/>
      <c r="AN796" s="843"/>
    </row>
    <row r="797" spans="1:40" ht="15.75" customHeight="1">
      <c r="A797" s="843"/>
      <c r="B797" s="844"/>
      <c r="C797" s="845"/>
      <c r="D797" s="846"/>
      <c r="E797" s="843"/>
      <c r="F797" s="843"/>
      <c r="G797" s="843"/>
      <c r="H797" s="846"/>
      <c r="I797" s="846"/>
      <c r="J797" s="846"/>
      <c r="K797" s="847"/>
      <c r="L797" s="848"/>
      <c r="M797" s="843"/>
      <c r="N797" s="843"/>
      <c r="O797" s="843"/>
      <c r="P797" s="843"/>
      <c r="Q797" s="843"/>
      <c r="R797" s="843"/>
      <c r="S797" s="843"/>
      <c r="T797" s="843"/>
      <c r="U797" s="843"/>
      <c r="V797" s="843"/>
      <c r="W797" s="843"/>
      <c r="X797" s="843"/>
      <c r="Y797" s="843"/>
      <c r="Z797" s="1060"/>
      <c r="AA797" s="1060"/>
      <c r="AB797" s="843"/>
      <c r="AC797" s="843"/>
      <c r="AD797" s="843"/>
      <c r="AE797" s="843"/>
      <c r="AF797" s="843"/>
      <c r="AG797" s="843"/>
      <c r="AH797" s="843"/>
      <c r="AI797" s="843"/>
      <c r="AJ797" s="843"/>
      <c r="AK797" s="843"/>
      <c r="AL797" s="843"/>
      <c r="AM797" s="843"/>
      <c r="AN797" s="843"/>
    </row>
    <row r="798" spans="1:40" ht="15.75" customHeight="1">
      <c r="A798" s="843"/>
      <c r="B798" s="844"/>
      <c r="C798" s="845"/>
      <c r="D798" s="846"/>
      <c r="E798" s="843"/>
      <c r="F798" s="843"/>
      <c r="G798" s="843"/>
      <c r="H798" s="846"/>
      <c r="I798" s="846"/>
      <c r="J798" s="846"/>
      <c r="K798" s="847"/>
      <c r="L798" s="848"/>
      <c r="M798" s="843"/>
      <c r="N798" s="843"/>
      <c r="O798" s="843"/>
      <c r="P798" s="843"/>
      <c r="Q798" s="843"/>
      <c r="R798" s="843"/>
      <c r="S798" s="843"/>
      <c r="T798" s="843"/>
      <c r="U798" s="843"/>
      <c r="V798" s="843"/>
      <c r="W798" s="843"/>
      <c r="X798" s="843"/>
      <c r="Y798" s="843"/>
      <c r="Z798" s="1060"/>
      <c r="AA798" s="1060"/>
      <c r="AB798" s="843"/>
      <c r="AC798" s="843"/>
      <c r="AD798" s="843"/>
      <c r="AE798" s="843"/>
      <c r="AF798" s="843"/>
      <c r="AG798" s="843"/>
      <c r="AH798" s="843"/>
      <c r="AI798" s="843"/>
      <c r="AJ798" s="843"/>
      <c r="AK798" s="843"/>
      <c r="AL798" s="843"/>
      <c r="AM798" s="843"/>
      <c r="AN798" s="843"/>
    </row>
    <row r="799" spans="1:40" ht="15.75" customHeight="1">
      <c r="A799" s="843"/>
      <c r="B799" s="844"/>
      <c r="C799" s="845"/>
      <c r="D799" s="846"/>
      <c r="E799" s="843"/>
      <c r="F799" s="843"/>
      <c r="G799" s="843"/>
      <c r="H799" s="846"/>
      <c r="I799" s="846"/>
      <c r="J799" s="846"/>
      <c r="K799" s="847"/>
      <c r="L799" s="848"/>
      <c r="M799" s="843"/>
      <c r="N799" s="843"/>
      <c r="O799" s="843"/>
      <c r="P799" s="843"/>
      <c r="Q799" s="843"/>
      <c r="R799" s="843"/>
      <c r="S799" s="843"/>
      <c r="T799" s="843"/>
      <c r="U799" s="843"/>
      <c r="V799" s="843"/>
      <c r="W799" s="843"/>
      <c r="X799" s="843"/>
      <c r="Y799" s="843"/>
      <c r="Z799" s="1060"/>
      <c r="AA799" s="1060"/>
      <c r="AB799" s="843"/>
      <c r="AC799" s="843"/>
      <c r="AD799" s="843"/>
      <c r="AE799" s="843"/>
      <c r="AF799" s="843"/>
      <c r="AG799" s="843"/>
      <c r="AH799" s="843"/>
      <c r="AI799" s="843"/>
      <c r="AJ799" s="843"/>
      <c r="AK799" s="843"/>
      <c r="AL799" s="843"/>
      <c r="AM799" s="843"/>
      <c r="AN799" s="843"/>
    </row>
    <row r="800" spans="1:40" ht="15.75" customHeight="1">
      <c r="A800" s="843"/>
      <c r="B800" s="844"/>
      <c r="C800" s="845"/>
      <c r="D800" s="846"/>
      <c r="E800" s="843"/>
      <c r="F800" s="843"/>
      <c r="G800" s="843"/>
      <c r="H800" s="846"/>
      <c r="I800" s="846"/>
      <c r="J800" s="846"/>
      <c r="K800" s="847"/>
      <c r="L800" s="848"/>
      <c r="M800" s="843"/>
      <c r="N800" s="843"/>
      <c r="O800" s="843"/>
      <c r="P800" s="843"/>
      <c r="Q800" s="843"/>
      <c r="R800" s="843"/>
      <c r="S800" s="843"/>
      <c r="T800" s="843"/>
      <c r="U800" s="843"/>
      <c r="V800" s="843"/>
      <c r="W800" s="843"/>
      <c r="X800" s="843"/>
      <c r="Y800" s="843"/>
      <c r="Z800" s="1060"/>
      <c r="AA800" s="1060"/>
      <c r="AB800" s="843"/>
      <c r="AC800" s="843"/>
      <c r="AD800" s="843"/>
      <c r="AE800" s="843"/>
      <c r="AF800" s="843"/>
      <c r="AG800" s="843"/>
      <c r="AH800" s="843"/>
      <c r="AI800" s="843"/>
      <c r="AJ800" s="843"/>
      <c r="AK800" s="843"/>
      <c r="AL800" s="843"/>
      <c r="AM800" s="843"/>
      <c r="AN800" s="843"/>
    </row>
    <row r="801" spans="1:40" ht="15.75" customHeight="1">
      <c r="A801" s="843"/>
      <c r="B801" s="844"/>
      <c r="C801" s="845"/>
      <c r="D801" s="846"/>
      <c r="E801" s="843"/>
      <c r="F801" s="843"/>
      <c r="G801" s="843"/>
      <c r="H801" s="846"/>
      <c r="I801" s="846"/>
      <c r="J801" s="846"/>
      <c r="K801" s="847"/>
      <c r="L801" s="848"/>
      <c r="M801" s="843"/>
      <c r="N801" s="843"/>
      <c r="O801" s="843"/>
      <c r="P801" s="843"/>
      <c r="Q801" s="843"/>
      <c r="R801" s="843"/>
      <c r="S801" s="843"/>
      <c r="T801" s="843"/>
      <c r="U801" s="843"/>
      <c r="V801" s="843"/>
      <c r="W801" s="843"/>
      <c r="X801" s="843"/>
      <c r="Y801" s="843"/>
      <c r="Z801" s="1060"/>
      <c r="AA801" s="1060"/>
      <c r="AB801" s="843"/>
      <c r="AC801" s="843"/>
      <c r="AD801" s="843"/>
      <c r="AE801" s="843"/>
      <c r="AF801" s="843"/>
      <c r="AG801" s="843"/>
      <c r="AH801" s="843"/>
      <c r="AI801" s="843"/>
      <c r="AJ801" s="843"/>
      <c r="AK801" s="843"/>
      <c r="AL801" s="843"/>
      <c r="AM801" s="843"/>
      <c r="AN801" s="843"/>
    </row>
    <row r="802" spans="1:40" ht="15.75" customHeight="1">
      <c r="A802" s="843"/>
      <c r="B802" s="844"/>
      <c r="C802" s="845"/>
      <c r="D802" s="846"/>
      <c r="E802" s="843"/>
      <c r="F802" s="843"/>
      <c r="G802" s="843"/>
      <c r="H802" s="846"/>
      <c r="I802" s="846"/>
      <c r="J802" s="846"/>
      <c r="K802" s="847"/>
      <c r="L802" s="848"/>
      <c r="M802" s="843"/>
      <c r="N802" s="843"/>
      <c r="O802" s="843"/>
      <c r="P802" s="843"/>
      <c r="Q802" s="843"/>
      <c r="R802" s="843"/>
      <c r="S802" s="843"/>
      <c r="T802" s="843"/>
      <c r="U802" s="843"/>
      <c r="V802" s="843"/>
      <c r="W802" s="843"/>
      <c r="X802" s="843"/>
      <c r="Y802" s="843"/>
      <c r="Z802" s="1060"/>
      <c r="AA802" s="1060"/>
      <c r="AB802" s="843"/>
      <c r="AC802" s="843"/>
      <c r="AD802" s="843"/>
      <c r="AE802" s="843"/>
      <c r="AF802" s="843"/>
      <c r="AG802" s="843"/>
      <c r="AH802" s="843"/>
      <c r="AI802" s="843"/>
      <c r="AJ802" s="843"/>
      <c r="AK802" s="843"/>
      <c r="AL802" s="843"/>
      <c r="AM802" s="843"/>
      <c r="AN802" s="843"/>
    </row>
    <row r="803" spans="1:40" ht="15.75" customHeight="1">
      <c r="A803" s="843"/>
      <c r="B803" s="844"/>
      <c r="C803" s="845"/>
      <c r="D803" s="846"/>
      <c r="E803" s="843"/>
      <c r="F803" s="843"/>
      <c r="G803" s="843"/>
      <c r="H803" s="846"/>
      <c r="I803" s="846"/>
      <c r="J803" s="846"/>
      <c r="K803" s="847"/>
      <c r="L803" s="848"/>
      <c r="M803" s="843"/>
      <c r="N803" s="843"/>
      <c r="O803" s="843"/>
      <c r="P803" s="843"/>
      <c r="Q803" s="843"/>
      <c r="R803" s="843"/>
      <c r="S803" s="843"/>
      <c r="T803" s="843"/>
      <c r="U803" s="843"/>
      <c r="V803" s="843"/>
      <c r="W803" s="843"/>
      <c r="X803" s="843"/>
      <c r="Y803" s="843"/>
      <c r="Z803" s="1060"/>
      <c r="AA803" s="1060"/>
      <c r="AB803" s="843"/>
      <c r="AC803" s="843"/>
      <c r="AD803" s="843"/>
      <c r="AE803" s="843"/>
      <c r="AF803" s="843"/>
      <c r="AG803" s="843"/>
      <c r="AH803" s="843"/>
      <c r="AI803" s="843"/>
      <c r="AJ803" s="843"/>
      <c r="AK803" s="843"/>
      <c r="AL803" s="843"/>
      <c r="AM803" s="843"/>
      <c r="AN803" s="843"/>
    </row>
    <row r="804" spans="1:40" ht="15.75" customHeight="1">
      <c r="A804" s="843"/>
      <c r="B804" s="844"/>
      <c r="C804" s="845"/>
      <c r="D804" s="846"/>
      <c r="E804" s="843"/>
      <c r="F804" s="843"/>
      <c r="G804" s="843"/>
      <c r="H804" s="846"/>
      <c r="I804" s="846"/>
      <c r="J804" s="846"/>
      <c r="K804" s="847"/>
      <c r="L804" s="848"/>
      <c r="M804" s="843"/>
      <c r="N804" s="843"/>
      <c r="O804" s="843"/>
      <c r="P804" s="843"/>
      <c r="Q804" s="843"/>
      <c r="R804" s="843"/>
      <c r="S804" s="843"/>
      <c r="T804" s="843"/>
      <c r="U804" s="843"/>
      <c r="V804" s="843"/>
      <c r="W804" s="843"/>
      <c r="X804" s="843"/>
      <c r="Y804" s="843"/>
      <c r="Z804" s="1060"/>
      <c r="AA804" s="1060"/>
      <c r="AB804" s="843"/>
      <c r="AC804" s="843"/>
      <c r="AD804" s="843"/>
      <c r="AE804" s="843"/>
      <c r="AF804" s="843"/>
      <c r="AG804" s="843"/>
      <c r="AH804" s="843"/>
      <c r="AI804" s="843"/>
      <c r="AJ804" s="843"/>
      <c r="AK804" s="843"/>
      <c r="AL804" s="843"/>
      <c r="AM804" s="843"/>
      <c r="AN804" s="843"/>
    </row>
    <row r="805" spans="1:40" ht="15.75" customHeight="1">
      <c r="A805" s="843"/>
      <c r="B805" s="844"/>
      <c r="C805" s="845"/>
      <c r="D805" s="846"/>
      <c r="E805" s="843"/>
      <c r="F805" s="843"/>
      <c r="G805" s="843"/>
      <c r="H805" s="846"/>
      <c r="I805" s="846"/>
      <c r="J805" s="846"/>
      <c r="K805" s="847"/>
      <c r="L805" s="848"/>
      <c r="M805" s="843"/>
      <c r="N805" s="843"/>
      <c r="O805" s="843"/>
      <c r="P805" s="843"/>
      <c r="Q805" s="843"/>
      <c r="R805" s="843"/>
      <c r="S805" s="843"/>
      <c r="T805" s="843"/>
      <c r="U805" s="843"/>
      <c r="V805" s="843"/>
      <c r="W805" s="843"/>
      <c r="X805" s="843"/>
      <c r="Y805" s="843"/>
      <c r="Z805" s="1060"/>
      <c r="AA805" s="1060"/>
      <c r="AB805" s="843"/>
      <c r="AC805" s="843"/>
      <c r="AD805" s="843"/>
      <c r="AE805" s="843"/>
      <c r="AF805" s="843"/>
      <c r="AG805" s="843"/>
      <c r="AH805" s="843"/>
      <c r="AI805" s="843"/>
      <c r="AJ805" s="843"/>
      <c r="AK805" s="843"/>
      <c r="AL805" s="843"/>
      <c r="AM805" s="843"/>
      <c r="AN805" s="843"/>
    </row>
    <row r="806" spans="1:40" ht="15.75" customHeight="1">
      <c r="A806" s="843"/>
      <c r="B806" s="844"/>
      <c r="C806" s="845"/>
      <c r="D806" s="846"/>
      <c r="E806" s="843"/>
      <c r="F806" s="843"/>
      <c r="G806" s="843"/>
      <c r="H806" s="846"/>
      <c r="I806" s="846"/>
      <c r="J806" s="846"/>
      <c r="K806" s="847"/>
      <c r="L806" s="848"/>
      <c r="M806" s="843"/>
      <c r="N806" s="843"/>
      <c r="O806" s="843"/>
      <c r="P806" s="843"/>
      <c r="Q806" s="843"/>
      <c r="R806" s="843"/>
      <c r="S806" s="843"/>
      <c r="T806" s="843"/>
      <c r="U806" s="843"/>
      <c r="V806" s="843"/>
      <c r="W806" s="843"/>
      <c r="X806" s="843"/>
      <c r="Y806" s="843"/>
      <c r="Z806" s="1060"/>
      <c r="AA806" s="1060"/>
      <c r="AB806" s="843"/>
      <c r="AC806" s="843"/>
      <c r="AD806" s="843"/>
      <c r="AE806" s="843"/>
      <c r="AF806" s="843"/>
      <c r="AG806" s="843"/>
      <c r="AH806" s="843"/>
      <c r="AI806" s="843"/>
      <c r="AJ806" s="843"/>
      <c r="AK806" s="843"/>
      <c r="AL806" s="843"/>
      <c r="AM806" s="843"/>
      <c r="AN806" s="843"/>
    </row>
    <row r="807" spans="1:40" ht="15.75" customHeight="1">
      <c r="A807" s="843"/>
      <c r="B807" s="844"/>
      <c r="C807" s="845"/>
      <c r="D807" s="846"/>
      <c r="E807" s="843"/>
      <c r="F807" s="843"/>
      <c r="G807" s="843"/>
      <c r="H807" s="846"/>
      <c r="I807" s="846"/>
      <c r="J807" s="846"/>
      <c r="K807" s="847"/>
      <c r="L807" s="848"/>
      <c r="M807" s="843"/>
      <c r="N807" s="843"/>
      <c r="O807" s="843"/>
      <c r="P807" s="843"/>
      <c r="Q807" s="843"/>
      <c r="R807" s="843"/>
      <c r="S807" s="843"/>
      <c r="T807" s="843"/>
      <c r="U807" s="843"/>
      <c r="V807" s="843"/>
      <c r="W807" s="843"/>
      <c r="X807" s="843"/>
      <c r="Y807" s="843"/>
      <c r="Z807" s="1060"/>
      <c r="AA807" s="1060"/>
      <c r="AB807" s="843"/>
      <c r="AC807" s="843"/>
      <c r="AD807" s="843"/>
      <c r="AE807" s="843"/>
      <c r="AF807" s="843"/>
      <c r="AG807" s="843"/>
      <c r="AH807" s="843"/>
      <c r="AI807" s="843"/>
      <c r="AJ807" s="843"/>
      <c r="AK807" s="843"/>
      <c r="AL807" s="843"/>
      <c r="AM807" s="843"/>
      <c r="AN807" s="843"/>
    </row>
    <row r="808" spans="1:40" ht="15.75" customHeight="1">
      <c r="A808" s="843"/>
      <c r="B808" s="844"/>
      <c r="C808" s="845"/>
      <c r="D808" s="846"/>
      <c r="E808" s="843"/>
      <c r="F808" s="843"/>
      <c r="G808" s="843"/>
      <c r="H808" s="846"/>
      <c r="I808" s="846"/>
      <c r="J808" s="846"/>
      <c r="K808" s="847"/>
      <c r="L808" s="848"/>
      <c r="M808" s="843"/>
      <c r="N808" s="843"/>
      <c r="O808" s="843"/>
      <c r="P808" s="843"/>
      <c r="Q808" s="843"/>
      <c r="R808" s="843"/>
      <c r="S808" s="843"/>
      <c r="T808" s="843"/>
      <c r="U808" s="843"/>
      <c r="V808" s="843"/>
      <c r="W808" s="843"/>
      <c r="X808" s="843"/>
      <c r="Y808" s="843"/>
      <c r="Z808" s="1060"/>
      <c r="AA808" s="1060"/>
      <c r="AB808" s="843"/>
      <c r="AC808" s="843"/>
      <c r="AD808" s="843"/>
      <c r="AE808" s="843"/>
      <c r="AF808" s="843"/>
      <c r="AG808" s="843"/>
      <c r="AH808" s="843"/>
      <c r="AI808" s="843"/>
      <c r="AJ808" s="843"/>
      <c r="AK808" s="843"/>
      <c r="AL808" s="843"/>
      <c r="AM808" s="843"/>
      <c r="AN808" s="843"/>
    </row>
    <row r="809" spans="1:40" ht="15.75" customHeight="1">
      <c r="A809" s="843"/>
      <c r="B809" s="844"/>
      <c r="C809" s="845"/>
      <c r="D809" s="846"/>
      <c r="E809" s="843"/>
      <c r="F809" s="843"/>
      <c r="G809" s="843"/>
      <c r="H809" s="846"/>
      <c r="I809" s="846"/>
      <c r="J809" s="846"/>
      <c r="K809" s="847"/>
      <c r="L809" s="848"/>
      <c r="M809" s="843"/>
      <c r="N809" s="843"/>
      <c r="O809" s="843"/>
      <c r="P809" s="843"/>
      <c r="Q809" s="843"/>
      <c r="R809" s="843"/>
      <c r="S809" s="843"/>
      <c r="T809" s="843"/>
      <c r="U809" s="843"/>
      <c r="V809" s="843"/>
      <c r="W809" s="843"/>
      <c r="X809" s="843"/>
      <c r="Y809" s="843"/>
      <c r="Z809" s="1060"/>
      <c r="AA809" s="1060"/>
      <c r="AB809" s="843"/>
      <c r="AC809" s="843"/>
      <c r="AD809" s="843"/>
      <c r="AE809" s="843"/>
      <c r="AF809" s="843"/>
      <c r="AG809" s="843"/>
      <c r="AH809" s="843"/>
      <c r="AI809" s="843"/>
      <c r="AJ809" s="843"/>
      <c r="AK809" s="843"/>
      <c r="AL809" s="843"/>
      <c r="AM809" s="843"/>
      <c r="AN809" s="843"/>
    </row>
    <row r="810" spans="1:40" ht="15.75" customHeight="1">
      <c r="A810" s="843"/>
      <c r="B810" s="844"/>
      <c r="C810" s="845"/>
      <c r="D810" s="846"/>
      <c r="E810" s="843"/>
      <c r="F810" s="843"/>
      <c r="G810" s="843"/>
      <c r="H810" s="846"/>
      <c r="I810" s="846"/>
      <c r="J810" s="846"/>
      <c r="K810" s="847"/>
      <c r="L810" s="848"/>
      <c r="M810" s="843"/>
      <c r="N810" s="843"/>
      <c r="O810" s="843"/>
      <c r="P810" s="843"/>
      <c r="Q810" s="843"/>
      <c r="R810" s="843"/>
      <c r="S810" s="843"/>
      <c r="T810" s="843"/>
      <c r="U810" s="843"/>
      <c r="V810" s="843"/>
      <c r="W810" s="843"/>
      <c r="X810" s="843"/>
      <c r="Y810" s="843"/>
      <c r="Z810" s="1060"/>
      <c r="AA810" s="1060"/>
      <c r="AB810" s="843"/>
      <c r="AC810" s="843"/>
      <c r="AD810" s="843"/>
      <c r="AE810" s="843"/>
      <c r="AF810" s="843"/>
      <c r="AG810" s="843"/>
      <c r="AH810" s="843"/>
      <c r="AI810" s="843"/>
      <c r="AJ810" s="843"/>
      <c r="AK810" s="843"/>
      <c r="AL810" s="843"/>
      <c r="AM810" s="843"/>
      <c r="AN810" s="843"/>
    </row>
    <row r="811" spans="1:40" ht="15.75" customHeight="1">
      <c r="A811" s="843"/>
      <c r="B811" s="844"/>
      <c r="C811" s="845"/>
      <c r="D811" s="846"/>
      <c r="E811" s="843"/>
      <c r="F811" s="843"/>
      <c r="G811" s="843"/>
      <c r="H811" s="846"/>
      <c r="I811" s="846"/>
      <c r="J811" s="846"/>
      <c r="K811" s="847"/>
      <c r="L811" s="848"/>
      <c r="M811" s="843"/>
      <c r="N811" s="843"/>
      <c r="O811" s="843"/>
      <c r="P811" s="843"/>
      <c r="Q811" s="843"/>
      <c r="R811" s="843"/>
      <c r="S811" s="843"/>
      <c r="T811" s="843"/>
      <c r="U811" s="843"/>
      <c r="V811" s="843"/>
      <c r="W811" s="843"/>
      <c r="X811" s="843"/>
      <c r="Y811" s="843"/>
      <c r="Z811" s="1060"/>
      <c r="AA811" s="1060"/>
      <c r="AB811" s="843"/>
      <c r="AC811" s="843"/>
      <c r="AD811" s="843"/>
      <c r="AE811" s="843"/>
      <c r="AF811" s="843"/>
      <c r="AG811" s="843"/>
      <c r="AH811" s="843"/>
      <c r="AI811" s="843"/>
      <c r="AJ811" s="843"/>
      <c r="AK811" s="843"/>
      <c r="AL811" s="843"/>
      <c r="AM811" s="843"/>
      <c r="AN811" s="843"/>
    </row>
    <row r="812" spans="1:40" ht="15.75" customHeight="1">
      <c r="A812" s="843"/>
      <c r="B812" s="844"/>
      <c r="C812" s="845"/>
      <c r="D812" s="846"/>
      <c r="E812" s="843"/>
      <c r="F812" s="843"/>
      <c r="G812" s="843"/>
      <c r="H812" s="846"/>
      <c r="I812" s="846"/>
      <c r="J812" s="846"/>
      <c r="K812" s="847"/>
      <c r="L812" s="848"/>
      <c r="M812" s="843"/>
      <c r="N812" s="843"/>
      <c r="O812" s="843"/>
      <c r="P812" s="843"/>
      <c r="Q812" s="843"/>
      <c r="R812" s="843"/>
      <c r="S812" s="843"/>
      <c r="T812" s="843"/>
      <c r="U812" s="843"/>
      <c r="V812" s="843"/>
      <c r="W812" s="843"/>
      <c r="X812" s="843"/>
      <c r="Y812" s="843"/>
      <c r="Z812" s="1060"/>
      <c r="AA812" s="1060"/>
      <c r="AB812" s="843"/>
      <c r="AC812" s="843"/>
      <c r="AD812" s="843"/>
      <c r="AE812" s="843"/>
      <c r="AF812" s="843"/>
      <c r="AG812" s="843"/>
      <c r="AH812" s="843"/>
      <c r="AI812" s="843"/>
      <c r="AJ812" s="843"/>
      <c r="AK812" s="843"/>
      <c r="AL812" s="843"/>
      <c r="AM812" s="843"/>
      <c r="AN812" s="843"/>
    </row>
    <row r="813" spans="1:40" ht="15.75" customHeight="1">
      <c r="A813" s="843"/>
      <c r="B813" s="844"/>
      <c r="C813" s="845"/>
      <c r="D813" s="846"/>
      <c r="E813" s="843"/>
      <c r="F813" s="843"/>
      <c r="G813" s="843"/>
      <c r="H813" s="846"/>
      <c r="I813" s="846"/>
      <c r="J813" s="846"/>
      <c r="K813" s="847"/>
      <c r="L813" s="848"/>
      <c r="M813" s="843"/>
      <c r="N813" s="843"/>
      <c r="O813" s="843"/>
      <c r="P813" s="843"/>
      <c r="Q813" s="843"/>
      <c r="R813" s="843"/>
      <c r="S813" s="843"/>
      <c r="T813" s="843"/>
      <c r="U813" s="843"/>
      <c r="V813" s="843"/>
      <c r="W813" s="843"/>
      <c r="X813" s="843"/>
      <c r="Y813" s="843"/>
      <c r="Z813" s="1060"/>
      <c r="AA813" s="1060"/>
      <c r="AB813" s="843"/>
      <c r="AC813" s="843"/>
      <c r="AD813" s="843"/>
      <c r="AE813" s="843"/>
      <c r="AF813" s="843"/>
      <c r="AG813" s="843"/>
      <c r="AH813" s="843"/>
      <c r="AI813" s="843"/>
      <c r="AJ813" s="843"/>
      <c r="AK813" s="843"/>
      <c r="AL813" s="843"/>
      <c r="AM813" s="843"/>
      <c r="AN813" s="843"/>
    </row>
    <row r="814" spans="1:40" ht="15.75" customHeight="1">
      <c r="A814" s="843"/>
      <c r="B814" s="844"/>
      <c r="C814" s="845"/>
      <c r="D814" s="846"/>
      <c r="E814" s="843"/>
      <c r="F814" s="843"/>
      <c r="G814" s="843"/>
      <c r="H814" s="846"/>
      <c r="I814" s="846"/>
      <c r="J814" s="846"/>
      <c r="K814" s="847"/>
      <c r="L814" s="848"/>
      <c r="M814" s="843"/>
      <c r="N814" s="843"/>
      <c r="O814" s="843"/>
      <c r="P814" s="843"/>
      <c r="Q814" s="843"/>
      <c r="R814" s="843"/>
      <c r="S814" s="843"/>
      <c r="T814" s="843"/>
      <c r="U814" s="843"/>
      <c r="V814" s="843"/>
      <c r="W814" s="843"/>
      <c r="X814" s="843"/>
      <c r="Y814" s="843"/>
      <c r="Z814" s="1060"/>
      <c r="AA814" s="1060"/>
      <c r="AB814" s="843"/>
      <c r="AC814" s="843"/>
      <c r="AD814" s="843"/>
      <c r="AE814" s="843"/>
      <c r="AF814" s="843"/>
      <c r="AG814" s="843"/>
      <c r="AH814" s="843"/>
      <c r="AI814" s="843"/>
      <c r="AJ814" s="843"/>
      <c r="AK814" s="843"/>
      <c r="AL814" s="843"/>
      <c r="AM814" s="843"/>
      <c r="AN814" s="843"/>
    </row>
    <row r="815" spans="1:40" ht="15.75" customHeight="1">
      <c r="A815" s="843"/>
      <c r="B815" s="844"/>
      <c r="C815" s="845"/>
      <c r="D815" s="846"/>
      <c r="E815" s="843"/>
      <c r="F815" s="843"/>
      <c r="G815" s="843"/>
      <c r="H815" s="846"/>
      <c r="I815" s="846"/>
      <c r="J815" s="846"/>
      <c r="K815" s="847"/>
      <c r="L815" s="848"/>
      <c r="M815" s="843"/>
      <c r="N815" s="843"/>
      <c r="O815" s="843"/>
      <c r="P815" s="843"/>
      <c r="Q815" s="843"/>
      <c r="R815" s="843"/>
      <c r="S815" s="843"/>
      <c r="T815" s="843"/>
      <c r="U815" s="843"/>
      <c r="V815" s="843"/>
      <c r="W815" s="843"/>
      <c r="X815" s="843"/>
      <c r="Y815" s="843"/>
      <c r="Z815" s="1060"/>
      <c r="AA815" s="1060"/>
      <c r="AB815" s="843"/>
      <c r="AC815" s="843"/>
      <c r="AD815" s="843"/>
      <c r="AE815" s="843"/>
      <c r="AF815" s="843"/>
      <c r="AG815" s="843"/>
      <c r="AH815" s="843"/>
      <c r="AI815" s="843"/>
      <c r="AJ815" s="843"/>
      <c r="AK815" s="843"/>
      <c r="AL815" s="843"/>
      <c r="AM815" s="843"/>
      <c r="AN815" s="843"/>
    </row>
    <row r="816" spans="1:40" ht="15.75" customHeight="1">
      <c r="A816" s="843"/>
      <c r="B816" s="844"/>
      <c r="C816" s="845"/>
      <c r="D816" s="846"/>
      <c r="E816" s="843"/>
      <c r="F816" s="843"/>
      <c r="G816" s="843"/>
      <c r="H816" s="846"/>
      <c r="I816" s="846"/>
      <c r="J816" s="846"/>
      <c r="K816" s="847"/>
      <c r="L816" s="848"/>
      <c r="M816" s="843"/>
      <c r="N816" s="843"/>
      <c r="O816" s="843"/>
      <c r="P816" s="843"/>
      <c r="Q816" s="843"/>
      <c r="R816" s="843"/>
      <c r="S816" s="843"/>
      <c r="T816" s="843"/>
      <c r="U816" s="843"/>
      <c r="V816" s="843"/>
      <c r="W816" s="843"/>
      <c r="X816" s="843"/>
      <c r="Y816" s="843"/>
      <c r="Z816" s="1060"/>
      <c r="AA816" s="1060"/>
      <c r="AB816" s="843"/>
      <c r="AC816" s="843"/>
      <c r="AD816" s="843"/>
      <c r="AE816" s="843"/>
      <c r="AF816" s="843"/>
      <c r="AG816" s="843"/>
      <c r="AH816" s="843"/>
      <c r="AI816" s="843"/>
      <c r="AJ816" s="843"/>
      <c r="AK816" s="843"/>
      <c r="AL816" s="843"/>
      <c r="AM816" s="843"/>
      <c r="AN816" s="843"/>
    </row>
    <row r="817" spans="1:40" ht="15.75" customHeight="1">
      <c r="A817" s="843"/>
      <c r="B817" s="844"/>
      <c r="C817" s="845"/>
      <c r="D817" s="846"/>
      <c r="E817" s="843"/>
      <c r="F817" s="843"/>
      <c r="G817" s="843"/>
      <c r="H817" s="846"/>
      <c r="I817" s="846"/>
      <c r="J817" s="846"/>
      <c r="K817" s="847"/>
      <c r="L817" s="848"/>
      <c r="M817" s="843"/>
      <c r="N817" s="843"/>
      <c r="O817" s="843"/>
      <c r="P817" s="843"/>
      <c r="Q817" s="843"/>
      <c r="R817" s="843"/>
      <c r="S817" s="843"/>
      <c r="T817" s="843"/>
      <c r="U817" s="843"/>
      <c r="V817" s="843"/>
      <c r="W817" s="843"/>
      <c r="X817" s="843"/>
      <c r="Y817" s="843"/>
      <c r="Z817" s="1060"/>
      <c r="AA817" s="1060"/>
      <c r="AB817" s="843"/>
      <c r="AC817" s="843"/>
      <c r="AD817" s="843"/>
      <c r="AE817" s="843"/>
      <c r="AF817" s="843"/>
      <c r="AG817" s="843"/>
      <c r="AH817" s="843"/>
      <c r="AI817" s="843"/>
      <c r="AJ817" s="843"/>
      <c r="AK817" s="843"/>
      <c r="AL817" s="843"/>
      <c r="AM817" s="843"/>
      <c r="AN817" s="843"/>
    </row>
    <row r="818" spans="1:40" ht="15.75" customHeight="1">
      <c r="A818" s="843"/>
      <c r="B818" s="844"/>
      <c r="C818" s="845"/>
      <c r="D818" s="846"/>
      <c r="E818" s="843"/>
      <c r="F818" s="843"/>
      <c r="G818" s="843"/>
      <c r="H818" s="846"/>
      <c r="I818" s="846"/>
      <c r="J818" s="846"/>
      <c r="K818" s="847"/>
      <c r="L818" s="848"/>
      <c r="M818" s="843"/>
      <c r="N818" s="843"/>
      <c r="O818" s="843"/>
      <c r="P818" s="843"/>
      <c r="Q818" s="843"/>
      <c r="R818" s="843"/>
      <c r="S818" s="843"/>
      <c r="T818" s="843"/>
      <c r="U818" s="843"/>
      <c r="V818" s="843"/>
      <c r="W818" s="843"/>
      <c r="X818" s="843"/>
      <c r="Y818" s="843"/>
      <c r="Z818" s="1060"/>
      <c r="AA818" s="1060"/>
      <c r="AB818" s="843"/>
      <c r="AC818" s="843"/>
      <c r="AD818" s="843"/>
      <c r="AE818" s="843"/>
      <c r="AF818" s="843"/>
      <c r="AG818" s="843"/>
      <c r="AH818" s="843"/>
      <c r="AI818" s="843"/>
      <c r="AJ818" s="843"/>
      <c r="AK818" s="843"/>
      <c r="AL818" s="843"/>
      <c r="AM818" s="843"/>
      <c r="AN818" s="843"/>
    </row>
    <row r="819" spans="1:40" ht="15.75" customHeight="1">
      <c r="A819" s="843"/>
      <c r="B819" s="844"/>
      <c r="C819" s="845"/>
      <c r="D819" s="846"/>
      <c r="E819" s="843"/>
      <c r="F819" s="843"/>
      <c r="G819" s="843"/>
      <c r="H819" s="846"/>
      <c r="I819" s="846"/>
      <c r="J819" s="846"/>
      <c r="K819" s="847"/>
      <c r="L819" s="848"/>
      <c r="M819" s="843"/>
      <c r="N819" s="843"/>
      <c r="O819" s="843"/>
      <c r="P819" s="843"/>
      <c r="Q819" s="843"/>
      <c r="R819" s="843"/>
      <c r="S819" s="843"/>
      <c r="T819" s="843"/>
      <c r="U819" s="843"/>
      <c r="V819" s="843"/>
      <c r="W819" s="843"/>
      <c r="X819" s="843"/>
      <c r="Y819" s="843"/>
      <c r="Z819" s="1060"/>
      <c r="AA819" s="1060"/>
      <c r="AB819" s="843"/>
      <c r="AC819" s="843"/>
      <c r="AD819" s="843"/>
      <c r="AE819" s="843"/>
      <c r="AF819" s="843"/>
      <c r="AG819" s="843"/>
      <c r="AH819" s="843"/>
      <c r="AI819" s="843"/>
      <c r="AJ819" s="843"/>
      <c r="AK819" s="843"/>
      <c r="AL819" s="843"/>
      <c r="AM819" s="843"/>
      <c r="AN819" s="843"/>
    </row>
    <row r="820" spans="1:40" ht="15.75" customHeight="1">
      <c r="A820" s="843"/>
      <c r="B820" s="844"/>
      <c r="C820" s="845"/>
      <c r="D820" s="846"/>
      <c r="E820" s="843"/>
      <c r="F820" s="843"/>
      <c r="G820" s="843"/>
      <c r="H820" s="846"/>
      <c r="I820" s="846"/>
      <c r="J820" s="846"/>
      <c r="K820" s="847"/>
      <c r="L820" s="848"/>
      <c r="M820" s="843"/>
      <c r="N820" s="843"/>
      <c r="O820" s="843"/>
      <c r="P820" s="843"/>
      <c r="Q820" s="843"/>
      <c r="R820" s="843"/>
      <c r="S820" s="843"/>
      <c r="T820" s="843"/>
      <c r="U820" s="843"/>
      <c r="V820" s="843"/>
      <c r="W820" s="843"/>
      <c r="X820" s="843"/>
      <c r="Y820" s="843"/>
      <c r="Z820" s="1060"/>
      <c r="AA820" s="1060"/>
      <c r="AB820" s="843"/>
      <c r="AC820" s="843"/>
      <c r="AD820" s="843"/>
      <c r="AE820" s="843"/>
      <c r="AF820" s="843"/>
      <c r="AG820" s="843"/>
      <c r="AH820" s="843"/>
      <c r="AI820" s="843"/>
      <c r="AJ820" s="843"/>
      <c r="AK820" s="843"/>
      <c r="AL820" s="843"/>
      <c r="AM820" s="843"/>
      <c r="AN820" s="843"/>
    </row>
    <row r="821" spans="1:40" ht="15.75" customHeight="1">
      <c r="A821" s="843"/>
      <c r="B821" s="844"/>
      <c r="C821" s="845"/>
      <c r="D821" s="846"/>
      <c r="E821" s="843"/>
      <c r="F821" s="843"/>
      <c r="G821" s="843"/>
      <c r="H821" s="846"/>
      <c r="I821" s="846"/>
      <c r="J821" s="846"/>
      <c r="K821" s="847"/>
      <c r="L821" s="848"/>
      <c r="M821" s="843"/>
      <c r="N821" s="843"/>
      <c r="O821" s="843"/>
      <c r="P821" s="843"/>
      <c r="Q821" s="843"/>
      <c r="R821" s="843"/>
      <c r="S821" s="843"/>
      <c r="T821" s="843"/>
      <c r="U821" s="843"/>
      <c r="V821" s="843"/>
      <c r="W821" s="843"/>
      <c r="X821" s="843"/>
      <c r="Y821" s="843"/>
      <c r="Z821" s="1060"/>
      <c r="AA821" s="1060"/>
      <c r="AB821" s="843"/>
      <c r="AC821" s="843"/>
      <c r="AD821" s="843"/>
      <c r="AE821" s="843"/>
      <c r="AF821" s="843"/>
      <c r="AG821" s="843"/>
      <c r="AH821" s="843"/>
      <c r="AI821" s="843"/>
      <c r="AJ821" s="843"/>
      <c r="AK821" s="843"/>
      <c r="AL821" s="843"/>
      <c r="AM821" s="843"/>
      <c r="AN821" s="843"/>
    </row>
    <row r="822" spans="1:40" ht="15.75" customHeight="1">
      <c r="A822" s="843"/>
      <c r="B822" s="844"/>
      <c r="C822" s="845"/>
      <c r="D822" s="846"/>
      <c r="E822" s="843"/>
      <c r="F822" s="843"/>
      <c r="G822" s="843"/>
      <c r="H822" s="846"/>
      <c r="I822" s="846"/>
      <c r="J822" s="846"/>
      <c r="K822" s="847"/>
      <c r="L822" s="848"/>
      <c r="M822" s="843"/>
      <c r="N822" s="843"/>
      <c r="O822" s="843"/>
      <c r="P822" s="843"/>
      <c r="Q822" s="843"/>
      <c r="R822" s="843"/>
      <c r="S822" s="843"/>
      <c r="T822" s="843"/>
      <c r="U822" s="843"/>
      <c r="V822" s="843"/>
      <c r="W822" s="843"/>
      <c r="X822" s="843"/>
      <c r="Y822" s="843"/>
      <c r="Z822" s="1060"/>
      <c r="AA822" s="1060"/>
      <c r="AB822" s="843"/>
      <c r="AC822" s="843"/>
      <c r="AD822" s="843"/>
      <c r="AE822" s="843"/>
      <c r="AF822" s="843"/>
      <c r="AG822" s="843"/>
      <c r="AH822" s="843"/>
      <c r="AI822" s="843"/>
      <c r="AJ822" s="843"/>
      <c r="AK822" s="843"/>
      <c r="AL822" s="843"/>
      <c r="AM822" s="843"/>
      <c r="AN822" s="843"/>
    </row>
    <row r="823" spans="1:40" ht="15.75" customHeight="1">
      <c r="A823" s="843"/>
      <c r="B823" s="844"/>
      <c r="C823" s="845"/>
      <c r="D823" s="846"/>
      <c r="E823" s="843"/>
      <c r="F823" s="843"/>
      <c r="G823" s="843"/>
      <c r="H823" s="846"/>
      <c r="I823" s="846"/>
      <c r="J823" s="846"/>
      <c r="K823" s="847"/>
      <c r="L823" s="848"/>
      <c r="M823" s="843"/>
      <c r="N823" s="843"/>
      <c r="O823" s="843"/>
      <c r="P823" s="843"/>
      <c r="Q823" s="843"/>
      <c r="R823" s="843"/>
      <c r="S823" s="843"/>
      <c r="T823" s="843"/>
      <c r="U823" s="843"/>
      <c r="V823" s="843"/>
      <c r="W823" s="843"/>
      <c r="X823" s="843"/>
      <c r="Y823" s="843"/>
      <c r="Z823" s="1060"/>
      <c r="AA823" s="1060"/>
      <c r="AB823" s="843"/>
      <c r="AC823" s="843"/>
      <c r="AD823" s="843"/>
      <c r="AE823" s="843"/>
      <c r="AF823" s="843"/>
      <c r="AG823" s="843"/>
      <c r="AH823" s="843"/>
      <c r="AI823" s="843"/>
      <c r="AJ823" s="843"/>
      <c r="AK823" s="843"/>
      <c r="AL823" s="843"/>
      <c r="AM823" s="843"/>
      <c r="AN823" s="843"/>
    </row>
    <row r="824" spans="1:40" ht="15.75" customHeight="1">
      <c r="A824" s="843"/>
      <c r="B824" s="844"/>
      <c r="C824" s="845"/>
      <c r="D824" s="846"/>
      <c r="E824" s="843"/>
      <c r="F824" s="843"/>
      <c r="G824" s="843"/>
      <c r="H824" s="846"/>
      <c r="I824" s="846"/>
      <c r="J824" s="846"/>
      <c r="K824" s="847"/>
      <c r="L824" s="848"/>
      <c r="M824" s="843"/>
      <c r="N824" s="843"/>
      <c r="O824" s="843"/>
      <c r="P824" s="843"/>
      <c r="Q824" s="843"/>
      <c r="R824" s="843"/>
      <c r="S824" s="843"/>
      <c r="T824" s="843"/>
      <c r="U824" s="843"/>
      <c r="V824" s="843"/>
      <c r="W824" s="843"/>
      <c r="X824" s="843"/>
      <c r="Y824" s="843"/>
      <c r="Z824" s="1060"/>
      <c r="AA824" s="1060"/>
      <c r="AB824" s="843"/>
      <c r="AC824" s="843"/>
      <c r="AD824" s="843"/>
      <c r="AE824" s="843"/>
      <c r="AF824" s="843"/>
      <c r="AG824" s="843"/>
      <c r="AH824" s="843"/>
      <c r="AI824" s="843"/>
      <c r="AJ824" s="843"/>
      <c r="AK824" s="843"/>
      <c r="AL824" s="843"/>
      <c r="AM824" s="843"/>
      <c r="AN824" s="843"/>
    </row>
    <row r="825" spans="1:40" ht="15.75" customHeight="1">
      <c r="A825" s="843"/>
      <c r="B825" s="844"/>
      <c r="C825" s="845"/>
      <c r="D825" s="846"/>
      <c r="E825" s="843"/>
      <c r="F825" s="843"/>
      <c r="G825" s="843"/>
      <c r="H825" s="846"/>
      <c r="I825" s="846"/>
      <c r="J825" s="846"/>
      <c r="K825" s="847"/>
      <c r="L825" s="848"/>
      <c r="M825" s="843"/>
      <c r="N825" s="843"/>
      <c r="O825" s="843"/>
      <c r="P825" s="843"/>
      <c r="Q825" s="843"/>
      <c r="R825" s="843"/>
      <c r="S825" s="843"/>
      <c r="T825" s="843"/>
      <c r="U825" s="843"/>
      <c r="V825" s="843"/>
      <c r="W825" s="843"/>
      <c r="X825" s="843"/>
      <c r="Y825" s="843"/>
      <c r="Z825" s="1060"/>
      <c r="AA825" s="1060"/>
      <c r="AB825" s="843"/>
      <c r="AC825" s="843"/>
      <c r="AD825" s="843"/>
      <c r="AE825" s="843"/>
      <c r="AF825" s="843"/>
      <c r="AG825" s="843"/>
      <c r="AH825" s="843"/>
      <c r="AI825" s="843"/>
      <c r="AJ825" s="843"/>
      <c r="AK825" s="843"/>
      <c r="AL825" s="843"/>
      <c r="AM825" s="843"/>
      <c r="AN825" s="843"/>
    </row>
    <row r="826" spans="1:40" ht="15.75" customHeight="1">
      <c r="A826" s="843"/>
      <c r="B826" s="844"/>
      <c r="C826" s="845"/>
      <c r="D826" s="846"/>
      <c r="E826" s="843"/>
      <c r="F826" s="843"/>
      <c r="G826" s="843"/>
      <c r="H826" s="846"/>
      <c r="I826" s="846"/>
      <c r="J826" s="846"/>
      <c r="K826" s="847"/>
      <c r="L826" s="848"/>
      <c r="M826" s="843"/>
      <c r="N826" s="843"/>
      <c r="O826" s="843"/>
      <c r="P826" s="843"/>
      <c r="Q826" s="843"/>
      <c r="R826" s="843"/>
      <c r="S826" s="843"/>
      <c r="T826" s="843"/>
      <c r="U826" s="843"/>
      <c r="V826" s="843"/>
      <c r="W826" s="843"/>
      <c r="X826" s="843"/>
      <c r="Y826" s="843"/>
      <c r="Z826" s="1060"/>
      <c r="AA826" s="1060"/>
      <c r="AB826" s="843"/>
      <c r="AC826" s="843"/>
      <c r="AD826" s="843"/>
      <c r="AE826" s="843"/>
      <c r="AF826" s="843"/>
      <c r="AG826" s="843"/>
      <c r="AH826" s="843"/>
      <c r="AI826" s="843"/>
      <c r="AJ826" s="843"/>
      <c r="AK826" s="843"/>
      <c r="AL826" s="843"/>
      <c r="AM826" s="843"/>
      <c r="AN826" s="843"/>
    </row>
    <row r="827" spans="1:40" ht="15.75" customHeight="1">
      <c r="A827" s="843"/>
      <c r="B827" s="844"/>
      <c r="C827" s="845"/>
      <c r="D827" s="846"/>
      <c r="E827" s="843"/>
      <c r="F827" s="843"/>
      <c r="G827" s="843"/>
      <c r="H827" s="846"/>
      <c r="I827" s="846"/>
      <c r="J827" s="846"/>
      <c r="K827" s="847"/>
      <c r="L827" s="848"/>
      <c r="M827" s="843"/>
      <c r="N827" s="843"/>
      <c r="O827" s="843"/>
      <c r="P827" s="843"/>
      <c r="Q827" s="843"/>
      <c r="R827" s="843"/>
      <c r="S827" s="843"/>
      <c r="T827" s="843"/>
      <c r="U827" s="843"/>
      <c r="V827" s="843"/>
      <c r="W827" s="843"/>
      <c r="X827" s="843"/>
      <c r="Y827" s="843"/>
      <c r="Z827" s="1060"/>
      <c r="AA827" s="1060"/>
      <c r="AB827" s="843"/>
      <c r="AC827" s="843"/>
      <c r="AD827" s="843"/>
      <c r="AE827" s="843"/>
      <c r="AF827" s="843"/>
      <c r="AG827" s="843"/>
      <c r="AH827" s="843"/>
      <c r="AI827" s="843"/>
      <c r="AJ827" s="843"/>
      <c r="AK827" s="843"/>
      <c r="AL827" s="843"/>
      <c r="AM827" s="843"/>
      <c r="AN827" s="843"/>
    </row>
    <row r="828" spans="1:40" ht="15.75" customHeight="1">
      <c r="A828" s="843"/>
      <c r="B828" s="844"/>
      <c r="C828" s="845"/>
      <c r="D828" s="846"/>
      <c r="E828" s="843"/>
      <c r="F828" s="843"/>
      <c r="G828" s="843"/>
      <c r="H828" s="846"/>
      <c r="I828" s="846"/>
      <c r="J828" s="846"/>
      <c r="K828" s="847"/>
      <c r="L828" s="848"/>
      <c r="M828" s="843"/>
      <c r="N828" s="843"/>
      <c r="O828" s="843"/>
      <c r="P828" s="843"/>
      <c r="Q828" s="843"/>
      <c r="R828" s="843"/>
      <c r="S828" s="843"/>
      <c r="T828" s="843"/>
      <c r="U828" s="843"/>
      <c r="V828" s="843"/>
      <c r="W828" s="843"/>
      <c r="X828" s="843"/>
      <c r="Y828" s="843"/>
      <c r="Z828" s="1060"/>
      <c r="AA828" s="1060"/>
      <c r="AB828" s="843"/>
      <c r="AC828" s="843"/>
      <c r="AD828" s="843"/>
      <c r="AE828" s="843"/>
      <c r="AF828" s="843"/>
      <c r="AG828" s="843"/>
      <c r="AH828" s="843"/>
      <c r="AI828" s="843"/>
      <c r="AJ828" s="843"/>
      <c r="AK828" s="843"/>
      <c r="AL828" s="843"/>
      <c r="AM828" s="843"/>
      <c r="AN828" s="843"/>
    </row>
    <row r="829" spans="1:40" ht="15.75" customHeight="1">
      <c r="A829" s="843"/>
      <c r="B829" s="844"/>
      <c r="C829" s="845"/>
      <c r="D829" s="846"/>
      <c r="E829" s="843"/>
      <c r="F829" s="843"/>
      <c r="G829" s="843"/>
      <c r="H829" s="846"/>
      <c r="I829" s="846"/>
      <c r="J829" s="846"/>
      <c r="K829" s="847"/>
      <c r="L829" s="848"/>
      <c r="M829" s="843"/>
      <c r="N829" s="843"/>
      <c r="O829" s="843"/>
      <c r="P829" s="843"/>
      <c r="Q829" s="843"/>
      <c r="R829" s="843"/>
      <c r="S829" s="843"/>
      <c r="T829" s="843"/>
      <c r="U829" s="843"/>
      <c r="V829" s="843"/>
      <c r="W829" s="843"/>
      <c r="X829" s="843"/>
      <c r="Y829" s="843"/>
      <c r="Z829" s="1060"/>
      <c r="AA829" s="1060"/>
      <c r="AB829" s="843"/>
      <c r="AC829" s="843"/>
      <c r="AD829" s="843"/>
      <c r="AE829" s="843"/>
      <c r="AF829" s="843"/>
      <c r="AG829" s="843"/>
      <c r="AH829" s="843"/>
      <c r="AI829" s="843"/>
      <c r="AJ829" s="843"/>
      <c r="AK829" s="843"/>
      <c r="AL829" s="843"/>
      <c r="AM829" s="843"/>
      <c r="AN829" s="843"/>
    </row>
    <row r="830" spans="1:40" ht="15.75" customHeight="1">
      <c r="A830" s="843"/>
      <c r="B830" s="844"/>
      <c r="C830" s="845"/>
      <c r="D830" s="846"/>
      <c r="E830" s="843"/>
      <c r="F830" s="843"/>
      <c r="G830" s="843"/>
      <c r="H830" s="846"/>
      <c r="I830" s="846"/>
      <c r="J830" s="846"/>
      <c r="K830" s="847"/>
      <c r="L830" s="848"/>
      <c r="M830" s="843"/>
      <c r="N830" s="843"/>
      <c r="O830" s="843"/>
      <c r="P830" s="843"/>
      <c r="Q830" s="843"/>
      <c r="R830" s="843"/>
      <c r="S830" s="843"/>
      <c r="T830" s="843"/>
      <c r="U830" s="843"/>
      <c r="V830" s="843"/>
      <c r="W830" s="843"/>
      <c r="X830" s="843"/>
      <c r="Y830" s="843"/>
      <c r="Z830" s="1060"/>
      <c r="AA830" s="1060"/>
      <c r="AB830" s="843"/>
      <c r="AC830" s="843"/>
      <c r="AD830" s="843"/>
      <c r="AE830" s="843"/>
      <c r="AF830" s="843"/>
      <c r="AG830" s="843"/>
      <c r="AH830" s="843"/>
      <c r="AI830" s="843"/>
      <c r="AJ830" s="843"/>
      <c r="AK830" s="843"/>
      <c r="AL830" s="843"/>
      <c r="AM830" s="843"/>
      <c r="AN830" s="843"/>
    </row>
    <row r="831" spans="1:40" ht="15.75" customHeight="1">
      <c r="A831" s="843"/>
      <c r="B831" s="844"/>
      <c r="C831" s="845"/>
      <c r="D831" s="846"/>
      <c r="E831" s="843"/>
      <c r="F831" s="843"/>
      <c r="G831" s="843"/>
      <c r="H831" s="846"/>
      <c r="I831" s="846"/>
      <c r="J831" s="846"/>
      <c r="K831" s="847"/>
      <c r="L831" s="848"/>
      <c r="M831" s="843"/>
      <c r="N831" s="843"/>
      <c r="O831" s="843"/>
      <c r="P831" s="843"/>
      <c r="Q831" s="843"/>
      <c r="R831" s="843"/>
      <c r="S831" s="843"/>
      <c r="T831" s="843"/>
      <c r="U831" s="843"/>
      <c r="V831" s="843"/>
      <c r="W831" s="843"/>
      <c r="X831" s="843"/>
      <c r="Y831" s="843"/>
      <c r="Z831" s="1060"/>
      <c r="AA831" s="1060"/>
      <c r="AB831" s="843"/>
      <c r="AC831" s="843"/>
      <c r="AD831" s="843"/>
      <c r="AE831" s="843"/>
      <c r="AF831" s="843"/>
      <c r="AG831" s="843"/>
      <c r="AH831" s="843"/>
      <c r="AI831" s="843"/>
      <c r="AJ831" s="843"/>
      <c r="AK831" s="843"/>
      <c r="AL831" s="843"/>
      <c r="AM831" s="843"/>
      <c r="AN831" s="843"/>
    </row>
    <row r="832" spans="1:40" ht="15.75" customHeight="1">
      <c r="A832" s="843"/>
      <c r="B832" s="844"/>
      <c r="C832" s="845"/>
      <c r="D832" s="846"/>
      <c r="E832" s="843"/>
      <c r="F832" s="843"/>
      <c r="G832" s="843"/>
      <c r="H832" s="846"/>
      <c r="I832" s="846"/>
      <c r="J832" s="846"/>
      <c r="K832" s="847"/>
      <c r="L832" s="848"/>
      <c r="M832" s="843"/>
      <c r="N832" s="843"/>
      <c r="O832" s="843"/>
      <c r="P832" s="843"/>
      <c r="Q832" s="843"/>
      <c r="R832" s="843"/>
      <c r="S832" s="843"/>
      <c r="T832" s="843"/>
      <c r="U832" s="843"/>
      <c r="V832" s="843"/>
      <c r="W832" s="843"/>
      <c r="X832" s="843"/>
      <c r="Y832" s="843"/>
      <c r="Z832" s="1060"/>
      <c r="AA832" s="1060"/>
      <c r="AB832" s="843"/>
      <c r="AC832" s="843"/>
      <c r="AD832" s="843"/>
      <c r="AE832" s="843"/>
      <c r="AF832" s="843"/>
      <c r="AG832" s="843"/>
      <c r="AH832" s="843"/>
      <c r="AI832" s="843"/>
      <c r="AJ832" s="843"/>
      <c r="AK832" s="843"/>
      <c r="AL832" s="843"/>
      <c r="AM832" s="843"/>
      <c r="AN832" s="843"/>
    </row>
    <row r="833" spans="1:40" ht="15.75" customHeight="1">
      <c r="A833" s="843"/>
      <c r="B833" s="844"/>
      <c r="C833" s="845"/>
      <c r="D833" s="846"/>
      <c r="E833" s="843"/>
      <c r="F833" s="843"/>
      <c r="G833" s="843"/>
      <c r="H833" s="846"/>
      <c r="I833" s="846"/>
      <c r="J833" s="846"/>
      <c r="K833" s="847"/>
      <c r="L833" s="848"/>
      <c r="M833" s="843"/>
      <c r="N833" s="843"/>
      <c r="O833" s="843"/>
      <c r="P833" s="843"/>
      <c r="Q833" s="843"/>
      <c r="R833" s="843"/>
      <c r="S833" s="843"/>
      <c r="T833" s="843"/>
      <c r="U833" s="843"/>
      <c r="V833" s="843"/>
      <c r="W833" s="843"/>
      <c r="X833" s="843"/>
      <c r="Y833" s="843"/>
      <c r="Z833" s="1060"/>
      <c r="AA833" s="1060"/>
      <c r="AB833" s="843"/>
      <c r="AC833" s="843"/>
      <c r="AD833" s="843"/>
      <c r="AE833" s="843"/>
      <c r="AF833" s="843"/>
      <c r="AG833" s="843"/>
      <c r="AH833" s="843"/>
      <c r="AI833" s="843"/>
      <c r="AJ833" s="843"/>
      <c r="AK833" s="843"/>
      <c r="AL833" s="843"/>
      <c r="AM833" s="843"/>
      <c r="AN833" s="843"/>
    </row>
    <row r="834" spans="1:40" ht="15.75" customHeight="1">
      <c r="A834" s="843"/>
      <c r="B834" s="844"/>
      <c r="C834" s="845"/>
      <c r="D834" s="846"/>
      <c r="E834" s="843"/>
      <c r="F834" s="843"/>
      <c r="G834" s="843"/>
      <c r="H834" s="846"/>
      <c r="I834" s="846"/>
      <c r="J834" s="846"/>
      <c r="K834" s="847"/>
      <c r="L834" s="848"/>
      <c r="M834" s="843"/>
      <c r="N834" s="843"/>
      <c r="O834" s="843"/>
      <c r="P834" s="843"/>
      <c r="Q834" s="843"/>
      <c r="R834" s="843"/>
      <c r="S834" s="843"/>
      <c r="T834" s="843"/>
      <c r="U834" s="843"/>
      <c r="V834" s="843"/>
      <c r="W834" s="843"/>
      <c r="X834" s="843"/>
      <c r="Y834" s="843"/>
      <c r="Z834" s="1060"/>
      <c r="AA834" s="1060"/>
      <c r="AB834" s="843"/>
      <c r="AC834" s="843"/>
      <c r="AD834" s="843"/>
      <c r="AE834" s="843"/>
      <c r="AF834" s="843"/>
      <c r="AG834" s="843"/>
      <c r="AH834" s="843"/>
      <c r="AI834" s="843"/>
      <c r="AJ834" s="843"/>
      <c r="AK834" s="843"/>
      <c r="AL834" s="843"/>
      <c r="AM834" s="843"/>
      <c r="AN834" s="843"/>
    </row>
    <row r="835" spans="1:40" ht="15.75" customHeight="1">
      <c r="A835" s="843"/>
      <c r="B835" s="844"/>
      <c r="C835" s="845"/>
      <c r="D835" s="846"/>
      <c r="E835" s="843"/>
      <c r="F835" s="843"/>
      <c r="G835" s="843"/>
      <c r="H835" s="846"/>
      <c r="I835" s="846"/>
      <c r="J835" s="846"/>
      <c r="K835" s="847"/>
      <c r="L835" s="848"/>
      <c r="M835" s="843"/>
      <c r="N835" s="843"/>
      <c r="O835" s="843"/>
      <c r="P835" s="843"/>
      <c r="Q835" s="843"/>
      <c r="R835" s="843"/>
      <c r="S835" s="843"/>
      <c r="T835" s="843"/>
      <c r="U835" s="843"/>
      <c r="V835" s="843"/>
      <c r="W835" s="843"/>
      <c r="X835" s="843"/>
      <c r="Y835" s="843"/>
      <c r="Z835" s="1060"/>
      <c r="AA835" s="1060"/>
      <c r="AB835" s="843"/>
      <c r="AC835" s="843"/>
      <c r="AD835" s="843"/>
      <c r="AE835" s="843"/>
      <c r="AF835" s="843"/>
      <c r="AG835" s="843"/>
      <c r="AH835" s="843"/>
      <c r="AI835" s="843"/>
      <c r="AJ835" s="843"/>
      <c r="AK835" s="843"/>
      <c r="AL835" s="843"/>
      <c r="AM835" s="843"/>
      <c r="AN835" s="843"/>
    </row>
    <row r="836" spans="1:40" ht="15.75" customHeight="1">
      <c r="A836" s="843"/>
      <c r="B836" s="844"/>
      <c r="C836" s="845"/>
      <c r="D836" s="846"/>
      <c r="E836" s="843"/>
      <c r="F836" s="843"/>
      <c r="G836" s="843"/>
      <c r="H836" s="846"/>
      <c r="I836" s="846"/>
      <c r="J836" s="846"/>
      <c r="K836" s="847"/>
      <c r="L836" s="848"/>
      <c r="M836" s="843"/>
      <c r="N836" s="843"/>
      <c r="O836" s="843"/>
      <c r="P836" s="843"/>
      <c r="Q836" s="843"/>
      <c r="R836" s="843"/>
      <c r="S836" s="843"/>
      <c r="T836" s="843"/>
      <c r="U836" s="843"/>
      <c r="V836" s="843"/>
      <c r="W836" s="843"/>
      <c r="X836" s="843"/>
      <c r="Y836" s="843"/>
      <c r="Z836" s="1060"/>
      <c r="AA836" s="1060"/>
      <c r="AB836" s="843"/>
      <c r="AC836" s="843"/>
      <c r="AD836" s="843"/>
      <c r="AE836" s="843"/>
      <c r="AF836" s="843"/>
      <c r="AG836" s="843"/>
      <c r="AH836" s="843"/>
      <c r="AI836" s="843"/>
      <c r="AJ836" s="843"/>
      <c r="AK836" s="843"/>
      <c r="AL836" s="843"/>
      <c r="AM836" s="843"/>
      <c r="AN836" s="843"/>
    </row>
    <row r="837" spans="1:40" ht="15.75" customHeight="1">
      <c r="A837" s="843"/>
      <c r="B837" s="844"/>
      <c r="C837" s="845"/>
      <c r="D837" s="846"/>
      <c r="E837" s="843"/>
      <c r="F837" s="843"/>
      <c r="G837" s="843"/>
      <c r="H837" s="846"/>
      <c r="I837" s="846"/>
      <c r="J837" s="846"/>
      <c r="K837" s="847"/>
      <c r="L837" s="848"/>
      <c r="M837" s="843"/>
      <c r="N837" s="843"/>
      <c r="O837" s="843"/>
      <c r="P837" s="843"/>
      <c r="Q837" s="843"/>
      <c r="R837" s="843"/>
      <c r="S837" s="843"/>
      <c r="T837" s="843"/>
      <c r="U837" s="843"/>
      <c r="V837" s="843"/>
      <c r="W837" s="843"/>
      <c r="X837" s="843"/>
      <c r="Y837" s="843"/>
      <c r="Z837" s="1060"/>
      <c r="AA837" s="1060"/>
      <c r="AB837" s="843"/>
      <c r="AC837" s="843"/>
      <c r="AD837" s="843"/>
      <c r="AE837" s="843"/>
      <c r="AF837" s="843"/>
      <c r="AG837" s="843"/>
      <c r="AH837" s="843"/>
      <c r="AI837" s="843"/>
      <c r="AJ837" s="843"/>
      <c r="AK837" s="843"/>
      <c r="AL837" s="843"/>
      <c r="AM837" s="843"/>
      <c r="AN837" s="843"/>
    </row>
    <row r="838" spans="1:40" ht="15.75" customHeight="1">
      <c r="A838" s="843"/>
      <c r="B838" s="844"/>
      <c r="C838" s="845"/>
      <c r="D838" s="846"/>
      <c r="E838" s="843"/>
      <c r="F838" s="843"/>
      <c r="G838" s="843"/>
      <c r="H838" s="846"/>
      <c r="I838" s="846"/>
      <c r="J838" s="846"/>
      <c r="K838" s="847"/>
      <c r="L838" s="848"/>
      <c r="M838" s="843"/>
      <c r="N838" s="843"/>
      <c r="O838" s="843"/>
      <c r="P838" s="843"/>
      <c r="Q838" s="843"/>
      <c r="R838" s="843"/>
      <c r="S838" s="843"/>
      <c r="T838" s="843"/>
      <c r="U838" s="843"/>
      <c r="V838" s="843"/>
      <c r="W838" s="843"/>
      <c r="X838" s="843"/>
      <c r="Y838" s="843"/>
      <c r="Z838" s="1060"/>
      <c r="AA838" s="1060"/>
      <c r="AB838" s="843"/>
      <c r="AC838" s="843"/>
      <c r="AD838" s="843"/>
      <c r="AE838" s="843"/>
      <c r="AF838" s="843"/>
      <c r="AG838" s="843"/>
      <c r="AH838" s="843"/>
      <c r="AI838" s="843"/>
      <c r="AJ838" s="843"/>
      <c r="AK838" s="843"/>
      <c r="AL838" s="843"/>
      <c r="AM838" s="843"/>
      <c r="AN838" s="843"/>
    </row>
    <row r="839" spans="1:40" ht="15.75" customHeight="1">
      <c r="A839" s="843"/>
      <c r="B839" s="844"/>
      <c r="C839" s="845"/>
      <c r="D839" s="846"/>
      <c r="E839" s="843"/>
      <c r="F839" s="843"/>
      <c r="G839" s="843"/>
      <c r="H839" s="846"/>
      <c r="I839" s="846"/>
      <c r="J839" s="846"/>
      <c r="K839" s="847"/>
      <c r="L839" s="848"/>
      <c r="M839" s="843"/>
      <c r="N839" s="843"/>
      <c r="O839" s="843"/>
      <c r="P839" s="843"/>
      <c r="Q839" s="843"/>
      <c r="R839" s="843"/>
      <c r="S839" s="843"/>
      <c r="T839" s="843"/>
      <c r="U839" s="843"/>
      <c r="V839" s="843"/>
      <c r="W839" s="843"/>
      <c r="X839" s="843"/>
      <c r="Y839" s="843"/>
      <c r="Z839" s="1060"/>
      <c r="AA839" s="1060"/>
      <c r="AB839" s="843"/>
      <c r="AC839" s="843"/>
      <c r="AD839" s="843"/>
      <c r="AE839" s="843"/>
      <c r="AF839" s="843"/>
      <c r="AG839" s="843"/>
      <c r="AH839" s="843"/>
      <c r="AI839" s="843"/>
      <c r="AJ839" s="843"/>
      <c r="AK839" s="843"/>
      <c r="AL839" s="843"/>
      <c r="AM839" s="843"/>
      <c r="AN839" s="843"/>
    </row>
    <row r="840" spans="1:40" ht="15.75" customHeight="1">
      <c r="A840" s="843"/>
      <c r="B840" s="844"/>
      <c r="C840" s="845"/>
      <c r="D840" s="846"/>
      <c r="E840" s="843"/>
      <c r="F840" s="843"/>
      <c r="G840" s="843"/>
      <c r="H840" s="846"/>
      <c r="I840" s="846"/>
      <c r="J840" s="846"/>
      <c r="K840" s="847"/>
      <c r="L840" s="848"/>
      <c r="M840" s="843"/>
      <c r="N840" s="843"/>
      <c r="O840" s="843"/>
      <c r="P840" s="843"/>
      <c r="Q840" s="843"/>
      <c r="R840" s="843"/>
      <c r="S840" s="843"/>
      <c r="T840" s="843"/>
      <c r="U840" s="843"/>
      <c r="V840" s="843"/>
      <c r="W840" s="843"/>
      <c r="X840" s="843"/>
      <c r="Y840" s="843"/>
      <c r="Z840" s="1060"/>
      <c r="AA840" s="1060"/>
      <c r="AB840" s="843"/>
      <c r="AC840" s="843"/>
      <c r="AD840" s="843"/>
      <c r="AE840" s="843"/>
      <c r="AF840" s="843"/>
      <c r="AG840" s="843"/>
      <c r="AH840" s="843"/>
      <c r="AI840" s="843"/>
      <c r="AJ840" s="843"/>
      <c r="AK840" s="843"/>
      <c r="AL840" s="843"/>
      <c r="AM840" s="843"/>
      <c r="AN840" s="843"/>
    </row>
    <row r="841" spans="1:40" ht="15.75" customHeight="1">
      <c r="A841" s="843"/>
      <c r="B841" s="844"/>
      <c r="C841" s="845"/>
      <c r="D841" s="846"/>
      <c r="E841" s="843"/>
      <c r="F841" s="843"/>
      <c r="G841" s="843"/>
      <c r="H841" s="846"/>
      <c r="I841" s="846"/>
      <c r="J841" s="846"/>
      <c r="K841" s="847"/>
      <c r="L841" s="848"/>
      <c r="M841" s="843"/>
      <c r="N841" s="843"/>
      <c r="O841" s="843"/>
      <c r="P841" s="843"/>
      <c r="Q841" s="843"/>
      <c r="R841" s="843"/>
      <c r="S841" s="843"/>
      <c r="T841" s="843"/>
      <c r="U841" s="843"/>
      <c r="V841" s="843"/>
      <c r="W841" s="843"/>
      <c r="X841" s="843"/>
      <c r="Y841" s="843"/>
      <c r="Z841" s="1060"/>
      <c r="AA841" s="1060"/>
      <c r="AB841" s="843"/>
      <c r="AC841" s="843"/>
      <c r="AD841" s="843"/>
      <c r="AE841" s="843"/>
      <c r="AF841" s="843"/>
      <c r="AG841" s="843"/>
      <c r="AH841" s="843"/>
      <c r="AI841" s="843"/>
      <c r="AJ841" s="843"/>
      <c r="AK841" s="843"/>
      <c r="AL841" s="843"/>
      <c r="AM841" s="843"/>
      <c r="AN841" s="843"/>
    </row>
    <row r="842" spans="1:40" ht="15.75" customHeight="1">
      <c r="A842" s="843"/>
      <c r="B842" s="844"/>
      <c r="C842" s="845"/>
      <c r="D842" s="846"/>
      <c r="E842" s="843"/>
      <c r="F842" s="843"/>
      <c r="G842" s="843"/>
      <c r="H842" s="846"/>
      <c r="I842" s="846"/>
      <c r="J842" s="846"/>
      <c r="K842" s="847"/>
      <c r="L842" s="848"/>
      <c r="M842" s="843"/>
      <c r="N842" s="843"/>
      <c r="O842" s="843"/>
      <c r="P842" s="843"/>
      <c r="Q842" s="843"/>
      <c r="R842" s="843"/>
      <c r="S842" s="843"/>
      <c r="T842" s="843"/>
      <c r="U842" s="843"/>
      <c r="V842" s="843"/>
      <c r="W842" s="843"/>
      <c r="X842" s="843"/>
      <c r="Y842" s="843"/>
      <c r="Z842" s="1060"/>
      <c r="AA842" s="1060"/>
      <c r="AB842" s="843"/>
      <c r="AC842" s="843"/>
      <c r="AD842" s="843"/>
      <c r="AE842" s="843"/>
      <c r="AF842" s="843"/>
      <c r="AG842" s="843"/>
      <c r="AH842" s="843"/>
      <c r="AI842" s="843"/>
      <c r="AJ842" s="843"/>
      <c r="AK842" s="843"/>
      <c r="AL842" s="843"/>
      <c r="AM842" s="843"/>
      <c r="AN842" s="843"/>
    </row>
    <row r="843" spans="1:40" ht="15.75" customHeight="1">
      <c r="A843" s="843"/>
      <c r="B843" s="844"/>
      <c r="C843" s="845"/>
      <c r="D843" s="846"/>
      <c r="E843" s="843"/>
      <c r="F843" s="843"/>
      <c r="G843" s="843"/>
      <c r="H843" s="846"/>
      <c r="I843" s="846"/>
      <c r="J843" s="846"/>
      <c r="K843" s="847"/>
      <c r="L843" s="848"/>
      <c r="M843" s="843"/>
      <c r="N843" s="843"/>
      <c r="O843" s="843"/>
      <c r="P843" s="843"/>
      <c r="Q843" s="843"/>
      <c r="R843" s="843"/>
      <c r="S843" s="843"/>
      <c r="T843" s="843"/>
      <c r="U843" s="843"/>
      <c r="V843" s="843"/>
      <c r="W843" s="843"/>
      <c r="X843" s="843"/>
      <c r="Y843" s="843"/>
      <c r="Z843" s="1060"/>
      <c r="AA843" s="1060"/>
      <c r="AB843" s="843"/>
      <c r="AC843" s="843"/>
      <c r="AD843" s="843"/>
      <c r="AE843" s="843"/>
      <c r="AF843" s="843"/>
      <c r="AG843" s="843"/>
      <c r="AH843" s="843"/>
      <c r="AI843" s="843"/>
      <c r="AJ843" s="843"/>
      <c r="AK843" s="843"/>
      <c r="AL843" s="843"/>
      <c r="AM843" s="843"/>
      <c r="AN843" s="843"/>
    </row>
    <row r="844" spans="1:40" ht="15.75" customHeight="1">
      <c r="A844" s="843"/>
      <c r="B844" s="844"/>
      <c r="C844" s="845"/>
      <c r="D844" s="846"/>
      <c r="E844" s="843"/>
      <c r="F844" s="843"/>
      <c r="G844" s="843"/>
      <c r="H844" s="846"/>
      <c r="I844" s="846"/>
      <c r="J844" s="846"/>
      <c r="K844" s="847"/>
      <c r="L844" s="848"/>
      <c r="M844" s="843"/>
      <c r="N844" s="843"/>
      <c r="O844" s="843"/>
      <c r="P844" s="843"/>
      <c r="Q844" s="843"/>
      <c r="R844" s="843"/>
      <c r="S844" s="843"/>
      <c r="T844" s="843"/>
      <c r="U844" s="843"/>
      <c r="V844" s="843"/>
      <c r="W844" s="843"/>
      <c r="X844" s="843"/>
      <c r="Y844" s="843"/>
      <c r="Z844" s="1060"/>
      <c r="AA844" s="1060"/>
      <c r="AB844" s="843"/>
      <c r="AC844" s="843"/>
      <c r="AD844" s="843"/>
      <c r="AE844" s="843"/>
      <c r="AF844" s="843"/>
      <c r="AG844" s="843"/>
      <c r="AH844" s="843"/>
      <c r="AI844" s="843"/>
      <c r="AJ844" s="843"/>
      <c r="AK844" s="843"/>
      <c r="AL844" s="843"/>
      <c r="AM844" s="843"/>
      <c r="AN844" s="843"/>
    </row>
    <row r="845" spans="1:40" ht="15.75" customHeight="1">
      <c r="A845" s="843"/>
      <c r="B845" s="844"/>
      <c r="C845" s="845"/>
      <c r="D845" s="846"/>
      <c r="E845" s="843"/>
      <c r="F845" s="843"/>
      <c r="G845" s="843"/>
      <c r="H845" s="846"/>
      <c r="I845" s="846"/>
      <c r="J845" s="846"/>
      <c r="K845" s="847"/>
      <c r="L845" s="848"/>
      <c r="M845" s="843"/>
      <c r="N845" s="843"/>
      <c r="O845" s="843"/>
      <c r="P845" s="843"/>
      <c r="Q845" s="843"/>
      <c r="R845" s="843"/>
      <c r="S845" s="843"/>
      <c r="T845" s="843"/>
      <c r="U845" s="843"/>
      <c r="V845" s="843"/>
      <c r="W845" s="843"/>
      <c r="X845" s="843"/>
      <c r="Y845" s="843"/>
      <c r="Z845" s="1060"/>
      <c r="AA845" s="1060"/>
      <c r="AB845" s="843"/>
      <c r="AC845" s="843"/>
      <c r="AD845" s="843"/>
      <c r="AE845" s="843"/>
      <c r="AF845" s="843"/>
      <c r="AG845" s="843"/>
      <c r="AH845" s="843"/>
      <c r="AI845" s="843"/>
      <c r="AJ845" s="843"/>
      <c r="AK845" s="843"/>
      <c r="AL845" s="843"/>
      <c r="AM845" s="843"/>
      <c r="AN845" s="843"/>
    </row>
    <row r="846" spans="1:40" ht="15.75" customHeight="1">
      <c r="A846" s="843"/>
      <c r="B846" s="844"/>
      <c r="C846" s="845"/>
      <c r="D846" s="846"/>
      <c r="E846" s="843"/>
      <c r="F846" s="843"/>
      <c r="G846" s="843"/>
      <c r="H846" s="846"/>
      <c r="I846" s="846"/>
      <c r="J846" s="846"/>
      <c r="K846" s="847"/>
      <c r="L846" s="848"/>
      <c r="M846" s="843"/>
      <c r="N846" s="843"/>
      <c r="O846" s="843"/>
      <c r="P846" s="843"/>
      <c r="Q846" s="843"/>
      <c r="R846" s="843"/>
      <c r="S846" s="843"/>
      <c r="T846" s="843"/>
      <c r="U846" s="843"/>
      <c r="V846" s="843"/>
      <c r="W846" s="843"/>
      <c r="X846" s="843"/>
      <c r="Y846" s="843"/>
      <c r="Z846" s="1060"/>
      <c r="AA846" s="1060"/>
      <c r="AB846" s="843"/>
      <c r="AC846" s="843"/>
      <c r="AD846" s="843"/>
      <c r="AE846" s="843"/>
      <c r="AF846" s="843"/>
      <c r="AG846" s="843"/>
      <c r="AH846" s="843"/>
      <c r="AI846" s="843"/>
      <c r="AJ846" s="843"/>
      <c r="AK846" s="843"/>
      <c r="AL846" s="843"/>
      <c r="AM846" s="843"/>
      <c r="AN846" s="843"/>
    </row>
    <row r="847" spans="1:40" ht="15.75" customHeight="1">
      <c r="A847" s="843"/>
      <c r="B847" s="844"/>
      <c r="C847" s="845"/>
      <c r="D847" s="846"/>
      <c r="E847" s="843"/>
      <c r="F847" s="843"/>
      <c r="G847" s="843"/>
      <c r="H847" s="846"/>
      <c r="I847" s="846"/>
      <c r="J847" s="846"/>
      <c r="K847" s="847"/>
      <c r="L847" s="848"/>
      <c r="M847" s="843"/>
      <c r="N847" s="843"/>
      <c r="O847" s="843"/>
      <c r="P847" s="843"/>
      <c r="Q847" s="843"/>
      <c r="R847" s="843"/>
      <c r="S847" s="843"/>
      <c r="T847" s="843"/>
      <c r="U847" s="843"/>
      <c r="V847" s="843"/>
      <c r="W847" s="843"/>
      <c r="X847" s="843"/>
      <c r="Y847" s="843"/>
      <c r="Z847" s="1060"/>
      <c r="AA847" s="1060"/>
      <c r="AB847" s="843"/>
      <c r="AC847" s="843"/>
      <c r="AD847" s="843"/>
      <c r="AE847" s="843"/>
      <c r="AF847" s="843"/>
      <c r="AG847" s="843"/>
      <c r="AH847" s="843"/>
      <c r="AI847" s="843"/>
      <c r="AJ847" s="843"/>
      <c r="AK847" s="843"/>
      <c r="AL847" s="843"/>
      <c r="AM847" s="843"/>
      <c r="AN847" s="843"/>
    </row>
    <row r="848" spans="1:40" ht="15.75" customHeight="1">
      <c r="A848" s="843"/>
      <c r="B848" s="844"/>
      <c r="C848" s="845"/>
      <c r="D848" s="846"/>
      <c r="E848" s="843"/>
      <c r="F848" s="843"/>
      <c r="G848" s="843"/>
      <c r="H848" s="846"/>
      <c r="I848" s="846"/>
      <c r="J848" s="846"/>
      <c r="K848" s="847"/>
      <c r="L848" s="848"/>
      <c r="M848" s="843"/>
      <c r="N848" s="843"/>
      <c r="O848" s="843"/>
      <c r="P848" s="843"/>
      <c r="Q848" s="843"/>
      <c r="R848" s="843"/>
      <c r="S848" s="843"/>
      <c r="T848" s="843"/>
      <c r="U848" s="843"/>
      <c r="V848" s="843"/>
      <c r="W848" s="843"/>
      <c r="X848" s="843"/>
      <c r="Y848" s="843"/>
      <c r="Z848" s="1060"/>
      <c r="AA848" s="1060"/>
      <c r="AB848" s="843"/>
      <c r="AC848" s="843"/>
      <c r="AD848" s="843"/>
      <c r="AE848" s="843"/>
      <c r="AF848" s="843"/>
      <c r="AG848" s="843"/>
      <c r="AH848" s="843"/>
      <c r="AI848" s="843"/>
      <c r="AJ848" s="843"/>
      <c r="AK848" s="843"/>
      <c r="AL848" s="843"/>
      <c r="AM848" s="843"/>
      <c r="AN848" s="843"/>
    </row>
    <row r="849" spans="1:40" ht="15.75" customHeight="1">
      <c r="A849" s="843"/>
      <c r="B849" s="844"/>
      <c r="C849" s="845"/>
      <c r="D849" s="846"/>
      <c r="E849" s="843"/>
      <c r="F849" s="843"/>
      <c r="G849" s="843"/>
      <c r="H849" s="846"/>
      <c r="I849" s="846"/>
      <c r="J849" s="846"/>
      <c r="K849" s="847"/>
      <c r="L849" s="848"/>
      <c r="M849" s="843"/>
      <c r="N849" s="843"/>
      <c r="O849" s="843"/>
      <c r="P849" s="843"/>
      <c r="Q849" s="843"/>
      <c r="R849" s="843"/>
      <c r="S849" s="843"/>
      <c r="T849" s="843"/>
      <c r="U849" s="843"/>
      <c r="V849" s="843"/>
      <c r="W849" s="843"/>
      <c r="X849" s="843"/>
      <c r="Y849" s="843"/>
      <c r="Z849" s="1060"/>
      <c r="AA849" s="1060"/>
      <c r="AB849" s="843"/>
      <c r="AC849" s="843"/>
      <c r="AD849" s="843"/>
      <c r="AE849" s="843"/>
      <c r="AF849" s="843"/>
      <c r="AG849" s="843"/>
      <c r="AH849" s="843"/>
      <c r="AI849" s="843"/>
      <c r="AJ849" s="843"/>
      <c r="AK849" s="843"/>
      <c r="AL849" s="843"/>
      <c r="AM849" s="843"/>
      <c r="AN849" s="843"/>
    </row>
    <row r="850" spans="1:40" ht="15.75" customHeight="1">
      <c r="A850" s="843"/>
      <c r="B850" s="844"/>
      <c r="C850" s="845"/>
      <c r="D850" s="846"/>
      <c r="E850" s="843"/>
      <c r="F850" s="843"/>
      <c r="G850" s="843"/>
      <c r="H850" s="846"/>
      <c r="I850" s="846"/>
      <c r="J850" s="846"/>
      <c r="K850" s="847"/>
      <c r="L850" s="848"/>
      <c r="M850" s="843"/>
      <c r="N850" s="843"/>
      <c r="O850" s="843"/>
      <c r="P850" s="843"/>
      <c r="Q850" s="843"/>
      <c r="R850" s="843"/>
      <c r="S850" s="843"/>
      <c r="T850" s="843"/>
      <c r="U850" s="843"/>
      <c r="V850" s="843"/>
      <c r="W850" s="843"/>
      <c r="X850" s="843"/>
      <c r="Y850" s="843"/>
      <c r="Z850" s="1060"/>
      <c r="AA850" s="1060"/>
      <c r="AB850" s="843"/>
      <c r="AC850" s="843"/>
      <c r="AD850" s="843"/>
      <c r="AE850" s="843"/>
      <c r="AF850" s="843"/>
      <c r="AG850" s="843"/>
      <c r="AH850" s="843"/>
      <c r="AI850" s="843"/>
      <c r="AJ850" s="843"/>
      <c r="AK850" s="843"/>
      <c r="AL850" s="843"/>
      <c r="AM850" s="843"/>
      <c r="AN850" s="843"/>
    </row>
    <row r="851" spans="1:40" ht="15.75" customHeight="1">
      <c r="A851" s="843"/>
      <c r="B851" s="844"/>
      <c r="C851" s="845"/>
      <c r="D851" s="846"/>
      <c r="E851" s="843"/>
      <c r="F851" s="843"/>
      <c r="G851" s="843"/>
      <c r="H851" s="846"/>
      <c r="I851" s="846"/>
      <c r="J851" s="846"/>
      <c r="K851" s="847"/>
      <c r="L851" s="848"/>
      <c r="M851" s="843"/>
      <c r="N851" s="843"/>
      <c r="O851" s="843"/>
      <c r="P851" s="843"/>
      <c r="Q851" s="843"/>
      <c r="R851" s="843"/>
      <c r="S851" s="843"/>
      <c r="T851" s="843"/>
      <c r="U851" s="843"/>
      <c r="V851" s="843"/>
      <c r="W851" s="843"/>
      <c r="X851" s="843"/>
      <c r="Y851" s="843"/>
      <c r="Z851" s="1060"/>
      <c r="AA851" s="1060"/>
      <c r="AB851" s="843"/>
      <c r="AC851" s="843"/>
      <c r="AD851" s="843"/>
      <c r="AE851" s="843"/>
      <c r="AF851" s="843"/>
      <c r="AG851" s="843"/>
      <c r="AH851" s="843"/>
      <c r="AI851" s="843"/>
      <c r="AJ851" s="843"/>
      <c r="AK851" s="843"/>
      <c r="AL851" s="843"/>
      <c r="AM851" s="843"/>
      <c r="AN851" s="843"/>
    </row>
    <row r="852" spans="1:40" ht="15.75" customHeight="1">
      <c r="A852" s="843"/>
      <c r="B852" s="844"/>
      <c r="C852" s="845"/>
      <c r="D852" s="846"/>
      <c r="E852" s="843"/>
      <c r="F852" s="843"/>
      <c r="G852" s="843"/>
      <c r="H852" s="846"/>
      <c r="I852" s="846"/>
      <c r="J852" s="846"/>
      <c r="K852" s="847"/>
      <c r="L852" s="848"/>
      <c r="M852" s="843"/>
      <c r="N852" s="843"/>
      <c r="O852" s="843"/>
      <c r="P852" s="843"/>
      <c r="Q852" s="843"/>
      <c r="R852" s="843"/>
      <c r="S852" s="843"/>
      <c r="T852" s="843"/>
      <c r="U852" s="843"/>
      <c r="V852" s="843"/>
      <c r="W852" s="843"/>
      <c r="X852" s="843"/>
      <c r="Y852" s="843"/>
      <c r="Z852" s="1060"/>
      <c r="AA852" s="1060"/>
      <c r="AB852" s="843"/>
      <c r="AC852" s="843"/>
      <c r="AD852" s="843"/>
      <c r="AE852" s="843"/>
      <c r="AF852" s="843"/>
      <c r="AG852" s="843"/>
      <c r="AH852" s="843"/>
      <c r="AI852" s="843"/>
      <c r="AJ852" s="843"/>
      <c r="AK852" s="843"/>
      <c r="AL852" s="843"/>
      <c r="AM852" s="843"/>
      <c r="AN852" s="843"/>
    </row>
    <row r="853" spans="1:40" ht="15.75" customHeight="1">
      <c r="A853" s="843"/>
      <c r="B853" s="844"/>
      <c r="C853" s="845"/>
      <c r="D853" s="846"/>
      <c r="E853" s="843"/>
      <c r="F853" s="843"/>
      <c r="G853" s="843"/>
      <c r="H853" s="846"/>
      <c r="I853" s="846"/>
      <c r="J853" s="846"/>
      <c r="K853" s="847"/>
      <c r="L853" s="848"/>
      <c r="M853" s="843"/>
      <c r="N853" s="843"/>
      <c r="O853" s="843"/>
      <c r="P853" s="843"/>
      <c r="Q853" s="843"/>
      <c r="R853" s="843"/>
      <c r="S853" s="843"/>
      <c r="T853" s="843"/>
      <c r="U853" s="843"/>
      <c r="V853" s="843"/>
      <c r="W853" s="843"/>
      <c r="X853" s="843"/>
      <c r="Y853" s="843"/>
      <c r="Z853" s="1060"/>
      <c r="AA853" s="1060"/>
      <c r="AB853" s="843"/>
      <c r="AC853" s="843"/>
      <c r="AD853" s="843"/>
      <c r="AE853" s="843"/>
      <c r="AF853" s="843"/>
      <c r="AG853" s="843"/>
      <c r="AH853" s="843"/>
      <c r="AI853" s="843"/>
      <c r="AJ853" s="843"/>
      <c r="AK853" s="843"/>
      <c r="AL853" s="843"/>
      <c r="AM853" s="843"/>
      <c r="AN853" s="843"/>
    </row>
    <row r="854" spans="1:40" ht="15.75" customHeight="1">
      <c r="A854" s="843"/>
      <c r="B854" s="844"/>
      <c r="C854" s="845"/>
      <c r="D854" s="846"/>
      <c r="E854" s="843"/>
      <c r="F854" s="843"/>
      <c r="G854" s="843"/>
      <c r="H854" s="846"/>
      <c r="I854" s="846"/>
      <c r="J854" s="846"/>
      <c r="K854" s="847"/>
      <c r="L854" s="848"/>
      <c r="M854" s="843"/>
      <c r="N854" s="843"/>
      <c r="O854" s="843"/>
      <c r="P854" s="843"/>
      <c r="Q854" s="843"/>
      <c r="R854" s="843"/>
      <c r="S854" s="843"/>
      <c r="T854" s="843"/>
      <c r="U854" s="843"/>
      <c r="V854" s="843"/>
      <c r="W854" s="843"/>
      <c r="X854" s="843"/>
      <c r="Y854" s="843"/>
      <c r="Z854" s="1060"/>
      <c r="AA854" s="1060"/>
      <c r="AB854" s="843"/>
      <c r="AC854" s="843"/>
      <c r="AD854" s="843"/>
      <c r="AE854" s="843"/>
      <c r="AF854" s="843"/>
      <c r="AG854" s="843"/>
      <c r="AH854" s="843"/>
      <c r="AI854" s="843"/>
      <c r="AJ854" s="843"/>
      <c r="AK854" s="843"/>
      <c r="AL854" s="843"/>
      <c r="AM854" s="843"/>
      <c r="AN854" s="843"/>
    </row>
    <row r="855" spans="1:40" ht="15.75" customHeight="1">
      <c r="A855" s="843"/>
      <c r="B855" s="844"/>
      <c r="C855" s="845"/>
      <c r="D855" s="846"/>
      <c r="E855" s="843"/>
      <c r="F855" s="843"/>
      <c r="G855" s="843"/>
      <c r="H855" s="846"/>
      <c r="I855" s="846"/>
      <c r="J855" s="846"/>
      <c r="K855" s="847"/>
      <c r="L855" s="848"/>
      <c r="M855" s="843"/>
      <c r="N855" s="843"/>
      <c r="O855" s="843"/>
      <c r="P855" s="843"/>
      <c r="Q855" s="843"/>
      <c r="R855" s="843"/>
      <c r="S855" s="843"/>
      <c r="T855" s="843"/>
      <c r="U855" s="843"/>
      <c r="V855" s="843"/>
      <c r="W855" s="843"/>
      <c r="X855" s="843"/>
      <c r="Y855" s="843"/>
      <c r="Z855" s="1060"/>
      <c r="AA855" s="1060"/>
      <c r="AB855" s="843"/>
      <c r="AC855" s="843"/>
      <c r="AD855" s="843"/>
      <c r="AE855" s="843"/>
      <c r="AF855" s="843"/>
      <c r="AG855" s="843"/>
      <c r="AH855" s="843"/>
      <c r="AI855" s="843"/>
      <c r="AJ855" s="843"/>
      <c r="AK855" s="843"/>
      <c r="AL855" s="843"/>
      <c r="AM855" s="843"/>
      <c r="AN855" s="843"/>
    </row>
    <row r="856" spans="1:40" ht="15.75" customHeight="1">
      <c r="A856" s="843"/>
      <c r="B856" s="844"/>
      <c r="C856" s="845"/>
      <c r="D856" s="846"/>
      <c r="E856" s="843"/>
      <c r="F856" s="843"/>
      <c r="G856" s="843"/>
      <c r="H856" s="846"/>
      <c r="I856" s="846"/>
      <c r="J856" s="846"/>
      <c r="K856" s="847"/>
      <c r="L856" s="848"/>
      <c r="M856" s="843"/>
      <c r="N856" s="843"/>
      <c r="O856" s="843"/>
      <c r="P856" s="843"/>
      <c r="Q856" s="843"/>
      <c r="R856" s="843"/>
      <c r="S856" s="843"/>
      <c r="T856" s="843"/>
      <c r="U856" s="843"/>
      <c r="V856" s="843"/>
      <c r="W856" s="843"/>
      <c r="X856" s="843"/>
      <c r="Y856" s="843"/>
      <c r="Z856" s="1060"/>
      <c r="AA856" s="1060"/>
      <c r="AB856" s="843"/>
      <c r="AC856" s="843"/>
      <c r="AD856" s="843"/>
      <c r="AE856" s="843"/>
      <c r="AF856" s="843"/>
      <c r="AG856" s="843"/>
      <c r="AH856" s="843"/>
      <c r="AI856" s="843"/>
      <c r="AJ856" s="843"/>
      <c r="AK856" s="843"/>
      <c r="AL856" s="843"/>
      <c r="AM856" s="843"/>
      <c r="AN856" s="843"/>
    </row>
    <row r="857" spans="1:40" ht="15.75" customHeight="1">
      <c r="A857" s="843"/>
      <c r="B857" s="844"/>
      <c r="C857" s="845"/>
      <c r="D857" s="846"/>
      <c r="E857" s="843"/>
      <c r="F857" s="843"/>
      <c r="G857" s="843"/>
      <c r="H857" s="846"/>
      <c r="I857" s="846"/>
      <c r="J857" s="846"/>
      <c r="K857" s="847"/>
      <c r="L857" s="848"/>
      <c r="M857" s="843"/>
      <c r="N857" s="843"/>
      <c r="O857" s="843"/>
      <c r="P857" s="843"/>
      <c r="Q857" s="843"/>
      <c r="R857" s="843"/>
      <c r="S857" s="843"/>
      <c r="T857" s="843"/>
      <c r="U857" s="843"/>
      <c r="V857" s="843"/>
      <c r="W857" s="843"/>
      <c r="X857" s="843"/>
      <c r="Y857" s="843"/>
      <c r="Z857" s="1060"/>
      <c r="AA857" s="1060"/>
      <c r="AB857" s="843"/>
      <c r="AC857" s="843"/>
      <c r="AD857" s="843"/>
      <c r="AE857" s="843"/>
      <c r="AF857" s="843"/>
      <c r="AG857" s="843"/>
      <c r="AH857" s="843"/>
      <c r="AI857" s="843"/>
      <c r="AJ857" s="843"/>
      <c r="AK857" s="843"/>
      <c r="AL857" s="843"/>
      <c r="AM857" s="843"/>
      <c r="AN857" s="843"/>
    </row>
    <row r="858" spans="1:40" ht="15.75" customHeight="1">
      <c r="A858" s="843"/>
      <c r="B858" s="844"/>
      <c r="C858" s="845"/>
      <c r="D858" s="846"/>
      <c r="E858" s="843"/>
      <c r="F858" s="843"/>
      <c r="G858" s="843"/>
      <c r="H858" s="846"/>
      <c r="I858" s="846"/>
      <c r="J858" s="846"/>
      <c r="K858" s="847"/>
      <c r="L858" s="848"/>
      <c r="M858" s="843"/>
      <c r="N858" s="843"/>
      <c r="O858" s="843"/>
      <c r="P858" s="843"/>
      <c r="Q858" s="843"/>
      <c r="R858" s="843"/>
      <c r="S858" s="843"/>
      <c r="T858" s="843"/>
      <c r="U858" s="843"/>
      <c r="V858" s="843"/>
      <c r="W858" s="843"/>
      <c r="X858" s="843"/>
      <c r="Y858" s="843"/>
      <c r="Z858" s="1060"/>
      <c r="AA858" s="1060"/>
      <c r="AB858" s="843"/>
      <c r="AC858" s="843"/>
      <c r="AD858" s="843"/>
      <c r="AE858" s="843"/>
      <c r="AF858" s="843"/>
      <c r="AG858" s="843"/>
      <c r="AH858" s="843"/>
      <c r="AI858" s="843"/>
      <c r="AJ858" s="843"/>
      <c r="AK858" s="843"/>
      <c r="AL858" s="843"/>
      <c r="AM858" s="843"/>
      <c r="AN858" s="843"/>
    </row>
    <row r="859" spans="1:40" ht="15.75" customHeight="1">
      <c r="A859" s="843"/>
      <c r="B859" s="844"/>
      <c r="C859" s="845"/>
      <c r="D859" s="846"/>
      <c r="E859" s="843"/>
      <c r="F859" s="843"/>
      <c r="G859" s="843"/>
      <c r="H859" s="846"/>
      <c r="I859" s="846"/>
      <c r="J859" s="846"/>
      <c r="K859" s="847"/>
      <c r="L859" s="848"/>
      <c r="M859" s="843"/>
      <c r="N859" s="843"/>
      <c r="O859" s="843"/>
      <c r="P859" s="843"/>
      <c r="Q859" s="843"/>
      <c r="R859" s="843"/>
      <c r="S859" s="843"/>
      <c r="T859" s="843"/>
      <c r="U859" s="843"/>
      <c r="V859" s="843"/>
      <c r="W859" s="843"/>
      <c r="X859" s="843"/>
      <c r="Y859" s="843"/>
      <c r="Z859" s="1060"/>
      <c r="AA859" s="1060"/>
      <c r="AB859" s="843"/>
      <c r="AC859" s="843"/>
      <c r="AD859" s="843"/>
      <c r="AE859" s="843"/>
      <c r="AF859" s="843"/>
      <c r="AG859" s="843"/>
      <c r="AH859" s="843"/>
      <c r="AI859" s="843"/>
      <c r="AJ859" s="843"/>
      <c r="AK859" s="843"/>
      <c r="AL859" s="843"/>
      <c r="AM859" s="843"/>
      <c r="AN859" s="843"/>
    </row>
    <row r="860" spans="1:40" ht="15.75" customHeight="1">
      <c r="A860" s="843"/>
      <c r="B860" s="844"/>
      <c r="C860" s="845"/>
      <c r="D860" s="846"/>
      <c r="E860" s="843"/>
      <c r="F860" s="843"/>
      <c r="G860" s="843"/>
      <c r="H860" s="846"/>
      <c r="I860" s="846"/>
      <c r="J860" s="846"/>
      <c r="K860" s="847"/>
      <c r="L860" s="848"/>
      <c r="M860" s="843"/>
      <c r="N860" s="843"/>
      <c r="O860" s="843"/>
      <c r="P860" s="843"/>
      <c r="Q860" s="843"/>
      <c r="R860" s="843"/>
      <c r="S860" s="843"/>
      <c r="T860" s="843"/>
      <c r="U860" s="843"/>
      <c r="V860" s="843"/>
      <c r="W860" s="843"/>
      <c r="X860" s="843"/>
      <c r="Y860" s="843"/>
      <c r="Z860" s="1060"/>
      <c r="AA860" s="1060"/>
      <c r="AB860" s="843"/>
      <c r="AC860" s="843"/>
      <c r="AD860" s="843"/>
      <c r="AE860" s="843"/>
      <c r="AF860" s="843"/>
      <c r="AG860" s="843"/>
      <c r="AH860" s="843"/>
      <c r="AI860" s="843"/>
      <c r="AJ860" s="843"/>
      <c r="AK860" s="843"/>
      <c r="AL860" s="843"/>
      <c r="AM860" s="843"/>
      <c r="AN860" s="843"/>
    </row>
    <row r="861" spans="1:40" ht="15.75" customHeight="1">
      <c r="A861" s="843"/>
      <c r="B861" s="844"/>
      <c r="C861" s="845"/>
      <c r="D861" s="846"/>
      <c r="E861" s="843"/>
      <c r="F861" s="843"/>
      <c r="G861" s="843"/>
      <c r="H861" s="846"/>
      <c r="I861" s="846"/>
      <c r="J861" s="846"/>
      <c r="K861" s="847"/>
      <c r="L861" s="848"/>
      <c r="M861" s="843"/>
      <c r="N861" s="843"/>
      <c r="O861" s="843"/>
      <c r="P861" s="843"/>
      <c r="Q861" s="843"/>
      <c r="R861" s="843"/>
      <c r="S861" s="843"/>
      <c r="T861" s="843"/>
      <c r="U861" s="843"/>
      <c r="V861" s="843"/>
      <c r="W861" s="843"/>
      <c r="X861" s="843"/>
      <c r="Y861" s="843"/>
      <c r="Z861" s="1060"/>
      <c r="AA861" s="1060"/>
      <c r="AB861" s="843"/>
      <c r="AC861" s="843"/>
      <c r="AD861" s="843"/>
      <c r="AE861" s="843"/>
      <c r="AF861" s="843"/>
      <c r="AG861" s="843"/>
      <c r="AH861" s="843"/>
      <c r="AI861" s="843"/>
      <c r="AJ861" s="843"/>
      <c r="AK861" s="843"/>
      <c r="AL861" s="843"/>
      <c r="AM861" s="843"/>
      <c r="AN861" s="843"/>
    </row>
    <row r="862" spans="1:40" ht="15.75" customHeight="1">
      <c r="A862" s="843"/>
      <c r="B862" s="844"/>
      <c r="C862" s="845"/>
      <c r="D862" s="846"/>
      <c r="E862" s="843"/>
      <c r="F862" s="843"/>
      <c r="G862" s="843"/>
      <c r="H862" s="846"/>
      <c r="I862" s="846"/>
      <c r="J862" s="846"/>
      <c r="K862" s="847"/>
      <c r="L862" s="848"/>
      <c r="M862" s="843"/>
      <c r="N862" s="843"/>
      <c r="O862" s="843"/>
      <c r="P862" s="843"/>
      <c r="Q862" s="843"/>
      <c r="R862" s="843"/>
      <c r="S862" s="843"/>
      <c r="T862" s="843"/>
      <c r="U862" s="843"/>
      <c r="V862" s="843"/>
      <c r="W862" s="843"/>
      <c r="X862" s="843"/>
      <c r="Y862" s="843"/>
      <c r="Z862" s="1060"/>
      <c r="AA862" s="1060"/>
      <c r="AB862" s="843"/>
      <c r="AC862" s="843"/>
      <c r="AD862" s="843"/>
      <c r="AE862" s="843"/>
      <c r="AF862" s="843"/>
      <c r="AG862" s="843"/>
      <c r="AH862" s="843"/>
      <c r="AI862" s="843"/>
      <c r="AJ862" s="843"/>
      <c r="AK862" s="843"/>
      <c r="AL862" s="843"/>
      <c r="AM862" s="843"/>
      <c r="AN862" s="843"/>
    </row>
    <row r="863" spans="1:40" ht="15.75" customHeight="1">
      <c r="A863" s="843"/>
      <c r="B863" s="844"/>
      <c r="C863" s="845"/>
      <c r="D863" s="846"/>
      <c r="E863" s="843"/>
      <c r="F863" s="843"/>
      <c r="G863" s="843"/>
      <c r="H863" s="846"/>
      <c r="I863" s="846"/>
      <c r="J863" s="846"/>
      <c r="K863" s="847"/>
      <c r="L863" s="848"/>
      <c r="M863" s="843"/>
      <c r="N863" s="843"/>
      <c r="O863" s="843"/>
      <c r="P863" s="843"/>
      <c r="Q863" s="843"/>
      <c r="R863" s="843"/>
      <c r="S863" s="843"/>
      <c r="T863" s="843"/>
      <c r="U863" s="843"/>
      <c r="V863" s="843"/>
      <c r="W863" s="843"/>
      <c r="X863" s="843"/>
      <c r="Y863" s="843"/>
      <c r="Z863" s="1060"/>
      <c r="AA863" s="1060"/>
      <c r="AB863" s="843"/>
      <c r="AC863" s="843"/>
      <c r="AD863" s="843"/>
      <c r="AE863" s="843"/>
      <c r="AF863" s="843"/>
      <c r="AG863" s="843"/>
      <c r="AH863" s="843"/>
      <c r="AI863" s="843"/>
      <c r="AJ863" s="843"/>
      <c r="AK863" s="843"/>
      <c r="AL863" s="843"/>
      <c r="AM863" s="843"/>
      <c r="AN863" s="843"/>
    </row>
    <row r="864" spans="1:40" ht="15.75" customHeight="1">
      <c r="A864" s="843"/>
      <c r="B864" s="844"/>
      <c r="C864" s="845"/>
      <c r="D864" s="846"/>
      <c r="E864" s="843"/>
      <c r="F864" s="843"/>
      <c r="G864" s="843"/>
      <c r="H864" s="846"/>
      <c r="I864" s="846"/>
      <c r="J864" s="846"/>
      <c r="K864" s="847"/>
      <c r="L864" s="848"/>
      <c r="M864" s="843"/>
      <c r="N864" s="843"/>
      <c r="O864" s="843"/>
      <c r="P864" s="843"/>
      <c r="Q864" s="843"/>
      <c r="R864" s="843"/>
      <c r="S864" s="843"/>
      <c r="T864" s="843"/>
      <c r="U864" s="843"/>
      <c r="V864" s="843"/>
      <c r="W864" s="843"/>
      <c r="X864" s="843"/>
      <c r="Y864" s="843"/>
      <c r="Z864" s="1060"/>
      <c r="AA864" s="1060"/>
      <c r="AB864" s="843"/>
      <c r="AC864" s="843"/>
      <c r="AD864" s="843"/>
      <c r="AE864" s="843"/>
      <c r="AF864" s="843"/>
      <c r="AG864" s="843"/>
      <c r="AH864" s="843"/>
      <c r="AI864" s="843"/>
      <c r="AJ864" s="843"/>
      <c r="AK864" s="843"/>
      <c r="AL864" s="843"/>
      <c r="AM864" s="843"/>
      <c r="AN864" s="843"/>
    </row>
    <row r="865" spans="1:40" ht="15.75" customHeight="1">
      <c r="A865" s="843"/>
      <c r="B865" s="844"/>
      <c r="C865" s="845"/>
      <c r="D865" s="846"/>
      <c r="E865" s="843"/>
      <c r="F865" s="843"/>
      <c r="G865" s="843"/>
      <c r="H865" s="846"/>
      <c r="I865" s="846"/>
      <c r="J865" s="846"/>
      <c r="K865" s="847"/>
      <c r="L865" s="848"/>
      <c r="M865" s="843"/>
      <c r="N865" s="843"/>
      <c r="O865" s="843"/>
      <c r="P865" s="843"/>
      <c r="Q865" s="843"/>
      <c r="R865" s="843"/>
      <c r="S865" s="843"/>
      <c r="T865" s="843"/>
      <c r="U865" s="843"/>
      <c r="V865" s="843"/>
      <c r="W865" s="843"/>
      <c r="X865" s="843"/>
      <c r="Y865" s="843"/>
      <c r="Z865" s="1060"/>
      <c r="AA865" s="1060"/>
      <c r="AB865" s="843"/>
      <c r="AC865" s="843"/>
      <c r="AD865" s="843"/>
      <c r="AE865" s="843"/>
      <c r="AF865" s="843"/>
      <c r="AG865" s="843"/>
      <c r="AH865" s="843"/>
      <c r="AI865" s="843"/>
      <c r="AJ865" s="843"/>
      <c r="AK865" s="843"/>
      <c r="AL865" s="843"/>
      <c r="AM865" s="843"/>
      <c r="AN865" s="843"/>
    </row>
    <row r="866" spans="1:40" ht="15.75" customHeight="1">
      <c r="A866" s="843"/>
      <c r="B866" s="844"/>
      <c r="C866" s="845"/>
      <c r="D866" s="846"/>
      <c r="E866" s="843"/>
      <c r="F866" s="843"/>
      <c r="G866" s="843"/>
      <c r="H866" s="846"/>
      <c r="I866" s="846"/>
      <c r="J866" s="846"/>
      <c r="K866" s="847"/>
      <c r="L866" s="848"/>
      <c r="M866" s="843"/>
      <c r="N866" s="843"/>
      <c r="O866" s="843"/>
      <c r="P866" s="843"/>
      <c r="Q866" s="843"/>
      <c r="R866" s="843"/>
      <c r="S866" s="843"/>
      <c r="T866" s="843"/>
      <c r="U866" s="843"/>
      <c r="V866" s="843"/>
      <c r="W866" s="843"/>
      <c r="X866" s="843"/>
      <c r="Y866" s="843"/>
      <c r="Z866" s="1060"/>
      <c r="AA866" s="1060"/>
      <c r="AB866" s="843"/>
      <c r="AC866" s="843"/>
      <c r="AD866" s="843"/>
      <c r="AE866" s="843"/>
      <c r="AF866" s="843"/>
      <c r="AG866" s="843"/>
      <c r="AH866" s="843"/>
      <c r="AI866" s="843"/>
      <c r="AJ866" s="843"/>
      <c r="AK866" s="843"/>
      <c r="AL866" s="843"/>
      <c r="AM866" s="843"/>
      <c r="AN866" s="843"/>
    </row>
    <row r="867" spans="1:40" ht="15.75" customHeight="1">
      <c r="A867" s="843"/>
      <c r="B867" s="844"/>
      <c r="C867" s="845"/>
      <c r="D867" s="846"/>
      <c r="E867" s="843"/>
      <c r="F867" s="843"/>
      <c r="G867" s="843"/>
      <c r="H867" s="846"/>
      <c r="I867" s="846"/>
      <c r="J867" s="846"/>
      <c r="K867" s="847"/>
      <c r="L867" s="848"/>
      <c r="M867" s="843"/>
      <c r="N867" s="843"/>
      <c r="O867" s="843"/>
      <c r="P867" s="843"/>
      <c r="Q867" s="843"/>
      <c r="R867" s="843"/>
      <c r="S867" s="843"/>
      <c r="T867" s="843"/>
      <c r="U867" s="843"/>
      <c r="V867" s="843"/>
      <c r="W867" s="843"/>
      <c r="X867" s="843"/>
      <c r="Y867" s="843"/>
      <c r="Z867" s="1060"/>
      <c r="AA867" s="1060"/>
      <c r="AB867" s="843"/>
      <c r="AC867" s="843"/>
      <c r="AD867" s="843"/>
      <c r="AE867" s="843"/>
      <c r="AF867" s="843"/>
      <c r="AG867" s="843"/>
      <c r="AH867" s="843"/>
      <c r="AI867" s="843"/>
      <c r="AJ867" s="843"/>
      <c r="AK867" s="843"/>
      <c r="AL867" s="843"/>
      <c r="AM867" s="843"/>
      <c r="AN867" s="843"/>
    </row>
    <row r="868" spans="1:40" ht="15.75" customHeight="1">
      <c r="A868" s="843"/>
      <c r="B868" s="844"/>
      <c r="C868" s="845"/>
      <c r="D868" s="846"/>
      <c r="E868" s="843"/>
      <c r="F868" s="843"/>
      <c r="G868" s="843"/>
      <c r="H868" s="846"/>
      <c r="I868" s="846"/>
      <c r="J868" s="846"/>
      <c r="K868" s="847"/>
      <c r="L868" s="848"/>
      <c r="M868" s="843"/>
      <c r="N868" s="843"/>
      <c r="O868" s="843"/>
      <c r="P868" s="843"/>
      <c r="Q868" s="843"/>
      <c r="R868" s="843"/>
      <c r="S868" s="843"/>
      <c r="T868" s="843"/>
      <c r="U868" s="843"/>
      <c r="V868" s="843"/>
      <c r="W868" s="843"/>
      <c r="X868" s="843"/>
      <c r="Y868" s="843"/>
      <c r="Z868" s="1060"/>
      <c r="AA868" s="1060"/>
      <c r="AB868" s="843"/>
      <c r="AC868" s="843"/>
      <c r="AD868" s="843"/>
      <c r="AE868" s="843"/>
      <c r="AF868" s="843"/>
      <c r="AG868" s="843"/>
      <c r="AH868" s="843"/>
      <c r="AI868" s="843"/>
      <c r="AJ868" s="843"/>
      <c r="AK868" s="843"/>
      <c r="AL868" s="843"/>
      <c r="AM868" s="843"/>
      <c r="AN868" s="843"/>
    </row>
    <row r="869" spans="1:40" ht="15.75" customHeight="1">
      <c r="A869" s="843"/>
      <c r="B869" s="844"/>
      <c r="C869" s="845"/>
      <c r="D869" s="846"/>
      <c r="E869" s="843"/>
      <c r="F869" s="843"/>
      <c r="G869" s="843"/>
      <c r="H869" s="846"/>
      <c r="I869" s="846"/>
      <c r="J869" s="846"/>
      <c r="K869" s="847"/>
      <c r="L869" s="848"/>
      <c r="M869" s="843"/>
      <c r="N869" s="843"/>
      <c r="O869" s="843"/>
      <c r="P869" s="843"/>
      <c r="Q869" s="843"/>
      <c r="R869" s="843"/>
      <c r="S869" s="843"/>
      <c r="T869" s="843"/>
      <c r="U869" s="843"/>
      <c r="V869" s="843"/>
      <c r="W869" s="843"/>
      <c r="X869" s="843"/>
      <c r="Y869" s="843"/>
      <c r="Z869" s="1060"/>
      <c r="AA869" s="1060"/>
      <c r="AB869" s="843"/>
      <c r="AC869" s="843"/>
      <c r="AD869" s="843"/>
      <c r="AE869" s="843"/>
      <c r="AF869" s="843"/>
      <c r="AG869" s="843"/>
      <c r="AH869" s="843"/>
      <c r="AI869" s="843"/>
      <c r="AJ869" s="843"/>
      <c r="AK869" s="843"/>
      <c r="AL869" s="843"/>
      <c r="AM869" s="843"/>
      <c r="AN869" s="843"/>
    </row>
    <row r="870" spans="1:40" ht="15.75" customHeight="1">
      <c r="A870" s="843"/>
      <c r="B870" s="844"/>
      <c r="C870" s="845"/>
      <c r="D870" s="846"/>
      <c r="E870" s="843"/>
      <c r="F870" s="843"/>
      <c r="G870" s="843"/>
      <c r="H870" s="846"/>
      <c r="I870" s="846"/>
      <c r="J870" s="846"/>
      <c r="K870" s="847"/>
      <c r="L870" s="848"/>
      <c r="M870" s="843"/>
      <c r="N870" s="843"/>
      <c r="O870" s="843"/>
      <c r="P870" s="843"/>
      <c r="Q870" s="843"/>
      <c r="R870" s="843"/>
      <c r="S870" s="843"/>
      <c r="T870" s="843"/>
      <c r="U870" s="843"/>
      <c r="V870" s="843"/>
      <c r="W870" s="843"/>
      <c r="X870" s="843"/>
      <c r="Y870" s="843"/>
      <c r="Z870" s="1060"/>
      <c r="AA870" s="1060"/>
      <c r="AB870" s="843"/>
      <c r="AC870" s="843"/>
      <c r="AD870" s="843"/>
      <c r="AE870" s="843"/>
      <c r="AF870" s="843"/>
      <c r="AG870" s="843"/>
      <c r="AH870" s="843"/>
      <c r="AI870" s="843"/>
      <c r="AJ870" s="843"/>
      <c r="AK870" s="843"/>
      <c r="AL870" s="843"/>
      <c r="AM870" s="843"/>
      <c r="AN870" s="843"/>
    </row>
    <row r="871" spans="1:40" ht="15.75" customHeight="1">
      <c r="A871" s="843"/>
      <c r="B871" s="844"/>
      <c r="C871" s="845"/>
      <c r="D871" s="846"/>
      <c r="E871" s="843"/>
      <c r="F871" s="843"/>
      <c r="G871" s="843"/>
      <c r="H871" s="846"/>
      <c r="I871" s="846"/>
      <c r="J871" s="846"/>
      <c r="K871" s="847"/>
      <c r="L871" s="848"/>
      <c r="M871" s="843"/>
      <c r="N871" s="843"/>
      <c r="O871" s="843"/>
      <c r="P871" s="843"/>
      <c r="Q871" s="843"/>
      <c r="R871" s="843"/>
      <c r="S871" s="843"/>
      <c r="T871" s="843"/>
      <c r="U871" s="843"/>
      <c r="V871" s="843"/>
      <c r="W871" s="843"/>
      <c r="X871" s="843"/>
      <c r="Y871" s="843"/>
      <c r="Z871" s="1060"/>
      <c r="AA871" s="1060"/>
      <c r="AB871" s="843"/>
      <c r="AC871" s="843"/>
      <c r="AD871" s="843"/>
      <c r="AE871" s="843"/>
      <c r="AF871" s="843"/>
      <c r="AG871" s="843"/>
      <c r="AH871" s="843"/>
      <c r="AI871" s="843"/>
      <c r="AJ871" s="843"/>
      <c r="AK871" s="843"/>
      <c r="AL871" s="843"/>
      <c r="AM871" s="843"/>
      <c r="AN871" s="843"/>
    </row>
    <row r="872" spans="1:40" ht="15.75" customHeight="1">
      <c r="A872" s="843"/>
      <c r="B872" s="844"/>
      <c r="C872" s="845"/>
      <c r="D872" s="846"/>
      <c r="E872" s="843"/>
      <c r="F872" s="843"/>
      <c r="G872" s="843"/>
      <c r="H872" s="846"/>
      <c r="I872" s="846"/>
      <c r="J872" s="846"/>
      <c r="K872" s="847"/>
      <c r="L872" s="848"/>
      <c r="M872" s="843"/>
      <c r="N872" s="843"/>
      <c r="O872" s="843"/>
      <c r="P872" s="843"/>
      <c r="Q872" s="843"/>
      <c r="R872" s="843"/>
      <c r="S872" s="843"/>
      <c r="T872" s="843"/>
      <c r="U872" s="843"/>
      <c r="V872" s="843"/>
      <c r="W872" s="843"/>
      <c r="X872" s="843"/>
      <c r="Y872" s="843"/>
      <c r="Z872" s="1060"/>
      <c r="AA872" s="1060"/>
      <c r="AB872" s="843"/>
      <c r="AC872" s="843"/>
      <c r="AD872" s="843"/>
      <c r="AE872" s="843"/>
      <c r="AF872" s="843"/>
      <c r="AG872" s="843"/>
      <c r="AH872" s="843"/>
      <c r="AI872" s="843"/>
      <c r="AJ872" s="843"/>
      <c r="AK872" s="843"/>
      <c r="AL872" s="843"/>
      <c r="AM872" s="843"/>
      <c r="AN872" s="843"/>
    </row>
    <row r="873" spans="1:40" ht="15.75" customHeight="1">
      <c r="A873" s="843"/>
      <c r="B873" s="844"/>
      <c r="C873" s="845"/>
      <c r="D873" s="846"/>
      <c r="E873" s="843"/>
      <c r="F873" s="843"/>
      <c r="G873" s="843"/>
      <c r="H873" s="846"/>
      <c r="I873" s="846"/>
      <c r="J873" s="846"/>
      <c r="K873" s="847"/>
      <c r="L873" s="848"/>
      <c r="M873" s="843"/>
      <c r="N873" s="843"/>
      <c r="O873" s="843"/>
      <c r="P873" s="843"/>
      <c r="Q873" s="843"/>
      <c r="R873" s="843"/>
      <c r="S873" s="843"/>
      <c r="T873" s="843"/>
      <c r="U873" s="843"/>
      <c r="V873" s="843"/>
      <c r="W873" s="843"/>
      <c r="X873" s="843"/>
      <c r="Y873" s="843"/>
      <c r="Z873" s="1060"/>
      <c r="AA873" s="1060"/>
      <c r="AB873" s="843"/>
      <c r="AC873" s="843"/>
      <c r="AD873" s="843"/>
      <c r="AE873" s="843"/>
      <c r="AF873" s="843"/>
      <c r="AG873" s="843"/>
      <c r="AH873" s="843"/>
      <c r="AI873" s="843"/>
      <c r="AJ873" s="843"/>
      <c r="AK873" s="843"/>
      <c r="AL873" s="843"/>
      <c r="AM873" s="843"/>
      <c r="AN873" s="843"/>
    </row>
    <row r="874" spans="1:40" ht="15.75" customHeight="1">
      <c r="A874" s="843"/>
      <c r="B874" s="844"/>
      <c r="C874" s="845"/>
      <c r="D874" s="846"/>
      <c r="E874" s="843"/>
      <c r="F874" s="843"/>
      <c r="G874" s="843"/>
      <c r="H874" s="846"/>
      <c r="I874" s="846"/>
      <c r="J874" s="846"/>
      <c r="K874" s="847"/>
      <c r="L874" s="848"/>
      <c r="M874" s="843"/>
      <c r="N874" s="843"/>
      <c r="O874" s="843"/>
      <c r="P874" s="843"/>
      <c r="Q874" s="843"/>
      <c r="R874" s="843"/>
      <c r="S874" s="843"/>
      <c r="T874" s="843"/>
      <c r="U874" s="843"/>
      <c r="V874" s="843"/>
      <c r="W874" s="843"/>
      <c r="X874" s="843"/>
      <c r="Y874" s="843"/>
      <c r="Z874" s="1060"/>
      <c r="AA874" s="1060"/>
      <c r="AB874" s="843"/>
      <c r="AC874" s="843"/>
      <c r="AD874" s="843"/>
      <c r="AE874" s="843"/>
      <c r="AF874" s="843"/>
      <c r="AG874" s="843"/>
      <c r="AH874" s="843"/>
      <c r="AI874" s="843"/>
      <c r="AJ874" s="843"/>
      <c r="AK874" s="843"/>
      <c r="AL874" s="843"/>
      <c r="AM874" s="843"/>
      <c r="AN874" s="843"/>
    </row>
    <row r="875" spans="1:40" ht="15.75" customHeight="1">
      <c r="A875" s="843"/>
      <c r="B875" s="844"/>
      <c r="C875" s="845"/>
      <c r="D875" s="846"/>
      <c r="E875" s="843"/>
      <c r="F875" s="843"/>
      <c r="G875" s="843"/>
      <c r="H875" s="846"/>
      <c r="I875" s="846"/>
      <c r="J875" s="846"/>
      <c r="K875" s="847"/>
      <c r="L875" s="848"/>
      <c r="M875" s="843"/>
      <c r="N875" s="843"/>
      <c r="O875" s="843"/>
      <c r="P875" s="843"/>
      <c r="Q875" s="843"/>
      <c r="R875" s="843"/>
      <c r="S875" s="843"/>
      <c r="T875" s="843"/>
      <c r="U875" s="843"/>
      <c r="V875" s="843"/>
      <c r="W875" s="843"/>
      <c r="X875" s="843"/>
      <c r="Y875" s="843"/>
      <c r="Z875" s="1060"/>
      <c r="AA875" s="1060"/>
      <c r="AB875" s="843"/>
      <c r="AC875" s="843"/>
      <c r="AD875" s="843"/>
      <c r="AE875" s="843"/>
      <c r="AF875" s="843"/>
      <c r="AG875" s="843"/>
      <c r="AH875" s="843"/>
      <c r="AI875" s="843"/>
      <c r="AJ875" s="843"/>
      <c r="AK875" s="843"/>
      <c r="AL875" s="843"/>
      <c r="AM875" s="843"/>
      <c r="AN875" s="843"/>
    </row>
    <row r="876" spans="1:40" ht="15.75" customHeight="1">
      <c r="A876" s="843"/>
      <c r="B876" s="844"/>
      <c r="C876" s="845"/>
      <c r="D876" s="846"/>
      <c r="E876" s="843"/>
      <c r="F876" s="843"/>
      <c r="G876" s="843"/>
      <c r="H876" s="846"/>
      <c r="I876" s="846"/>
      <c r="J876" s="846"/>
      <c r="K876" s="847"/>
      <c r="L876" s="848"/>
      <c r="M876" s="843"/>
      <c r="N876" s="843"/>
      <c r="O876" s="843"/>
      <c r="P876" s="843"/>
      <c r="Q876" s="843"/>
      <c r="R876" s="843"/>
      <c r="S876" s="843"/>
      <c r="T876" s="843"/>
      <c r="U876" s="843"/>
      <c r="V876" s="843"/>
      <c r="W876" s="843"/>
      <c r="X876" s="843"/>
      <c r="Y876" s="843"/>
      <c r="Z876" s="1060"/>
      <c r="AA876" s="1060"/>
      <c r="AB876" s="843"/>
      <c r="AC876" s="843"/>
      <c r="AD876" s="843"/>
      <c r="AE876" s="843"/>
      <c r="AF876" s="843"/>
      <c r="AG876" s="843"/>
      <c r="AH876" s="843"/>
      <c r="AI876" s="843"/>
      <c r="AJ876" s="843"/>
      <c r="AK876" s="843"/>
      <c r="AL876" s="843"/>
      <c r="AM876" s="843"/>
      <c r="AN876" s="843"/>
    </row>
    <row r="877" spans="1:40" ht="15.75" customHeight="1">
      <c r="A877" s="843"/>
      <c r="B877" s="844"/>
      <c r="C877" s="845"/>
      <c r="D877" s="846"/>
      <c r="E877" s="843"/>
      <c r="F877" s="843"/>
      <c r="G877" s="843"/>
      <c r="H877" s="846"/>
      <c r="I877" s="846"/>
      <c r="J877" s="846"/>
      <c r="K877" s="847"/>
      <c r="L877" s="848"/>
      <c r="M877" s="843"/>
      <c r="N877" s="843"/>
      <c r="O877" s="843"/>
      <c r="P877" s="843"/>
      <c r="Q877" s="843"/>
      <c r="R877" s="843"/>
      <c r="S877" s="843"/>
      <c r="T877" s="843"/>
      <c r="U877" s="843"/>
      <c r="V877" s="843"/>
      <c r="W877" s="843"/>
      <c r="X877" s="843"/>
      <c r="Y877" s="843"/>
      <c r="Z877" s="1060"/>
      <c r="AA877" s="1060"/>
      <c r="AB877" s="843"/>
      <c r="AC877" s="843"/>
      <c r="AD877" s="843"/>
      <c r="AE877" s="843"/>
      <c r="AF877" s="843"/>
      <c r="AG877" s="843"/>
      <c r="AH877" s="843"/>
      <c r="AI877" s="843"/>
      <c r="AJ877" s="843"/>
      <c r="AK877" s="843"/>
      <c r="AL877" s="843"/>
      <c r="AM877" s="843"/>
      <c r="AN877" s="843"/>
    </row>
    <row r="878" spans="1:40" ht="15.75" customHeight="1">
      <c r="A878" s="843"/>
      <c r="B878" s="844"/>
      <c r="C878" s="845"/>
      <c r="D878" s="846"/>
      <c r="E878" s="843"/>
      <c r="F878" s="843"/>
      <c r="G878" s="843"/>
      <c r="H878" s="846"/>
      <c r="I878" s="846"/>
      <c r="J878" s="846"/>
      <c r="K878" s="847"/>
      <c r="L878" s="848"/>
      <c r="M878" s="843"/>
      <c r="N878" s="843"/>
      <c r="O878" s="843"/>
      <c r="P878" s="843"/>
      <c r="Q878" s="843"/>
      <c r="R878" s="843"/>
      <c r="S878" s="843"/>
      <c r="T878" s="843"/>
      <c r="U878" s="843"/>
      <c r="V878" s="843"/>
      <c r="W878" s="843"/>
      <c r="X878" s="843"/>
      <c r="Y878" s="843"/>
      <c r="Z878" s="1060"/>
      <c r="AA878" s="1060"/>
      <c r="AB878" s="843"/>
      <c r="AC878" s="843"/>
      <c r="AD878" s="843"/>
      <c r="AE878" s="843"/>
      <c r="AF878" s="843"/>
      <c r="AG878" s="843"/>
      <c r="AH878" s="843"/>
      <c r="AI878" s="843"/>
      <c r="AJ878" s="843"/>
      <c r="AK878" s="843"/>
      <c r="AL878" s="843"/>
      <c r="AM878" s="843"/>
      <c r="AN878" s="843"/>
    </row>
    <row r="879" spans="1:40" ht="15.75" customHeight="1">
      <c r="A879" s="843"/>
      <c r="B879" s="844"/>
      <c r="C879" s="845"/>
      <c r="D879" s="846"/>
      <c r="E879" s="843"/>
      <c r="F879" s="843"/>
      <c r="G879" s="843"/>
      <c r="H879" s="846"/>
      <c r="I879" s="846"/>
      <c r="J879" s="846"/>
      <c r="K879" s="847"/>
      <c r="L879" s="848"/>
      <c r="M879" s="843"/>
      <c r="N879" s="843"/>
      <c r="O879" s="843"/>
      <c r="P879" s="843"/>
      <c r="Q879" s="843"/>
      <c r="R879" s="843"/>
      <c r="S879" s="843"/>
      <c r="T879" s="843"/>
      <c r="U879" s="843"/>
      <c r="V879" s="843"/>
      <c r="W879" s="843"/>
      <c r="X879" s="843"/>
      <c r="Y879" s="843"/>
      <c r="Z879" s="1060"/>
      <c r="AA879" s="1060"/>
      <c r="AB879" s="843"/>
      <c r="AC879" s="843"/>
      <c r="AD879" s="843"/>
      <c r="AE879" s="843"/>
      <c r="AF879" s="843"/>
      <c r="AG879" s="843"/>
      <c r="AH879" s="843"/>
      <c r="AI879" s="843"/>
      <c r="AJ879" s="843"/>
      <c r="AK879" s="843"/>
      <c r="AL879" s="843"/>
      <c r="AM879" s="843"/>
      <c r="AN879" s="843"/>
    </row>
    <row r="880" spans="1:40" ht="15.75" customHeight="1">
      <c r="A880" s="843"/>
      <c r="B880" s="844"/>
      <c r="C880" s="845"/>
      <c r="D880" s="846"/>
      <c r="E880" s="843"/>
      <c r="F880" s="843"/>
      <c r="G880" s="843"/>
      <c r="H880" s="846"/>
      <c r="I880" s="846"/>
      <c r="J880" s="846"/>
      <c r="K880" s="847"/>
      <c r="L880" s="848"/>
      <c r="M880" s="843"/>
      <c r="N880" s="843"/>
      <c r="O880" s="843"/>
      <c r="P880" s="843"/>
      <c r="Q880" s="843"/>
      <c r="R880" s="843"/>
      <c r="S880" s="843"/>
      <c r="T880" s="843"/>
      <c r="U880" s="843"/>
      <c r="V880" s="843"/>
      <c r="W880" s="843"/>
      <c r="X880" s="843"/>
      <c r="Y880" s="843"/>
      <c r="Z880" s="1060"/>
      <c r="AA880" s="1060"/>
      <c r="AB880" s="843"/>
      <c r="AC880" s="843"/>
      <c r="AD880" s="843"/>
      <c r="AE880" s="843"/>
      <c r="AF880" s="843"/>
      <c r="AG880" s="843"/>
      <c r="AH880" s="843"/>
      <c r="AI880" s="843"/>
      <c r="AJ880" s="843"/>
      <c r="AK880" s="843"/>
      <c r="AL880" s="843"/>
      <c r="AM880" s="843"/>
      <c r="AN880" s="843"/>
    </row>
    <row r="881" spans="1:40" ht="15.75" customHeight="1">
      <c r="A881" s="843"/>
      <c r="B881" s="844"/>
      <c r="C881" s="845"/>
      <c r="D881" s="846"/>
      <c r="E881" s="843"/>
      <c r="F881" s="843"/>
      <c r="G881" s="843"/>
      <c r="H881" s="846"/>
      <c r="I881" s="846"/>
      <c r="J881" s="846"/>
      <c r="K881" s="847"/>
      <c r="L881" s="848"/>
      <c r="M881" s="843"/>
      <c r="N881" s="843"/>
      <c r="O881" s="843"/>
      <c r="P881" s="843"/>
      <c r="Q881" s="843"/>
      <c r="R881" s="843"/>
      <c r="S881" s="843"/>
      <c r="T881" s="843"/>
      <c r="U881" s="843"/>
      <c r="V881" s="843"/>
      <c r="W881" s="843"/>
      <c r="X881" s="843"/>
      <c r="Y881" s="843"/>
      <c r="Z881" s="1060"/>
      <c r="AA881" s="1060"/>
      <c r="AB881" s="843"/>
      <c r="AC881" s="843"/>
      <c r="AD881" s="843"/>
      <c r="AE881" s="843"/>
      <c r="AF881" s="843"/>
      <c r="AG881" s="843"/>
      <c r="AH881" s="843"/>
      <c r="AI881" s="843"/>
      <c r="AJ881" s="843"/>
      <c r="AK881" s="843"/>
      <c r="AL881" s="843"/>
      <c r="AM881" s="843"/>
      <c r="AN881" s="843"/>
    </row>
    <row r="882" spans="1:40" ht="15.75" customHeight="1">
      <c r="A882" s="843"/>
      <c r="B882" s="844"/>
      <c r="C882" s="845"/>
      <c r="D882" s="846"/>
      <c r="E882" s="843"/>
      <c r="F882" s="843"/>
      <c r="G882" s="843"/>
      <c r="H882" s="846"/>
      <c r="I882" s="846"/>
      <c r="J882" s="846"/>
      <c r="K882" s="847"/>
      <c r="L882" s="848"/>
      <c r="M882" s="843"/>
      <c r="N882" s="843"/>
      <c r="O882" s="843"/>
      <c r="P882" s="843"/>
      <c r="Q882" s="843"/>
      <c r="R882" s="843"/>
      <c r="S882" s="843"/>
      <c r="T882" s="843"/>
      <c r="U882" s="843"/>
      <c r="V882" s="843"/>
      <c r="W882" s="843"/>
      <c r="X882" s="843"/>
      <c r="Y882" s="843"/>
      <c r="Z882" s="1060"/>
      <c r="AA882" s="1060"/>
      <c r="AB882" s="843"/>
      <c r="AC882" s="843"/>
      <c r="AD882" s="843"/>
      <c r="AE882" s="843"/>
      <c r="AF882" s="843"/>
      <c r="AG882" s="843"/>
      <c r="AH882" s="843"/>
      <c r="AI882" s="843"/>
      <c r="AJ882" s="843"/>
      <c r="AK882" s="843"/>
      <c r="AL882" s="843"/>
      <c r="AM882" s="843"/>
      <c r="AN882" s="843"/>
    </row>
    <row r="883" spans="1:40" ht="15.75" customHeight="1">
      <c r="A883" s="843"/>
      <c r="B883" s="844"/>
      <c r="C883" s="845"/>
      <c r="D883" s="846"/>
      <c r="E883" s="843"/>
      <c r="F883" s="843"/>
      <c r="G883" s="843"/>
      <c r="H883" s="846"/>
      <c r="I883" s="846"/>
      <c r="J883" s="846"/>
      <c r="K883" s="847"/>
      <c r="L883" s="848"/>
      <c r="M883" s="843"/>
      <c r="N883" s="843"/>
      <c r="O883" s="843"/>
      <c r="P883" s="843"/>
      <c r="Q883" s="843"/>
      <c r="R883" s="843"/>
      <c r="S883" s="843"/>
      <c r="T883" s="843"/>
      <c r="U883" s="843"/>
      <c r="V883" s="843"/>
      <c r="W883" s="843"/>
      <c r="X883" s="843"/>
      <c r="Y883" s="843"/>
      <c r="Z883" s="1060"/>
      <c r="AA883" s="1060"/>
      <c r="AB883" s="843"/>
      <c r="AC883" s="843"/>
      <c r="AD883" s="843"/>
      <c r="AE883" s="843"/>
      <c r="AF883" s="843"/>
      <c r="AG883" s="843"/>
      <c r="AH883" s="843"/>
      <c r="AI883" s="843"/>
      <c r="AJ883" s="843"/>
      <c r="AK883" s="843"/>
      <c r="AL883" s="843"/>
      <c r="AM883" s="843"/>
      <c r="AN883" s="843"/>
    </row>
    <row r="884" spans="1:40" ht="15.75" customHeight="1">
      <c r="A884" s="843"/>
      <c r="B884" s="844"/>
      <c r="C884" s="845"/>
      <c r="D884" s="846"/>
      <c r="E884" s="843"/>
      <c r="F884" s="843"/>
      <c r="G884" s="843"/>
      <c r="H884" s="846"/>
      <c r="I884" s="846"/>
      <c r="J884" s="846"/>
      <c r="K884" s="847"/>
      <c r="L884" s="848"/>
      <c r="M884" s="843"/>
      <c r="N884" s="843"/>
      <c r="O884" s="843"/>
      <c r="P884" s="843"/>
      <c r="Q884" s="843"/>
      <c r="R884" s="843"/>
      <c r="S884" s="843"/>
      <c r="T884" s="843"/>
      <c r="U884" s="843"/>
      <c r="V884" s="843"/>
      <c r="W884" s="843"/>
      <c r="X884" s="843"/>
      <c r="Y884" s="843"/>
      <c r="Z884" s="1060"/>
      <c r="AA884" s="1060"/>
      <c r="AB884" s="843"/>
      <c r="AC884" s="843"/>
      <c r="AD884" s="843"/>
      <c r="AE884" s="843"/>
      <c r="AF884" s="843"/>
      <c r="AG884" s="843"/>
      <c r="AH884" s="843"/>
      <c r="AI884" s="843"/>
      <c r="AJ884" s="843"/>
      <c r="AK884" s="843"/>
      <c r="AL884" s="843"/>
      <c r="AM884" s="843"/>
      <c r="AN884" s="843"/>
    </row>
    <row r="885" spans="1:40" ht="15.75" customHeight="1">
      <c r="A885" s="843"/>
      <c r="B885" s="844"/>
      <c r="C885" s="845"/>
      <c r="D885" s="846"/>
      <c r="E885" s="843"/>
      <c r="F885" s="843"/>
      <c r="G885" s="843"/>
      <c r="H885" s="846"/>
      <c r="I885" s="846"/>
      <c r="J885" s="846"/>
      <c r="K885" s="847"/>
      <c r="L885" s="848"/>
      <c r="M885" s="843"/>
      <c r="N885" s="843"/>
      <c r="O885" s="843"/>
      <c r="P885" s="843"/>
      <c r="Q885" s="843"/>
      <c r="R885" s="843"/>
      <c r="S885" s="843"/>
      <c r="T885" s="843"/>
      <c r="U885" s="843"/>
      <c r="V885" s="843"/>
      <c r="W885" s="843"/>
      <c r="X885" s="843"/>
      <c r="Y885" s="843"/>
      <c r="Z885" s="1060"/>
      <c r="AA885" s="1060"/>
      <c r="AB885" s="843"/>
      <c r="AC885" s="843"/>
      <c r="AD885" s="843"/>
      <c r="AE885" s="843"/>
      <c r="AF885" s="843"/>
      <c r="AG885" s="843"/>
      <c r="AH885" s="843"/>
      <c r="AI885" s="843"/>
      <c r="AJ885" s="843"/>
      <c r="AK885" s="843"/>
      <c r="AL885" s="843"/>
      <c r="AM885" s="843"/>
      <c r="AN885" s="843"/>
    </row>
    <row r="886" spans="1:40" ht="15.75" customHeight="1">
      <c r="A886" s="843"/>
      <c r="B886" s="844"/>
      <c r="C886" s="845"/>
      <c r="D886" s="846"/>
      <c r="E886" s="843"/>
      <c r="F886" s="843"/>
      <c r="G886" s="843"/>
      <c r="H886" s="846"/>
      <c r="I886" s="846"/>
      <c r="J886" s="846"/>
      <c r="K886" s="847"/>
      <c r="L886" s="848"/>
      <c r="M886" s="843"/>
      <c r="N886" s="843"/>
      <c r="O886" s="843"/>
      <c r="P886" s="843"/>
      <c r="Q886" s="843"/>
      <c r="R886" s="843"/>
      <c r="S886" s="843"/>
      <c r="T886" s="843"/>
      <c r="U886" s="843"/>
      <c r="V886" s="843"/>
      <c r="W886" s="843"/>
      <c r="X886" s="843"/>
      <c r="Y886" s="843"/>
      <c r="Z886" s="1060"/>
      <c r="AA886" s="1060"/>
      <c r="AB886" s="843"/>
      <c r="AC886" s="843"/>
      <c r="AD886" s="843"/>
      <c r="AE886" s="843"/>
      <c r="AF886" s="843"/>
      <c r="AG886" s="843"/>
      <c r="AH886" s="843"/>
      <c r="AI886" s="843"/>
      <c r="AJ886" s="843"/>
      <c r="AK886" s="843"/>
      <c r="AL886" s="843"/>
      <c r="AM886" s="843"/>
      <c r="AN886" s="843"/>
    </row>
    <row r="887" spans="1:40" ht="15.75" customHeight="1">
      <c r="A887" s="843"/>
      <c r="B887" s="844"/>
      <c r="C887" s="845"/>
      <c r="D887" s="846"/>
      <c r="E887" s="843"/>
      <c r="F887" s="843"/>
      <c r="G887" s="843"/>
      <c r="H887" s="846"/>
      <c r="I887" s="846"/>
      <c r="J887" s="846"/>
      <c r="K887" s="847"/>
      <c r="L887" s="848"/>
      <c r="M887" s="843"/>
      <c r="N887" s="843"/>
      <c r="O887" s="843"/>
      <c r="P887" s="843"/>
      <c r="Q887" s="843"/>
      <c r="R887" s="843"/>
      <c r="S887" s="843"/>
      <c r="T887" s="843"/>
      <c r="U887" s="843"/>
      <c r="V887" s="843"/>
      <c r="W887" s="843"/>
      <c r="X887" s="843"/>
      <c r="Y887" s="843"/>
      <c r="Z887" s="1060"/>
      <c r="AA887" s="1060"/>
      <c r="AB887" s="843"/>
      <c r="AC887" s="843"/>
      <c r="AD887" s="843"/>
      <c r="AE887" s="843"/>
      <c r="AF887" s="843"/>
      <c r="AG887" s="843"/>
      <c r="AH887" s="843"/>
      <c r="AI887" s="843"/>
      <c r="AJ887" s="843"/>
      <c r="AK887" s="843"/>
      <c r="AL887" s="843"/>
      <c r="AM887" s="843"/>
      <c r="AN887" s="843"/>
    </row>
    <row r="888" spans="1:40" ht="15.75" customHeight="1">
      <c r="A888" s="843"/>
      <c r="B888" s="844"/>
      <c r="C888" s="845"/>
      <c r="D888" s="846"/>
      <c r="E888" s="843"/>
      <c r="F888" s="843"/>
      <c r="G888" s="843"/>
      <c r="H888" s="846"/>
      <c r="I888" s="846"/>
      <c r="J888" s="846"/>
      <c r="K888" s="847"/>
      <c r="L888" s="848"/>
      <c r="M888" s="843"/>
      <c r="N888" s="843"/>
      <c r="O888" s="843"/>
      <c r="P888" s="843"/>
      <c r="Q888" s="843"/>
      <c r="R888" s="843"/>
      <c r="S888" s="843"/>
      <c r="T888" s="843"/>
      <c r="U888" s="843"/>
      <c r="V888" s="843"/>
      <c r="W888" s="843"/>
      <c r="X888" s="843"/>
      <c r="Y888" s="843"/>
      <c r="Z888" s="1060"/>
      <c r="AA888" s="1060"/>
      <c r="AB888" s="843"/>
      <c r="AC888" s="843"/>
      <c r="AD888" s="843"/>
      <c r="AE888" s="843"/>
      <c r="AF888" s="843"/>
      <c r="AG888" s="843"/>
      <c r="AH888" s="843"/>
      <c r="AI888" s="843"/>
      <c r="AJ888" s="843"/>
      <c r="AK888" s="843"/>
      <c r="AL888" s="843"/>
      <c r="AM888" s="843"/>
      <c r="AN888" s="843"/>
    </row>
    <row r="889" spans="1:40" ht="15.75" customHeight="1">
      <c r="A889" s="843"/>
      <c r="B889" s="844"/>
      <c r="C889" s="845"/>
      <c r="D889" s="846"/>
      <c r="E889" s="843"/>
      <c r="F889" s="843"/>
      <c r="G889" s="843"/>
      <c r="H889" s="846"/>
      <c r="I889" s="846"/>
      <c r="J889" s="846"/>
      <c r="K889" s="847"/>
      <c r="L889" s="848"/>
      <c r="M889" s="843"/>
      <c r="N889" s="843"/>
      <c r="O889" s="843"/>
      <c r="P889" s="843"/>
      <c r="Q889" s="843"/>
      <c r="R889" s="843"/>
      <c r="S889" s="843"/>
      <c r="T889" s="843"/>
      <c r="U889" s="843"/>
      <c r="V889" s="843"/>
      <c r="W889" s="843"/>
      <c r="X889" s="843"/>
      <c r="Y889" s="843"/>
      <c r="Z889" s="1060"/>
      <c r="AA889" s="1060"/>
      <c r="AB889" s="843"/>
      <c r="AC889" s="843"/>
      <c r="AD889" s="843"/>
      <c r="AE889" s="843"/>
      <c r="AF889" s="843"/>
      <c r="AG889" s="843"/>
      <c r="AH889" s="843"/>
      <c r="AI889" s="843"/>
      <c r="AJ889" s="843"/>
      <c r="AK889" s="843"/>
      <c r="AL889" s="843"/>
      <c r="AM889" s="843"/>
      <c r="AN889" s="843"/>
    </row>
    <row r="890" spans="1:40" ht="15.75" customHeight="1">
      <c r="A890" s="843"/>
      <c r="B890" s="844"/>
      <c r="C890" s="845"/>
      <c r="D890" s="846"/>
      <c r="E890" s="843"/>
      <c r="F890" s="843"/>
      <c r="G890" s="843"/>
      <c r="H890" s="846"/>
      <c r="I890" s="846"/>
      <c r="J890" s="846"/>
      <c r="K890" s="847"/>
      <c r="L890" s="848"/>
      <c r="M890" s="843"/>
      <c r="N890" s="843"/>
      <c r="O890" s="843"/>
      <c r="P890" s="843"/>
      <c r="Q890" s="843"/>
      <c r="R890" s="843"/>
      <c r="S890" s="843"/>
      <c r="T890" s="843"/>
      <c r="U890" s="843"/>
      <c r="V890" s="843"/>
      <c r="W890" s="843"/>
      <c r="X890" s="843"/>
      <c r="Y890" s="843"/>
      <c r="Z890" s="1060"/>
      <c r="AA890" s="1060"/>
      <c r="AB890" s="843"/>
      <c r="AC890" s="843"/>
      <c r="AD890" s="843"/>
      <c r="AE890" s="843"/>
      <c r="AF890" s="843"/>
      <c r="AG890" s="843"/>
      <c r="AH890" s="843"/>
      <c r="AI890" s="843"/>
      <c r="AJ890" s="843"/>
      <c r="AK890" s="843"/>
      <c r="AL890" s="843"/>
      <c r="AM890" s="843"/>
      <c r="AN890" s="843"/>
    </row>
    <row r="891" spans="1:40" ht="15.75" customHeight="1">
      <c r="A891" s="843"/>
      <c r="B891" s="844"/>
      <c r="C891" s="845"/>
      <c r="D891" s="846"/>
      <c r="E891" s="843"/>
      <c r="F891" s="843"/>
      <c r="G891" s="843"/>
      <c r="H891" s="846"/>
      <c r="I891" s="846"/>
      <c r="J891" s="846"/>
      <c r="K891" s="847"/>
      <c r="L891" s="848"/>
      <c r="M891" s="843"/>
      <c r="N891" s="843"/>
      <c r="O891" s="843"/>
      <c r="P891" s="843"/>
      <c r="Q891" s="843"/>
      <c r="R891" s="843"/>
      <c r="S891" s="843"/>
      <c r="T891" s="843"/>
      <c r="U891" s="843"/>
      <c r="V891" s="843"/>
      <c r="W891" s="843"/>
      <c r="X891" s="843"/>
      <c r="Y891" s="843"/>
      <c r="Z891" s="1060"/>
      <c r="AA891" s="1060"/>
      <c r="AB891" s="843"/>
      <c r="AC891" s="843"/>
      <c r="AD891" s="843"/>
      <c r="AE891" s="843"/>
      <c r="AF891" s="843"/>
      <c r="AG891" s="843"/>
      <c r="AH891" s="843"/>
      <c r="AI891" s="843"/>
      <c r="AJ891" s="843"/>
      <c r="AK891" s="843"/>
      <c r="AL891" s="843"/>
      <c r="AM891" s="843"/>
      <c r="AN891" s="843"/>
    </row>
    <row r="892" spans="1:40" ht="15.75" customHeight="1">
      <c r="A892" s="843"/>
      <c r="B892" s="844"/>
      <c r="C892" s="845"/>
      <c r="D892" s="846"/>
      <c r="E892" s="843"/>
      <c r="F892" s="843"/>
      <c r="G892" s="843"/>
      <c r="H892" s="846"/>
      <c r="I892" s="846"/>
      <c r="J892" s="846"/>
      <c r="K892" s="847"/>
      <c r="L892" s="848"/>
      <c r="M892" s="843"/>
      <c r="N892" s="843"/>
      <c r="O892" s="843"/>
      <c r="P892" s="843"/>
      <c r="Q892" s="843"/>
      <c r="R892" s="843"/>
      <c r="S892" s="843"/>
      <c r="T892" s="843"/>
      <c r="U892" s="843"/>
      <c r="V892" s="843"/>
      <c r="W892" s="843"/>
      <c r="X892" s="843"/>
      <c r="Y892" s="843"/>
      <c r="Z892" s="1060"/>
      <c r="AA892" s="1060"/>
      <c r="AB892" s="843"/>
      <c r="AC892" s="843"/>
      <c r="AD892" s="843"/>
      <c r="AE892" s="843"/>
      <c r="AF892" s="843"/>
      <c r="AG892" s="843"/>
      <c r="AH892" s="843"/>
      <c r="AI892" s="843"/>
      <c r="AJ892" s="843"/>
      <c r="AK892" s="843"/>
      <c r="AL892" s="843"/>
      <c r="AM892" s="843"/>
      <c r="AN892" s="843"/>
    </row>
    <row r="893" spans="1:40" ht="15.75" customHeight="1">
      <c r="A893" s="843"/>
      <c r="B893" s="844"/>
      <c r="C893" s="845"/>
      <c r="D893" s="846"/>
      <c r="E893" s="843"/>
      <c r="F893" s="843"/>
      <c r="G893" s="843"/>
      <c r="H893" s="846"/>
      <c r="I893" s="846"/>
      <c r="J893" s="846"/>
      <c r="K893" s="847"/>
      <c r="L893" s="848"/>
      <c r="M893" s="843"/>
      <c r="N893" s="843"/>
      <c r="O893" s="843"/>
      <c r="P893" s="843"/>
      <c r="Q893" s="843"/>
      <c r="R893" s="843"/>
      <c r="S893" s="843"/>
      <c r="T893" s="843"/>
      <c r="U893" s="843"/>
      <c r="V893" s="843"/>
      <c r="W893" s="843"/>
      <c r="X893" s="843"/>
      <c r="Y893" s="843"/>
      <c r="Z893" s="1060"/>
      <c r="AA893" s="1060"/>
      <c r="AB893" s="843"/>
      <c r="AC893" s="843"/>
      <c r="AD893" s="843"/>
      <c r="AE893" s="843"/>
      <c r="AF893" s="843"/>
      <c r="AG893" s="843"/>
      <c r="AH893" s="843"/>
      <c r="AI893" s="843"/>
      <c r="AJ893" s="843"/>
      <c r="AK893" s="843"/>
      <c r="AL893" s="843"/>
      <c r="AM893" s="843"/>
      <c r="AN893" s="843"/>
    </row>
    <row r="894" spans="1:40" ht="15.75" customHeight="1">
      <c r="A894" s="843"/>
      <c r="B894" s="844"/>
      <c r="C894" s="845"/>
      <c r="D894" s="846"/>
      <c r="E894" s="843"/>
      <c r="F894" s="843"/>
      <c r="G894" s="843"/>
      <c r="H894" s="846"/>
      <c r="I894" s="846"/>
      <c r="J894" s="846"/>
      <c r="K894" s="847"/>
      <c r="L894" s="848"/>
      <c r="M894" s="843"/>
      <c r="N894" s="843"/>
      <c r="O894" s="843"/>
      <c r="P894" s="843"/>
      <c r="Q894" s="843"/>
      <c r="R894" s="843"/>
      <c r="S894" s="843"/>
      <c r="T894" s="843"/>
      <c r="U894" s="843"/>
      <c r="V894" s="843"/>
      <c r="W894" s="843"/>
      <c r="X894" s="843"/>
      <c r="Y894" s="843"/>
      <c r="Z894" s="1060"/>
      <c r="AA894" s="1060"/>
      <c r="AB894" s="843"/>
      <c r="AC894" s="843"/>
      <c r="AD894" s="843"/>
      <c r="AE894" s="843"/>
      <c r="AF894" s="843"/>
      <c r="AG894" s="843"/>
      <c r="AH894" s="843"/>
      <c r="AI894" s="843"/>
      <c r="AJ894" s="843"/>
      <c r="AK894" s="843"/>
      <c r="AL894" s="843"/>
      <c r="AM894" s="843"/>
      <c r="AN894" s="843"/>
    </row>
    <row r="895" spans="1:40" ht="15.75" customHeight="1">
      <c r="A895" s="843"/>
      <c r="B895" s="844"/>
      <c r="C895" s="845"/>
      <c r="D895" s="846"/>
      <c r="E895" s="843"/>
      <c r="F895" s="843"/>
      <c r="G895" s="843"/>
      <c r="H895" s="846"/>
      <c r="I895" s="846"/>
      <c r="J895" s="846"/>
      <c r="K895" s="847"/>
      <c r="L895" s="848"/>
      <c r="M895" s="843"/>
      <c r="N895" s="843"/>
      <c r="O895" s="843"/>
      <c r="P895" s="843"/>
      <c r="Q895" s="843"/>
      <c r="R895" s="843"/>
      <c r="S895" s="843"/>
      <c r="T895" s="843"/>
      <c r="U895" s="843"/>
      <c r="V895" s="843"/>
      <c r="W895" s="843"/>
      <c r="X895" s="843"/>
      <c r="Y895" s="843"/>
      <c r="Z895" s="1060"/>
      <c r="AA895" s="1060"/>
      <c r="AB895" s="843"/>
      <c r="AC895" s="843"/>
      <c r="AD895" s="843"/>
      <c r="AE895" s="843"/>
      <c r="AF895" s="843"/>
      <c r="AG895" s="843"/>
      <c r="AH895" s="843"/>
      <c r="AI895" s="843"/>
      <c r="AJ895" s="843"/>
      <c r="AK895" s="843"/>
      <c r="AL895" s="843"/>
      <c r="AM895" s="843"/>
      <c r="AN895" s="843"/>
    </row>
    <row r="896" spans="1:40" ht="15.75" customHeight="1">
      <c r="A896" s="843"/>
      <c r="B896" s="844"/>
      <c r="C896" s="845"/>
      <c r="D896" s="846"/>
      <c r="E896" s="843"/>
      <c r="F896" s="843"/>
      <c r="G896" s="843"/>
      <c r="H896" s="846"/>
      <c r="I896" s="846"/>
      <c r="J896" s="846"/>
      <c r="K896" s="847"/>
      <c r="L896" s="848"/>
      <c r="M896" s="843"/>
      <c r="N896" s="843"/>
      <c r="O896" s="843"/>
      <c r="P896" s="843"/>
      <c r="Q896" s="843"/>
      <c r="R896" s="843"/>
      <c r="S896" s="843"/>
      <c r="T896" s="843"/>
      <c r="U896" s="843"/>
      <c r="V896" s="843"/>
      <c r="W896" s="843"/>
      <c r="X896" s="843"/>
      <c r="Y896" s="843"/>
      <c r="Z896" s="1060"/>
      <c r="AA896" s="1060"/>
      <c r="AB896" s="843"/>
      <c r="AC896" s="843"/>
      <c r="AD896" s="843"/>
      <c r="AE896" s="843"/>
      <c r="AF896" s="843"/>
      <c r="AG896" s="843"/>
      <c r="AH896" s="843"/>
      <c r="AI896" s="843"/>
      <c r="AJ896" s="843"/>
      <c r="AK896" s="843"/>
      <c r="AL896" s="843"/>
      <c r="AM896" s="843"/>
      <c r="AN896" s="843"/>
    </row>
    <row r="897" spans="1:40" ht="15.75" customHeight="1">
      <c r="A897" s="843"/>
      <c r="B897" s="844"/>
      <c r="C897" s="845"/>
      <c r="D897" s="846"/>
      <c r="E897" s="843"/>
      <c r="F897" s="843"/>
      <c r="G897" s="843"/>
      <c r="H897" s="846"/>
      <c r="I897" s="846"/>
      <c r="J897" s="846"/>
      <c r="K897" s="847"/>
      <c r="L897" s="848"/>
      <c r="M897" s="843"/>
      <c r="N897" s="843"/>
      <c r="O897" s="843"/>
      <c r="P897" s="843"/>
      <c r="Q897" s="843"/>
      <c r="R897" s="843"/>
      <c r="S897" s="843"/>
      <c r="T897" s="843"/>
      <c r="U897" s="843"/>
      <c r="V897" s="843"/>
      <c r="W897" s="843"/>
      <c r="X897" s="843"/>
      <c r="Y897" s="843"/>
      <c r="Z897" s="1060"/>
      <c r="AA897" s="1060"/>
      <c r="AB897" s="843"/>
      <c r="AC897" s="843"/>
      <c r="AD897" s="843"/>
      <c r="AE897" s="843"/>
      <c r="AF897" s="843"/>
      <c r="AG897" s="843"/>
      <c r="AH897" s="843"/>
      <c r="AI897" s="843"/>
      <c r="AJ897" s="843"/>
      <c r="AK897" s="843"/>
      <c r="AL897" s="843"/>
      <c r="AM897" s="843"/>
      <c r="AN897" s="843"/>
    </row>
    <row r="898" spans="1:40" ht="15.75" customHeight="1">
      <c r="A898" s="843"/>
      <c r="B898" s="844"/>
      <c r="C898" s="845"/>
      <c r="D898" s="846"/>
      <c r="E898" s="843"/>
      <c r="F898" s="843"/>
      <c r="G898" s="843"/>
      <c r="H898" s="846"/>
      <c r="I898" s="846"/>
      <c r="J898" s="846"/>
      <c r="K898" s="847"/>
      <c r="L898" s="848"/>
      <c r="M898" s="843"/>
      <c r="N898" s="843"/>
      <c r="O898" s="843"/>
      <c r="P898" s="843"/>
      <c r="Q898" s="843"/>
      <c r="R898" s="843"/>
      <c r="S898" s="843"/>
      <c r="T898" s="843"/>
      <c r="U898" s="843"/>
      <c r="V898" s="843"/>
      <c r="W898" s="843"/>
      <c r="X898" s="843"/>
      <c r="Y898" s="843"/>
      <c r="Z898" s="1060"/>
      <c r="AA898" s="1060"/>
      <c r="AB898" s="843"/>
      <c r="AC898" s="843"/>
      <c r="AD898" s="843"/>
      <c r="AE898" s="843"/>
      <c r="AF898" s="843"/>
      <c r="AG898" s="843"/>
      <c r="AH898" s="843"/>
      <c r="AI898" s="843"/>
      <c r="AJ898" s="843"/>
      <c r="AK898" s="843"/>
      <c r="AL898" s="843"/>
      <c r="AM898" s="843"/>
      <c r="AN898" s="843"/>
    </row>
    <row r="899" spans="1:40" ht="15.75" customHeight="1">
      <c r="A899" s="843"/>
      <c r="B899" s="844"/>
      <c r="C899" s="845"/>
      <c r="D899" s="846"/>
      <c r="E899" s="843"/>
      <c r="F899" s="843"/>
      <c r="G899" s="843"/>
      <c r="H899" s="846"/>
      <c r="I899" s="846"/>
      <c r="J899" s="846"/>
      <c r="K899" s="847"/>
      <c r="L899" s="848"/>
      <c r="M899" s="843"/>
      <c r="N899" s="843"/>
      <c r="O899" s="843"/>
      <c r="P899" s="843"/>
      <c r="Q899" s="843"/>
      <c r="R899" s="843"/>
      <c r="S899" s="843"/>
      <c r="T899" s="843"/>
      <c r="U899" s="843"/>
      <c r="V899" s="843"/>
      <c r="W899" s="843"/>
      <c r="X899" s="843"/>
      <c r="Y899" s="843"/>
      <c r="Z899" s="1060"/>
      <c r="AA899" s="1060"/>
      <c r="AB899" s="843"/>
      <c r="AC899" s="843"/>
      <c r="AD899" s="843"/>
      <c r="AE899" s="843"/>
      <c r="AF899" s="843"/>
      <c r="AG899" s="843"/>
      <c r="AH899" s="843"/>
      <c r="AI899" s="843"/>
      <c r="AJ899" s="843"/>
      <c r="AK899" s="843"/>
      <c r="AL899" s="843"/>
      <c r="AM899" s="843"/>
      <c r="AN899" s="843"/>
    </row>
    <row r="900" spans="1:40" ht="15.75" customHeight="1">
      <c r="A900" s="843"/>
      <c r="B900" s="844"/>
      <c r="C900" s="845"/>
      <c r="D900" s="846"/>
      <c r="E900" s="843"/>
      <c r="F900" s="843"/>
      <c r="G900" s="843"/>
      <c r="H900" s="846"/>
      <c r="I900" s="846"/>
      <c r="J900" s="846"/>
      <c r="K900" s="847"/>
      <c r="L900" s="848"/>
      <c r="M900" s="843"/>
      <c r="N900" s="843"/>
      <c r="O900" s="843"/>
      <c r="P900" s="843"/>
      <c r="Q900" s="843"/>
      <c r="R900" s="843"/>
      <c r="S900" s="843"/>
      <c r="T900" s="843"/>
      <c r="U900" s="843"/>
      <c r="V900" s="843"/>
      <c r="W900" s="843"/>
      <c r="X900" s="843"/>
      <c r="Y900" s="843"/>
      <c r="Z900" s="1060"/>
      <c r="AA900" s="1060"/>
      <c r="AB900" s="843"/>
      <c r="AC900" s="843"/>
      <c r="AD900" s="843"/>
      <c r="AE900" s="843"/>
      <c r="AF900" s="843"/>
      <c r="AG900" s="843"/>
      <c r="AH900" s="843"/>
      <c r="AI900" s="843"/>
      <c r="AJ900" s="843"/>
      <c r="AK900" s="843"/>
      <c r="AL900" s="843"/>
      <c r="AM900" s="843"/>
      <c r="AN900" s="843"/>
    </row>
    <row r="901" spans="1:40" ht="15.75" customHeight="1">
      <c r="A901" s="843"/>
      <c r="B901" s="844"/>
      <c r="C901" s="845"/>
      <c r="D901" s="846"/>
      <c r="E901" s="843"/>
      <c r="F901" s="843"/>
      <c r="G901" s="843"/>
      <c r="H901" s="846"/>
      <c r="I901" s="846"/>
      <c r="J901" s="846"/>
      <c r="K901" s="847"/>
      <c r="L901" s="848"/>
      <c r="M901" s="843"/>
      <c r="N901" s="843"/>
      <c r="O901" s="843"/>
      <c r="P901" s="843"/>
      <c r="Q901" s="843"/>
      <c r="R901" s="843"/>
      <c r="S901" s="843"/>
      <c r="T901" s="843"/>
      <c r="U901" s="843"/>
      <c r="V901" s="843"/>
      <c r="W901" s="843"/>
      <c r="X901" s="843"/>
      <c r="Y901" s="843"/>
      <c r="Z901" s="1060"/>
      <c r="AA901" s="1060"/>
      <c r="AB901" s="843"/>
      <c r="AC901" s="843"/>
      <c r="AD901" s="843"/>
      <c r="AE901" s="843"/>
      <c r="AF901" s="843"/>
      <c r="AG901" s="843"/>
      <c r="AH901" s="843"/>
      <c r="AI901" s="843"/>
      <c r="AJ901" s="843"/>
      <c r="AK901" s="843"/>
      <c r="AL901" s="843"/>
      <c r="AM901" s="843"/>
      <c r="AN901" s="843"/>
    </row>
    <row r="902" spans="1:40" ht="15.75" customHeight="1">
      <c r="A902" s="843"/>
      <c r="B902" s="844"/>
      <c r="C902" s="845"/>
      <c r="D902" s="846"/>
      <c r="E902" s="843"/>
      <c r="F902" s="843"/>
      <c r="G902" s="843"/>
      <c r="H902" s="846"/>
      <c r="I902" s="846"/>
      <c r="J902" s="846"/>
      <c r="K902" s="847"/>
      <c r="L902" s="848"/>
      <c r="M902" s="843"/>
      <c r="N902" s="843"/>
      <c r="O902" s="843"/>
      <c r="P902" s="843"/>
      <c r="Q902" s="843"/>
      <c r="R902" s="843"/>
      <c r="S902" s="843"/>
      <c r="T902" s="843"/>
      <c r="U902" s="843"/>
      <c r="V902" s="843"/>
      <c r="W902" s="843"/>
      <c r="X902" s="843"/>
      <c r="Y902" s="843"/>
      <c r="Z902" s="1060"/>
      <c r="AA902" s="1060"/>
      <c r="AB902" s="843"/>
      <c r="AC902" s="843"/>
      <c r="AD902" s="843"/>
      <c r="AE902" s="843"/>
      <c r="AF902" s="843"/>
      <c r="AG902" s="843"/>
      <c r="AH902" s="843"/>
      <c r="AI902" s="843"/>
      <c r="AJ902" s="843"/>
      <c r="AK902" s="843"/>
      <c r="AL902" s="843"/>
      <c r="AM902" s="843"/>
      <c r="AN902" s="843"/>
    </row>
    <row r="903" spans="1:40" ht="15.75" customHeight="1">
      <c r="A903" s="843"/>
      <c r="B903" s="844"/>
      <c r="C903" s="845"/>
      <c r="D903" s="846"/>
      <c r="E903" s="843"/>
      <c r="F903" s="843"/>
      <c r="G903" s="843"/>
      <c r="H903" s="846"/>
      <c r="I903" s="846"/>
      <c r="J903" s="846"/>
      <c r="K903" s="847"/>
      <c r="L903" s="848"/>
      <c r="M903" s="843"/>
      <c r="N903" s="843"/>
      <c r="O903" s="843"/>
      <c r="P903" s="843"/>
      <c r="Q903" s="843"/>
      <c r="R903" s="843"/>
      <c r="S903" s="843"/>
      <c r="T903" s="843"/>
      <c r="U903" s="843"/>
      <c r="V903" s="843"/>
      <c r="W903" s="843"/>
      <c r="X903" s="843"/>
      <c r="Y903" s="843"/>
      <c r="Z903" s="1060"/>
      <c r="AA903" s="1060"/>
      <c r="AB903" s="843"/>
      <c r="AC903" s="843"/>
      <c r="AD903" s="843"/>
      <c r="AE903" s="843"/>
      <c r="AF903" s="843"/>
      <c r="AG903" s="843"/>
      <c r="AH903" s="843"/>
      <c r="AI903" s="843"/>
      <c r="AJ903" s="843"/>
      <c r="AK903" s="843"/>
      <c r="AL903" s="843"/>
      <c r="AM903" s="843"/>
      <c r="AN903" s="843"/>
    </row>
    <row r="904" spans="1:40" ht="15.75" customHeight="1">
      <c r="A904" s="843"/>
      <c r="B904" s="844"/>
      <c r="C904" s="845"/>
      <c r="D904" s="846"/>
      <c r="E904" s="843"/>
      <c r="F904" s="843"/>
      <c r="G904" s="843"/>
      <c r="H904" s="846"/>
      <c r="I904" s="846"/>
      <c r="J904" s="846"/>
      <c r="K904" s="847"/>
      <c r="L904" s="848"/>
      <c r="M904" s="843"/>
      <c r="N904" s="843"/>
      <c r="O904" s="843"/>
      <c r="P904" s="843"/>
      <c r="Q904" s="843"/>
      <c r="R904" s="843"/>
      <c r="S904" s="843"/>
      <c r="T904" s="843"/>
      <c r="U904" s="843"/>
      <c r="V904" s="843"/>
      <c r="W904" s="843"/>
      <c r="X904" s="843"/>
      <c r="Y904" s="843"/>
      <c r="Z904" s="1060"/>
      <c r="AA904" s="1060"/>
      <c r="AB904" s="843"/>
      <c r="AC904" s="843"/>
      <c r="AD904" s="843"/>
      <c r="AE904" s="843"/>
      <c r="AF904" s="843"/>
      <c r="AG904" s="843"/>
      <c r="AH904" s="843"/>
      <c r="AI904" s="843"/>
      <c r="AJ904" s="843"/>
      <c r="AK904" s="843"/>
      <c r="AL904" s="843"/>
      <c r="AM904" s="843"/>
      <c r="AN904" s="843"/>
    </row>
    <row r="905" spans="1:40" ht="15.75" customHeight="1">
      <c r="A905" s="843"/>
      <c r="B905" s="844"/>
      <c r="C905" s="845"/>
      <c r="D905" s="846"/>
      <c r="E905" s="843"/>
      <c r="F905" s="843"/>
      <c r="G905" s="843"/>
      <c r="H905" s="846"/>
      <c r="I905" s="846"/>
      <c r="J905" s="846"/>
      <c r="K905" s="847"/>
      <c r="L905" s="848"/>
      <c r="M905" s="843"/>
      <c r="N905" s="843"/>
      <c r="O905" s="843"/>
      <c r="P905" s="843"/>
      <c r="Q905" s="843"/>
      <c r="R905" s="843"/>
      <c r="S905" s="843"/>
      <c r="T905" s="843"/>
      <c r="U905" s="843"/>
      <c r="V905" s="843"/>
      <c r="W905" s="843"/>
      <c r="X905" s="843"/>
      <c r="Y905" s="843"/>
      <c r="Z905" s="1060"/>
      <c r="AA905" s="1060"/>
      <c r="AB905" s="843"/>
      <c r="AC905" s="843"/>
      <c r="AD905" s="843"/>
      <c r="AE905" s="843"/>
      <c r="AF905" s="843"/>
      <c r="AG905" s="843"/>
      <c r="AH905" s="843"/>
      <c r="AI905" s="843"/>
      <c r="AJ905" s="843"/>
      <c r="AK905" s="843"/>
      <c r="AL905" s="843"/>
      <c r="AM905" s="843"/>
      <c r="AN905" s="843"/>
    </row>
    <row r="906" spans="1:40" ht="15.75" customHeight="1">
      <c r="A906" s="843"/>
      <c r="B906" s="844"/>
      <c r="C906" s="845"/>
      <c r="D906" s="846"/>
      <c r="E906" s="843"/>
      <c r="F906" s="843"/>
      <c r="G906" s="843"/>
      <c r="H906" s="846"/>
      <c r="I906" s="846"/>
      <c r="J906" s="846"/>
      <c r="K906" s="847"/>
      <c r="L906" s="848"/>
      <c r="M906" s="843"/>
      <c r="N906" s="843"/>
      <c r="O906" s="843"/>
      <c r="P906" s="843"/>
      <c r="Q906" s="843"/>
      <c r="R906" s="843"/>
      <c r="S906" s="843"/>
      <c r="T906" s="843"/>
      <c r="U906" s="843"/>
      <c r="V906" s="843"/>
      <c r="W906" s="843"/>
      <c r="X906" s="843"/>
      <c r="Y906" s="843"/>
      <c r="Z906" s="1060"/>
      <c r="AA906" s="1060"/>
      <c r="AB906" s="843"/>
      <c r="AC906" s="843"/>
      <c r="AD906" s="843"/>
      <c r="AE906" s="843"/>
      <c r="AF906" s="843"/>
      <c r="AG906" s="843"/>
      <c r="AH906" s="843"/>
      <c r="AI906" s="843"/>
      <c r="AJ906" s="843"/>
      <c r="AK906" s="843"/>
      <c r="AL906" s="843"/>
      <c r="AM906" s="843"/>
      <c r="AN906" s="843"/>
    </row>
    <row r="907" spans="1:40" ht="15.75" customHeight="1">
      <c r="A907" s="843"/>
      <c r="B907" s="844"/>
      <c r="C907" s="845"/>
      <c r="D907" s="846"/>
      <c r="E907" s="843"/>
      <c r="F907" s="843"/>
      <c r="G907" s="843"/>
      <c r="H907" s="846"/>
      <c r="I907" s="846"/>
      <c r="J907" s="846"/>
      <c r="K907" s="847"/>
      <c r="L907" s="848"/>
      <c r="M907" s="843"/>
      <c r="N907" s="843"/>
      <c r="O907" s="843"/>
      <c r="P907" s="843"/>
      <c r="Q907" s="843"/>
      <c r="R907" s="843"/>
      <c r="S907" s="843"/>
      <c r="T907" s="843"/>
      <c r="U907" s="843"/>
      <c r="V907" s="843"/>
      <c r="W907" s="843"/>
      <c r="X907" s="843"/>
      <c r="Y907" s="843"/>
      <c r="Z907" s="1060"/>
      <c r="AA907" s="1060"/>
      <c r="AB907" s="843"/>
      <c r="AC907" s="843"/>
      <c r="AD907" s="843"/>
      <c r="AE907" s="843"/>
      <c r="AF907" s="843"/>
      <c r="AG907" s="843"/>
      <c r="AH907" s="843"/>
      <c r="AI907" s="843"/>
      <c r="AJ907" s="843"/>
      <c r="AK907" s="843"/>
      <c r="AL907" s="843"/>
      <c r="AM907" s="843"/>
      <c r="AN907" s="843"/>
    </row>
    <row r="908" spans="1:40" ht="15.75" customHeight="1">
      <c r="A908" s="843"/>
      <c r="B908" s="844"/>
      <c r="C908" s="845"/>
      <c r="D908" s="846"/>
      <c r="E908" s="843"/>
      <c r="F908" s="843"/>
      <c r="G908" s="843"/>
      <c r="H908" s="846"/>
      <c r="I908" s="846"/>
      <c r="J908" s="846"/>
      <c r="K908" s="847"/>
      <c r="L908" s="848"/>
      <c r="M908" s="843"/>
      <c r="N908" s="843"/>
      <c r="O908" s="843"/>
      <c r="P908" s="843"/>
      <c r="Q908" s="843"/>
      <c r="R908" s="843"/>
      <c r="S908" s="843"/>
      <c r="T908" s="843"/>
      <c r="U908" s="843"/>
      <c r="V908" s="843"/>
      <c r="W908" s="843"/>
      <c r="X908" s="843"/>
      <c r="Y908" s="843"/>
      <c r="Z908" s="1060"/>
      <c r="AA908" s="1060"/>
      <c r="AB908" s="843"/>
      <c r="AC908" s="843"/>
      <c r="AD908" s="843"/>
      <c r="AE908" s="843"/>
      <c r="AF908" s="843"/>
      <c r="AG908" s="843"/>
      <c r="AH908" s="843"/>
      <c r="AI908" s="843"/>
      <c r="AJ908" s="843"/>
      <c r="AK908" s="843"/>
      <c r="AL908" s="843"/>
      <c r="AM908" s="843"/>
      <c r="AN908" s="843"/>
    </row>
    <row r="909" spans="1:40" ht="15.75" customHeight="1">
      <c r="A909" s="843"/>
      <c r="B909" s="844"/>
      <c r="C909" s="845"/>
      <c r="D909" s="846"/>
      <c r="E909" s="843"/>
      <c r="F909" s="843"/>
      <c r="G909" s="843"/>
      <c r="H909" s="846"/>
      <c r="I909" s="846"/>
      <c r="J909" s="846"/>
      <c r="K909" s="847"/>
      <c r="L909" s="848"/>
      <c r="M909" s="843"/>
      <c r="N909" s="843"/>
      <c r="O909" s="843"/>
      <c r="P909" s="843"/>
      <c r="Q909" s="843"/>
      <c r="R909" s="843"/>
      <c r="S909" s="843"/>
      <c r="T909" s="843"/>
      <c r="U909" s="843"/>
      <c r="V909" s="843"/>
      <c r="W909" s="843"/>
      <c r="X909" s="843"/>
      <c r="Y909" s="843"/>
      <c r="Z909" s="1060"/>
      <c r="AA909" s="1060"/>
      <c r="AB909" s="843"/>
      <c r="AC909" s="843"/>
      <c r="AD909" s="843"/>
      <c r="AE909" s="843"/>
      <c r="AF909" s="843"/>
      <c r="AG909" s="843"/>
      <c r="AH909" s="843"/>
      <c r="AI909" s="843"/>
      <c r="AJ909" s="843"/>
      <c r="AK909" s="843"/>
      <c r="AL909" s="843"/>
      <c r="AM909" s="843"/>
      <c r="AN909" s="843"/>
    </row>
    <row r="910" spans="1:40" ht="15.75" customHeight="1">
      <c r="A910" s="843"/>
      <c r="B910" s="844"/>
      <c r="C910" s="845"/>
      <c r="D910" s="846"/>
      <c r="E910" s="843"/>
      <c r="F910" s="843"/>
      <c r="G910" s="843"/>
      <c r="H910" s="846"/>
      <c r="I910" s="846"/>
      <c r="J910" s="846"/>
      <c r="K910" s="847"/>
      <c r="L910" s="848"/>
      <c r="M910" s="843"/>
      <c r="N910" s="843"/>
      <c r="O910" s="843"/>
      <c r="P910" s="843"/>
      <c r="Q910" s="843"/>
      <c r="R910" s="843"/>
      <c r="S910" s="843"/>
      <c r="T910" s="843"/>
      <c r="U910" s="843"/>
      <c r="V910" s="843"/>
      <c r="W910" s="843"/>
      <c r="X910" s="843"/>
      <c r="Y910" s="843"/>
      <c r="Z910" s="1060"/>
      <c r="AA910" s="1060"/>
      <c r="AB910" s="843"/>
      <c r="AC910" s="843"/>
      <c r="AD910" s="843"/>
      <c r="AE910" s="843"/>
      <c r="AF910" s="843"/>
      <c r="AG910" s="843"/>
      <c r="AH910" s="843"/>
      <c r="AI910" s="843"/>
      <c r="AJ910" s="843"/>
      <c r="AK910" s="843"/>
      <c r="AL910" s="843"/>
      <c r="AM910" s="843"/>
      <c r="AN910" s="843"/>
    </row>
    <row r="911" spans="1:40" ht="15.75" customHeight="1">
      <c r="A911" s="843"/>
      <c r="B911" s="844"/>
      <c r="C911" s="845"/>
      <c r="D911" s="846"/>
      <c r="E911" s="843"/>
      <c r="F911" s="843"/>
      <c r="G911" s="843"/>
      <c r="H911" s="846"/>
      <c r="I911" s="846"/>
      <c r="J911" s="846"/>
      <c r="K911" s="847"/>
      <c r="L911" s="848"/>
      <c r="M911" s="843"/>
      <c r="N911" s="843"/>
      <c r="O911" s="843"/>
      <c r="P911" s="843"/>
      <c r="Q911" s="843"/>
      <c r="R911" s="843"/>
      <c r="S911" s="843"/>
      <c r="T911" s="843"/>
      <c r="U911" s="843"/>
      <c r="V911" s="843"/>
      <c r="W911" s="843"/>
      <c r="X911" s="843"/>
      <c r="Y911" s="843"/>
      <c r="Z911" s="1060"/>
      <c r="AA911" s="1060"/>
      <c r="AB911" s="843"/>
      <c r="AC911" s="843"/>
      <c r="AD911" s="843"/>
      <c r="AE911" s="843"/>
      <c r="AF911" s="843"/>
      <c r="AG911" s="843"/>
      <c r="AH911" s="843"/>
      <c r="AI911" s="843"/>
      <c r="AJ911" s="843"/>
      <c r="AK911" s="843"/>
      <c r="AL911" s="843"/>
      <c r="AM911" s="843"/>
      <c r="AN911" s="843"/>
    </row>
    <row r="912" spans="1:40" ht="15.75" customHeight="1">
      <c r="A912" s="843"/>
      <c r="B912" s="844"/>
      <c r="C912" s="845"/>
      <c r="D912" s="846"/>
      <c r="E912" s="843"/>
      <c r="F912" s="843"/>
      <c r="G912" s="843"/>
      <c r="H912" s="846"/>
      <c r="I912" s="846"/>
      <c r="J912" s="846"/>
      <c r="K912" s="847"/>
      <c r="L912" s="848"/>
      <c r="M912" s="843"/>
      <c r="N912" s="843"/>
      <c r="O912" s="843"/>
      <c r="P912" s="843"/>
      <c r="Q912" s="843"/>
      <c r="R912" s="843"/>
      <c r="S912" s="843"/>
      <c r="T912" s="843"/>
      <c r="U912" s="843"/>
      <c r="V912" s="843"/>
      <c r="W912" s="843"/>
      <c r="X912" s="843"/>
      <c r="Y912" s="843"/>
      <c r="Z912" s="1060"/>
      <c r="AA912" s="1060"/>
      <c r="AB912" s="843"/>
      <c r="AC912" s="843"/>
      <c r="AD912" s="843"/>
      <c r="AE912" s="843"/>
      <c r="AF912" s="843"/>
      <c r="AG912" s="843"/>
      <c r="AH912" s="843"/>
      <c r="AI912" s="843"/>
      <c r="AJ912" s="843"/>
      <c r="AK912" s="843"/>
      <c r="AL912" s="843"/>
      <c r="AM912" s="843"/>
      <c r="AN912" s="843"/>
    </row>
    <row r="913" spans="1:40" ht="15.75" customHeight="1">
      <c r="A913" s="843"/>
      <c r="B913" s="844"/>
      <c r="C913" s="845"/>
      <c r="D913" s="846"/>
      <c r="E913" s="843"/>
      <c r="F913" s="843"/>
      <c r="G913" s="843"/>
      <c r="H913" s="846"/>
      <c r="I913" s="846"/>
      <c r="J913" s="846"/>
      <c r="K913" s="847"/>
      <c r="L913" s="848"/>
      <c r="M913" s="843"/>
      <c r="N913" s="843"/>
      <c r="O913" s="843"/>
      <c r="P913" s="843"/>
      <c r="Q913" s="843"/>
      <c r="R913" s="843"/>
      <c r="S913" s="843"/>
      <c r="T913" s="843"/>
      <c r="U913" s="843"/>
      <c r="V913" s="843"/>
      <c r="W913" s="843"/>
      <c r="X913" s="843"/>
      <c r="Y913" s="843"/>
      <c r="Z913" s="1060"/>
      <c r="AA913" s="1060"/>
      <c r="AB913" s="843"/>
      <c r="AC913" s="843"/>
      <c r="AD913" s="843"/>
      <c r="AE913" s="843"/>
      <c r="AF913" s="843"/>
      <c r="AG913" s="843"/>
      <c r="AH913" s="843"/>
      <c r="AI913" s="843"/>
      <c r="AJ913" s="843"/>
      <c r="AK913" s="843"/>
      <c r="AL913" s="843"/>
      <c r="AM913" s="843"/>
      <c r="AN913" s="843"/>
    </row>
    <row r="914" spans="1:40" ht="15.75" customHeight="1">
      <c r="A914" s="843"/>
      <c r="B914" s="844"/>
      <c r="C914" s="845"/>
      <c r="D914" s="846"/>
      <c r="E914" s="843"/>
      <c r="F914" s="843"/>
      <c r="G914" s="843"/>
      <c r="H914" s="846"/>
      <c r="I914" s="846"/>
      <c r="J914" s="846"/>
      <c r="K914" s="847"/>
      <c r="L914" s="848"/>
      <c r="M914" s="843"/>
      <c r="N914" s="843"/>
      <c r="O914" s="843"/>
      <c r="P914" s="843"/>
      <c r="Q914" s="843"/>
      <c r="R914" s="843"/>
      <c r="S914" s="843"/>
      <c r="T914" s="843"/>
      <c r="U914" s="843"/>
      <c r="V914" s="843"/>
      <c r="W914" s="843"/>
      <c r="X914" s="843"/>
      <c r="Y914" s="843"/>
      <c r="Z914" s="1060"/>
      <c r="AA914" s="1060"/>
      <c r="AB914" s="843"/>
      <c r="AC914" s="843"/>
      <c r="AD914" s="843"/>
      <c r="AE914" s="843"/>
      <c r="AF914" s="843"/>
      <c r="AG914" s="843"/>
      <c r="AH914" s="843"/>
      <c r="AI914" s="843"/>
      <c r="AJ914" s="843"/>
      <c r="AK914" s="843"/>
      <c r="AL914" s="843"/>
      <c r="AM914" s="843"/>
      <c r="AN914" s="843"/>
    </row>
    <row r="915" spans="1:40" ht="15.75" customHeight="1">
      <c r="A915" s="843"/>
      <c r="B915" s="844"/>
      <c r="C915" s="845"/>
      <c r="D915" s="846"/>
      <c r="E915" s="843"/>
      <c r="F915" s="843"/>
      <c r="G915" s="843"/>
      <c r="H915" s="846"/>
      <c r="I915" s="846"/>
      <c r="J915" s="846"/>
      <c r="K915" s="847"/>
      <c r="L915" s="848"/>
      <c r="M915" s="843"/>
      <c r="N915" s="843"/>
      <c r="O915" s="843"/>
      <c r="P915" s="843"/>
      <c r="Q915" s="843"/>
      <c r="R915" s="843"/>
      <c r="S915" s="843"/>
      <c r="T915" s="843"/>
      <c r="U915" s="843"/>
      <c r="V915" s="843"/>
      <c r="W915" s="843"/>
      <c r="X915" s="843"/>
      <c r="Y915" s="843"/>
      <c r="Z915" s="1060"/>
      <c r="AA915" s="1060"/>
      <c r="AB915" s="843"/>
      <c r="AC915" s="843"/>
      <c r="AD915" s="843"/>
      <c r="AE915" s="843"/>
      <c r="AF915" s="843"/>
      <c r="AG915" s="843"/>
      <c r="AH915" s="843"/>
      <c r="AI915" s="843"/>
      <c r="AJ915" s="843"/>
      <c r="AK915" s="843"/>
      <c r="AL915" s="843"/>
      <c r="AM915" s="843"/>
      <c r="AN915" s="843"/>
    </row>
    <row r="916" spans="1:40" ht="15.75" customHeight="1">
      <c r="A916" s="843"/>
      <c r="B916" s="844"/>
      <c r="C916" s="845"/>
      <c r="D916" s="846"/>
      <c r="E916" s="843"/>
      <c r="F916" s="843"/>
      <c r="G916" s="843"/>
      <c r="H916" s="846"/>
      <c r="I916" s="846"/>
      <c r="J916" s="846"/>
      <c r="K916" s="847"/>
      <c r="L916" s="848"/>
      <c r="M916" s="843"/>
      <c r="N916" s="843"/>
      <c r="O916" s="843"/>
      <c r="P916" s="843"/>
      <c r="Q916" s="843"/>
      <c r="R916" s="843"/>
      <c r="S916" s="843"/>
      <c r="T916" s="843"/>
      <c r="U916" s="843"/>
      <c r="V916" s="843"/>
      <c r="W916" s="843"/>
      <c r="X916" s="843"/>
      <c r="Y916" s="843"/>
      <c r="Z916" s="1060"/>
      <c r="AA916" s="1060"/>
      <c r="AB916" s="843"/>
      <c r="AC916" s="843"/>
      <c r="AD916" s="843"/>
      <c r="AE916" s="843"/>
      <c r="AF916" s="843"/>
      <c r="AG916" s="843"/>
      <c r="AH916" s="843"/>
      <c r="AI916" s="843"/>
      <c r="AJ916" s="843"/>
      <c r="AK916" s="843"/>
      <c r="AL916" s="843"/>
      <c r="AM916" s="843"/>
      <c r="AN916" s="843"/>
    </row>
    <row r="917" spans="1:40" ht="15.75" customHeight="1">
      <c r="A917" s="843"/>
      <c r="B917" s="844"/>
      <c r="C917" s="845"/>
      <c r="D917" s="846"/>
      <c r="E917" s="843"/>
      <c r="F917" s="843"/>
      <c r="G917" s="843"/>
      <c r="H917" s="846"/>
      <c r="I917" s="846"/>
      <c r="J917" s="846"/>
      <c r="K917" s="847"/>
      <c r="L917" s="848"/>
      <c r="M917" s="843"/>
      <c r="N917" s="843"/>
      <c r="O917" s="843"/>
      <c r="P917" s="843"/>
      <c r="Q917" s="843"/>
      <c r="R917" s="843"/>
      <c r="S917" s="843"/>
      <c r="T917" s="843"/>
      <c r="U917" s="843"/>
      <c r="V917" s="843"/>
      <c r="W917" s="843"/>
      <c r="X917" s="843"/>
      <c r="Y917" s="843"/>
      <c r="Z917" s="1060"/>
      <c r="AA917" s="1060"/>
      <c r="AB917" s="843"/>
      <c r="AC917" s="843"/>
      <c r="AD917" s="843"/>
      <c r="AE917" s="843"/>
      <c r="AF917" s="843"/>
      <c r="AG917" s="843"/>
      <c r="AH917" s="843"/>
      <c r="AI917" s="843"/>
      <c r="AJ917" s="843"/>
      <c r="AK917" s="843"/>
      <c r="AL917" s="843"/>
      <c r="AM917" s="843"/>
      <c r="AN917" s="843"/>
    </row>
    <row r="918" spans="1:40" ht="15.75" customHeight="1">
      <c r="A918" s="843"/>
      <c r="B918" s="844"/>
      <c r="C918" s="845"/>
      <c r="D918" s="846"/>
      <c r="E918" s="843"/>
      <c r="F918" s="843"/>
      <c r="G918" s="843"/>
      <c r="H918" s="846"/>
      <c r="I918" s="846"/>
      <c r="J918" s="846"/>
      <c r="K918" s="847"/>
      <c r="L918" s="848"/>
      <c r="M918" s="843"/>
      <c r="N918" s="843"/>
      <c r="O918" s="843"/>
      <c r="P918" s="843"/>
      <c r="Q918" s="843"/>
      <c r="R918" s="843"/>
      <c r="S918" s="843"/>
      <c r="T918" s="843"/>
      <c r="U918" s="843"/>
      <c r="V918" s="843"/>
      <c r="W918" s="843"/>
      <c r="X918" s="843"/>
      <c r="Y918" s="843"/>
      <c r="Z918" s="1060"/>
      <c r="AA918" s="1060"/>
      <c r="AB918" s="843"/>
      <c r="AC918" s="843"/>
      <c r="AD918" s="843"/>
      <c r="AE918" s="843"/>
      <c r="AF918" s="843"/>
      <c r="AG918" s="843"/>
      <c r="AH918" s="843"/>
      <c r="AI918" s="843"/>
      <c r="AJ918" s="843"/>
      <c r="AK918" s="843"/>
      <c r="AL918" s="843"/>
      <c r="AM918" s="843"/>
      <c r="AN918" s="843"/>
    </row>
    <row r="919" spans="1:40" ht="15.75" customHeight="1">
      <c r="A919" s="843"/>
      <c r="B919" s="844"/>
      <c r="C919" s="845"/>
      <c r="D919" s="846"/>
      <c r="E919" s="843"/>
      <c r="F919" s="843"/>
      <c r="G919" s="843"/>
      <c r="H919" s="846"/>
      <c r="I919" s="846"/>
      <c r="J919" s="846"/>
      <c r="K919" s="847"/>
      <c r="L919" s="848"/>
      <c r="M919" s="843"/>
      <c r="N919" s="843"/>
      <c r="O919" s="843"/>
      <c r="P919" s="843"/>
      <c r="Q919" s="843"/>
      <c r="R919" s="843"/>
      <c r="S919" s="843"/>
      <c r="T919" s="843"/>
      <c r="U919" s="843"/>
      <c r="V919" s="843"/>
      <c r="W919" s="843"/>
      <c r="X919" s="843"/>
      <c r="Y919" s="843"/>
      <c r="Z919" s="1060"/>
      <c r="AA919" s="1060"/>
      <c r="AB919" s="843"/>
      <c r="AC919" s="843"/>
      <c r="AD919" s="843"/>
      <c r="AE919" s="843"/>
      <c r="AF919" s="843"/>
      <c r="AG919" s="843"/>
      <c r="AH919" s="843"/>
      <c r="AI919" s="843"/>
      <c r="AJ919" s="843"/>
      <c r="AK919" s="843"/>
      <c r="AL919" s="843"/>
      <c r="AM919" s="843"/>
      <c r="AN919" s="843"/>
    </row>
    <row r="920" spans="1:40" ht="15.75" customHeight="1">
      <c r="A920" s="843"/>
      <c r="B920" s="844"/>
      <c r="C920" s="845"/>
      <c r="D920" s="846"/>
      <c r="E920" s="843"/>
      <c r="F920" s="843"/>
      <c r="G920" s="843"/>
      <c r="H920" s="846"/>
      <c r="I920" s="846"/>
      <c r="J920" s="846"/>
      <c r="K920" s="847"/>
      <c r="L920" s="848"/>
      <c r="M920" s="843"/>
      <c r="N920" s="843"/>
      <c r="O920" s="843"/>
      <c r="P920" s="843"/>
      <c r="Q920" s="843"/>
      <c r="R920" s="843"/>
      <c r="S920" s="843"/>
      <c r="T920" s="843"/>
      <c r="U920" s="843"/>
      <c r="V920" s="843"/>
      <c r="W920" s="843"/>
      <c r="X920" s="843"/>
      <c r="Y920" s="843"/>
      <c r="Z920" s="1060"/>
      <c r="AA920" s="1060"/>
      <c r="AB920" s="843"/>
      <c r="AC920" s="843"/>
      <c r="AD920" s="843"/>
      <c r="AE920" s="843"/>
      <c r="AF920" s="843"/>
      <c r="AG920" s="843"/>
      <c r="AH920" s="843"/>
      <c r="AI920" s="843"/>
      <c r="AJ920" s="843"/>
      <c r="AK920" s="843"/>
      <c r="AL920" s="843"/>
      <c r="AM920" s="843"/>
      <c r="AN920" s="843"/>
    </row>
    <row r="921" spans="1:40" ht="15.75" customHeight="1">
      <c r="A921" s="843"/>
      <c r="B921" s="844"/>
      <c r="C921" s="845"/>
      <c r="D921" s="846"/>
      <c r="E921" s="843"/>
      <c r="F921" s="843"/>
      <c r="G921" s="843"/>
      <c r="H921" s="846"/>
      <c r="I921" s="846"/>
      <c r="J921" s="846"/>
      <c r="K921" s="847"/>
      <c r="L921" s="848"/>
      <c r="M921" s="843"/>
      <c r="N921" s="843"/>
      <c r="O921" s="843"/>
      <c r="P921" s="843"/>
      <c r="Q921" s="843"/>
      <c r="R921" s="843"/>
      <c r="S921" s="843"/>
      <c r="T921" s="843"/>
      <c r="U921" s="843"/>
      <c r="V921" s="843"/>
      <c r="W921" s="843"/>
      <c r="X921" s="843"/>
      <c r="Y921" s="843"/>
      <c r="Z921" s="1060"/>
      <c r="AA921" s="1060"/>
      <c r="AB921" s="843"/>
      <c r="AC921" s="843"/>
      <c r="AD921" s="843"/>
      <c r="AE921" s="843"/>
      <c r="AF921" s="843"/>
      <c r="AG921" s="843"/>
      <c r="AH921" s="843"/>
      <c r="AI921" s="843"/>
      <c r="AJ921" s="843"/>
      <c r="AK921" s="843"/>
      <c r="AL921" s="843"/>
      <c r="AM921" s="843"/>
      <c r="AN921" s="843"/>
    </row>
    <row r="922" spans="1:40" ht="15.75" customHeight="1">
      <c r="A922" s="843"/>
      <c r="B922" s="844"/>
      <c r="C922" s="845"/>
      <c r="D922" s="846"/>
      <c r="E922" s="843"/>
      <c r="F922" s="843"/>
      <c r="G922" s="843"/>
      <c r="H922" s="846"/>
      <c r="I922" s="846"/>
      <c r="J922" s="846"/>
      <c r="K922" s="847"/>
      <c r="L922" s="848"/>
      <c r="M922" s="843"/>
      <c r="N922" s="843"/>
      <c r="O922" s="843"/>
      <c r="P922" s="843"/>
      <c r="Q922" s="843"/>
      <c r="R922" s="843"/>
      <c r="S922" s="843"/>
      <c r="T922" s="843"/>
      <c r="U922" s="843"/>
      <c r="V922" s="843"/>
      <c r="W922" s="843"/>
      <c r="X922" s="843"/>
      <c r="Y922" s="843"/>
      <c r="Z922" s="1060"/>
      <c r="AA922" s="1060"/>
      <c r="AB922" s="843"/>
      <c r="AC922" s="843"/>
      <c r="AD922" s="843"/>
      <c r="AE922" s="843"/>
      <c r="AF922" s="843"/>
      <c r="AG922" s="843"/>
      <c r="AH922" s="843"/>
      <c r="AI922" s="843"/>
      <c r="AJ922" s="843"/>
      <c r="AK922" s="843"/>
      <c r="AL922" s="843"/>
      <c r="AM922" s="843"/>
      <c r="AN922" s="843"/>
    </row>
    <row r="923" spans="1:40" ht="15.75" customHeight="1">
      <c r="A923" s="843"/>
      <c r="B923" s="844"/>
      <c r="C923" s="845"/>
      <c r="D923" s="846"/>
      <c r="E923" s="843"/>
      <c r="F923" s="843"/>
      <c r="G923" s="843"/>
      <c r="H923" s="846"/>
      <c r="I923" s="846"/>
      <c r="J923" s="846"/>
      <c r="K923" s="847"/>
      <c r="L923" s="848"/>
      <c r="M923" s="843"/>
      <c r="N923" s="843"/>
      <c r="O923" s="843"/>
      <c r="P923" s="843"/>
      <c r="Q923" s="843"/>
      <c r="R923" s="843"/>
      <c r="S923" s="843"/>
      <c r="T923" s="843"/>
      <c r="U923" s="843"/>
      <c r="V923" s="843"/>
      <c r="W923" s="843"/>
      <c r="X923" s="843"/>
      <c r="Y923" s="843"/>
      <c r="Z923" s="1060"/>
      <c r="AA923" s="1060"/>
      <c r="AB923" s="843"/>
      <c r="AC923" s="843"/>
      <c r="AD923" s="843"/>
      <c r="AE923" s="843"/>
      <c r="AF923" s="843"/>
      <c r="AG923" s="843"/>
      <c r="AH923" s="843"/>
      <c r="AI923" s="843"/>
      <c r="AJ923" s="843"/>
      <c r="AK923" s="843"/>
      <c r="AL923" s="843"/>
      <c r="AM923" s="843"/>
      <c r="AN923" s="843"/>
    </row>
    <row r="924" spans="1:40" ht="15.75" customHeight="1">
      <c r="A924" s="843"/>
      <c r="B924" s="844"/>
      <c r="C924" s="845"/>
      <c r="D924" s="846"/>
      <c r="E924" s="843"/>
      <c r="F924" s="843"/>
      <c r="G924" s="843"/>
      <c r="H924" s="846"/>
      <c r="I924" s="846"/>
      <c r="J924" s="846"/>
      <c r="K924" s="847"/>
      <c r="L924" s="848"/>
      <c r="M924" s="843"/>
      <c r="N924" s="843"/>
      <c r="O924" s="843"/>
      <c r="P924" s="843"/>
      <c r="Q924" s="843"/>
      <c r="R924" s="843"/>
      <c r="S924" s="843"/>
      <c r="T924" s="843"/>
      <c r="U924" s="843"/>
      <c r="V924" s="843"/>
      <c r="W924" s="843"/>
      <c r="X924" s="843"/>
      <c r="Y924" s="843"/>
      <c r="Z924" s="1060"/>
      <c r="AA924" s="1060"/>
      <c r="AB924" s="843"/>
      <c r="AC924" s="843"/>
      <c r="AD924" s="843"/>
      <c r="AE924" s="843"/>
      <c r="AF924" s="843"/>
      <c r="AG924" s="843"/>
      <c r="AH924" s="843"/>
      <c r="AI924" s="843"/>
      <c r="AJ924" s="843"/>
      <c r="AK924" s="843"/>
      <c r="AL924" s="843"/>
      <c r="AM924" s="843"/>
      <c r="AN924" s="843"/>
    </row>
    <row r="925" spans="1:40" ht="15.75" customHeight="1">
      <c r="A925" s="843"/>
      <c r="B925" s="844"/>
      <c r="C925" s="845"/>
      <c r="D925" s="846"/>
      <c r="E925" s="843"/>
      <c r="F925" s="843"/>
      <c r="G925" s="843"/>
      <c r="H925" s="846"/>
      <c r="I925" s="846"/>
      <c r="J925" s="846"/>
      <c r="K925" s="847"/>
      <c r="L925" s="848"/>
      <c r="M925" s="843"/>
      <c r="N925" s="843"/>
      <c r="O925" s="843"/>
      <c r="P925" s="843"/>
      <c r="Q925" s="843"/>
      <c r="R925" s="843"/>
      <c r="S925" s="843"/>
      <c r="T925" s="843"/>
      <c r="U925" s="843"/>
      <c r="V925" s="843"/>
      <c r="W925" s="843"/>
      <c r="X925" s="843"/>
      <c r="Y925" s="843"/>
      <c r="Z925" s="1060"/>
      <c r="AA925" s="1060"/>
      <c r="AB925" s="843"/>
      <c r="AC925" s="843"/>
      <c r="AD925" s="843"/>
      <c r="AE925" s="843"/>
      <c r="AF925" s="843"/>
      <c r="AG925" s="843"/>
      <c r="AH925" s="843"/>
      <c r="AI925" s="843"/>
      <c r="AJ925" s="843"/>
      <c r="AK925" s="843"/>
      <c r="AL925" s="843"/>
      <c r="AM925" s="843"/>
      <c r="AN925" s="843"/>
    </row>
    <row r="926" spans="1:40" ht="15.75" customHeight="1">
      <c r="A926" s="843"/>
      <c r="B926" s="844"/>
      <c r="C926" s="845"/>
      <c r="D926" s="846"/>
      <c r="E926" s="843"/>
      <c r="F926" s="843"/>
      <c r="G926" s="843"/>
      <c r="H926" s="846"/>
      <c r="I926" s="846"/>
      <c r="J926" s="846"/>
      <c r="K926" s="847"/>
      <c r="L926" s="848"/>
      <c r="M926" s="843"/>
      <c r="N926" s="843"/>
      <c r="O926" s="843"/>
      <c r="P926" s="843"/>
      <c r="Q926" s="843"/>
      <c r="R926" s="843"/>
      <c r="S926" s="843"/>
      <c r="T926" s="843"/>
      <c r="U926" s="843"/>
      <c r="V926" s="843"/>
      <c r="W926" s="843"/>
      <c r="X926" s="843"/>
      <c r="Y926" s="843"/>
      <c r="Z926" s="1060"/>
      <c r="AA926" s="1060"/>
      <c r="AB926" s="843"/>
      <c r="AC926" s="843"/>
      <c r="AD926" s="843"/>
      <c r="AE926" s="843"/>
      <c r="AF926" s="843"/>
      <c r="AG926" s="843"/>
      <c r="AH926" s="843"/>
      <c r="AI926" s="843"/>
      <c r="AJ926" s="843"/>
      <c r="AK926" s="843"/>
      <c r="AL926" s="843"/>
      <c r="AM926" s="843"/>
      <c r="AN926" s="843"/>
    </row>
    <row r="927" spans="1:40" ht="15.75" customHeight="1">
      <c r="A927" s="843"/>
      <c r="B927" s="844"/>
      <c r="C927" s="845"/>
      <c r="D927" s="846"/>
      <c r="E927" s="843"/>
      <c r="F927" s="843"/>
      <c r="G927" s="843"/>
      <c r="H927" s="846"/>
      <c r="I927" s="846"/>
      <c r="J927" s="846"/>
      <c r="K927" s="847"/>
      <c r="L927" s="848"/>
      <c r="M927" s="843"/>
      <c r="N927" s="843"/>
      <c r="O927" s="843"/>
      <c r="P927" s="843"/>
      <c r="Q927" s="843"/>
      <c r="R927" s="843"/>
      <c r="S927" s="843"/>
      <c r="T927" s="843"/>
      <c r="U927" s="843"/>
      <c r="V927" s="843"/>
      <c r="W927" s="843"/>
      <c r="X927" s="843"/>
      <c r="Y927" s="843"/>
      <c r="Z927" s="1060"/>
      <c r="AA927" s="1060"/>
      <c r="AB927" s="843"/>
      <c r="AC927" s="843"/>
      <c r="AD927" s="843"/>
      <c r="AE927" s="843"/>
      <c r="AF927" s="843"/>
      <c r="AG927" s="843"/>
      <c r="AH927" s="843"/>
      <c r="AI927" s="843"/>
      <c r="AJ927" s="843"/>
      <c r="AK927" s="843"/>
      <c r="AL927" s="843"/>
      <c r="AM927" s="843"/>
      <c r="AN927" s="843"/>
    </row>
    <row r="928" spans="1:40" ht="15.75" customHeight="1">
      <c r="A928" s="843"/>
      <c r="B928" s="844"/>
      <c r="C928" s="845"/>
      <c r="D928" s="846"/>
      <c r="E928" s="843"/>
      <c r="F928" s="843"/>
      <c r="G928" s="843"/>
      <c r="H928" s="846"/>
      <c r="I928" s="846"/>
      <c r="J928" s="846"/>
      <c r="K928" s="847"/>
      <c r="L928" s="848"/>
      <c r="M928" s="843"/>
      <c r="N928" s="843"/>
      <c r="O928" s="843"/>
      <c r="P928" s="843"/>
      <c r="Q928" s="843"/>
      <c r="R928" s="843"/>
      <c r="S928" s="843"/>
      <c r="T928" s="843"/>
      <c r="U928" s="843"/>
      <c r="V928" s="843"/>
      <c r="W928" s="843"/>
      <c r="X928" s="843"/>
      <c r="Y928" s="843"/>
      <c r="Z928" s="1060"/>
      <c r="AA928" s="1060"/>
      <c r="AB928" s="843"/>
      <c r="AC928" s="843"/>
      <c r="AD928" s="843"/>
      <c r="AE928" s="843"/>
      <c r="AF928" s="843"/>
      <c r="AG928" s="843"/>
      <c r="AH928" s="843"/>
      <c r="AI928" s="843"/>
      <c r="AJ928" s="843"/>
      <c r="AK928" s="843"/>
      <c r="AL928" s="843"/>
      <c r="AM928" s="843"/>
      <c r="AN928" s="843"/>
    </row>
    <row r="929" spans="1:40" ht="15.75" customHeight="1">
      <c r="A929" s="843"/>
      <c r="B929" s="844"/>
      <c r="C929" s="845"/>
      <c r="D929" s="846"/>
      <c r="E929" s="843"/>
      <c r="F929" s="843"/>
      <c r="G929" s="843"/>
      <c r="H929" s="846"/>
      <c r="I929" s="846"/>
      <c r="J929" s="846"/>
      <c r="K929" s="847"/>
      <c r="L929" s="848"/>
      <c r="M929" s="843"/>
      <c r="N929" s="843"/>
      <c r="O929" s="843"/>
      <c r="P929" s="843"/>
      <c r="Q929" s="843"/>
      <c r="R929" s="843"/>
      <c r="S929" s="843"/>
      <c r="T929" s="843"/>
      <c r="U929" s="843"/>
      <c r="V929" s="843"/>
      <c r="W929" s="843"/>
      <c r="X929" s="843"/>
      <c r="Y929" s="843"/>
      <c r="Z929" s="1060"/>
      <c r="AA929" s="1060"/>
      <c r="AB929" s="843"/>
      <c r="AC929" s="843"/>
      <c r="AD929" s="843"/>
      <c r="AE929" s="843"/>
      <c r="AF929" s="843"/>
      <c r="AG929" s="843"/>
      <c r="AH929" s="843"/>
      <c r="AI929" s="843"/>
      <c r="AJ929" s="843"/>
      <c r="AK929" s="843"/>
      <c r="AL929" s="843"/>
      <c r="AM929" s="843"/>
      <c r="AN929" s="843"/>
    </row>
    <row r="930" spans="1:40" ht="15.75" customHeight="1">
      <c r="A930" s="843"/>
      <c r="B930" s="844"/>
      <c r="C930" s="845"/>
      <c r="D930" s="846"/>
      <c r="E930" s="843"/>
      <c r="F930" s="843"/>
      <c r="G930" s="843"/>
      <c r="H930" s="846"/>
      <c r="I930" s="846"/>
      <c r="J930" s="846"/>
      <c r="K930" s="847"/>
      <c r="L930" s="848"/>
      <c r="M930" s="843"/>
      <c r="N930" s="843"/>
      <c r="O930" s="843"/>
      <c r="P930" s="843"/>
      <c r="Q930" s="843"/>
      <c r="R930" s="843"/>
      <c r="S930" s="843"/>
      <c r="T930" s="843"/>
      <c r="U930" s="843"/>
      <c r="V930" s="843"/>
      <c r="W930" s="843"/>
      <c r="X930" s="843"/>
      <c r="Y930" s="843"/>
      <c r="Z930" s="1060"/>
      <c r="AA930" s="1060"/>
      <c r="AB930" s="843"/>
      <c r="AC930" s="843"/>
      <c r="AD930" s="843"/>
      <c r="AE930" s="843"/>
      <c r="AF930" s="843"/>
      <c r="AG930" s="843"/>
      <c r="AH930" s="843"/>
      <c r="AI930" s="843"/>
      <c r="AJ930" s="843"/>
      <c r="AK930" s="843"/>
      <c r="AL930" s="843"/>
      <c r="AM930" s="843"/>
      <c r="AN930" s="843"/>
    </row>
    <row r="931" spans="1:40" ht="15.75" customHeight="1">
      <c r="A931" s="843"/>
      <c r="B931" s="844"/>
      <c r="C931" s="845"/>
      <c r="D931" s="846"/>
      <c r="E931" s="843"/>
      <c r="F931" s="843"/>
      <c r="G931" s="843"/>
      <c r="H931" s="846"/>
      <c r="I931" s="846"/>
      <c r="J931" s="846"/>
      <c r="K931" s="847"/>
      <c r="L931" s="848"/>
      <c r="M931" s="843"/>
      <c r="N931" s="843"/>
      <c r="O931" s="843"/>
      <c r="P931" s="843"/>
      <c r="Q931" s="843"/>
      <c r="R931" s="843"/>
      <c r="S931" s="843"/>
      <c r="T931" s="843"/>
      <c r="U931" s="843"/>
      <c r="V931" s="843"/>
      <c r="W931" s="843"/>
      <c r="X931" s="843"/>
      <c r="Y931" s="843"/>
      <c r="Z931" s="1060"/>
      <c r="AA931" s="1060"/>
      <c r="AB931" s="843"/>
      <c r="AC931" s="843"/>
      <c r="AD931" s="843"/>
      <c r="AE931" s="843"/>
      <c r="AF931" s="843"/>
      <c r="AG931" s="843"/>
      <c r="AH931" s="843"/>
      <c r="AI931" s="843"/>
      <c r="AJ931" s="843"/>
      <c r="AK931" s="843"/>
      <c r="AL931" s="843"/>
      <c r="AM931" s="843"/>
      <c r="AN931" s="843"/>
    </row>
    <row r="932" spans="1:40" ht="15.75" customHeight="1">
      <c r="A932" s="843"/>
      <c r="B932" s="844"/>
      <c r="C932" s="845"/>
      <c r="D932" s="846"/>
      <c r="E932" s="843"/>
      <c r="F932" s="843"/>
      <c r="G932" s="843"/>
      <c r="H932" s="846"/>
      <c r="I932" s="846"/>
      <c r="J932" s="846"/>
      <c r="K932" s="847"/>
      <c r="L932" s="848"/>
      <c r="M932" s="843"/>
      <c r="N932" s="843"/>
      <c r="O932" s="843"/>
      <c r="P932" s="843"/>
      <c r="Q932" s="843"/>
      <c r="R932" s="843"/>
      <c r="S932" s="843"/>
      <c r="T932" s="843"/>
      <c r="U932" s="843"/>
      <c r="V932" s="843"/>
      <c r="W932" s="843"/>
      <c r="X932" s="843"/>
      <c r="Y932" s="843"/>
      <c r="Z932" s="1060"/>
      <c r="AA932" s="1060"/>
      <c r="AB932" s="843"/>
      <c r="AC932" s="843"/>
      <c r="AD932" s="843"/>
      <c r="AE932" s="843"/>
      <c r="AF932" s="843"/>
      <c r="AG932" s="843"/>
      <c r="AH932" s="843"/>
      <c r="AI932" s="843"/>
      <c r="AJ932" s="843"/>
      <c r="AK932" s="843"/>
      <c r="AL932" s="843"/>
      <c r="AM932" s="843"/>
      <c r="AN932" s="843"/>
    </row>
    <row r="933" spans="1:40" ht="15.75" customHeight="1">
      <c r="A933" s="843"/>
      <c r="B933" s="844"/>
      <c r="C933" s="845"/>
      <c r="D933" s="846"/>
      <c r="E933" s="843"/>
      <c r="F933" s="843"/>
      <c r="G933" s="843"/>
      <c r="H933" s="846"/>
      <c r="I933" s="846"/>
      <c r="J933" s="846"/>
      <c r="K933" s="847"/>
      <c r="L933" s="848"/>
      <c r="M933" s="843"/>
      <c r="N933" s="843"/>
      <c r="O933" s="843"/>
      <c r="P933" s="843"/>
      <c r="Q933" s="843"/>
      <c r="R933" s="843"/>
      <c r="S933" s="843"/>
      <c r="T933" s="843"/>
      <c r="U933" s="843"/>
      <c r="V933" s="843"/>
      <c r="W933" s="843"/>
      <c r="X933" s="843"/>
      <c r="Y933" s="843"/>
      <c r="Z933" s="1060"/>
      <c r="AA933" s="1060"/>
      <c r="AB933" s="843"/>
      <c r="AC933" s="843"/>
      <c r="AD933" s="843"/>
      <c r="AE933" s="843"/>
      <c r="AF933" s="843"/>
      <c r="AG933" s="843"/>
      <c r="AH933" s="843"/>
      <c r="AI933" s="843"/>
      <c r="AJ933" s="843"/>
      <c r="AK933" s="843"/>
      <c r="AL933" s="843"/>
      <c r="AM933" s="843"/>
      <c r="AN933" s="843"/>
    </row>
    <row r="934" spans="1:40" ht="15.75" customHeight="1">
      <c r="A934" s="843"/>
      <c r="B934" s="844"/>
      <c r="C934" s="845"/>
      <c r="D934" s="846"/>
      <c r="E934" s="843"/>
      <c r="F934" s="843"/>
      <c r="G934" s="843"/>
      <c r="H934" s="846"/>
      <c r="I934" s="846"/>
      <c r="J934" s="846"/>
      <c r="K934" s="847"/>
      <c r="L934" s="848"/>
      <c r="M934" s="843"/>
      <c r="N934" s="843"/>
      <c r="O934" s="843"/>
      <c r="P934" s="843"/>
      <c r="Q934" s="843"/>
      <c r="R934" s="843"/>
      <c r="S934" s="843"/>
      <c r="T934" s="843"/>
      <c r="U934" s="843"/>
      <c r="V934" s="843"/>
      <c r="W934" s="843"/>
      <c r="X934" s="843"/>
      <c r="Y934" s="843"/>
      <c r="Z934" s="1060"/>
      <c r="AA934" s="1060"/>
      <c r="AB934" s="843"/>
      <c r="AC934" s="843"/>
      <c r="AD934" s="843"/>
      <c r="AE934" s="843"/>
      <c r="AF934" s="843"/>
      <c r="AG934" s="843"/>
      <c r="AH934" s="843"/>
      <c r="AI934" s="843"/>
      <c r="AJ934" s="843"/>
      <c r="AK934" s="843"/>
      <c r="AL934" s="843"/>
      <c r="AM934" s="843"/>
      <c r="AN934" s="843"/>
    </row>
    <row r="935" spans="1:40" ht="15.75" customHeight="1">
      <c r="A935" s="843"/>
      <c r="B935" s="844"/>
      <c r="C935" s="845"/>
      <c r="D935" s="846"/>
      <c r="E935" s="843"/>
      <c r="F935" s="843"/>
      <c r="G935" s="843"/>
      <c r="H935" s="846"/>
      <c r="I935" s="846"/>
      <c r="J935" s="846"/>
      <c r="K935" s="847"/>
      <c r="L935" s="848"/>
      <c r="M935" s="843"/>
      <c r="N935" s="843"/>
      <c r="O935" s="843"/>
      <c r="P935" s="843"/>
      <c r="Q935" s="843"/>
      <c r="R935" s="843"/>
      <c r="S935" s="843"/>
      <c r="T935" s="843"/>
      <c r="U935" s="843"/>
      <c r="V935" s="843"/>
      <c r="W935" s="843"/>
      <c r="X935" s="843"/>
      <c r="Y935" s="843"/>
      <c r="Z935" s="1060"/>
      <c r="AA935" s="1060"/>
      <c r="AB935" s="843"/>
      <c r="AC935" s="843"/>
      <c r="AD935" s="843"/>
      <c r="AE935" s="843"/>
      <c r="AF935" s="843"/>
      <c r="AG935" s="843"/>
      <c r="AH935" s="843"/>
      <c r="AI935" s="843"/>
      <c r="AJ935" s="843"/>
      <c r="AK935" s="843"/>
      <c r="AL935" s="843"/>
      <c r="AM935" s="843"/>
      <c r="AN935" s="843"/>
    </row>
    <row r="936" spans="1:40" ht="15.75" customHeight="1">
      <c r="A936" s="843"/>
      <c r="B936" s="844"/>
      <c r="C936" s="845"/>
      <c r="D936" s="846"/>
      <c r="E936" s="843"/>
      <c r="F936" s="843"/>
      <c r="G936" s="843"/>
      <c r="H936" s="846"/>
      <c r="I936" s="846"/>
      <c r="J936" s="846"/>
      <c r="K936" s="847"/>
      <c r="L936" s="848"/>
      <c r="M936" s="843"/>
      <c r="N936" s="843"/>
      <c r="O936" s="843"/>
      <c r="P936" s="843"/>
      <c r="Q936" s="843"/>
      <c r="R936" s="843"/>
      <c r="S936" s="843"/>
      <c r="T936" s="843"/>
      <c r="U936" s="843"/>
      <c r="V936" s="843"/>
      <c r="W936" s="843"/>
      <c r="X936" s="843"/>
      <c r="Y936" s="843"/>
      <c r="Z936" s="1060"/>
      <c r="AA936" s="1060"/>
      <c r="AB936" s="843"/>
      <c r="AC936" s="843"/>
      <c r="AD936" s="843"/>
      <c r="AE936" s="843"/>
      <c r="AF936" s="843"/>
      <c r="AG936" s="843"/>
      <c r="AH936" s="843"/>
      <c r="AI936" s="843"/>
      <c r="AJ936" s="843"/>
      <c r="AK936" s="843"/>
      <c r="AL936" s="843"/>
      <c r="AM936" s="843"/>
      <c r="AN936" s="843"/>
    </row>
    <row r="937" spans="1:40" ht="15.75" customHeight="1">
      <c r="A937" s="843"/>
      <c r="B937" s="844"/>
      <c r="C937" s="845"/>
      <c r="D937" s="846"/>
      <c r="E937" s="843"/>
      <c r="F937" s="843"/>
      <c r="G937" s="843"/>
      <c r="H937" s="846"/>
      <c r="I937" s="846"/>
      <c r="J937" s="846"/>
      <c r="K937" s="847"/>
      <c r="L937" s="848"/>
      <c r="M937" s="843"/>
      <c r="N937" s="843"/>
      <c r="O937" s="843"/>
      <c r="P937" s="843"/>
      <c r="Q937" s="843"/>
      <c r="R937" s="843"/>
      <c r="S937" s="843"/>
      <c r="T937" s="843"/>
      <c r="U937" s="843"/>
      <c r="V937" s="843"/>
      <c r="W937" s="843"/>
      <c r="X937" s="843"/>
      <c r="Y937" s="843"/>
      <c r="Z937" s="1060"/>
      <c r="AA937" s="1060"/>
      <c r="AB937" s="843"/>
      <c r="AC937" s="843"/>
      <c r="AD937" s="843"/>
      <c r="AE937" s="843"/>
      <c r="AF937" s="843"/>
      <c r="AG937" s="843"/>
      <c r="AH937" s="843"/>
      <c r="AI937" s="843"/>
      <c r="AJ937" s="843"/>
      <c r="AK937" s="843"/>
      <c r="AL937" s="843"/>
      <c r="AM937" s="843"/>
      <c r="AN937" s="843"/>
    </row>
    <row r="938" spans="1:40" ht="15.75" customHeight="1">
      <c r="A938" s="843"/>
      <c r="B938" s="844"/>
      <c r="C938" s="845"/>
      <c r="D938" s="846"/>
      <c r="E938" s="843"/>
      <c r="F938" s="843"/>
      <c r="G938" s="843"/>
      <c r="H938" s="846"/>
      <c r="I938" s="846"/>
      <c r="J938" s="846"/>
      <c r="K938" s="847"/>
      <c r="L938" s="848"/>
      <c r="M938" s="843"/>
      <c r="N938" s="843"/>
      <c r="O938" s="843"/>
      <c r="P938" s="843"/>
      <c r="Q938" s="843"/>
      <c r="R938" s="843"/>
      <c r="S938" s="843"/>
      <c r="T938" s="843"/>
      <c r="U938" s="843"/>
      <c r="V938" s="843"/>
      <c r="W938" s="843"/>
      <c r="X938" s="843"/>
      <c r="Y938" s="843"/>
      <c r="Z938" s="1060"/>
      <c r="AA938" s="1060"/>
      <c r="AB938" s="843"/>
      <c r="AC938" s="843"/>
      <c r="AD938" s="843"/>
      <c r="AE938" s="843"/>
      <c r="AF938" s="843"/>
      <c r="AG938" s="843"/>
      <c r="AH938" s="843"/>
      <c r="AI938" s="843"/>
      <c r="AJ938" s="843"/>
      <c r="AK938" s="843"/>
      <c r="AL938" s="843"/>
      <c r="AM938" s="843"/>
      <c r="AN938" s="843"/>
    </row>
    <row r="939" spans="1:40" ht="15.75" customHeight="1">
      <c r="A939" s="843"/>
      <c r="B939" s="844"/>
      <c r="C939" s="845"/>
      <c r="D939" s="846"/>
      <c r="E939" s="843"/>
      <c r="F939" s="843"/>
      <c r="G939" s="843"/>
      <c r="H939" s="846"/>
      <c r="I939" s="846"/>
      <c r="J939" s="846"/>
      <c r="K939" s="847"/>
      <c r="L939" s="848"/>
      <c r="M939" s="843"/>
      <c r="N939" s="843"/>
      <c r="O939" s="843"/>
      <c r="P939" s="843"/>
      <c r="Q939" s="843"/>
      <c r="R939" s="843"/>
      <c r="S939" s="843"/>
      <c r="T939" s="843"/>
      <c r="U939" s="843"/>
      <c r="V939" s="843"/>
      <c r="W939" s="843"/>
      <c r="X939" s="843"/>
      <c r="Y939" s="843"/>
      <c r="Z939" s="1060"/>
      <c r="AA939" s="1060"/>
      <c r="AB939" s="843"/>
      <c r="AC939" s="843"/>
      <c r="AD939" s="843"/>
      <c r="AE939" s="843"/>
      <c r="AF939" s="843"/>
      <c r="AG939" s="843"/>
      <c r="AH939" s="843"/>
      <c r="AI939" s="843"/>
      <c r="AJ939" s="843"/>
      <c r="AK939" s="843"/>
      <c r="AL939" s="843"/>
      <c r="AM939" s="843"/>
      <c r="AN939" s="843"/>
    </row>
    <row r="940" spans="1:40" ht="15.75" customHeight="1">
      <c r="A940" s="843"/>
      <c r="B940" s="844"/>
      <c r="C940" s="845"/>
      <c r="D940" s="846"/>
      <c r="E940" s="843"/>
      <c r="F940" s="843"/>
      <c r="G940" s="843"/>
      <c r="H940" s="846"/>
      <c r="I940" s="846"/>
      <c r="J940" s="846"/>
      <c r="K940" s="847"/>
      <c r="L940" s="848"/>
      <c r="M940" s="843"/>
      <c r="N940" s="843"/>
      <c r="O940" s="843"/>
      <c r="P940" s="843"/>
      <c r="Q940" s="843"/>
      <c r="R940" s="843"/>
      <c r="S940" s="843"/>
      <c r="T940" s="843"/>
      <c r="U940" s="843"/>
      <c r="V940" s="843"/>
      <c r="W940" s="843"/>
      <c r="X940" s="843"/>
      <c r="Y940" s="843"/>
      <c r="Z940" s="1060"/>
      <c r="AA940" s="1060"/>
      <c r="AB940" s="843"/>
      <c r="AC940" s="843"/>
      <c r="AD940" s="843"/>
      <c r="AE940" s="843"/>
      <c r="AF940" s="843"/>
      <c r="AG940" s="843"/>
      <c r="AH940" s="843"/>
      <c r="AI940" s="843"/>
      <c r="AJ940" s="843"/>
      <c r="AK940" s="843"/>
      <c r="AL940" s="843"/>
      <c r="AM940" s="843"/>
      <c r="AN940" s="843"/>
    </row>
    <row r="941" spans="1:40" ht="15.75" customHeight="1">
      <c r="A941" s="843"/>
      <c r="B941" s="844"/>
      <c r="C941" s="845"/>
      <c r="D941" s="846"/>
      <c r="E941" s="843"/>
      <c r="F941" s="843"/>
      <c r="G941" s="843"/>
      <c r="H941" s="846"/>
      <c r="I941" s="846"/>
      <c r="J941" s="846"/>
      <c r="K941" s="847"/>
      <c r="L941" s="848"/>
      <c r="M941" s="843"/>
      <c r="N941" s="843"/>
      <c r="O941" s="843"/>
      <c r="P941" s="843"/>
      <c r="Q941" s="843"/>
      <c r="R941" s="843"/>
      <c r="S941" s="843"/>
      <c r="T941" s="843"/>
      <c r="U941" s="843"/>
      <c r="V941" s="843"/>
      <c r="W941" s="843"/>
      <c r="X941" s="843"/>
      <c r="Y941" s="843"/>
      <c r="Z941" s="1060"/>
      <c r="AA941" s="1060"/>
      <c r="AB941" s="843"/>
      <c r="AC941" s="843"/>
      <c r="AD941" s="843"/>
      <c r="AE941" s="843"/>
      <c r="AF941" s="843"/>
      <c r="AG941" s="843"/>
      <c r="AH941" s="843"/>
      <c r="AI941" s="843"/>
      <c r="AJ941" s="843"/>
      <c r="AK941" s="843"/>
      <c r="AL941" s="843"/>
      <c r="AM941" s="843"/>
      <c r="AN941" s="843"/>
    </row>
    <row r="942" spans="1:40" ht="15.75" customHeight="1">
      <c r="A942" s="843"/>
      <c r="B942" s="844"/>
      <c r="C942" s="845"/>
      <c r="D942" s="846"/>
      <c r="E942" s="843"/>
      <c r="F942" s="843"/>
      <c r="G942" s="843"/>
      <c r="H942" s="846"/>
      <c r="I942" s="846"/>
      <c r="J942" s="846"/>
      <c r="K942" s="847"/>
      <c r="L942" s="848"/>
      <c r="M942" s="843"/>
      <c r="N942" s="843"/>
      <c r="O942" s="843"/>
      <c r="P942" s="843"/>
      <c r="Q942" s="843"/>
      <c r="R942" s="843"/>
      <c r="S942" s="843"/>
      <c r="T942" s="843"/>
      <c r="U942" s="843"/>
      <c r="V942" s="843"/>
      <c r="W942" s="843"/>
      <c r="X942" s="843"/>
      <c r="Y942" s="843"/>
      <c r="Z942" s="1060"/>
      <c r="AA942" s="1060"/>
      <c r="AB942" s="843"/>
      <c r="AC942" s="843"/>
      <c r="AD942" s="843"/>
      <c r="AE942" s="843"/>
      <c r="AF942" s="843"/>
      <c r="AG942" s="843"/>
      <c r="AH942" s="843"/>
      <c r="AI942" s="843"/>
      <c r="AJ942" s="843"/>
      <c r="AK942" s="843"/>
      <c r="AL942" s="843"/>
      <c r="AM942" s="843"/>
      <c r="AN942" s="843"/>
    </row>
    <row r="943" spans="1:40" ht="15.75" customHeight="1">
      <c r="A943" s="843"/>
      <c r="B943" s="844"/>
      <c r="C943" s="845"/>
      <c r="D943" s="846"/>
      <c r="E943" s="843"/>
      <c r="F943" s="843"/>
      <c r="G943" s="843"/>
      <c r="H943" s="846"/>
      <c r="I943" s="846"/>
      <c r="J943" s="846"/>
      <c r="K943" s="847"/>
      <c r="L943" s="848"/>
      <c r="M943" s="843"/>
      <c r="N943" s="843"/>
      <c r="O943" s="843"/>
      <c r="P943" s="843"/>
      <c r="Q943" s="843"/>
      <c r="R943" s="843"/>
      <c r="S943" s="843"/>
      <c r="T943" s="843"/>
      <c r="U943" s="843"/>
      <c r="V943" s="843"/>
      <c r="W943" s="843"/>
      <c r="X943" s="843"/>
      <c r="Y943" s="843"/>
      <c r="Z943" s="1060"/>
      <c r="AA943" s="1060"/>
      <c r="AB943" s="843"/>
      <c r="AC943" s="843"/>
      <c r="AD943" s="843"/>
      <c r="AE943" s="843"/>
      <c r="AF943" s="843"/>
      <c r="AG943" s="843"/>
      <c r="AH943" s="843"/>
      <c r="AI943" s="843"/>
      <c r="AJ943" s="843"/>
      <c r="AK943" s="843"/>
      <c r="AL943" s="843"/>
      <c r="AM943" s="843"/>
      <c r="AN943" s="843"/>
    </row>
    <row r="944" spans="1:40" ht="15.75" customHeight="1">
      <c r="A944" s="843"/>
      <c r="B944" s="844"/>
      <c r="C944" s="845"/>
      <c r="D944" s="846"/>
      <c r="E944" s="843"/>
      <c r="F944" s="843"/>
      <c r="G944" s="843"/>
      <c r="H944" s="846"/>
      <c r="I944" s="846"/>
      <c r="J944" s="846"/>
      <c r="K944" s="847"/>
      <c r="L944" s="848"/>
      <c r="M944" s="843"/>
      <c r="N944" s="843"/>
      <c r="O944" s="843"/>
      <c r="P944" s="843"/>
      <c r="Q944" s="843"/>
      <c r="R944" s="843"/>
      <c r="S944" s="843"/>
      <c r="T944" s="843"/>
      <c r="U944" s="843"/>
      <c r="V944" s="843"/>
      <c r="W944" s="843"/>
      <c r="X944" s="843"/>
      <c r="Y944" s="843"/>
      <c r="Z944" s="1060"/>
      <c r="AA944" s="1060"/>
      <c r="AB944" s="843"/>
      <c r="AC944" s="843"/>
      <c r="AD944" s="843"/>
      <c r="AE944" s="843"/>
      <c r="AF944" s="843"/>
      <c r="AG944" s="843"/>
      <c r="AH944" s="843"/>
      <c r="AI944" s="843"/>
      <c r="AJ944" s="843"/>
      <c r="AK944" s="843"/>
      <c r="AL944" s="843"/>
      <c r="AM944" s="843"/>
      <c r="AN944" s="843"/>
    </row>
    <row r="945" spans="1:40" ht="15.75" customHeight="1">
      <c r="A945" s="843"/>
      <c r="B945" s="844"/>
      <c r="C945" s="845"/>
      <c r="D945" s="846"/>
      <c r="E945" s="843"/>
      <c r="F945" s="843"/>
      <c r="G945" s="843"/>
      <c r="H945" s="846"/>
      <c r="I945" s="846"/>
      <c r="J945" s="846"/>
      <c r="K945" s="847"/>
      <c r="L945" s="848"/>
      <c r="M945" s="843"/>
      <c r="N945" s="843"/>
      <c r="O945" s="843"/>
      <c r="P945" s="843"/>
      <c r="Q945" s="843"/>
      <c r="R945" s="843"/>
      <c r="S945" s="843"/>
      <c r="T945" s="843"/>
      <c r="U945" s="843"/>
      <c r="V945" s="843"/>
      <c r="W945" s="843"/>
      <c r="X945" s="843"/>
      <c r="Y945" s="843"/>
      <c r="Z945" s="1060"/>
      <c r="AA945" s="1060"/>
      <c r="AB945" s="843"/>
      <c r="AC945" s="843"/>
      <c r="AD945" s="843"/>
      <c r="AE945" s="843"/>
      <c r="AF945" s="843"/>
      <c r="AG945" s="843"/>
      <c r="AH945" s="843"/>
      <c r="AI945" s="843"/>
      <c r="AJ945" s="843"/>
      <c r="AK945" s="843"/>
      <c r="AL945" s="843"/>
      <c r="AM945" s="843"/>
      <c r="AN945" s="843"/>
    </row>
    <row r="946" spans="1:40" ht="15.75" customHeight="1">
      <c r="A946" s="843"/>
      <c r="B946" s="844"/>
      <c r="C946" s="845"/>
      <c r="D946" s="846"/>
      <c r="E946" s="843"/>
      <c r="F946" s="843"/>
      <c r="G946" s="843"/>
      <c r="H946" s="846"/>
      <c r="I946" s="846"/>
      <c r="J946" s="846"/>
      <c r="K946" s="847"/>
      <c r="L946" s="848"/>
      <c r="M946" s="843"/>
      <c r="N946" s="843"/>
      <c r="O946" s="843"/>
      <c r="P946" s="843"/>
      <c r="Q946" s="843"/>
      <c r="R946" s="843"/>
      <c r="S946" s="843"/>
      <c r="T946" s="843"/>
      <c r="U946" s="843"/>
      <c r="V946" s="843"/>
      <c r="W946" s="843"/>
      <c r="X946" s="843"/>
      <c r="Y946" s="843"/>
      <c r="Z946" s="1060"/>
      <c r="AA946" s="1060"/>
      <c r="AB946" s="843"/>
      <c r="AC946" s="843"/>
      <c r="AD946" s="843"/>
      <c r="AE946" s="843"/>
      <c r="AF946" s="843"/>
      <c r="AG946" s="843"/>
      <c r="AH946" s="843"/>
      <c r="AI946" s="843"/>
      <c r="AJ946" s="843"/>
      <c r="AK946" s="843"/>
      <c r="AL946" s="843"/>
      <c r="AM946" s="843"/>
      <c r="AN946" s="843"/>
    </row>
    <row r="947" spans="1:40" ht="15.75" customHeight="1">
      <c r="A947" s="843"/>
      <c r="B947" s="844"/>
      <c r="C947" s="845"/>
      <c r="D947" s="846"/>
      <c r="E947" s="843"/>
      <c r="F947" s="843"/>
      <c r="G947" s="843"/>
      <c r="H947" s="846"/>
      <c r="I947" s="846"/>
      <c r="J947" s="846"/>
      <c r="K947" s="847"/>
      <c r="L947" s="848"/>
      <c r="M947" s="843"/>
      <c r="N947" s="843"/>
      <c r="O947" s="843"/>
      <c r="P947" s="843"/>
      <c r="Q947" s="843"/>
      <c r="R947" s="843"/>
      <c r="S947" s="843"/>
      <c r="T947" s="843"/>
      <c r="U947" s="843"/>
      <c r="V947" s="843"/>
      <c r="W947" s="843"/>
      <c r="X947" s="843"/>
      <c r="Y947" s="843"/>
      <c r="Z947" s="1060"/>
      <c r="AA947" s="1060"/>
      <c r="AB947" s="843"/>
      <c r="AC947" s="843"/>
      <c r="AD947" s="843"/>
      <c r="AE947" s="843"/>
      <c r="AF947" s="843"/>
      <c r="AG947" s="843"/>
      <c r="AH947" s="843"/>
      <c r="AI947" s="843"/>
      <c r="AJ947" s="843"/>
      <c r="AK947" s="843"/>
      <c r="AL947" s="843"/>
      <c r="AM947" s="843"/>
      <c r="AN947" s="843"/>
    </row>
    <row r="948" spans="1:40" ht="15.75" customHeight="1">
      <c r="A948" s="843"/>
      <c r="B948" s="844"/>
      <c r="C948" s="845"/>
      <c r="D948" s="846"/>
      <c r="E948" s="843"/>
      <c r="F948" s="843"/>
      <c r="G948" s="843"/>
      <c r="H948" s="846"/>
      <c r="I948" s="846"/>
      <c r="J948" s="846"/>
      <c r="K948" s="847"/>
      <c r="L948" s="848"/>
      <c r="M948" s="843"/>
      <c r="N948" s="843"/>
      <c r="O948" s="843"/>
      <c r="P948" s="843"/>
      <c r="Q948" s="843"/>
      <c r="R948" s="843"/>
      <c r="S948" s="843"/>
      <c r="T948" s="843"/>
      <c r="U948" s="843"/>
      <c r="V948" s="843"/>
      <c r="W948" s="843"/>
      <c r="X948" s="843"/>
      <c r="Y948" s="843"/>
      <c r="Z948" s="1060"/>
      <c r="AA948" s="1060"/>
      <c r="AB948" s="843"/>
      <c r="AC948" s="843"/>
      <c r="AD948" s="843"/>
      <c r="AE948" s="843"/>
      <c r="AF948" s="843"/>
      <c r="AG948" s="843"/>
      <c r="AH948" s="843"/>
      <c r="AI948" s="843"/>
      <c r="AJ948" s="843"/>
      <c r="AK948" s="843"/>
      <c r="AL948" s="843"/>
      <c r="AM948" s="843"/>
      <c r="AN948" s="843"/>
    </row>
    <row r="949" spans="1:40" ht="15.75" customHeight="1">
      <c r="A949" s="843"/>
      <c r="B949" s="844"/>
      <c r="C949" s="845"/>
      <c r="D949" s="846"/>
      <c r="E949" s="843"/>
      <c r="F949" s="843"/>
      <c r="G949" s="843"/>
      <c r="H949" s="846"/>
      <c r="I949" s="846"/>
      <c r="J949" s="846"/>
      <c r="K949" s="847"/>
      <c r="L949" s="848"/>
      <c r="M949" s="843"/>
      <c r="N949" s="843"/>
      <c r="O949" s="843"/>
      <c r="P949" s="843"/>
      <c r="Q949" s="843"/>
      <c r="R949" s="843"/>
      <c r="S949" s="843"/>
      <c r="T949" s="843"/>
      <c r="U949" s="843"/>
      <c r="V949" s="843"/>
      <c r="W949" s="843"/>
      <c r="X949" s="843"/>
      <c r="Y949" s="843"/>
      <c r="Z949" s="1060"/>
      <c r="AA949" s="1060"/>
      <c r="AB949" s="843"/>
      <c r="AC949" s="843"/>
      <c r="AD949" s="843"/>
      <c r="AE949" s="843"/>
      <c r="AF949" s="843"/>
      <c r="AG949" s="843"/>
      <c r="AH949" s="843"/>
      <c r="AI949" s="843"/>
      <c r="AJ949" s="843"/>
      <c r="AK949" s="843"/>
      <c r="AL949" s="843"/>
      <c r="AM949" s="843"/>
      <c r="AN949" s="843"/>
    </row>
    <row r="950" spans="1:40" ht="15.75" customHeight="1">
      <c r="A950" s="843"/>
      <c r="B950" s="844"/>
      <c r="C950" s="845"/>
      <c r="D950" s="846"/>
      <c r="E950" s="843"/>
      <c r="F950" s="843"/>
      <c r="G950" s="843"/>
      <c r="H950" s="846"/>
      <c r="I950" s="846"/>
      <c r="J950" s="846"/>
      <c r="K950" s="847"/>
      <c r="L950" s="848"/>
      <c r="M950" s="843"/>
      <c r="N950" s="843"/>
      <c r="O950" s="843"/>
      <c r="P950" s="843"/>
      <c r="Q950" s="843"/>
      <c r="R950" s="843"/>
      <c r="S950" s="843"/>
      <c r="T950" s="843"/>
      <c r="U950" s="843"/>
      <c r="V950" s="843"/>
      <c r="W950" s="843"/>
      <c r="X950" s="843"/>
      <c r="Y950" s="843"/>
      <c r="Z950" s="1060"/>
      <c r="AA950" s="1060"/>
      <c r="AB950" s="843"/>
      <c r="AC950" s="843"/>
      <c r="AD950" s="843"/>
      <c r="AE950" s="843"/>
      <c r="AF950" s="843"/>
      <c r="AG950" s="843"/>
      <c r="AH950" s="843"/>
      <c r="AI950" s="843"/>
      <c r="AJ950" s="843"/>
      <c r="AK950" s="843"/>
      <c r="AL950" s="843"/>
      <c r="AM950" s="843"/>
      <c r="AN950" s="843"/>
    </row>
    <row r="951" spans="1:40" ht="15.75" customHeight="1">
      <c r="A951" s="843"/>
      <c r="B951" s="844"/>
      <c r="C951" s="845"/>
      <c r="D951" s="846"/>
      <c r="E951" s="843"/>
      <c r="F951" s="843"/>
      <c r="G951" s="843"/>
      <c r="H951" s="846"/>
      <c r="I951" s="846"/>
      <c r="J951" s="846"/>
      <c r="K951" s="847"/>
      <c r="L951" s="848"/>
      <c r="M951" s="843"/>
      <c r="N951" s="843"/>
      <c r="O951" s="843"/>
      <c r="P951" s="843"/>
      <c r="Q951" s="843"/>
      <c r="R951" s="843"/>
      <c r="S951" s="843"/>
      <c r="T951" s="843"/>
      <c r="U951" s="843"/>
      <c r="V951" s="843"/>
      <c r="W951" s="843"/>
      <c r="X951" s="843"/>
      <c r="Y951" s="843"/>
      <c r="Z951" s="1060"/>
      <c r="AA951" s="1060"/>
      <c r="AB951" s="843"/>
      <c r="AC951" s="843"/>
      <c r="AD951" s="843"/>
      <c r="AE951" s="843"/>
      <c r="AF951" s="843"/>
      <c r="AG951" s="843"/>
      <c r="AH951" s="843"/>
      <c r="AI951" s="843"/>
      <c r="AJ951" s="843"/>
      <c r="AK951" s="843"/>
      <c r="AL951" s="843"/>
      <c r="AM951" s="843"/>
      <c r="AN951" s="843"/>
    </row>
    <row r="952" spans="1:40" ht="15.75" customHeight="1">
      <c r="A952" s="843"/>
      <c r="B952" s="844"/>
      <c r="C952" s="845"/>
      <c r="D952" s="846"/>
      <c r="E952" s="843"/>
      <c r="F952" s="843"/>
      <c r="G952" s="843"/>
      <c r="H952" s="846"/>
      <c r="I952" s="846"/>
      <c r="J952" s="846"/>
      <c r="K952" s="847"/>
      <c r="L952" s="848"/>
      <c r="M952" s="843"/>
      <c r="N952" s="843"/>
      <c r="O952" s="843"/>
      <c r="P952" s="843"/>
      <c r="Q952" s="843"/>
      <c r="R952" s="843"/>
      <c r="S952" s="843"/>
      <c r="T952" s="843"/>
      <c r="U952" s="843"/>
      <c r="V952" s="843"/>
      <c r="W952" s="843"/>
      <c r="X952" s="843"/>
      <c r="Y952" s="843"/>
      <c r="Z952" s="1060"/>
      <c r="AA952" s="1060"/>
      <c r="AB952" s="843"/>
      <c r="AC952" s="843"/>
      <c r="AD952" s="843"/>
      <c r="AE952" s="843"/>
      <c r="AF952" s="843"/>
      <c r="AG952" s="843"/>
      <c r="AH952" s="843"/>
      <c r="AI952" s="843"/>
      <c r="AJ952" s="843"/>
      <c r="AK952" s="843"/>
      <c r="AL952" s="843"/>
      <c r="AM952" s="843"/>
      <c r="AN952" s="843"/>
    </row>
    <row r="953" spans="1:40" ht="15.75" customHeight="1">
      <c r="A953" s="843"/>
      <c r="B953" s="844"/>
      <c r="C953" s="845"/>
      <c r="D953" s="846"/>
      <c r="E953" s="843"/>
      <c r="F953" s="843"/>
      <c r="G953" s="843"/>
      <c r="H953" s="846"/>
      <c r="I953" s="846"/>
      <c r="J953" s="846"/>
      <c r="K953" s="847"/>
      <c r="L953" s="848"/>
      <c r="M953" s="843"/>
      <c r="N953" s="843"/>
      <c r="O953" s="843"/>
      <c r="P953" s="843"/>
      <c r="Q953" s="843"/>
      <c r="R953" s="843"/>
      <c r="S953" s="843"/>
      <c r="T953" s="843"/>
      <c r="U953" s="843"/>
      <c r="V953" s="843"/>
      <c r="W953" s="843"/>
      <c r="X953" s="843"/>
      <c r="Y953" s="843"/>
      <c r="Z953" s="1060"/>
      <c r="AA953" s="1060"/>
      <c r="AB953" s="843"/>
      <c r="AC953" s="843"/>
      <c r="AD953" s="843"/>
      <c r="AE953" s="843"/>
      <c r="AF953" s="843"/>
      <c r="AG953" s="843"/>
      <c r="AH953" s="843"/>
      <c r="AI953" s="843"/>
      <c r="AJ953" s="843"/>
      <c r="AK953" s="843"/>
      <c r="AL953" s="843"/>
      <c r="AM953" s="843"/>
      <c r="AN953" s="843"/>
    </row>
    <row r="954" spans="1:40" ht="15.75" customHeight="1">
      <c r="A954" s="843"/>
      <c r="B954" s="844"/>
      <c r="C954" s="845"/>
      <c r="D954" s="846"/>
      <c r="E954" s="843"/>
      <c r="F954" s="843"/>
      <c r="G954" s="843"/>
      <c r="H954" s="846"/>
      <c r="I954" s="846"/>
      <c r="J954" s="846"/>
      <c r="K954" s="847"/>
      <c r="L954" s="848"/>
      <c r="M954" s="843"/>
      <c r="N954" s="843"/>
      <c r="O954" s="843"/>
      <c r="P954" s="843"/>
      <c r="Q954" s="843"/>
      <c r="R954" s="843"/>
      <c r="S954" s="843"/>
      <c r="T954" s="843"/>
      <c r="U954" s="843"/>
      <c r="V954" s="843"/>
      <c r="W954" s="843"/>
      <c r="X954" s="843"/>
      <c r="Y954" s="843"/>
      <c r="Z954" s="1060"/>
      <c r="AA954" s="1060"/>
      <c r="AB954" s="843"/>
      <c r="AC954" s="843"/>
      <c r="AD954" s="843"/>
      <c r="AE954" s="843"/>
      <c r="AF954" s="843"/>
      <c r="AG954" s="843"/>
      <c r="AH954" s="843"/>
      <c r="AI954" s="843"/>
      <c r="AJ954" s="843"/>
      <c r="AK954" s="843"/>
      <c r="AL954" s="843"/>
      <c r="AM954" s="843"/>
      <c r="AN954" s="843"/>
    </row>
    <row r="955" spans="1:40" ht="15.75" customHeight="1">
      <c r="A955" s="843"/>
      <c r="B955" s="844"/>
      <c r="C955" s="845"/>
      <c r="D955" s="846"/>
      <c r="E955" s="843"/>
      <c r="F955" s="843"/>
      <c r="G955" s="843"/>
      <c r="H955" s="846"/>
      <c r="I955" s="846"/>
      <c r="J955" s="846"/>
      <c r="K955" s="847"/>
      <c r="L955" s="848"/>
      <c r="M955" s="843"/>
      <c r="N955" s="843"/>
      <c r="O955" s="843"/>
      <c r="P955" s="843"/>
      <c r="Q955" s="843"/>
      <c r="R955" s="843"/>
      <c r="S955" s="843"/>
      <c r="T955" s="843"/>
      <c r="U955" s="843"/>
      <c r="V955" s="843"/>
      <c r="W955" s="843"/>
      <c r="X955" s="843"/>
      <c r="Y955" s="843"/>
      <c r="Z955" s="1060"/>
      <c r="AA955" s="1060"/>
      <c r="AB955" s="843"/>
      <c r="AC955" s="843"/>
      <c r="AD955" s="843"/>
      <c r="AE955" s="843"/>
      <c r="AF955" s="843"/>
      <c r="AG955" s="843"/>
      <c r="AH955" s="843"/>
      <c r="AI955" s="843"/>
      <c r="AJ955" s="843"/>
      <c r="AK955" s="843"/>
      <c r="AL955" s="843"/>
      <c r="AM955" s="843"/>
      <c r="AN955" s="843"/>
    </row>
    <row r="956" spans="1:40" ht="15.75" customHeight="1">
      <c r="A956" s="843"/>
      <c r="B956" s="844"/>
      <c r="C956" s="845"/>
      <c r="D956" s="846"/>
      <c r="E956" s="843"/>
      <c r="F956" s="843"/>
      <c r="G956" s="843"/>
      <c r="H956" s="846"/>
      <c r="I956" s="846"/>
      <c r="J956" s="846"/>
      <c r="K956" s="847"/>
      <c r="L956" s="848"/>
      <c r="M956" s="843"/>
      <c r="N956" s="843"/>
      <c r="O956" s="843"/>
      <c r="P956" s="843"/>
      <c r="Q956" s="843"/>
      <c r="R956" s="843"/>
      <c r="S956" s="843"/>
      <c r="T956" s="843"/>
      <c r="U956" s="843"/>
      <c r="V956" s="843"/>
      <c r="W956" s="843"/>
      <c r="X956" s="843"/>
      <c r="Y956" s="843"/>
      <c r="Z956" s="1060"/>
      <c r="AA956" s="1060"/>
      <c r="AB956" s="843"/>
      <c r="AC956" s="843"/>
      <c r="AD956" s="843"/>
      <c r="AE956" s="843"/>
      <c r="AF956" s="843"/>
      <c r="AG956" s="843"/>
      <c r="AH956" s="843"/>
      <c r="AI956" s="843"/>
      <c r="AJ956" s="843"/>
      <c r="AK956" s="843"/>
      <c r="AL956" s="843"/>
      <c r="AM956" s="843"/>
      <c r="AN956" s="843"/>
    </row>
    <row r="957" spans="1:40" ht="15.75" customHeight="1">
      <c r="A957" s="843"/>
      <c r="B957" s="844"/>
      <c r="C957" s="845"/>
      <c r="D957" s="846"/>
      <c r="E957" s="843"/>
      <c r="F957" s="843"/>
      <c r="G957" s="843"/>
      <c r="H957" s="846"/>
      <c r="I957" s="846"/>
      <c r="J957" s="846"/>
      <c r="K957" s="847"/>
      <c r="L957" s="848"/>
      <c r="M957" s="843"/>
      <c r="N957" s="843"/>
      <c r="O957" s="843"/>
      <c r="P957" s="843"/>
      <c r="Q957" s="843"/>
      <c r="R957" s="843"/>
      <c r="S957" s="843"/>
      <c r="T957" s="843"/>
      <c r="U957" s="843"/>
      <c r="V957" s="843"/>
      <c r="W957" s="843"/>
      <c r="X957" s="843"/>
      <c r="Y957" s="843"/>
      <c r="Z957" s="1060"/>
      <c r="AA957" s="1060"/>
      <c r="AB957" s="843"/>
      <c r="AC957" s="843"/>
      <c r="AD957" s="843"/>
      <c r="AE957" s="843"/>
      <c r="AF957" s="843"/>
      <c r="AG957" s="843"/>
      <c r="AH957" s="843"/>
      <c r="AI957" s="843"/>
      <c r="AJ957" s="843"/>
      <c r="AK957" s="843"/>
      <c r="AL957" s="843"/>
      <c r="AM957" s="843"/>
      <c r="AN957" s="843"/>
    </row>
    <row r="958" spans="1:40" ht="15.75" customHeight="1">
      <c r="A958" s="843"/>
      <c r="B958" s="844"/>
      <c r="C958" s="845"/>
      <c r="D958" s="846"/>
      <c r="E958" s="843"/>
      <c r="F958" s="843"/>
      <c r="G958" s="843"/>
      <c r="H958" s="846"/>
      <c r="I958" s="846"/>
      <c r="J958" s="846"/>
      <c r="K958" s="847"/>
      <c r="L958" s="848"/>
      <c r="M958" s="843"/>
      <c r="N958" s="843"/>
      <c r="O958" s="843"/>
      <c r="P958" s="843"/>
      <c r="Q958" s="843"/>
      <c r="R958" s="843"/>
      <c r="S958" s="843"/>
      <c r="T958" s="843"/>
      <c r="U958" s="843"/>
      <c r="V958" s="843"/>
      <c r="W958" s="843"/>
      <c r="X958" s="843"/>
      <c r="Y958" s="843"/>
      <c r="Z958" s="1060"/>
      <c r="AA958" s="1060"/>
      <c r="AB958" s="843"/>
      <c r="AC958" s="843"/>
      <c r="AD958" s="843"/>
      <c r="AE958" s="843"/>
      <c r="AF958" s="843"/>
      <c r="AG958" s="843"/>
      <c r="AH958" s="843"/>
      <c r="AI958" s="843"/>
      <c r="AJ958" s="843"/>
      <c r="AK958" s="843"/>
      <c r="AL958" s="843"/>
      <c r="AM958" s="843"/>
      <c r="AN958" s="843"/>
    </row>
    <row r="959" spans="1:40" ht="15.75" customHeight="1">
      <c r="A959" s="843"/>
      <c r="B959" s="844"/>
      <c r="C959" s="845"/>
      <c r="D959" s="846"/>
      <c r="E959" s="843"/>
      <c r="F959" s="843"/>
      <c r="G959" s="843"/>
      <c r="H959" s="846"/>
      <c r="I959" s="846"/>
      <c r="J959" s="846"/>
      <c r="K959" s="847"/>
      <c r="L959" s="848"/>
      <c r="M959" s="843"/>
      <c r="N959" s="843"/>
      <c r="O959" s="843"/>
      <c r="P959" s="843"/>
      <c r="Q959" s="843"/>
      <c r="R959" s="843"/>
      <c r="S959" s="843"/>
      <c r="T959" s="843"/>
      <c r="U959" s="843"/>
      <c r="V959" s="843"/>
      <c r="W959" s="843"/>
      <c r="X959" s="843"/>
      <c r="Y959" s="843"/>
      <c r="Z959" s="1060"/>
      <c r="AA959" s="1060"/>
      <c r="AB959" s="843"/>
      <c r="AC959" s="843"/>
      <c r="AD959" s="843"/>
      <c r="AE959" s="843"/>
      <c r="AF959" s="843"/>
      <c r="AG959" s="843"/>
      <c r="AH959" s="843"/>
      <c r="AI959" s="843"/>
      <c r="AJ959" s="843"/>
      <c r="AK959" s="843"/>
      <c r="AL959" s="843"/>
      <c r="AM959" s="843"/>
      <c r="AN959" s="843"/>
    </row>
    <row r="960" spans="1:40" ht="15.75" customHeight="1">
      <c r="A960" s="843"/>
      <c r="B960" s="844"/>
      <c r="C960" s="845"/>
      <c r="D960" s="846"/>
      <c r="E960" s="843"/>
      <c r="F960" s="843"/>
      <c r="G960" s="843"/>
      <c r="H960" s="846"/>
      <c r="I960" s="846"/>
      <c r="J960" s="846"/>
      <c r="K960" s="847"/>
      <c r="L960" s="848"/>
      <c r="M960" s="843"/>
      <c r="N960" s="843"/>
      <c r="O960" s="843"/>
      <c r="P960" s="843"/>
      <c r="Q960" s="843"/>
      <c r="R960" s="843"/>
      <c r="S960" s="843"/>
      <c r="T960" s="843"/>
      <c r="U960" s="843"/>
      <c r="V960" s="843"/>
      <c r="W960" s="843"/>
      <c r="X960" s="843"/>
      <c r="Y960" s="843"/>
      <c r="Z960" s="1060"/>
      <c r="AA960" s="1060"/>
      <c r="AB960" s="843"/>
      <c r="AC960" s="843"/>
      <c r="AD960" s="843"/>
      <c r="AE960" s="843"/>
      <c r="AF960" s="843"/>
      <c r="AG960" s="843"/>
      <c r="AH960" s="843"/>
      <c r="AI960" s="843"/>
      <c r="AJ960" s="843"/>
      <c r="AK960" s="843"/>
      <c r="AL960" s="843"/>
      <c r="AM960" s="843"/>
      <c r="AN960" s="843"/>
    </row>
    <row r="961" spans="1:40" ht="15.75" customHeight="1">
      <c r="A961" s="843"/>
      <c r="B961" s="844"/>
      <c r="C961" s="845"/>
      <c r="D961" s="846"/>
      <c r="E961" s="843"/>
      <c r="F961" s="843"/>
      <c r="G961" s="843"/>
      <c r="H961" s="846"/>
      <c r="I961" s="846"/>
      <c r="J961" s="846"/>
      <c r="K961" s="847"/>
      <c r="L961" s="848"/>
      <c r="M961" s="843"/>
      <c r="N961" s="843"/>
      <c r="O961" s="843"/>
      <c r="P961" s="843"/>
      <c r="Q961" s="843"/>
      <c r="R961" s="843"/>
      <c r="S961" s="843"/>
      <c r="T961" s="843"/>
      <c r="U961" s="843"/>
      <c r="V961" s="843"/>
      <c r="W961" s="843"/>
      <c r="X961" s="843"/>
      <c r="Y961" s="843"/>
      <c r="Z961" s="1060"/>
      <c r="AA961" s="1060"/>
      <c r="AB961" s="843"/>
      <c r="AC961" s="843"/>
      <c r="AD961" s="843"/>
      <c r="AE961" s="843"/>
      <c r="AF961" s="843"/>
      <c r="AG961" s="843"/>
      <c r="AH961" s="843"/>
      <c r="AI961" s="843"/>
      <c r="AJ961" s="843"/>
      <c r="AK961" s="843"/>
      <c r="AL961" s="843"/>
      <c r="AM961" s="843"/>
      <c r="AN961" s="843"/>
    </row>
    <row r="962" spans="1:40" ht="15.75" customHeight="1">
      <c r="A962" s="843"/>
      <c r="B962" s="844"/>
      <c r="C962" s="845"/>
      <c r="D962" s="846"/>
      <c r="E962" s="843"/>
      <c r="F962" s="843"/>
      <c r="G962" s="843"/>
      <c r="H962" s="846"/>
      <c r="I962" s="846"/>
      <c r="J962" s="846"/>
      <c r="K962" s="847"/>
      <c r="L962" s="848"/>
      <c r="M962" s="843"/>
      <c r="N962" s="843"/>
      <c r="O962" s="843"/>
      <c r="P962" s="843"/>
      <c r="Q962" s="843"/>
      <c r="R962" s="843"/>
      <c r="S962" s="843"/>
      <c r="T962" s="843"/>
      <c r="U962" s="843"/>
      <c r="V962" s="843"/>
      <c r="W962" s="843"/>
      <c r="X962" s="843"/>
      <c r="Y962" s="843"/>
      <c r="Z962" s="1060"/>
      <c r="AA962" s="1060"/>
      <c r="AB962" s="843"/>
      <c r="AC962" s="843"/>
      <c r="AD962" s="843"/>
      <c r="AE962" s="843"/>
      <c r="AF962" s="843"/>
      <c r="AG962" s="843"/>
      <c r="AH962" s="843"/>
      <c r="AI962" s="843"/>
      <c r="AJ962" s="843"/>
      <c r="AK962" s="843"/>
      <c r="AL962" s="843"/>
      <c r="AM962" s="843"/>
      <c r="AN962" s="843"/>
    </row>
    <row r="963" spans="1:40" ht="15.75" customHeight="1">
      <c r="A963" s="843"/>
      <c r="B963" s="844"/>
      <c r="C963" s="845"/>
      <c r="D963" s="846"/>
      <c r="E963" s="843"/>
      <c r="F963" s="843"/>
      <c r="G963" s="843"/>
      <c r="H963" s="846"/>
      <c r="I963" s="846"/>
      <c r="J963" s="846"/>
      <c r="K963" s="847"/>
      <c r="L963" s="848"/>
      <c r="M963" s="843"/>
      <c r="N963" s="843"/>
      <c r="O963" s="843"/>
      <c r="P963" s="843"/>
      <c r="Q963" s="843"/>
      <c r="R963" s="843"/>
      <c r="S963" s="843"/>
      <c r="T963" s="843"/>
      <c r="U963" s="843"/>
      <c r="V963" s="843"/>
      <c r="W963" s="843"/>
      <c r="X963" s="843"/>
      <c r="Y963" s="843"/>
      <c r="Z963" s="1060"/>
      <c r="AA963" s="1060"/>
      <c r="AB963" s="843"/>
      <c r="AC963" s="843"/>
      <c r="AD963" s="843"/>
      <c r="AE963" s="843"/>
      <c r="AF963" s="843"/>
      <c r="AG963" s="843"/>
      <c r="AH963" s="843"/>
      <c r="AI963" s="843"/>
      <c r="AJ963" s="843"/>
      <c r="AK963" s="843"/>
      <c r="AL963" s="843"/>
      <c r="AM963" s="843"/>
      <c r="AN963" s="843"/>
    </row>
    <row r="964" spans="1:40" ht="15.75" customHeight="1">
      <c r="A964" s="843"/>
      <c r="B964" s="844"/>
      <c r="C964" s="845"/>
      <c r="D964" s="846"/>
      <c r="E964" s="843"/>
      <c r="F964" s="843"/>
      <c r="G964" s="843"/>
      <c r="H964" s="846"/>
      <c r="I964" s="846"/>
      <c r="J964" s="846"/>
      <c r="K964" s="847"/>
      <c r="L964" s="848"/>
      <c r="M964" s="843"/>
      <c r="N964" s="843"/>
      <c r="O964" s="843"/>
      <c r="P964" s="843"/>
      <c r="Q964" s="843"/>
      <c r="R964" s="843"/>
      <c r="S964" s="843"/>
      <c r="T964" s="843"/>
      <c r="U964" s="843"/>
      <c r="V964" s="843"/>
      <c r="W964" s="843"/>
      <c r="X964" s="843"/>
      <c r="Y964" s="843"/>
      <c r="Z964" s="1060"/>
      <c r="AA964" s="1060"/>
      <c r="AB964" s="843"/>
      <c r="AC964" s="843"/>
      <c r="AD964" s="843"/>
      <c r="AE964" s="843"/>
      <c r="AF964" s="843"/>
      <c r="AG964" s="843"/>
      <c r="AH964" s="843"/>
      <c r="AI964" s="843"/>
      <c r="AJ964" s="843"/>
      <c r="AK964" s="843"/>
      <c r="AL964" s="843"/>
      <c r="AM964" s="843"/>
      <c r="AN964" s="843"/>
    </row>
    <row r="965" spans="1:40" ht="15.75" customHeight="1">
      <c r="A965" s="843"/>
      <c r="B965" s="844"/>
      <c r="C965" s="845"/>
      <c r="D965" s="846"/>
      <c r="E965" s="843"/>
      <c r="F965" s="843"/>
      <c r="G965" s="843"/>
      <c r="H965" s="846"/>
      <c r="I965" s="846"/>
      <c r="J965" s="846"/>
      <c r="K965" s="847"/>
      <c r="L965" s="848"/>
      <c r="M965" s="843"/>
      <c r="N965" s="843"/>
      <c r="O965" s="843"/>
      <c r="P965" s="843"/>
      <c r="Q965" s="843"/>
      <c r="R965" s="843"/>
      <c r="S965" s="843"/>
      <c r="T965" s="843"/>
      <c r="U965" s="843"/>
      <c r="V965" s="843"/>
      <c r="W965" s="843"/>
      <c r="X965" s="843"/>
      <c r="Y965" s="843"/>
      <c r="Z965" s="1060"/>
      <c r="AA965" s="1060"/>
      <c r="AB965" s="843"/>
      <c r="AC965" s="843"/>
      <c r="AD965" s="843"/>
      <c r="AE965" s="843"/>
      <c r="AF965" s="843"/>
      <c r="AG965" s="843"/>
      <c r="AH965" s="843"/>
      <c r="AI965" s="843"/>
      <c r="AJ965" s="843"/>
      <c r="AK965" s="843"/>
      <c r="AL965" s="843"/>
      <c r="AM965" s="843"/>
      <c r="AN965" s="843"/>
    </row>
    <row r="966" spans="1:40" ht="15.75" customHeight="1">
      <c r="A966" s="843"/>
      <c r="B966" s="844"/>
      <c r="C966" s="845"/>
      <c r="D966" s="846"/>
      <c r="E966" s="843"/>
      <c r="F966" s="843"/>
      <c r="G966" s="843"/>
      <c r="H966" s="846"/>
      <c r="I966" s="846"/>
      <c r="J966" s="846"/>
      <c r="K966" s="847"/>
      <c r="L966" s="848"/>
      <c r="M966" s="843"/>
      <c r="N966" s="843"/>
      <c r="O966" s="843"/>
      <c r="P966" s="843"/>
      <c r="Q966" s="843"/>
      <c r="R966" s="843"/>
      <c r="S966" s="843"/>
      <c r="T966" s="843"/>
      <c r="U966" s="843"/>
      <c r="V966" s="843"/>
      <c r="W966" s="843"/>
      <c r="X966" s="843"/>
      <c r="Y966" s="843"/>
      <c r="Z966" s="1060"/>
      <c r="AA966" s="1060"/>
      <c r="AB966" s="843"/>
      <c r="AC966" s="843"/>
      <c r="AD966" s="843"/>
      <c r="AE966" s="843"/>
      <c r="AF966" s="843"/>
      <c r="AG966" s="843"/>
      <c r="AH966" s="843"/>
      <c r="AI966" s="843"/>
      <c r="AJ966" s="843"/>
      <c r="AK966" s="843"/>
      <c r="AL966" s="843"/>
      <c r="AM966" s="843"/>
      <c r="AN966" s="843"/>
    </row>
    <row r="967" spans="1:40" ht="15.75" customHeight="1">
      <c r="A967" s="843"/>
      <c r="B967" s="844"/>
      <c r="C967" s="845"/>
      <c r="D967" s="846"/>
      <c r="E967" s="843"/>
      <c r="F967" s="843"/>
      <c r="G967" s="843"/>
      <c r="H967" s="846"/>
      <c r="I967" s="846"/>
      <c r="J967" s="846"/>
      <c r="K967" s="847"/>
      <c r="L967" s="848"/>
      <c r="M967" s="843"/>
      <c r="N967" s="843"/>
      <c r="O967" s="843"/>
      <c r="P967" s="843"/>
      <c r="Q967" s="843"/>
      <c r="R967" s="843"/>
      <c r="S967" s="843"/>
      <c r="T967" s="843"/>
      <c r="U967" s="843"/>
      <c r="V967" s="843"/>
      <c r="W967" s="843"/>
      <c r="X967" s="843"/>
      <c r="Y967" s="843"/>
      <c r="Z967" s="1060"/>
      <c r="AA967" s="1060"/>
      <c r="AB967" s="843"/>
      <c r="AC967" s="843"/>
      <c r="AD967" s="843"/>
      <c r="AE967" s="843"/>
      <c r="AF967" s="843"/>
      <c r="AG967" s="843"/>
      <c r="AH967" s="843"/>
      <c r="AI967" s="843"/>
      <c r="AJ967" s="843"/>
      <c r="AK967" s="843"/>
      <c r="AL967" s="843"/>
      <c r="AM967" s="843"/>
      <c r="AN967" s="843"/>
    </row>
    <row r="968" spans="1:40" ht="15.75" customHeight="1">
      <c r="A968" s="843"/>
      <c r="B968" s="844"/>
      <c r="C968" s="845"/>
      <c r="D968" s="846"/>
      <c r="E968" s="843"/>
      <c r="F968" s="843"/>
      <c r="G968" s="843"/>
      <c r="H968" s="846"/>
      <c r="I968" s="846"/>
      <c r="J968" s="846"/>
      <c r="K968" s="847"/>
      <c r="L968" s="848"/>
      <c r="M968" s="843"/>
      <c r="N968" s="843"/>
      <c r="O968" s="843"/>
      <c r="P968" s="843"/>
      <c r="Q968" s="843"/>
      <c r="R968" s="843"/>
      <c r="S968" s="843"/>
      <c r="T968" s="843"/>
      <c r="U968" s="843"/>
      <c r="V968" s="843"/>
      <c r="W968" s="843"/>
      <c r="X968" s="843"/>
      <c r="Y968" s="843"/>
      <c r="Z968" s="1060"/>
      <c r="AA968" s="1060"/>
      <c r="AB968" s="843"/>
      <c r="AC968" s="843"/>
      <c r="AD968" s="843"/>
      <c r="AE968" s="843"/>
      <c r="AF968" s="843"/>
      <c r="AG968" s="843"/>
      <c r="AH968" s="843"/>
      <c r="AI968" s="843"/>
      <c r="AJ968" s="843"/>
      <c r="AK968" s="843"/>
      <c r="AL968" s="843"/>
      <c r="AM968" s="843"/>
      <c r="AN968" s="843"/>
    </row>
    <row r="969" spans="1:40" ht="15.75" customHeight="1">
      <c r="A969" s="843"/>
      <c r="B969" s="844"/>
      <c r="C969" s="845"/>
      <c r="D969" s="846"/>
      <c r="E969" s="843"/>
      <c r="F969" s="843"/>
      <c r="G969" s="843"/>
      <c r="H969" s="846"/>
      <c r="I969" s="846"/>
      <c r="J969" s="846"/>
      <c r="K969" s="847"/>
      <c r="L969" s="848"/>
      <c r="M969" s="843"/>
      <c r="N969" s="843"/>
      <c r="O969" s="843"/>
      <c r="P969" s="843"/>
      <c r="Q969" s="843"/>
      <c r="R969" s="843"/>
      <c r="S969" s="843"/>
      <c r="T969" s="843"/>
      <c r="U969" s="843"/>
      <c r="V969" s="843"/>
      <c r="W969" s="843"/>
      <c r="X969" s="843"/>
      <c r="Y969" s="843"/>
      <c r="Z969" s="1060"/>
      <c r="AA969" s="1060"/>
      <c r="AB969" s="843"/>
      <c r="AC969" s="843"/>
      <c r="AD969" s="843"/>
      <c r="AE969" s="843"/>
      <c r="AF969" s="843"/>
      <c r="AG969" s="843"/>
      <c r="AH969" s="843"/>
      <c r="AI969" s="843"/>
      <c r="AJ969" s="843"/>
      <c r="AK969" s="843"/>
      <c r="AL969" s="843"/>
      <c r="AM969" s="843"/>
      <c r="AN969" s="843"/>
    </row>
    <row r="970" spans="1:40" ht="15.75" customHeight="1">
      <c r="A970" s="843"/>
      <c r="B970" s="844"/>
      <c r="C970" s="845"/>
      <c r="D970" s="846"/>
      <c r="E970" s="843"/>
      <c r="F970" s="843"/>
      <c r="G970" s="843"/>
      <c r="H970" s="846"/>
      <c r="I970" s="846"/>
      <c r="J970" s="846"/>
      <c r="K970" s="847"/>
      <c r="L970" s="848"/>
      <c r="M970" s="843"/>
      <c r="N970" s="843"/>
      <c r="O970" s="843"/>
      <c r="P970" s="843"/>
      <c r="Q970" s="843"/>
      <c r="R970" s="843"/>
      <c r="S970" s="843"/>
      <c r="T970" s="843"/>
      <c r="U970" s="843"/>
      <c r="V970" s="843"/>
      <c r="W970" s="843"/>
      <c r="X970" s="843"/>
      <c r="Y970" s="843"/>
      <c r="Z970" s="1060"/>
      <c r="AA970" s="1060"/>
      <c r="AB970" s="843"/>
      <c r="AC970" s="843"/>
      <c r="AD970" s="843"/>
      <c r="AE970" s="843"/>
      <c r="AF970" s="843"/>
      <c r="AG970" s="843"/>
      <c r="AH970" s="843"/>
      <c r="AI970" s="843"/>
      <c r="AJ970" s="843"/>
      <c r="AK970" s="843"/>
      <c r="AL970" s="843"/>
      <c r="AM970" s="843"/>
      <c r="AN970" s="843"/>
    </row>
    <row r="971" spans="1:40" ht="15.75" customHeight="1">
      <c r="A971" s="843"/>
      <c r="B971" s="844"/>
      <c r="C971" s="845"/>
      <c r="D971" s="846"/>
      <c r="E971" s="843"/>
      <c r="F971" s="843"/>
      <c r="G971" s="843"/>
      <c r="H971" s="846"/>
      <c r="I971" s="846"/>
      <c r="J971" s="846"/>
      <c r="K971" s="847"/>
      <c r="L971" s="848"/>
      <c r="M971" s="843"/>
      <c r="N971" s="843"/>
      <c r="O971" s="843"/>
      <c r="P971" s="843"/>
      <c r="Q971" s="843"/>
      <c r="R971" s="843"/>
      <c r="S971" s="843"/>
      <c r="T971" s="843"/>
      <c r="U971" s="843"/>
      <c r="V971" s="843"/>
      <c r="W971" s="843"/>
      <c r="X971" s="843"/>
      <c r="Y971" s="843"/>
      <c r="Z971" s="1060"/>
      <c r="AA971" s="1060"/>
      <c r="AB971" s="843"/>
      <c r="AC971" s="843"/>
      <c r="AD971" s="843"/>
      <c r="AE971" s="843"/>
      <c r="AF971" s="843"/>
      <c r="AG971" s="843"/>
      <c r="AH971" s="843"/>
      <c r="AI971" s="843"/>
      <c r="AJ971" s="843"/>
      <c r="AK971" s="843"/>
      <c r="AL971" s="843"/>
      <c r="AM971" s="843"/>
      <c r="AN971" s="843"/>
    </row>
    <row r="972" spans="1:40" ht="15.75" customHeight="1">
      <c r="A972" s="843"/>
      <c r="B972" s="844"/>
      <c r="C972" s="845"/>
      <c r="D972" s="846"/>
      <c r="E972" s="843"/>
      <c r="F972" s="843"/>
      <c r="G972" s="843"/>
      <c r="H972" s="846"/>
      <c r="I972" s="846"/>
      <c r="J972" s="846"/>
      <c r="K972" s="847"/>
      <c r="L972" s="848"/>
      <c r="M972" s="843"/>
      <c r="N972" s="843"/>
      <c r="O972" s="843"/>
      <c r="P972" s="843"/>
      <c r="Q972" s="843"/>
      <c r="R972" s="843"/>
      <c r="S972" s="843"/>
      <c r="T972" s="843"/>
      <c r="U972" s="843"/>
      <c r="V972" s="843"/>
      <c r="W972" s="843"/>
      <c r="X972" s="843"/>
      <c r="Y972" s="843"/>
      <c r="Z972" s="1060"/>
      <c r="AA972" s="1060"/>
      <c r="AB972" s="843"/>
      <c r="AC972" s="843"/>
      <c r="AD972" s="843"/>
      <c r="AE972" s="843"/>
      <c r="AF972" s="843"/>
      <c r="AG972" s="843"/>
      <c r="AH972" s="843"/>
      <c r="AI972" s="843"/>
      <c r="AJ972" s="843"/>
      <c r="AK972" s="843"/>
      <c r="AL972" s="843"/>
      <c r="AM972" s="843"/>
      <c r="AN972" s="843"/>
    </row>
    <row r="973" spans="1:40" ht="15.75" customHeight="1">
      <c r="A973" s="843"/>
      <c r="B973" s="844"/>
      <c r="C973" s="845"/>
      <c r="D973" s="846"/>
      <c r="E973" s="843"/>
      <c r="F973" s="843"/>
      <c r="G973" s="843"/>
      <c r="H973" s="846"/>
      <c r="I973" s="846"/>
      <c r="J973" s="846"/>
      <c r="K973" s="847"/>
      <c r="L973" s="848"/>
      <c r="M973" s="843"/>
      <c r="N973" s="843"/>
      <c r="O973" s="843"/>
      <c r="P973" s="843"/>
      <c r="Q973" s="843"/>
      <c r="R973" s="843"/>
      <c r="S973" s="843"/>
      <c r="T973" s="843"/>
      <c r="U973" s="843"/>
      <c r="V973" s="843"/>
      <c r="W973" s="843"/>
      <c r="X973" s="843"/>
      <c r="Y973" s="843"/>
      <c r="Z973" s="1060"/>
      <c r="AA973" s="1060"/>
      <c r="AB973" s="843"/>
      <c r="AC973" s="843"/>
      <c r="AD973" s="843"/>
      <c r="AE973" s="843"/>
      <c r="AF973" s="843"/>
      <c r="AG973" s="843"/>
      <c r="AH973" s="843"/>
      <c r="AI973" s="843"/>
      <c r="AJ973" s="843"/>
      <c r="AK973" s="843"/>
      <c r="AL973" s="843"/>
      <c r="AM973" s="843"/>
      <c r="AN973" s="843"/>
    </row>
    <row r="974" spans="1:40" ht="15.75" customHeight="1">
      <c r="A974" s="843"/>
      <c r="B974" s="844"/>
      <c r="C974" s="845"/>
      <c r="D974" s="846"/>
      <c r="E974" s="843"/>
      <c r="F974" s="843"/>
      <c r="G974" s="843"/>
      <c r="H974" s="846"/>
      <c r="I974" s="846"/>
      <c r="J974" s="846"/>
      <c r="K974" s="847"/>
      <c r="L974" s="848"/>
      <c r="M974" s="843"/>
      <c r="N974" s="843"/>
      <c r="O974" s="843"/>
      <c r="P974" s="843"/>
      <c r="Q974" s="843"/>
      <c r="R974" s="843"/>
      <c r="S974" s="843"/>
      <c r="T974" s="843"/>
      <c r="U974" s="843"/>
      <c r="V974" s="843"/>
      <c r="W974" s="843"/>
      <c r="X974" s="843"/>
      <c r="Y974" s="843"/>
      <c r="Z974" s="1060"/>
      <c r="AA974" s="1060"/>
      <c r="AB974" s="843"/>
      <c r="AC974" s="843"/>
      <c r="AD974" s="843"/>
      <c r="AE974" s="843"/>
      <c r="AF974" s="843"/>
      <c r="AG974" s="843"/>
      <c r="AH974" s="843"/>
      <c r="AI974" s="843"/>
      <c r="AJ974" s="843"/>
      <c r="AK974" s="843"/>
      <c r="AL974" s="843"/>
      <c r="AM974" s="843"/>
      <c r="AN974" s="843"/>
    </row>
    <row r="975" spans="1:40" ht="15.75" customHeight="1">
      <c r="A975" s="843"/>
      <c r="B975" s="844"/>
      <c r="C975" s="845"/>
      <c r="D975" s="846"/>
      <c r="E975" s="843"/>
      <c r="F975" s="843"/>
      <c r="G975" s="843"/>
      <c r="H975" s="846"/>
      <c r="I975" s="846"/>
      <c r="J975" s="846"/>
      <c r="K975" s="847"/>
      <c r="L975" s="848"/>
      <c r="M975" s="843"/>
      <c r="N975" s="843"/>
      <c r="O975" s="843"/>
      <c r="P975" s="843"/>
      <c r="Q975" s="843"/>
      <c r="R975" s="843"/>
      <c r="S975" s="843"/>
      <c r="T975" s="843"/>
      <c r="U975" s="843"/>
      <c r="V975" s="843"/>
      <c r="W975" s="843"/>
      <c r="X975" s="843"/>
      <c r="Y975" s="843"/>
      <c r="Z975" s="1060"/>
      <c r="AA975" s="1060"/>
      <c r="AB975" s="843"/>
      <c r="AC975" s="843"/>
      <c r="AD975" s="843"/>
      <c r="AE975" s="843"/>
      <c r="AF975" s="843"/>
      <c r="AG975" s="843"/>
      <c r="AH975" s="843"/>
      <c r="AI975" s="843"/>
      <c r="AJ975" s="843"/>
      <c r="AK975" s="843"/>
      <c r="AL975" s="843"/>
      <c r="AM975" s="843"/>
      <c r="AN975" s="843"/>
    </row>
    <row r="976" spans="1:40" ht="15.75" customHeight="1">
      <c r="A976" s="843"/>
      <c r="B976" s="844"/>
      <c r="C976" s="845"/>
      <c r="D976" s="846"/>
      <c r="E976" s="843"/>
      <c r="F976" s="843"/>
      <c r="G976" s="843"/>
      <c r="H976" s="846"/>
      <c r="I976" s="846"/>
      <c r="J976" s="846"/>
      <c r="K976" s="847"/>
      <c r="L976" s="848"/>
      <c r="M976" s="843"/>
      <c r="N976" s="843"/>
      <c r="O976" s="843"/>
      <c r="P976" s="843"/>
      <c r="Q976" s="843"/>
      <c r="R976" s="843"/>
      <c r="S976" s="843"/>
      <c r="T976" s="843"/>
      <c r="U976" s="843"/>
      <c r="V976" s="843"/>
      <c r="W976" s="843"/>
      <c r="X976" s="843"/>
      <c r="Y976" s="843"/>
      <c r="Z976" s="1060"/>
      <c r="AA976" s="1060"/>
      <c r="AB976" s="843"/>
      <c r="AC976" s="843"/>
      <c r="AD976" s="843"/>
      <c r="AE976" s="843"/>
      <c r="AF976" s="843"/>
      <c r="AG976" s="843"/>
      <c r="AH976" s="843"/>
      <c r="AI976" s="843"/>
      <c r="AJ976" s="843"/>
      <c r="AK976" s="843"/>
      <c r="AL976" s="843"/>
      <c r="AM976" s="843"/>
      <c r="AN976" s="843"/>
    </row>
    <row r="977" spans="1:40" ht="15.75" customHeight="1">
      <c r="A977" s="843"/>
      <c r="B977" s="844"/>
      <c r="C977" s="845"/>
      <c r="D977" s="846"/>
      <c r="E977" s="843"/>
      <c r="F977" s="843"/>
      <c r="G977" s="843"/>
      <c r="H977" s="846"/>
      <c r="I977" s="846"/>
      <c r="J977" s="846"/>
      <c r="K977" s="847"/>
      <c r="L977" s="848"/>
      <c r="M977" s="843"/>
      <c r="N977" s="843"/>
      <c r="O977" s="843"/>
      <c r="P977" s="843"/>
      <c r="Q977" s="843"/>
      <c r="R977" s="843"/>
      <c r="S977" s="843"/>
      <c r="T977" s="843"/>
      <c r="U977" s="843"/>
      <c r="V977" s="843"/>
      <c r="W977" s="843"/>
      <c r="X977" s="843"/>
      <c r="Y977" s="843"/>
      <c r="Z977" s="1060"/>
      <c r="AA977" s="1060"/>
      <c r="AB977" s="843"/>
      <c r="AC977" s="843"/>
      <c r="AD977" s="843"/>
      <c r="AE977" s="843"/>
      <c r="AF977" s="843"/>
      <c r="AG977" s="843"/>
      <c r="AH977" s="843"/>
      <c r="AI977" s="843"/>
      <c r="AJ977" s="843"/>
      <c r="AK977" s="843"/>
      <c r="AL977" s="843"/>
      <c r="AM977" s="843"/>
      <c r="AN977" s="843"/>
    </row>
    <row r="978" spans="1:40" ht="15.75" customHeight="1">
      <c r="A978" s="843"/>
      <c r="B978" s="844"/>
      <c r="C978" s="845"/>
      <c r="D978" s="846"/>
      <c r="E978" s="843"/>
      <c r="F978" s="843"/>
      <c r="G978" s="843"/>
      <c r="H978" s="846"/>
      <c r="I978" s="846"/>
      <c r="J978" s="846"/>
      <c r="K978" s="847"/>
      <c r="L978" s="848"/>
      <c r="M978" s="843"/>
      <c r="N978" s="843"/>
      <c r="O978" s="843"/>
      <c r="P978" s="843"/>
      <c r="Q978" s="843"/>
      <c r="R978" s="843"/>
      <c r="S978" s="843"/>
      <c r="T978" s="843"/>
      <c r="U978" s="843"/>
      <c r="V978" s="843"/>
      <c r="W978" s="843"/>
      <c r="X978" s="843"/>
      <c r="Y978" s="843"/>
      <c r="Z978" s="1060"/>
      <c r="AA978" s="1060"/>
      <c r="AB978" s="843"/>
      <c r="AC978" s="843"/>
      <c r="AD978" s="843"/>
      <c r="AE978" s="843"/>
      <c r="AF978" s="843"/>
      <c r="AG978" s="843"/>
      <c r="AH978" s="843"/>
      <c r="AI978" s="843"/>
      <c r="AJ978" s="843"/>
      <c r="AK978" s="843"/>
      <c r="AL978" s="843"/>
      <c r="AM978" s="843"/>
      <c r="AN978" s="843"/>
    </row>
    <row r="979" spans="1:40" ht="15.75" customHeight="1">
      <c r="A979" s="843"/>
      <c r="B979" s="844"/>
      <c r="C979" s="845"/>
      <c r="D979" s="846"/>
      <c r="E979" s="843"/>
      <c r="F979" s="843"/>
      <c r="G979" s="843"/>
      <c r="H979" s="846"/>
      <c r="I979" s="846"/>
      <c r="J979" s="846"/>
      <c r="K979" s="847"/>
      <c r="L979" s="848"/>
      <c r="M979" s="843"/>
      <c r="N979" s="843"/>
      <c r="O979" s="843"/>
      <c r="P979" s="843"/>
      <c r="Q979" s="843"/>
      <c r="R979" s="843"/>
      <c r="S979" s="843"/>
      <c r="T979" s="843"/>
      <c r="U979" s="843"/>
      <c r="V979" s="843"/>
      <c r="W979" s="843"/>
      <c r="X979" s="843"/>
      <c r="Y979" s="843"/>
      <c r="Z979" s="1060"/>
      <c r="AA979" s="1060"/>
      <c r="AB979" s="843"/>
      <c r="AC979" s="843"/>
      <c r="AD979" s="843"/>
      <c r="AE979" s="843"/>
      <c r="AF979" s="843"/>
      <c r="AG979" s="843"/>
      <c r="AH979" s="843"/>
      <c r="AI979" s="843"/>
      <c r="AJ979" s="843"/>
      <c r="AK979" s="843"/>
      <c r="AL979" s="843"/>
      <c r="AM979" s="843"/>
      <c r="AN979" s="843"/>
    </row>
    <row r="980" spans="1:40" ht="15.75" customHeight="1">
      <c r="A980" s="843"/>
      <c r="B980" s="844"/>
      <c r="C980" s="845"/>
      <c r="D980" s="846"/>
      <c r="E980" s="843"/>
      <c r="F980" s="843"/>
      <c r="G980" s="843"/>
      <c r="H980" s="846"/>
      <c r="I980" s="846"/>
      <c r="J980" s="846"/>
      <c r="K980" s="847"/>
      <c r="L980" s="848"/>
      <c r="M980" s="843"/>
      <c r="N980" s="843"/>
      <c r="O980" s="843"/>
      <c r="P980" s="843"/>
      <c r="Q980" s="843"/>
      <c r="R980" s="843"/>
      <c r="S980" s="843"/>
      <c r="T980" s="843"/>
      <c r="U980" s="843"/>
      <c r="V980" s="843"/>
      <c r="W980" s="843"/>
      <c r="X980" s="843"/>
      <c r="Y980" s="843"/>
      <c r="Z980" s="1060"/>
      <c r="AA980" s="1060"/>
      <c r="AB980" s="843"/>
      <c r="AC980" s="843"/>
      <c r="AD980" s="843"/>
      <c r="AE980" s="843"/>
      <c r="AF980" s="843"/>
      <c r="AG980" s="843"/>
      <c r="AH980" s="843"/>
      <c r="AI980" s="843"/>
      <c r="AJ980" s="843"/>
      <c r="AK980" s="843"/>
      <c r="AL980" s="843"/>
      <c r="AM980" s="843"/>
      <c r="AN980" s="843"/>
    </row>
    <row r="981" spans="1:40" ht="15.75" customHeight="1">
      <c r="A981" s="843"/>
      <c r="B981" s="844"/>
      <c r="C981" s="845"/>
      <c r="D981" s="846"/>
      <c r="E981" s="843"/>
      <c r="F981" s="843"/>
      <c r="G981" s="843"/>
      <c r="H981" s="846"/>
      <c r="I981" s="846"/>
      <c r="J981" s="846"/>
      <c r="K981" s="847"/>
      <c r="L981" s="848"/>
      <c r="M981" s="843"/>
      <c r="N981" s="843"/>
      <c r="O981" s="843"/>
      <c r="P981" s="843"/>
      <c r="Q981" s="843"/>
      <c r="R981" s="843"/>
      <c r="S981" s="843"/>
      <c r="T981" s="843"/>
      <c r="U981" s="843"/>
      <c r="V981" s="843"/>
      <c r="W981" s="843"/>
      <c r="X981" s="843"/>
      <c r="Y981" s="843"/>
      <c r="Z981" s="1060"/>
      <c r="AA981" s="1060"/>
      <c r="AB981" s="843"/>
      <c r="AC981" s="843"/>
      <c r="AD981" s="843"/>
      <c r="AE981" s="843"/>
      <c r="AF981" s="843"/>
      <c r="AG981" s="843"/>
      <c r="AH981" s="843"/>
      <c r="AI981" s="843"/>
      <c r="AJ981" s="843"/>
      <c r="AK981" s="843"/>
      <c r="AL981" s="843"/>
      <c r="AM981" s="843"/>
      <c r="AN981" s="843"/>
    </row>
    <row r="982" spans="1:40" ht="15.75" customHeight="1">
      <c r="A982" s="843"/>
      <c r="B982" s="844"/>
      <c r="C982" s="845"/>
      <c r="D982" s="846"/>
      <c r="E982" s="843"/>
      <c r="F982" s="843"/>
      <c r="G982" s="843"/>
      <c r="H982" s="846"/>
      <c r="I982" s="846"/>
      <c r="J982" s="846"/>
      <c r="K982" s="847"/>
      <c r="L982" s="848"/>
      <c r="M982" s="843"/>
      <c r="N982" s="843"/>
      <c r="O982" s="843"/>
      <c r="P982" s="843"/>
      <c r="Q982" s="843"/>
      <c r="R982" s="843"/>
      <c r="S982" s="843"/>
      <c r="T982" s="843"/>
      <c r="U982" s="843"/>
      <c r="V982" s="843"/>
      <c r="W982" s="843"/>
      <c r="X982" s="843"/>
      <c r="Y982" s="843"/>
      <c r="Z982" s="1060"/>
      <c r="AA982" s="1060"/>
      <c r="AB982" s="843"/>
      <c r="AC982" s="843"/>
      <c r="AD982" s="843"/>
      <c r="AE982" s="843"/>
      <c r="AF982" s="843"/>
      <c r="AG982" s="843"/>
      <c r="AH982" s="843"/>
      <c r="AI982" s="843"/>
      <c r="AJ982" s="843"/>
      <c r="AK982" s="843"/>
      <c r="AL982" s="843"/>
      <c r="AM982" s="843"/>
      <c r="AN982" s="843"/>
    </row>
    <row r="983" spans="1:40" ht="15.75" customHeight="1">
      <c r="A983" s="843"/>
      <c r="B983" s="844"/>
      <c r="C983" s="845"/>
      <c r="D983" s="846"/>
      <c r="E983" s="843"/>
      <c r="F983" s="843"/>
      <c r="G983" s="843"/>
      <c r="H983" s="846"/>
      <c r="I983" s="846"/>
      <c r="J983" s="846"/>
      <c r="K983" s="847"/>
      <c r="L983" s="848"/>
      <c r="M983" s="843"/>
      <c r="N983" s="843"/>
      <c r="O983" s="843"/>
      <c r="P983" s="843"/>
      <c r="Q983" s="843"/>
      <c r="R983" s="843"/>
      <c r="S983" s="843"/>
      <c r="T983" s="843"/>
      <c r="U983" s="843"/>
      <c r="V983" s="843"/>
      <c r="W983" s="843"/>
      <c r="X983" s="843"/>
      <c r="Y983" s="843"/>
      <c r="Z983" s="1060"/>
      <c r="AA983" s="1060"/>
      <c r="AB983" s="843"/>
      <c r="AC983" s="843"/>
      <c r="AD983" s="843"/>
      <c r="AE983" s="843"/>
      <c r="AF983" s="843"/>
      <c r="AG983" s="843"/>
      <c r="AH983" s="843"/>
      <c r="AI983" s="843"/>
      <c r="AJ983" s="843"/>
      <c r="AK983" s="843"/>
      <c r="AL983" s="843"/>
      <c r="AM983" s="843"/>
      <c r="AN983" s="843"/>
    </row>
    <row r="984" spans="1:40" ht="15.75" customHeight="1">
      <c r="A984" s="843"/>
      <c r="B984" s="844"/>
      <c r="C984" s="845"/>
      <c r="D984" s="846"/>
      <c r="E984" s="843"/>
      <c r="F984" s="843"/>
      <c r="G984" s="843"/>
      <c r="H984" s="846"/>
      <c r="I984" s="846"/>
      <c r="J984" s="846"/>
      <c r="K984" s="847"/>
      <c r="L984" s="848"/>
      <c r="M984" s="843"/>
      <c r="N984" s="843"/>
      <c r="O984" s="843"/>
      <c r="P984" s="843"/>
      <c r="Q984" s="843"/>
      <c r="R984" s="843"/>
      <c r="S984" s="843"/>
      <c r="T984" s="843"/>
      <c r="U984" s="843"/>
      <c r="V984" s="843"/>
      <c r="W984" s="843"/>
      <c r="X984" s="843"/>
      <c r="Y984" s="843"/>
      <c r="Z984" s="1060"/>
      <c r="AA984" s="1060"/>
      <c r="AB984" s="843"/>
      <c r="AC984" s="843"/>
      <c r="AD984" s="843"/>
      <c r="AE984" s="843"/>
      <c r="AF984" s="843"/>
      <c r="AG984" s="843"/>
      <c r="AH984" s="843"/>
      <c r="AI984" s="843"/>
      <c r="AJ984" s="843"/>
      <c r="AK984" s="843"/>
      <c r="AL984" s="843"/>
      <c r="AM984" s="843"/>
      <c r="AN984" s="843"/>
    </row>
    <row r="985" spans="1:40" ht="15.75" customHeight="1">
      <c r="A985" s="843"/>
      <c r="B985" s="844"/>
      <c r="C985" s="845"/>
      <c r="D985" s="846"/>
      <c r="E985" s="843"/>
      <c r="F985" s="843"/>
      <c r="G985" s="843"/>
      <c r="H985" s="846"/>
      <c r="I985" s="846"/>
      <c r="J985" s="846"/>
      <c r="K985" s="847"/>
      <c r="L985" s="848"/>
      <c r="M985" s="843"/>
      <c r="N985" s="843"/>
      <c r="O985" s="843"/>
      <c r="P985" s="843"/>
      <c r="Q985" s="843"/>
      <c r="R985" s="843"/>
      <c r="S985" s="843"/>
      <c r="T985" s="843"/>
      <c r="U985" s="843"/>
      <c r="V985" s="843"/>
      <c r="W985" s="843"/>
      <c r="X985" s="843"/>
      <c r="Y985" s="843"/>
      <c r="Z985" s="1060"/>
      <c r="AA985" s="1060"/>
      <c r="AB985" s="843"/>
      <c r="AC985" s="843"/>
      <c r="AD985" s="843"/>
      <c r="AE985" s="843"/>
      <c r="AF985" s="843"/>
      <c r="AG985" s="843"/>
      <c r="AH985" s="843"/>
      <c r="AI985" s="843"/>
      <c r="AJ985" s="843"/>
      <c r="AK985" s="843"/>
      <c r="AL985" s="843"/>
      <c r="AM985" s="843"/>
      <c r="AN985" s="843"/>
    </row>
    <row r="986" spans="1:40" ht="15.75" customHeight="1">
      <c r="A986" s="843"/>
      <c r="B986" s="844"/>
      <c r="C986" s="845"/>
      <c r="D986" s="846"/>
      <c r="E986" s="843"/>
      <c r="F986" s="843"/>
      <c r="G986" s="843"/>
      <c r="H986" s="846"/>
      <c r="I986" s="846"/>
      <c r="J986" s="846"/>
      <c r="K986" s="847"/>
      <c r="L986" s="848"/>
      <c r="M986" s="843"/>
      <c r="N986" s="843"/>
      <c r="O986" s="843"/>
      <c r="P986" s="843"/>
      <c r="Q986" s="843"/>
      <c r="R986" s="843"/>
      <c r="S986" s="843"/>
      <c r="T986" s="843"/>
      <c r="U986" s="843"/>
      <c r="V986" s="843"/>
      <c r="W986" s="843"/>
      <c r="X986" s="843"/>
      <c r="Y986" s="843"/>
      <c r="Z986" s="1060"/>
      <c r="AA986" s="1060"/>
      <c r="AB986" s="843"/>
      <c r="AC986" s="843"/>
      <c r="AD986" s="843"/>
      <c r="AE986" s="843"/>
      <c r="AF986" s="843"/>
      <c r="AG986" s="843"/>
      <c r="AH986" s="843"/>
      <c r="AI986" s="843"/>
      <c r="AJ986" s="843"/>
      <c r="AK986" s="843"/>
      <c r="AL986" s="843"/>
      <c r="AM986" s="843"/>
      <c r="AN986" s="843"/>
    </row>
    <row r="987" spans="1:40" ht="15.75" customHeight="1">
      <c r="A987" s="843"/>
      <c r="B987" s="844"/>
      <c r="C987" s="845"/>
      <c r="D987" s="846"/>
      <c r="E987" s="843"/>
      <c r="F987" s="843"/>
      <c r="G987" s="843"/>
      <c r="H987" s="846"/>
      <c r="I987" s="846"/>
      <c r="J987" s="846"/>
      <c r="K987" s="847"/>
      <c r="L987" s="848"/>
      <c r="M987" s="843"/>
      <c r="N987" s="843"/>
      <c r="O987" s="843"/>
      <c r="P987" s="843"/>
      <c r="Q987" s="843"/>
      <c r="R987" s="843"/>
      <c r="S987" s="843"/>
      <c r="T987" s="843"/>
      <c r="U987" s="843"/>
      <c r="V987" s="843"/>
      <c r="W987" s="843"/>
      <c r="X987" s="843"/>
      <c r="Y987" s="843"/>
      <c r="Z987" s="1060"/>
      <c r="AA987" s="1060"/>
      <c r="AB987" s="843"/>
      <c r="AC987" s="843"/>
      <c r="AD987" s="843"/>
      <c r="AE987" s="843"/>
      <c r="AF987" s="843"/>
      <c r="AG987" s="843"/>
      <c r="AH987" s="843"/>
      <c r="AI987" s="843"/>
      <c r="AJ987" s="843"/>
      <c r="AK987" s="843"/>
      <c r="AL987" s="843"/>
      <c r="AM987" s="843"/>
      <c r="AN987" s="843"/>
    </row>
    <row r="988" spans="1:40" ht="15.75" customHeight="1">
      <c r="A988" s="843"/>
      <c r="B988" s="844"/>
      <c r="C988" s="845"/>
      <c r="D988" s="846"/>
      <c r="E988" s="843"/>
      <c r="F988" s="843"/>
      <c r="G988" s="843"/>
      <c r="H988" s="846"/>
      <c r="I988" s="846"/>
      <c r="J988" s="846"/>
      <c r="K988" s="847"/>
      <c r="L988" s="848"/>
      <c r="M988" s="843"/>
      <c r="N988" s="843"/>
      <c r="O988" s="843"/>
      <c r="P988" s="843"/>
      <c r="Q988" s="843"/>
      <c r="R988" s="843"/>
      <c r="S988" s="843"/>
      <c r="T988" s="843"/>
      <c r="U988" s="843"/>
      <c r="V988" s="843"/>
      <c r="W988" s="843"/>
      <c r="X988" s="843"/>
      <c r="Y988" s="843"/>
      <c r="Z988" s="1060"/>
      <c r="AA988" s="1060"/>
      <c r="AB988" s="843"/>
      <c r="AC988" s="843"/>
      <c r="AD988" s="843"/>
      <c r="AE988" s="843"/>
      <c r="AF988" s="843"/>
      <c r="AG988" s="843"/>
      <c r="AH988" s="843"/>
      <c r="AI988" s="843"/>
      <c r="AJ988" s="843"/>
      <c r="AK988" s="843"/>
      <c r="AL988" s="843"/>
      <c r="AM988" s="843"/>
      <c r="AN988" s="843"/>
    </row>
    <row r="989" spans="1:40" ht="15.75" customHeight="1">
      <c r="A989" s="843"/>
      <c r="B989" s="844"/>
      <c r="C989" s="845"/>
      <c r="D989" s="846"/>
      <c r="E989" s="843"/>
      <c r="F989" s="843"/>
      <c r="G989" s="843"/>
      <c r="H989" s="846"/>
      <c r="I989" s="846"/>
      <c r="J989" s="846"/>
      <c r="K989" s="847"/>
      <c r="L989" s="848"/>
      <c r="M989" s="843"/>
      <c r="N989" s="843"/>
      <c r="O989" s="843"/>
      <c r="P989" s="843"/>
      <c r="Q989" s="843"/>
      <c r="R989" s="843"/>
      <c r="S989" s="843"/>
      <c r="T989" s="843"/>
      <c r="U989" s="843"/>
      <c r="V989" s="843"/>
      <c r="W989" s="843"/>
      <c r="X989" s="843"/>
      <c r="Y989" s="843"/>
      <c r="Z989" s="1060"/>
      <c r="AA989" s="1060"/>
      <c r="AB989" s="843"/>
      <c r="AC989" s="843"/>
      <c r="AD989" s="843"/>
      <c r="AE989" s="843"/>
      <c r="AF989" s="843"/>
      <c r="AG989" s="843"/>
      <c r="AH989" s="843"/>
      <c r="AI989" s="843"/>
      <c r="AJ989" s="843"/>
      <c r="AK989" s="843"/>
      <c r="AL989" s="843"/>
      <c r="AM989" s="843"/>
      <c r="AN989" s="843"/>
    </row>
    <row r="990" spans="1:40" ht="15.75" customHeight="1">
      <c r="A990" s="843"/>
      <c r="B990" s="844"/>
      <c r="C990" s="845"/>
      <c r="D990" s="846"/>
      <c r="E990" s="843"/>
      <c r="F990" s="843"/>
      <c r="G990" s="843"/>
      <c r="H990" s="846"/>
      <c r="I990" s="846"/>
      <c r="J990" s="846"/>
      <c r="K990" s="847"/>
      <c r="L990" s="848"/>
      <c r="M990" s="843"/>
      <c r="N990" s="843"/>
      <c r="O990" s="843"/>
      <c r="P990" s="843"/>
      <c r="Q990" s="843"/>
      <c r="R990" s="843"/>
      <c r="S990" s="843"/>
      <c r="T990" s="843"/>
      <c r="U990" s="843"/>
      <c r="V990" s="843"/>
      <c r="W990" s="843"/>
      <c r="X990" s="843"/>
      <c r="Y990" s="843"/>
      <c r="Z990" s="1060"/>
      <c r="AA990" s="1060"/>
      <c r="AB990" s="843"/>
      <c r="AC990" s="843"/>
      <c r="AD990" s="843"/>
      <c r="AE990" s="843"/>
      <c r="AF990" s="843"/>
      <c r="AG990" s="843"/>
      <c r="AH990" s="843"/>
      <c r="AI990" s="843"/>
      <c r="AJ990" s="843"/>
      <c r="AK990" s="843"/>
      <c r="AL990" s="843"/>
      <c r="AM990" s="843"/>
      <c r="AN990" s="843"/>
    </row>
    <row r="991" spans="1:40" ht="15.75" customHeight="1">
      <c r="A991" s="843"/>
      <c r="B991" s="844"/>
      <c r="C991" s="845"/>
      <c r="D991" s="846"/>
      <c r="E991" s="843"/>
      <c r="F991" s="843"/>
      <c r="G991" s="843"/>
      <c r="H991" s="846"/>
      <c r="I991" s="846"/>
      <c r="J991" s="846"/>
      <c r="K991" s="847"/>
      <c r="L991" s="848"/>
      <c r="M991" s="843"/>
      <c r="N991" s="843"/>
      <c r="O991" s="843"/>
      <c r="P991" s="843"/>
      <c r="Q991" s="843"/>
      <c r="R991" s="843"/>
      <c r="S991" s="843"/>
      <c r="T991" s="843"/>
      <c r="U991" s="843"/>
      <c r="V991" s="843"/>
      <c r="W991" s="843"/>
      <c r="X991" s="843"/>
      <c r="Y991" s="843"/>
      <c r="Z991" s="1060"/>
      <c r="AA991" s="1060"/>
      <c r="AB991" s="843"/>
      <c r="AC991" s="843"/>
      <c r="AD991" s="843"/>
      <c r="AE991" s="843"/>
      <c r="AF991" s="843"/>
      <c r="AG991" s="843"/>
      <c r="AH991" s="843"/>
      <c r="AI991" s="843"/>
      <c r="AJ991" s="843"/>
      <c r="AK991" s="843"/>
      <c r="AL991" s="843"/>
      <c r="AM991" s="843"/>
      <c r="AN991" s="843"/>
    </row>
    <row r="992" spans="1:40" ht="15.75" customHeight="1">
      <c r="A992" s="843"/>
      <c r="B992" s="844"/>
      <c r="C992" s="845"/>
      <c r="D992" s="846"/>
      <c r="E992" s="843"/>
      <c r="F992" s="843"/>
      <c r="G992" s="843"/>
      <c r="H992" s="846"/>
      <c r="I992" s="846"/>
      <c r="J992" s="846"/>
      <c r="K992" s="847"/>
      <c r="L992" s="848"/>
      <c r="M992" s="843"/>
      <c r="N992" s="843"/>
      <c r="O992" s="843"/>
      <c r="P992" s="843"/>
      <c r="Q992" s="843"/>
      <c r="R992" s="843"/>
      <c r="S992" s="843"/>
      <c r="T992" s="843"/>
      <c r="U992" s="843"/>
      <c r="V992" s="843"/>
      <c r="W992" s="843"/>
      <c r="X992" s="843"/>
      <c r="Y992" s="843"/>
      <c r="Z992" s="1060"/>
      <c r="AA992" s="1060"/>
      <c r="AB992" s="843"/>
      <c r="AC992" s="843"/>
      <c r="AD992" s="843"/>
      <c r="AE992" s="843"/>
      <c r="AF992" s="843"/>
      <c r="AG992" s="843"/>
      <c r="AH992" s="843"/>
      <c r="AI992" s="843"/>
      <c r="AJ992" s="843"/>
      <c r="AK992" s="843"/>
      <c r="AL992" s="843"/>
      <c r="AM992" s="843"/>
      <c r="AN992" s="843"/>
    </row>
    <row r="993" spans="1:40" ht="15.75" customHeight="1">
      <c r="A993" s="843"/>
      <c r="B993" s="844"/>
      <c r="C993" s="845"/>
      <c r="D993" s="846"/>
      <c r="E993" s="843"/>
      <c r="F993" s="843"/>
      <c r="G993" s="843"/>
      <c r="H993" s="846"/>
      <c r="I993" s="846"/>
      <c r="J993" s="846"/>
      <c r="K993" s="847"/>
      <c r="L993" s="848"/>
      <c r="M993" s="843"/>
      <c r="N993" s="843"/>
      <c r="O993" s="843"/>
      <c r="P993" s="843"/>
      <c r="Q993" s="843"/>
      <c r="R993" s="843"/>
      <c r="S993" s="843"/>
      <c r="T993" s="843"/>
      <c r="U993" s="843"/>
      <c r="V993" s="843"/>
      <c r="W993" s="843"/>
      <c r="X993" s="843"/>
      <c r="Y993" s="843"/>
      <c r="Z993" s="1060"/>
      <c r="AA993" s="1060"/>
      <c r="AB993" s="843"/>
      <c r="AC993" s="843"/>
      <c r="AD993" s="843"/>
      <c r="AE993" s="843"/>
      <c r="AF993" s="843"/>
      <c r="AG993" s="843"/>
      <c r="AH993" s="843"/>
      <c r="AI993" s="843"/>
      <c r="AJ993" s="843"/>
      <c r="AK993" s="843"/>
      <c r="AL993" s="843"/>
      <c r="AM993" s="843"/>
      <c r="AN993" s="843"/>
    </row>
    <row r="994" spans="1:40" ht="15.75" customHeight="1">
      <c r="A994" s="843"/>
      <c r="B994" s="844"/>
      <c r="C994" s="845"/>
      <c r="D994" s="846"/>
      <c r="E994" s="843"/>
      <c r="F994" s="843"/>
      <c r="G994" s="843"/>
      <c r="H994" s="846"/>
      <c r="I994" s="846"/>
      <c r="J994" s="846"/>
      <c r="K994" s="847"/>
      <c r="L994" s="848"/>
      <c r="M994" s="843"/>
      <c r="N994" s="843"/>
      <c r="O994" s="843"/>
      <c r="P994" s="843"/>
      <c r="Q994" s="843"/>
      <c r="R994" s="843"/>
      <c r="S994" s="843"/>
      <c r="T994" s="843"/>
      <c r="U994" s="843"/>
      <c r="V994" s="843"/>
      <c r="W994" s="843"/>
      <c r="X994" s="843"/>
      <c r="Y994" s="843"/>
      <c r="Z994" s="1060"/>
      <c r="AA994" s="1060"/>
      <c r="AB994" s="843"/>
      <c r="AC994" s="843"/>
      <c r="AD994" s="843"/>
      <c r="AE994" s="843"/>
      <c r="AF994" s="843"/>
      <c r="AG994" s="843"/>
      <c r="AH994" s="843"/>
      <c r="AI994" s="843"/>
      <c r="AJ994" s="843"/>
      <c r="AK994" s="843"/>
      <c r="AL994" s="843"/>
      <c r="AM994" s="843"/>
      <c r="AN994" s="843"/>
    </row>
    <row r="995" spans="1:40" ht="15.75" customHeight="1">
      <c r="A995" s="843"/>
      <c r="B995" s="844"/>
      <c r="C995" s="845"/>
      <c r="D995" s="846"/>
      <c r="E995" s="843"/>
      <c r="F995" s="843"/>
      <c r="G995" s="843"/>
      <c r="H995" s="846"/>
      <c r="I995" s="846"/>
      <c r="J995" s="846"/>
      <c r="K995" s="847"/>
      <c r="L995" s="848"/>
      <c r="M995" s="843"/>
      <c r="N995" s="843"/>
      <c r="O995" s="843"/>
      <c r="P995" s="843"/>
      <c r="Q995" s="843"/>
      <c r="R995" s="843"/>
      <c r="S995" s="843"/>
      <c r="T995" s="843"/>
      <c r="U995" s="843"/>
      <c r="V995" s="843"/>
      <c r="W995" s="843"/>
      <c r="X995" s="843"/>
      <c r="Y995" s="843"/>
      <c r="Z995" s="1060"/>
      <c r="AA995" s="1060"/>
      <c r="AB995" s="843"/>
      <c r="AC995" s="843"/>
      <c r="AD995" s="843"/>
      <c r="AE995" s="843"/>
      <c r="AF995" s="843"/>
      <c r="AG995" s="843"/>
      <c r="AH995" s="843"/>
      <c r="AI995" s="843"/>
      <c r="AJ995" s="843"/>
      <c r="AK995" s="843"/>
      <c r="AL995" s="843"/>
      <c r="AM995" s="843"/>
      <c r="AN995" s="843"/>
    </row>
    <row r="996" spans="1:40" ht="15.75" customHeight="1">
      <c r="A996" s="843"/>
      <c r="B996" s="844"/>
      <c r="C996" s="845"/>
      <c r="D996" s="846"/>
      <c r="E996" s="843"/>
      <c r="F996" s="843"/>
      <c r="G996" s="843"/>
      <c r="H996" s="846"/>
      <c r="I996" s="846"/>
      <c r="J996" s="846"/>
      <c r="K996" s="847"/>
      <c r="L996" s="848"/>
      <c r="M996" s="843"/>
      <c r="N996" s="843"/>
      <c r="O996" s="843"/>
      <c r="P996" s="843"/>
      <c r="Q996" s="843"/>
      <c r="R996" s="843"/>
      <c r="S996" s="843"/>
      <c r="T996" s="843"/>
      <c r="U996" s="843"/>
      <c r="V996" s="843"/>
      <c r="W996" s="843"/>
      <c r="X996" s="843"/>
      <c r="Y996" s="843"/>
      <c r="Z996" s="1060"/>
      <c r="AA996" s="1060"/>
      <c r="AB996" s="843"/>
      <c r="AC996" s="843"/>
      <c r="AD996" s="843"/>
      <c r="AE996" s="843"/>
      <c r="AF996" s="843"/>
      <c r="AG996" s="843"/>
      <c r="AH996" s="843"/>
      <c r="AI996" s="843"/>
      <c r="AJ996" s="843"/>
      <c r="AK996" s="843"/>
      <c r="AL996" s="843"/>
      <c r="AM996" s="843"/>
      <c r="AN996" s="843"/>
    </row>
    <row r="997" spans="1:40" ht="15.75" customHeight="1">
      <c r="A997" s="843"/>
      <c r="B997" s="844"/>
      <c r="C997" s="845"/>
      <c r="D997" s="846"/>
      <c r="E997" s="843"/>
      <c r="F997" s="843"/>
      <c r="G997" s="843"/>
      <c r="H997" s="846"/>
      <c r="I997" s="846"/>
      <c r="J997" s="846"/>
      <c r="K997" s="847"/>
      <c r="L997" s="848"/>
      <c r="M997" s="843"/>
      <c r="N997" s="843"/>
      <c r="O997" s="843"/>
      <c r="P997" s="843"/>
      <c r="Q997" s="843"/>
      <c r="R997" s="843"/>
      <c r="S997" s="843"/>
      <c r="T997" s="843"/>
      <c r="U997" s="843"/>
      <c r="V997" s="843"/>
      <c r="W997" s="843"/>
      <c r="X997" s="843"/>
      <c r="Y997" s="843"/>
      <c r="Z997" s="1060"/>
      <c r="AA997" s="1060"/>
      <c r="AB997" s="843"/>
      <c r="AC997" s="843"/>
      <c r="AD997" s="843"/>
      <c r="AE997" s="843"/>
      <c r="AF997" s="843"/>
      <c r="AG997" s="843"/>
      <c r="AH997" s="843"/>
      <c r="AI997" s="843"/>
      <c r="AJ997" s="843"/>
      <c r="AK997" s="843"/>
      <c r="AL997" s="843"/>
      <c r="AM997" s="843"/>
      <c r="AN997" s="843"/>
    </row>
    <row r="998" spans="1:40" ht="15.75" customHeight="1">
      <c r="A998" s="843"/>
      <c r="B998" s="844"/>
      <c r="C998" s="845"/>
      <c r="D998" s="846"/>
      <c r="E998" s="843"/>
      <c r="F998" s="843"/>
      <c r="G998" s="843"/>
      <c r="H998" s="846"/>
      <c r="I998" s="846"/>
      <c r="J998" s="846"/>
      <c r="K998" s="847"/>
      <c r="L998" s="848"/>
      <c r="M998" s="843"/>
      <c r="N998" s="843"/>
      <c r="O998" s="843"/>
      <c r="P998" s="843"/>
      <c r="Q998" s="843"/>
      <c r="R998" s="843"/>
      <c r="S998" s="843"/>
      <c r="T998" s="843"/>
      <c r="U998" s="843"/>
      <c r="V998" s="843"/>
      <c r="W998" s="843"/>
      <c r="X998" s="843"/>
      <c r="Y998" s="843"/>
      <c r="Z998" s="1060"/>
      <c r="AA998" s="1060"/>
      <c r="AB998" s="843"/>
      <c r="AC998" s="843"/>
      <c r="AD998" s="843"/>
      <c r="AE998" s="843"/>
      <c r="AF998" s="843"/>
      <c r="AG998" s="843"/>
      <c r="AH998" s="843"/>
      <c r="AI998" s="843"/>
      <c r="AJ998" s="843"/>
      <c r="AK998" s="843"/>
      <c r="AL998" s="843"/>
      <c r="AM998" s="843"/>
      <c r="AN998" s="843"/>
    </row>
    <row r="999" spans="1:40" ht="15.75" customHeight="1">
      <c r="A999" s="843"/>
      <c r="B999" s="844"/>
      <c r="C999" s="845"/>
      <c r="D999" s="846"/>
      <c r="E999" s="843"/>
      <c r="F999" s="843"/>
      <c r="G999" s="843"/>
      <c r="H999" s="846"/>
      <c r="I999" s="846"/>
      <c r="J999" s="846"/>
      <c r="K999" s="847"/>
      <c r="L999" s="848"/>
      <c r="M999" s="843"/>
      <c r="N999" s="843"/>
      <c r="O999" s="843"/>
      <c r="P999" s="843"/>
      <c r="Q999" s="843"/>
      <c r="R999" s="843"/>
      <c r="S999" s="843"/>
      <c r="T999" s="843"/>
      <c r="U999" s="843"/>
      <c r="V999" s="843"/>
      <c r="W999" s="843"/>
      <c r="X999" s="843"/>
      <c r="Y999" s="843"/>
      <c r="Z999" s="1060"/>
      <c r="AA999" s="1060"/>
      <c r="AB999" s="843"/>
      <c r="AC999" s="843"/>
      <c r="AD999" s="843"/>
      <c r="AE999" s="843"/>
      <c r="AF999" s="843"/>
      <c r="AG999" s="843"/>
      <c r="AH999" s="843"/>
      <c r="AI999" s="843"/>
      <c r="AJ999" s="843"/>
      <c r="AK999" s="843"/>
      <c r="AL999" s="843"/>
      <c r="AM999" s="843"/>
      <c r="AN999" s="843"/>
    </row>
    <row r="1000" spans="1:40" ht="15.75" customHeight="1">
      <c r="A1000" s="843"/>
      <c r="B1000" s="844"/>
      <c r="C1000" s="845"/>
      <c r="D1000" s="846"/>
      <c r="E1000" s="843"/>
      <c r="F1000" s="843"/>
      <c r="G1000" s="843"/>
      <c r="H1000" s="846"/>
      <c r="I1000" s="846"/>
      <c r="J1000" s="846"/>
      <c r="K1000" s="847"/>
      <c r="L1000" s="848"/>
      <c r="M1000" s="843"/>
      <c r="N1000" s="843"/>
      <c r="O1000" s="843"/>
      <c r="P1000" s="843"/>
      <c r="Q1000" s="843"/>
      <c r="R1000" s="843"/>
      <c r="S1000" s="843"/>
      <c r="T1000" s="843"/>
      <c r="U1000" s="843"/>
      <c r="V1000" s="843"/>
      <c r="W1000" s="843"/>
      <c r="X1000" s="843"/>
      <c r="Y1000" s="843"/>
      <c r="Z1000" s="1060"/>
      <c r="AA1000" s="1060"/>
      <c r="AB1000" s="843"/>
      <c r="AC1000" s="843"/>
      <c r="AD1000" s="843"/>
      <c r="AE1000" s="843"/>
      <c r="AF1000" s="843"/>
      <c r="AG1000" s="843"/>
      <c r="AH1000" s="843"/>
      <c r="AI1000" s="843"/>
      <c r="AJ1000" s="843"/>
      <c r="AK1000" s="843"/>
      <c r="AL1000" s="843"/>
      <c r="AM1000" s="843"/>
      <c r="AN1000" s="843"/>
    </row>
  </sheetData>
  <autoFilter ref="A2:P57" xr:uid="{00000000-0009-0000-0000-000017000000}"/>
  <mergeCells count="17">
    <mergeCell ref="A2:A3"/>
    <mergeCell ref="B2:B3"/>
    <mergeCell ref="C2:C3"/>
    <mergeCell ref="D2:D3"/>
    <mergeCell ref="E2:E3"/>
    <mergeCell ref="F2:F3"/>
    <mergeCell ref="G2:G3"/>
    <mergeCell ref="G62:H62"/>
    <mergeCell ref="V2:V3"/>
    <mergeCell ref="W2:W3"/>
    <mergeCell ref="H2:H3"/>
    <mergeCell ref="I2:I3"/>
    <mergeCell ref="J2:J3"/>
    <mergeCell ref="K2:K3"/>
    <mergeCell ref="L2:L3"/>
    <mergeCell ref="M2:M3"/>
    <mergeCell ref="N2:O2"/>
  </mergeCells>
  <conditionalFormatting sqref="E1:J2 E4:F55 E56:J61 E62 E99:E100 E101:J101 E103:J1000 G54:G55 G62 G99:J100 I4:J55 I102:J102 X2:X6">
    <cfRule type="cellIs" dxfId="52" priority="1" operator="equal">
      <formula>"Tidak Lanjut"</formula>
    </cfRule>
  </conditionalFormatting>
  <conditionalFormatting sqref="E1:J2 E4:F55 E56:J61 E62 E99:E100 E101:J101 E103:J1000 G54:G55 G62 G99:J100 I4:J55 I102:J102 X2:X6">
    <cfRule type="cellIs" dxfId="51" priority="2" operator="equal">
      <formula>"Tidak Lanjut"</formula>
    </cfRule>
  </conditionalFormatting>
  <conditionalFormatting sqref="G63:H100">
    <cfRule type="cellIs" dxfId="50" priority="3" operator="equal">
      <formula>"FALSE"</formula>
    </cfRule>
  </conditionalFormatting>
  <conditionalFormatting sqref="I62:J98">
    <cfRule type="cellIs" dxfId="49" priority="4" operator="equal">
      <formula>"Tidak Lanjut"</formula>
    </cfRule>
  </conditionalFormatting>
  <conditionalFormatting sqref="I62:J98">
    <cfRule type="cellIs" dxfId="48" priority="5" operator="equal">
      <formula>"Tidak Lanjut"</formula>
    </cfRule>
  </conditionalFormatting>
  <conditionalFormatting sqref="N2:O57">
    <cfRule type="cellIs" dxfId="47" priority="6" operator="equal">
      <formula>"FALSE"</formula>
    </cfRule>
  </conditionalFormatting>
  <conditionalFormatting sqref="Z25:Z26 Z93:Z96 Z151:Z153">
    <cfRule type="expression" dxfId="46" priority="7" stopIfTrue="1">
      <formula>ROW()=sell("row")</formula>
    </cfRule>
  </conditionalFormatting>
  <conditionalFormatting sqref="Z47:Z48">
    <cfRule type="expression" dxfId="45" priority="8" stopIfTrue="1">
      <formula>ROW()=sell("row")</formula>
    </cfRule>
  </conditionalFormatting>
  <conditionalFormatting sqref="Z60">
    <cfRule type="expression" dxfId="44" priority="9" stopIfTrue="1">
      <formula>ROW()=sell("row")</formula>
    </cfRule>
  </conditionalFormatting>
  <conditionalFormatting sqref="Z120:Z129">
    <cfRule type="expression" dxfId="43" priority="10" stopIfTrue="1">
      <formula>ROW()=sell("row")</formula>
    </cfRule>
  </conditionalFormatting>
  <conditionalFormatting sqref="Z181:Z184">
    <cfRule type="expression" dxfId="42" priority="11" stopIfTrue="1">
      <formula>ROW()=sell("row")</formula>
    </cfRule>
  </conditionalFormatting>
  <conditionalFormatting sqref="Z227">
    <cfRule type="expression" dxfId="41" priority="12" stopIfTrue="1">
      <formula>ROW()=sell("row")</formula>
    </cfRule>
  </conditionalFormatting>
  <conditionalFormatting sqref="Z236:Z243">
    <cfRule type="expression" dxfId="40" priority="13" stopIfTrue="1">
      <formula>ROW()=sell("row")</formula>
    </cfRule>
  </conditionalFormatting>
  <conditionalFormatting sqref="Z252:Z258">
    <cfRule type="expression" dxfId="39" priority="14" stopIfTrue="1">
      <formula>ROW()=sell("row")</formula>
    </cfRule>
  </conditionalFormatting>
  <conditionalFormatting sqref="Z265:Z271">
    <cfRule type="expression" dxfId="38" priority="15" stopIfTrue="1">
      <formula>ROW()=sell("row")</formula>
    </cfRule>
  </conditionalFormatting>
  <conditionalFormatting sqref="Z281:Z282">
    <cfRule type="expression" dxfId="37" priority="16" stopIfTrue="1">
      <formula>ROW()=sell("row")</formula>
    </cfRule>
  </conditionalFormatting>
  <conditionalFormatting sqref="Z106:AA107 Z134:Z144">
    <cfRule type="expression" dxfId="36" priority="17" stopIfTrue="1">
      <formula>ROW()=sell("row")</formula>
    </cfRule>
  </conditionalFormatting>
  <conditionalFormatting sqref="AH13:AH14 AI41:AI43 AI67:AI71">
    <cfRule type="expression" dxfId="35" priority="18" stopIfTrue="1">
      <formula>ROW()=sell("row")</formula>
    </cfRule>
  </conditionalFormatting>
  <conditionalFormatting sqref="AH23:AH24">
    <cfRule type="expression" dxfId="34" priority="19" stopIfTrue="1">
      <formula>ROW()=sell("row")</formula>
    </cfRule>
  </conditionalFormatting>
  <conditionalFormatting sqref="AH26:AI29">
    <cfRule type="expression" dxfId="33" priority="20" stopIfTrue="1">
      <formula>ROW()=sell("row")</formula>
    </cfRule>
  </conditionalFormatting>
  <conditionalFormatting sqref="AH44:AI45">
    <cfRule type="expression" dxfId="32" priority="21" stopIfTrue="1">
      <formula>ROW()=sell("row")</formula>
    </cfRule>
  </conditionalFormatting>
  <conditionalFormatting sqref="AH73:AI82">
    <cfRule type="expression" dxfId="31" priority="22" stopIfTrue="1">
      <formula>ROW()=sell("row")</formula>
    </cfRule>
  </conditionalFormatting>
  <conditionalFormatting sqref="AH86:AI88">
    <cfRule type="expression" dxfId="30" priority="23" stopIfTrue="1">
      <formula>ROW()=sell("row")</formula>
    </cfRule>
  </conditionalFormatting>
  <conditionalFormatting sqref="AI83:AI84">
    <cfRule type="expression" dxfId="29" priority="24" stopIfTrue="1">
      <formula>ROW()=sell("row")</formula>
    </cfRule>
  </conditionalFormatting>
  <conditionalFormatting sqref="AI101:AI103">
    <cfRule type="expression" dxfId="28" priority="25" stopIfTrue="1">
      <formula>ROW()=sell("row")</formula>
    </cfRule>
  </conditionalFormatting>
  <conditionalFormatting sqref="AI105:AI107">
    <cfRule type="expression" dxfId="27" priority="26" stopIfTrue="1">
      <formula>ROW()=sell("row")</formula>
    </cfRule>
  </conditionalFormatting>
  <pageMargins left="0.7" right="0.7" top="0.75" bottom="0.75" header="0" footer="0"/>
  <pageSetup paperSize="5" scale="70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defaultColWidth="14.42578125" defaultRowHeight="15" customHeight="1"/>
  <cols>
    <col min="1" max="1" width="6.85546875" customWidth="1"/>
    <col min="2" max="2" width="15.7109375" customWidth="1"/>
    <col min="3" max="3" width="28.85546875" customWidth="1"/>
    <col min="4" max="4" width="15.140625" customWidth="1"/>
    <col min="5" max="5" width="12.85546875" customWidth="1"/>
    <col min="6" max="6" width="24.85546875" customWidth="1"/>
    <col min="7" max="7" width="25" customWidth="1"/>
    <col min="8" max="8" width="28.5703125" customWidth="1"/>
    <col min="9" max="9" width="20.42578125" customWidth="1"/>
    <col min="10" max="10" width="23" customWidth="1"/>
    <col min="11" max="11" width="6.7109375" customWidth="1"/>
    <col min="12" max="12" width="23.85546875" customWidth="1"/>
    <col min="13" max="13" width="6.7109375" customWidth="1"/>
    <col min="14" max="14" width="23.85546875" customWidth="1"/>
    <col min="15" max="15" width="22.85546875" customWidth="1"/>
    <col min="16" max="16" width="27.28515625" customWidth="1"/>
    <col min="17" max="26" width="9.140625" customWidth="1"/>
  </cols>
  <sheetData>
    <row r="1" spans="1:26" ht="15" customHeight="1">
      <c r="A1" s="850" t="s">
        <v>0</v>
      </c>
      <c r="B1" s="851" t="s">
        <v>14</v>
      </c>
      <c r="C1" s="850" t="s">
        <v>4</v>
      </c>
      <c r="D1" s="851" t="s">
        <v>5</v>
      </c>
      <c r="E1" s="850" t="s">
        <v>1327</v>
      </c>
      <c r="F1" s="850" t="s">
        <v>18</v>
      </c>
      <c r="G1" s="850" t="s">
        <v>13</v>
      </c>
      <c r="H1" s="851" t="s">
        <v>20</v>
      </c>
      <c r="I1" s="851" t="s">
        <v>4491</v>
      </c>
      <c r="J1" s="851" t="s">
        <v>10</v>
      </c>
      <c r="K1" s="851" t="s">
        <v>1329</v>
      </c>
      <c r="L1" s="852" t="s">
        <v>1335</v>
      </c>
      <c r="M1" s="851" t="s">
        <v>1333</v>
      </c>
      <c r="N1" s="853" t="s">
        <v>67</v>
      </c>
      <c r="O1" s="856" t="s">
        <v>69</v>
      </c>
      <c r="P1" s="844" t="s">
        <v>7215</v>
      </c>
      <c r="Q1" s="847"/>
      <c r="R1" s="847"/>
      <c r="S1" s="847"/>
      <c r="T1" s="847"/>
      <c r="U1" s="847"/>
      <c r="V1" s="847"/>
      <c r="W1" s="847"/>
      <c r="X1" s="847"/>
      <c r="Y1" s="847"/>
      <c r="Z1" s="847"/>
    </row>
    <row r="2" spans="1:26" ht="15.75" customHeight="1">
      <c r="A2" s="858">
        <v>1</v>
      </c>
      <c r="B2" s="859" t="s">
        <v>3920</v>
      </c>
      <c r="C2" s="861" t="s">
        <v>3599</v>
      </c>
      <c r="D2" s="863" t="s">
        <v>376</v>
      </c>
      <c r="E2" s="858" t="s">
        <v>1367</v>
      </c>
      <c r="F2" s="858">
        <v>42</v>
      </c>
      <c r="G2" s="858" t="s">
        <v>389</v>
      </c>
      <c r="H2" s="863" t="s">
        <v>390</v>
      </c>
      <c r="I2" s="863" t="s">
        <v>7218</v>
      </c>
      <c r="J2" s="863" t="s">
        <v>276</v>
      </c>
      <c r="K2" s="857">
        <v>2</v>
      </c>
      <c r="L2" s="865">
        <v>45901</v>
      </c>
      <c r="M2" s="858">
        <v>3</v>
      </c>
      <c r="N2" s="865">
        <v>46144</v>
      </c>
      <c r="O2" s="865">
        <v>46265</v>
      </c>
      <c r="P2" s="846" t="s">
        <v>1955</v>
      </c>
      <c r="Q2" s="843"/>
      <c r="R2" s="843"/>
      <c r="S2" s="843"/>
      <c r="T2" s="843"/>
      <c r="U2" s="843"/>
      <c r="V2" s="843"/>
      <c r="W2" s="843"/>
      <c r="X2" s="843"/>
      <c r="Y2" s="843"/>
      <c r="Z2" s="843"/>
    </row>
    <row r="3" spans="1:26" ht="15.75" customHeight="1">
      <c r="A3" s="858">
        <v>2</v>
      </c>
      <c r="B3" s="859" t="s">
        <v>438</v>
      </c>
      <c r="C3" s="861" t="s">
        <v>3616</v>
      </c>
      <c r="D3" s="863" t="s">
        <v>376</v>
      </c>
      <c r="E3" s="858" t="s">
        <v>1367</v>
      </c>
      <c r="F3" s="858">
        <v>27</v>
      </c>
      <c r="G3" s="858" t="s">
        <v>484</v>
      </c>
      <c r="H3" s="863" t="s">
        <v>486</v>
      </c>
      <c r="I3" s="863" t="s">
        <v>170</v>
      </c>
      <c r="J3" s="863" t="s">
        <v>170</v>
      </c>
      <c r="K3" s="857">
        <v>2</v>
      </c>
      <c r="L3" s="865">
        <v>45901</v>
      </c>
      <c r="M3" s="858">
        <v>3</v>
      </c>
      <c r="N3" s="865">
        <v>46144</v>
      </c>
      <c r="O3" s="865">
        <v>46265</v>
      </c>
      <c r="P3" s="846" t="s">
        <v>1961</v>
      </c>
      <c r="Q3" s="843"/>
      <c r="R3" s="843"/>
      <c r="S3" s="843"/>
      <c r="T3" s="843"/>
      <c r="U3" s="843"/>
      <c r="V3" s="843"/>
      <c r="W3" s="843"/>
      <c r="X3" s="843"/>
      <c r="Y3" s="843"/>
      <c r="Z3" s="843"/>
    </row>
    <row r="4" spans="1:26" ht="15.75" customHeight="1">
      <c r="A4" s="858">
        <v>3</v>
      </c>
      <c r="B4" s="859" t="s">
        <v>438</v>
      </c>
      <c r="C4" s="861" t="s">
        <v>3620</v>
      </c>
      <c r="D4" s="863" t="s">
        <v>376</v>
      </c>
      <c r="E4" s="858" t="s">
        <v>1367</v>
      </c>
      <c r="F4" s="858">
        <v>33</v>
      </c>
      <c r="G4" s="858" t="s">
        <v>490</v>
      </c>
      <c r="H4" s="863" t="s">
        <v>492</v>
      </c>
      <c r="I4" s="863" t="s">
        <v>170</v>
      </c>
      <c r="J4" s="863" t="s">
        <v>170</v>
      </c>
      <c r="K4" s="857">
        <v>2</v>
      </c>
      <c r="L4" s="865">
        <v>45901</v>
      </c>
      <c r="M4" s="858">
        <v>3</v>
      </c>
      <c r="N4" s="865">
        <v>46144</v>
      </c>
      <c r="O4" s="865">
        <v>46265</v>
      </c>
      <c r="P4" s="846" t="s">
        <v>1961</v>
      </c>
      <c r="Q4" s="843"/>
      <c r="R4" s="843"/>
      <c r="S4" s="843"/>
      <c r="T4" s="843"/>
      <c r="U4" s="843"/>
      <c r="V4" s="843"/>
      <c r="W4" s="843"/>
      <c r="X4" s="843"/>
      <c r="Y4" s="843"/>
      <c r="Z4" s="843"/>
    </row>
    <row r="5" spans="1:26" ht="15.75" customHeight="1">
      <c r="A5" s="858">
        <v>4</v>
      </c>
      <c r="B5" s="859" t="s">
        <v>501</v>
      </c>
      <c r="C5" s="861" t="s">
        <v>3623</v>
      </c>
      <c r="D5" s="863" t="s">
        <v>376</v>
      </c>
      <c r="E5" s="858" t="s">
        <v>1367</v>
      </c>
      <c r="F5" s="858">
        <v>33</v>
      </c>
      <c r="G5" s="858" t="s">
        <v>534</v>
      </c>
      <c r="H5" s="863" t="s">
        <v>536</v>
      </c>
      <c r="I5" s="863" t="s">
        <v>170</v>
      </c>
      <c r="J5" s="863" t="s">
        <v>514</v>
      </c>
      <c r="K5" s="857">
        <v>2</v>
      </c>
      <c r="L5" s="865">
        <v>45901</v>
      </c>
      <c r="M5" s="858">
        <v>3</v>
      </c>
      <c r="N5" s="865">
        <v>46144</v>
      </c>
      <c r="O5" s="865">
        <v>46265</v>
      </c>
      <c r="P5" s="846" t="s">
        <v>1962</v>
      </c>
      <c r="Q5" s="843"/>
      <c r="R5" s="843"/>
      <c r="S5" s="843"/>
      <c r="T5" s="843"/>
      <c r="U5" s="843"/>
      <c r="V5" s="843"/>
      <c r="W5" s="843"/>
      <c r="X5" s="843"/>
      <c r="Y5" s="843"/>
      <c r="Z5" s="843"/>
    </row>
    <row r="6" spans="1:26" ht="15.75" customHeight="1">
      <c r="A6" s="858">
        <v>5</v>
      </c>
      <c r="B6" s="859" t="s">
        <v>659</v>
      </c>
      <c r="C6" s="861" t="s">
        <v>3679</v>
      </c>
      <c r="D6" s="863" t="s">
        <v>376</v>
      </c>
      <c r="E6" s="858" t="s">
        <v>1367</v>
      </c>
      <c r="F6" s="858">
        <v>26</v>
      </c>
      <c r="G6" s="858" t="s">
        <v>682</v>
      </c>
      <c r="H6" s="863" t="s">
        <v>683</v>
      </c>
      <c r="I6" s="863" t="s">
        <v>7221</v>
      </c>
      <c r="J6" s="863" t="s">
        <v>675</v>
      </c>
      <c r="K6" s="857">
        <v>2</v>
      </c>
      <c r="L6" s="865">
        <v>45902</v>
      </c>
      <c r="M6" s="858">
        <v>3</v>
      </c>
      <c r="N6" s="865">
        <v>46144</v>
      </c>
      <c r="O6" s="865">
        <v>46265</v>
      </c>
      <c r="P6" s="846" t="s">
        <v>1963</v>
      </c>
      <c r="Q6" s="843"/>
      <c r="R6" s="843"/>
      <c r="S6" s="843"/>
      <c r="T6" s="843"/>
      <c r="U6" s="843"/>
      <c r="V6" s="843"/>
      <c r="W6" s="843"/>
      <c r="X6" s="843"/>
      <c r="Y6" s="843"/>
      <c r="Z6" s="843"/>
    </row>
    <row r="7" spans="1:26" ht="15.75" customHeight="1">
      <c r="A7" s="858">
        <v>6</v>
      </c>
      <c r="B7" s="859" t="s">
        <v>659</v>
      </c>
      <c r="C7" s="861" t="s">
        <v>3686</v>
      </c>
      <c r="D7" s="863" t="s">
        <v>376</v>
      </c>
      <c r="E7" s="858" t="s">
        <v>1367</v>
      </c>
      <c r="F7" s="858">
        <v>36</v>
      </c>
      <c r="G7" s="858" t="s">
        <v>2357</v>
      </c>
      <c r="H7" s="863" t="s">
        <v>2359</v>
      </c>
      <c r="I7" s="863" t="s">
        <v>7221</v>
      </c>
      <c r="J7" s="863" t="s">
        <v>1468</v>
      </c>
      <c r="K7" s="857">
        <v>2</v>
      </c>
      <c r="L7" s="865">
        <v>45902</v>
      </c>
      <c r="M7" s="858">
        <v>3</v>
      </c>
      <c r="N7" s="865">
        <v>46144</v>
      </c>
      <c r="O7" s="865">
        <v>46265</v>
      </c>
      <c r="P7" s="846" t="s">
        <v>1963</v>
      </c>
      <c r="Q7" s="843"/>
      <c r="R7" s="843"/>
      <c r="S7" s="843"/>
      <c r="T7" s="843"/>
      <c r="U7" s="843"/>
      <c r="V7" s="843"/>
      <c r="W7" s="843"/>
      <c r="X7" s="843"/>
      <c r="Y7" s="843"/>
      <c r="Z7" s="843"/>
    </row>
    <row r="8" spans="1:26" ht="15.75" customHeight="1">
      <c r="A8" s="858">
        <v>7</v>
      </c>
      <c r="B8" s="859" t="s">
        <v>7222</v>
      </c>
      <c r="C8" s="861" t="s">
        <v>3758</v>
      </c>
      <c r="D8" s="863" t="s">
        <v>376</v>
      </c>
      <c r="E8" s="858" t="s">
        <v>1367</v>
      </c>
      <c r="F8" s="858">
        <v>39</v>
      </c>
      <c r="G8" s="858" t="s">
        <v>810</v>
      </c>
      <c r="H8" s="863" t="s">
        <v>811</v>
      </c>
      <c r="I8" s="863" t="s">
        <v>7223</v>
      </c>
      <c r="J8" s="863" t="s">
        <v>809</v>
      </c>
      <c r="K8" s="857">
        <v>2</v>
      </c>
      <c r="L8" s="865">
        <v>45902</v>
      </c>
      <c r="M8" s="858">
        <v>3</v>
      </c>
      <c r="N8" s="865">
        <v>46144</v>
      </c>
      <c r="O8" s="865">
        <v>46265</v>
      </c>
      <c r="P8" s="846" t="s">
        <v>7224</v>
      </c>
      <c r="Q8" s="843"/>
      <c r="R8" s="843"/>
      <c r="S8" s="843"/>
      <c r="T8" s="843"/>
      <c r="U8" s="843"/>
      <c r="V8" s="843"/>
      <c r="W8" s="843"/>
      <c r="X8" s="843"/>
      <c r="Y8" s="843"/>
      <c r="Z8" s="843"/>
    </row>
    <row r="9" spans="1:26" ht="15.75" customHeight="1">
      <c r="A9" s="858">
        <v>8</v>
      </c>
      <c r="B9" s="859" t="s">
        <v>1069</v>
      </c>
      <c r="C9" s="861" t="s">
        <v>3694</v>
      </c>
      <c r="D9" s="863" t="s">
        <v>376</v>
      </c>
      <c r="E9" s="858" t="s">
        <v>1367</v>
      </c>
      <c r="F9" s="858">
        <v>39</v>
      </c>
      <c r="G9" s="858" t="s">
        <v>1077</v>
      </c>
      <c r="H9" s="863" t="s">
        <v>1078</v>
      </c>
      <c r="I9" s="863" t="s">
        <v>7225</v>
      </c>
      <c r="J9" s="863" t="s">
        <v>1069</v>
      </c>
      <c r="K9" s="857">
        <v>2</v>
      </c>
      <c r="L9" s="865">
        <v>45902</v>
      </c>
      <c r="M9" s="858">
        <v>3</v>
      </c>
      <c r="N9" s="865">
        <v>46144</v>
      </c>
      <c r="O9" s="865">
        <v>46265</v>
      </c>
      <c r="P9" s="846" t="s">
        <v>64</v>
      </c>
      <c r="Q9" s="843"/>
      <c r="R9" s="843"/>
      <c r="S9" s="843"/>
      <c r="T9" s="843"/>
      <c r="U9" s="843"/>
      <c r="V9" s="843"/>
      <c r="W9" s="843"/>
      <c r="X9" s="843"/>
      <c r="Y9" s="843"/>
      <c r="Z9" s="843"/>
    </row>
    <row r="10" spans="1:26" ht="15.75" customHeight="1">
      <c r="A10" s="858">
        <v>9</v>
      </c>
      <c r="B10" s="859" t="s">
        <v>1069</v>
      </c>
      <c r="C10" s="861" t="s">
        <v>3703</v>
      </c>
      <c r="D10" s="863" t="s">
        <v>376</v>
      </c>
      <c r="E10" s="858" t="s">
        <v>1367</v>
      </c>
      <c r="F10" s="858">
        <v>38</v>
      </c>
      <c r="G10" s="858" t="s">
        <v>1081</v>
      </c>
      <c r="H10" s="863" t="s">
        <v>1083</v>
      </c>
      <c r="I10" s="863" t="s">
        <v>7225</v>
      </c>
      <c r="J10" s="863" t="s">
        <v>1069</v>
      </c>
      <c r="K10" s="857">
        <v>2</v>
      </c>
      <c r="L10" s="865">
        <v>45902</v>
      </c>
      <c r="M10" s="858">
        <v>3</v>
      </c>
      <c r="N10" s="865">
        <v>46144</v>
      </c>
      <c r="O10" s="865">
        <v>46265</v>
      </c>
      <c r="P10" s="846" t="s">
        <v>64</v>
      </c>
      <c r="Q10" s="843"/>
      <c r="R10" s="843"/>
      <c r="S10" s="843"/>
      <c r="T10" s="843"/>
      <c r="U10" s="843"/>
      <c r="V10" s="843"/>
      <c r="W10" s="843"/>
      <c r="X10" s="843"/>
      <c r="Y10" s="843"/>
      <c r="Z10" s="843"/>
    </row>
    <row r="11" spans="1:26" ht="15.75" customHeight="1">
      <c r="A11" s="858">
        <v>10</v>
      </c>
      <c r="B11" s="859" t="s">
        <v>1069</v>
      </c>
      <c r="C11" s="861" t="s">
        <v>3711</v>
      </c>
      <c r="D11" s="863" t="s">
        <v>376</v>
      </c>
      <c r="E11" s="858" t="s">
        <v>1367</v>
      </c>
      <c r="F11" s="858">
        <v>36</v>
      </c>
      <c r="G11" s="858" t="s">
        <v>2516</v>
      </c>
      <c r="H11" s="863" t="s">
        <v>1078</v>
      </c>
      <c r="I11" s="863" t="s">
        <v>7225</v>
      </c>
      <c r="J11" s="863" t="s">
        <v>2515</v>
      </c>
      <c r="K11" s="857">
        <v>2</v>
      </c>
      <c r="L11" s="865">
        <v>45902</v>
      </c>
      <c r="M11" s="858">
        <v>3</v>
      </c>
      <c r="N11" s="865">
        <v>46144</v>
      </c>
      <c r="O11" s="865">
        <v>46265</v>
      </c>
      <c r="P11" s="846" t="s">
        <v>64</v>
      </c>
      <c r="Q11" s="843"/>
      <c r="R11" s="843"/>
      <c r="S11" s="843"/>
      <c r="T11" s="843"/>
      <c r="U11" s="843"/>
      <c r="V11" s="843"/>
      <c r="W11" s="843"/>
      <c r="X11" s="843"/>
      <c r="Y11" s="843"/>
      <c r="Z11" s="843"/>
    </row>
    <row r="12" spans="1:26" ht="15.75" customHeight="1">
      <c r="A12" s="858">
        <v>11</v>
      </c>
      <c r="B12" s="859" t="s">
        <v>7227</v>
      </c>
      <c r="C12" s="861" t="s">
        <v>3715</v>
      </c>
      <c r="D12" s="863" t="s">
        <v>376</v>
      </c>
      <c r="E12" s="858" t="s">
        <v>1367</v>
      </c>
      <c r="F12" s="858">
        <v>33</v>
      </c>
      <c r="G12" s="858" t="s">
        <v>1035</v>
      </c>
      <c r="H12" s="863" t="s">
        <v>1037</v>
      </c>
      <c r="I12" s="863" t="s">
        <v>7228</v>
      </c>
      <c r="J12" s="863" t="s">
        <v>1028</v>
      </c>
      <c r="K12" s="857">
        <v>2</v>
      </c>
      <c r="L12" s="865">
        <v>45871</v>
      </c>
      <c r="M12" s="858">
        <v>3</v>
      </c>
      <c r="N12" s="865">
        <v>46144</v>
      </c>
      <c r="O12" s="865">
        <v>46265</v>
      </c>
      <c r="P12" s="846" t="s">
        <v>99</v>
      </c>
      <c r="Q12" s="843"/>
      <c r="R12" s="843"/>
      <c r="S12" s="843"/>
      <c r="T12" s="843"/>
      <c r="U12" s="843"/>
      <c r="V12" s="843"/>
      <c r="W12" s="843"/>
      <c r="X12" s="843"/>
      <c r="Y12" s="843"/>
      <c r="Z12" s="843"/>
    </row>
    <row r="13" spans="1:26" ht="15.75" customHeight="1">
      <c r="A13" s="858">
        <v>12</v>
      </c>
      <c r="B13" s="859" t="s">
        <v>1318</v>
      </c>
      <c r="C13" s="861" t="s">
        <v>3721</v>
      </c>
      <c r="D13" s="863" t="s">
        <v>376</v>
      </c>
      <c r="E13" s="858" t="s">
        <v>1367</v>
      </c>
      <c r="F13" s="858">
        <v>42</v>
      </c>
      <c r="G13" s="858" t="s">
        <v>1330</v>
      </c>
      <c r="H13" s="863" t="s">
        <v>1324</v>
      </c>
      <c r="I13" s="863" t="s">
        <v>7229</v>
      </c>
      <c r="J13" s="863" t="s">
        <v>1316</v>
      </c>
      <c r="K13" s="857">
        <v>2</v>
      </c>
      <c r="L13" s="865">
        <v>45902</v>
      </c>
      <c r="M13" s="858">
        <v>3</v>
      </c>
      <c r="N13" s="865">
        <v>46144</v>
      </c>
      <c r="O13" s="865">
        <v>46265</v>
      </c>
      <c r="P13" s="846" t="s">
        <v>7230</v>
      </c>
      <c r="Q13" s="843"/>
      <c r="R13" s="843"/>
      <c r="S13" s="843"/>
      <c r="T13" s="843"/>
      <c r="U13" s="843"/>
      <c r="V13" s="843"/>
      <c r="W13" s="843"/>
      <c r="X13" s="843"/>
      <c r="Y13" s="843"/>
      <c r="Z13" s="843"/>
    </row>
    <row r="14" spans="1:26" ht="15.75" customHeight="1">
      <c r="A14" s="858">
        <v>13</v>
      </c>
      <c r="B14" s="859" t="s">
        <v>1318</v>
      </c>
      <c r="C14" s="861" t="s">
        <v>3726</v>
      </c>
      <c r="D14" s="863" t="s">
        <v>376</v>
      </c>
      <c r="E14" s="858" t="s">
        <v>1367</v>
      </c>
      <c r="F14" s="858">
        <v>27</v>
      </c>
      <c r="G14" s="858" t="s">
        <v>1338</v>
      </c>
      <c r="H14" s="863" t="s">
        <v>1340</v>
      </c>
      <c r="I14" s="863" t="s">
        <v>7229</v>
      </c>
      <c r="J14" s="863" t="s">
        <v>1316</v>
      </c>
      <c r="K14" s="857">
        <v>2</v>
      </c>
      <c r="L14" s="865">
        <v>45902</v>
      </c>
      <c r="M14" s="858">
        <v>3</v>
      </c>
      <c r="N14" s="865">
        <v>46144</v>
      </c>
      <c r="O14" s="865">
        <v>46265</v>
      </c>
      <c r="P14" s="846" t="s">
        <v>7230</v>
      </c>
      <c r="Q14" s="843"/>
      <c r="R14" s="843"/>
      <c r="S14" s="843"/>
      <c r="T14" s="843"/>
      <c r="U14" s="843"/>
      <c r="V14" s="843"/>
      <c r="W14" s="843"/>
      <c r="X14" s="843"/>
      <c r="Y14" s="843"/>
      <c r="Z14" s="843"/>
    </row>
    <row r="15" spans="1:26" ht="15.75" customHeight="1">
      <c r="A15" s="858">
        <v>14</v>
      </c>
      <c r="B15" s="859" t="s">
        <v>1318</v>
      </c>
      <c r="C15" s="861" t="s">
        <v>3735</v>
      </c>
      <c r="D15" s="863" t="s">
        <v>376</v>
      </c>
      <c r="E15" s="858" t="s">
        <v>1367</v>
      </c>
      <c r="F15" s="858">
        <v>25</v>
      </c>
      <c r="G15" s="858" t="s">
        <v>1347</v>
      </c>
      <c r="H15" s="863" t="s">
        <v>1348</v>
      </c>
      <c r="I15" s="863" t="s">
        <v>7229</v>
      </c>
      <c r="J15" s="863" t="s">
        <v>1316</v>
      </c>
      <c r="K15" s="857">
        <v>2</v>
      </c>
      <c r="L15" s="865">
        <v>45902</v>
      </c>
      <c r="M15" s="858">
        <v>3</v>
      </c>
      <c r="N15" s="865">
        <v>46144</v>
      </c>
      <c r="O15" s="865">
        <v>46265</v>
      </c>
      <c r="P15" s="846" t="s">
        <v>7230</v>
      </c>
      <c r="Q15" s="843"/>
      <c r="R15" s="843"/>
      <c r="S15" s="843"/>
      <c r="T15" s="843"/>
      <c r="U15" s="843"/>
      <c r="V15" s="843"/>
      <c r="W15" s="843"/>
      <c r="X15" s="843"/>
      <c r="Y15" s="843"/>
      <c r="Z15" s="843"/>
    </row>
    <row r="16" spans="1:26" ht="15.75" customHeight="1">
      <c r="A16" s="858">
        <v>15</v>
      </c>
      <c r="B16" s="859" t="s">
        <v>1318</v>
      </c>
      <c r="C16" s="861" t="s">
        <v>3746</v>
      </c>
      <c r="D16" s="863" t="s">
        <v>376</v>
      </c>
      <c r="E16" s="858" t="s">
        <v>1367</v>
      </c>
      <c r="F16" s="858">
        <v>35</v>
      </c>
      <c r="G16" s="858" t="s">
        <v>3166</v>
      </c>
      <c r="H16" s="863" t="s">
        <v>3168</v>
      </c>
      <c r="I16" s="863" t="s">
        <v>7229</v>
      </c>
      <c r="J16" s="863" t="s">
        <v>3165</v>
      </c>
      <c r="K16" s="857">
        <v>2</v>
      </c>
      <c r="L16" s="865">
        <v>45902</v>
      </c>
      <c r="M16" s="858">
        <v>3</v>
      </c>
      <c r="N16" s="865">
        <v>46144</v>
      </c>
      <c r="O16" s="865">
        <v>46265</v>
      </c>
      <c r="P16" s="846" t="s">
        <v>7230</v>
      </c>
      <c r="Q16" s="843"/>
      <c r="R16" s="843"/>
      <c r="S16" s="843"/>
      <c r="T16" s="843"/>
      <c r="U16" s="843"/>
      <c r="V16" s="843"/>
      <c r="W16" s="843"/>
      <c r="X16" s="843"/>
      <c r="Y16" s="843"/>
      <c r="Z16" s="843"/>
    </row>
    <row r="17" spans="1:26" ht="15.75" customHeight="1">
      <c r="A17" s="858">
        <v>16</v>
      </c>
      <c r="B17" s="859" t="s">
        <v>7231</v>
      </c>
      <c r="C17" s="861" t="s">
        <v>3565</v>
      </c>
      <c r="D17" s="863" t="s">
        <v>376</v>
      </c>
      <c r="E17" s="858" t="s">
        <v>1367</v>
      </c>
      <c r="F17" s="858">
        <v>31</v>
      </c>
      <c r="G17" s="858" t="s">
        <v>1409</v>
      </c>
      <c r="H17" s="863" t="s">
        <v>1410</v>
      </c>
      <c r="I17" s="863" t="s">
        <v>1242</v>
      </c>
      <c r="J17" s="863" t="s">
        <v>7232</v>
      </c>
      <c r="K17" s="857">
        <v>2</v>
      </c>
      <c r="L17" s="865">
        <v>45887</v>
      </c>
      <c r="M17" s="858">
        <v>3</v>
      </c>
      <c r="N17" s="865">
        <v>46144</v>
      </c>
      <c r="O17" s="865">
        <v>46265</v>
      </c>
      <c r="P17" s="846" t="s">
        <v>7233</v>
      </c>
      <c r="Q17" s="843"/>
      <c r="R17" s="843"/>
      <c r="S17" s="843"/>
      <c r="T17" s="843"/>
      <c r="U17" s="843"/>
      <c r="V17" s="843"/>
      <c r="W17" s="843"/>
      <c r="X17" s="843"/>
      <c r="Y17" s="843"/>
      <c r="Z17" s="843"/>
    </row>
    <row r="18" spans="1:26" ht="15.75" customHeight="1">
      <c r="A18" s="858">
        <v>17</v>
      </c>
      <c r="B18" s="859" t="s">
        <v>7231</v>
      </c>
      <c r="C18" s="861" t="s">
        <v>3590</v>
      </c>
      <c r="D18" s="863" t="s">
        <v>376</v>
      </c>
      <c r="E18" s="858" t="s">
        <v>1367</v>
      </c>
      <c r="F18" s="858">
        <v>23</v>
      </c>
      <c r="G18" s="858" t="s">
        <v>1416</v>
      </c>
      <c r="H18" s="863" t="s">
        <v>1418</v>
      </c>
      <c r="I18" s="863" t="s">
        <v>1242</v>
      </c>
      <c r="J18" s="863" t="s">
        <v>1242</v>
      </c>
      <c r="K18" s="857">
        <v>2</v>
      </c>
      <c r="L18" s="865">
        <v>45895</v>
      </c>
      <c r="M18" s="858">
        <v>3</v>
      </c>
      <c r="N18" s="865">
        <v>46144</v>
      </c>
      <c r="O18" s="865">
        <v>46265</v>
      </c>
      <c r="P18" s="846" t="s">
        <v>7233</v>
      </c>
      <c r="Q18" s="843"/>
      <c r="R18" s="843"/>
      <c r="S18" s="843"/>
      <c r="T18" s="843"/>
      <c r="U18" s="843"/>
      <c r="V18" s="843"/>
      <c r="W18" s="843"/>
      <c r="X18" s="843"/>
      <c r="Y18" s="843"/>
      <c r="Z18" s="843"/>
    </row>
    <row r="19" spans="1:26" ht="15.75" customHeight="1">
      <c r="A19" s="858">
        <v>18</v>
      </c>
      <c r="B19" s="859" t="s">
        <v>2555</v>
      </c>
      <c r="C19" s="861" t="s">
        <v>3670</v>
      </c>
      <c r="D19" s="863" t="s">
        <v>376</v>
      </c>
      <c r="E19" s="858" t="s">
        <v>1367</v>
      </c>
      <c r="F19" s="858">
        <v>31</v>
      </c>
      <c r="G19" s="858" t="s">
        <v>1621</v>
      </c>
      <c r="H19" s="863" t="s">
        <v>1623</v>
      </c>
      <c r="I19" s="863" t="s">
        <v>244</v>
      </c>
      <c r="J19" s="863" t="s">
        <v>1355</v>
      </c>
      <c r="K19" s="857">
        <v>2</v>
      </c>
      <c r="L19" s="865">
        <v>45901</v>
      </c>
      <c r="M19" s="858">
        <v>3</v>
      </c>
      <c r="N19" s="865">
        <v>46144</v>
      </c>
      <c r="O19" s="865">
        <v>46265</v>
      </c>
      <c r="P19" s="846" t="s">
        <v>1976</v>
      </c>
      <c r="Q19" s="843"/>
      <c r="R19" s="843"/>
      <c r="S19" s="843"/>
      <c r="T19" s="843"/>
      <c r="U19" s="843"/>
      <c r="V19" s="843"/>
      <c r="W19" s="843"/>
      <c r="X19" s="843"/>
      <c r="Y19" s="843"/>
      <c r="Z19" s="843"/>
    </row>
    <row r="20" spans="1:26" ht="15.75" customHeight="1">
      <c r="A20" s="843"/>
      <c r="B20" s="844"/>
      <c r="C20" s="845"/>
      <c r="D20" s="846"/>
      <c r="E20" s="843"/>
      <c r="F20" s="843"/>
      <c r="G20" s="843"/>
      <c r="H20" s="846"/>
      <c r="I20" s="846"/>
      <c r="J20" s="846"/>
      <c r="K20" s="847"/>
      <c r="L20" s="848"/>
      <c r="M20" s="843"/>
      <c r="N20" s="843"/>
      <c r="O20" s="843"/>
      <c r="P20" s="846"/>
      <c r="Q20" s="843"/>
      <c r="R20" s="843"/>
      <c r="S20" s="843"/>
      <c r="T20" s="843"/>
      <c r="U20" s="843"/>
      <c r="V20" s="843"/>
      <c r="W20" s="843"/>
      <c r="X20" s="843"/>
      <c r="Y20" s="843"/>
      <c r="Z20" s="843"/>
    </row>
    <row r="21" spans="1:26" ht="15.75" customHeight="1">
      <c r="A21" s="843"/>
      <c r="B21" s="844"/>
      <c r="C21" s="845"/>
      <c r="D21" s="846"/>
      <c r="E21" s="843"/>
      <c r="F21" s="843"/>
      <c r="G21" s="843"/>
      <c r="H21" s="846"/>
      <c r="I21" s="846"/>
      <c r="J21" s="846"/>
      <c r="K21" s="847"/>
      <c r="L21" s="848"/>
      <c r="M21" s="843"/>
      <c r="N21" s="843"/>
      <c r="O21" s="843"/>
      <c r="P21" s="846"/>
      <c r="Q21" s="843"/>
      <c r="R21" s="843"/>
      <c r="S21" s="843"/>
      <c r="T21" s="843"/>
      <c r="U21" s="843"/>
      <c r="V21" s="843"/>
      <c r="W21" s="843"/>
      <c r="X21" s="843"/>
      <c r="Y21" s="843"/>
      <c r="Z21" s="843"/>
    </row>
    <row r="22" spans="1:26" ht="15.75" customHeight="1">
      <c r="A22" s="843"/>
      <c r="B22" s="844"/>
      <c r="C22" s="845"/>
      <c r="D22" s="846"/>
      <c r="E22" s="843"/>
      <c r="F22" s="843"/>
      <c r="G22" s="843"/>
      <c r="H22" s="846"/>
      <c r="I22" s="846"/>
      <c r="J22" s="846"/>
      <c r="K22" s="847"/>
      <c r="L22" s="848"/>
      <c r="M22" s="843"/>
      <c r="N22" s="843"/>
      <c r="O22" s="843"/>
      <c r="P22" s="846"/>
      <c r="Q22" s="843"/>
      <c r="R22" s="843"/>
      <c r="S22" s="843"/>
      <c r="T22" s="843"/>
      <c r="U22" s="843"/>
      <c r="V22" s="843"/>
      <c r="W22" s="843"/>
      <c r="X22" s="843"/>
      <c r="Y22" s="843"/>
      <c r="Z22" s="843"/>
    </row>
    <row r="23" spans="1:26" ht="15.75" customHeight="1">
      <c r="A23" s="843"/>
      <c r="B23" s="844"/>
      <c r="C23" s="845"/>
      <c r="D23" s="846"/>
      <c r="E23" s="843"/>
      <c r="F23" s="843"/>
      <c r="G23" s="843"/>
      <c r="H23" s="846"/>
      <c r="I23" s="846"/>
      <c r="J23" s="846"/>
      <c r="K23" s="847"/>
      <c r="L23" s="848"/>
      <c r="M23" s="843"/>
      <c r="N23" s="843"/>
      <c r="O23" s="843"/>
      <c r="P23" s="846"/>
      <c r="Q23" s="843"/>
      <c r="R23" s="843"/>
      <c r="S23" s="843"/>
      <c r="T23" s="843"/>
      <c r="U23" s="843"/>
      <c r="V23" s="843"/>
      <c r="W23" s="843"/>
      <c r="X23" s="843"/>
      <c r="Y23" s="843"/>
      <c r="Z23" s="843"/>
    </row>
    <row r="24" spans="1:26" ht="30" customHeight="1">
      <c r="A24" s="843"/>
      <c r="B24" s="844"/>
      <c r="C24" s="845"/>
      <c r="D24" s="846"/>
      <c r="E24" s="843"/>
      <c r="F24" s="843"/>
      <c r="G24" s="843"/>
      <c r="H24" s="846"/>
      <c r="I24" s="846"/>
      <c r="J24" s="846"/>
      <c r="K24" s="847"/>
      <c r="L24" s="848"/>
      <c r="M24" s="843"/>
      <c r="N24" s="843"/>
      <c r="O24" s="843"/>
      <c r="P24" s="846"/>
      <c r="Q24" s="843"/>
      <c r="R24" s="843"/>
      <c r="S24" s="843"/>
      <c r="T24" s="843"/>
      <c r="U24" s="843"/>
      <c r="V24" s="843"/>
      <c r="W24" s="843"/>
      <c r="X24" s="843"/>
      <c r="Y24" s="843"/>
      <c r="Z24" s="843"/>
    </row>
    <row r="25" spans="1:26" ht="30" customHeight="1">
      <c r="A25" s="843"/>
      <c r="B25" s="844"/>
      <c r="C25" s="845"/>
      <c r="D25" s="846"/>
      <c r="E25" s="843"/>
      <c r="F25" s="843"/>
      <c r="G25" s="843"/>
      <c r="H25" s="846"/>
      <c r="I25" s="846"/>
      <c r="J25" s="846"/>
      <c r="K25" s="847"/>
      <c r="L25" s="848"/>
      <c r="M25" s="843"/>
      <c r="N25" s="843"/>
      <c r="O25" s="843"/>
      <c r="P25" s="846"/>
      <c r="Q25" s="843"/>
      <c r="R25" s="843"/>
      <c r="S25" s="843"/>
      <c r="T25" s="843"/>
      <c r="U25" s="843"/>
      <c r="V25" s="843"/>
      <c r="W25" s="843"/>
      <c r="X25" s="843"/>
      <c r="Y25" s="843"/>
      <c r="Z25" s="843"/>
    </row>
    <row r="26" spans="1:26" ht="30" customHeight="1">
      <c r="A26" s="843"/>
      <c r="B26" s="844"/>
      <c r="C26" s="845"/>
      <c r="D26" s="846"/>
      <c r="E26" s="843"/>
      <c r="F26" s="843"/>
      <c r="G26" s="843"/>
      <c r="H26" s="846"/>
      <c r="I26" s="846"/>
      <c r="J26" s="846"/>
      <c r="K26" s="847"/>
      <c r="L26" s="848"/>
      <c r="M26" s="843"/>
      <c r="N26" s="843"/>
      <c r="O26" s="843"/>
      <c r="P26" s="846"/>
      <c r="Q26" s="843"/>
      <c r="R26" s="843"/>
      <c r="S26" s="843"/>
      <c r="T26" s="843"/>
      <c r="U26" s="843"/>
      <c r="V26" s="843"/>
      <c r="W26" s="843"/>
      <c r="X26" s="843"/>
      <c r="Y26" s="843"/>
      <c r="Z26" s="843"/>
    </row>
    <row r="27" spans="1:26" ht="15.75" customHeight="1">
      <c r="A27" s="843"/>
      <c r="B27" s="844"/>
      <c r="C27" s="845"/>
      <c r="D27" s="846"/>
      <c r="E27" s="843"/>
      <c r="F27" s="843"/>
      <c r="G27" s="843"/>
      <c r="H27" s="846"/>
      <c r="I27" s="846"/>
      <c r="J27" s="846"/>
      <c r="K27" s="847"/>
      <c r="L27" s="848"/>
      <c r="M27" s="843"/>
      <c r="N27" s="843"/>
      <c r="O27" s="843"/>
      <c r="P27" s="846"/>
      <c r="Q27" s="843"/>
      <c r="R27" s="843"/>
      <c r="S27" s="843"/>
      <c r="T27" s="843"/>
      <c r="U27" s="843"/>
      <c r="V27" s="843"/>
      <c r="W27" s="843"/>
      <c r="X27" s="843"/>
      <c r="Y27" s="843"/>
      <c r="Z27" s="843"/>
    </row>
    <row r="28" spans="1:26" ht="15.75" customHeight="1">
      <c r="A28" s="843"/>
      <c r="B28" s="844"/>
      <c r="C28" s="845"/>
      <c r="D28" s="846"/>
      <c r="E28" s="843"/>
      <c r="F28" s="843"/>
      <c r="G28" s="843"/>
      <c r="H28" s="846"/>
      <c r="I28" s="846"/>
      <c r="J28" s="846"/>
      <c r="K28" s="847"/>
      <c r="L28" s="848"/>
      <c r="M28" s="843"/>
      <c r="N28" s="843"/>
      <c r="O28" s="843"/>
      <c r="P28" s="846"/>
      <c r="Q28" s="843"/>
      <c r="R28" s="843"/>
      <c r="S28" s="843"/>
      <c r="T28" s="843"/>
      <c r="U28" s="843"/>
      <c r="V28" s="843"/>
      <c r="W28" s="843"/>
      <c r="X28" s="843"/>
      <c r="Y28" s="843"/>
      <c r="Z28" s="843"/>
    </row>
    <row r="29" spans="1:26" ht="15.75" customHeight="1">
      <c r="A29" s="843"/>
      <c r="B29" s="844"/>
      <c r="C29" s="845"/>
      <c r="D29" s="846"/>
      <c r="E29" s="843"/>
      <c r="F29" s="843"/>
      <c r="G29" s="843"/>
      <c r="H29" s="846"/>
      <c r="I29" s="846"/>
      <c r="J29" s="846"/>
      <c r="K29" s="847"/>
      <c r="L29" s="848"/>
      <c r="M29" s="843"/>
      <c r="N29" s="843"/>
      <c r="O29" s="843"/>
      <c r="P29" s="846"/>
      <c r="Q29" s="843"/>
      <c r="R29" s="843"/>
      <c r="S29" s="843"/>
      <c r="T29" s="843"/>
      <c r="U29" s="843"/>
      <c r="V29" s="843"/>
      <c r="W29" s="843"/>
      <c r="X29" s="843"/>
      <c r="Y29" s="843"/>
      <c r="Z29" s="843"/>
    </row>
    <row r="30" spans="1:26" ht="15.75" customHeight="1">
      <c r="A30" s="843"/>
      <c r="B30" s="844"/>
      <c r="C30" s="845"/>
      <c r="D30" s="846"/>
      <c r="E30" s="843"/>
      <c r="F30" s="843"/>
      <c r="G30" s="843"/>
      <c r="H30" s="846"/>
      <c r="I30" s="846"/>
      <c r="J30" s="846"/>
      <c r="K30" s="847"/>
      <c r="L30" s="848"/>
      <c r="M30" s="843"/>
      <c r="N30" s="843"/>
      <c r="O30" s="843"/>
      <c r="P30" s="846"/>
      <c r="Q30" s="843"/>
      <c r="R30" s="843"/>
      <c r="S30" s="843"/>
      <c r="T30" s="843"/>
      <c r="U30" s="843"/>
      <c r="V30" s="843"/>
      <c r="W30" s="843"/>
      <c r="X30" s="843"/>
      <c r="Y30" s="843"/>
      <c r="Z30" s="843"/>
    </row>
    <row r="31" spans="1:26" ht="15.75" customHeight="1">
      <c r="A31" s="843"/>
      <c r="B31" s="844"/>
      <c r="C31" s="845"/>
      <c r="D31" s="846"/>
      <c r="E31" s="843"/>
      <c r="F31" s="843"/>
      <c r="G31" s="843"/>
      <c r="H31" s="846"/>
      <c r="I31" s="846"/>
      <c r="J31" s="846"/>
      <c r="K31" s="847"/>
      <c r="L31" s="848"/>
      <c r="M31" s="843"/>
      <c r="N31" s="843"/>
      <c r="O31" s="843"/>
      <c r="P31" s="846"/>
      <c r="Q31" s="843"/>
      <c r="R31" s="843"/>
      <c r="S31" s="843"/>
      <c r="T31" s="843"/>
      <c r="U31" s="843"/>
      <c r="V31" s="843"/>
      <c r="W31" s="843"/>
      <c r="X31" s="843"/>
      <c r="Y31" s="843"/>
      <c r="Z31" s="843"/>
    </row>
    <row r="32" spans="1:26" ht="15.75" customHeight="1">
      <c r="A32" s="843"/>
      <c r="B32" s="844"/>
      <c r="C32" s="845"/>
      <c r="D32" s="846"/>
      <c r="E32" s="843"/>
      <c r="F32" s="843"/>
      <c r="G32" s="843"/>
      <c r="H32" s="846"/>
      <c r="I32" s="846"/>
      <c r="J32" s="846"/>
      <c r="K32" s="847"/>
      <c r="L32" s="848"/>
      <c r="M32" s="843"/>
      <c r="N32" s="843"/>
      <c r="O32" s="843"/>
      <c r="P32" s="846"/>
      <c r="Q32" s="843"/>
      <c r="R32" s="843"/>
      <c r="S32" s="843"/>
      <c r="T32" s="843"/>
      <c r="U32" s="843"/>
      <c r="V32" s="843"/>
      <c r="W32" s="843"/>
      <c r="X32" s="843"/>
      <c r="Y32" s="843"/>
      <c r="Z32" s="843"/>
    </row>
    <row r="33" spans="1:26" ht="15.75" customHeight="1">
      <c r="A33" s="843"/>
      <c r="B33" s="844"/>
      <c r="C33" s="845"/>
      <c r="D33" s="846"/>
      <c r="E33" s="843"/>
      <c r="F33" s="843"/>
      <c r="G33" s="843"/>
      <c r="H33" s="846"/>
      <c r="I33" s="846"/>
      <c r="J33" s="846"/>
      <c r="K33" s="847"/>
      <c r="L33" s="848"/>
      <c r="M33" s="843"/>
      <c r="N33" s="843"/>
      <c r="O33" s="843"/>
      <c r="P33" s="846"/>
      <c r="Q33" s="843"/>
      <c r="R33" s="843"/>
      <c r="S33" s="843"/>
      <c r="T33" s="843"/>
      <c r="U33" s="843"/>
      <c r="V33" s="843"/>
      <c r="W33" s="843"/>
      <c r="X33" s="843"/>
      <c r="Y33" s="843"/>
      <c r="Z33" s="843"/>
    </row>
    <row r="34" spans="1:26" ht="15.75" customHeight="1">
      <c r="A34" s="843"/>
      <c r="B34" s="844"/>
      <c r="C34" s="845"/>
      <c r="D34" s="846"/>
      <c r="E34" s="843"/>
      <c r="F34" s="843"/>
      <c r="G34" s="843"/>
      <c r="H34" s="846"/>
      <c r="I34" s="846"/>
      <c r="J34" s="846"/>
      <c r="K34" s="847"/>
      <c r="L34" s="848"/>
      <c r="M34" s="843"/>
      <c r="N34" s="843"/>
      <c r="O34" s="843"/>
      <c r="P34" s="846"/>
      <c r="Q34" s="843"/>
      <c r="R34" s="843"/>
      <c r="S34" s="843"/>
      <c r="T34" s="843"/>
      <c r="U34" s="843"/>
      <c r="V34" s="843"/>
      <c r="W34" s="843"/>
      <c r="X34" s="843"/>
      <c r="Y34" s="843"/>
      <c r="Z34" s="843"/>
    </row>
    <row r="35" spans="1:26" ht="15.75" customHeight="1">
      <c r="A35" s="843"/>
      <c r="B35" s="844"/>
      <c r="C35" s="845"/>
      <c r="D35" s="846"/>
      <c r="E35" s="843"/>
      <c r="F35" s="843"/>
      <c r="G35" s="843"/>
      <c r="H35" s="846"/>
      <c r="I35" s="846"/>
      <c r="J35" s="846"/>
      <c r="K35" s="847"/>
      <c r="L35" s="848"/>
      <c r="M35" s="843"/>
      <c r="N35" s="843"/>
      <c r="O35" s="843"/>
      <c r="P35" s="846"/>
      <c r="Q35" s="843"/>
      <c r="R35" s="843"/>
      <c r="S35" s="843"/>
      <c r="T35" s="843"/>
      <c r="U35" s="843"/>
      <c r="V35" s="843"/>
      <c r="W35" s="843"/>
      <c r="X35" s="843"/>
      <c r="Y35" s="843"/>
      <c r="Z35" s="843"/>
    </row>
    <row r="36" spans="1:26" ht="15.75" customHeight="1">
      <c r="A36" s="843"/>
      <c r="B36" s="844"/>
      <c r="C36" s="845"/>
      <c r="D36" s="846"/>
      <c r="E36" s="843"/>
      <c r="F36" s="843"/>
      <c r="G36" s="843"/>
      <c r="H36" s="846"/>
      <c r="I36" s="846"/>
      <c r="J36" s="846"/>
      <c r="K36" s="847"/>
      <c r="L36" s="848"/>
      <c r="M36" s="843"/>
      <c r="N36" s="843"/>
      <c r="O36" s="843"/>
      <c r="P36" s="846"/>
      <c r="Q36" s="843"/>
      <c r="R36" s="843"/>
      <c r="S36" s="843"/>
      <c r="T36" s="843"/>
      <c r="U36" s="843"/>
      <c r="V36" s="843"/>
      <c r="W36" s="843"/>
      <c r="X36" s="843"/>
      <c r="Y36" s="843"/>
      <c r="Z36" s="843"/>
    </row>
    <row r="37" spans="1:26" ht="15.75" customHeight="1">
      <c r="A37" s="843"/>
      <c r="B37" s="844"/>
      <c r="C37" s="845"/>
      <c r="D37" s="846"/>
      <c r="E37" s="843"/>
      <c r="F37" s="843"/>
      <c r="G37" s="843"/>
      <c r="H37" s="846"/>
      <c r="I37" s="846"/>
      <c r="J37" s="846"/>
      <c r="K37" s="847"/>
      <c r="L37" s="848"/>
      <c r="M37" s="843"/>
      <c r="N37" s="843"/>
      <c r="O37" s="843"/>
      <c r="P37" s="846"/>
      <c r="Q37" s="843"/>
      <c r="R37" s="843"/>
      <c r="S37" s="843"/>
      <c r="T37" s="843"/>
      <c r="U37" s="843"/>
      <c r="V37" s="843"/>
      <c r="W37" s="843"/>
      <c r="X37" s="843"/>
      <c r="Y37" s="843"/>
      <c r="Z37" s="843"/>
    </row>
    <row r="38" spans="1:26" ht="15.75" customHeight="1">
      <c r="A38" s="843"/>
      <c r="B38" s="844"/>
      <c r="C38" s="845"/>
      <c r="D38" s="846"/>
      <c r="E38" s="843"/>
      <c r="F38" s="843"/>
      <c r="G38" s="843"/>
      <c r="H38" s="846"/>
      <c r="I38" s="846"/>
      <c r="J38" s="846"/>
      <c r="K38" s="847"/>
      <c r="L38" s="848"/>
      <c r="M38" s="843"/>
      <c r="N38" s="843"/>
      <c r="O38" s="843"/>
      <c r="P38" s="846"/>
      <c r="Q38" s="843"/>
      <c r="R38" s="843"/>
      <c r="S38" s="843"/>
      <c r="T38" s="843"/>
      <c r="U38" s="843"/>
      <c r="V38" s="843"/>
      <c r="W38" s="843"/>
      <c r="X38" s="843"/>
      <c r="Y38" s="843"/>
      <c r="Z38" s="843"/>
    </row>
    <row r="39" spans="1:26" ht="15.75" customHeight="1">
      <c r="A39" s="843"/>
      <c r="B39" s="844"/>
      <c r="C39" s="845"/>
      <c r="D39" s="846"/>
      <c r="E39" s="843"/>
      <c r="F39" s="843"/>
      <c r="G39" s="843"/>
      <c r="H39" s="846"/>
      <c r="I39" s="846"/>
      <c r="J39" s="846"/>
      <c r="K39" s="847"/>
      <c r="L39" s="848"/>
      <c r="M39" s="843"/>
      <c r="N39" s="843"/>
      <c r="O39" s="843"/>
      <c r="P39" s="846"/>
      <c r="Q39" s="843"/>
      <c r="R39" s="843"/>
      <c r="S39" s="843"/>
      <c r="T39" s="843"/>
      <c r="U39" s="843"/>
      <c r="V39" s="843"/>
      <c r="W39" s="843"/>
      <c r="X39" s="843"/>
      <c r="Y39" s="843"/>
      <c r="Z39" s="843"/>
    </row>
    <row r="40" spans="1:26" ht="15.75" customHeight="1">
      <c r="A40" s="843"/>
      <c r="B40" s="844"/>
      <c r="C40" s="845"/>
      <c r="D40" s="846"/>
      <c r="E40" s="843"/>
      <c r="F40" s="843"/>
      <c r="G40" s="843"/>
      <c r="H40" s="846"/>
      <c r="I40" s="846"/>
      <c r="J40" s="846"/>
      <c r="K40" s="847"/>
      <c r="L40" s="848"/>
      <c r="M40" s="843"/>
      <c r="N40" s="843"/>
      <c r="O40" s="843"/>
      <c r="P40" s="846"/>
      <c r="Q40" s="843"/>
      <c r="R40" s="843"/>
      <c r="S40" s="843"/>
      <c r="T40" s="843"/>
      <c r="U40" s="843"/>
      <c r="V40" s="843"/>
      <c r="W40" s="843"/>
      <c r="X40" s="843"/>
      <c r="Y40" s="843"/>
      <c r="Z40" s="843"/>
    </row>
    <row r="41" spans="1:26" ht="15.75" customHeight="1">
      <c r="A41" s="843"/>
      <c r="B41" s="844"/>
      <c r="C41" s="845"/>
      <c r="D41" s="846"/>
      <c r="E41" s="843"/>
      <c r="F41" s="843"/>
      <c r="G41" s="843"/>
      <c r="H41" s="846"/>
      <c r="I41" s="846"/>
      <c r="J41" s="846"/>
      <c r="K41" s="847"/>
      <c r="L41" s="848"/>
      <c r="M41" s="843"/>
      <c r="N41" s="843"/>
      <c r="O41" s="843"/>
      <c r="P41" s="846"/>
      <c r="Q41" s="843"/>
      <c r="R41" s="843"/>
      <c r="S41" s="843"/>
      <c r="T41" s="843"/>
      <c r="U41" s="843"/>
      <c r="V41" s="843"/>
      <c r="W41" s="843"/>
      <c r="X41" s="843"/>
      <c r="Y41" s="843"/>
      <c r="Z41" s="843"/>
    </row>
    <row r="42" spans="1:26" ht="15.75" customHeight="1">
      <c r="A42" s="843"/>
      <c r="B42" s="844"/>
      <c r="C42" s="845"/>
      <c r="D42" s="846"/>
      <c r="E42" s="843"/>
      <c r="F42" s="843"/>
      <c r="G42" s="843"/>
      <c r="H42" s="846"/>
      <c r="I42" s="846"/>
      <c r="J42" s="846"/>
      <c r="K42" s="847"/>
      <c r="L42" s="848"/>
      <c r="M42" s="843"/>
      <c r="N42" s="843"/>
      <c r="O42" s="843"/>
      <c r="P42" s="846"/>
      <c r="Q42" s="843"/>
      <c r="R42" s="843"/>
      <c r="S42" s="843"/>
      <c r="T42" s="843"/>
      <c r="U42" s="843"/>
      <c r="V42" s="843"/>
      <c r="W42" s="843"/>
      <c r="X42" s="843"/>
      <c r="Y42" s="843"/>
      <c r="Z42" s="843"/>
    </row>
    <row r="43" spans="1:26" ht="15.75" customHeight="1">
      <c r="A43" s="843"/>
      <c r="B43" s="844"/>
      <c r="C43" s="845"/>
      <c r="D43" s="846"/>
      <c r="E43" s="843"/>
      <c r="F43" s="843"/>
      <c r="G43" s="843"/>
      <c r="H43" s="846"/>
      <c r="I43" s="846"/>
      <c r="J43" s="846"/>
      <c r="K43" s="847"/>
      <c r="L43" s="848"/>
      <c r="M43" s="843"/>
      <c r="N43" s="843"/>
      <c r="O43" s="843"/>
      <c r="P43" s="846"/>
      <c r="Q43" s="843"/>
      <c r="R43" s="843"/>
      <c r="S43" s="843"/>
      <c r="T43" s="843"/>
      <c r="U43" s="843"/>
      <c r="V43" s="843"/>
      <c r="W43" s="843"/>
      <c r="X43" s="843"/>
      <c r="Y43" s="843"/>
      <c r="Z43" s="843"/>
    </row>
    <row r="44" spans="1:26" ht="15.75" customHeight="1">
      <c r="A44" s="843"/>
      <c r="B44" s="844"/>
      <c r="C44" s="845"/>
      <c r="D44" s="846"/>
      <c r="E44" s="843"/>
      <c r="F44" s="843"/>
      <c r="G44" s="843"/>
      <c r="H44" s="846"/>
      <c r="I44" s="846"/>
      <c r="J44" s="846"/>
      <c r="K44" s="847"/>
      <c r="L44" s="848"/>
      <c r="M44" s="843"/>
      <c r="N44" s="843"/>
      <c r="O44" s="843"/>
      <c r="P44" s="846"/>
      <c r="Q44" s="843"/>
      <c r="R44" s="843"/>
      <c r="S44" s="843"/>
      <c r="T44" s="843"/>
      <c r="U44" s="843"/>
      <c r="V44" s="843"/>
      <c r="W44" s="843"/>
      <c r="X44" s="843"/>
      <c r="Y44" s="843"/>
      <c r="Z44" s="843"/>
    </row>
    <row r="45" spans="1:26" ht="15.75" customHeight="1">
      <c r="A45" s="843"/>
      <c r="B45" s="844"/>
      <c r="C45" s="845"/>
      <c r="D45" s="846"/>
      <c r="E45" s="843"/>
      <c r="F45" s="843"/>
      <c r="G45" s="843"/>
      <c r="H45" s="846"/>
      <c r="I45" s="846"/>
      <c r="J45" s="846"/>
      <c r="K45" s="847"/>
      <c r="L45" s="848"/>
      <c r="M45" s="843"/>
      <c r="N45" s="843"/>
      <c r="O45" s="843"/>
      <c r="P45" s="846"/>
      <c r="Q45" s="843"/>
      <c r="R45" s="843"/>
      <c r="S45" s="843"/>
      <c r="T45" s="843"/>
      <c r="U45" s="843"/>
      <c r="V45" s="843"/>
      <c r="W45" s="843"/>
      <c r="X45" s="843"/>
      <c r="Y45" s="843"/>
      <c r="Z45" s="843"/>
    </row>
    <row r="46" spans="1:26" ht="15.75" customHeight="1">
      <c r="A46" s="843"/>
      <c r="B46" s="844"/>
      <c r="C46" s="845"/>
      <c r="D46" s="846"/>
      <c r="E46" s="843"/>
      <c r="F46" s="843"/>
      <c r="G46" s="843"/>
      <c r="H46" s="846"/>
      <c r="I46" s="846"/>
      <c r="J46" s="846"/>
      <c r="K46" s="847"/>
      <c r="L46" s="848"/>
      <c r="M46" s="843"/>
      <c r="N46" s="843"/>
      <c r="O46" s="843"/>
      <c r="P46" s="846"/>
      <c r="Q46" s="843"/>
      <c r="R46" s="843"/>
      <c r="S46" s="843"/>
      <c r="T46" s="843"/>
      <c r="U46" s="843"/>
      <c r="V46" s="843"/>
      <c r="W46" s="843"/>
      <c r="X46" s="843"/>
      <c r="Y46" s="843"/>
      <c r="Z46" s="843"/>
    </row>
    <row r="47" spans="1:26" ht="15.75" customHeight="1">
      <c r="A47" s="843"/>
      <c r="B47" s="844"/>
      <c r="C47" s="845"/>
      <c r="D47" s="846"/>
      <c r="E47" s="843"/>
      <c r="F47" s="843"/>
      <c r="G47" s="843"/>
      <c r="H47" s="846"/>
      <c r="I47" s="846"/>
      <c r="J47" s="846"/>
      <c r="K47" s="847"/>
      <c r="L47" s="848"/>
      <c r="M47" s="843"/>
      <c r="N47" s="843"/>
      <c r="O47" s="843"/>
      <c r="P47" s="846"/>
      <c r="Q47" s="843"/>
      <c r="R47" s="843"/>
      <c r="S47" s="843"/>
      <c r="T47" s="843"/>
      <c r="U47" s="843"/>
      <c r="V47" s="843"/>
      <c r="W47" s="843"/>
      <c r="X47" s="843"/>
      <c r="Y47" s="843"/>
      <c r="Z47" s="843"/>
    </row>
    <row r="48" spans="1:26" ht="15.75" customHeight="1">
      <c r="A48" s="843"/>
      <c r="B48" s="844"/>
      <c r="C48" s="845"/>
      <c r="D48" s="846"/>
      <c r="E48" s="843"/>
      <c r="F48" s="843"/>
      <c r="G48" s="843"/>
      <c r="H48" s="846"/>
      <c r="I48" s="846"/>
      <c r="J48" s="846"/>
      <c r="K48" s="847"/>
      <c r="L48" s="848"/>
      <c r="M48" s="843"/>
      <c r="N48" s="843"/>
      <c r="O48" s="843"/>
      <c r="P48" s="846"/>
      <c r="Q48" s="843"/>
      <c r="R48" s="843"/>
      <c r="S48" s="843"/>
      <c r="T48" s="843"/>
      <c r="U48" s="843"/>
      <c r="V48" s="843"/>
      <c r="W48" s="843"/>
      <c r="X48" s="843"/>
      <c r="Y48" s="843"/>
      <c r="Z48" s="843"/>
    </row>
    <row r="49" spans="1:26" ht="15.75" customHeight="1">
      <c r="A49" s="843"/>
      <c r="B49" s="844"/>
      <c r="C49" s="845"/>
      <c r="D49" s="846"/>
      <c r="E49" s="843"/>
      <c r="F49" s="843"/>
      <c r="G49" s="843"/>
      <c r="H49" s="846"/>
      <c r="I49" s="846"/>
      <c r="J49" s="846"/>
      <c r="K49" s="847"/>
      <c r="L49" s="848"/>
      <c r="M49" s="843"/>
      <c r="N49" s="843"/>
      <c r="O49" s="843"/>
      <c r="P49" s="846"/>
      <c r="Q49" s="843"/>
      <c r="R49" s="843"/>
      <c r="S49" s="843"/>
      <c r="T49" s="843"/>
      <c r="U49" s="843"/>
      <c r="V49" s="843"/>
      <c r="W49" s="843"/>
      <c r="X49" s="843"/>
      <c r="Y49" s="843"/>
      <c r="Z49" s="843"/>
    </row>
    <row r="50" spans="1:26" ht="15.75" customHeight="1">
      <c r="A50" s="843"/>
      <c r="B50" s="844"/>
      <c r="C50" s="845"/>
      <c r="D50" s="846"/>
      <c r="E50" s="843"/>
      <c r="F50" s="843"/>
      <c r="G50" s="843"/>
      <c r="H50" s="846"/>
      <c r="I50" s="846"/>
      <c r="J50" s="846"/>
      <c r="K50" s="847"/>
      <c r="L50" s="848"/>
      <c r="M50" s="843"/>
      <c r="N50" s="843"/>
      <c r="O50" s="843"/>
      <c r="P50" s="846"/>
      <c r="Q50" s="843"/>
      <c r="R50" s="843"/>
      <c r="S50" s="843"/>
      <c r="T50" s="843"/>
      <c r="U50" s="843"/>
      <c r="V50" s="843"/>
      <c r="W50" s="843"/>
      <c r="X50" s="843"/>
      <c r="Y50" s="843"/>
      <c r="Z50" s="843"/>
    </row>
    <row r="51" spans="1:26" ht="15.75" customHeight="1">
      <c r="A51" s="843"/>
      <c r="B51" s="844"/>
      <c r="C51" s="845"/>
      <c r="D51" s="846"/>
      <c r="E51" s="843"/>
      <c r="F51" s="843"/>
      <c r="G51" s="843"/>
      <c r="H51" s="846"/>
      <c r="I51" s="846"/>
      <c r="J51" s="846"/>
      <c r="K51" s="847"/>
      <c r="L51" s="848"/>
      <c r="M51" s="843"/>
      <c r="N51" s="843"/>
      <c r="O51" s="843"/>
      <c r="P51" s="846"/>
      <c r="Q51" s="843"/>
      <c r="R51" s="843"/>
      <c r="S51" s="843"/>
      <c r="T51" s="843"/>
      <c r="U51" s="843"/>
      <c r="V51" s="843"/>
      <c r="W51" s="843"/>
      <c r="X51" s="843"/>
      <c r="Y51" s="843"/>
      <c r="Z51" s="843"/>
    </row>
    <row r="52" spans="1:26" ht="15.75" customHeight="1">
      <c r="A52" s="843"/>
      <c r="B52" s="844"/>
      <c r="C52" s="845"/>
      <c r="D52" s="846"/>
      <c r="E52" s="843"/>
      <c r="F52" s="843"/>
      <c r="G52" s="843"/>
      <c r="H52" s="846"/>
      <c r="I52" s="846"/>
      <c r="J52" s="846"/>
      <c r="K52" s="847"/>
      <c r="L52" s="848"/>
      <c r="M52" s="843"/>
      <c r="N52" s="843"/>
      <c r="O52" s="843"/>
      <c r="P52" s="846"/>
      <c r="Q52" s="843"/>
      <c r="R52" s="843"/>
      <c r="S52" s="843"/>
      <c r="T52" s="843"/>
      <c r="U52" s="843"/>
      <c r="V52" s="843"/>
      <c r="W52" s="843"/>
      <c r="X52" s="843"/>
      <c r="Y52" s="843"/>
      <c r="Z52" s="843"/>
    </row>
    <row r="53" spans="1:26" ht="15.75" customHeight="1">
      <c r="A53" s="843"/>
      <c r="B53" s="844"/>
      <c r="C53" s="845"/>
      <c r="D53" s="846"/>
      <c r="E53" s="843"/>
      <c r="F53" s="843"/>
      <c r="G53" s="843"/>
      <c r="H53" s="846"/>
      <c r="I53" s="846"/>
      <c r="J53" s="846"/>
      <c r="K53" s="847"/>
      <c r="L53" s="848"/>
      <c r="M53" s="843"/>
      <c r="N53" s="843"/>
      <c r="O53" s="843"/>
      <c r="P53" s="846"/>
      <c r="Q53" s="843"/>
      <c r="R53" s="843"/>
      <c r="S53" s="843"/>
      <c r="T53" s="843"/>
      <c r="U53" s="843"/>
      <c r="V53" s="843"/>
      <c r="W53" s="843"/>
      <c r="X53" s="843"/>
      <c r="Y53" s="843"/>
      <c r="Z53" s="843"/>
    </row>
    <row r="54" spans="1:26" ht="15.75" customHeight="1">
      <c r="A54" s="843"/>
      <c r="B54" s="844"/>
      <c r="C54" s="845"/>
      <c r="D54" s="846"/>
      <c r="E54" s="843"/>
      <c r="F54" s="843"/>
      <c r="G54" s="843"/>
      <c r="H54" s="846"/>
      <c r="I54" s="846"/>
      <c r="J54" s="846"/>
      <c r="K54" s="847"/>
      <c r="L54" s="848"/>
      <c r="M54" s="843"/>
      <c r="N54" s="843"/>
      <c r="O54" s="843"/>
      <c r="P54" s="846"/>
      <c r="Q54" s="843"/>
      <c r="R54" s="843"/>
      <c r="S54" s="843"/>
      <c r="T54" s="843"/>
      <c r="U54" s="843"/>
      <c r="V54" s="843"/>
      <c r="W54" s="843"/>
      <c r="X54" s="843"/>
      <c r="Y54" s="843"/>
      <c r="Z54" s="843"/>
    </row>
    <row r="55" spans="1:26" ht="15.75" customHeight="1">
      <c r="A55" s="843"/>
      <c r="B55" s="844"/>
      <c r="C55" s="845"/>
      <c r="D55" s="846"/>
      <c r="E55" s="843"/>
      <c r="F55" s="843"/>
      <c r="G55" s="843"/>
      <c r="H55" s="846"/>
      <c r="I55" s="846"/>
      <c r="J55" s="846"/>
      <c r="K55" s="847"/>
      <c r="L55" s="848"/>
      <c r="M55" s="843"/>
      <c r="N55" s="843"/>
      <c r="O55" s="843"/>
      <c r="P55" s="846"/>
      <c r="Q55" s="843"/>
      <c r="R55" s="843"/>
      <c r="S55" s="843"/>
      <c r="T55" s="843"/>
      <c r="U55" s="843"/>
      <c r="V55" s="843"/>
      <c r="W55" s="843"/>
      <c r="X55" s="843"/>
      <c r="Y55" s="843"/>
      <c r="Z55" s="843"/>
    </row>
    <row r="56" spans="1:26" ht="15.75" customHeight="1">
      <c r="A56" s="843"/>
      <c r="B56" s="844"/>
      <c r="C56" s="845"/>
      <c r="D56" s="846"/>
      <c r="E56" s="843"/>
      <c r="F56" s="843"/>
      <c r="G56" s="843"/>
      <c r="H56" s="846"/>
      <c r="I56" s="846"/>
      <c r="J56" s="846"/>
      <c r="K56" s="847"/>
      <c r="L56" s="848"/>
      <c r="M56" s="843"/>
      <c r="N56" s="843"/>
      <c r="O56" s="843"/>
      <c r="P56" s="846"/>
      <c r="Q56" s="843"/>
      <c r="R56" s="843"/>
      <c r="S56" s="843"/>
      <c r="T56" s="843"/>
      <c r="U56" s="843"/>
      <c r="V56" s="843"/>
      <c r="W56" s="843"/>
      <c r="X56" s="843"/>
      <c r="Y56" s="843"/>
      <c r="Z56" s="843"/>
    </row>
    <row r="57" spans="1:26" ht="15.75" customHeight="1">
      <c r="A57" s="843"/>
      <c r="B57" s="844"/>
      <c r="C57" s="845"/>
      <c r="D57" s="846"/>
      <c r="E57" s="843"/>
      <c r="F57" s="843"/>
      <c r="G57" s="843"/>
      <c r="H57" s="846"/>
      <c r="I57" s="846"/>
      <c r="J57" s="846"/>
      <c r="K57" s="847"/>
      <c r="L57" s="848"/>
      <c r="M57" s="843"/>
      <c r="N57" s="843"/>
      <c r="O57" s="843"/>
      <c r="P57" s="846"/>
      <c r="Q57" s="843"/>
      <c r="R57" s="843"/>
      <c r="S57" s="843"/>
      <c r="T57" s="843"/>
      <c r="U57" s="843"/>
      <c r="V57" s="843"/>
      <c r="W57" s="843"/>
      <c r="X57" s="843"/>
      <c r="Y57" s="843"/>
      <c r="Z57" s="843"/>
    </row>
    <row r="58" spans="1:26" ht="15.75" customHeight="1">
      <c r="A58" s="843"/>
      <c r="B58" s="844"/>
      <c r="C58" s="845"/>
      <c r="D58" s="846"/>
      <c r="E58" s="843"/>
      <c r="F58" s="843"/>
      <c r="G58" s="843"/>
      <c r="H58" s="846"/>
      <c r="I58" s="846"/>
      <c r="J58" s="846"/>
      <c r="K58" s="847"/>
      <c r="L58" s="848"/>
      <c r="M58" s="843"/>
      <c r="N58" s="843"/>
      <c r="O58" s="843"/>
      <c r="P58" s="846"/>
      <c r="Q58" s="843"/>
      <c r="R58" s="843"/>
      <c r="S58" s="843"/>
      <c r="T58" s="843"/>
      <c r="U58" s="843"/>
      <c r="V58" s="843"/>
      <c r="W58" s="843"/>
      <c r="X58" s="843"/>
      <c r="Y58" s="843"/>
      <c r="Z58" s="843"/>
    </row>
    <row r="59" spans="1:26" ht="15.75" customHeight="1">
      <c r="A59" s="843"/>
      <c r="B59" s="844"/>
      <c r="C59" s="845"/>
      <c r="D59" s="846"/>
      <c r="E59" s="843"/>
      <c r="F59" s="843"/>
      <c r="G59" s="843"/>
      <c r="H59" s="846"/>
      <c r="I59" s="846"/>
      <c r="J59" s="846"/>
      <c r="K59" s="847"/>
      <c r="L59" s="848"/>
      <c r="M59" s="843"/>
      <c r="N59" s="843"/>
      <c r="O59" s="843"/>
      <c r="P59" s="846"/>
      <c r="Q59" s="843"/>
      <c r="R59" s="843"/>
      <c r="S59" s="843"/>
      <c r="T59" s="843"/>
      <c r="U59" s="843"/>
      <c r="V59" s="843"/>
      <c r="W59" s="843"/>
      <c r="X59" s="843"/>
      <c r="Y59" s="843"/>
      <c r="Z59" s="843"/>
    </row>
    <row r="60" spans="1:26" ht="15.75" customHeight="1">
      <c r="A60" s="843"/>
      <c r="B60" s="844"/>
      <c r="C60" s="845"/>
      <c r="D60" s="846"/>
      <c r="E60" s="843"/>
      <c r="F60" s="843"/>
      <c r="G60" s="843"/>
      <c r="H60" s="846"/>
      <c r="I60" s="846"/>
      <c r="J60" s="846"/>
      <c r="K60" s="847"/>
      <c r="L60" s="848"/>
      <c r="M60" s="843"/>
      <c r="N60" s="843"/>
      <c r="O60" s="843"/>
      <c r="P60" s="846"/>
      <c r="Q60" s="843"/>
      <c r="R60" s="843"/>
      <c r="S60" s="843"/>
      <c r="T60" s="843"/>
      <c r="U60" s="843"/>
      <c r="V60" s="843"/>
      <c r="W60" s="843"/>
      <c r="X60" s="843"/>
      <c r="Y60" s="843"/>
      <c r="Z60" s="843"/>
    </row>
    <row r="61" spans="1:26" ht="15.75" customHeight="1">
      <c r="A61" s="843"/>
      <c r="B61" s="844"/>
      <c r="C61" s="845"/>
      <c r="D61" s="846"/>
      <c r="E61" s="843"/>
      <c r="F61" s="843"/>
      <c r="G61" s="843"/>
      <c r="H61" s="846"/>
      <c r="I61" s="846"/>
      <c r="J61" s="846"/>
      <c r="K61" s="847"/>
      <c r="L61" s="848"/>
      <c r="M61" s="843"/>
      <c r="N61" s="843"/>
      <c r="O61" s="843"/>
      <c r="P61" s="846"/>
      <c r="Q61" s="843"/>
      <c r="R61" s="843"/>
      <c r="S61" s="843"/>
      <c r="T61" s="843"/>
      <c r="U61" s="843"/>
      <c r="V61" s="843"/>
      <c r="W61" s="843"/>
      <c r="X61" s="843"/>
      <c r="Y61" s="843"/>
      <c r="Z61" s="843"/>
    </row>
    <row r="62" spans="1:26" ht="15.75" customHeight="1">
      <c r="A62" s="843"/>
      <c r="B62" s="844"/>
      <c r="C62" s="845"/>
      <c r="D62" s="846"/>
      <c r="E62" s="843"/>
      <c r="F62" s="843"/>
      <c r="G62" s="843"/>
      <c r="H62" s="846"/>
      <c r="I62" s="846"/>
      <c r="J62" s="846"/>
      <c r="K62" s="847"/>
      <c r="L62" s="848"/>
      <c r="M62" s="843"/>
      <c r="N62" s="843"/>
      <c r="O62" s="843"/>
      <c r="P62" s="846"/>
      <c r="Q62" s="843"/>
      <c r="R62" s="843"/>
      <c r="S62" s="843"/>
      <c r="T62" s="843"/>
      <c r="U62" s="843"/>
      <c r="V62" s="843"/>
      <c r="W62" s="843"/>
      <c r="X62" s="843"/>
      <c r="Y62" s="843"/>
      <c r="Z62" s="843"/>
    </row>
    <row r="63" spans="1:26" ht="15.75" customHeight="1">
      <c r="A63" s="843"/>
      <c r="B63" s="844"/>
      <c r="C63" s="845"/>
      <c r="D63" s="846"/>
      <c r="E63" s="843"/>
      <c r="F63" s="843"/>
      <c r="G63" s="843"/>
      <c r="H63" s="846"/>
      <c r="I63" s="846"/>
      <c r="J63" s="846"/>
      <c r="K63" s="847"/>
      <c r="L63" s="848"/>
      <c r="M63" s="843"/>
      <c r="N63" s="843"/>
      <c r="O63" s="843"/>
      <c r="P63" s="846"/>
      <c r="Q63" s="843"/>
      <c r="R63" s="843"/>
      <c r="S63" s="843"/>
      <c r="T63" s="843"/>
      <c r="U63" s="843"/>
      <c r="V63" s="843"/>
      <c r="W63" s="843"/>
      <c r="X63" s="843"/>
      <c r="Y63" s="843"/>
      <c r="Z63" s="843"/>
    </row>
    <row r="64" spans="1:26" ht="15.75" customHeight="1">
      <c r="A64" s="843"/>
      <c r="B64" s="844"/>
      <c r="C64" s="845"/>
      <c r="D64" s="846"/>
      <c r="E64" s="843"/>
      <c r="F64" s="843"/>
      <c r="G64" s="843"/>
      <c r="H64" s="846"/>
      <c r="I64" s="846"/>
      <c r="J64" s="846"/>
      <c r="K64" s="847"/>
      <c r="L64" s="848"/>
      <c r="M64" s="843"/>
      <c r="N64" s="843"/>
      <c r="O64" s="843"/>
      <c r="P64" s="846"/>
      <c r="Q64" s="843"/>
      <c r="R64" s="843"/>
      <c r="S64" s="843"/>
      <c r="T64" s="843"/>
      <c r="U64" s="843"/>
      <c r="V64" s="843"/>
      <c r="W64" s="843"/>
      <c r="X64" s="843"/>
      <c r="Y64" s="843"/>
      <c r="Z64" s="843"/>
    </row>
    <row r="65" spans="1:26" ht="15.75" customHeight="1">
      <c r="A65" s="843"/>
      <c r="B65" s="844"/>
      <c r="C65" s="845"/>
      <c r="D65" s="846"/>
      <c r="E65" s="843"/>
      <c r="F65" s="843"/>
      <c r="G65" s="843"/>
      <c r="H65" s="846"/>
      <c r="I65" s="846"/>
      <c r="J65" s="846"/>
      <c r="K65" s="847"/>
      <c r="L65" s="848"/>
      <c r="M65" s="843"/>
      <c r="N65" s="843"/>
      <c r="O65" s="843"/>
      <c r="P65" s="846"/>
      <c r="Q65" s="843"/>
      <c r="R65" s="843"/>
      <c r="S65" s="843"/>
      <c r="T65" s="843"/>
      <c r="U65" s="843"/>
      <c r="V65" s="843"/>
      <c r="W65" s="843"/>
      <c r="X65" s="843"/>
      <c r="Y65" s="843"/>
      <c r="Z65" s="843"/>
    </row>
    <row r="66" spans="1:26" ht="15.75" customHeight="1">
      <c r="A66" s="843"/>
      <c r="B66" s="844"/>
      <c r="C66" s="845"/>
      <c r="D66" s="846"/>
      <c r="E66" s="843"/>
      <c r="F66" s="843"/>
      <c r="G66" s="843"/>
      <c r="H66" s="846"/>
      <c r="I66" s="846"/>
      <c r="J66" s="846"/>
      <c r="K66" s="847"/>
      <c r="L66" s="848"/>
      <c r="M66" s="843"/>
      <c r="N66" s="843"/>
      <c r="O66" s="843"/>
      <c r="P66" s="846"/>
      <c r="Q66" s="843"/>
      <c r="R66" s="843"/>
      <c r="S66" s="843"/>
      <c r="T66" s="843"/>
      <c r="U66" s="843"/>
      <c r="V66" s="843"/>
      <c r="W66" s="843"/>
      <c r="X66" s="843"/>
      <c r="Y66" s="843"/>
      <c r="Z66" s="843"/>
    </row>
    <row r="67" spans="1:26" ht="15.75" customHeight="1">
      <c r="A67" s="843"/>
      <c r="B67" s="844"/>
      <c r="C67" s="845"/>
      <c r="D67" s="846"/>
      <c r="E67" s="843"/>
      <c r="F67" s="843"/>
      <c r="G67" s="843"/>
      <c r="H67" s="846"/>
      <c r="I67" s="846"/>
      <c r="J67" s="846"/>
      <c r="K67" s="847"/>
      <c r="L67" s="848"/>
      <c r="M67" s="843"/>
      <c r="N67" s="843"/>
      <c r="O67" s="843"/>
      <c r="P67" s="846"/>
      <c r="Q67" s="843"/>
      <c r="R67" s="843"/>
      <c r="S67" s="843"/>
      <c r="T67" s="843"/>
      <c r="U67" s="843"/>
      <c r="V67" s="843"/>
      <c r="W67" s="843"/>
      <c r="X67" s="843"/>
      <c r="Y67" s="843"/>
      <c r="Z67" s="843"/>
    </row>
    <row r="68" spans="1:26" ht="15.75" customHeight="1">
      <c r="A68" s="843"/>
      <c r="B68" s="844"/>
      <c r="C68" s="845"/>
      <c r="D68" s="846"/>
      <c r="E68" s="843"/>
      <c r="F68" s="843"/>
      <c r="G68" s="843"/>
      <c r="H68" s="846"/>
      <c r="I68" s="846"/>
      <c r="J68" s="846"/>
      <c r="K68" s="847"/>
      <c r="L68" s="848"/>
      <c r="M68" s="843"/>
      <c r="N68" s="843"/>
      <c r="O68" s="843"/>
      <c r="P68" s="846"/>
      <c r="Q68" s="843"/>
      <c r="R68" s="843"/>
      <c r="S68" s="843"/>
      <c r="T68" s="843"/>
      <c r="U68" s="843"/>
      <c r="V68" s="843"/>
      <c r="W68" s="843"/>
      <c r="X68" s="843"/>
      <c r="Y68" s="843"/>
      <c r="Z68" s="843"/>
    </row>
    <row r="69" spans="1:26" ht="15.75" customHeight="1">
      <c r="A69" s="843"/>
      <c r="B69" s="844"/>
      <c r="C69" s="845"/>
      <c r="D69" s="846"/>
      <c r="E69" s="843"/>
      <c r="F69" s="843"/>
      <c r="G69" s="843"/>
      <c r="H69" s="846"/>
      <c r="I69" s="846"/>
      <c r="J69" s="846"/>
      <c r="K69" s="847"/>
      <c r="L69" s="848"/>
      <c r="M69" s="843"/>
      <c r="N69" s="843"/>
      <c r="O69" s="843"/>
      <c r="P69" s="846"/>
      <c r="Q69" s="843"/>
      <c r="R69" s="843"/>
      <c r="S69" s="843"/>
      <c r="T69" s="843"/>
      <c r="U69" s="843"/>
      <c r="V69" s="843"/>
      <c r="W69" s="843"/>
      <c r="X69" s="843"/>
      <c r="Y69" s="843"/>
      <c r="Z69" s="843"/>
    </row>
    <row r="70" spans="1:26" ht="15.75" customHeight="1">
      <c r="A70" s="843"/>
      <c r="B70" s="844"/>
      <c r="C70" s="845"/>
      <c r="D70" s="846"/>
      <c r="E70" s="843"/>
      <c r="F70" s="843"/>
      <c r="G70" s="843"/>
      <c r="H70" s="846"/>
      <c r="I70" s="846"/>
      <c r="J70" s="846"/>
      <c r="K70" s="847"/>
      <c r="L70" s="848"/>
      <c r="M70" s="843"/>
      <c r="N70" s="843"/>
      <c r="O70" s="843"/>
      <c r="P70" s="846"/>
      <c r="Q70" s="843"/>
      <c r="R70" s="843"/>
      <c r="S70" s="843"/>
      <c r="T70" s="843"/>
      <c r="U70" s="843"/>
      <c r="V70" s="843"/>
      <c r="W70" s="843"/>
      <c r="X70" s="843"/>
      <c r="Y70" s="843"/>
      <c r="Z70" s="843"/>
    </row>
    <row r="71" spans="1:26" ht="15.75" customHeight="1">
      <c r="A71" s="843"/>
      <c r="B71" s="844"/>
      <c r="C71" s="845"/>
      <c r="D71" s="846"/>
      <c r="E71" s="843"/>
      <c r="F71" s="843"/>
      <c r="G71" s="843"/>
      <c r="H71" s="846"/>
      <c r="I71" s="846"/>
      <c r="J71" s="846"/>
      <c r="K71" s="847"/>
      <c r="L71" s="848"/>
      <c r="M71" s="843"/>
      <c r="N71" s="843"/>
      <c r="O71" s="843"/>
      <c r="P71" s="846"/>
      <c r="Q71" s="843"/>
      <c r="R71" s="843"/>
      <c r="S71" s="843"/>
      <c r="T71" s="843"/>
      <c r="U71" s="843"/>
      <c r="V71" s="843"/>
      <c r="W71" s="843"/>
      <c r="X71" s="843"/>
      <c r="Y71" s="843"/>
      <c r="Z71" s="843"/>
    </row>
    <row r="72" spans="1:26" ht="15.75" customHeight="1">
      <c r="A72" s="843"/>
      <c r="B72" s="844"/>
      <c r="C72" s="845"/>
      <c r="D72" s="846"/>
      <c r="E72" s="843"/>
      <c r="F72" s="843"/>
      <c r="G72" s="843"/>
      <c r="H72" s="846"/>
      <c r="I72" s="846"/>
      <c r="J72" s="846"/>
      <c r="K72" s="847"/>
      <c r="L72" s="848"/>
      <c r="M72" s="843"/>
      <c r="N72" s="843"/>
      <c r="O72" s="843"/>
      <c r="P72" s="846"/>
      <c r="Q72" s="843"/>
      <c r="R72" s="843"/>
      <c r="S72" s="843"/>
      <c r="T72" s="843"/>
      <c r="U72" s="843"/>
      <c r="V72" s="843"/>
      <c r="W72" s="843"/>
      <c r="X72" s="843"/>
      <c r="Y72" s="843"/>
      <c r="Z72" s="843"/>
    </row>
    <row r="73" spans="1:26" ht="15.75" customHeight="1">
      <c r="A73" s="843"/>
      <c r="B73" s="844"/>
      <c r="C73" s="845"/>
      <c r="D73" s="846"/>
      <c r="E73" s="843"/>
      <c r="F73" s="843"/>
      <c r="G73" s="843"/>
      <c r="H73" s="846"/>
      <c r="I73" s="846"/>
      <c r="J73" s="846"/>
      <c r="K73" s="847"/>
      <c r="L73" s="848"/>
      <c r="M73" s="843"/>
      <c r="N73" s="843"/>
      <c r="O73" s="843"/>
      <c r="P73" s="846"/>
      <c r="Q73" s="843"/>
      <c r="R73" s="843"/>
      <c r="S73" s="843"/>
      <c r="T73" s="843"/>
      <c r="U73" s="843"/>
      <c r="V73" s="843"/>
      <c r="W73" s="843"/>
      <c r="X73" s="843"/>
      <c r="Y73" s="843"/>
      <c r="Z73" s="843"/>
    </row>
    <row r="74" spans="1:26" ht="15.75" customHeight="1">
      <c r="A74" s="843"/>
      <c r="B74" s="844"/>
      <c r="C74" s="845"/>
      <c r="D74" s="846"/>
      <c r="E74" s="843"/>
      <c r="F74" s="843"/>
      <c r="G74" s="843"/>
      <c r="H74" s="846"/>
      <c r="I74" s="846"/>
      <c r="J74" s="846"/>
      <c r="K74" s="847"/>
      <c r="L74" s="848"/>
      <c r="M74" s="843"/>
      <c r="N74" s="843"/>
      <c r="O74" s="843"/>
      <c r="P74" s="846"/>
      <c r="Q74" s="843"/>
      <c r="R74" s="843"/>
      <c r="S74" s="843"/>
      <c r="T74" s="843"/>
      <c r="U74" s="843"/>
      <c r="V74" s="843"/>
      <c r="W74" s="843"/>
      <c r="X74" s="843"/>
      <c r="Y74" s="843"/>
      <c r="Z74" s="843"/>
    </row>
    <row r="75" spans="1:26" ht="15.75" customHeight="1">
      <c r="A75" s="843"/>
      <c r="B75" s="844"/>
      <c r="C75" s="845"/>
      <c r="D75" s="846"/>
      <c r="E75" s="843"/>
      <c r="F75" s="843"/>
      <c r="G75" s="843"/>
      <c r="H75" s="846"/>
      <c r="I75" s="846"/>
      <c r="J75" s="846"/>
      <c r="K75" s="847"/>
      <c r="L75" s="848"/>
      <c r="M75" s="843"/>
      <c r="N75" s="843"/>
      <c r="O75" s="843"/>
      <c r="P75" s="846"/>
      <c r="Q75" s="843"/>
      <c r="R75" s="843"/>
      <c r="S75" s="843"/>
      <c r="T75" s="843"/>
      <c r="U75" s="843"/>
      <c r="V75" s="843"/>
      <c r="W75" s="843"/>
      <c r="X75" s="843"/>
      <c r="Y75" s="843"/>
      <c r="Z75" s="843"/>
    </row>
    <row r="76" spans="1:26" ht="15.75" customHeight="1">
      <c r="A76" s="843"/>
      <c r="B76" s="844"/>
      <c r="C76" s="845"/>
      <c r="D76" s="846"/>
      <c r="E76" s="843"/>
      <c r="F76" s="843"/>
      <c r="G76" s="843"/>
      <c r="H76" s="846"/>
      <c r="I76" s="846"/>
      <c r="J76" s="846"/>
      <c r="K76" s="847"/>
      <c r="L76" s="848"/>
      <c r="M76" s="843"/>
      <c r="N76" s="843"/>
      <c r="O76" s="843"/>
      <c r="P76" s="846"/>
      <c r="Q76" s="843"/>
      <c r="R76" s="843"/>
      <c r="S76" s="843"/>
      <c r="T76" s="843"/>
      <c r="U76" s="843"/>
      <c r="V76" s="843"/>
      <c r="W76" s="843"/>
      <c r="X76" s="843"/>
      <c r="Y76" s="843"/>
      <c r="Z76" s="843"/>
    </row>
    <row r="77" spans="1:26" ht="15.75" customHeight="1">
      <c r="A77" s="843"/>
      <c r="B77" s="844"/>
      <c r="C77" s="845"/>
      <c r="D77" s="846"/>
      <c r="E77" s="843"/>
      <c r="F77" s="843"/>
      <c r="G77" s="843"/>
      <c r="H77" s="846"/>
      <c r="I77" s="846"/>
      <c r="J77" s="846"/>
      <c r="K77" s="847"/>
      <c r="L77" s="848"/>
      <c r="M77" s="843"/>
      <c r="N77" s="843"/>
      <c r="O77" s="843"/>
      <c r="P77" s="846"/>
      <c r="Q77" s="843"/>
      <c r="R77" s="843"/>
      <c r="S77" s="843"/>
      <c r="T77" s="843"/>
      <c r="U77" s="843"/>
      <c r="V77" s="843"/>
      <c r="W77" s="843"/>
      <c r="X77" s="843"/>
      <c r="Y77" s="843"/>
      <c r="Z77" s="843"/>
    </row>
    <row r="78" spans="1:26" ht="15.75" customHeight="1">
      <c r="A78" s="843"/>
      <c r="B78" s="844"/>
      <c r="C78" s="845"/>
      <c r="D78" s="846"/>
      <c r="E78" s="843"/>
      <c r="F78" s="843"/>
      <c r="G78" s="843"/>
      <c r="H78" s="846"/>
      <c r="I78" s="846"/>
      <c r="J78" s="846"/>
      <c r="K78" s="847"/>
      <c r="L78" s="848"/>
      <c r="M78" s="843"/>
      <c r="N78" s="843"/>
      <c r="O78" s="843"/>
      <c r="P78" s="846"/>
      <c r="Q78" s="843"/>
      <c r="R78" s="843"/>
      <c r="S78" s="843"/>
      <c r="T78" s="843"/>
      <c r="U78" s="843"/>
      <c r="V78" s="843"/>
      <c r="W78" s="843"/>
      <c r="X78" s="843"/>
      <c r="Y78" s="843"/>
      <c r="Z78" s="843"/>
    </row>
    <row r="79" spans="1:26" ht="15.75" customHeight="1">
      <c r="A79" s="843"/>
      <c r="B79" s="844"/>
      <c r="C79" s="845"/>
      <c r="D79" s="846"/>
      <c r="E79" s="843"/>
      <c r="F79" s="843"/>
      <c r="G79" s="843"/>
      <c r="H79" s="846"/>
      <c r="I79" s="846"/>
      <c r="J79" s="846"/>
      <c r="K79" s="847"/>
      <c r="L79" s="848"/>
      <c r="M79" s="843"/>
      <c r="N79" s="843"/>
      <c r="O79" s="843"/>
      <c r="P79" s="846"/>
      <c r="Q79" s="843"/>
      <c r="R79" s="843"/>
      <c r="S79" s="843"/>
      <c r="T79" s="843"/>
      <c r="U79" s="843"/>
      <c r="V79" s="843"/>
      <c r="W79" s="843"/>
      <c r="X79" s="843"/>
      <c r="Y79" s="843"/>
      <c r="Z79" s="843"/>
    </row>
    <row r="80" spans="1:26" ht="15.75" customHeight="1">
      <c r="A80" s="843"/>
      <c r="B80" s="844"/>
      <c r="C80" s="845"/>
      <c r="D80" s="846"/>
      <c r="E80" s="843"/>
      <c r="F80" s="843"/>
      <c r="G80" s="843"/>
      <c r="H80" s="846"/>
      <c r="I80" s="846"/>
      <c r="J80" s="846"/>
      <c r="K80" s="847"/>
      <c r="L80" s="848"/>
      <c r="M80" s="843"/>
      <c r="N80" s="843"/>
      <c r="O80" s="843"/>
      <c r="P80" s="846"/>
      <c r="Q80" s="843"/>
      <c r="R80" s="843"/>
      <c r="S80" s="843"/>
      <c r="T80" s="843"/>
      <c r="U80" s="843"/>
      <c r="V80" s="843"/>
      <c r="W80" s="843"/>
      <c r="X80" s="843"/>
      <c r="Y80" s="843"/>
      <c r="Z80" s="843"/>
    </row>
    <row r="81" spans="1:26" ht="15.75" customHeight="1">
      <c r="A81" s="843"/>
      <c r="B81" s="844"/>
      <c r="C81" s="845"/>
      <c r="D81" s="846"/>
      <c r="E81" s="843"/>
      <c r="F81" s="843"/>
      <c r="G81" s="843"/>
      <c r="H81" s="846"/>
      <c r="I81" s="846"/>
      <c r="J81" s="846"/>
      <c r="K81" s="847"/>
      <c r="L81" s="848"/>
      <c r="M81" s="843"/>
      <c r="N81" s="843"/>
      <c r="O81" s="843"/>
      <c r="P81" s="846"/>
      <c r="Q81" s="843"/>
      <c r="R81" s="843"/>
      <c r="S81" s="843"/>
      <c r="T81" s="843"/>
      <c r="U81" s="843"/>
      <c r="V81" s="843"/>
      <c r="W81" s="843"/>
      <c r="X81" s="843"/>
      <c r="Y81" s="843"/>
      <c r="Z81" s="843"/>
    </row>
    <row r="82" spans="1:26" ht="15.75" customHeight="1">
      <c r="A82" s="843"/>
      <c r="B82" s="844"/>
      <c r="C82" s="845"/>
      <c r="D82" s="846"/>
      <c r="E82" s="843"/>
      <c r="F82" s="843"/>
      <c r="G82" s="843"/>
      <c r="H82" s="846"/>
      <c r="I82" s="846"/>
      <c r="J82" s="846"/>
      <c r="K82" s="847"/>
      <c r="L82" s="848"/>
      <c r="M82" s="843"/>
      <c r="N82" s="843"/>
      <c r="O82" s="843"/>
      <c r="P82" s="846"/>
      <c r="Q82" s="843"/>
      <c r="R82" s="843"/>
      <c r="S82" s="843"/>
      <c r="T82" s="843"/>
      <c r="U82" s="843"/>
      <c r="V82" s="843"/>
      <c r="W82" s="843"/>
      <c r="X82" s="843"/>
      <c r="Y82" s="843"/>
      <c r="Z82" s="843"/>
    </row>
    <row r="83" spans="1:26" ht="15.75" customHeight="1">
      <c r="A83" s="843"/>
      <c r="B83" s="844"/>
      <c r="C83" s="845"/>
      <c r="D83" s="846"/>
      <c r="E83" s="843"/>
      <c r="F83" s="843"/>
      <c r="G83" s="843"/>
      <c r="H83" s="846"/>
      <c r="I83" s="846"/>
      <c r="J83" s="846"/>
      <c r="K83" s="847"/>
      <c r="L83" s="848"/>
      <c r="M83" s="843"/>
      <c r="N83" s="843"/>
      <c r="O83" s="843"/>
      <c r="P83" s="846"/>
      <c r="Q83" s="843"/>
      <c r="R83" s="843"/>
      <c r="S83" s="843"/>
      <c r="T83" s="843"/>
      <c r="U83" s="843"/>
      <c r="V83" s="843"/>
      <c r="W83" s="843"/>
      <c r="X83" s="843"/>
      <c r="Y83" s="843"/>
      <c r="Z83" s="843"/>
    </row>
    <row r="84" spans="1:26" ht="15.75" customHeight="1">
      <c r="A84" s="843"/>
      <c r="B84" s="844"/>
      <c r="C84" s="845"/>
      <c r="D84" s="846"/>
      <c r="E84" s="843"/>
      <c r="F84" s="843"/>
      <c r="G84" s="843"/>
      <c r="H84" s="846"/>
      <c r="I84" s="846"/>
      <c r="J84" s="846"/>
      <c r="K84" s="847"/>
      <c r="L84" s="848"/>
      <c r="M84" s="843"/>
      <c r="N84" s="843"/>
      <c r="O84" s="843"/>
      <c r="P84" s="846"/>
      <c r="Q84" s="843"/>
      <c r="R84" s="843"/>
      <c r="S84" s="843"/>
      <c r="T84" s="843"/>
      <c r="U84" s="843"/>
      <c r="V84" s="843"/>
      <c r="W84" s="843"/>
      <c r="X84" s="843"/>
      <c r="Y84" s="843"/>
      <c r="Z84" s="843"/>
    </row>
    <row r="85" spans="1:26" ht="15.75" customHeight="1">
      <c r="A85" s="843"/>
      <c r="B85" s="844"/>
      <c r="C85" s="845"/>
      <c r="D85" s="846"/>
      <c r="E85" s="843"/>
      <c r="F85" s="843"/>
      <c r="G85" s="843"/>
      <c r="H85" s="846"/>
      <c r="I85" s="846"/>
      <c r="J85" s="846"/>
      <c r="K85" s="847"/>
      <c r="L85" s="848"/>
      <c r="M85" s="843"/>
      <c r="N85" s="843"/>
      <c r="O85" s="843"/>
      <c r="P85" s="846"/>
      <c r="Q85" s="843"/>
      <c r="R85" s="843"/>
      <c r="S85" s="843"/>
      <c r="T85" s="843"/>
      <c r="U85" s="843"/>
      <c r="V85" s="843"/>
      <c r="W85" s="843"/>
      <c r="X85" s="843"/>
      <c r="Y85" s="843"/>
      <c r="Z85" s="843"/>
    </row>
    <row r="86" spans="1:26" ht="15.75" customHeight="1">
      <c r="A86" s="843"/>
      <c r="B86" s="844"/>
      <c r="C86" s="845"/>
      <c r="D86" s="846"/>
      <c r="E86" s="843"/>
      <c r="F86" s="843"/>
      <c r="G86" s="843"/>
      <c r="H86" s="846"/>
      <c r="I86" s="846"/>
      <c r="J86" s="846"/>
      <c r="K86" s="847"/>
      <c r="L86" s="848"/>
      <c r="M86" s="843"/>
      <c r="N86" s="843"/>
      <c r="O86" s="843"/>
      <c r="P86" s="846"/>
      <c r="Q86" s="843"/>
      <c r="R86" s="843"/>
      <c r="S86" s="843"/>
      <c r="T86" s="843"/>
      <c r="U86" s="843"/>
      <c r="V86" s="843"/>
      <c r="W86" s="843"/>
      <c r="X86" s="843"/>
      <c r="Y86" s="843"/>
      <c r="Z86" s="843"/>
    </row>
    <row r="87" spans="1:26" ht="15.75" customHeight="1">
      <c r="A87" s="843"/>
      <c r="B87" s="844"/>
      <c r="C87" s="845"/>
      <c r="D87" s="846"/>
      <c r="E87" s="843"/>
      <c r="F87" s="843"/>
      <c r="G87" s="843"/>
      <c r="H87" s="846"/>
      <c r="I87" s="846"/>
      <c r="J87" s="846"/>
      <c r="K87" s="847"/>
      <c r="L87" s="848"/>
      <c r="M87" s="843"/>
      <c r="N87" s="843"/>
      <c r="O87" s="843"/>
      <c r="P87" s="846"/>
      <c r="Q87" s="843"/>
      <c r="R87" s="843"/>
      <c r="S87" s="843"/>
      <c r="T87" s="843"/>
      <c r="U87" s="843"/>
      <c r="V87" s="843"/>
      <c r="W87" s="843"/>
      <c r="X87" s="843"/>
      <c r="Y87" s="843"/>
      <c r="Z87" s="843"/>
    </row>
    <row r="88" spans="1:26" ht="15.75" customHeight="1">
      <c r="A88" s="843"/>
      <c r="B88" s="844"/>
      <c r="C88" s="845"/>
      <c r="D88" s="846"/>
      <c r="E88" s="843"/>
      <c r="F88" s="843"/>
      <c r="G88" s="843"/>
      <c r="H88" s="846"/>
      <c r="I88" s="846"/>
      <c r="J88" s="846"/>
      <c r="K88" s="847"/>
      <c r="L88" s="848"/>
      <c r="M88" s="843"/>
      <c r="N88" s="843"/>
      <c r="O88" s="843"/>
      <c r="P88" s="846"/>
      <c r="Q88" s="843"/>
      <c r="R88" s="843"/>
      <c r="S88" s="843"/>
      <c r="T88" s="843"/>
      <c r="U88" s="843"/>
      <c r="V88" s="843"/>
      <c r="W88" s="843"/>
      <c r="X88" s="843"/>
      <c r="Y88" s="843"/>
      <c r="Z88" s="843"/>
    </row>
    <row r="89" spans="1:26" ht="15.75" customHeight="1">
      <c r="A89" s="843"/>
      <c r="B89" s="844"/>
      <c r="C89" s="845"/>
      <c r="D89" s="846"/>
      <c r="E89" s="843"/>
      <c r="F89" s="843"/>
      <c r="G89" s="843"/>
      <c r="H89" s="846"/>
      <c r="I89" s="846"/>
      <c r="J89" s="846"/>
      <c r="K89" s="847"/>
      <c r="L89" s="848"/>
      <c r="M89" s="843"/>
      <c r="N89" s="843"/>
      <c r="O89" s="843"/>
      <c r="P89" s="846"/>
      <c r="Q89" s="843"/>
      <c r="R89" s="843"/>
      <c r="S89" s="843"/>
      <c r="T89" s="843"/>
      <c r="U89" s="843"/>
      <c r="V89" s="843"/>
      <c r="W89" s="843"/>
      <c r="X89" s="843"/>
      <c r="Y89" s="843"/>
      <c r="Z89" s="843"/>
    </row>
    <row r="90" spans="1:26" ht="15.75" customHeight="1">
      <c r="A90" s="843"/>
      <c r="B90" s="844"/>
      <c r="C90" s="845"/>
      <c r="D90" s="846"/>
      <c r="E90" s="843"/>
      <c r="F90" s="843"/>
      <c r="G90" s="843"/>
      <c r="H90" s="846"/>
      <c r="I90" s="846"/>
      <c r="J90" s="846"/>
      <c r="K90" s="847"/>
      <c r="L90" s="848"/>
      <c r="M90" s="843"/>
      <c r="N90" s="843"/>
      <c r="O90" s="843"/>
      <c r="P90" s="846"/>
      <c r="Q90" s="843"/>
      <c r="R90" s="843"/>
      <c r="S90" s="843"/>
      <c r="T90" s="843"/>
      <c r="U90" s="843"/>
      <c r="V90" s="843"/>
      <c r="W90" s="843"/>
      <c r="X90" s="843"/>
      <c r="Y90" s="843"/>
      <c r="Z90" s="843"/>
    </row>
    <row r="91" spans="1:26" ht="15.75" customHeight="1">
      <c r="A91" s="843"/>
      <c r="B91" s="844"/>
      <c r="C91" s="845"/>
      <c r="D91" s="846"/>
      <c r="E91" s="843"/>
      <c r="F91" s="843"/>
      <c r="G91" s="843"/>
      <c r="H91" s="846"/>
      <c r="I91" s="846"/>
      <c r="J91" s="846"/>
      <c r="K91" s="847"/>
      <c r="L91" s="848"/>
      <c r="M91" s="843"/>
      <c r="N91" s="843"/>
      <c r="O91" s="843"/>
      <c r="P91" s="846"/>
      <c r="Q91" s="843"/>
      <c r="R91" s="843"/>
      <c r="S91" s="843"/>
      <c r="T91" s="843"/>
      <c r="U91" s="843"/>
      <c r="V91" s="843"/>
      <c r="W91" s="843"/>
      <c r="X91" s="843"/>
      <c r="Y91" s="843"/>
      <c r="Z91" s="843"/>
    </row>
    <row r="92" spans="1:26" ht="15.75" customHeight="1">
      <c r="A92" s="843"/>
      <c r="B92" s="844"/>
      <c r="C92" s="845"/>
      <c r="D92" s="846"/>
      <c r="E92" s="843"/>
      <c r="F92" s="843"/>
      <c r="G92" s="843"/>
      <c r="H92" s="846"/>
      <c r="I92" s="846"/>
      <c r="J92" s="846"/>
      <c r="K92" s="847"/>
      <c r="L92" s="848"/>
      <c r="M92" s="843"/>
      <c r="N92" s="843"/>
      <c r="O92" s="843"/>
      <c r="P92" s="846"/>
      <c r="Q92" s="843"/>
      <c r="R92" s="843"/>
      <c r="S92" s="843"/>
      <c r="T92" s="843"/>
      <c r="U92" s="843"/>
      <c r="V92" s="843"/>
      <c r="W92" s="843"/>
      <c r="X92" s="843"/>
      <c r="Y92" s="843"/>
      <c r="Z92" s="843"/>
    </row>
    <row r="93" spans="1:26" ht="15.75" customHeight="1">
      <c r="A93" s="843"/>
      <c r="B93" s="844"/>
      <c r="C93" s="845"/>
      <c r="D93" s="846"/>
      <c r="E93" s="843"/>
      <c r="F93" s="843"/>
      <c r="G93" s="843"/>
      <c r="H93" s="846"/>
      <c r="I93" s="846"/>
      <c r="J93" s="846"/>
      <c r="K93" s="847"/>
      <c r="L93" s="848"/>
      <c r="M93" s="843"/>
      <c r="N93" s="843"/>
      <c r="O93" s="843"/>
      <c r="P93" s="846"/>
      <c r="Q93" s="843"/>
      <c r="R93" s="843"/>
      <c r="S93" s="843"/>
      <c r="T93" s="843"/>
      <c r="U93" s="843"/>
      <c r="V93" s="843"/>
      <c r="W93" s="843"/>
      <c r="X93" s="843"/>
      <c r="Y93" s="843"/>
      <c r="Z93" s="843"/>
    </row>
    <row r="94" spans="1:26" ht="15.75" customHeight="1">
      <c r="A94" s="843"/>
      <c r="B94" s="844"/>
      <c r="C94" s="845"/>
      <c r="D94" s="846"/>
      <c r="E94" s="843"/>
      <c r="F94" s="843"/>
      <c r="G94" s="843"/>
      <c r="H94" s="846"/>
      <c r="I94" s="846"/>
      <c r="J94" s="846"/>
      <c r="K94" s="847"/>
      <c r="L94" s="848"/>
      <c r="M94" s="843"/>
      <c r="N94" s="843"/>
      <c r="O94" s="843"/>
      <c r="P94" s="846"/>
      <c r="Q94" s="843"/>
      <c r="R94" s="843"/>
      <c r="S94" s="843"/>
      <c r="T94" s="843"/>
      <c r="U94" s="843"/>
      <c r="V94" s="843"/>
      <c r="W94" s="843"/>
      <c r="X94" s="843"/>
      <c r="Y94" s="843"/>
      <c r="Z94" s="843"/>
    </row>
    <row r="95" spans="1:26" ht="15.75" customHeight="1">
      <c r="A95" s="843"/>
      <c r="B95" s="844"/>
      <c r="C95" s="845"/>
      <c r="D95" s="846"/>
      <c r="E95" s="843"/>
      <c r="F95" s="843"/>
      <c r="G95" s="843"/>
      <c r="H95" s="846"/>
      <c r="I95" s="846"/>
      <c r="J95" s="846"/>
      <c r="K95" s="847"/>
      <c r="L95" s="848"/>
      <c r="M95" s="843"/>
      <c r="N95" s="843"/>
      <c r="O95" s="843"/>
      <c r="P95" s="846"/>
      <c r="Q95" s="843"/>
      <c r="R95" s="843"/>
      <c r="S95" s="843"/>
      <c r="T95" s="843"/>
      <c r="U95" s="843"/>
      <c r="V95" s="843"/>
      <c r="W95" s="843"/>
      <c r="X95" s="843"/>
      <c r="Y95" s="843"/>
      <c r="Z95" s="843"/>
    </row>
    <row r="96" spans="1:26" ht="15.75" customHeight="1">
      <c r="A96" s="843"/>
      <c r="B96" s="844"/>
      <c r="C96" s="845"/>
      <c r="D96" s="846"/>
      <c r="E96" s="843"/>
      <c r="F96" s="843"/>
      <c r="G96" s="843"/>
      <c r="H96" s="846"/>
      <c r="I96" s="846"/>
      <c r="J96" s="846"/>
      <c r="K96" s="847"/>
      <c r="L96" s="848"/>
      <c r="M96" s="843"/>
      <c r="N96" s="843"/>
      <c r="O96" s="843"/>
      <c r="P96" s="846"/>
      <c r="Q96" s="843"/>
      <c r="R96" s="843"/>
      <c r="S96" s="843"/>
      <c r="T96" s="843"/>
      <c r="U96" s="843"/>
      <c r="V96" s="843"/>
      <c r="W96" s="843"/>
      <c r="X96" s="843"/>
      <c r="Y96" s="843"/>
      <c r="Z96" s="843"/>
    </row>
    <row r="97" spans="1:26" ht="15.75" customHeight="1">
      <c r="A97" s="843"/>
      <c r="B97" s="844"/>
      <c r="C97" s="845"/>
      <c r="D97" s="846"/>
      <c r="E97" s="843"/>
      <c r="F97" s="843"/>
      <c r="G97" s="843"/>
      <c r="H97" s="846"/>
      <c r="I97" s="846"/>
      <c r="J97" s="846"/>
      <c r="K97" s="847"/>
      <c r="L97" s="848"/>
      <c r="M97" s="843"/>
      <c r="N97" s="843"/>
      <c r="O97" s="843"/>
      <c r="P97" s="846"/>
      <c r="Q97" s="843"/>
      <c r="R97" s="843"/>
      <c r="S97" s="843"/>
      <c r="T97" s="843"/>
      <c r="U97" s="843"/>
      <c r="V97" s="843"/>
      <c r="W97" s="843"/>
      <c r="X97" s="843"/>
      <c r="Y97" s="843"/>
      <c r="Z97" s="843"/>
    </row>
    <row r="98" spans="1:26" ht="15.75" customHeight="1">
      <c r="A98" s="843"/>
      <c r="B98" s="844"/>
      <c r="C98" s="845"/>
      <c r="D98" s="846"/>
      <c r="E98" s="843"/>
      <c r="F98" s="843"/>
      <c r="G98" s="843"/>
      <c r="H98" s="846"/>
      <c r="I98" s="846"/>
      <c r="J98" s="846"/>
      <c r="K98" s="847"/>
      <c r="L98" s="848"/>
      <c r="M98" s="843"/>
      <c r="N98" s="843"/>
      <c r="O98" s="843"/>
      <c r="P98" s="846"/>
      <c r="Q98" s="843"/>
      <c r="R98" s="843"/>
      <c r="S98" s="843"/>
      <c r="T98" s="843"/>
      <c r="U98" s="843"/>
      <c r="V98" s="843"/>
      <c r="W98" s="843"/>
      <c r="X98" s="843"/>
      <c r="Y98" s="843"/>
      <c r="Z98" s="843"/>
    </row>
    <row r="99" spans="1:26" ht="15.75" customHeight="1">
      <c r="A99" s="843"/>
      <c r="B99" s="844"/>
      <c r="C99" s="845"/>
      <c r="D99" s="846"/>
      <c r="E99" s="843"/>
      <c r="F99" s="843"/>
      <c r="G99" s="843"/>
      <c r="H99" s="846"/>
      <c r="I99" s="846"/>
      <c r="J99" s="846"/>
      <c r="K99" s="847"/>
      <c r="L99" s="848"/>
      <c r="M99" s="843"/>
      <c r="N99" s="843"/>
      <c r="O99" s="843"/>
      <c r="P99" s="846"/>
      <c r="Q99" s="843"/>
      <c r="R99" s="843"/>
      <c r="S99" s="843"/>
      <c r="T99" s="843"/>
      <c r="U99" s="843"/>
      <c r="V99" s="843"/>
      <c r="W99" s="843"/>
      <c r="X99" s="843"/>
      <c r="Y99" s="843"/>
      <c r="Z99" s="843"/>
    </row>
    <row r="100" spans="1:26" ht="15.75" customHeight="1">
      <c r="A100" s="843"/>
      <c r="B100" s="844"/>
      <c r="C100" s="845"/>
      <c r="D100" s="846"/>
      <c r="E100" s="843"/>
      <c r="F100" s="843"/>
      <c r="G100" s="843"/>
      <c r="H100" s="846"/>
      <c r="I100" s="846"/>
      <c r="J100" s="846"/>
      <c r="K100" s="847"/>
      <c r="L100" s="848"/>
      <c r="M100" s="843"/>
      <c r="N100" s="843"/>
      <c r="O100" s="843"/>
      <c r="P100" s="846"/>
      <c r="Q100" s="843"/>
      <c r="R100" s="843"/>
      <c r="S100" s="843"/>
      <c r="T100" s="843"/>
      <c r="U100" s="843"/>
      <c r="V100" s="843"/>
      <c r="W100" s="843"/>
      <c r="X100" s="843"/>
      <c r="Y100" s="843"/>
      <c r="Z100" s="843"/>
    </row>
    <row r="101" spans="1:26" ht="15.75" customHeight="1">
      <c r="A101" s="843"/>
      <c r="B101" s="844"/>
      <c r="C101" s="845"/>
      <c r="D101" s="846"/>
      <c r="E101" s="843"/>
      <c r="F101" s="843"/>
      <c r="G101" s="843"/>
      <c r="H101" s="846"/>
      <c r="I101" s="846"/>
      <c r="J101" s="846"/>
      <c r="K101" s="847"/>
      <c r="L101" s="848"/>
      <c r="M101" s="843"/>
      <c r="N101" s="843"/>
      <c r="O101" s="843"/>
      <c r="P101" s="846"/>
      <c r="Q101" s="843"/>
      <c r="R101" s="843"/>
      <c r="S101" s="843"/>
      <c r="T101" s="843"/>
      <c r="U101" s="843"/>
      <c r="V101" s="843"/>
      <c r="W101" s="843"/>
      <c r="X101" s="843"/>
      <c r="Y101" s="843"/>
      <c r="Z101" s="843"/>
    </row>
    <row r="102" spans="1:26" ht="15.75" customHeight="1">
      <c r="A102" s="843"/>
      <c r="B102" s="844"/>
      <c r="C102" s="845"/>
      <c r="D102" s="846"/>
      <c r="E102" s="843"/>
      <c r="F102" s="843"/>
      <c r="G102" s="843"/>
      <c r="H102" s="846"/>
      <c r="I102" s="846"/>
      <c r="J102" s="846"/>
      <c r="K102" s="847"/>
      <c r="L102" s="848"/>
      <c r="M102" s="843"/>
      <c r="N102" s="843"/>
      <c r="O102" s="843"/>
      <c r="P102" s="846"/>
      <c r="Q102" s="843"/>
      <c r="R102" s="843"/>
      <c r="S102" s="843"/>
      <c r="T102" s="843"/>
      <c r="U102" s="843"/>
      <c r="V102" s="843"/>
      <c r="W102" s="843"/>
      <c r="X102" s="843"/>
      <c r="Y102" s="843"/>
      <c r="Z102" s="843"/>
    </row>
    <row r="103" spans="1:26" ht="15.75" customHeight="1">
      <c r="A103" s="843"/>
      <c r="B103" s="844"/>
      <c r="C103" s="845"/>
      <c r="D103" s="846"/>
      <c r="E103" s="843"/>
      <c r="F103" s="843"/>
      <c r="G103" s="843"/>
      <c r="H103" s="846"/>
      <c r="I103" s="846"/>
      <c r="J103" s="846"/>
      <c r="K103" s="847"/>
      <c r="L103" s="848"/>
      <c r="M103" s="843"/>
      <c r="N103" s="843"/>
      <c r="O103" s="843"/>
      <c r="P103" s="846"/>
      <c r="Q103" s="843"/>
      <c r="R103" s="843"/>
      <c r="S103" s="843"/>
      <c r="T103" s="843"/>
      <c r="U103" s="843"/>
      <c r="V103" s="843"/>
      <c r="W103" s="843"/>
      <c r="X103" s="843"/>
      <c r="Y103" s="843"/>
      <c r="Z103" s="843"/>
    </row>
    <row r="104" spans="1:26" ht="15.75" customHeight="1">
      <c r="A104" s="843"/>
      <c r="B104" s="844"/>
      <c r="C104" s="845"/>
      <c r="D104" s="846"/>
      <c r="E104" s="843"/>
      <c r="F104" s="843"/>
      <c r="G104" s="843"/>
      <c r="H104" s="846"/>
      <c r="I104" s="846"/>
      <c r="J104" s="846"/>
      <c r="K104" s="847"/>
      <c r="L104" s="848"/>
      <c r="M104" s="843"/>
      <c r="N104" s="843"/>
      <c r="O104" s="843"/>
      <c r="P104" s="846"/>
      <c r="Q104" s="843"/>
      <c r="R104" s="843"/>
      <c r="S104" s="843"/>
      <c r="T104" s="843"/>
      <c r="U104" s="843"/>
      <c r="V104" s="843"/>
      <c r="W104" s="843"/>
      <c r="X104" s="843"/>
      <c r="Y104" s="843"/>
      <c r="Z104" s="843"/>
    </row>
    <row r="105" spans="1:26" ht="15.75" customHeight="1">
      <c r="A105" s="843"/>
      <c r="B105" s="844"/>
      <c r="C105" s="845"/>
      <c r="D105" s="846"/>
      <c r="E105" s="843"/>
      <c r="F105" s="843"/>
      <c r="G105" s="843"/>
      <c r="H105" s="846"/>
      <c r="I105" s="846"/>
      <c r="J105" s="846"/>
      <c r="K105" s="847"/>
      <c r="L105" s="848"/>
      <c r="M105" s="843"/>
      <c r="N105" s="843"/>
      <c r="O105" s="843"/>
      <c r="P105" s="846"/>
      <c r="Q105" s="843"/>
      <c r="R105" s="843"/>
      <c r="S105" s="843"/>
      <c r="T105" s="843"/>
      <c r="U105" s="843"/>
      <c r="V105" s="843"/>
      <c r="W105" s="843"/>
      <c r="X105" s="843"/>
      <c r="Y105" s="843"/>
      <c r="Z105" s="843"/>
    </row>
    <row r="106" spans="1:26" ht="15.75" customHeight="1">
      <c r="A106" s="843"/>
      <c r="B106" s="844"/>
      <c r="C106" s="845"/>
      <c r="D106" s="846"/>
      <c r="E106" s="843"/>
      <c r="F106" s="843"/>
      <c r="G106" s="843"/>
      <c r="H106" s="846"/>
      <c r="I106" s="846"/>
      <c r="J106" s="846"/>
      <c r="K106" s="847"/>
      <c r="L106" s="848"/>
      <c r="M106" s="843"/>
      <c r="N106" s="843"/>
      <c r="O106" s="843"/>
      <c r="P106" s="846"/>
      <c r="Q106" s="843"/>
      <c r="R106" s="843"/>
      <c r="S106" s="843"/>
      <c r="T106" s="843"/>
      <c r="U106" s="843"/>
      <c r="V106" s="843"/>
      <c r="W106" s="843"/>
      <c r="X106" s="843"/>
      <c r="Y106" s="843"/>
      <c r="Z106" s="843"/>
    </row>
    <row r="107" spans="1:26" ht="15.75" customHeight="1">
      <c r="A107" s="843"/>
      <c r="B107" s="844"/>
      <c r="C107" s="845"/>
      <c r="D107" s="846"/>
      <c r="E107" s="843"/>
      <c r="F107" s="843"/>
      <c r="G107" s="843"/>
      <c r="H107" s="846"/>
      <c r="I107" s="846"/>
      <c r="J107" s="846"/>
      <c r="K107" s="847"/>
      <c r="L107" s="848"/>
      <c r="M107" s="843"/>
      <c r="N107" s="843"/>
      <c r="O107" s="843"/>
      <c r="P107" s="846"/>
      <c r="Q107" s="843"/>
      <c r="R107" s="843"/>
      <c r="S107" s="843"/>
      <c r="T107" s="843"/>
      <c r="U107" s="843"/>
      <c r="V107" s="843"/>
      <c r="W107" s="843"/>
      <c r="X107" s="843"/>
      <c r="Y107" s="843"/>
      <c r="Z107" s="843"/>
    </row>
    <row r="108" spans="1:26" ht="15.75" customHeight="1">
      <c r="A108" s="843"/>
      <c r="B108" s="844"/>
      <c r="C108" s="845"/>
      <c r="D108" s="846"/>
      <c r="E108" s="843"/>
      <c r="F108" s="843"/>
      <c r="G108" s="843"/>
      <c r="H108" s="846"/>
      <c r="I108" s="846"/>
      <c r="J108" s="846"/>
      <c r="K108" s="847"/>
      <c r="L108" s="848"/>
      <c r="M108" s="843"/>
      <c r="N108" s="843"/>
      <c r="O108" s="843"/>
      <c r="P108" s="846"/>
      <c r="Q108" s="843"/>
      <c r="R108" s="843"/>
      <c r="S108" s="843"/>
      <c r="T108" s="843"/>
      <c r="U108" s="843"/>
      <c r="V108" s="843"/>
      <c r="W108" s="843"/>
      <c r="X108" s="843"/>
      <c r="Y108" s="843"/>
      <c r="Z108" s="843"/>
    </row>
    <row r="109" spans="1:26" ht="15.75" customHeight="1">
      <c r="A109" s="843"/>
      <c r="B109" s="844"/>
      <c r="C109" s="845"/>
      <c r="D109" s="846"/>
      <c r="E109" s="843"/>
      <c r="F109" s="843"/>
      <c r="G109" s="843"/>
      <c r="H109" s="846"/>
      <c r="I109" s="846"/>
      <c r="J109" s="846"/>
      <c r="K109" s="847"/>
      <c r="L109" s="848"/>
      <c r="M109" s="843"/>
      <c r="N109" s="843"/>
      <c r="O109" s="843"/>
      <c r="P109" s="846"/>
      <c r="Q109" s="843"/>
      <c r="R109" s="843"/>
      <c r="S109" s="843"/>
      <c r="T109" s="843"/>
      <c r="U109" s="843"/>
      <c r="V109" s="843"/>
      <c r="W109" s="843"/>
      <c r="X109" s="843"/>
      <c r="Y109" s="843"/>
      <c r="Z109" s="843"/>
    </row>
    <row r="110" spans="1:26" ht="15.75" customHeight="1">
      <c r="A110" s="843"/>
      <c r="B110" s="844"/>
      <c r="C110" s="845"/>
      <c r="D110" s="846"/>
      <c r="E110" s="843"/>
      <c r="F110" s="843"/>
      <c r="G110" s="843"/>
      <c r="H110" s="846"/>
      <c r="I110" s="846"/>
      <c r="J110" s="846"/>
      <c r="K110" s="847"/>
      <c r="L110" s="848"/>
      <c r="M110" s="843"/>
      <c r="N110" s="843"/>
      <c r="O110" s="843"/>
      <c r="P110" s="846"/>
      <c r="Q110" s="843"/>
      <c r="R110" s="843"/>
      <c r="S110" s="843"/>
      <c r="T110" s="843"/>
      <c r="U110" s="843"/>
      <c r="V110" s="843"/>
      <c r="W110" s="843"/>
      <c r="X110" s="843"/>
      <c r="Y110" s="843"/>
      <c r="Z110" s="843"/>
    </row>
    <row r="111" spans="1:26" ht="15.75" customHeight="1">
      <c r="A111" s="843"/>
      <c r="B111" s="844"/>
      <c r="C111" s="845"/>
      <c r="D111" s="846"/>
      <c r="E111" s="843"/>
      <c r="F111" s="843"/>
      <c r="G111" s="843"/>
      <c r="H111" s="846"/>
      <c r="I111" s="846"/>
      <c r="J111" s="846"/>
      <c r="K111" s="847"/>
      <c r="L111" s="848"/>
      <c r="M111" s="843"/>
      <c r="N111" s="843"/>
      <c r="O111" s="843"/>
      <c r="P111" s="846"/>
      <c r="Q111" s="843"/>
      <c r="R111" s="843"/>
      <c r="S111" s="843"/>
      <c r="T111" s="843"/>
      <c r="U111" s="843"/>
      <c r="V111" s="843"/>
      <c r="W111" s="843"/>
      <c r="X111" s="843"/>
      <c r="Y111" s="843"/>
      <c r="Z111" s="843"/>
    </row>
    <row r="112" spans="1:26" ht="15.75" customHeight="1">
      <c r="A112" s="843"/>
      <c r="B112" s="844"/>
      <c r="C112" s="845"/>
      <c r="D112" s="846"/>
      <c r="E112" s="843"/>
      <c r="F112" s="843"/>
      <c r="G112" s="843"/>
      <c r="H112" s="846"/>
      <c r="I112" s="846"/>
      <c r="J112" s="846"/>
      <c r="K112" s="847"/>
      <c r="L112" s="848"/>
      <c r="M112" s="843"/>
      <c r="N112" s="843"/>
      <c r="O112" s="843"/>
      <c r="P112" s="846"/>
      <c r="Q112" s="843"/>
      <c r="R112" s="843"/>
      <c r="S112" s="843"/>
      <c r="T112" s="843"/>
      <c r="U112" s="843"/>
      <c r="V112" s="843"/>
      <c r="W112" s="843"/>
      <c r="X112" s="843"/>
      <c r="Y112" s="843"/>
      <c r="Z112" s="843"/>
    </row>
    <row r="113" spans="1:26" ht="15.75" customHeight="1">
      <c r="A113" s="843"/>
      <c r="B113" s="844"/>
      <c r="C113" s="845"/>
      <c r="D113" s="846"/>
      <c r="E113" s="843"/>
      <c r="F113" s="843"/>
      <c r="G113" s="843"/>
      <c r="H113" s="846"/>
      <c r="I113" s="846"/>
      <c r="J113" s="846"/>
      <c r="K113" s="847"/>
      <c r="L113" s="848"/>
      <c r="M113" s="843"/>
      <c r="N113" s="843"/>
      <c r="O113" s="843"/>
      <c r="P113" s="846"/>
      <c r="Q113" s="843"/>
      <c r="R113" s="843"/>
      <c r="S113" s="843"/>
      <c r="T113" s="843"/>
      <c r="U113" s="843"/>
      <c r="V113" s="843"/>
      <c r="W113" s="843"/>
      <c r="X113" s="843"/>
      <c r="Y113" s="843"/>
      <c r="Z113" s="843"/>
    </row>
    <row r="114" spans="1:26" ht="15.75" customHeight="1">
      <c r="A114" s="843"/>
      <c r="B114" s="844"/>
      <c r="C114" s="845"/>
      <c r="D114" s="846"/>
      <c r="E114" s="843"/>
      <c r="F114" s="843"/>
      <c r="G114" s="843"/>
      <c r="H114" s="846"/>
      <c r="I114" s="846"/>
      <c r="J114" s="846"/>
      <c r="K114" s="847"/>
      <c r="L114" s="848"/>
      <c r="M114" s="843"/>
      <c r="N114" s="843"/>
      <c r="O114" s="843"/>
      <c r="P114" s="846"/>
      <c r="Q114" s="843"/>
      <c r="R114" s="843"/>
      <c r="S114" s="843"/>
      <c r="T114" s="843"/>
      <c r="U114" s="843"/>
      <c r="V114" s="843"/>
      <c r="W114" s="843"/>
      <c r="X114" s="843"/>
      <c r="Y114" s="843"/>
      <c r="Z114" s="843"/>
    </row>
    <row r="115" spans="1:26" ht="15.75" customHeight="1">
      <c r="A115" s="843"/>
      <c r="B115" s="844"/>
      <c r="C115" s="845"/>
      <c r="D115" s="846"/>
      <c r="E115" s="843"/>
      <c r="F115" s="843"/>
      <c r="G115" s="843"/>
      <c r="H115" s="846"/>
      <c r="I115" s="846"/>
      <c r="J115" s="846"/>
      <c r="K115" s="847"/>
      <c r="L115" s="848"/>
      <c r="M115" s="843"/>
      <c r="N115" s="843"/>
      <c r="O115" s="843"/>
      <c r="P115" s="846"/>
      <c r="Q115" s="843"/>
      <c r="R115" s="843"/>
      <c r="S115" s="843"/>
      <c r="T115" s="843"/>
      <c r="U115" s="843"/>
      <c r="V115" s="843"/>
      <c r="W115" s="843"/>
      <c r="X115" s="843"/>
      <c r="Y115" s="843"/>
      <c r="Z115" s="843"/>
    </row>
    <row r="116" spans="1:26" ht="15.75" customHeight="1">
      <c r="A116" s="843"/>
      <c r="B116" s="844"/>
      <c r="C116" s="845"/>
      <c r="D116" s="846"/>
      <c r="E116" s="843"/>
      <c r="F116" s="843"/>
      <c r="G116" s="843"/>
      <c r="H116" s="846"/>
      <c r="I116" s="846"/>
      <c r="J116" s="846"/>
      <c r="K116" s="847"/>
      <c r="L116" s="848"/>
      <c r="M116" s="843"/>
      <c r="N116" s="843"/>
      <c r="O116" s="843"/>
      <c r="P116" s="846"/>
      <c r="Q116" s="843"/>
      <c r="R116" s="843"/>
      <c r="S116" s="843"/>
      <c r="T116" s="843"/>
      <c r="U116" s="843"/>
      <c r="V116" s="843"/>
      <c r="W116" s="843"/>
      <c r="X116" s="843"/>
      <c r="Y116" s="843"/>
      <c r="Z116" s="843"/>
    </row>
    <row r="117" spans="1:26" ht="15.75" customHeight="1">
      <c r="A117" s="843"/>
      <c r="B117" s="844"/>
      <c r="C117" s="845"/>
      <c r="D117" s="846"/>
      <c r="E117" s="843"/>
      <c r="F117" s="843"/>
      <c r="G117" s="843"/>
      <c r="H117" s="846"/>
      <c r="I117" s="846"/>
      <c r="J117" s="846"/>
      <c r="K117" s="847"/>
      <c r="L117" s="848"/>
      <c r="M117" s="843"/>
      <c r="N117" s="843"/>
      <c r="O117" s="843"/>
      <c r="P117" s="846"/>
      <c r="Q117" s="843"/>
      <c r="R117" s="843"/>
      <c r="S117" s="843"/>
      <c r="T117" s="843"/>
      <c r="U117" s="843"/>
      <c r="V117" s="843"/>
      <c r="W117" s="843"/>
      <c r="X117" s="843"/>
      <c r="Y117" s="843"/>
      <c r="Z117" s="843"/>
    </row>
    <row r="118" spans="1:26" ht="15.75" customHeight="1">
      <c r="A118" s="843"/>
      <c r="B118" s="844"/>
      <c r="C118" s="845"/>
      <c r="D118" s="846"/>
      <c r="E118" s="843"/>
      <c r="F118" s="843"/>
      <c r="G118" s="843"/>
      <c r="H118" s="846"/>
      <c r="I118" s="846"/>
      <c r="J118" s="846"/>
      <c r="K118" s="847"/>
      <c r="L118" s="848"/>
      <c r="M118" s="843"/>
      <c r="N118" s="843"/>
      <c r="O118" s="843"/>
      <c r="P118" s="846"/>
      <c r="Q118" s="843"/>
      <c r="R118" s="843"/>
      <c r="S118" s="843"/>
      <c r="T118" s="843"/>
      <c r="U118" s="843"/>
      <c r="V118" s="843"/>
      <c r="W118" s="843"/>
      <c r="X118" s="843"/>
      <c r="Y118" s="843"/>
      <c r="Z118" s="843"/>
    </row>
    <row r="119" spans="1:26" ht="15.75" customHeight="1">
      <c r="A119" s="843"/>
      <c r="B119" s="844"/>
      <c r="C119" s="845"/>
      <c r="D119" s="846"/>
      <c r="E119" s="843"/>
      <c r="F119" s="843"/>
      <c r="G119" s="843"/>
      <c r="H119" s="846"/>
      <c r="I119" s="846"/>
      <c r="J119" s="846"/>
      <c r="K119" s="847"/>
      <c r="L119" s="848"/>
      <c r="M119" s="843"/>
      <c r="N119" s="843"/>
      <c r="O119" s="843"/>
      <c r="P119" s="846"/>
      <c r="Q119" s="843"/>
      <c r="R119" s="843"/>
      <c r="S119" s="843"/>
      <c r="T119" s="843"/>
      <c r="U119" s="843"/>
      <c r="V119" s="843"/>
      <c r="W119" s="843"/>
      <c r="X119" s="843"/>
      <c r="Y119" s="843"/>
      <c r="Z119" s="843"/>
    </row>
    <row r="120" spans="1:26" ht="15.75" customHeight="1">
      <c r="A120" s="843"/>
      <c r="B120" s="844"/>
      <c r="C120" s="845"/>
      <c r="D120" s="846"/>
      <c r="E120" s="843"/>
      <c r="F120" s="843"/>
      <c r="G120" s="843"/>
      <c r="H120" s="846"/>
      <c r="I120" s="846"/>
      <c r="J120" s="846"/>
      <c r="K120" s="847"/>
      <c r="L120" s="848"/>
      <c r="M120" s="843"/>
      <c r="N120" s="843"/>
      <c r="O120" s="843"/>
      <c r="P120" s="846"/>
      <c r="Q120" s="843"/>
      <c r="R120" s="843"/>
      <c r="S120" s="843"/>
      <c r="T120" s="843"/>
      <c r="U120" s="843"/>
      <c r="V120" s="843"/>
      <c r="W120" s="843"/>
      <c r="X120" s="843"/>
      <c r="Y120" s="843"/>
      <c r="Z120" s="843"/>
    </row>
    <row r="121" spans="1:26" ht="15.75" customHeight="1">
      <c r="A121" s="843"/>
      <c r="B121" s="844"/>
      <c r="C121" s="845"/>
      <c r="D121" s="846"/>
      <c r="E121" s="843"/>
      <c r="F121" s="843"/>
      <c r="G121" s="843"/>
      <c r="H121" s="846"/>
      <c r="I121" s="846"/>
      <c r="J121" s="846"/>
      <c r="K121" s="847"/>
      <c r="L121" s="848"/>
      <c r="M121" s="843"/>
      <c r="N121" s="843"/>
      <c r="O121" s="843"/>
      <c r="P121" s="846"/>
      <c r="Q121" s="843"/>
      <c r="R121" s="843"/>
      <c r="S121" s="843"/>
      <c r="T121" s="843"/>
      <c r="U121" s="843"/>
      <c r="V121" s="843"/>
      <c r="W121" s="843"/>
      <c r="X121" s="843"/>
      <c r="Y121" s="843"/>
      <c r="Z121" s="843"/>
    </row>
    <row r="122" spans="1:26" ht="15.75" customHeight="1">
      <c r="A122" s="843"/>
      <c r="B122" s="844"/>
      <c r="C122" s="845"/>
      <c r="D122" s="846"/>
      <c r="E122" s="843"/>
      <c r="F122" s="843"/>
      <c r="G122" s="843"/>
      <c r="H122" s="846"/>
      <c r="I122" s="846"/>
      <c r="J122" s="846"/>
      <c r="K122" s="847"/>
      <c r="L122" s="848"/>
      <c r="M122" s="843"/>
      <c r="N122" s="843"/>
      <c r="O122" s="843"/>
      <c r="P122" s="846"/>
      <c r="Q122" s="843"/>
      <c r="R122" s="843"/>
      <c r="S122" s="843"/>
      <c r="T122" s="843"/>
      <c r="U122" s="843"/>
      <c r="V122" s="843"/>
      <c r="W122" s="843"/>
      <c r="X122" s="843"/>
      <c r="Y122" s="843"/>
      <c r="Z122" s="843"/>
    </row>
    <row r="123" spans="1:26" ht="15.75" customHeight="1">
      <c r="A123" s="843"/>
      <c r="B123" s="844"/>
      <c r="C123" s="845"/>
      <c r="D123" s="846"/>
      <c r="E123" s="843"/>
      <c r="F123" s="843"/>
      <c r="G123" s="843"/>
      <c r="H123" s="846"/>
      <c r="I123" s="846"/>
      <c r="J123" s="846"/>
      <c r="K123" s="847"/>
      <c r="L123" s="848"/>
      <c r="M123" s="843"/>
      <c r="N123" s="843"/>
      <c r="O123" s="843"/>
      <c r="P123" s="846"/>
      <c r="Q123" s="843"/>
      <c r="R123" s="843"/>
      <c r="S123" s="843"/>
      <c r="T123" s="843"/>
      <c r="U123" s="843"/>
      <c r="V123" s="843"/>
      <c r="W123" s="843"/>
      <c r="X123" s="843"/>
      <c r="Y123" s="843"/>
      <c r="Z123" s="843"/>
    </row>
    <row r="124" spans="1:26" ht="15.75" customHeight="1">
      <c r="A124" s="843"/>
      <c r="B124" s="844"/>
      <c r="C124" s="845"/>
      <c r="D124" s="846"/>
      <c r="E124" s="843"/>
      <c r="F124" s="843"/>
      <c r="G124" s="843"/>
      <c r="H124" s="846"/>
      <c r="I124" s="846"/>
      <c r="J124" s="846"/>
      <c r="K124" s="847"/>
      <c r="L124" s="848"/>
      <c r="M124" s="843"/>
      <c r="N124" s="843"/>
      <c r="O124" s="843"/>
      <c r="P124" s="846"/>
      <c r="Q124" s="843"/>
      <c r="R124" s="843"/>
      <c r="S124" s="843"/>
      <c r="T124" s="843"/>
      <c r="U124" s="843"/>
      <c r="V124" s="843"/>
      <c r="W124" s="843"/>
      <c r="X124" s="843"/>
      <c r="Y124" s="843"/>
      <c r="Z124" s="843"/>
    </row>
    <row r="125" spans="1:26" ht="15.75" customHeight="1">
      <c r="A125" s="843"/>
      <c r="B125" s="844"/>
      <c r="C125" s="845"/>
      <c r="D125" s="846"/>
      <c r="E125" s="843"/>
      <c r="F125" s="843"/>
      <c r="G125" s="843"/>
      <c r="H125" s="846"/>
      <c r="I125" s="846"/>
      <c r="J125" s="846"/>
      <c r="K125" s="847"/>
      <c r="L125" s="848"/>
      <c r="M125" s="843"/>
      <c r="N125" s="843"/>
      <c r="O125" s="843"/>
      <c r="P125" s="846"/>
      <c r="Q125" s="843"/>
      <c r="R125" s="843"/>
      <c r="S125" s="843"/>
      <c r="T125" s="843"/>
      <c r="U125" s="843"/>
      <c r="V125" s="843"/>
      <c r="W125" s="843"/>
      <c r="X125" s="843"/>
      <c r="Y125" s="843"/>
      <c r="Z125" s="843"/>
    </row>
    <row r="126" spans="1:26" ht="15.75" customHeight="1">
      <c r="A126" s="843"/>
      <c r="B126" s="844"/>
      <c r="C126" s="845"/>
      <c r="D126" s="846"/>
      <c r="E126" s="843"/>
      <c r="F126" s="843"/>
      <c r="G126" s="843"/>
      <c r="H126" s="846"/>
      <c r="I126" s="846"/>
      <c r="J126" s="846"/>
      <c r="K126" s="847"/>
      <c r="L126" s="848"/>
      <c r="M126" s="843"/>
      <c r="N126" s="843"/>
      <c r="O126" s="843"/>
      <c r="P126" s="846"/>
      <c r="Q126" s="843"/>
      <c r="R126" s="843"/>
      <c r="S126" s="843"/>
      <c r="T126" s="843"/>
      <c r="U126" s="843"/>
      <c r="V126" s="843"/>
      <c r="W126" s="843"/>
      <c r="X126" s="843"/>
      <c r="Y126" s="843"/>
      <c r="Z126" s="843"/>
    </row>
    <row r="127" spans="1:26" ht="15.75" customHeight="1">
      <c r="A127" s="843"/>
      <c r="B127" s="844"/>
      <c r="C127" s="845"/>
      <c r="D127" s="846"/>
      <c r="E127" s="843"/>
      <c r="F127" s="843"/>
      <c r="G127" s="843"/>
      <c r="H127" s="846"/>
      <c r="I127" s="846"/>
      <c r="J127" s="846"/>
      <c r="K127" s="847"/>
      <c r="L127" s="848"/>
      <c r="M127" s="843"/>
      <c r="N127" s="843"/>
      <c r="O127" s="843"/>
      <c r="P127" s="846"/>
      <c r="Q127" s="843"/>
      <c r="R127" s="843"/>
      <c r="S127" s="843"/>
      <c r="T127" s="843"/>
      <c r="U127" s="843"/>
      <c r="V127" s="843"/>
      <c r="W127" s="843"/>
      <c r="X127" s="843"/>
      <c r="Y127" s="843"/>
      <c r="Z127" s="843"/>
    </row>
    <row r="128" spans="1:26" ht="15.75" customHeight="1">
      <c r="A128" s="843"/>
      <c r="B128" s="844"/>
      <c r="C128" s="845"/>
      <c r="D128" s="846"/>
      <c r="E128" s="843"/>
      <c r="F128" s="843"/>
      <c r="G128" s="843"/>
      <c r="H128" s="846"/>
      <c r="I128" s="846"/>
      <c r="J128" s="846"/>
      <c r="K128" s="847"/>
      <c r="L128" s="848"/>
      <c r="M128" s="843"/>
      <c r="N128" s="843"/>
      <c r="O128" s="843"/>
      <c r="P128" s="846"/>
      <c r="Q128" s="843"/>
      <c r="R128" s="843"/>
      <c r="S128" s="843"/>
      <c r="T128" s="843"/>
      <c r="U128" s="843"/>
      <c r="V128" s="843"/>
      <c r="W128" s="843"/>
      <c r="X128" s="843"/>
      <c r="Y128" s="843"/>
      <c r="Z128" s="843"/>
    </row>
    <row r="129" spans="1:26" ht="15.75" customHeight="1">
      <c r="A129" s="843"/>
      <c r="B129" s="844"/>
      <c r="C129" s="845"/>
      <c r="D129" s="846"/>
      <c r="E129" s="843"/>
      <c r="F129" s="843"/>
      <c r="G129" s="843"/>
      <c r="H129" s="846"/>
      <c r="I129" s="846"/>
      <c r="J129" s="846"/>
      <c r="K129" s="847"/>
      <c r="L129" s="848"/>
      <c r="M129" s="843"/>
      <c r="N129" s="843"/>
      <c r="O129" s="843"/>
      <c r="P129" s="846"/>
      <c r="Q129" s="843"/>
      <c r="R129" s="843"/>
      <c r="S129" s="843"/>
      <c r="T129" s="843"/>
      <c r="U129" s="843"/>
      <c r="V129" s="843"/>
      <c r="W129" s="843"/>
      <c r="X129" s="843"/>
      <c r="Y129" s="843"/>
      <c r="Z129" s="843"/>
    </row>
    <row r="130" spans="1:26" ht="15.75" customHeight="1">
      <c r="A130" s="843"/>
      <c r="B130" s="844"/>
      <c r="C130" s="845"/>
      <c r="D130" s="846"/>
      <c r="E130" s="843"/>
      <c r="F130" s="843"/>
      <c r="G130" s="843"/>
      <c r="H130" s="846"/>
      <c r="I130" s="846"/>
      <c r="J130" s="846"/>
      <c r="K130" s="847"/>
      <c r="L130" s="848"/>
      <c r="M130" s="843"/>
      <c r="N130" s="843"/>
      <c r="O130" s="843"/>
      <c r="P130" s="846"/>
      <c r="Q130" s="843"/>
      <c r="R130" s="843"/>
      <c r="S130" s="843"/>
      <c r="T130" s="843"/>
      <c r="U130" s="843"/>
      <c r="V130" s="843"/>
      <c r="W130" s="843"/>
      <c r="X130" s="843"/>
      <c r="Y130" s="843"/>
      <c r="Z130" s="843"/>
    </row>
    <row r="131" spans="1:26" ht="15.75" customHeight="1">
      <c r="A131" s="843"/>
      <c r="B131" s="844"/>
      <c r="C131" s="845"/>
      <c r="D131" s="846"/>
      <c r="E131" s="843"/>
      <c r="F131" s="843"/>
      <c r="G131" s="843"/>
      <c r="H131" s="846"/>
      <c r="I131" s="846"/>
      <c r="J131" s="846"/>
      <c r="K131" s="847"/>
      <c r="L131" s="848"/>
      <c r="M131" s="843"/>
      <c r="N131" s="843"/>
      <c r="O131" s="843"/>
      <c r="P131" s="846"/>
      <c r="Q131" s="843"/>
      <c r="R131" s="843"/>
      <c r="S131" s="843"/>
      <c r="T131" s="843"/>
      <c r="U131" s="843"/>
      <c r="V131" s="843"/>
      <c r="W131" s="843"/>
      <c r="X131" s="843"/>
      <c r="Y131" s="843"/>
      <c r="Z131" s="843"/>
    </row>
    <row r="132" spans="1:26" ht="15.75" customHeight="1">
      <c r="A132" s="843"/>
      <c r="B132" s="844"/>
      <c r="C132" s="845"/>
      <c r="D132" s="846"/>
      <c r="E132" s="843"/>
      <c r="F132" s="843"/>
      <c r="G132" s="843"/>
      <c r="H132" s="846"/>
      <c r="I132" s="846"/>
      <c r="J132" s="846"/>
      <c r="K132" s="847"/>
      <c r="L132" s="848"/>
      <c r="M132" s="843"/>
      <c r="N132" s="843"/>
      <c r="O132" s="843"/>
      <c r="P132" s="846"/>
      <c r="Q132" s="843"/>
      <c r="R132" s="843"/>
      <c r="S132" s="843"/>
      <c r="T132" s="843"/>
      <c r="U132" s="843"/>
      <c r="V132" s="843"/>
      <c r="W132" s="843"/>
      <c r="X132" s="843"/>
      <c r="Y132" s="843"/>
      <c r="Z132" s="843"/>
    </row>
    <row r="133" spans="1:26" ht="15.75" customHeight="1">
      <c r="A133" s="843"/>
      <c r="B133" s="844"/>
      <c r="C133" s="845"/>
      <c r="D133" s="846"/>
      <c r="E133" s="843"/>
      <c r="F133" s="843"/>
      <c r="G133" s="843"/>
      <c r="H133" s="846"/>
      <c r="I133" s="846"/>
      <c r="J133" s="846"/>
      <c r="K133" s="847"/>
      <c r="L133" s="848"/>
      <c r="M133" s="843"/>
      <c r="N133" s="843"/>
      <c r="O133" s="843"/>
      <c r="P133" s="846"/>
      <c r="Q133" s="843"/>
      <c r="R133" s="843"/>
      <c r="S133" s="843"/>
      <c r="T133" s="843"/>
      <c r="U133" s="843"/>
      <c r="V133" s="843"/>
      <c r="W133" s="843"/>
      <c r="X133" s="843"/>
      <c r="Y133" s="843"/>
      <c r="Z133" s="843"/>
    </row>
    <row r="134" spans="1:26" ht="15.75" customHeight="1">
      <c r="A134" s="843"/>
      <c r="B134" s="844"/>
      <c r="C134" s="845"/>
      <c r="D134" s="846"/>
      <c r="E134" s="843"/>
      <c r="F134" s="843"/>
      <c r="G134" s="843"/>
      <c r="H134" s="846"/>
      <c r="I134" s="846"/>
      <c r="J134" s="846"/>
      <c r="K134" s="847"/>
      <c r="L134" s="848"/>
      <c r="M134" s="843"/>
      <c r="N134" s="843"/>
      <c r="O134" s="843"/>
      <c r="P134" s="846"/>
      <c r="Q134" s="843"/>
      <c r="R134" s="843"/>
      <c r="S134" s="843"/>
      <c r="T134" s="843"/>
      <c r="U134" s="843"/>
      <c r="V134" s="843"/>
      <c r="W134" s="843"/>
      <c r="X134" s="843"/>
      <c r="Y134" s="843"/>
      <c r="Z134" s="843"/>
    </row>
    <row r="135" spans="1:26" ht="15.75" customHeight="1">
      <c r="A135" s="843"/>
      <c r="B135" s="844"/>
      <c r="C135" s="845"/>
      <c r="D135" s="846"/>
      <c r="E135" s="843"/>
      <c r="F135" s="843"/>
      <c r="G135" s="843"/>
      <c r="H135" s="846"/>
      <c r="I135" s="846"/>
      <c r="J135" s="846"/>
      <c r="K135" s="847"/>
      <c r="L135" s="848"/>
      <c r="M135" s="843"/>
      <c r="N135" s="843"/>
      <c r="O135" s="843"/>
      <c r="P135" s="846"/>
      <c r="Q135" s="843"/>
      <c r="R135" s="843"/>
      <c r="S135" s="843"/>
      <c r="T135" s="843"/>
      <c r="U135" s="843"/>
      <c r="V135" s="843"/>
      <c r="W135" s="843"/>
      <c r="X135" s="843"/>
      <c r="Y135" s="843"/>
      <c r="Z135" s="843"/>
    </row>
    <row r="136" spans="1:26" ht="15.75" customHeight="1">
      <c r="A136" s="843"/>
      <c r="B136" s="844"/>
      <c r="C136" s="845"/>
      <c r="D136" s="846"/>
      <c r="E136" s="843"/>
      <c r="F136" s="843"/>
      <c r="G136" s="843"/>
      <c r="H136" s="846"/>
      <c r="I136" s="846"/>
      <c r="J136" s="846"/>
      <c r="K136" s="847"/>
      <c r="L136" s="848"/>
      <c r="M136" s="843"/>
      <c r="N136" s="843"/>
      <c r="O136" s="843"/>
      <c r="P136" s="846"/>
      <c r="Q136" s="843"/>
      <c r="R136" s="843"/>
      <c r="S136" s="843"/>
      <c r="T136" s="843"/>
      <c r="U136" s="843"/>
      <c r="V136" s="843"/>
      <c r="W136" s="843"/>
      <c r="X136" s="843"/>
      <c r="Y136" s="843"/>
      <c r="Z136" s="843"/>
    </row>
    <row r="137" spans="1:26" ht="15.75" customHeight="1">
      <c r="A137" s="843"/>
      <c r="B137" s="844"/>
      <c r="C137" s="845"/>
      <c r="D137" s="846"/>
      <c r="E137" s="843"/>
      <c r="F137" s="843"/>
      <c r="G137" s="843"/>
      <c r="H137" s="846"/>
      <c r="I137" s="846"/>
      <c r="J137" s="846"/>
      <c r="K137" s="847"/>
      <c r="L137" s="848"/>
      <c r="M137" s="843"/>
      <c r="N137" s="843"/>
      <c r="O137" s="843"/>
      <c r="P137" s="846"/>
      <c r="Q137" s="843"/>
      <c r="R137" s="843"/>
      <c r="S137" s="843"/>
      <c r="T137" s="843"/>
      <c r="U137" s="843"/>
      <c r="V137" s="843"/>
      <c r="W137" s="843"/>
      <c r="X137" s="843"/>
      <c r="Y137" s="843"/>
      <c r="Z137" s="843"/>
    </row>
    <row r="138" spans="1:26" ht="15.75" customHeight="1">
      <c r="A138" s="843"/>
      <c r="B138" s="844"/>
      <c r="C138" s="845"/>
      <c r="D138" s="846"/>
      <c r="E138" s="843"/>
      <c r="F138" s="843"/>
      <c r="G138" s="843"/>
      <c r="H138" s="846"/>
      <c r="I138" s="846"/>
      <c r="J138" s="846"/>
      <c r="K138" s="847"/>
      <c r="L138" s="848"/>
      <c r="M138" s="843"/>
      <c r="N138" s="843"/>
      <c r="O138" s="843"/>
      <c r="P138" s="846"/>
      <c r="Q138" s="843"/>
      <c r="R138" s="843"/>
      <c r="S138" s="843"/>
      <c r="T138" s="843"/>
      <c r="U138" s="843"/>
      <c r="V138" s="843"/>
      <c r="W138" s="843"/>
      <c r="X138" s="843"/>
      <c r="Y138" s="843"/>
      <c r="Z138" s="843"/>
    </row>
    <row r="139" spans="1:26" ht="15.75" customHeight="1">
      <c r="A139" s="843"/>
      <c r="B139" s="844"/>
      <c r="C139" s="845"/>
      <c r="D139" s="846"/>
      <c r="E139" s="843"/>
      <c r="F139" s="843"/>
      <c r="G139" s="843"/>
      <c r="H139" s="846"/>
      <c r="I139" s="846"/>
      <c r="J139" s="846"/>
      <c r="K139" s="847"/>
      <c r="L139" s="848"/>
      <c r="M139" s="843"/>
      <c r="N139" s="843"/>
      <c r="O139" s="843"/>
      <c r="P139" s="846"/>
      <c r="Q139" s="843"/>
      <c r="R139" s="843"/>
      <c r="S139" s="843"/>
      <c r="T139" s="843"/>
      <c r="U139" s="843"/>
      <c r="V139" s="843"/>
      <c r="W139" s="843"/>
      <c r="X139" s="843"/>
      <c r="Y139" s="843"/>
      <c r="Z139" s="843"/>
    </row>
    <row r="140" spans="1:26" ht="15.75" customHeight="1">
      <c r="A140" s="843"/>
      <c r="B140" s="844"/>
      <c r="C140" s="845"/>
      <c r="D140" s="846"/>
      <c r="E140" s="843"/>
      <c r="F140" s="843"/>
      <c r="G140" s="843"/>
      <c r="H140" s="846"/>
      <c r="I140" s="846"/>
      <c r="J140" s="846"/>
      <c r="K140" s="847"/>
      <c r="L140" s="848"/>
      <c r="M140" s="843"/>
      <c r="N140" s="843"/>
      <c r="O140" s="843"/>
      <c r="P140" s="846"/>
      <c r="Q140" s="843"/>
      <c r="R140" s="843"/>
      <c r="S140" s="843"/>
      <c r="T140" s="843"/>
      <c r="U140" s="843"/>
      <c r="V140" s="843"/>
      <c r="W140" s="843"/>
      <c r="X140" s="843"/>
      <c r="Y140" s="843"/>
      <c r="Z140" s="843"/>
    </row>
    <row r="141" spans="1:26" ht="15.75" customHeight="1">
      <c r="A141" s="843"/>
      <c r="B141" s="844"/>
      <c r="C141" s="845"/>
      <c r="D141" s="846"/>
      <c r="E141" s="843"/>
      <c r="F141" s="843"/>
      <c r="G141" s="843"/>
      <c r="H141" s="846"/>
      <c r="I141" s="846"/>
      <c r="J141" s="846"/>
      <c r="K141" s="847"/>
      <c r="L141" s="848"/>
      <c r="M141" s="843"/>
      <c r="N141" s="843"/>
      <c r="O141" s="843"/>
      <c r="P141" s="846"/>
      <c r="Q141" s="843"/>
      <c r="R141" s="843"/>
      <c r="S141" s="843"/>
      <c r="T141" s="843"/>
      <c r="U141" s="843"/>
      <c r="V141" s="843"/>
      <c r="W141" s="843"/>
      <c r="X141" s="843"/>
      <c r="Y141" s="843"/>
      <c r="Z141" s="843"/>
    </row>
    <row r="142" spans="1:26" ht="15.75" customHeight="1">
      <c r="A142" s="843"/>
      <c r="B142" s="844"/>
      <c r="C142" s="845"/>
      <c r="D142" s="846"/>
      <c r="E142" s="843"/>
      <c r="F142" s="843"/>
      <c r="G142" s="843"/>
      <c r="H142" s="846"/>
      <c r="I142" s="846"/>
      <c r="J142" s="846"/>
      <c r="K142" s="847"/>
      <c r="L142" s="848"/>
      <c r="M142" s="843"/>
      <c r="N142" s="843"/>
      <c r="O142" s="843"/>
      <c r="P142" s="846"/>
      <c r="Q142" s="843"/>
      <c r="R142" s="843"/>
      <c r="S142" s="843"/>
      <c r="T142" s="843"/>
      <c r="U142" s="843"/>
      <c r="V142" s="843"/>
      <c r="W142" s="843"/>
      <c r="X142" s="843"/>
      <c r="Y142" s="843"/>
      <c r="Z142" s="843"/>
    </row>
    <row r="143" spans="1:26" ht="15.75" customHeight="1">
      <c r="A143" s="843"/>
      <c r="B143" s="844"/>
      <c r="C143" s="845"/>
      <c r="D143" s="846"/>
      <c r="E143" s="843"/>
      <c r="F143" s="843"/>
      <c r="G143" s="843"/>
      <c r="H143" s="846"/>
      <c r="I143" s="846"/>
      <c r="J143" s="846"/>
      <c r="K143" s="847"/>
      <c r="L143" s="848"/>
      <c r="M143" s="843"/>
      <c r="N143" s="843"/>
      <c r="O143" s="843"/>
      <c r="P143" s="846"/>
      <c r="Q143" s="843"/>
      <c r="R143" s="843"/>
      <c r="S143" s="843"/>
      <c r="T143" s="843"/>
      <c r="U143" s="843"/>
      <c r="V143" s="843"/>
      <c r="W143" s="843"/>
      <c r="X143" s="843"/>
      <c r="Y143" s="843"/>
      <c r="Z143" s="843"/>
    </row>
    <row r="144" spans="1:26" ht="15.75" customHeight="1">
      <c r="A144" s="843"/>
      <c r="B144" s="844"/>
      <c r="C144" s="845"/>
      <c r="D144" s="846"/>
      <c r="E144" s="843"/>
      <c r="F144" s="843"/>
      <c r="G144" s="843"/>
      <c r="H144" s="846"/>
      <c r="I144" s="846"/>
      <c r="J144" s="846"/>
      <c r="K144" s="847"/>
      <c r="L144" s="848"/>
      <c r="M144" s="843"/>
      <c r="N144" s="843"/>
      <c r="O144" s="843"/>
      <c r="P144" s="846"/>
      <c r="Q144" s="843"/>
      <c r="R144" s="843"/>
      <c r="S144" s="843"/>
      <c r="T144" s="843"/>
      <c r="U144" s="843"/>
      <c r="V144" s="843"/>
      <c r="W144" s="843"/>
      <c r="X144" s="843"/>
      <c r="Y144" s="843"/>
      <c r="Z144" s="843"/>
    </row>
    <row r="145" spans="1:26" ht="15.75" customHeight="1">
      <c r="A145" s="843"/>
      <c r="B145" s="844"/>
      <c r="C145" s="845"/>
      <c r="D145" s="846"/>
      <c r="E145" s="843"/>
      <c r="F145" s="843"/>
      <c r="G145" s="843"/>
      <c r="H145" s="846"/>
      <c r="I145" s="846"/>
      <c r="J145" s="846"/>
      <c r="K145" s="847"/>
      <c r="L145" s="848"/>
      <c r="M145" s="843"/>
      <c r="N145" s="843"/>
      <c r="O145" s="843"/>
      <c r="P145" s="846"/>
      <c r="Q145" s="843"/>
      <c r="R145" s="843"/>
      <c r="S145" s="843"/>
      <c r="T145" s="843"/>
      <c r="U145" s="843"/>
      <c r="V145" s="843"/>
      <c r="W145" s="843"/>
      <c r="X145" s="843"/>
      <c r="Y145" s="843"/>
      <c r="Z145" s="843"/>
    </row>
    <row r="146" spans="1:26" ht="15.75" customHeight="1">
      <c r="A146" s="843"/>
      <c r="B146" s="844"/>
      <c r="C146" s="845"/>
      <c r="D146" s="846"/>
      <c r="E146" s="843"/>
      <c r="F146" s="843"/>
      <c r="G146" s="843"/>
      <c r="H146" s="846"/>
      <c r="I146" s="846"/>
      <c r="J146" s="846"/>
      <c r="K146" s="847"/>
      <c r="L146" s="848"/>
      <c r="M146" s="843"/>
      <c r="N146" s="843"/>
      <c r="O146" s="843"/>
      <c r="P146" s="846"/>
      <c r="Q146" s="843"/>
      <c r="R146" s="843"/>
      <c r="S146" s="843"/>
      <c r="T146" s="843"/>
      <c r="U146" s="843"/>
      <c r="V146" s="843"/>
      <c r="W146" s="843"/>
      <c r="X146" s="843"/>
      <c r="Y146" s="843"/>
      <c r="Z146" s="843"/>
    </row>
    <row r="147" spans="1:26" ht="15.75" customHeight="1">
      <c r="A147" s="843"/>
      <c r="B147" s="844"/>
      <c r="C147" s="845"/>
      <c r="D147" s="846"/>
      <c r="E147" s="843"/>
      <c r="F147" s="843"/>
      <c r="G147" s="843"/>
      <c r="H147" s="846"/>
      <c r="I147" s="846"/>
      <c r="J147" s="846"/>
      <c r="K147" s="847"/>
      <c r="L147" s="848"/>
      <c r="M147" s="843"/>
      <c r="N147" s="843"/>
      <c r="O147" s="843"/>
      <c r="P147" s="846"/>
      <c r="Q147" s="843"/>
      <c r="R147" s="843"/>
      <c r="S147" s="843"/>
      <c r="T147" s="843"/>
      <c r="U147" s="843"/>
      <c r="V147" s="843"/>
      <c r="W147" s="843"/>
      <c r="X147" s="843"/>
      <c r="Y147" s="843"/>
      <c r="Z147" s="843"/>
    </row>
    <row r="148" spans="1:26" ht="15.75" customHeight="1">
      <c r="A148" s="843"/>
      <c r="B148" s="844"/>
      <c r="C148" s="845"/>
      <c r="D148" s="846"/>
      <c r="E148" s="843"/>
      <c r="F148" s="843"/>
      <c r="G148" s="843"/>
      <c r="H148" s="846"/>
      <c r="I148" s="846"/>
      <c r="J148" s="846"/>
      <c r="K148" s="847"/>
      <c r="L148" s="848"/>
      <c r="M148" s="843"/>
      <c r="N148" s="843"/>
      <c r="O148" s="843"/>
      <c r="P148" s="846"/>
      <c r="Q148" s="843"/>
      <c r="R148" s="843"/>
      <c r="S148" s="843"/>
      <c r="T148" s="843"/>
      <c r="U148" s="843"/>
      <c r="V148" s="843"/>
      <c r="W148" s="843"/>
      <c r="X148" s="843"/>
      <c r="Y148" s="843"/>
      <c r="Z148" s="843"/>
    </row>
    <row r="149" spans="1:26" ht="15.75" customHeight="1">
      <c r="A149" s="843"/>
      <c r="B149" s="844"/>
      <c r="C149" s="845"/>
      <c r="D149" s="846"/>
      <c r="E149" s="843"/>
      <c r="F149" s="843"/>
      <c r="G149" s="843"/>
      <c r="H149" s="846"/>
      <c r="I149" s="846"/>
      <c r="J149" s="846"/>
      <c r="K149" s="847"/>
      <c r="L149" s="848"/>
      <c r="M149" s="843"/>
      <c r="N149" s="843"/>
      <c r="O149" s="843"/>
      <c r="P149" s="846"/>
      <c r="Q149" s="843"/>
      <c r="R149" s="843"/>
      <c r="S149" s="843"/>
      <c r="T149" s="843"/>
      <c r="U149" s="843"/>
      <c r="V149" s="843"/>
      <c r="W149" s="843"/>
      <c r="X149" s="843"/>
      <c r="Y149" s="843"/>
      <c r="Z149" s="843"/>
    </row>
    <row r="150" spans="1:26" ht="15.75" customHeight="1">
      <c r="A150" s="843"/>
      <c r="B150" s="844"/>
      <c r="C150" s="845"/>
      <c r="D150" s="846"/>
      <c r="E150" s="843"/>
      <c r="F150" s="843"/>
      <c r="G150" s="843"/>
      <c r="H150" s="846"/>
      <c r="I150" s="846"/>
      <c r="J150" s="846"/>
      <c r="K150" s="847"/>
      <c r="L150" s="848"/>
      <c r="M150" s="843"/>
      <c r="N150" s="843"/>
      <c r="O150" s="843"/>
      <c r="P150" s="846"/>
      <c r="Q150" s="843"/>
      <c r="R150" s="843"/>
      <c r="S150" s="843"/>
      <c r="T150" s="843"/>
      <c r="U150" s="843"/>
      <c r="V150" s="843"/>
      <c r="W150" s="843"/>
      <c r="X150" s="843"/>
      <c r="Y150" s="843"/>
      <c r="Z150" s="843"/>
    </row>
    <row r="151" spans="1:26" ht="15.75" customHeight="1">
      <c r="A151" s="843"/>
      <c r="B151" s="844"/>
      <c r="C151" s="845"/>
      <c r="D151" s="846"/>
      <c r="E151" s="843"/>
      <c r="F151" s="843"/>
      <c r="G151" s="843"/>
      <c r="H151" s="846"/>
      <c r="I151" s="846"/>
      <c r="J151" s="846"/>
      <c r="K151" s="847"/>
      <c r="L151" s="848"/>
      <c r="M151" s="843"/>
      <c r="N151" s="843"/>
      <c r="O151" s="843"/>
      <c r="P151" s="846"/>
      <c r="Q151" s="843"/>
      <c r="R151" s="843"/>
      <c r="S151" s="843"/>
      <c r="T151" s="843"/>
      <c r="U151" s="843"/>
      <c r="V151" s="843"/>
      <c r="W151" s="843"/>
      <c r="X151" s="843"/>
      <c r="Y151" s="843"/>
      <c r="Z151" s="843"/>
    </row>
    <row r="152" spans="1:26" ht="15.75" customHeight="1">
      <c r="A152" s="843"/>
      <c r="B152" s="844"/>
      <c r="C152" s="845"/>
      <c r="D152" s="846"/>
      <c r="E152" s="843"/>
      <c r="F152" s="843"/>
      <c r="G152" s="843"/>
      <c r="H152" s="846"/>
      <c r="I152" s="846"/>
      <c r="J152" s="846"/>
      <c r="K152" s="847"/>
      <c r="L152" s="848"/>
      <c r="M152" s="843"/>
      <c r="N152" s="843"/>
      <c r="O152" s="843"/>
      <c r="P152" s="846"/>
      <c r="Q152" s="843"/>
      <c r="R152" s="843"/>
      <c r="S152" s="843"/>
      <c r="T152" s="843"/>
      <c r="U152" s="843"/>
      <c r="V152" s="843"/>
      <c r="W152" s="843"/>
      <c r="X152" s="843"/>
      <c r="Y152" s="843"/>
      <c r="Z152" s="843"/>
    </row>
    <row r="153" spans="1:26" ht="15.75" customHeight="1">
      <c r="A153" s="843"/>
      <c r="B153" s="844"/>
      <c r="C153" s="845"/>
      <c r="D153" s="846"/>
      <c r="E153" s="843"/>
      <c r="F153" s="843"/>
      <c r="G153" s="843"/>
      <c r="H153" s="846"/>
      <c r="I153" s="846"/>
      <c r="J153" s="846"/>
      <c r="K153" s="847"/>
      <c r="L153" s="848"/>
      <c r="M153" s="843"/>
      <c r="N153" s="843"/>
      <c r="O153" s="843"/>
      <c r="P153" s="846"/>
      <c r="Q153" s="843"/>
      <c r="R153" s="843"/>
      <c r="S153" s="843"/>
      <c r="T153" s="843"/>
      <c r="U153" s="843"/>
      <c r="V153" s="843"/>
      <c r="W153" s="843"/>
      <c r="X153" s="843"/>
      <c r="Y153" s="843"/>
      <c r="Z153" s="843"/>
    </row>
    <row r="154" spans="1:26" ht="15.75" customHeight="1">
      <c r="A154" s="843"/>
      <c r="B154" s="844"/>
      <c r="C154" s="845"/>
      <c r="D154" s="846"/>
      <c r="E154" s="843"/>
      <c r="F154" s="843"/>
      <c r="G154" s="843"/>
      <c r="H154" s="846"/>
      <c r="I154" s="846"/>
      <c r="J154" s="846"/>
      <c r="K154" s="847"/>
      <c r="L154" s="848"/>
      <c r="M154" s="843"/>
      <c r="N154" s="843"/>
      <c r="O154" s="843"/>
      <c r="P154" s="846"/>
      <c r="Q154" s="843"/>
      <c r="R154" s="843"/>
      <c r="S154" s="843"/>
      <c r="T154" s="843"/>
      <c r="U154" s="843"/>
      <c r="V154" s="843"/>
      <c r="W154" s="843"/>
      <c r="X154" s="843"/>
      <c r="Y154" s="843"/>
      <c r="Z154" s="843"/>
    </row>
    <row r="155" spans="1:26" ht="15.75" customHeight="1">
      <c r="A155" s="843"/>
      <c r="B155" s="844"/>
      <c r="C155" s="845"/>
      <c r="D155" s="846"/>
      <c r="E155" s="843"/>
      <c r="F155" s="843"/>
      <c r="G155" s="843"/>
      <c r="H155" s="846"/>
      <c r="I155" s="846"/>
      <c r="J155" s="846"/>
      <c r="K155" s="847"/>
      <c r="L155" s="848"/>
      <c r="M155" s="843"/>
      <c r="N155" s="843"/>
      <c r="O155" s="843"/>
      <c r="P155" s="846"/>
      <c r="Q155" s="843"/>
      <c r="R155" s="843"/>
      <c r="S155" s="843"/>
      <c r="T155" s="843"/>
      <c r="U155" s="843"/>
      <c r="V155" s="843"/>
      <c r="W155" s="843"/>
      <c r="X155" s="843"/>
      <c r="Y155" s="843"/>
      <c r="Z155" s="843"/>
    </row>
    <row r="156" spans="1:26" ht="15.75" customHeight="1">
      <c r="A156" s="843"/>
      <c r="B156" s="844"/>
      <c r="C156" s="845"/>
      <c r="D156" s="846"/>
      <c r="E156" s="843"/>
      <c r="F156" s="843"/>
      <c r="G156" s="843"/>
      <c r="H156" s="846"/>
      <c r="I156" s="846"/>
      <c r="J156" s="846"/>
      <c r="K156" s="847"/>
      <c r="L156" s="848"/>
      <c r="M156" s="843"/>
      <c r="N156" s="843"/>
      <c r="O156" s="843"/>
      <c r="P156" s="846"/>
      <c r="Q156" s="843"/>
      <c r="R156" s="843"/>
      <c r="S156" s="843"/>
      <c r="T156" s="843"/>
      <c r="U156" s="843"/>
      <c r="V156" s="843"/>
      <c r="W156" s="843"/>
      <c r="X156" s="843"/>
      <c r="Y156" s="843"/>
      <c r="Z156" s="843"/>
    </row>
    <row r="157" spans="1:26" ht="15.75" customHeight="1">
      <c r="A157" s="843"/>
      <c r="B157" s="844"/>
      <c r="C157" s="845"/>
      <c r="D157" s="846"/>
      <c r="E157" s="843"/>
      <c r="F157" s="843"/>
      <c r="G157" s="843"/>
      <c r="H157" s="846"/>
      <c r="I157" s="846"/>
      <c r="J157" s="846"/>
      <c r="K157" s="847"/>
      <c r="L157" s="848"/>
      <c r="M157" s="843"/>
      <c r="N157" s="843"/>
      <c r="O157" s="843"/>
      <c r="P157" s="846"/>
      <c r="Q157" s="843"/>
      <c r="R157" s="843"/>
      <c r="S157" s="843"/>
      <c r="T157" s="843"/>
      <c r="U157" s="843"/>
      <c r="V157" s="843"/>
      <c r="W157" s="843"/>
      <c r="X157" s="843"/>
      <c r="Y157" s="843"/>
      <c r="Z157" s="843"/>
    </row>
    <row r="158" spans="1:26" ht="15.75" customHeight="1">
      <c r="A158" s="843"/>
      <c r="B158" s="844"/>
      <c r="C158" s="845"/>
      <c r="D158" s="846"/>
      <c r="E158" s="843"/>
      <c r="F158" s="843"/>
      <c r="G158" s="843"/>
      <c r="H158" s="846"/>
      <c r="I158" s="846"/>
      <c r="J158" s="846"/>
      <c r="K158" s="847"/>
      <c r="L158" s="848"/>
      <c r="M158" s="843"/>
      <c r="N158" s="843"/>
      <c r="O158" s="843"/>
      <c r="P158" s="846"/>
      <c r="Q158" s="843"/>
      <c r="R158" s="843"/>
      <c r="S158" s="843"/>
      <c r="T158" s="843"/>
      <c r="U158" s="843"/>
      <c r="V158" s="843"/>
      <c r="W158" s="843"/>
      <c r="X158" s="843"/>
      <c r="Y158" s="843"/>
      <c r="Z158" s="843"/>
    </row>
    <row r="159" spans="1:26" ht="15.75" customHeight="1">
      <c r="A159" s="843"/>
      <c r="B159" s="844"/>
      <c r="C159" s="845"/>
      <c r="D159" s="846"/>
      <c r="E159" s="843"/>
      <c r="F159" s="843"/>
      <c r="G159" s="843"/>
      <c r="H159" s="846"/>
      <c r="I159" s="846"/>
      <c r="J159" s="846"/>
      <c r="K159" s="847"/>
      <c r="L159" s="848"/>
      <c r="M159" s="843"/>
      <c r="N159" s="843"/>
      <c r="O159" s="843"/>
      <c r="P159" s="846"/>
      <c r="Q159" s="843"/>
      <c r="R159" s="843"/>
      <c r="S159" s="843"/>
      <c r="T159" s="843"/>
      <c r="U159" s="843"/>
      <c r="V159" s="843"/>
      <c r="W159" s="843"/>
      <c r="X159" s="843"/>
      <c r="Y159" s="843"/>
      <c r="Z159" s="843"/>
    </row>
    <row r="160" spans="1:26" ht="15.75" customHeight="1">
      <c r="A160" s="843"/>
      <c r="B160" s="844"/>
      <c r="C160" s="845"/>
      <c r="D160" s="846"/>
      <c r="E160" s="843"/>
      <c r="F160" s="843"/>
      <c r="G160" s="843"/>
      <c r="H160" s="846"/>
      <c r="I160" s="846"/>
      <c r="J160" s="846"/>
      <c r="K160" s="847"/>
      <c r="L160" s="848"/>
      <c r="M160" s="843"/>
      <c r="N160" s="843"/>
      <c r="O160" s="843"/>
      <c r="P160" s="846"/>
      <c r="Q160" s="843"/>
      <c r="R160" s="843"/>
      <c r="S160" s="843"/>
      <c r="T160" s="843"/>
      <c r="U160" s="843"/>
      <c r="V160" s="843"/>
      <c r="W160" s="843"/>
      <c r="X160" s="843"/>
      <c r="Y160" s="843"/>
      <c r="Z160" s="843"/>
    </row>
    <row r="161" spans="1:26" ht="15.75" customHeight="1">
      <c r="A161" s="843"/>
      <c r="B161" s="844"/>
      <c r="C161" s="845"/>
      <c r="D161" s="846"/>
      <c r="E161" s="843"/>
      <c r="F161" s="843"/>
      <c r="G161" s="843"/>
      <c r="H161" s="846"/>
      <c r="I161" s="846"/>
      <c r="J161" s="846"/>
      <c r="K161" s="847"/>
      <c r="L161" s="848"/>
      <c r="M161" s="843"/>
      <c r="N161" s="843"/>
      <c r="O161" s="843"/>
      <c r="P161" s="846"/>
      <c r="Q161" s="843"/>
      <c r="R161" s="843"/>
      <c r="S161" s="843"/>
      <c r="T161" s="843"/>
      <c r="U161" s="843"/>
      <c r="V161" s="843"/>
      <c r="W161" s="843"/>
      <c r="X161" s="843"/>
      <c r="Y161" s="843"/>
      <c r="Z161" s="843"/>
    </row>
    <row r="162" spans="1:26" ht="15.75" customHeight="1">
      <c r="A162" s="843"/>
      <c r="B162" s="844"/>
      <c r="C162" s="845"/>
      <c r="D162" s="846"/>
      <c r="E162" s="843"/>
      <c r="F162" s="843"/>
      <c r="G162" s="843"/>
      <c r="H162" s="846"/>
      <c r="I162" s="846"/>
      <c r="J162" s="846"/>
      <c r="K162" s="847"/>
      <c r="L162" s="848"/>
      <c r="M162" s="843"/>
      <c r="N162" s="843"/>
      <c r="O162" s="843"/>
      <c r="P162" s="846"/>
      <c r="Q162" s="843"/>
      <c r="R162" s="843"/>
      <c r="S162" s="843"/>
      <c r="T162" s="843"/>
      <c r="U162" s="843"/>
      <c r="V162" s="843"/>
      <c r="W162" s="843"/>
      <c r="X162" s="843"/>
      <c r="Y162" s="843"/>
      <c r="Z162" s="843"/>
    </row>
    <row r="163" spans="1:26" ht="15.75" customHeight="1">
      <c r="A163" s="843"/>
      <c r="B163" s="844"/>
      <c r="C163" s="845"/>
      <c r="D163" s="846"/>
      <c r="E163" s="843"/>
      <c r="F163" s="843"/>
      <c r="G163" s="843"/>
      <c r="H163" s="846"/>
      <c r="I163" s="846"/>
      <c r="J163" s="846"/>
      <c r="K163" s="847"/>
      <c r="L163" s="848"/>
      <c r="M163" s="843"/>
      <c r="N163" s="843"/>
      <c r="O163" s="843"/>
      <c r="P163" s="846"/>
      <c r="Q163" s="843"/>
      <c r="R163" s="843"/>
      <c r="S163" s="843"/>
      <c r="T163" s="843"/>
      <c r="U163" s="843"/>
      <c r="V163" s="843"/>
      <c r="W163" s="843"/>
      <c r="X163" s="843"/>
      <c r="Y163" s="843"/>
      <c r="Z163" s="843"/>
    </row>
    <row r="164" spans="1:26" ht="15.75" customHeight="1">
      <c r="A164" s="843"/>
      <c r="B164" s="844"/>
      <c r="C164" s="845"/>
      <c r="D164" s="846"/>
      <c r="E164" s="843"/>
      <c r="F164" s="843"/>
      <c r="G164" s="843"/>
      <c r="H164" s="846"/>
      <c r="I164" s="846"/>
      <c r="J164" s="846"/>
      <c r="K164" s="847"/>
      <c r="L164" s="848"/>
      <c r="M164" s="843"/>
      <c r="N164" s="843"/>
      <c r="O164" s="843"/>
      <c r="P164" s="846"/>
      <c r="Q164" s="843"/>
      <c r="R164" s="843"/>
      <c r="S164" s="843"/>
      <c r="T164" s="843"/>
      <c r="U164" s="843"/>
      <c r="V164" s="843"/>
      <c r="W164" s="843"/>
      <c r="X164" s="843"/>
      <c r="Y164" s="843"/>
      <c r="Z164" s="843"/>
    </row>
    <row r="165" spans="1:26" ht="15.75" customHeight="1">
      <c r="A165" s="843"/>
      <c r="B165" s="844"/>
      <c r="C165" s="845"/>
      <c r="D165" s="846"/>
      <c r="E165" s="843"/>
      <c r="F165" s="843"/>
      <c r="G165" s="843"/>
      <c r="H165" s="846"/>
      <c r="I165" s="846"/>
      <c r="J165" s="846"/>
      <c r="K165" s="847"/>
      <c r="L165" s="848"/>
      <c r="M165" s="843"/>
      <c r="N165" s="843"/>
      <c r="O165" s="843"/>
      <c r="P165" s="846"/>
      <c r="Q165" s="843"/>
      <c r="R165" s="843"/>
      <c r="S165" s="843"/>
      <c r="T165" s="843"/>
      <c r="U165" s="843"/>
      <c r="V165" s="843"/>
      <c r="W165" s="843"/>
      <c r="X165" s="843"/>
      <c r="Y165" s="843"/>
      <c r="Z165" s="843"/>
    </row>
    <row r="166" spans="1:26" ht="15.75" customHeight="1">
      <c r="A166" s="843"/>
      <c r="B166" s="844"/>
      <c r="C166" s="845"/>
      <c r="D166" s="846"/>
      <c r="E166" s="843"/>
      <c r="F166" s="843"/>
      <c r="G166" s="843"/>
      <c r="H166" s="846"/>
      <c r="I166" s="846"/>
      <c r="J166" s="846"/>
      <c r="K166" s="847"/>
      <c r="L166" s="848"/>
      <c r="M166" s="843"/>
      <c r="N166" s="843"/>
      <c r="O166" s="843"/>
      <c r="P166" s="846"/>
      <c r="Q166" s="843"/>
      <c r="R166" s="843"/>
      <c r="S166" s="843"/>
      <c r="T166" s="843"/>
      <c r="U166" s="843"/>
      <c r="V166" s="843"/>
      <c r="W166" s="843"/>
      <c r="X166" s="843"/>
      <c r="Y166" s="843"/>
      <c r="Z166" s="843"/>
    </row>
    <row r="167" spans="1:26" ht="15.75" customHeight="1">
      <c r="A167" s="843"/>
      <c r="B167" s="844"/>
      <c r="C167" s="845"/>
      <c r="D167" s="846"/>
      <c r="E167" s="843"/>
      <c r="F167" s="843"/>
      <c r="G167" s="843"/>
      <c r="H167" s="846"/>
      <c r="I167" s="846"/>
      <c r="J167" s="846"/>
      <c r="K167" s="847"/>
      <c r="L167" s="848"/>
      <c r="M167" s="843"/>
      <c r="N167" s="843"/>
      <c r="O167" s="843"/>
      <c r="P167" s="846"/>
      <c r="Q167" s="843"/>
      <c r="R167" s="843"/>
      <c r="S167" s="843"/>
      <c r="T167" s="843"/>
      <c r="U167" s="843"/>
      <c r="V167" s="843"/>
      <c r="W167" s="843"/>
      <c r="X167" s="843"/>
      <c r="Y167" s="843"/>
      <c r="Z167" s="843"/>
    </row>
    <row r="168" spans="1:26" ht="15.75" customHeight="1">
      <c r="A168" s="843"/>
      <c r="B168" s="844"/>
      <c r="C168" s="845"/>
      <c r="D168" s="846"/>
      <c r="E168" s="843"/>
      <c r="F168" s="843"/>
      <c r="G168" s="843"/>
      <c r="H168" s="846"/>
      <c r="I168" s="846"/>
      <c r="J168" s="846"/>
      <c r="K168" s="847"/>
      <c r="L168" s="848"/>
      <c r="M168" s="843"/>
      <c r="N168" s="843"/>
      <c r="O168" s="843"/>
      <c r="P168" s="846"/>
      <c r="Q168" s="843"/>
      <c r="R168" s="843"/>
      <c r="S168" s="843"/>
      <c r="T168" s="843"/>
      <c r="U168" s="843"/>
      <c r="V168" s="843"/>
      <c r="W168" s="843"/>
      <c r="X168" s="843"/>
      <c r="Y168" s="843"/>
      <c r="Z168" s="843"/>
    </row>
    <row r="169" spans="1:26" ht="15.75" customHeight="1">
      <c r="A169" s="843"/>
      <c r="B169" s="844"/>
      <c r="C169" s="845"/>
      <c r="D169" s="846"/>
      <c r="E169" s="843"/>
      <c r="F169" s="843"/>
      <c r="G169" s="843"/>
      <c r="H169" s="846"/>
      <c r="I169" s="846"/>
      <c r="J169" s="846"/>
      <c r="K169" s="847"/>
      <c r="L169" s="848"/>
      <c r="M169" s="843"/>
      <c r="N169" s="843"/>
      <c r="O169" s="843"/>
      <c r="P169" s="846"/>
      <c r="Q169" s="843"/>
      <c r="R169" s="843"/>
      <c r="S169" s="843"/>
      <c r="T169" s="843"/>
      <c r="U169" s="843"/>
      <c r="V169" s="843"/>
      <c r="W169" s="843"/>
      <c r="X169" s="843"/>
      <c r="Y169" s="843"/>
      <c r="Z169" s="843"/>
    </row>
    <row r="170" spans="1:26" ht="15.75" customHeight="1">
      <c r="A170" s="843"/>
      <c r="B170" s="844"/>
      <c r="C170" s="845"/>
      <c r="D170" s="846"/>
      <c r="E170" s="843"/>
      <c r="F170" s="843"/>
      <c r="G170" s="843"/>
      <c r="H170" s="846"/>
      <c r="I170" s="846"/>
      <c r="J170" s="846"/>
      <c r="K170" s="847"/>
      <c r="L170" s="848"/>
      <c r="M170" s="843"/>
      <c r="N170" s="843"/>
      <c r="O170" s="843"/>
      <c r="P170" s="846"/>
      <c r="Q170" s="843"/>
      <c r="R170" s="843"/>
      <c r="S170" s="843"/>
      <c r="T170" s="843"/>
      <c r="U170" s="843"/>
      <c r="V170" s="843"/>
      <c r="W170" s="843"/>
      <c r="X170" s="843"/>
      <c r="Y170" s="843"/>
      <c r="Z170" s="843"/>
    </row>
    <row r="171" spans="1:26" ht="15.75" customHeight="1">
      <c r="A171" s="843"/>
      <c r="B171" s="844"/>
      <c r="C171" s="845"/>
      <c r="D171" s="846"/>
      <c r="E171" s="843"/>
      <c r="F171" s="843"/>
      <c r="G171" s="843"/>
      <c r="H171" s="846"/>
      <c r="I171" s="846"/>
      <c r="J171" s="846"/>
      <c r="K171" s="847"/>
      <c r="L171" s="848"/>
      <c r="M171" s="843"/>
      <c r="N171" s="843"/>
      <c r="O171" s="843"/>
      <c r="P171" s="846"/>
      <c r="Q171" s="843"/>
      <c r="R171" s="843"/>
      <c r="S171" s="843"/>
      <c r="T171" s="843"/>
      <c r="U171" s="843"/>
      <c r="V171" s="843"/>
      <c r="W171" s="843"/>
      <c r="X171" s="843"/>
      <c r="Y171" s="843"/>
      <c r="Z171" s="843"/>
    </row>
    <row r="172" spans="1:26" ht="15.75" customHeight="1">
      <c r="A172" s="843"/>
      <c r="B172" s="844"/>
      <c r="C172" s="845"/>
      <c r="D172" s="846"/>
      <c r="E172" s="843"/>
      <c r="F172" s="843"/>
      <c r="G172" s="843"/>
      <c r="H172" s="846"/>
      <c r="I172" s="846"/>
      <c r="J172" s="846"/>
      <c r="K172" s="847"/>
      <c r="L172" s="848"/>
      <c r="M172" s="843"/>
      <c r="N172" s="843"/>
      <c r="O172" s="843"/>
      <c r="P172" s="846"/>
      <c r="Q172" s="843"/>
      <c r="R172" s="843"/>
      <c r="S172" s="843"/>
      <c r="T172" s="843"/>
      <c r="U172" s="843"/>
      <c r="V172" s="843"/>
      <c r="W172" s="843"/>
      <c r="X172" s="843"/>
      <c r="Y172" s="843"/>
      <c r="Z172" s="843"/>
    </row>
    <row r="173" spans="1:26" ht="15.75" customHeight="1">
      <c r="A173" s="843"/>
      <c r="B173" s="844"/>
      <c r="C173" s="845"/>
      <c r="D173" s="846"/>
      <c r="E173" s="843"/>
      <c r="F173" s="843"/>
      <c r="G173" s="843"/>
      <c r="H173" s="846"/>
      <c r="I173" s="846"/>
      <c r="J173" s="846"/>
      <c r="K173" s="847"/>
      <c r="L173" s="848"/>
      <c r="M173" s="843"/>
      <c r="N173" s="843"/>
      <c r="O173" s="843"/>
      <c r="P173" s="846"/>
      <c r="Q173" s="843"/>
      <c r="R173" s="843"/>
      <c r="S173" s="843"/>
      <c r="T173" s="843"/>
      <c r="U173" s="843"/>
      <c r="V173" s="843"/>
      <c r="W173" s="843"/>
      <c r="X173" s="843"/>
      <c r="Y173" s="843"/>
      <c r="Z173" s="843"/>
    </row>
    <row r="174" spans="1:26" ht="15.75" customHeight="1">
      <c r="A174" s="843"/>
      <c r="B174" s="844"/>
      <c r="C174" s="845"/>
      <c r="D174" s="846"/>
      <c r="E174" s="843"/>
      <c r="F174" s="843"/>
      <c r="G174" s="843"/>
      <c r="H174" s="846"/>
      <c r="I174" s="846"/>
      <c r="J174" s="846"/>
      <c r="K174" s="847"/>
      <c r="L174" s="848"/>
      <c r="M174" s="843"/>
      <c r="N174" s="843"/>
      <c r="O174" s="843"/>
      <c r="P174" s="846"/>
      <c r="Q174" s="843"/>
      <c r="R174" s="843"/>
      <c r="S174" s="843"/>
      <c r="T174" s="843"/>
      <c r="U174" s="843"/>
      <c r="V174" s="843"/>
      <c r="W174" s="843"/>
      <c r="X174" s="843"/>
      <c r="Y174" s="843"/>
      <c r="Z174" s="843"/>
    </row>
    <row r="175" spans="1:26" ht="15.75" customHeight="1">
      <c r="A175" s="843"/>
      <c r="B175" s="844"/>
      <c r="C175" s="845"/>
      <c r="D175" s="846"/>
      <c r="E175" s="843"/>
      <c r="F175" s="843"/>
      <c r="G175" s="843"/>
      <c r="H175" s="846"/>
      <c r="I175" s="846"/>
      <c r="J175" s="846"/>
      <c r="K175" s="847"/>
      <c r="L175" s="848"/>
      <c r="M175" s="843"/>
      <c r="N175" s="843"/>
      <c r="O175" s="843"/>
      <c r="P175" s="846"/>
      <c r="Q175" s="843"/>
      <c r="R175" s="843"/>
      <c r="S175" s="843"/>
      <c r="T175" s="843"/>
      <c r="U175" s="843"/>
      <c r="V175" s="843"/>
      <c r="W175" s="843"/>
      <c r="X175" s="843"/>
      <c r="Y175" s="843"/>
      <c r="Z175" s="843"/>
    </row>
    <row r="176" spans="1:26" ht="15.75" customHeight="1">
      <c r="A176" s="843"/>
      <c r="B176" s="844"/>
      <c r="C176" s="845"/>
      <c r="D176" s="846"/>
      <c r="E176" s="843"/>
      <c r="F176" s="843"/>
      <c r="G176" s="843"/>
      <c r="H176" s="846"/>
      <c r="I176" s="846"/>
      <c r="J176" s="846"/>
      <c r="K176" s="847"/>
      <c r="L176" s="848"/>
      <c r="M176" s="843"/>
      <c r="N176" s="843"/>
      <c r="O176" s="843"/>
      <c r="P176" s="846"/>
      <c r="Q176" s="843"/>
      <c r="R176" s="843"/>
      <c r="S176" s="843"/>
      <c r="T176" s="843"/>
      <c r="U176" s="843"/>
      <c r="V176" s="843"/>
      <c r="W176" s="843"/>
      <c r="X176" s="843"/>
      <c r="Y176" s="843"/>
      <c r="Z176" s="843"/>
    </row>
    <row r="177" spans="1:26" ht="15.75" customHeight="1">
      <c r="A177" s="843"/>
      <c r="B177" s="844"/>
      <c r="C177" s="845"/>
      <c r="D177" s="846"/>
      <c r="E177" s="843"/>
      <c r="F177" s="843"/>
      <c r="G177" s="843"/>
      <c r="H177" s="846"/>
      <c r="I177" s="846"/>
      <c r="J177" s="846"/>
      <c r="K177" s="847"/>
      <c r="L177" s="848"/>
      <c r="M177" s="843"/>
      <c r="N177" s="843"/>
      <c r="O177" s="843"/>
      <c r="P177" s="846"/>
      <c r="Q177" s="843"/>
      <c r="R177" s="843"/>
      <c r="S177" s="843"/>
      <c r="T177" s="843"/>
      <c r="U177" s="843"/>
      <c r="V177" s="843"/>
      <c r="W177" s="843"/>
      <c r="X177" s="843"/>
      <c r="Y177" s="843"/>
      <c r="Z177" s="843"/>
    </row>
    <row r="178" spans="1:26" ht="15.75" customHeight="1">
      <c r="A178" s="843"/>
      <c r="B178" s="844"/>
      <c r="C178" s="845"/>
      <c r="D178" s="846"/>
      <c r="E178" s="843"/>
      <c r="F178" s="843"/>
      <c r="G178" s="843"/>
      <c r="H178" s="846"/>
      <c r="I178" s="846"/>
      <c r="J178" s="846"/>
      <c r="K178" s="847"/>
      <c r="L178" s="848"/>
      <c r="M178" s="843"/>
      <c r="N178" s="843"/>
      <c r="O178" s="843"/>
      <c r="P178" s="846"/>
      <c r="Q178" s="843"/>
      <c r="R178" s="843"/>
      <c r="S178" s="843"/>
      <c r="T178" s="843"/>
      <c r="U178" s="843"/>
      <c r="V178" s="843"/>
      <c r="W178" s="843"/>
      <c r="X178" s="843"/>
      <c r="Y178" s="843"/>
      <c r="Z178" s="843"/>
    </row>
    <row r="179" spans="1:26" ht="15.75" customHeight="1">
      <c r="A179" s="843"/>
      <c r="B179" s="844"/>
      <c r="C179" s="845"/>
      <c r="D179" s="846"/>
      <c r="E179" s="843"/>
      <c r="F179" s="843"/>
      <c r="G179" s="843"/>
      <c r="H179" s="846"/>
      <c r="I179" s="846"/>
      <c r="J179" s="846"/>
      <c r="K179" s="847"/>
      <c r="L179" s="848"/>
      <c r="M179" s="843"/>
      <c r="N179" s="843"/>
      <c r="O179" s="843"/>
      <c r="P179" s="846"/>
      <c r="Q179" s="843"/>
      <c r="R179" s="843"/>
      <c r="S179" s="843"/>
      <c r="T179" s="843"/>
      <c r="U179" s="843"/>
      <c r="V179" s="843"/>
      <c r="W179" s="843"/>
      <c r="X179" s="843"/>
      <c r="Y179" s="843"/>
      <c r="Z179" s="843"/>
    </row>
    <row r="180" spans="1:26" ht="15.75" customHeight="1">
      <c r="A180" s="843"/>
      <c r="B180" s="844"/>
      <c r="C180" s="845"/>
      <c r="D180" s="846"/>
      <c r="E180" s="843"/>
      <c r="F180" s="843"/>
      <c r="G180" s="843"/>
      <c r="H180" s="846"/>
      <c r="I180" s="846"/>
      <c r="J180" s="846"/>
      <c r="K180" s="847"/>
      <c r="L180" s="848"/>
      <c r="M180" s="843"/>
      <c r="N180" s="843"/>
      <c r="O180" s="843"/>
      <c r="P180" s="846"/>
      <c r="Q180" s="843"/>
      <c r="R180" s="843"/>
      <c r="S180" s="843"/>
      <c r="T180" s="843"/>
      <c r="U180" s="843"/>
      <c r="V180" s="843"/>
      <c r="W180" s="843"/>
      <c r="X180" s="843"/>
      <c r="Y180" s="843"/>
      <c r="Z180" s="843"/>
    </row>
    <row r="181" spans="1:26" ht="15.75" customHeight="1">
      <c r="A181" s="843"/>
      <c r="B181" s="844"/>
      <c r="C181" s="845"/>
      <c r="D181" s="846"/>
      <c r="E181" s="843"/>
      <c r="F181" s="843"/>
      <c r="G181" s="843"/>
      <c r="H181" s="846"/>
      <c r="I181" s="846"/>
      <c r="J181" s="846"/>
      <c r="K181" s="847"/>
      <c r="L181" s="848"/>
      <c r="M181" s="843"/>
      <c r="N181" s="843"/>
      <c r="O181" s="843"/>
      <c r="P181" s="846"/>
      <c r="Q181" s="843"/>
      <c r="R181" s="843"/>
      <c r="S181" s="843"/>
      <c r="T181" s="843"/>
      <c r="U181" s="843"/>
      <c r="V181" s="843"/>
      <c r="W181" s="843"/>
      <c r="X181" s="843"/>
      <c r="Y181" s="843"/>
      <c r="Z181" s="843"/>
    </row>
    <row r="182" spans="1:26" ht="15.75" customHeight="1">
      <c r="A182" s="843"/>
      <c r="B182" s="844"/>
      <c r="C182" s="845"/>
      <c r="D182" s="846"/>
      <c r="E182" s="843"/>
      <c r="F182" s="843"/>
      <c r="G182" s="843"/>
      <c r="H182" s="846"/>
      <c r="I182" s="846"/>
      <c r="J182" s="846"/>
      <c r="K182" s="847"/>
      <c r="L182" s="848"/>
      <c r="M182" s="843"/>
      <c r="N182" s="843"/>
      <c r="O182" s="843"/>
      <c r="P182" s="846"/>
      <c r="Q182" s="843"/>
      <c r="R182" s="843"/>
      <c r="S182" s="843"/>
      <c r="T182" s="843"/>
      <c r="U182" s="843"/>
      <c r="V182" s="843"/>
      <c r="W182" s="843"/>
      <c r="X182" s="843"/>
      <c r="Y182" s="843"/>
      <c r="Z182" s="843"/>
    </row>
    <row r="183" spans="1:26" ht="15.75" customHeight="1">
      <c r="A183" s="843"/>
      <c r="B183" s="844"/>
      <c r="C183" s="845"/>
      <c r="D183" s="846"/>
      <c r="E183" s="843"/>
      <c r="F183" s="843"/>
      <c r="G183" s="843"/>
      <c r="H183" s="846"/>
      <c r="I183" s="846"/>
      <c r="J183" s="846"/>
      <c r="K183" s="847"/>
      <c r="L183" s="848"/>
      <c r="M183" s="843"/>
      <c r="N183" s="843"/>
      <c r="O183" s="843"/>
      <c r="P183" s="846"/>
      <c r="Q183" s="843"/>
      <c r="R183" s="843"/>
      <c r="S183" s="843"/>
      <c r="T183" s="843"/>
      <c r="U183" s="843"/>
      <c r="V183" s="843"/>
      <c r="W183" s="843"/>
      <c r="X183" s="843"/>
      <c r="Y183" s="843"/>
      <c r="Z183" s="843"/>
    </row>
    <row r="184" spans="1:26" ht="15.75" customHeight="1">
      <c r="A184" s="843"/>
      <c r="B184" s="844"/>
      <c r="C184" s="845"/>
      <c r="D184" s="846"/>
      <c r="E184" s="843"/>
      <c r="F184" s="843"/>
      <c r="G184" s="843"/>
      <c r="H184" s="846"/>
      <c r="I184" s="846"/>
      <c r="J184" s="846"/>
      <c r="K184" s="847"/>
      <c r="L184" s="848"/>
      <c r="M184" s="843"/>
      <c r="N184" s="843"/>
      <c r="O184" s="843"/>
      <c r="P184" s="846"/>
      <c r="Q184" s="843"/>
      <c r="R184" s="843"/>
      <c r="S184" s="843"/>
      <c r="T184" s="843"/>
      <c r="U184" s="843"/>
      <c r="V184" s="843"/>
      <c r="W184" s="843"/>
      <c r="X184" s="843"/>
      <c r="Y184" s="843"/>
      <c r="Z184" s="843"/>
    </row>
    <row r="185" spans="1:26" ht="15.75" customHeight="1">
      <c r="A185" s="843"/>
      <c r="B185" s="844"/>
      <c r="C185" s="845"/>
      <c r="D185" s="846"/>
      <c r="E185" s="843"/>
      <c r="F185" s="843"/>
      <c r="G185" s="843"/>
      <c r="H185" s="846"/>
      <c r="I185" s="846"/>
      <c r="J185" s="846"/>
      <c r="K185" s="847"/>
      <c r="L185" s="848"/>
      <c r="M185" s="843"/>
      <c r="N185" s="843"/>
      <c r="O185" s="843"/>
      <c r="P185" s="846"/>
      <c r="Q185" s="843"/>
      <c r="R185" s="843"/>
      <c r="S185" s="843"/>
      <c r="T185" s="843"/>
      <c r="U185" s="843"/>
      <c r="V185" s="843"/>
      <c r="W185" s="843"/>
      <c r="X185" s="843"/>
      <c r="Y185" s="843"/>
      <c r="Z185" s="843"/>
    </row>
    <row r="186" spans="1:26" ht="15.75" customHeight="1">
      <c r="A186" s="843"/>
      <c r="B186" s="844"/>
      <c r="C186" s="845"/>
      <c r="D186" s="846"/>
      <c r="E186" s="843"/>
      <c r="F186" s="843"/>
      <c r="G186" s="843"/>
      <c r="H186" s="846"/>
      <c r="I186" s="846"/>
      <c r="J186" s="846"/>
      <c r="K186" s="847"/>
      <c r="L186" s="848"/>
      <c r="M186" s="843"/>
      <c r="N186" s="843"/>
      <c r="O186" s="843"/>
      <c r="P186" s="846"/>
      <c r="Q186" s="843"/>
      <c r="R186" s="843"/>
      <c r="S186" s="843"/>
      <c r="T186" s="843"/>
      <c r="U186" s="843"/>
      <c r="V186" s="843"/>
      <c r="W186" s="843"/>
      <c r="X186" s="843"/>
      <c r="Y186" s="843"/>
      <c r="Z186" s="843"/>
    </row>
    <row r="187" spans="1:26" ht="15.75" customHeight="1">
      <c r="A187" s="843"/>
      <c r="B187" s="844"/>
      <c r="C187" s="845"/>
      <c r="D187" s="846"/>
      <c r="E187" s="843"/>
      <c r="F187" s="843"/>
      <c r="G187" s="843"/>
      <c r="H187" s="846"/>
      <c r="I187" s="846"/>
      <c r="J187" s="846"/>
      <c r="K187" s="847"/>
      <c r="L187" s="848"/>
      <c r="M187" s="843"/>
      <c r="N187" s="843"/>
      <c r="O187" s="843"/>
      <c r="P187" s="846"/>
      <c r="Q187" s="843"/>
      <c r="R187" s="843"/>
      <c r="S187" s="843"/>
      <c r="T187" s="843"/>
      <c r="U187" s="843"/>
      <c r="V187" s="843"/>
      <c r="W187" s="843"/>
      <c r="X187" s="843"/>
      <c r="Y187" s="843"/>
      <c r="Z187" s="843"/>
    </row>
    <row r="188" spans="1:26" ht="15.75" customHeight="1">
      <c r="A188" s="843"/>
      <c r="B188" s="844"/>
      <c r="C188" s="845"/>
      <c r="D188" s="846"/>
      <c r="E188" s="843"/>
      <c r="F188" s="843"/>
      <c r="G188" s="843"/>
      <c r="H188" s="846"/>
      <c r="I188" s="846"/>
      <c r="J188" s="846"/>
      <c r="K188" s="847"/>
      <c r="L188" s="848"/>
      <c r="M188" s="843"/>
      <c r="N188" s="843"/>
      <c r="O188" s="843"/>
      <c r="P188" s="846"/>
      <c r="Q188" s="843"/>
      <c r="R188" s="843"/>
      <c r="S188" s="843"/>
      <c r="T188" s="843"/>
      <c r="U188" s="843"/>
      <c r="V188" s="843"/>
      <c r="W188" s="843"/>
      <c r="X188" s="843"/>
      <c r="Y188" s="843"/>
      <c r="Z188" s="843"/>
    </row>
    <row r="189" spans="1:26" ht="15.75" customHeight="1">
      <c r="A189" s="843"/>
      <c r="B189" s="844"/>
      <c r="C189" s="845"/>
      <c r="D189" s="846"/>
      <c r="E189" s="843"/>
      <c r="F189" s="843"/>
      <c r="G189" s="843"/>
      <c r="H189" s="846"/>
      <c r="I189" s="846"/>
      <c r="J189" s="846"/>
      <c r="K189" s="847"/>
      <c r="L189" s="848"/>
      <c r="M189" s="843"/>
      <c r="N189" s="843"/>
      <c r="O189" s="843"/>
      <c r="P189" s="846"/>
      <c r="Q189" s="843"/>
      <c r="R189" s="843"/>
      <c r="S189" s="843"/>
      <c r="T189" s="843"/>
      <c r="U189" s="843"/>
      <c r="V189" s="843"/>
      <c r="W189" s="843"/>
      <c r="X189" s="843"/>
      <c r="Y189" s="843"/>
      <c r="Z189" s="843"/>
    </row>
    <row r="190" spans="1:26" ht="15.75" customHeight="1">
      <c r="A190" s="843"/>
      <c r="B190" s="844"/>
      <c r="C190" s="845"/>
      <c r="D190" s="846"/>
      <c r="E190" s="843"/>
      <c r="F190" s="843"/>
      <c r="G190" s="843"/>
      <c r="H190" s="846"/>
      <c r="I190" s="846"/>
      <c r="J190" s="846"/>
      <c r="K190" s="847"/>
      <c r="L190" s="848"/>
      <c r="M190" s="843"/>
      <c r="N190" s="843"/>
      <c r="O190" s="843"/>
      <c r="P190" s="846"/>
      <c r="Q190" s="843"/>
      <c r="R190" s="843"/>
      <c r="S190" s="843"/>
      <c r="T190" s="843"/>
      <c r="U190" s="843"/>
      <c r="V190" s="843"/>
      <c r="W190" s="843"/>
      <c r="X190" s="843"/>
      <c r="Y190" s="843"/>
      <c r="Z190" s="843"/>
    </row>
    <row r="191" spans="1:26" ht="15.75" customHeight="1">
      <c r="A191" s="843"/>
      <c r="B191" s="844"/>
      <c r="C191" s="845"/>
      <c r="D191" s="846"/>
      <c r="E191" s="843"/>
      <c r="F191" s="843"/>
      <c r="G191" s="843"/>
      <c r="H191" s="846"/>
      <c r="I191" s="846"/>
      <c r="J191" s="846"/>
      <c r="K191" s="847"/>
      <c r="L191" s="848"/>
      <c r="M191" s="843"/>
      <c r="N191" s="843"/>
      <c r="O191" s="843"/>
      <c r="P191" s="846"/>
      <c r="Q191" s="843"/>
      <c r="R191" s="843"/>
      <c r="S191" s="843"/>
      <c r="T191" s="843"/>
      <c r="U191" s="843"/>
      <c r="V191" s="843"/>
      <c r="W191" s="843"/>
      <c r="X191" s="843"/>
      <c r="Y191" s="843"/>
      <c r="Z191" s="843"/>
    </row>
    <row r="192" spans="1:26" ht="15.75" customHeight="1">
      <c r="A192" s="843"/>
      <c r="B192" s="844"/>
      <c r="C192" s="845"/>
      <c r="D192" s="846"/>
      <c r="E192" s="843"/>
      <c r="F192" s="843"/>
      <c r="G192" s="843"/>
      <c r="H192" s="846"/>
      <c r="I192" s="846"/>
      <c r="J192" s="846"/>
      <c r="K192" s="847"/>
      <c r="L192" s="848"/>
      <c r="M192" s="843"/>
      <c r="N192" s="843"/>
      <c r="O192" s="843"/>
      <c r="P192" s="846"/>
      <c r="Q192" s="843"/>
      <c r="R192" s="843"/>
      <c r="S192" s="843"/>
      <c r="T192" s="843"/>
      <c r="U192" s="843"/>
      <c r="V192" s="843"/>
      <c r="W192" s="843"/>
      <c r="X192" s="843"/>
      <c r="Y192" s="843"/>
      <c r="Z192" s="843"/>
    </row>
    <row r="193" spans="1:26" ht="15.75" customHeight="1">
      <c r="A193" s="843"/>
      <c r="B193" s="844"/>
      <c r="C193" s="845"/>
      <c r="D193" s="846"/>
      <c r="E193" s="843"/>
      <c r="F193" s="843"/>
      <c r="G193" s="843"/>
      <c r="H193" s="846"/>
      <c r="I193" s="846"/>
      <c r="J193" s="846"/>
      <c r="K193" s="847"/>
      <c r="L193" s="848"/>
      <c r="M193" s="843"/>
      <c r="N193" s="843"/>
      <c r="O193" s="843"/>
      <c r="P193" s="846"/>
      <c r="Q193" s="843"/>
      <c r="R193" s="843"/>
      <c r="S193" s="843"/>
      <c r="T193" s="843"/>
      <c r="U193" s="843"/>
      <c r="V193" s="843"/>
      <c r="W193" s="843"/>
      <c r="X193" s="843"/>
      <c r="Y193" s="843"/>
      <c r="Z193" s="843"/>
    </row>
    <row r="194" spans="1:26" ht="15.75" customHeight="1">
      <c r="A194" s="843"/>
      <c r="B194" s="844"/>
      <c r="C194" s="845"/>
      <c r="D194" s="846"/>
      <c r="E194" s="843"/>
      <c r="F194" s="843"/>
      <c r="G194" s="843"/>
      <c r="H194" s="846"/>
      <c r="I194" s="846"/>
      <c r="J194" s="846"/>
      <c r="K194" s="847"/>
      <c r="L194" s="848"/>
      <c r="M194" s="843"/>
      <c r="N194" s="843"/>
      <c r="O194" s="843"/>
      <c r="P194" s="846"/>
      <c r="Q194" s="843"/>
      <c r="R194" s="843"/>
      <c r="S194" s="843"/>
      <c r="T194" s="843"/>
      <c r="U194" s="843"/>
      <c r="V194" s="843"/>
      <c r="W194" s="843"/>
      <c r="X194" s="843"/>
      <c r="Y194" s="843"/>
      <c r="Z194" s="843"/>
    </row>
    <row r="195" spans="1:26" ht="15.75" customHeight="1">
      <c r="A195" s="843"/>
      <c r="B195" s="844"/>
      <c r="C195" s="845"/>
      <c r="D195" s="846"/>
      <c r="E195" s="843"/>
      <c r="F195" s="843"/>
      <c r="G195" s="843"/>
      <c r="H195" s="846"/>
      <c r="I195" s="846"/>
      <c r="J195" s="846"/>
      <c r="K195" s="847"/>
      <c r="L195" s="848"/>
      <c r="M195" s="843"/>
      <c r="N195" s="843"/>
      <c r="O195" s="843"/>
      <c r="P195" s="846"/>
      <c r="Q195" s="843"/>
      <c r="R195" s="843"/>
      <c r="S195" s="843"/>
      <c r="T195" s="843"/>
      <c r="U195" s="843"/>
      <c r="V195" s="843"/>
      <c r="W195" s="843"/>
      <c r="X195" s="843"/>
      <c r="Y195" s="843"/>
      <c r="Z195" s="843"/>
    </row>
    <row r="196" spans="1:26" ht="15.75" customHeight="1">
      <c r="A196" s="843"/>
      <c r="B196" s="844"/>
      <c r="C196" s="845"/>
      <c r="D196" s="846"/>
      <c r="E196" s="843"/>
      <c r="F196" s="843"/>
      <c r="G196" s="843"/>
      <c r="H196" s="846"/>
      <c r="I196" s="846"/>
      <c r="J196" s="846"/>
      <c r="K196" s="847"/>
      <c r="L196" s="848"/>
      <c r="M196" s="843"/>
      <c r="N196" s="843"/>
      <c r="O196" s="843"/>
      <c r="P196" s="846"/>
      <c r="Q196" s="843"/>
      <c r="R196" s="843"/>
      <c r="S196" s="843"/>
      <c r="T196" s="843"/>
      <c r="U196" s="843"/>
      <c r="V196" s="843"/>
      <c r="W196" s="843"/>
      <c r="X196" s="843"/>
      <c r="Y196" s="843"/>
      <c r="Z196" s="843"/>
    </row>
    <row r="197" spans="1:26" ht="15.75" customHeight="1">
      <c r="A197" s="843"/>
      <c r="B197" s="844"/>
      <c r="C197" s="845"/>
      <c r="D197" s="846"/>
      <c r="E197" s="843"/>
      <c r="F197" s="843"/>
      <c r="G197" s="843"/>
      <c r="H197" s="846"/>
      <c r="I197" s="846"/>
      <c r="J197" s="846"/>
      <c r="K197" s="847"/>
      <c r="L197" s="848"/>
      <c r="M197" s="843"/>
      <c r="N197" s="843"/>
      <c r="O197" s="843"/>
      <c r="P197" s="846"/>
      <c r="Q197" s="843"/>
      <c r="R197" s="843"/>
      <c r="S197" s="843"/>
      <c r="T197" s="843"/>
      <c r="U197" s="843"/>
      <c r="V197" s="843"/>
      <c r="W197" s="843"/>
      <c r="X197" s="843"/>
      <c r="Y197" s="843"/>
      <c r="Z197" s="843"/>
    </row>
    <row r="198" spans="1:26" ht="15.75" customHeight="1">
      <c r="A198" s="843"/>
      <c r="B198" s="844"/>
      <c r="C198" s="845"/>
      <c r="D198" s="846"/>
      <c r="E198" s="843"/>
      <c r="F198" s="843"/>
      <c r="G198" s="843"/>
      <c r="H198" s="846"/>
      <c r="I198" s="846"/>
      <c r="J198" s="846"/>
      <c r="K198" s="847"/>
      <c r="L198" s="848"/>
      <c r="M198" s="843"/>
      <c r="N198" s="843"/>
      <c r="O198" s="843"/>
      <c r="P198" s="846"/>
      <c r="Q198" s="843"/>
      <c r="R198" s="843"/>
      <c r="S198" s="843"/>
      <c r="T198" s="843"/>
      <c r="U198" s="843"/>
      <c r="V198" s="843"/>
      <c r="W198" s="843"/>
      <c r="X198" s="843"/>
      <c r="Y198" s="843"/>
      <c r="Z198" s="843"/>
    </row>
    <row r="199" spans="1:26" ht="15.75" customHeight="1">
      <c r="A199" s="843"/>
      <c r="B199" s="844"/>
      <c r="C199" s="845"/>
      <c r="D199" s="846"/>
      <c r="E199" s="843"/>
      <c r="F199" s="843"/>
      <c r="G199" s="843"/>
      <c r="H199" s="846"/>
      <c r="I199" s="846"/>
      <c r="J199" s="846"/>
      <c r="K199" s="847"/>
      <c r="L199" s="848"/>
      <c r="M199" s="843"/>
      <c r="N199" s="843"/>
      <c r="O199" s="843"/>
      <c r="P199" s="846"/>
      <c r="Q199" s="843"/>
      <c r="R199" s="843"/>
      <c r="S199" s="843"/>
      <c r="T199" s="843"/>
      <c r="U199" s="843"/>
      <c r="V199" s="843"/>
      <c r="W199" s="843"/>
      <c r="X199" s="843"/>
      <c r="Y199" s="843"/>
      <c r="Z199" s="843"/>
    </row>
    <row r="200" spans="1:26" ht="15.75" customHeight="1">
      <c r="A200" s="843"/>
      <c r="B200" s="844"/>
      <c r="C200" s="845"/>
      <c r="D200" s="846"/>
      <c r="E200" s="843"/>
      <c r="F200" s="843"/>
      <c r="G200" s="843"/>
      <c r="H200" s="846"/>
      <c r="I200" s="846"/>
      <c r="J200" s="846"/>
      <c r="K200" s="847"/>
      <c r="L200" s="848"/>
      <c r="M200" s="843"/>
      <c r="N200" s="843"/>
      <c r="O200" s="843"/>
      <c r="P200" s="846"/>
      <c r="Q200" s="843"/>
      <c r="R200" s="843"/>
      <c r="S200" s="843"/>
      <c r="T200" s="843"/>
      <c r="U200" s="843"/>
      <c r="V200" s="843"/>
      <c r="W200" s="843"/>
      <c r="X200" s="843"/>
      <c r="Y200" s="843"/>
      <c r="Z200" s="843"/>
    </row>
    <row r="201" spans="1:26" ht="15.75" customHeight="1">
      <c r="A201" s="843"/>
      <c r="B201" s="844"/>
      <c r="C201" s="845"/>
      <c r="D201" s="846"/>
      <c r="E201" s="843"/>
      <c r="F201" s="843"/>
      <c r="G201" s="843"/>
      <c r="H201" s="846"/>
      <c r="I201" s="846"/>
      <c r="J201" s="846"/>
      <c r="K201" s="847"/>
      <c r="L201" s="848"/>
      <c r="M201" s="843"/>
      <c r="N201" s="843"/>
      <c r="O201" s="843"/>
      <c r="P201" s="846"/>
      <c r="Q201" s="843"/>
      <c r="R201" s="843"/>
      <c r="S201" s="843"/>
      <c r="T201" s="843"/>
      <c r="U201" s="843"/>
      <c r="V201" s="843"/>
      <c r="W201" s="843"/>
      <c r="X201" s="843"/>
      <c r="Y201" s="843"/>
      <c r="Z201" s="843"/>
    </row>
    <row r="202" spans="1:26" ht="15.75" customHeight="1">
      <c r="A202" s="843"/>
      <c r="B202" s="844"/>
      <c r="C202" s="845"/>
      <c r="D202" s="846"/>
      <c r="E202" s="843"/>
      <c r="F202" s="843"/>
      <c r="G202" s="843"/>
      <c r="H202" s="846"/>
      <c r="I202" s="846"/>
      <c r="J202" s="846"/>
      <c r="K202" s="847"/>
      <c r="L202" s="848"/>
      <c r="M202" s="843"/>
      <c r="N202" s="843"/>
      <c r="O202" s="843"/>
      <c r="P202" s="846"/>
      <c r="Q202" s="843"/>
      <c r="R202" s="843"/>
      <c r="S202" s="843"/>
      <c r="T202" s="843"/>
      <c r="U202" s="843"/>
      <c r="V202" s="843"/>
      <c r="W202" s="843"/>
      <c r="X202" s="843"/>
      <c r="Y202" s="843"/>
      <c r="Z202" s="843"/>
    </row>
    <row r="203" spans="1:26" ht="15.75" customHeight="1">
      <c r="A203" s="843"/>
      <c r="B203" s="844"/>
      <c r="C203" s="845"/>
      <c r="D203" s="846"/>
      <c r="E203" s="843"/>
      <c r="F203" s="843"/>
      <c r="G203" s="843"/>
      <c r="H203" s="846"/>
      <c r="I203" s="846"/>
      <c r="J203" s="846"/>
      <c r="K203" s="847"/>
      <c r="L203" s="848"/>
      <c r="M203" s="843"/>
      <c r="N203" s="843"/>
      <c r="O203" s="843"/>
      <c r="P203" s="846"/>
      <c r="Q203" s="843"/>
      <c r="R203" s="843"/>
      <c r="S203" s="843"/>
      <c r="T203" s="843"/>
      <c r="U203" s="843"/>
      <c r="V203" s="843"/>
      <c r="W203" s="843"/>
      <c r="X203" s="843"/>
      <c r="Y203" s="843"/>
      <c r="Z203" s="843"/>
    </row>
    <row r="204" spans="1:26" ht="15.75" customHeight="1">
      <c r="A204" s="843"/>
      <c r="B204" s="844"/>
      <c r="C204" s="845"/>
      <c r="D204" s="846"/>
      <c r="E204" s="843"/>
      <c r="F204" s="843"/>
      <c r="G204" s="843"/>
      <c r="H204" s="846"/>
      <c r="I204" s="846"/>
      <c r="J204" s="846"/>
      <c r="K204" s="847"/>
      <c r="L204" s="848"/>
      <c r="M204" s="843"/>
      <c r="N204" s="843"/>
      <c r="O204" s="843"/>
      <c r="P204" s="846"/>
      <c r="Q204" s="843"/>
      <c r="R204" s="843"/>
      <c r="S204" s="843"/>
      <c r="T204" s="843"/>
      <c r="U204" s="843"/>
      <c r="V204" s="843"/>
      <c r="W204" s="843"/>
      <c r="X204" s="843"/>
      <c r="Y204" s="843"/>
      <c r="Z204" s="843"/>
    </row>
    <row r="205" spans="1:26" ht="15.75" customHeight="1">
      <c r="A205" s="843"/>
      <c r="B205" s="844"/>
      <c r="C205" s="845"/>
      <c r="D205" s="846"/>
      <c r="E205" s="843"/>
      <c r="F205" s="843"/>
      <c r="G205" s="843"/>
      <c r="H205" s="846"/>
      <c r="I205" s="846"/>
      <c r="J205" s="846"/>
      <c r="K205" s="847"/>
      <c r="L205" s="848"/>
      <c r="M205" s="843"/>
      <c r="N205" s="843"/>
      <c r="O205" s="843"/>
      <c r="P205" s="846"/>
      <c r="Q205" s="843"/>
      <c r="R205" s="843"/>
      <c r="S205" s="843"/>
      <c r="T205" s="843"/>
      <c r="U205" s="843"/>
      <c r="V205" s="843"/>
      <c r="W205" s="843"/>
      <c r="X205" s="843"/>
      <c r="Y205" s="843"/>
      <c r="Z205" s="843"/>
    </row>
    <row r="206" spans="1:26" ht="15.75" customHeight="1">
      <c r="A206" s="843"/>
      <c r="B206" s="844"/>
      <c r="C206" s="845"/>
      <c r="D206" s="846"/>
      <c r="E206" s="843"/>
      <c r="F206" s="843"/>
      <c r="G206" s="843"/>
      <c r="H206" s="846"/>
      <c r="I206" s="846"/>
      <c r="J206" s="846"/>
      <c r="K206" s="847"/>
      <c r="L206" s="848"/>
      <c r="M206" s="843"/>
      <c r="N206" s="843"/>
      <c r="O206" s="843"/>
      <c r="P206" s="846"/>
      <c r="Q206" s="843"/>
      <c r="R206" s="843"/>
      <c r="S206" s="843"/>
      <c r="T206" s="843"/>
      <c r="U206" s="843"/>
      <c r="V206" s="843"/>
      <c r="W206" s="843"/>
      <c r="X206" s="843"/>
      <c r="Y206" s="843"/>
      <c r="Z206" s="843"/>
    </row>
    <row r="207" spans="1:26" ht="15.75" customHeight="1">
      <c r="A207" s="843"/>
      <c r="B207" s="844"/>
      <c r="C207" s="845"/>
      <c r="D207" s="846"/>
      <c r="E207" s="843"/>
      <c r="F207" s="843"/>
      <c r="G207" s="843"/>
      <c r="H207" s="846"/>
      <c r="I207" s="846"/>
      <c r="J207" s="846"/>
      <c r="K207" s="847"/>
      <c r="L207" s="848"/>
      <c r="M207" s="843"/>
      <c r="N207" s="843"/>
      <c r="O207" s="843"/>
      <c r="P207" s="846"/>
      <c r="Q207" s="843"/>
      <c r="R207" s="843"/>
      <c r="S207" s="843"/>
      <c r="T207" s="843"/>
      <c r="U207" s="843"/>
      <c r="V207" s="843"/>
      <c r="W207" s="843"/>
      <c r="X207" s="843"/>
      <c r="Y207" s="843"/>
      <c r="Z207" s="843"/>
    </row>
    <row r="208" spans="1:26" ht="15.75" customHeight="1">
      <c r="A208" s="843"/>
      <c r="B208" s="844"/>
      <c r="C208" s="845"/>
      <c r="D208" s="846"/>
      <c r="E208" s="843"/>
      <c r="F208" s="843"/>
      <c r="G208" s="843"/>
      <c r="H208" s="846"/>
      <c r="I208" s="846"/>
      <c r="J208" s="846"/>
      <c r="K208" s="847"/>
      <c r="L208" s="848"/>
      <c r="M208" s="843"/>
      <c r="N208" s="843"/>
      <c r="O208" s="843"/>
      <c r="P208" s="846"/>
      <c r="Q208" s="843"/>
      <c r="R208" s="843"/>
      <c r="S208" s="843"/>
      <c r="T208" s="843"/>
      <c r="U208" s="843"/>
      <c r="V208" s="843"/>
      <c r="W208" s="843"/>
      <c r="X208" s="843"/>
      <c r="Y208" s="843"/>
      <c r="Z208" s="843"/>
    </row>
    <row r="209" spans="1:26" ht="15.75" customHeight="1">
      <c r="A209" s="843"/>
      <c r="B209" s="844"/>
      <c r="C209" s="845"/>
      <c r="D209" s="846"/>
      <c r="E209" s="843"/>
      <c r="F209" s="843"/>
      <c r="G209" s="843"/>
      <c r="H209" s="846"/>
      <c r="I209" s="846"/>
      <c r="J209" s="846"/>
      <c r="K209" s="847"/>
      <c r="L209" s="848"/>
      <c r="M209" s="843"/>
      <c r="N209" s="843"/>
      <c r="O209" s="843"/>
      <c r="P209" s="846"/>
      <c r="Q209" s="843"/>
      <c r="R209" s="843"/>
      <c r="S209" s="843"/>
      <c r="T209" s="843"/>
      <c r="U209" s="843"/>
      <c r="V209" s="843"/>
      <c r="W209" s="843"/>
      <c r="X209" s="843"/>
      <c r="Y209" s="843"/>
      <c r="Z209" s="843"/>
    </row>
    <row r="210" spans="1:26" ht="15.75" customHeight="1">
      <c r="A210" s="843"/>
      <c r="B210" s="844"/>
      <c r="C210" s="845"/>
      <c r="D210" s="846"/>
      <c r="E210" s="843"/>
      <c r="F210" s="843"/>
      <c r="G210" s="843"/>
      <c r="H210" s="846"/>
      <c r="I210" s="846"/>
      <c r="J210" s="846"/>
      <c r="K210" s="847"/>
      <c r="L210" s="848"/>
      <c r="M210" s="843"/>
      <c r="N210" s="843"/>
      <c r="O210" s="843"/>
      <c r="P210" s="846"/>
      <c r="Q210" s="843"/>
      <c r="R210" s="843"/>
      <c r="S210" s="843"/>
      <c r="T210" s="843"/>
      <c r="U210" s="843"/>
      <c r="V210" s="843"/>
      <c r="W210" s="843"/>
      <c r="X210" s="843"/>
      <c r="Y210" s="843"/>
      <c r="Z210" s="843"/>
    </row>
    <row r="211" spans="1:26" ht="15.75" customHeight="1">
      <c r="A211" s="843"/>
      <c r="B211" s="844"/>
      <c r="C211" s="845"/>
      <c r="D211" s="846"/>
      <c r="E211" s="843"/>
      <c r="F211" s="843"/>
      <c r="G211" s="843"/>
      <c r="H211" s="846"/>
      <c r="I211" s="846"/>
      <c r="J211" s="846"/>
      <c r="K211" s="847"/>
      <c r="L211" s="848"/>
      <c r="M211" s="843"/>
      <c r="N211" s="843"/>
      <c r="O211" s="843"/>
      <c r="P211" s="846"/>
      <c r="Q211" s="843"/>
      <c r="R211" s="843"/>
      <c r="S211" s="843"/>
      <c r="T211" s="843"/>
      <c r="U211" s="843"/>
      <c r="V211" s="843"/>
      <c r="W211" s="843"/>
      <c r="X211" s="843"/>
      <c r="Y211" s="843"/>
      <c r="Z211" s="843"/>
    </row>
    <row r="212" spans="1:26" ht="15.75" customHeight="1">
      <c r="A212" s="843"/>
      <c r="B212" s="844"/>
      <c r="C212" s="845"/>
      <c r="D212" s="846"/>
      <c r="E212" s="843"/>
      <c r="F212" s="843"/>
      <c r="G212" s="843"/>
      <c r="H212" s="846"/>
      <c r="I212" s="846"/>
      <c r="J212" s="846"/>
      <c r="K212" s="847"/>
      <c r="L212" s="848"/>
      <c r="M212" s="843"/>
      <c r="N212" s="843"/>
      <c r="O212" s="843"/>
      <c r="P212" s="846"/>
      <c r="Q212" s="843"/>
      <c r="R212" s="843"/>
      <c r="S212" s="843"/>
      <c r="T212" s="843"/>
      <c r="U212" s="843"/>
      <c r="V212" s="843"/>
      <c r="W212" s="843"/>
      <c r="X212" s="843"/>
      <c r="Y212" s="843"/>
      <c r="Z212" s="843"/>
    </row>
    <row r="213" spans="1:26" ht="15.75" customHeight="1">
      <c r="A213" s="843"/>
      <c r="B213" s="844"/>
      <c r="C213" s="845"/>
      <c r="D213" s="846"/>
      <c r="E213" s="843"/>
      <c r="F213" s="843"/>
      <c r="G213" s="843"/>
      <c r="H213" s="846"/>
      <c r="I213" s="846"/>
      <c r="J213" s="846"/>
      <c r="K213" s="847"/>
      <c r="L213" s="848"/>
      <c r="M213" s="843"/>
      <c r="N213" s="843"/>
      <c r="O213" s="843"/>
      <c r="P213" s="846"/>
      <c r="Q213" s="843"/>
      <c r="R213" s="843"/>
      <c r="S213" s="843"/>
      <c r="T213" s="843"/>
      <c r="U213" s="843"/>
      <c r="V213" s="843"/>
      <c r="W213" s="843"/>
      <c r="X213" s="843"/>
      <c r="Y213" s="843"/>
      <c r="Z213" s="843"/>
    </row>
    <row r="214" spans="1:26" ht="15.75" customHeight="1">
      <c r="A214" s="843"/>
      <c r="B214" s="844"/>
      <c r="C214" s="845"/>
      <c r="D214" s="846"/>
      <c r="E214" s="843"/>
      <c r="F214" s="843"/>
      <c r="G214" s="843"/>
      <c r="H214" s="846"/>
      <c r="I214" s="846"/>
      <c r="J214" s="846"/>
      <c r="K214" s="847"/>
      <c r="L214" s="848"/>
      <c r="M214" s="843"/>
      <c r="N214" s="843"/>
      <c r="O214" s="843"/>
      <c r="P214" s="846"/>
      <c r="Q214" s="843"/>
      <c r="R214" s="843"/>
      <c r="S214" s="843"/>
      <c r="T214" s="843"/>
      <c r="U214" s="843"/>
      <c r="V214" s="843"/>
      <c r="W214" s="843"/>
      <c r="X214" s="843"/>
      <c r="Y214" s="843"/>
      <c r="Z214" s="843"/>
    </row>
    <row r="215" spans="1:26" ht="15.75" customHeight="1">
      <c r="A215" s="843"/>
      <c r="B215" s="844"/>
      <c r="C215" s="845"/>
      <c r="D215" s="846"/>
      <c r="E215" s="843"/>
      <c r="F215" s="843"/>
      <c r="G215" s="843"/>
      <c r="H215" s="846"/>
      <c r="I215" s="846"/>
      <c r="J215" s="846"/>
      <c r="K215" s="847"/>
      <c r="L215" s="848"/>
      <c r="M215" s="843"/>
      <c r="N215" s="843"/>
      <c r="O215" s="843"/>
      <c r="P215" s="846"/>
      <c r="Q215" s="843"/>
      <c r="R215" s="843"/>
      <c r="S215" s="843"/>
      <c r="T215" s="843"/>
      <c r="U215" s="843"/>
      <c r="V215" s="843"/>
      <c r="W215" s="843"/>
      <c r="X215" s="843"/>
      <c r="Y215" s="843"/>
      <c r="Z215" s="843"/>
    </row>
    <row r="216" spans="1:26" ht="15.75" customHeight="1">
      <c r="A216" s="843"/>
      <c r="B216" s="844"/>
      <c r="C216" s="845"/>
      <c r="D216" s="846"/>
      <c r="E216" s="843"/>
      <c r="F216" s="843"/>
      <c r="G216" s="843"/>
      <c r="H216" s="846"/>
      <c r="I216" s="846"/>
      <c r="J216" s="846"/>
      <c r="K216" s="847"/>
      <c r="L216" s="848"/>
      <c r="M216" s="843"/>
      <c r="N216" s="843"/>
      <c r="O216" s="843"/>
      <c r="P216" s="846"/>
      <c r="Q216" s="843"/>
      <c r="R216" s="843"/>
      <c r="S216" s="843"/>
      <c r="T216" s="843"/>
      <c r="U216" s="843"/>
      <c r="V216" s="843"/>
      <c r="W216" s="843"/>
      <c r="X216" s="843"/>
      <c r="Y216" s="843"/>
      <c r="Z216" s="843"/>
    </row>
    <row r="217" spans="1:26" ht="15.75" customHeight="1">
      <c r="A217" s="843"/>
      <c r="B217" s="844"/>
      <c r="C217" s="845"/>
      <c r="D217" s="846"/>
      <c r="E217" s="843"/>
      <c r="F217" s="843"/>
      <c r="G217" s="843"/>
      <c r="H217" s="846"/>
      <c r="I217" s="846"/>
      <c r="J217" s="846"/>
      <c r="K217" s="847"/>
      <c r="L217" s="848"/>
      <c r="M217" s="843"/>
      <c r="N217" s="843"/>
      <c r="O217" s="843"/>
      <c r="P217" s="846"/>
      <c r="Q217" s="843"/>
      <c r="R217" s="843"/>
      <c r="S217" s="843"/>
      <c r="T217" s="843"/>
      <c r="U217" s="843"/>
      <c r="V217" s="843"/>
      <c r="W217" s="843"/>
      <c r="X217" s="843"/>
      <c r="Y217" s="843"/>
      <c r="Z217" s="843"/>
    </row>
    <row r="218" spans="1:26" ht="15.75" customHeight="1">
      <c r="A218" s="843"/>
      <c r="B218" s="844"/>
      <c r="C218" s="845"/>
      <c r="D218" s="846"/>
      <c r="E218" s="843"/>
      <c r="F218" s="843"/>
      <c r="G218" s="843"/>
      <c r="H218" s="846"/>
      <c r="I218" s="846"/>
      <c r="J218" s="846"/>
      <c r="K218" s="847"/>
      <c r="L218" s="848"/>
      <c r="M218" s="843"/>
      <c r="N218" s="843"/>
      <c r="O218" s="843"/>
      <c r="P218" s="846"/>
      <c r="Q218" s="843"/>
      <c r="R218" s="843"/>
      <c r="S218" s="843"/>
      <c r="T218" s="843"/>
      <c r="U218" s="843"/>
      <c r="V218" s="843"/>
      <c r="W218" s="843"/>
      <c r="X218" s="843"/>
      <c r="Y218" s="843"/>
      <c r="Z218" s="843"/>
    </row>
    <row r="219" spans="1:26" ht="15.75" customHeight="1">
      <c r="A219" s="843"/>
      <c r="B219" s="844"/>
      <c r="C219" s="845"/>
      <c r="D219" s="846"/>
      <c r="E219" s="843"/>
      <c r="F219" s="843"/>
      <c r="G219" s="843"/>
      <c r="H219" s="846"/>
      <c r="I219" s="846"/>
      <c r="J219" s="846"/>
      <c r="K219" s="847"/>
      <c r="L219" s="848"/>
      <c r="M219" s="843"/>
      <c r="N219" s="843"/>
      <c r="O219" s="843"/>
      <c r="P219" s="846"/>
      <c r="Q219" s="843"/>
      <c r="R219" s="843"/>
      <c r="S219" s="843"/>
      <c r="T219" s="843"/>
      <c r="U219" s="843"/>
      <c r="V219" s="843"/>
      <c r="W219" s="843"/>
      <c r="X219" s="843"/>
      <c r="Y219" s="843"/>
      <c r="Z219" s="843"/>
    </row>
    <row r="220" spans="1:26" ht="15.75" customHeight="1">
      <c r="A220" s="843"/>
      <c r="B220" s="844"/>
      <c r="C220" s="845"/>
      <c r="D220" s="846"/>
      <c r="E220" s="843"/>
      <c r="F220" s="843"/>
      <c r="G220" s="843"/>
      <c r="H220" s="846"/>
      <c r="I220" s="846"/>
      <c r="J220" s="846"/>
      <c r="K220" s="847"/>
      <c r="L220" s="848"/>
      <c r="M220" s="843"/>
      <c r="N220" s="843"/>
      <c r="O220" s="843"/>
      <c r="P220" s="846"/>
      <c r="Q220" s="843"/>
      <c r="R220" s="843"/>
      <c r="S220" s="843"/>
      <c r="T220" s="843"/>
      <c r="U220" s="843"/>
      <c r="V220" s="843"/>
      <c r="W220" s="843"/>
      <c r="X220" s="843"/>
      <c r="Y220" s="843"/>
      <c r="Z220" s="843"/>
    </row>
    <row r="221" spans="1:26" ht="15.75" customHeight="1">
      <c r="A221" s="843"/>
      <c r="B221" s="844"/>
      <c r="C221" s="845"/>
      <c r="D221" s="846"/>
      <c r="E221" s="843"/>
      <c r="F221" s="843"/>
      <c r="G221" s="843"/>
      <c r="H221" s="846"/>
      <c r="I221" s="846"/>
      <c r="J221" s="846"/>
      <c r="K221" s="847"/>
      <c r="L221" s="848"/>
      <c r="M221" s="843"/>
      <c r="N221" s="843"/>
      <c r="O221" s="843"/>
      <c r="P221" s="846"/>
      <c r="Q221" s="843"/>
      <c r="R221" s="843"/>
      <c r="S221" s="843"/>
      <c r="T221" s="843"/>
      <c r="U221" s="843"/>
      <c r="V221" s="843"/>
      <c r="W221" s="843"/>
      <c r="X221" s="843"/>
      <c r="Y221" s="843"/>
      <c r="Z221" s="843"/>
    </row>
    <row r="222" spans="1:26" ht="15.75" customHeight="1">
      <c r="A222" s="843"/>
      <c r="B222" s="844"/>
      <c r="C222" s="845"/>
      <c r="D222" s="846"/>
      <c r="E222" s="843"/>
      <c r="F222" s="843"/>
      <c r="G222" s="843"/>
      <c r="H222" s="846"/>
      <c r="I222" s="846"/>
      <c r="J222" s="846"/>
      <c r="K222" s="847"/>
      <c r="L222" s="848"/>
      <c r="M222" s="843"/>
      <c r="N222" s="843"/>
      <c r="O222" s="843"/>
      <c r="P222" s="846"/>
      <c r="Q222" s="843"/>
      <c r="R222" s="843"/>
      <c r="S222" s="843"/>
      <c r="T222" s="843"/>
      <c r="U222" s="843"/>
      <c r="V222" s="843"/>
      <c r="W222" s="843"/>
      <c r="X222" s="843"/>
      <c r="Y222" s="843"/>
      <c r="Z222" s="843"/>
    </row>
    <row r="223" spans="1:26" ht="15.75" customHeight="1">
      <c r="A223" s="843"/>
      <c r="B223" s="844"/>
      <c r="C223" s="845"/>
      <c r="D223" s="846"/>
      <c r="E223" s="843"/>
      <c r="F223" s="843"/>
      <c r="G223" s="843"/>
      <c r="H223" s="846"/>
      <c r="I223" s="846"/>
      <c r="J223" s="846"/>
      <c r="K223" s="847"/>
      <c r="L223" s="848"/>
      <c r="M223" s="843"/>
      <c r="N223" s="843"/>
      <c r="O223" s="843"/>
      <c r="P223" s="846"/>
      <c r="Q223" s="843"/>
      <c r="R223" s="843"/>
      <c r="S223" s="843"/>
      <c r="T223" s="843"/>
      <c r="U223" s="843"/>
      <c r="V223" s="843"/>
      <c r="W223" s="843"/>
      <c r="X223" s="843"/>
      <c r="Y223" s="843"/>
      <c r="Z223" s="843"/>
    </row>
    <row r="224" spans="1:26" ht="15.75" customHeight="1">
      <c r="A224" s="843"/>
      <c r="B224" s="844"/>
      <c r="C224" s="845"/>
      <c r="D224" s="846"/>
      <c r="E224" s="843"/>
      <c r="F224" s="843"/>
      <c r="G224" s="843"/>
      <c r="H224" s="846"/>
      <c r="I224" s="846"/>
      <c r="J224" s="846"/>
      <c r="K224" s="847"/>
      <c r="L224" s="848"/>
      <c r="M224" s="843"/>
      <c r="N224" s="843"/>
      <c r="O224" s="843"/>
      <c r="P224" s="846"/>
      <c r="Q224" s="843"/>
      <c r="R224" s="843"/>
      <c r="S224" s="843"/>
      <c r="T224" s="843"/>
      <c r="U224" s="843"/>
      <c r="V224" s="843"/>
      <c r="W224" s="843"/>
      <c r="X224" s="843"/>
      <c r="Y224" s="843"/>
      <c r="Z224" s="843"/>
    </row>
    <row r="225" spans="1:26" ht="15.75" customHeight="1">
      <c r="A225" s="843"/>
      <c r="B225" s="844"/>
      <c r="C225" s="845"/>
      <c r="D225" s="846"/>
      <c r="E225" s="843"/>
      <c r="F225" s="843"/>
      <c r="G225" s="843"/>
      <c r="H225" s="846"/>
      <c r="I225" s="846"/>
      <c r="J225" s="846"/>
      <c r="K225" s="847"/>
      <c r="L225" s="848"/>
      <c r="M225" s="843"/>
      <c r="N225" s="843"/>
      <c r="O225" s="843"/>
      <c r="P225" s="846"/>
      <c r="Q225" s="843"/>
      <c r="R225" s="843"/>
      <c r="S225" s="843"/>
      <c r="T225" s="843"/>
      <c r="U225" s="843"/>
      <c r="V225" s="843"/>
      <c r="W225" s="843"/>
      <c r="X225" s="843"/>
      <c r="Y225" s="843"/>
      <c r="Z225" s="843"/>
    </row>
    <row r="226" spans="1:26" ht="15.75" customHeight="1">
      <c r="A226" s="843"/>
      <c r="B226" s="844"/>
      <c r="C226" s="845"/>
      <c r="D226" s="846"/>
      <c r="E226" s="843"/>
      <c r="F226" s="843"/>
      <c r="G226" s="843"/>
      <c r="H226" s="846"/>
      <c r="I226" s="846"/>
      <c r="J226" s="846"/>
      <c r="K226" s="847"/>
      <c r="L226" s="848"/>
      <c r="M226" s="843"/>
      <c r="N226" s="843"/>
      <c r="O226" s="843"/>
      <c r="P226" s="846"/>
      <c r="Q226" s="843"/>
      <c r="R226" s="843"/>
      <c r="S226" s="843"/>
      <c r="T226" s="843"/>
      <c r="U226" s="843"/>
      <c r="V226" s="843"/>
      <c r="W226" s="843"/>
      <c r="X226" s="843"/>
      <c r="Y226" s="843"/>
      <c r="Z226" s="843"/>
    </row>
    <row r="227" spans="1:26" ht="15.75" customHeight="1">
      <c r="A227" s="843"/>
      <c r="B227" s="844"/>
      <c r="C227" s="845"/>
      <c r="D227" s="846"/>
      <c r="E227" s="843"/>
      <c r="F227" s="843"/>
      <c r="G227" s="843"/>
      <c r="H227" s="846"/>
      <c r="I227" s="846"/>
      <c r="J227" s="846"/>
      <c r="K227" s="847"/>
      <c r="L227" s="848"/>
      <c r="M227" s="843"/>
      <c r="N227" s="843"/>
      <c r="O227" s="843"/>
      <c r="P227" s="846"/>
      <c r="Q227" s="843"/>
      <c r="R227" s="843"/>
      <c r="S227" s="843"/>
      <c r="T227" s="843"/>
      <c r="U227" s="843"/>
      <c r="V227" s="843"/>
      <c r="W227" s="843"/>
      <c r="X227" s="843"/>
      <c r="Y227" s="843"/>
      <c r="Z227" s="843"/>
    </row>
    <row r="228" spans="1:26" ht="15.75" customHeight="1">
      <c r="A228" s="843"/>
      <c r="B228" s="844"/>
      <c r="C228" s="845"/>
      <c r="D228" s="846"/>
      <c r="E228" s="843"/>
      <c r="F228" s="843"/>
      <c r="G228" s="843"/>
      <c r="H228" s="846"/>
      <c r="I228" s="846"/>
      <c r="J228" s="846"/>
      <c r="K228" s="847"/>
      <c r="L228" s="848"/>
      <c r="M228" s="843"/>
      <c r="N228" s="843"/>
      <c r="O228" s="843"/>
      <c r="P228" s="846"/>
      <c r="Q228" s="843"/>
      <c r="R228" s="843"/>
      <c r="S228" s="843"/>
      <c r="T228" s="843"/>
      <c r="U228" s="843"/>
      <c r="V228" s="843"/>
      <c r="W228" s="843"/>
      <c r="X228" s="843"/>
      <c r="Y228" s="843"/>
      <c r="Z228" s="843"/>
    </row>
    <row r="229" spans="1:26" ht="15.75" customHeight="1">
      <c r="A229" s="843"/>
      <c r="B229" s="844"/>
      <c r="C229" s="845"/>
      <c r="D229" s="846"/>
      <c r="E229" s="843"/>
      <c r="F229" s="843"/>
      <c r="G229" s="843"/>
      <c r="H229" s="846"/>
      <c r="I229" s="846"/>
      <c r="J229" s="846"/>
      <c r="K229" s="847"/>
      <c r="L229" s="848"/>
      <c r="M229" s="843"/>
      <c r="N229" s="843"/>
      <c r="O229" s="843"/>
      <c r="P229" s="846"/>
      <c r="Q229" s="843"/>
      <c r="R229" s="843"/>
      <c r="S229" s="843"/>
      <c r="T229" s="843"/>
      <c r="U229" s="843"/>
      <c r="V229" s="843"/>
      <c r="W229" s="843"/>
      <c r="X229" s="843"/>
      <c r="Y229" s="843"/>
      <c r="Z229" s="843"/>
    </row>
    <row r="230" spans="1:26" ht="15.75" customHeight="1">
      <c r="A230" s="843"/>
      <c r="B230" s="844"/>
      <c r="C230" s="845"/>
      <c r="D230" s="846"/>
      <c r="E230" s="843"/>
      <c r="F230" s="843"/>
      <c r="G230" s="843"/>
      <c r="H230" s="846"/>
      <c r="I230" s="846"/>
      <c r="J230" s="846"/>
      <c r="K230" s="847"/>
      <c r="L230" s="848"/>
      <c r="M230" s="843"/>
      <c r="N230" s="843"/>
      <c r="O230" s="843"/>
      <c r="P230" s="846"/>
      <c r="Q230" s="843"/>
      <c r="R230" s="843"/>
      <c r="S230" s="843"/>
      <c r="T230" s="843"/>
      <c r="U230" s="843"/>
      <c r="V230" s="843"/>
      <c r="W230" s="843"/>
      <c r="X230" s="843"/>
      <c r="Y230" s="843"/>
      <c r="Z230" s="843"/>
    </row>
    <row r="231" spans="1:26" ht="15.75" customHeight="1">
      <c r="A231" s="843"/>
      <c r="B231" s="844"/>
      <c r="C231" s="845"/>
      <c r="D231" s="846"/>
      <c r="E231" s="843"/>
      <c r="F231" s="843"/>
      <c r="G231" s="843"/>
      <c r="H231" s="846"/>
      <c r="I231" s="846"/>
      <c r="J231" s="846"/>
      <c r="K231" s="847"/>
      <c r="L231" s="848"/>
      <c r="M231" s="843"/>
      <c r="N231" s="843"/>
      <c r="O231" s="843"/>
      <c r="P231" s="846"/>
      <c r="Q231" s="843"/>
      <c r="R231" s="843"/>
      <c r="S231" s="843"/>
      <c r="T231" s="843"/>
      <c r="U231" s="843"/>
      <c r="V231" s="843"/>
      <c r="W231" s="843"/>
      <c r="X231" s="843"/>
      <c r="Y231" s="843"/>
      <c r="Z231" s="843"/>
    </row>
    <row r="232" spans="1:26" ht="15.75" customHeight="1">
      <c r="A232" s="843"/>
      <c r="B232" s="844"/>
      <c r="C232" s="845"/>
      <c r="D232" s="846"/>
      <c r="E232" s="843"/>
      <c r="F232" s="843"/>
      <c r="G232" s="843"/>
      <c r="H232" s="846"/>
      <c r="I232" s="846"/>
      <c r="J232" s="846"/>
      <c r="K232" s="847"/>
      <c r="L232" s="848"/>
      <c r="M232" s="843"/>
      <c r="N232" s="843"/>
      <c r="O232" s="843"/>
      <c r="P232" s="846"/>
      <c r="Q232" s="843"/>
      <c r="R232" s="843"/>
      <c r="S232" s="843"/>
      <c r="T232" s="843"/>
      <c r="U232" s="843"/>
      <c r="V232" s="843"/>
      <c r="W232" s="843"/>
      <c r="X232" s="843"/>
      <c r="Y232" s="843"/>
      <c r="Z232" s="843"/>
    </row>
    <row r="233" spans="1:26" ht="15.75" customHeight="1">
      <c r="A233" s="843"/>
      <c r="B233" s="844"/>
      <c r="C233" s="845"/>
      <c r="D233" s="846"/>
      <c r="E233" s="843"/>
      <c r="F233" s="843"/>
      <c r="G233" s="843"/>
      <c r="H233" s="846"/>
      <c r="I233" s="846"/>
      <c r="J233" s="846"/>
      <c r="K233" s="847"/>
      <c r="L233" s="848"/>
      <c r="M233" s="843"/>
      <c r="N233" s="843"/>
      <c r="O233" s="843"/>
      <c r="P233" s="846"/>
      <c r="Q233" s="843"/>
      <c r="R233" s="843"/>
      <c r="S233" s="843"/>
      <c r="T233" s="843"/>
      <c r="U233" s="843"/>
      <c r="V233" s="843"/>
      <c r="W233" s="843"/>
      <c r="X233" s="843"/>
      <c r="Y233" s="843"/>
      <c r="Z233" s="843"/>
    </row>
    <row r="234" spans="1:26" ht="15.75" customHeight="1">
      <c r="A234" s="843"/>
      <c r="B234" s="844"/>
      <c r="C234" s="845"/>
      <c r="D234" s="846"/>
      <c r="E234" s="843"/>
      <c r="F234" s="843"/>
      <c r="G234" s="843"/>
      <c r="H234" s="846"/>
      <c r="I234" s="846"/>
      <c r="J234" s="846"/>
      <c r="K234" s="847"/>
      <c r="L234" s="848"/>
      <c r="M234" s="843"/>
      <c r="N234" s="843"/>
      <c r="O234" s="843"/>
      <c r="P234" s="846"/>
      <c r="Q234" s="843"/>
      <c r="R234" s="843"/>
      <c r="S234" s="843"/>
      <c r="T234" s="843"/>
      <c r="U234" s="843"/>
      <c r="V234" s="843"/>
      <c r="W234" s="843"/>
      <c r="X234" s="843"/>
      <c r="Y234" s="843"/>
      <c r="Z234" s="843"/>
    </row>
    <row r="235" spans="1:26" ht="15.75" customHeight="1">
      <c r="A235" s="843"/>
      <c r="B235" s="844"/>
      <c r="C235" s="845"/>
      <c r="D235" s="846"/>
      <c r="E235" s="843"/>
      <c r="F235" s="843"/>
      <c r="G235" s="843"/>
      <c r="H235" s="846"/>
      <c r="I235" s="846"/>
      <c r="J235" s="846"/>
      <c r="K235" s="847"/>
      <c r="L235" s="848"/>
      <c r="M235" s="843"/>
      <c r="N235" s="843"/>
      <c r="O235" s="843"/>
      <c r="P235" s="846"/>
      <c r="Q235" s="843"/>
      <c r="R235" s="843"/>
      <c r="S235" s="843"/>
      <c r="T235" s="843"/>
      <c r="U235" s="843"/>
      <c r="V235" s="843"/>
      <c r="W235" s="843"/>
      <c r="X235" s="843"/>
      <c r="Y235" s="843"/>
      <c r="Z235" s="843"/>
    </row>
    <row r="236" spans="1:26" ht="15.75" customHeight="1">
      <c r="A236" s="843"/>
      <c r="B236" s="844"/>
      <c r="C236" s="845"/>
      <c r="D236" s="846"/>
      <c r="E236" s="843"/>
      <c r="F236" s="843"/>
      <c r="G236" s="843"/>
      <c r="H236" s="846"/>
      <c r="I236" s="846"/>
      <c r="J236" s="846"/>
      <c r="K236" s="847"/>
      <c r="L236" s="848"/>
      <c r="M236" s="843"/>
      <c r="N236" s="843"/>
      <c r="O236" s="843"/>
      <c r="P236" s="846"/>
      <c r="Q236" s="843"/>
      <c r="R236" s="843"/>
      <c r="S236" s="843"/>
      <c r="T236" s="843"/>
      <c r="U236" s="843"/>
      <c r="V236" s="843"/>
      <c r="W236" s="843"/>
      <c r="X236" s="843"/>
      <c r="Y236" s="843"/>
      <c r="Z236" s="843"/>
    </row>
    <row r="237" spans="1:26" ht="15.75" customHeight="1">
      <c r="A237" s="843"/>
      <c r="B237" s="844"/>
      <c r="C237" s="845"/>
      <c r="D237" s="846"/>
      <c r="E237" s="843"/>
      <c r="F237" s="843"/>
      <c r="G237" s="843"/>
      <c r="H237" s="846"/>
      <c r="I237" s="846"/>
      <c r="J237" s="846"/>
      <c r="K237" s="847"/>
      <c r="L237" s="848"/>
      <c r="M237" s="843"/>
      <c r="N237" s="843"/>
      <c r="O237" s="843"/>
      <c r="P237" s="846"/>
      <c r="Q237" s="843"/>
      <c r="R237" s="843"/>
      <c r="S237" s="843"/>
      <c r="T237" s="843"/>
      <c r="U237" s="843"/>
      <c r="V237" s="843"/>
      <c r="W237" s="843"/>
      <c r="X237" s="843"/>
      <c r="Y237" s="843"/>
      <c r="Z237" s="843"/>
    </row>
    <row r="238" spans="1:26" ht="15.75" customHeight="1">
      <c r="A238" s="843"/>
      <c r="B238" s="844"/>
      <c r="C238" s="845"/>
      <c r="D238" s="846"/>
      <c r="E238" s="843"/>
      <c r="F238" s="843"/>
      <c r="G238" s="843"/>
      <c r="H238" s="846"/>
      <c r="I238" s="846"/>
      <c r="J238" s="846"/>
      <c r="K238" s="847"/>
      <c r="L238" s="848"/>
      <c r="M238" s="843"/>
      <c r="N238" s="843"/>
      <c r="O238" s="843"/>
      <c r="P238" s="846"/>
      <c r="Q238" s="843"/>
      <c r="R238" s="843"/>
      <c r="S238" s="843"/>
      <c r="T238" s="843"/>
      <c r="U238" s="843"/>
      <c r="V238" s="843"/>
      <c r="W238" s="843"/>
      <c r="X238" s="843"/>
      <c r="Y238" s="843"/>
      <c r="Z238" s="843"/>
    </row>
    <row r="239" spans="1:26" ht="15.75" customHeight="1">
      <c r="A239" s="843"/>
      <c r="B239" s="844"/>
      <c r="C239" s="845"/>
      <c r="D239" s="846"/>
      <c r="E239" s="843"/>
      <c r="F239" s="843"/>
      <c r="G239" s="843"/>
      <c r="H239" s="846"/>
      <c r="I239" s="846"/>
      <c r="J239" s="846"/>
      <c r="K239" s="847"/>
      <c r="L239" s="848"/>
      <c r="M239" s="843"/>
      <c r="N239" s="843"/>
      <c r="O239" s="843"/>
      <c r="P239" s="846"/>
      <c r="Q239" s="843"/>
      <c r="R239" s="843"/>
      <c r="S239" s="843"/>
      <c r="T239" s="843"/>
      <c r="U239" s="843"/>
      <c r="V239" s="843"/>
      <c r="W239" s="843"/>
      <c r="X239" s="843"/>
      <c r="Y239" s="843"/>
      <c r="Z239" s="843"/>
    </row>
    <row r="240" spans="1:26" ht="15.75" customHeight="1">
      <c r="A240" s="843"/>
      <c r="B240" s="844"/>
      <c r="C240" s="845"/>
      <c r="D240" s="846"/>
      <c r="E240" s="843"/>
      <c r="F240" s="843"/>
      <c r="G240" s="843"/>
      <c r="H240" s="846"/>
      <c r="I240" s="846"/>
      <c r="J240" s="846"/>
      <c r="K240" s="847"/>
      <c r="L240" s="848"/>
      <c r="M240" s="843"/>
      <c r="N240" s="843"/>
      <c r="O240" s="843"/>
      <c r="P240" s="846"/>
      <c r="Q240" s="843"/>
      <c r="R240" s="843"/>
      <c r="S240" s="843"/>
      <c r="T240" s="843"/>
      <c r="U240" s="843"/>
      <c r="V240" s="843"/>
      <c r="W240" s="843"/>
      <c r="X240" s="843"/>
      <c r="Y240" s="843"/>
      <c r="Z240" s="843"/>
    </row>
    <row r="241" spans="1:26" ht="15.75" customHeight="1">
      <c r="A241" s="843"/>
      <c r="B241" s="844"/>
      <c r="C241" s="845"/>
      <c r="D241" s="846"/>
      <c r="E241" s="843"/>
      <c r="F241" s="843"/>
      <c r="G241" s="843"/>
      <c r="H241" s="846"/>
      <c r="I241" s="846"/>
      <c r="J241" s="846"/>
      <c r="K241" s="847"/>
      <c r="L241" s="848"/>
      <c r="M241" s="843"/>
      <c r="N241" s="843"/>
      <c r="O241" s="843"/>
      <c r="P241" s="846"/>
      <c r="Q241" s="843"/>
      <c r="R241" s="843"/>
      <c r="S241" s="843"/>
      <c r="T241" s="843"/>
      <c r="U241" s="843"/>
      <c r="V241" s="843"/>
      <c r="W241" s="843"/>
      <c r="X241" s="843"/>
      <c r="Y241" s="843"/>
      <c r="Z241" s="843"/>
    </row>
    <row r="242" spans="1:26" ht="15.75" customHeight="1">
      <c r="A242" s="843"/>
      <c r="B242" s="844"/>
      <c r="C242" s="845"/>
      <c r="D242" s="846"/>
      <c r="E242" s="843"/>
      <c r="F242" s="843"/>
      <c r="G242" s="843"/>
      <c r="H242" s="846"/>
      <c r="I242" s="846"/>
      <c r="J242" s="846"/>
      <c r="K242" s="847"/>
      <c r="L242" s="848"/>
      <c r="M242" s="843"/>
      <c r="N242" s="843"/>
      <c r="O242" s="843"/>
      <c r="P242" s="846"/>
      <c r="Q242" s="843"/>
      <c r="R242" s="843"/>
      <c r="S242" s="843"/>
      <c r="T242" s="843"/>
      <c r="U242" s="843"/>
      <c r="V242" s="843"/>
      <c r="W242" s="843"/>
      <c r="X242" s="843"/>
      <c r="Y242" s="843"/>
      <c r="Z242" s="843"/>
    </row>
    <row r="243" spans="1:26" ht="15.75" customHeight="1">
      <c r="A243" s="843"/>
      <c r="B243" s="844"/>
      <c r="C243" s="845"/>
      <c r="D243" s="846"/>
      <c r="E243" s="843"/>
      <c r="F243" s="843"/>
      <c r="G243" s="843"/>
      <c r="H243" s="846"/>
      <c r="I243" s="846"/>
      <c r="J243" s="846"/>
      <c r="K243" s="847"/>
      <c r="L243" s="848"/>
      <c r="M243" s="843"/>
      <c r="N243" s="843"/>
      <c r="O243" s="843"/>
      <c r="P243" s="846"/>
      <c r="Q243" s="843"/>
      <c r="R243" s="843"/>
      <c r="S243" s="843"/>
      <c r="T243" s="843"/>
      <c r="U243" s="843"/>
      <c r="V243" s="843"/>
      <c r="W243" s="843"/>
      <c r="X243" s="843"/>
      <c r="Y243" s="843"/>
      <c r="Z243" s="843"/>
    </row>
    <row r="244" spans="1:26" ht="15.75" customHeight="1">
      <c r="A244" s="843"/>
      <c r="B244" s="844"/>
      <c r="C244" s="845"/>
      <c r="D244" s="846"/>
      <c r="E244" s="843"/>
      <c r="F244" s="843"/>
      <c r="G244" s="843"/>
      <c r="H244" s="846"/>
      <c r="I244" s="846"/>
      <c r="J244" s="846"/>
      <c r="K244" s="847"/>
      <c r="L244" s="848"/>
      <c r="M244" s="843"/>
      <c r="N244" s="843"/>
      <c r="O244" s="843"/>
      <c r="P244" s="846"/>
      <c r="Q244" s="843"/>
      <c r="R244" s="843"/>
      <c r="S244" s="843"/>
      <c r="T244" s="843"/>
      <c r="U244" s="843"/>
      <c r="V244" s="843"/>
      <c r="W244" s="843"/>
      <c r="X244" s="843"/>
      <c r="Y244" s="843"/>
      <c r="Z244" s="843"/>
    </row>
    <row r="245" spans="1:26" ht="15.75" customHeight="1">
      <c r="A245" s="843"/>
      <c r="B245" s="844"/>
      <c r="C245" s="845"/>
      <c r="D245" s="846"/>
      <c r="E245" s="843"/>
      <c r="F245" s="843"/>
      <c r="G245" s="843"/>
      <c r="H245" s="846"/>
      <c r="I245" s="846"/>
      <c r="J245" s="846"/>
      <c r="K245" s="847"/>
      <c r="L245" s="848"/>
      <c r="M245" s="843"/>
      <c r="N245" s="843"/>
      <c r="O245" s="843"/>
      <c r="P245" s="846"/>
      <c r="Q245" s="843"/>
      <c r="R245" s="843"/>
      <c r="S245" s="843"/>
      <c r="T245" s="843"/>
      <c r="U245" s="843"/>
      <c r="V245" s="843"/>
      <c r="W245" s="843"/>
      <c r="X245" s="843"/>
      <c r="Y245" s="843"/>
      <c r="Z245" s="843"/>
    </row>
    <row r="246" spans="1:26" ht="15.75" customHeight="1">
      <c r="A246" s="843"/>
      <c r="B246" s="844"/>
      <c r="C246" s="845"/>
      <c r="D246" s="846"/>
      <c r="E246" s="843"/>
      <c r="F246" s="843"/>
      <c r="G246" s="843"/>
      <c r="H246" s="846"/>
      <c r="I246" s="846"/>
      <c r="J246" s="846"/>
      <c r="K246" s="847"/>
      <c r="L246" s="848"/>
      <c r="M246" s="843"/>
      <c r="N246" s="843"/>
      <c r="O246" s="843"/>
      <c r="P246" s="846"/>
      <c r="Q246" s="843"/>
      <c r="R246" s="843"/>
      <c r="S246" s="843"/>
      <c r="T246" s="843"/>
      <c r="U246" s="843"/>
      <c r="V246" s="843"/>
      <c r="W246" s="843"/>
      <c r="X246" s="843"/>
      <c r="Y246" s="843"/>
      <c r="Z246" s="843"/>
    </row>
    <row r="247" spans="1:26" ht="15.75" customHeight="1">
      <c r="A247" s="843"/>
      <c r="B247" s="844"/>
      <c r="C247" s="845"/>
      <c r="D247" s="846"/>
      <c r="E247" s="843"/>
      <c r="F247" s="843"/>
      <c r="G247" s="843"/>
      <c r="H247" s="846"/>
      <c r="I247" s="846"/>
      <c r="J247" s="846"/>
      <c r="K247" s="847"/>
      <c r="L247" s="848"/>
      <c r="M247" s="843"/>
      <c r="N247" s="843"/>
      <c r="O247" s="843"/>
      <c r="P247" s="846"/>
      <c r="Q247" s="843"/>
      <c r="R247" s="843"/>
      <c r="S247" s="843"/>
      <c r="T247" s="843"/>
      <c r="U247" s="843"/>
      <c r="V247" s="843"/>
      <c r="W247" s="843"/>
      <c r="X247" s="843"/>
      <c r="Y247" s="843"/>
      <c r="Z247" s="843"/>
    </row>
    <row r="248" spans="1:26" ht="15.75" customHeight="1">
      <c r="A248" s="843"/>
      <c r="B248" s="844"/>
      <c r="C248" s="845"/>
      <c r="D248" s="846"/>
      <c r="E248" s="843"/>
      <c r="F248" s="843"/>
      <c r="G248" s="843"/>
      <c r="H248" s="846"/>
      <c r="I248" s="846"/>
      <c r="J248" s="846"/>
      <c r="K248" s="847"/>
      <c r="L248" s="848"/>
      <c r="M248" s="843"/>
      <c r="N248" s="843"/>
      <c r="O248" s="843"/>
      <c r="P248" s="846"/>
      <c r="Q248" s="843"/>
      <c r="R248" s="843"/>
      <c r="S248" s="843"/>
      <c r="T248" s="843"/>
      <c r="U248" s="843"/>
      <c r="V248" s="843"/>
      <c r="W248" s="843"/>
      <c r="X248" s="843"/>
      <c r="Y248" s="843"/>
      <c r="Z248" s="843"/>
    </row>
    <row r="249" spans="1:26" ht="15.75" customHeight="1">
      <c r="A249" s="843"/>
      <c r="B249" s="844"/>
      <c r="C249" s="845"/>
      <c r="D249" s="846"/>
      <c r="E249" s="843"/>
      <c r="F249" s="843"/>
      <c r="G249" s="843"/>
      <c r="H249" s="846"/>
      <c r="I249" s="846"/>
      <c r="J249" s="846"/>
      <c r="K249" s="847"/>
      <c r="L249" s="848"/>
      <c r="M249" s="843"/>
      <c r="N249" s="843"/>
      <c r="O249" s="843"/>
      <c r="P249" s="846"/>
      <c r="Q249" s="843"/>
      <c r="R249" s="843"/>
      <c r="S249" s="843"/>
      <c r="T249" s="843"/>
      <c r="U249" s="843"/>
      <c r="V249" s="843"/>
      <c r="W249" s="843"/>
      <c r="X249" s="843"/>
      <c r="Y249" s="843"/>
      <c r="Z249" s="843"/>
    </row>
    <row r="250" spans="1:26" ht="15.75" customHeight="1">
      <c r="A250" s="843"/>
      <c r="B250" s="844"/>
      <c r="C250" s="845"/>
      <c r="D250" s="846"/>
      <c r="E250" s="843"/>
      <c r="F250" s="843"/>
      <c r="G250" s="843"/>
      <c r="H250" s="846"/>
      <c r="I250" s="846"/>
      <c r="J250" s="846"/>
      <c r="K250" s="847"/>
      <c r="L250" s="848"/>
      <c r="M250" s="843"/>
      <c r="N250" s="843"/>
      <c r="O250" s="843"/>
      <c r="P250" s="846"/>
      <c r="Q250" s="843"/>
      <c r="R250" s="843"/>
      <c r="S250" s="843"/>
      <c r="T250" s="843"/>
      <c r="U250" s="843"/>
      <c r="V250" s="843"/>
      <c r="W250" s="843"/>
      <c r="X250" s="843"/>
      <c r="Y250" s="843"/>
      <c r="Z250" s="843"/>
    </row>
    <row r="251" spans="1:26" ht="15.75" customHeight="1">
      <c r="A251" s="843"/>
      <c r="B251" s="844"/>
      <c r="C251" s="845"/>
      <c r="D251" s="846"/>
      <c r="E251" s="843"/>
      <c r="F251" s="843"/>
      <c r="G251" s="843"/>
      <c r="H251" s="846"/>
      <c r="I251" s="846"/>
      <c r="J251" s="846"/>
      <c r="K251" s="847"/>
      <c r="L251" s="848"/>
      <c r="M251" s="843"/>
      <c r="N251" s="843"/>
      <c r="O251" s="843"/>
      <c r="P251" s="846"/>
      <c r="Q251" s="843"/>
      <c r="R251" s="843"/>
      <c r="S251" s="843"/>
      <c r="T251" s="843"/>
      <c r="U251" s="843"/>
      <c r="V251" s="843"/>
      <c r="W251" s="843"/>
      <c r="X251" s="843"/>
      <c r="Y251" s="843"/>
      <c r="Z251" s="843"/>
    </row>
    <row r="252" spans="1:26" ht="15.75" customHeight="1">
      <c r="A252" s="843"/>
      <c r="B252" s="844"/>
      <c r="C252" s="845"/>
      <c r="D252" s="846"/>
      <c r="E252" s="843"/>
      <c r="F252" s="843"/>
      <c r="G252" s="843"/>
      <c r="H252" s="846"/>
      <c r="I252" s="846"/>
      <c r="J252" s="846"/>
      <c r="K252" s="847"/>
      <c r="L252" s="848"/>
      <c r="M252" s="843"/>
      <c r="N252" s="843"/>
      <c r="O252" s="843"/>
      <c r="P252" s="846"/>
      <c r="Q252" s="843"/>
      <c r="R252" s="843"/>
      <c r="S252" s="843"/>
      <c r="T252" s="843"/>
      <c r="U252" s="843"/>
      <c r="V252" s="843"/>
      <c r="W252" s="843"/>
      <c r="X252" s="843"/>
      <c r="Y252" s="843"/>
      <c r="Z252" s="843"/>
    </row>
    <row r="253" spans="1:26" ht="15.75" customHeight="1">
      <c r="A253" s="843"/>
      <c r="B253" s="844"/>
      <c r="C253" s="845"/>
      <c r="D253" s="846"/>
      <c r="E253" s="843"/>
      <c r="F253" s="843"/>
      <c r="G253" s="843"/>
      <c r="H253" s="846"/>
      <c r="I253" s="846"/>
      <c r="J253" s="846"/>
      <c r="K253" s="847"/>
      <c r="L253" s="848"/>
      <c r="M253" s="843"/>
      <c r="N253" s="843"/>
      <c r="O253" s="843"/>
      <c r="P253" s="846"/>
      <c r="Q253" s="843"/>
      <c r="R253" s="843"/>
      <c r="S253" s="843"/>
      <c r="T253" s="843"/>
      <c r="U253" s="843"/>
      <c r="V253" s="843"/>
      <c r="W253" s="843"/>
      <c r="X253" s="843"/>
      <c r="Y253" s="843"/>
      <c r="Z253" s="843"/>
    </row>
    <row r="254" spans="1:26" ht="15.75" customHeight="1">
      <c r="A254" s="843"/>
      <c r="B254" s="844"/>
      <c r="C254" s="845"/>
      <c r="D254" s="846"/>
      <c r="E254" s="843"/>
      <c r="F254" s="843"/>
      <c r="G254" s="843"/>
      <c r="H254" s="846"/>
      <c r="I254" s="846"/>
      <c r="J254" s="846"/>
      <c r="K254" s="847"/>
      <c r="L254" s="848"/>
      <c r="M254" s="843"/>
      <c r="N254" s="843"/>
      <c r="O254" s="843"/>
      <c r="P254" s="846"/>
      <c r="Q254" s="843"/>
      <c r="R254" s="843"/>
      <c r="S254" s="843"/>
      <c r="T254" s="843"/>
      <c r="U254" s="843"/>
      <c r="V254" s="843"/>
      <c r="W254" s="843"/>
      <c r="X254" s="843"/>
      <c r="Y254" s="843"/>
      <c r="Z254" s="843"/>
    </row>
    <row r="255" spans="1:26" ht="15.75" customHeight="1">
      <c r="A255" s="843"/>
      <c r="B255" s="844"/>
      <c r="C255" s="845"/>
      <c r="D255" s="846"/>
      <c r="E255" s="843"/>
      <c r="F255" s="843"/>
      <c r="G255" s="843"/>
      <c r="H255" s="846"/>
      <c r="I255" s="846"/>
      <c r="J255" s="846"/>
      <c r="K255" s="847"/>
      <c r="L255" s="848"/>
      <c r="M255" s="843"/>
      <c r="N255" s="843"/>
      <c r="O255" s="843"/>
      <c r="P255" s="846"/>
      <c r="Q255" s="843"/>
      <c r="R255" s="843"/>
      <c r="S255" s="843"/>
      <c r="T255" s="843"/>
      <c r="U255" s="843"/>
      <c r="V255" s="843"/>
      <c r="W255" s="843"/>
      <c r="X255" s="843"/>
      <c r="Y255" s="843"/>
      <c r="Z255" s="843"/>
    </row>
    <row r="256" spans="1:26" ht="15.75" customHeight="1">
      <c r="A256" s="843"/>
      <c r="B256" s="844"/>
      <c r="C256" s="845"/>
      <c r="D256" s="846"/>
      <c r="E256" s="843"/>
      <c r="F256" s="843"/>
      <c r="G256" s="843"/>
      <c r="H256" s="846"/>
      <c r="I256" s="846"/>
      <c r="J256" s="846"/>
      <c r="K256" s="847"/>
      <c r="L256" s="848"/>
      <c r="M256" s="843"/>
      <c r="N256" s="843"/>
      <c r="O256" s="843"/>
      <c r="P256" s="846"/>
      <c r="Q256" s="843"/>
      <c r="R256" s="843"/>
      <c r="S256" s="843"/>
      <c r="T256" s="843"/>
      <c r="U256" s="843"/>
      <c r="V256" s="843"/>
      <c r="W256" s="843"/>
      <c r="X256" s="843"/>
      <c r="Y256" s="843"/>
      <c r="Z256" s="843"/>
    </row>
    <row r="257" spans="1:26" ht="15.75" customHeight="1">
      <c r="A257" s="843"/>
      <c r="B257" s="844"/>
      <c r="C257" s="845"/>
      <c r="D257" s="846"/>
      <c r="E257" s="843"/>
      <c r="F257" s="843"/>
      <c r="G257" s="843"/>
      <c r="H257" s="846"/>
      <c r="I257" s="846"/>
      <c r="J257" s="846"/>
      <c r="K257" s="847"/>
      <c r="L257" s="848"/>
      <c r="M257" s="843"/>
      <c r="N257" s="843"/>
      <c r="O257" s="843"/>
      <c r="P257" s="846"/>
      <c r="Q257" s="843"/>
      <c r="R257" s="843"/>
      <c r="S257" s="843"/>
      <c r="T257" s="843"/>
      <c r="U257" s="843"/>
      <c r="V257" s="843"/>
      <c r="W257" s="843"/>
      <c r="X257" s="843"/>
      <c r="Y257" s="843"/>
      <c r="Z257" s="843"/>
    </row>
    <row r="258" spans="1:26" ht="15.75" customHeight="1">
      <c r="A258" s="843"/>
      <c r="B258" s="844"/>
      <c r="C258" s="845"/>
      <c r="D258" s="846"/>
      <c r="E258" s="843"/>
      <c r="F258" s="843"/>
      <c r="G258" s="843"/>
      <c r="H258" s="846"/>
      <c r="I258" s="846"/>
      <c r="J258" s="846"/>
      <c r="K258" s="847"/>
      <c r="L258" s="848"/>
      <c r="M258" s="843"/>
      <c r="N258" s="843"/>
      <c r="O258" s="843"/>
      <c r="P258" s="846"/>
      <c r="Q258" s="843"/>
      <c r="R258" s="843"/>
      <c r="S258" s="843"/>
      <c r="T258" s="843"/>
      <c r="U258" s="843"/>
      <c r="V258" s="843"/>
      <c r="W258" s="843"/>
      <c r="X258" s="843"/>
      <c r="Y258" s="843"/>
      <c r="Z258" s="843"/>
    </row>
    <row r="259" spans="1:26" ht="15.75" customHeight="1">
      <c r="A259" s="843"/>
      <c r="B259" s="844"/>
      <c r="C259" s="845"/>
      <c r="D259" s="846"/>
      <c r="E259" s="843"/>
      <c r="F259" s="843"/>
      <c r="G259" s="843"/>
      <c r="H259" s="846"/>
      <c r="I259" s="846"/>
      <c r="J259" s="846"/>
      <c r="K259" s="847"/>
      <c r="L259" s="848"/>
      <c r="M259" s="843"/>
      <c r="N259" s="843"/>
      <c r="O259" s="843"/>
      <c r="P259" s="846"/>
      <c r="Q259" s="843"/>
      <c r="R259" s="843"/>
      <c r="S259" s="843"/>
      <c r="T259" s="843"/>
      <c r="U259" s="843"/>
      <c r="V259" s="843"/>
      <c r="W259" s="843"/>
      <c r="X259" s="843"/>
      <c r="Y259" s="843"/>
      <c r="Z259" s="843"/>
    </row>
    <row r="260" spans="1:26" ht="15.75" customHeight="1">
      <c r="A260" s="843"/>
      <c r="B260" s="844"/>
      <c r="C260" s="845"/>
      <c r="D260" s="846"/>
      <c r="E260" s="843"/>
      <c r="F260" s="843"/>
      <c r="G260" s="843"/>
      <c r="H260" s="846"/>
      <c r="I260" s="846"/>
      <c r="J260" s="846"/>
      <c r="K260" s="847"/>
      <c r="L260" s="848"/>
      <c r="M260" s="843"/>
      <c r="N260" s="843"/>
      <c r="O260" s="843"/>
      <c r="P260" s="846"/>
      <c r="Q260" s="843"/>
      <c r="R260" s="843"/>
      <c r="S260" s="843"/>
      <c r="T260" s="843"/>
      <c r="U260" s="843"/>
      <c r="V260" s="843"/>
      <c r="W260" s="843"/>
      <c r="X260" s="843"/>
      <c r="Y260" s="843"/>
      <c r="Z260" s="843"/>
    </row>
    <row r="261" spans="1:26" ht="15.75" customHeight="1">
      <c r="A261" s="843"/>
      <c r="B261" s="844"/>
      <c r="C261" s="845"/>
      <c r="D261" s="846"/>
      <c r="E261" s="843"/>
      <c r="F261" s="843"/>
      <c r="G261" s="843"/>
      <c r="H261" s="846"/>
      <c r="I261" s="846"/>
      <c r="J261" s="846"/>
      <c r="K261" s="847"/>
      <c r="L261" s="848"/>
      <c r="M261" s="843"/>
      <c r="N261" s="843"/>
      <c r="O261" s="843"/>
      <c r="P261" s="846"/>
      <c r="Q261" s="843"/>
      <c r="R261" s="843"/>
      <c r="S261" s="843"/>
      <c r="T261" s="843"/>
      <c r="U261" s="843"/>
      <c r="V261" s="843"/>
      <c r="W261" s="843"/>
      <c r="X261" s="843"/>
      <c r="Y261" s="843"/>
      <c r="Z261" s="843"/>
    </row>
    <row r="262" spans="1:26" ht="15.75" customHeight="1">
      <c r="A262" s="843"/>
      <c r="B262" s="844"/>
      <c r="C262" s="845"/>
      <c r="D262" s="846"/>
      <c r="E262" s="843"/>
      <c r="F262" s="843"/>
      <c r="G262" s="843"/>
      <c r="H262" s="846"/>
      <c r="I262" s="846"/>
      <c r="J262" s="846"/>
      <c r="K262" s="847"/>
      <c r="L262" s="848"/>
      <c r="M262" s="843"/>
      <c r="N262" s="843"/>
      <c r="O262" s="843"/>
      <c r="P262" s="846"/>
      <c r="Q262" s="843"/>
      <c r="R262" s="843"/>
      <c r="S262" s="843"/>
      <c r="T262" s="843"/>
      <c r="U262" s="843"/>
      <c r="V262" s="843"/>
      <c r="W262" s="843"/>
      <c r="X262" s="843"/>
      <c r="Y262" s="843"/>
      <c r="Z262" s="843"/>
    </row>
    <row r="263" spans="1:26" ht="15.75" customHeight="1">
      <c r="A263" s="843"/>
      <c r="B263" s="844"/>
      <c r="C263" s="845"/>
      <c r="D263" s="846"/>
      <c r="E263" s="843"/>
      <c r="F263" s="843"/>
      <c r="G263" s="843"/>
      <c r="H263" s="846"/>
      <c r="I263" s="846"/>
      <c r="J263" s="846"/>
      <c r="K263" s="847"/>
      <c r="L263" s="848"/>
      <c r="M263" s="843"/>
      <c r="N263" s="843"/>
      <c r="O263" s="843"/>
      <c r="P263" s="846"/>
      <c r="Q263" s="843"/>
      <c r="R263" s="843"/>
      <c r="S263" s="843"/>
      <c r="T263" s="843"/>
      <c r="U263" s="843"/>
      <c r="V263" s="843"/>
      <c r="W263" s="843"/>
      <c r="X263" s="843"/>
      <c r="Y263" s="843"/>
      <c r="Z263" s="843"/>
    </row>
    <row r="264" spans="1:26" ht="15.75" customHeight="1">
      <c r="A264" s="843"/>
      <c r="B264" s="844"/>
      <c r="C264" s="845"/>
      <c r="D264" s="846"/>
      <c r="E264" s="843"/>
      <c r="F264" s="843"/>
      <c r="G264" s="843"/>
      <c r="H264" s="846"/>
      <c r="I264" s="846"/>
      <c r="J264" s="846"/>
      <c r="K264" s="847"/>
      <c r="L264" s="848"/>
      <c r="M264" s="843"/>
      <c r="N264" s="843"/>
      <c r="O264" s="843"/>
      <c r="P264" s="846"/>
      <c r="Q264" s="843"/>
      <c r="R264" s="843"/>
      <c r="S264" s="843"/>
      <c r="T264" s="843"/>
      <c r="U264" s="843"/>
      <c r="V264" s="843"/>
      <c r="W264" s="843"/>
      <c r="X264" s="843"/>
      <c r="Y264" s="843"/>
      <c r="Z264" s="843"/>
    </row>
    <row r="265" spans="1:26" ht="15.75" customHeight="1">
      <c r="A265" s="843"/>
      <c r="B265" s="844"/>
      <c r="C265" s="845"/>
      <c r="D265" s="846"/>
      <c r="E265" s="843"/>
      <c r="F265" s="843"/>
      <c r="G265" s="843"/>
      <c r="H265" s="846"/>
      <c r="I265" s="846"/>
      <c r="J265" s="846"/>
      <c r="K265" s="847"/>
      <c r="L265" s="848"/>
      <c r="M265" s="843"/>
      <c r="N265" s="843"/>
      <c r="O265" s="843"/>
      <c r="P265" s="846"/>
      <c r="Q265" s="843"/>
      <c r="R265" s="843"/>
      <c r="S265" s="843"/>
      <c r="T265" s="843"/>
      <c r="U265" s="843"/>
      <c r="V265" s="843"/>
      <c r="W265" s="843"/>
      <c r="X265" s="843"/>
      <c r="Y265" s="843"/>
      <c r="Z265" s="843"/>
    </row>
    <row r="266" spans="1:26" ht="15.75" customHeight="1">
      <c r="A266" s="843"/>
      <c r="B266" s="844"/>
      <c r="C266" s="845"/>
      <c r="D266" s="846"/>
      <c r="E266" s="843"/>
      <c r="F266" s="843"/>
      <c r="G266" s="843"/>
      <c r="H266" s="846"/>
      <c r="I266" s="846"/>
      <c r="J266" s="846"/>
      <c r="K266" s="847"/>
      <c r="L266" s="848"/>
      <c r="M266" s="843"/>
      <c r="N266" s="843"/>
      <c r="O266" s="843"/>
      <c r="P266" s="846"/>
      <c r="Q266" s="843"/>
      <c r="R266" s="843"/>
      <c r="S266" s="843"/>
      <c r="T266" s="843"/>
      <c r="U266" s="843"/>
      <c r="V266" s="843"/>
      <c r="W266" s="843"/>
      <c r="X266" s="843"/>
      <c r="Y266" s="843"/>
      <c r="Z266" s="843"/>
    </row>
    <row r="267" spans="1:26" ht="15.75" customHeight="1">
      <c r="A267" s="843"/>
      <c r="B267" s="844"/>
      <c r="C267" s="845"/>
      <c r="D267" s="846"/>
      <c r="E267" s="843"/>
      <c r="F267" s="843"/>
      <c r="G267" s="843"/>
      <c r="H267" s="846"/>
      <c r="I267" s="846"/>
      <c r="J267" s="846"/>
      <c r="K267" s="847"/>
      <c r="L267" s="848"/>
      <c r="M267" s="843"/>
      <c r="N267" s="843"/>
      <c r="O267" s="843"/>
      <c r="P267" s="846"/>
      <c r="Q267" s="843"/>
      <c r="R267" s="843"/>
      <c r="S267" s="843"/>
      <c r="T267" s="843"/>
      <c r="U267" s="843"/>
      <c r="V267" s="843"/>
      <c r="W267" s="843"/>
      <c r="X267" s="843"/>
      <c r="Y267" s="843"/>
      <c r="Z267" s="843"/>
    </row>
    <row r="268" spans="1:26" ht="15.75" customHeight="1">
      <c r="A268" s="843"/>
      <c r="B268" s="844"/>
      <c r="C268" s="845"/>
      <c r="D268" s="846"/>
      <c r="E268" s="843"/>
      <c r="F268" s="843"/>
      <c r="G268" s="843"/>
      <c r="H268" s="846"/>
      <c r="I268" s="846"/>
      <c r="J268" s="846"/>
      <c r="K268" s="847"/>
      <c r="L268" s="848"/>
      <c r="M268" s="843"/>
      <c r="N268" s="843"/>
      <c r="O268" s="843"/>
      <c r="P268" s="846"/>
      <c r="Q268" s="843"/>
      <c r="R268" s="843"/>
      <c r="S268" s="843"/>
      <c r="T268" s="843"/>
      <c r="U268" s="843"/>
      <c r="V268" s="843"/>
      <c r="W268" s="843"/>
      <c r="X268" s="843"/>
      <c r="Y268" s="843"/>
      <c r="Z268" s="843"/>
    </row>
    <row r="269" spans="1:26" ht="15.75" customHeight="1">
      <c r="A269" s="843"/>
      <c r="B269" s="844"/>
      <c r="C269" s="845"/>
      <c r="D269" s="846"/>
      <c r="E269" s="843"/>
      <c r="F269" s="843"/>
      <c r="G269" s="843"/>
      <c r="H269" s="846"/>
      <c r="I269" s="846"/>
      <c r="J269" s="846"/>
      <c r="K269" s="847"/>
      <c r="L269" s="848"/>
      <c r="M269" s="843"/>
      <c r="N269" s="843"/>
      <c r="O269" s="843"/>
      <c r="P269" s="846"/>
      <c r="Q269" s="843"/>
      <c r="R269" s="843"/>
      <c r="S269" s="843"/>
      <c r="T269" s="843"/>
      <c r="U269" s="843"/>
      <c r="V269" s="843"/>
      <c r="W269" s="843"/>
      <c r="X269" s="843"/>
      <c r="Y269" s="843"/>
      <c r="Z269" s="843"/>
    </row>
    <row r="270" spans="1:26" ht="15.75" customHeight="1">
      <c r="A270" s="843"/>
      <c r="B270" s="844"/>
      <c r="C270" s="845"/>
      <c r="D270" s="846"/>
      <c r="E270" s="843"/>
      <c r="F270" s="843"/>
      <c r="G270" s="843"/>
      <c r="H270" s="846"/>
      <c r="I270" s="846"/>
      <c r="J270" s="846"/>
      <c r="K270" s="847"/>
      <c r="L270" s="848"/>
      <c r="M270" s="843"/>
      <c r="N270" s="843"/>
      <c r="O270" s="843"/>
      <c r="P270" s="846"/>
      <c r="Q270" s="843"/>
      <c r="R270" s="843"/>
      <c r="S270" s="843"/>
      <c r="T270" s="843"/>
      <c r="U270" s="843"/>
      <c r="V270" s="843"/>
      <c r="W270" s="843"/>
      <c r="X270" s="843"/>
      <c r="Y270" s="843"/>
      <c r="Z270" s="843"/>
    </row>
    <row r="271" spans="1:26" ht="15.75" customHeight="1">
      <c r="A271" s="843"/>
      <c r="B271" s="844"/>
      <c r="C271" s="845"/>
      <c r="D271" s="846"/>
      <c r="E271" s="843"/>
      <c r="F271" s="843"/>
      <c r="G271" s="843"/>
      <c r="H271" s="846"/>
      <c r="I271" s="846"/>
      <c r="J271" s="846"/>
      <c r="K271" s="847"/>
      <c r="L271" s="848"/>
      <c r="M271" s="843"/>
      <c r="N271" s="843"/>
      <c r="O271" s="843"/>
      <c r="P271" s="846"/>
      <c r="Q271" s="843"/>
      <c r="R271" s="843"/>
      <c r="S271" s="843"/>
      <c r="T271" s="843"/>
      <c r="U271" s="843"/>
      <c r="V271" s="843"/>
      <c r="W271" s="843"/>
      <c r="X271" s="843"/>
      <c r="Y271" s="843"/>
      <c r="Z271" s="843"/>
    </row>
    <row r="272" spans="1:26" ht="15.75" customHeight="1">
      <c r="A272" s="843"/>
      <c r="B272" s="844"/>
      <c r="C272" s="845"/>
      <c r="D272" s="846"/>
      <c r="E272" s="843"/>
      <c r="F272" s="843"/>
      <c r="G272" s="843"/>
      <c r="H272" s="846"/>
      <c r="I272" s="846"/>
      <c r="J272" s="846"/>
      <c r="K272" s="847"/>
      <c r="L272" s="848"/>
      <c r="M272" s="843"/>
      <c r="N272" s="843"/>
      <c r="O272" s="843"/>
      <c r="P272" s="846"/>
      <c r="Q272" s="843"/>
      <c r="R272" s="843"/>
      <c r="S272" s="843"/>
      <c r="T272" s="843"/>
      <c r="U272" s="843"/>
      <c r="V272" s="843"/>
      <c r="W272" s="843"/>
      <c r="X272" s="843"/>
      <c r="Y272" s="843"/>
      <c r="Z272" s="843"/>
    </row>
    <row r="273" spans="1:26" ht="15.75" customHeight="1">
      <c r="A273" s="843"/>
      <c r="B273" s="844"/>
      <c r="C273" s="845"/>
      <c r="D273" s="846"/>
      <c r="E273" s="843"/>
      <c r="F273" s="843"/>
      <c r="G273" s="843"/>
      <c r="H273" s="846"/>
      <c r="I273" s="846"/>
      <c r="J273" s="846"/>
      <c r="K273" s="847"/>
      <c r="L273" s="848"/>
      <c r="M273" s="843"/>
      <c r="N273" s="843"/>
      <c r="O273" s="843"/>
      <c r="P273" s="846"/>
      <c r="Q273" s="843"/>
      <c r="R273" s="843"/>
      <c r="S273" s="843"/>
      <c r="T273" s="843"/>
      <c r="U273" s="843"/>
      <c r="V273" s="843"/>
      <c r="W273" s="843"/>
      <c r="X273" s="843"/>
      <c r="Y273" s="843"/>
      <c r="Z273" s="843"/>
    </row>
    <row r="274" spans="1:26" ht="15.75" customHeight="1">
      <c r="A274" s="843"/>
      <c r="B274" s="844"/>
      <c r="C274" s="845"/>
      <c r="D274" s="846"/>
      <c r="E274" s="843"/>
      <c r="F274" s="843"/>
      <c r="G274" s="843"/>
      <c r="H274" s="846"/>
      <c r="I274" s="846"/>
      <c r="J274" s="846"/>
      <c r="K274" s="847"/>
      <c r="L274" s="848"/>
      <c r="M274" s="843"/>
      <c r="N274" s="843"/>
      <c r="O274" s="843"/>
      <c r="P274" s="846"/>
      <c r="Q274" s="843"/>
      <c r="R274" s="843"/>
      <c r="S274" s="843"/>
      <c r="T274" s="843"/>
      <c r="U274" s="843"/>
      <c r="V274" s="843"/>
      <c r="W274" s="843"/>
      <c r="X274" s="843"/>
      <c r="Y274" s="843"/>
      <c r="Z274" s="843"/>
    </row>
    <row r="275" spans="1:26" ht="15.75" customHeight="1">
      <c r="A275" s="843"/>
      <c r="B275" s="844"/>
      <c r="C275" s="845"/>
      <c r="D275" s="846"/>
      <c r="E275" s="843"/>
      <c r="F275" s="843"/>
      <c r="G275" s="843"/>
      <c r="H275" s="846"/>
      <c r="I275" s="846"/>
      <c r="J275" s="846"/>
      <c r="K275" s="847"/>
      <c r="L275" s="848"/>
      <c r="M275" s="843"/>
      <c r="N275" s="843"/>
      <c r="O275" s="843"/>
      <c r="P275" s="846"/>
      <c r="Q275" s="843"/>
      <c r="R275" s="843"/>
      <c r="S275" s="843"/>
      <c r="T275" s="843"/>
      <c r="U275" s="843"/>
      <c r="V275" s="843"/>
      <c r="W275" s="843"/>
      <c r="X275" s="843"/>
      <c r="Y275" s="843"/>
      <c r="Z275" s="843"/>
    </row>
    <row r="276" spans="1:26" ht="15.75" customHeight="1">
      <c r="A276" s="843"/>
      <c r="B276" s="844"/>
      <c r="C276" s="845"/>
      <c r="D276" s="846"/>
      <c r="E276" s="843"/>
      <c r="F276" s="843"/>
      <c r="G276" s="843"/>
      <c r="H276" s="846"/>
      <c r="I276" s="846"/>
      <c r="J276" s="846"/>
      <c r="K276" s="847"/>
      <c r="L276" s="848"/>
      <c r="M276" s="843"/>
      <c r="N276" s="843"/>
      <c r="O276" s="843"/>
      <c r="P276" s="846"/>
      <c r="Q276" s="843"/>
      <c r="R276" s="843"/>
      <c r="S276" s="843"/>
      <c r="T276" s="843"/>
      <c r="U276" s="843"/>
      <c r="V276" s="843"/>
      <c r="W276" s="843"/>
      <c r="X276" s="843"/>
      <c r="Y276" s="843"/>
      <c r="Z276" s="843"/>
    </row>
    <row r="277" spans="1:26" ht="15.75" customHeight="1">
      <c r="A277" s="843"/>
      <c r="B277" s="844"/>
      <c r="C277" s="845"/>
      <c r="D277" s="846"/>
      <c r="E277" s="843"/>
      <c r="F277" s="843"/>
      <c r="G277" s="843"/>
      <c r="H277" s="846"/>
      <c r="I277" s="846"/>
      <c r="J277" s="846"/>
      <c r="K277" s="847"/>
      <c r="L277" s="848"/>
      <c r="M277" s="843"/>
      <c r="N277" s="843"/>
      <c r="O277" s="843"/>
      <c r="P277" s="846"/>
      <c r="Q277" s="843"/>
      <c r="R277" s="843"/>
      <c r="S277" s="843"/>
      <c r="T277" s="843"/>
      <c r="U277" s="843"/>
      <c r="V277" s="843"/>
      <c r="W277" s="843"/>
      <c r="X277" s="843"/>
      <c r="Y277" s="843"/>
      <c r="Z277" s="843"/>
    </row>
    <row r="278" spans="1:26" ht="15.75" customHeight="1">
      <c r="A278" s="843"/>
      <c r="B278" s="844"/>
      <c r="C278" s="845"/>
      <c r="D278" s="846"/>
      <c r="E278" s="843"/>
      <c r="F278" s="843"/>
      <c r="G278" s="843"/>
      <c r="H278" s="846"/>
      <c r="I278" s="846"/>
      <c r="J278" s="846"/>
      <c r="K278" s="847"/>
      <c r="L278" s="848"/>
      <c r="M278" s="843"/>
      <c r="N278" s="843"/>
      <c r="O278" s="843"/>
      <c r="P278" s="846"/>
      <c r="Q278" s="843"/>
      <c r="R278" s="843"/>
      <c r="S278" s="843"/>
      <c r="T278" s="843"/>
      <c r="U278" s="843"/>
      <c r="V278" s="843"/>
      <c r="W278" s="843"/>
      <c r="X278" s="843"/>
      <c r="Y278" s="843"/>
      <c r="Z278" s="843"/>
    </row>
    <row r="279" spans="1:26" ht="15.75" customHeight="1">
      <c r="A279" s="843"/>
      <c r="B279" s="844"/>
      <c r="C279" s="845"/>
      <c r="D279" s="846"/>
      <c r="E279" s="843"/>
      <c r="F279" s="843"/>
      <c r="G279" s="843"/>
      <c r="H279" s="846"/>
      <c r="I279" s="846"/>
      <c r="J279" s="846"/>
      <c r="K279" s="847"/>
      <c r="L279" s="848"/>
      <c r="M279" s="843"/>
      <c r="N279" s="843"/>
      <c r="O279" s="843"/>
      <c r="P279" s="846"/>
      <c r="Q279" s="843"/>
      <c r="R279" s="843"/>
      <c r="S279" s="843"/>
      <c r="T279" s="843"/>
      <c r="U279" s="843"/>
      <c r="V279" s="843"/>
      <c r="W279" s="843"/>
      <c r="X279" s="843"/>
      <c r="Y279" s="843"/>
      <c r="Z279" s="843"/>
    </row>
    <row r="280" spans="1:26" ht="15.75" customHeight="1">
      <c r="A280" s="843"/>
      <c r="B280" s="844"/>
      <c r="C280" s="845"/>
      <c r="D280" s="846"/>
      <c r="E280" s="843"/>
      <c r="F280" s="843"/>
      <c r="G280" s="843"/>
      <c r="H280" s="846"/>
      <c r="I280" s="846"/>
      <c r="J280" s="846"/>
      <c r="K280" s="847"/>
      <c r="L280" s="848"/>
      <c r="M280" s="843"/>
      <c r="N280" s="843"/>
      <c r="O280" s="843"/>
      <c r="P280" s="846"/>
      <c r="Q280" s="843"/>
      <c r="R280" s="843"/>
      <c r="S280" s="843"/>
      <c r="T280" s="843"/>
      <c r="U280" s="843"/>
      <c r="V280" s="843"/>
      <c r="W280" s="843"/>
      <c r="X280" s="843"/>
      <c r="Y280" s="843"/>
      <c r="Z280" s="843"/>
    </row>
    <row r="281" spans="1:26" ht="15.75" customHeight="1">
      <c r="A281" s="843"/>
      <c r="B281" s="844"/>
      <c r="C281" s="845"/>
      <c r="D281" s="846"/>
      <c r="E281" s="843"/>
      <c r="F281" s="843"/>
      <c r="G281" s="843"/>
      <c r="H281" s="846"/>
      <c r="I281" s="846"/>
      <c r="J281" s="846"/>
      <c r="K281" s="847"/>
      <c r="L281" s="848"/>
      <c r="M281" s="843"/>
      <c r="N281" s="843"/>
      <c r="O281" s="843"/>
      <c r="P281" s="846"/>
      <c r="Q281" s="843"/>
      <c r="R281" s="843"/>
      <c r="S281" s="843"/>
      <c r="T281" s="843"/>
      <c r="U281" s="843"/>
      <c r="V281" s="843"/>
      <c r="W281" s="843"/>
      <c r="X281" s="843"/>
      <c r="Y281" s="843"/>
      <c r="Z281" s="843"/>
    </row>
    <row r="282" spans="1:26" ht="15.75" customHeight="1">
      <c r="A282" s="843"/>
      <c r="B282" s="844"/>
      <c r="C282" s="845"/>
      <c r="D282" s="846"/>
      <c r="E282" s="843"/>
      <c r="F282" s="843"/>
      <c r="G282" s="843"/>
      <c r="H282" s="846"/>
      <c r="I282" s="846"/>
      <c r="J282" s="846"/>
      <c r="K282" s="847"/>
      <c r="L282" s="848"/>
      <c r="M282" s="843"/>
      <c r="N282" s="843"/>
      <c r="O282" s="843"/>
      <c r="P282" s="846"/>
      <c r="Q282" s="843"/>
      <c r="R282" s="843"/>
      <c r="S282" s="843"/>
      <c r="T282" s="843"/>
      <c r="U282" s="843"/>
      <c r="V282" s="843"/>
      <c r="W282" s="843"/>
      <c r="X282" s="843"/>
      <c r="Y282" s="843"/>
      <c r="Z282" s="843"/>
    </row>
    <row r="283" spans="1:26" ht="15.75" customHeight="1">
      <c r="A283" s="843"/>
      <c r="B283" s="844"/>
      <c r="C283" s="845"/>
      <c r="D283" s="846"/>
      <c r="E283" s="843"/>
      <c r="F283" s="843"/>
      <c r="G283" s="843"/>
      <c r="H283" s="846"/>
      <c r="I283" s="846"/>
      <c r="J283" s="846"/>
      <c r="K283" s="847"/>
      <c r="L283" s="848"/>
      <c r="M283" s="843"/>
      <c r="N283" s="843"/>
      <c r="O283" s="843"/>
      <c r="P283" s="846"/>
      <c r="Q283" s="843"/>
      <c r="R283" s="843"/>
      <c r="S283" s="843"/>
      <c r="T283" s="843"/>
      <c r="U283" s="843"/>
      <c r="V283" s="843"/>
      <c r="W283" s="843"/>
      <c r="X283" s="843"/>
      <c r="Y283" s="843"/>
      <c r="Z283" s="843"/>
    </row>
    <row r="284" spans="1:26" ht="15.75" customHeight="1">
      <c r="A284" s="843"/>
      <c r="B284" s="844"/>
      <c r="C284" s="845"/>
      <c r="D284" s="846"/>
      <c r="E284" s="843"/>
      <c r="F284" s="843"/>
      <c r="G284" s="843"/>
      <c r="H284" s="846"/>
      <c r="I284" s="846"/>
      <c r="J284" s="846"/>
      <c r="K284" s="847"/>
      <c r="L284" s="848"/>
      <c r="M284" s="843"/>
      <c r="N284" s="843"/>
      <c r="O284" s="843"/>
      <c r="P284" s="846"/>
      <c r="Q284" s="843"/>
      <c r="R284" s="843"/>
      <c r="S284" s="843"/>
      <c r="T284" s="843"/>
      <c r="U284" s="843"/>
      <c r="V284" s="843"/>
      <c r="W284" s="843"/>
      <c r="X284" s="843"/>
      <c r="Y284" s="843"/>
      <c r="Z284" s="843"/>
    </row>
    <row r="285" spans="1:26" ht="15.75" customHeight="1">
      <c r="A285" s="843"/>
      <c r="B285" s="844"/>
      <c r="C285" s="845"/>
      <c r="D285" s="846"/>
      <c r="E285" s="843"/>
      <c r="F285" s="843"/>
      <c r="G285" s="843"/>
      <c r="H285" s="846"/>
      <c r="I285" s="846"/>
      <c r="J285" s="846"/>
      <c r="K285" s="847"/>
      <c r="L285" s="848"/>
      <c r="M285" s="843"/>
      <c r="N285" s="843"/>
      <c r="O285" s="843"/>
      <c r="P285" s="846"/>
      <c r="Q285" s="843"/>
      <c r="R285" s="843"/>
      <c r="S285" s="843"/>
      <c r="T285" s="843"/>
      <c r="U285" s="843"/>
      <c r="V285" s="843"/>
      <c r="W285" s="843"/>
      <c r="X285" s="843"/>
      <c r="Y285" s="843"/>
      <c r="Z285" s="843"/>
    </row>
    <row r="286" spans="1:26" ht="15.75" customHeight="1">
      <c r="A286" s="843"/>
      <c r="B286" s="844"/>
      <c r="C286" s="845"/>
      <c r="D286" s="846"/>
      <c r="E286" s="843"/>
      <c r="F286" s="843"/>
      <c r="G286" s="843"/>
      <c r="H286" s="846"/>
      <c r="I286" s="846"/>
      <c r="J286" s="846"/>
      <c r="K286" s="847"/>
      <c r="L286" s="848"/>
      <c r="M286" s="843"/>
      <c r="N286" s="843"/>
      <c r="O286" s="843"/>
      <c r="P286" s="846"/>
      <c r="Q286" s="843"/>
      <c r="R286" s="843"/>
      <c r="S286" s="843"/>
      <c r="T286" s="843"/>
      <c r="U286" s="843"/>
      <c r="V286" s="843"/>
      <c r="W286" s="843"/>
      <c r="X286" s="843"/>
      <c r="Y286" s="843"/>
      <c r="Z286" s="843"/>
    </row>
    <row r="287" spans="1:26" ht="15.75" customHeight="1">
      <c r="A287" s="843"/>
      <c r="B287" s="844"/>
      <c r="C287" s="845"/>
      <c r="D287" s="846"/>
      <c r="E287" s="843"/>
      <c r="F287" s="843"/>
      <c r="G287" s="843"/>
      <c r="H287" s="846"/>
      <c r="I287" s="846"/>
      <c r="J287" s="846"/>
      <c r="K287" s="847"/>
      <c r="L287" s="848"/>
      <c r="M287" s="843"/>
      <c r="N287" s="843"/>
      <c r="O287" s="843"/>
      <c r="P287" s="846"/>
      <c r="Q287" s="843"/>
      <c r="R287" s="843"/>
      <c r="S287" s="843"/>
      <c r="T287" s="843"/>
      <c r="U287" s="843"/>
      <c r="V287" s="843"/>
      <c r="W287" s="843"/>
      <c r="X287" s="843"/>
      <c r="Y287" s="843"/>
      <c r="Z287" s="843"/>
    </row>
    <row r="288" spans="1:26" ht="15.75" customHeight="1">
      <c r="A288" s="843"/>
      <c r="B288" s="844"/>
      <c r="C288" s="845"/>
      <c r="D288" s="846"/>
      <c r="E288" s="843"/>
      <c r="F288" s="843"/>
      <c r="G288" s="843"/>
      <c r="H288" s="846"/>
      <c r="I288" s="846"/>
      <c r="J288" s="846"/>
      <c r="K288" s="847"/>
      <c r="L288" s="848"/>
      <c r="M288" s="843"/>
      <c r="N288" s="843"/>
      <c r="O288" s="843"/>
      <c r="P288" s="846"/>
      <c r="Q288" s="843"/>
      <c r="R288" s="843"/>
      <c r="S288" s="843"/>
      <c r="T288" s="843"/>
      <c r="U288" s="843"/>
      <c r="V288" s="843"/>
      <c r="W288" s="843"/>
      <c r="X288" s="843"/>
      <c r="Y288" s="843"/>
      <c r="Z288" s="843"/>
    </row>
    <row r="289" spans="1:26" ht="15.75" customHeight="1">
      <c r="A289" s="843"/>
      <c r="B289" s="844"/>
      <c r="C289" s="845"/>
      <c r="D289" s="846"/>
      <c r="E289" s="843"/>
      <c r="F289" s="843"/>
      <c r="G289" s="843"/>
      <c r="H289" s="846"/>
      <c r="I289" s="846"/>
      <c r="J289" s="846"/>
      <c r="K289" s="847"/>
      <c r="L289" s="848"/>
      <c r="M289" s="843"/>
      <c r="N289" s="843"/>
      <c r="O289" s="843"/>
      <c r="P289" s="846"/>
      <c r="Q289" s="843"/>
      <c r="R289" s="843"/>
      <c r="S289" s="843"/>
      <c r="T289" s="843"/>
      <c r="U289" s="843"/>
      <c r="V289" s="843"/>
      <c r="W289" s="843"/>
      <c r="X289" s="843"/>
      <c r="Y289" s="843"/>
      <c r="Z289" s="843"/>
    </row>
    <row r="290" spans="1:26" ht="15.75" customHeight="1">
      <c r="A290" s="843"/>
      <c r="B290" s="844"/>
      <c r="C290" s="845"/>
      <c r="D290" s="846"/>
      <c r="E290" s="843"/>
      <c r="F290" s="843"/>
      <c r="G290" s="843"/>
      <c r="H290" s="846"/>
      <c r="I290" s="846"/>
      <c r="J290" s="846"/>
      <c r="K290" s="847"/>
      <c r="L290" s="848"/>
      <c r="M290" s="843"/>
      <c r="N290" s="843"/>
      <c r="O290" s="843"/>
      <c r="P290" s="846"/>
      <c r="Q290" s="843"/>
      <c r="R290" s="843"/>
      <c r="S290" s="843"/>
      <c r="T290" s="843"/>
      <c r="U290" s="843"/>
      <c r="V290" s="843"/>
      <c r="W290" s="843"/>
      <c r="X290" s="843"/>
      <c r="Y290" s="843"/>
      <c r="Z290" s="843"/>
    </row>
    <row r="291" spans="1:26" ht="15.75" customHeight="1">
      <c r="A291" s="843"/>
      <c r="B291" s="844"/>
      <c r="C291" s="845"/>
      <c r="D291" s="846"/>
      <c r="E291" s="843"/>
      <c r="F291" s="843"/>
      <c r="G291" s="843"/>
      <c r="H291" s="846"/>
      <c r="I291" s="846"/>
      <c r="J291" s="846"/>
      <c r="K291" s="847"/>
      <c r="L291" s="848"/>
      <c r="M291" s="843"/>
      <c r="N291" s="843"/>
      <c r="O291" s="843"/>
      <c r="P291" s="846"/>
      <c r="Q291" s="843"/>
      <c r="R291" s="843"/>
      <c r="S291" s="843"/>
      <c r="T291" s="843"/>
      <c r="U291" s="843"/>
      <c r="V291" s="843"/>
      <c r="W291" s="843"/>
      <c r="X291" s="843"/>
      <c r="Y291" s="843"/>
      <c r="Z291" s="843"/>
    </row>
    <row r="292" spans="1:26" ht="15.75" customHeight="1">
      <c r="A292" s="843"/>
      <c r="B292" s="844"/>
      <c r="C292" s="845"/>
      <c r="D292" s="846"/>
      <c r="E292" s="843"/>
      <c r="F292" s="843"/>
      <c r="G292" s="843"/>
      <c r="H292" s="846"/>
      <c r="I292" s="846"/>
      <c r="J292" s="846"/>
      <c r="K292" s="847"/>
      <c r="L292" s="848"/>
      <c r="M292" s="843"/>
      <c r="N292" s="843"/>
      <c r="O292" s="843"/>
      <c r="P292" s="846"/>
      <c r="Q292" s="843"/>
      <c r="R292" s="843"/>
      <c r="S292" s="843"/>
      <c r="T292" s="843"/>
      <c r="U292" s="843"/>
      <c r="V292" s="843"/>
      <c r="W292" s="843"/>
      <c r="X292" s="843"/>
      <c r="Y292" s="843"/>
      <c r="Z292" s="843"/>
    </row>
    <row r="293" spans="1:26" ht="15.75" customHeight="1">
      <c r="A293" s="843"/>
      <c r="B293" s="844"/>
      <c r="C293" s="845"/>
      <c r="D293" s="846"/>
      <c r="E293" s="843"/>
      <c r="F293" s="843"/>
      <c r="G293" s="843"/>
      <c r="H293" s="846"/>
      <c r="I293" s="846"/>
      <c r="J293" s="846"/>
      <c r="K293" s="847"/>
      <c r="L293" s="848"/>
      <c r="M293" s="843"/>
      <c r="N293" s="843"/>
      <c r="O293" s="843"/>
      <c r="P293" s="846"/>
      <c r="Q293" s="843"/>
      <c r="R293" s="843"/>
      <c r="S293" s="843"/>
      <c r="T293" s="843"/>
      <c r="U293" s="843"/>
      <c r="V293" s="843"/>
      <c r="W293" s="843"/>
      <c r="X293" s="843"/>
      <c r="Y293" s="843"/>
      <c r="Z293" s="843"/>
    </row>
    <row r="294" spans="1:26" ht="15.75" customHeight="1">
      <c r="A294" s="843"/>
      <c r="B294" s="844"/>
      <c r="C294" s="845"/>
      <c r="D294" s="846"/>
      <c r="E294" s="843"/>
      <c r="F294" s="843"/>
      <c r="G294" s="843"/>
      <c r="H294" s="846"/>
      <c r="I294" s="846"/>
      <c r="J294" s="846"/>
      <c r="K294" s="847"/>
      <c r="L294" s="848"/>
      <c r="M294" s="843"/>
      <c r="N294" s="843"/>
      <c r="O294" s="843"/>
      <c r="P294" s="846"/>
      <c r="Q294" s="843"/>
      <c r="R294" s="843"/>
      <c r="S294" s="843"/>
      <c r="T294" s="843"/>
      <c r="U294" s="843"/>
      <c r="V294" s="843"/>
      <c r="W294" s="843"/>
      <c r="X294" s="843"/>
      <c r="Y294" s="843"/>
      <c r="Z294" s="843"/>
    </row>
    <row r="295" spans="1:26" ht="15.75" customHeight="1">
      <c r="A295" s="843"/>
      <c r="B295" s="844"/>
      <c r="C295" s="845"/>
      <c r="D295" s="846"/>
      <c r="E295" s="843"/>
      <c r="F295" s="843"/>
      <c r="G295" s="843"/>
      <c r="H295" s="846"/>
      <c r="I295" s="846"/>
      <c r="J295" s="846"/>
      <c r="K295" s="847"/>
      <c r="L295" s="848"/>
      <c r="M295" s="843"/>
      <c r="N295" s="843"/>
      <c r="O295" s="843"/>
      <c r="P295" s="846"/>
      <c r="Q295" s="843"/>
      <c r="R295" s="843"/>
      <c r="S295" s="843"/>
      <c r="T295" s="843"/>
      <c r="U295" s="843"/>
      <c r="V295" s="843"/>
      <c r="W295" s="843"/>
      <c r="X295" s="843"/>
      <c r="Y295" s="843"/>
      <c r="Z295" s="843"/>
    </row>
    <row r="296" spans="1:26" ht="15.75" customHeight="1">
      <c r="A296" s="843"/>
      <c r="B296" s="844"/>
      <c r="C296" s="845"/>
      <c r="D296" s="846"/>
      <c r="E296" s="843"/>
      <c r="F296" s="843"/>
      <c r="G296" s="843"/>
      <c r="H296" s="846"/>
      <c r="I296" s="846"/>
      <c r="J296" s="846"/>
      <c r="K296" s="847"/>
      <c r="L296" s="848"/>
      <c r="M296" s="843"/>
      <c r="N296" s="843"/>
      <c r="O296" s="843"/>
      <c r="P296" s="846"/>
      <c r="Q296" s="843"/>
      <c r="R296" s="843"/>
      <c r="S296" s="843"/>
      <c r="T296" s="843"/>
      <c r="U296" s="843"/>
      <c r="V296" s="843"/>
      <c r="W296" s="843"/>
      <c r="X296" s="843"/>
      <c r="Y296" s="843"/>
      <c r="Z296" s="843"/>
    </row>
    <row r="297" spans="1:26" ht="15.75" customHeight="1">
      <c r="A297" s="843"/>
      <c r="B297" s="844"/>
      <c r="C297" s="845"/>
      <c r="D297" s="846"/>
      <c r="E297" s="843"/>
      <c r="F297" s="843"/>
      <c r="G297" s="843"/>
      <c r="H297" s="846"/>
      <c r="I297" s="846"/>
      <c r="J297" s="846"/>
      <c r="K297" s="847"/>
      <c r="L297" s="848"/>
      <c r="M297" s="843"/>
      <c r="N297" s="843"/>
      <c r="O297" s="843"/>
      <c r="P297" s="846"/>
      <c r="Q297" s="843"/>
      <c r="R297" s="843"/>
      <c r="S297" s="843"/>
      <c r="T297" s="843"/>
      <c r="U297" s="843"/>
      <c r="V297" s="843"/>
      <c r="W297" s="843"/>
      <c r="X297" s="843"/>
      <c r="Y297" s="843"/>
      <c r="Z297" s="843"/>
    </row>
    <row r="298" spans="1:26" ht="15.75" customHeight="1">
      <c r="A298" s="843"/>
      <c r="B298" s="844"/>
      <c r="C298" s="845"/>
      <c r="D298" s="846"/>
      <c r="E298" s="843"/>
      <c r="F298" s="843"/>
      <c r="G298" s="843"/>
      <c r="H298" s="846"/>
      <c r="I298" s="846"/>
      <c r="J298" s="846"/>
      <c r="K298" s="847"/>
      <c r="L298" s="848"/>
      <c r="M298" s="843"/>
      <c r="N298" s="843"/>
      <c r="O298" s="843"/>
      <c r="P298" s="846"/>
      <c r="Q298" s="843"/>
      <c r="R298" s="843"/>
      <c r="S298" s="843"/>
      <c r="T298" s="843"/>
      <c r="U298" s="843"/>
      <c r="V298" s="843"/>
      <c r="W298" s="843"/>
      <c r="X298" s="843"/>
      <c r="Y298" s="843"/>
      <c r="Z298" s="843"/>
    </row>
    <row r="299" spans="1:26" ht="15.75" customHeight="1">
      <c r="A299" s="843"/>
      <c r="B299" s="844"/>
      <c r="C299" s="845"/>
      <c r="D299" s="846"/>
      <c r="E299" s="843"/>
      <c r="F299" s="843"/>
      <c r="G299" s="843"/>
      <c r="H299" s="846"/>
      <c r="I299" s="846"/>
      <c r="J299" s="846"/>
      <c r="K299" s="847"/>
      <c r="L299" s="848"/>
      <c r="M299" s="843"/>
      <c r="N299" s="843"/>
      <c r="O299" s="843"/>
      <c r="P299" s="846"/>
      <c r="Q299" s="843"/>
      <c r="R299" s="843"/>
      <c r="S299" s="843"/>
      <c r="T299" s="843"/>
      <c r="U299" s="843"/>
      <c r="V299" s="843"/>
      <c r="W299" s="843"/>
      <c r="X299" s="843"/>
      <c r="Y299" s="843"/>
      <c r="Z299" s="843"/>
    </row>
    <row r="300" spans="1:26" ht="15.75" customHeight="1">
      <c r="A300" s="843"/>
      <c r="B300" s="844"/>
      <c r="C300" s="845"/>
      <c r="D300" s="846"/>
      <c r="E300" s="843"/>
      <c r="F300" s="843"/>
      <c r="G300" s="843"/>
      <c r="H300" s="846"/>
      <c r="I300" s="846"/>
      <c r="J300" s="846"/>
      <c r="K300" s="847"/>
      <c r="L300" s="848"/>
      <c r="M300" s="843"/>
      <c r="N300" s="843"/>
      <c r="O300" s="843"/>
      <c r="P300" s="846"/>
      <c r="Q300" s="843"/>
      <c r="R300" s="843"/>
      <c r="S300" s="843"/>
      <c r="T300" s="843"/>
      <c r="U300" s="843"/>
      <c r="V300" s="843"/>
      <c r="W300" s="843"/>
      <c r="X300" s="843"/>
      <c r="Y300" s="843"/>
      <c r="Z300" s="843"/>
    </row>
    <row r="301" spans="1:26" ht="15.75" customHeight="1">
      <c r="A301" s="843"/>
      <c r="B301" s="844"/>
      <c r="C301" s="845"/>
      <c r="D301" s="846"/>
      <c r="E301" s="843"/>
      <c r="F301" s="843"/>
      <c r="G301" s="843"/>
      <c r="H301" s="846"/>
      <c r="I301" s="846"/>
      <c r="J301" s="846"/>
      <c r="K301" s="847"/>
      <c r="L301" s="848"/>
      <c r="M301" s="843"/>
      <c r="N301" s="843"/>
      <c r="O301" s="843"/>
      <c r="P301" s="846"/>
      <c r="Q301" s="843"/>
      <c r="R301" s="843"/>
      <c r="S301" s="843"/>
      <c r="T301" s="843"/>
      <c r="U301" s="843"/>
      <c r="V301" s="843"/>
      <c r="W301" s="843"/>
      <c r="X301" s="843"/>
      <c r="Y301" s="843"/>
      <c r="Z301" s="843"/>
    </row>
    <row r="302" spans="1:26" ht="15.75" customHeight="1">
      <c r="A302" s="843"/>
      <c r="B302" s="844"/>
      <c r="C302" s="845"/>
      <c r="D302" s="846"/>
      <c r="E302" s="843"/>
      <c r="F302" s="843"/>
      <c r="G302" s="843"/>
      <c r="H302" s="846"/>
      <c r="I302" s="846"/>
      <c r="J302" s="846"/>
      <c r="K302" s="847"/>
      <c r="L302" s="848"/>
      <c r="M302" s="843"/>
      <c r="N302" s="843"/>
      <c r="O302" s="843"/>
      <c r="P302" s="846"/>
      <c r="Q302" s="843"/>
      <c r="R302" s="843"/>
      <c r="S302" s="843"/>
      <c r="T302" s="843"/>
      <c r="U302" s="843"/>
      <c r="V302" s="843"/>
      <c r="W302" s="843"/>
      <c r="X302" s="843"/>
      <c r="Y302" s="843"/>
      <c r="Z302" s="843"/>
    </row>
    <row r="303" spans="1:26" ht="15.75" customHeight="1">
      <c r="A303" s="843"/>
      <c r="B303" s="844"/>
      <c r="C303" s="845"/>
      <c r="D303" s="846"/>
      <c r="E303" s="843"/>
      <c r="F303" s="843"/>
      <c r="G303" s="843"/>
      <c r="H303" s="846"/>
      <c r="I303" s="846"/>
      <c r="J303" s="846"/>
      <c r="K303" s="847"/>
      <c r="L303" s="848"/>
      <c r="M303" s="843"/>
      <c r="N303" s="843"/>
      <c r="O303" s="843"/>
      <c r="P303" s="846"/>
      <c r="Q303" s="843"/>
      <c r="R303" s="843"/>
      <c r="S303" s="843"/>
      <c r="T303" s="843"/>
      <c r="U303" s="843"/>
      <c r="V303" s="843"/>
      <c r="W303" s="843"/>
      <c r="X303" s="843"/>
      <c r="Y303" s="843"/>
      <c r="Z303" s="843"/>
    </row>
    <row r="304" spans="1:26" ht="15.75" customHeight="1">
      <c r="A304" s="843"/>
      <c r="B304" s="844"/>
      <c r="C304" s="845"/>
      <c r="D304" s="846"/>
      <c r="E304" s="843"/>
      <c r="F304" s="843"/>
      <c r="G304" s="843"/>
      <c r="H304" s="846"/>
      <c r="I304" s="846"/>
      <c r="J304" s="846"/>
      <c r="K304" s="847"/>
      <c r="L304" s="848"/>
      <c r="M304" s="843"/>
      <c r="N304" s="843"/>
      <c r="O304" s="843"/>
      <c r="P304" s="846"/>
      <c r="Q304" s="843"/>
      <c r="R304" s="843"/>
      <c r="S304" s="843"/>
      <c r="T304" s="843"/>
      <c r="U304" s="843"/>
      <c r="V304" s="843"/>
      <c r="W304" s="843"/>
      <c r="X304" s="843"/>
      <c r="Y304" s="843"/>
      <c r="Z304" s="843"/>
    </row>
    <row r="305" spans="1:26" ht="15.75" customHeight="1">
      <c r="A305" s="843"/>
      <c r="B305" s="844"/>
      <c r="C305" s="845"/>
      <c r="D305" s="846"/>
      <c r="E305" s="843"/>
      <c r="F305" s="843"/>
      <c r="G305" s="843"/>
      <c r="H305" s="846"/>
      <c r="I305" s="846"/>
      <c r="J305" s="846"/>
      <c r="K305" s="847"/>
      <c r="L305" s="848"/>
      <c r="M305" s="843"/>
      <c r="N305" s="843"/>
      <c r="O305" s="843"/>
      <c r="P305" s="846"/>
      <c r="Q305" s="843"/>
      <c r="R305" s="843"/>
      <c r="S305" s="843"/>
      <c r="T305" s="843"/>
      <c r="U305" s="843"/>
      <c r="V305" s="843"/>
      <c r="W305" s="843"/>
      <c r="X305" s="843"/>
      <c r="Y305" s="843"/>
      <c r="Z305" s="843"/>
    </row>
    <row r="306" spans="1:26" ht="15.75" customHeight="1">
      <c r="A306" s="843"/>
      <c r="B306" s="844"/>
      <c r="C306" s="845"/>
      <c r="D306" s="846"/>
      <c r="E306" s="843"/>
      <c r="F306" s="843"/>
      <c r="G306" s="843"/>
      <c r="H306" s="846"/>
      <c r="I306" s="846"/>
      <c r="J306" s="846"/>
      <c r="K306" s="847"/>
      <c r="L306" s="848"/>
      <c r="M306" s="843"/>
      <c r="N306" s="843"/>
      <c r="O306" s="843"/>
      <c r="P306" s="846"/>
      <c r="Q306" s="843"/>
      <c r="R306" s="843"/>
      <c r="S306" s="843"/>
      <c r="T306" s="843"/>
      <c r="U306" s="843"/>
      <c r="V306" s="843"/>
      <c r="W306" s="843"/>
      <c r="X306" s="843"/>
      <c r="Y306" s="843"/>
      <c r="Z306" s="843"/>
    </row>
    <row r="307" spans="1:26" ht="15.75" customHeight="1">
      <c r="A307" s="843"/>
      <c r="B307" s="844"/>
      <c r="C307" s="845"/>
      <c r="D307" s="846"/>
      <c r="E307" s="843"/>
      <c r="F307" s="843"/>
      <c r="G307" s="843"/>
      <c r="H307" s="846"/>
      <c r="I307" s="846"/>
      <c r="J307" s="846"/>
      <c r="K307" s="847"/>
      <c r="L307" s="848"/>
      <c r="M307" s="843"/>
      <c r="N307" s="843"/>
      <c r="O307" s="843"/>
      <c r="P307" s="846"/>
      <c r="Q307" s="843"/>
      <c r="R307" s="843"/>
      <c r="S307" s="843"/>
      <c r="T307" s="843"/>
      <c r="U307" s="843"/>
      <c r="V307" s="843"/>
      <c r="W307" s="843"/>
      <c r="X307" s="843"/>
      <c r="Y307" s="843"/>
      <c r="Z307" s="843"/>
    </row>
    <row r="308" spans="1:26" ht="15.75" customHeight="1">
      <c r="A308" s="843"/>
      <c r="B308" s="844"/>
      <c r="C308" s="845"/>
      <c r="D308" s="846"/>
      <c r="E308" s="843"/>
      <c r="F308" s="843"/>
      <c r="G308" s="843"/>
      <c r="H308" s="846"/>
      <c r="I308" s="846"/>
      <c r="J308" s="846"/>
      <c r="K308" s="847"/>
      <c r="L308" s="848"/>
      <c r="M308" s="843"/>
      <c r="N308" s="843"/>
      <c r="O308" s="843"/>
      <c r="P308" s="846"/>
      <c r="Q308" s="843"/>
      <c r="R308" s="843"/>
      <c r="S308" s="843"/>
      <c r="T308" s="843"/>
      <c r="U308" s="843"/>
      <c r="V308" s="843"/>
      <c r="W308" s="843"/>
      <c r="X308" s="843"/>
      <c r="Y308" s="843"/>
      <c r="Z308" s="843"/>
    </row>
    <row r="309" spans="1:26" ht="15.75" customHeight="1">
      <c r="A309" s="843"/>
      <c r="B309" s="844"/>
      <c r="C309" s="845"/>
      <c r="D309" s="846"/>
      <c r="E309" s="843"/>
      <c r="F309" s="843"/>
      <c r="G309" s="843"/>
      <c r="H309" s="846"/>
      <c r="I309" s="846"/>
      <c r="J309" s="846"/>
      <c r="K309" s="847"/>
      <c r="L309" s="848"/>
      <c r="M309" s="843"/>
      <c r="N309" s="843"/>
      <c r="O309" s="843"/>
      <c r="P309" s="846"/>
      <c r="Q309" s="843"/>
      <c r="R309" s="843"/>
      <c r="S309" s="843"/>
      <c r="T309" s="843"/>
      <c r="U309" s="843"/>
      <c r="V309" s="843"/>
      <c r="W309" s="843"/>
      <c r="X309" s="843"/>
      <c r="Y309" s="843"/>
      <c r="Z309" s="843"/>
    </row>
    <row r="310" spans="1:26" ht="15.75" customHeight="1">
      <c r="A310" s="843"/>
      <c r="B310" s="844"/>
      <c r="C310" s="845"/>
      <c r="D310" s="846"/>
      <c r="E310" s="843"/>
      <c r="F310" s="843"/>
      <c r="G310" s="843"/>
      <c r="H310" s="846"/>
      <c r="I310" s="846"/>
      <c r="J310" s="846"/>
      <c r="K310" s="847"/>
      <c r="L310" s="848"/>
      <c r="M310" s="843"/>
      <c r="N310" s="843"/>
      <c r="O310" s="843"/>
      <c r="P310" s="846"/>
      <c r="Q310" s="843"/>
      <c r="R310" s="843"/>
      <c r="S310" s="843"/>
      <c r="T310" s="843"/>
      <c r="U310" s="843"/>
      <c r="V310" s="843"/>
      <c r="W310" s="843"/>
      <c r="X310" s="843"/>
      <c r="Y310" s="843"/>
      <c r="Z310" s="843"/>
    </row>
    <row r="311" spans="1:26" ht="15.75" customHeight="1">
      <c r="A311" s="843"/>
      <c r="B311" s="844"/>
      <c r="C311" s="845"/>
      <c r="D311" s="846"/>
      <c r="E311" s="843"/>
      <c r="F311" s="843"/>
      <c r="G311" s="843"/>
      <c r="H311" s="846"/>
      <c r="I311" s="846"/>
      <c r="J311" s="846"/>
      <c r="K311" s="847"/>
      <c r="L311" s="848"/>
      <c r="M311" s="843"/>
      <c r="N311" s="843"/>
      <c r="O311" s="843"/>
      <c r="P311" s="846"/>
      <c r="Q311" s="843"/>
      <c r="R311" s="843"/>
      <c r="S311" s="843"/>
      <c r="T311" s="843"/>
      <c r="U311" s="843"/>
      <c r="V311" s="843"/>
      <c r="W311" s="843"/>
      <c r="X311" s="843"/>
      <c r="Y311" s="843"/>
      <c r="Z311" s="843"/>
    </row>
    <row r="312" spans="1:26" ht="15.75" customHeight="1">
      <c r="A312" s="843"/>
      <c r="B312" s="844"/>
      <c r="C312" s="845"/>
      <c r="D312" s="846"/>
      <c r="E312" s="843"/>
      <c r="F312" s="843"/>
      <c r="G312" s="843"/>
      <c r="H312" s="846"/>
      <c r="I312" s="846"/>
      <c r="J312" s="846"/>
      <c r="K312" s="847"/>
      <c r="L312" s="848"/>
      <c r="M312" s="843"/>
      <c r="N312" s="843"/>
      <c r="O312" s="843"/>
      <c r="P312" s="846"/>
      <c r="Q312" s="843"/>
      <c r="R312" s="843"/>
      <c r="S312" s="843"/>
      <c r="T312" s="843"/>
      <c r="U312" s="843"/>
      <c r="V312" s="843"/>
      <c r="W312" s="843"/>
      <c r="X312" s="843"/>
      <c r="Y312" s="843"/>
      <c r="Z312" s="843"/>
    </row>
    <row r="313" spans="1:26" ht="15.75" customHeight="1">
      <c r="A313" s="843"/>
      <c r="B313" s="844"/>
      <c r="C313" s="845"/>
      <c r="D313" s="846"/>
      <c r="E313" s="843"/>
      <c r="F313" s="843"/>
      <c r="G313" s="843"/>
      <c r="H313" s="846"/>
      <c r="I313" s="846"/>
      <c r="J313" s="846"/>
      <c r="K313" s="847"/>
      <c r="L313" s="848"/>
      <c r="M313" s="843"/>
      <c r="N313" s="843"/>
      <c r="O313" s="843"/>
      <c r="P313" s="846"/>
      <c r="Q313" s="843"/>
      <c r="R313" s="843"/>
      <c r="S313" s="843"/>
      <c r="T313" s="843"/>
      <c r="U313" s="843"/>
      <c r="V313" s="843"/>
      <c r="W313" s="843"/>
      <c r="X313" s="843"/>
      <c r="Y313" s="843"/>
      <c r="Z313" s="843"/>
    </row>
    <row r="314" spans="1:26" ht="15.75" customHeight="1">
      <c r="A314" s="843"/>
      <c r="B314" s="844"/>
      <c r="C314" s="845"/>
      <c r="D314" s="846"/>
      <c r="E314" s="843"/>
      <c r="F314" s="843"/>
      <c r="G314" s="843"/>
      <c r="H314" s="846"/>
      <c r="I314" s="846"/>
      <c r="J314" s="846"/>
      <c r="K314" s="847"/>
      <c r="L314" s="848"/>
      <c r="M314" s="843"/>
      <c r="N314" s="843"/>
      <c r="O314" s="843"/>
      <c r="P314" s="846"/>
      <c r="Q314" s="843"/>
      <c r="R314" s="843"/>
      <c r="S314" s="843"/>
      <c r="T314" s="843"/>
      <c r="U314" s="843"/>
      <c r="V314" s="843"/>
      <c r="W314" s="843"/>
      <c r="X314" s="843"/>
      <c r="Y314" s="843"/>
      <c r="Z314" s="843"/>
    </row>
    <row r="315" spans="1:26" ht="15.75" customHeight="1">
      <c r="A315" s="843"/>
      <c r="B315" s="844"/>
      <c r="C315" s="845"/>
      <c r="D315" s="846"/>
      <c r="E315" s="843"/>
      <c r="F315" s="843"/>
      <c r="G315" s="843"/>
      <c r="H315" s="846"/>
      <c r="I315" s="846"/>
      <c r="J315" s="846"/>
      <c r="K315" s="847"/>
      <c r="L315" s="848"/>
      <c r="M315" s="843"/>
      <c r="N315" s="843"/>
      <c r="O315" s="843"/>
      <c r="P315" s="846"/>
      <c r="Q315" s="843"/>
      <c r="R315" s="843"/>
      <c r="S315" s="843"/>
      <c r="T315" s="843"/>
      <c r="U315" s="843"/>
      <c r="V315" s="843"/>
      <c r="W315" s="843"/>
      <c r="X315" s="843"/>
      <c r="Y315" s="843"/>
      <c r="Z315" s="843"/>
    </row>
    <row r="316" spans="1:26" ht="15.75" customHeight="1">
      <c r="A316" s="843"/>
      <c r="B316" s="844"/>
      <c r="C316" s="845"/>
      <c r="D316" s="846"/>
      <c r="E316" s="843"/>
      <c r="F316" s="843"/>
      <c r="G316" s="843"/>
      <c r="H316" s="846"/>
      <c r="I316" s="846"/>
      <c r="J316" s="846"/>
      <c r="K316" s="847"/>
      <c r="L316" s="848"/>
      <c r="M316" s="843"/>
      <c r="N316" s="843"/>
      <c r="O316" s="843"/>
      <c r="P316" s="846"/>
      <c r="Q316" s="843"/>
      <c r="R316" s="843"/>
      <c r="S316" s="843"/>
      <c r="T316" s="843"/>
      <c r="U316" s="843"/>
      <c r="V316" s="843"/>
      <c r="W316" s="843"/>
      <c r="X316" s="843"/>
      <c r="Y316" s="843"/>
      <c r="Z316" s="843"/>
    </row>
    <row r="317" spans="1:26" ht="15.75" customHeight="1">
      <c r="A317" s="843"/>
      <c r="B317" s="844"/>
      <c r="C317" s="845"/>
      <c r="D317" s="846"/>
      <c r="E317" s="843"/>
      <c r="F317" s="843"/>
      <c r="G317" s="843"/>
      <c r="H317" s="846"/>
      <c r="I317" s="846"/>
      <c r="J317" s="846"/>
      <c r="K317" s="847"/>
      <c r="L317" s="848"/>
      <c r="M317" s="843"/>
      <c r="N317" s="843"/>
      <c r="O317" s="843"/>
      <c r="P317" s="846"/>
      <c r="Q317" s="843"/>
      <c r="R317" s="843"/>
      <c r="S317" s="843"/>
      <c r="T317" s="843"/>
      <c r="U317" s="843"/>
      <c r="V317" s="843"/>
      <c r="W317" s="843"/>
      <c r="X317" s="843"/>
      <c r="Y317" s="843"/>
      <c r="Z317" s="843"/>
    </row>
    <row r="318" spans="1:26" ht="15.75" customHeight="1">
      <c r="A318" s="843"/>
      <c r="B318" s="844"/>
      <c r="C318" s="845"/>
      <c r="D318" s="846"/>
      <c r="E318" s="843"/>
      <c r="F318" s="843"/>
      <c r="G318" s="843"/>
      <c r="H318" s="846"/>
      <c r="I318" s="846"/>
      <c r="J318" s="846"/>
      <c r="K318" s="847"/>
      <c r="L318" s="848"/>
      <c r="M318" s="843"/>
      <c r="N318" s="843"/>
      <c r="O318" s="843"/>
      <c r="P318" s="846"/>
      <c r="Q318" s="843"/>
      <c r="R318" s="843"/>
      <c r="S318" s="843"/>
      <c r="T318" s="843"/>
      <c r="U318" s="843"/>
      <c r="V318" s="843"/>
      <c r="W318" s="843"/>
      <c r="X318" s="843"/>
      <c r="Y318" s="843"/>
      <c r="Z318" s="843"/>
    </row>
    <row r="319" spans="1:26" ht="15.75" customHeight="1">
      <c r="A319" s="843"/>
      <c r="B319" s="844"/>
      <c r="C319" s="845"/>
      <c r="D319" s="846"/>
      <c r="E319" s="843"/>
      <c r="F319" s="843"/>
      <c r="G319" s="843"/>
      <c r="H319" s="846"/>
      <c r="I319" s="846"/>
      <c r="J319" s="846"/>
      <c r="K319" s="847"/>
      <c r="L319" s="848"/>
      <c r="M319" s="843"/>
      <c r="N319" s="843"/>
      <c r="O319" s="843"/>
      <c r="P319" s="846"/>
      <c r="Q319" s="843"/>
      <c r="R319" s="843"/>
      <c r="S319" s="843"/>
      <c r="T319" s="843"/>
      <c r="U319" s="843"/>
      <c r="V319" s="843"/>
      <c r="W319" s="843"/>
      <c r="X319" s="843"/>
      <c r="Y319" s="843"/>
      <c r="Z319" s="843"/>
    </row>
    <row r="320" spans="1:26" ht="15.75" customHeight="1">
      <c r="A320" s="843"/>
      <c r="B320" s="844"/>
      <c r="C320" s="845"/>
      <c r="D320" s="846"/>
      <c r="E320" s="843"/>
      <c r="F320" s="843"/>
      <c r="G320" s="843"/>
      <c r="H320" s="846"/>
      <c r="I320" s="846"/>
      <c r="J320" s="846"/>
      <c r="K320" s="847"/>
      <c r="L320" s="848"/>
      <c r="M320" s="843"/>
      <c r="N320" s="843"/>
      <c r="O320" s="843"/>
      <c r="P320" s="846"/>
      <c r="Q320" s="843"/>
      <c r="R320" s="843"/>
      <c r="S320" s="843"/>
      <c r="T320" s="843"/>
      <c r="U320" s="843"/>
      <c r="V320" s="843"/>
      <c r="W320" s="843"/>
      <c r="X320" s="843"/>
      <c r="Y320" s="843"/>
      <c r="Z320" s="843"/>
    </row>
    <row r="321" spans="1:26" ht="15.75" customHeight="1">
      <c r="A321" s="843"/>
      <c r="B321" s="844"/>
      <c r="C321" s="845"/>
      <c r="D321" s="846"/>
      <c r="E321" s="843"/>
      <c r="F321" s="843"/>
      <c r="G321" s="843"/>
      <c r="H321" s="846"/>
      <c r="I321" s="846"/>
      <c r="J321" s="846"/>
      <c r="K321" s="847"/>
      <c r="L321" s="848"/>
      <c r="M321" s="843"/>
      <c r="N321" s="843"/>
      <c r="O321" s="843"/>
      <c r="P321" s="846"/>
      <c r="Q321" s="843"/>
      <c r="R321" s="843"/>
      <c r="S321" s="843"/>
      <c r="T321" s="843"/>
      <c r="U321" s="843"/>
      <c r="V321" s="843"/>
      <c r="W321" s="843"/>
      <c r="X321" s="843"/>
      <c r="Y321" s="843"/>
      <c r="Z321" s="843"/>
    </row>
    <row r="322" spans="1:26" ht="15.75" customHeight="1">
      <c r="A322" s="843"/>
      <c r="B322" s="844"/>
      <c r="C322" s="845"/>
      <c r="D322" s="846"/>
      <c r="E322" s="843"/>
      <c r="F322" s="843"/>
      <c r="G322" s="843"/>
      <c r="H322" s="846"/>
      <c r="I322" s="846"/>
      <c r="J322" s="846"/>
      <c r="K322" s="847"/>
      <c r="L322" s="848"/>
      <c r="M322" s="843"/>
      <c r="N322" s="843"/>
      <c r="O322" s="843"/>
      <c r="P322" s="846"/>
      <c r="Q322" s="843"/>
      <c r="R322" s="843"/>
      <c r="S322" s="843"/>
      <c r="T322" s="843"/>
      <c r="U322" s="843"/>
      <c r="V322" s="843"/>
      <c r="W322" s="843"/>
      <c r="X322" s="843"/>
      <c r="Y322" s="843"/>
      <c r="Z322" s="843"/>
    </row>
    <row r="323" spans="1:26" ht="15.75" customHeight="1">
      <c r="A323" s="843"/>
      <c r="B323" s="844"/>
      <c r="C323" s="845"/>
      <c r="D323" s="846"/>
      <c r="E323" s="843"/>
      <c r="F323" s="843"/>
      <c r="G323" s="843"/>
      <c r="H323" s="846"/>
      <c r="I323" s="846"/>
      <c r="J323" s="846"/>
      <c r="K323" s="847"/>
      <c r="L323" s="848"/>
      <c r="M323" s="843"/>
      <c r="N323" s="843"/>
      <c r="O323" s="843"/>
      <c r="P323" s="846"/>
      <c r="Q323" s="843"/>
      <c r="R323" s="843"/>
      <c r="S323" s="843"/>
      <c r="T323" s="843"/>
      <c r="U323" s="843"/>
      <c r="V323" s="843"/>
      <c r="W323" s="843"/>
      <c r="X323" s="843"/>
      <c r="Y323" s="843"/>
      <c r="Z323" s="843"/>
    </row>
    <row r="324" spans="1:26" ht="15.75" customHeight="1">
      <c r="A324" s="843"/>
      <c r="B324" s="844"/>
      <c r="C324" s="845"/>
      <c r="D324" s="846"/>
      <c r="E324" s="843"/>
      <c r="F324" s="843"/>
      <c r="G324" s="843"/>
      <c r="H324" s="846"/>
      <c r="I324" s="846"/>
      <c r="J324" s="846"/>
      <c r="K324" s="847"/>
      <c r="L324" s="848"/>
      <c r="M324" s="843"/>
      <c r="N324" s="843"/>
      <c r="O324" s="843"/>
      <c r="P324" s="846"/>
      <c r="Q324" s="843"/>
      <c r="R324" s="843"/>
      <c r="S324" s="843"/>
      <c r="T324" s="843"/>
      <c r="U324" s="843"/>
      <c r="V324" s="843"/>
      <c r="W324" s="843"/>
      <c r="X324" s="843"/>
      <c r="Y324" s="843"/>
      <c r="Z324" s="843"/>
    </row>
    <row r="325" spans="1:26" ht="15.75" customHeight="1">
      <c r="A325" s="843"/>
      <c r="B325" s="844"/>
      <c r="C325" s="845"/>
      <c r="D325" s="846"/>
      <c r="E325" s="843"/>
      <c r="F325" s="843"/>
      <c r="G325" s="843"/>
      <c r="H325" s="846"/>
      <c r="I325" s="846"/>
      <c r="J325" s="846"/>
      <c r="K325" s="847"/>
      <c r="L325" s="848"/>
      <c r="M325" s="843"/>
      <c r="N325" s="843"/>
      <c r="O325" s="843"/>
      <c r="P325" s="846"/>
      <c r="Q325" s="843"/>
      <c r="R325" s="843"/>
      <c r="S325" s="843"/>
      <c r="T325" s="843"/>
      <c r="U325" s="843"/>
      <c r="V325" s="843"/>
      <c r="W325" s="843"/>
      <c r="X325" s="843"/>
      <c r="Y325" s="843"/>
      <c r="Z325" s="843"/>
    </row>
    <row r="326" spans="1:26" ht="15.75" customHeight="1">
      <c r="A326" s="843"/>
      <c r="B326" s="844"/>
      <c r="C326" s="845"/>
      <c r="D326" s="846"/>
      <c r="E326" s="843"/>
      <c r="F326" s="843"/>
      <c r="G326" s="843"/>
      <c r="H326" s="846"/>
      <c r="I326" s="846"/>
      <c r="J326" s="846"/>
      <c r="K326" s="847"/>
      <c r="L326" s="848"/>
      <c r="M326" s="843"/>
      <c r="N326" s="843"/>
      <c r="O326" s="843"/>
      <c r="P326" s="846"/>
      <c r="Q326" s="843"/>
      <c r="R326" s="843"/>
      <c r="S326" s="843"/>
      <c r="T326" s="843"/>
      <c r="U326" s="843"/>
      <c r="V326" s="843"/>
      <c r="W326" s="843"/>
      <c r="X326" s="843"/>
      <c r="Y326" s="843"/>
      <c r="Z326" s="843"/>
    </row>
    <row r="327" spans="1:26" ht="15.75" customHeight="1">
      <c r="A327" s="843"/>
      <c r="B327" s="844"/>
      <c r="C327" s="845"/>
      <c r="D327" s="846"/>
      <c r="E327" s="843"/>
      <c r="F327" s="843"/>
      <c r="G327" s="843"/>
      <c r="H327" s="846"/>
      <c r="I327" s="846"/>
      <c r="J327" s="846"/>
      <c r="K327" s="847"/>
      <c r="L327" s="848"/>
      <c r="M327" s="843"/>
      <c r="N327" s="843"/>
      <c r="O327" s="843"/>
      <c r="P327" s="846"/>
      <c r="Q327" s="843"/>
      <c r="R327" s="843"/>
      <c r="S327" s="843"/>
      <c r="T327" s="843"/>
      <c r="U327" s="843"/>
      <c r="V327" s="843"/>
      <c r="W327" s="843"/>
      <c r="X327" s="843"/>
      <c r="Y327" s="843"/>
      <c r="Z327" s="843"/>
    </row>
    <row r="328" spans="1:26" ht="15.75" customHeight="1">
      <c r="A328" s="843"/>
      <c r="B328" s="844"/>
      <c r="C328" s="845"/>
      <c r="D328" s="846"/>
      <c r="E328" s="843"/>
      <c r="F328" s="843"/>
      <c r="G328" s="843"/>
      <c r="H328" s="846"/>
      <c r="I328" s="846"/>
      <c r="J328" s="846"/>
      <c r="K328" s="847"/>
      <c r="L328" s="848"/>
      <c r="M328" s="843"/>
      <c r="N328" s="843"/>
      <c r="O328" s="843"/>
      <c r="P328" s="846"/>
      <c r="Q328" s="843"/>
      <c r="R328" s="843"/>
      <c r="S328" s="843"/>
      <c r="T328" s="843"/>
      <c r="U328" s="843"/>
      <c r="V328" s="843"/>
      <c r="W328" s="843"/>
      <c r="X328" s="843"/>
      <c r="Y328" s="843"/>
      <c r="Z328" s="843"/>
    </row>
    <row r="329" spans="1:26" ht="15.75" customHeight="1">
      <c r="A329" s="843"/>
      <c r="B329" s="844"/>
      <c r="C329" s="845"/>
      <c r="D329" s="846"/>
      <c r="E329" s="843"/>
      <c r="F329" s="843"/>
      <c r="G329" s="843"/>
      <c r="H329" s="846"/>
      <c r="I329" s="846"/>
      <c r="J329" s="846"/>
      <c r="K329" s="847"/>
      <c r="L329" s="848"/>
      <c r="M329" s="843"/>
      <c r="N329" s="843"/>
      <c r="O329" s="843"/>
      <c r="P329" s="846"/>
      <c r="Q329" s="843"/>
      <c r="R329" s="843"/>
      <c r="S329" s="843"/>
      <c r="T329" s="843"/>
      <c r="U329" s="843"/>
      <c r="V329" s="843"/>
      <c r="W329" s="843"/>
      <c r="X329" s="843"/>
      <c r="Y329" s="843"/>
      <c r="Z329" s="843"/>
    </row>
    <row r="330" spans="1:26" ht="15.75" customHeight="1">
      <c r="A330" s="843"/>
      <c r="B330" s="844"/>
      <c r="C330" s="845"/>
      <c r="D330" s="846"/>
      <c r="E330" s="843"/>
      <c r="F330" s="843"/>
      <c r="G330" s="843"/>
      <c r="H330" s="846"/>
      <c r="I330" s="846"/>
      <c r="J330" s="846"/>
      <c r="K330" s="847"/>
      <c r="L330" s="848"/>
      <c r="M330" s="843"/>
      <c r="N330" s="843"/>
      <c r="O330" s="843"/>
      <c r="P330" s="846"/>
      <c r="Q330" s="843"/>
      <c r="R330" s="843"/>
      <c r="S330" s="843"/>
      <c r="T330" s="843"/>
      <c r="U330" s="843"/>
      <c r="V330" s="843"/>
      <c r="W330" s="843"/>
      <c r="X330" s="843"/>
      <c r="Y330" s="843"/>
      <c r="Z330" s="843"/>
    </row>
    <row r="331" spans="1:26" ht="15.75" customHeight="1">
      <c r="A331" s="843"/>
      <c r="B331" s="844"/>
      <c r="C331" s="845"/>
      <c r="D331" s="846"/>
      <c r="E331" s="843"/>
      <c r="F331" s="843"/>
      <c r="G331" s="843"/>
      <c r="H331" s="846"/>
      <c r="I331" s="846"/>
      <c r="J331" s="846"/>
      <c r="K331" s="847"/>
      <c r="L331" s="848"/>
      <c r="M331" s="843"/>
      <c r="N331" s="843"/>
      <c r="O331" s="843"/>
      <c r="P331" s="846"/>
      <c r="Q331" s="843"/>
      <c r="R331" s="843"/>
      <c r="S331" s="843"/>
      <c r="T331" s="843"/>
      <c r="U331" s="843"/>
      <c r="V331" s="843"/>
      <c r="W331" s="843"/>
      <c r="X331" s="843"/>
      <c r="Y331" s="843"/>
      <c r="Z331" s="843"/>
    </row>
    <row r="332" spans="1:26" ht="15.75" customHeight="1">
      <c r="A332" s="843"/>
      <c r="B332" s="844"/>
      <c r="C332" s="845"/>
      <c r="D332" s="846"/>
      <c r="E332" s="843"/>
      <c r="F332" s="843"/>
      <c r="G332" s="843"/>
      <c r="H332" s="846"/>
      <c r="I332" s="846"/>
      <c r="J332" s="846"/>
      <c r="K332" s="847"/>
      <c r="L332" s="848"/>
      <c r="M332" s="843"/>
      <c r="N332" s="843"/>
      <c r="O332" s="843"/>
      <c r="P332" s="846"/>
      <c r="Q332" s="843"/>
      <c r="R332" s="843"/>
      <c r="S332" s="843"/>
      <c r="T332" s="843"/>
      <c r="U332" s="843"/>
      <c r="V332" s="843"/>
      <c r="W332" s="843"/>
      <c r="X332" s="843"/>
      <c r="Y332" s="843"/>
      <c r="Z332" s="843"/>
    </row>
    <row r="333" spans="1:26" ht="15.75" customHeight="1">
      <c r="A333" s="843"/>
      <c r="B333" s="844"/>
      <c r="C333" s="845"/>
      <c r="D333" s="846"/>
      <c r="E333" s="843"/>
      <c r="F333" s="843"/>
      <c r="G333" s="843"/>
      <c r="H333" s="846"/>
      <c r="I333" s="846"/>
      <c r="J333" s="846"/>
      <c r="K333" s="847"/>
      <c r="L333" s="848"/>
      <c r="M333" s="843"/>
      <c r="N333" s="843"/>
      <c r="O333" s="843"/>
      <c r="P333" s="846"/>
      <c r="Q333" s="843"/>
      <c r="R333" s="843"/>
      <c r="S333" s="843"/>
      <c r="T333" s="843"/>
      <c r="U333" s="843"/>
      <c r="V333" s="843"/>
      <c r="W333" s="843"/>
      <c r="X333" s="843"/>
      <c r="Y333" s="843"/>
      <c r="Z333" s="843"/>
    </row>
    <row r="334" spans="1:26" ht="15.75" customHeight="1">
      <c r="A334" s="843"/>
      <c r="B334" s="844"/>
      <c r="C334" s="845"/>
      <c r="D334" s="846"/>
      <c r="E334" s="843"/>
      <c r="F334" s="843"/>
      <c r="G334" s="843"/>
      <c r="H334" s="846"/>
      <c r="I334" s="846"/>
      <c r="J334" s="846"/>
      <c r="K334" s="847"/>
      <c r="L334" s="848"/>
      <c r="M334" s="843"/>
      <c r="N334" s="843"/>
      <c r="O334" s="843"/>
      <c r="P334" s="846"/>
      <c r="Q334" s="843"/>
      <c r="R334" s="843"/>
      <c r="S334" s="843"/>
      <c r="T334" s="843"/>
      <c r="U334" s="843"/>
      <c r="V334" s="843"/>
      <c r="W334" s="843"/>
      <c r="X334" s="843"/>
      <c r="Y334" s="843"/>
      <c r="Z334" s="843"/>
    </row>
    <row r="335" spans="1:26" ht="15.75" customHeight="1">
      <c r="A335" s="843"/>
      <c r="B335" s="844"/>
      <c r="C335" s="845"/>
      <c r="D335" s="846"/>
      <c r="E335" s="843"/>
      <c r="F335" s="843"/>
      <c r="G335" s="843"/>
      <c r="H335" s="846"/>
      <c r="I335" s="846"/>
      <c r="J335" s="846"/>
      <c r="K335" s="847"/>
      <c r="L335" s="848"/>
      <c r="M335" s="843"/>
      <c r="N335" s="843"/>
      <c r="O335" s="843"/>
      <c r="P335" s="846"/>
      <c r="Q335" s="843"/>
      <c r="R335" s="843"/>
      <c r="S335" s="843"/>
      <c r="T335" s="843"/>
      <c r="U335" s="843"/>
      <c r="V335" s="843"/>
      <c r="W335" s="843"/>
      <c r="X335" s="843"/>
      <c r="Y335" s="843"/>
      <c r="Z335" s="843"/>
    </row>
    <row r="336" spans="1:26" ht="15.75" customHeight="1">
      <c r="A336" s="843"/>
      <c r="B336" s="844"/>
      <c r="C336" s="845"/>
      <c r="D336" s="846"/>
      <c r="E336" s="843"/>
      <c r="F336" s="843"/>
      <c r="G336" s="843"/>
      <c r="H336" s="846"/>
      <c r="I336" s="846"/>
      <c r="J336" s="846"/>
      <c r="K336" s="847"/>
      <c r="L336" s="848"/>
      <c r="M336" s="843"/>
      <c r="N336" s="843"/>
      <c r="O336" s="843"/>
      <c r="P336" s="846"/>
      <c r="Q336" s="843"/>
      <c r="R336" s="843"/>
      <c r="S336" s="843"/>
      <c r="T336" s="843"/>
      <c r="U336" s="843"/>
      <c r="V336" s="843"/>
      <c r="W336" s="843"/>
      <c r="X336" s="843"/>
      <c r="Y336" s="843"/>
      <c r="Z336" s="843"/>
    </row>
    <row r="337" spans="1:26" ht="15.75" customHeight="1">
      <c r="A337" s="843"/>
      <c r="B337" s="844"/>
      <c r="C337" s="845"/>
      <c r="D337" s="846"/>
      <c r="E337" s="843"/>
      <c r="F337" s="843"/>
      <c r="G337" s="843"/>
      <c r="H337" s="846"/>
      <c r="I337" s="846"/>
      <c r="J337" s="846"/>
      <c r="K337" s="847"/>
      <c r="L337" s="848"/>
      <c r="M337" s="843"/>
      <c r="N337" s="843"/>
      <c r="O337" s="843"/>
      <c r="P337" s="846"/>
      <c r="Q337" s="843"/>
      <c r="R337" s="843"/>
      <c r="S337" s="843"/>
      <c r="T337" s="843"/>
      <c r="U337" s="843"/>
      <c r="V337" s="843"/>
      <c r="W337" s="843"/>
      <c r="X337" s="843"/>
      <c r="Y337" s="843"/>
      <c r="Z337" s="843"/>
    </row>
    <row r="338" spans="1:26" ht="15.75" customHeight="1">
      <c r="A338" s="843"/>
      <c r="B338" s="844"/>
      <c r="C338" s="845"/>
      <c r="D338" s="846"/>
      <c r="E338" s="843"/>
      <c r="F338" s="843"/>
      <c r="G338" s="843"/>
      <c r="H338" s="846"/>
      <c r="I338" s="846"/>
      <c r="J338" s="846"/>
      <c r="K338" s="847"/>
      <c r="L338" s="848"/>
      <c r="M338" s="843"/>
      <c r="N338" s="843"/>
      <c r="O338" s="843"/>
      <c r="P338" s="846"/>
      <c r="Q338" s="843"/>
      <c r="R338" s="843"/>
      <c r="S338" s="843"/>
      <c r="T338" s="843"/>
      <c r="U338" s="843"/>
      <c r="V338" s="843"/>
      <c r="W338" s="843"/>
      <c r="X338" s="843"/>
      <c r="Y338" s="843"/>
      <c r="Z338" s="843"/>
    </row>
    <row r="339" spans="1:26" ht="15.75" customHeight="1">
      <c r="A339" s="843"/>
      <c r="B339" s="844"/>
      <c r="C339" s="845"/>
      <c r="D339" s="846"/>
      <c r="E339" s="843"/>
      <c r="F339" s="843"/>
      <c r="G339" s="843"/>
      <c r="H339" s="846"/>
      <c r="I339" s="846"/>
      <c r="J339" s="846"/>
      <c r="K339" s="847"/>
      <c r="L339" s="848"/>
      <c r="M339" s="843"/>
      <c r="N339" s="843"/>
      <c r="O339" s="843"/>
      <c r="P339" s="846"/>
      <c r="Q339" s="843"/>
      <c r="R339" s="843"/>
      <c r="S339" s="843"/>
      <c r="T339" s="843"/>
      <c r="U339" s="843"/>
      <c r="V339" s="843"/>
      <c r="W339" s="843"/>
      <c r="X339" s="843"/>
      <c r="Y339" s="843"/>
      <c r="Z339" s="843"/>
    </row>
    <row r="340" spans="1:26" ht="15.75" customHeight="1">
      <c r="A340" s="843"/>
      <c r="B340" s="844"/>
      <c r="C340" s="845"/>
      <c r="D340" s="846"/>
      <c r="E340" s="843"/>
      <c r="F340" s="843"/>
      <c r="G340" s="843"/>
      <c r="H340" s="846"/>
      <c r="I340" s="846"/>
      <c r="J340" s="846"/>
      <c r="K340" s="847"/>
      <c r="L340" s="848"/>
      <c r="M340" s="843"/>
      <c r="N340" s="843"/>
      <c r="O340" s="843"/>
      <c r="P340" s="846"/>
      <c r="Q340" s="843"/>
      <c r="R340" s="843"/>
      <c r="S340" s="843"/>
      <c r="T340" s="843"/>
      <c r="U340" s="843"/>
      <c r="V340" s="843"/>
      <c r="W340" s="843"/>
      <c r="X340" s="843"/>
      <c r="Y340" s="843"/>
      <c r="Z340" s="843"/>
    </row>
    <row r="341" spans="1:26" ht="15.75" customHeight="1">
      <c r="A341" s="843"/>
      <c r="B341" s="844"/>
      <c r="C341" s="845"/>
      <c r="D341" s="846"/>
      <c r="E341" s="843"/>
      <c r="F341" s="843"/>
      <c r="G341" s="843"/>
      <c r="H341" s="846"/>
      <c r="I341" s="846"/>
      <c r="J341" s="846"/>
      <c r="K341" s="847"/>
      <c r="L341" s="848"/>
      <c r="M341" s="843"/>
      <c r="N341" s="843"/>
      <c r="O341" s="843"/>
      <c r="P341" s="846"/>
      <c r="Q341" s="843"/>
      <c r="R341" s="843"/>
      <c r="S341" s="843"/>
      <c r="T341" s="843"/>
      <c r="U341" s="843"/>
      <c r="V341" s="843"/>
      <c r="W341" s="843"/>
      <c r="X341" s="843"/>
      <c r="Y341" s="843"/>
      <c r="Z341" s="843"/>
    </row>
    <row r="342" spans="1:26" ht="15.75" customHeight="1">
      <c r="A342" s="843"/>
      <c r="B342" s="844"/>
      <c r="C342" s="845"/>
      <c r="D342" s="846"/>
      <c r="E342" s="843"/>
      <c r="F342" s="843"/>
      <c r="G342" s="843"/>
      <c r="H342" s="846"/>
      <c r="I342" s="846"/>
      <c r="J342" s="846"/>
      <c r="K342" s="847"/>
      <c r="L342" s="848"/>
      <c r="M342" s="843"/>
      <c r="N342" s="843"/>
      <c r="O342" s="843"/>
      <c r="P342" s="846"/>
      <c r="Q342" s="843"/>
      <c r="R342" s="843"/>
      <c r="S342" s="843"/>
      <c r="T342" s="843"/>
      <c r="U342" s="843"/>
      <c r="V342" s="843"/>
      <c r="W342" s="843"/>
      <c r="X342" s="843"/>
      <c r="Y342" s="843"/>
      <c r="Z342" s="843"/>
    </row>
    <row r="343" spans="1:26" ht="15.75" customHeight="1">
      <c r="A343" s="843"/>
      <c r="B343" s="844"/>
      <c r="C343" s="845"/>
      <c r="D343" s="846"/>
      <c r="E343" s="843"/>
      <c r="F343" s="843"/>
      <c r="G343" s="843"/>
      <c r="H343" s="846"/>
      <c r="I343" s="846"/>
      <c r="J343" s="846"/>
      <c r="K343" s="847"/>
      <c r="L343" s="848"/>
      <c r="M343" s="843"/>
      <c r="N343" s="843"/>
      <c r="O343" s="843"/>
      <c r="P343" s="846"/>
      <c r="Q343" s="843"/>
      <c r="R343" s="843"/>
      <c r="S343" s="843"/>
      <c r="T343" s="843"/>
      <c r="U343" s="843"/>
      <c r="V343" s="843"/>
      <c r="W343" s="843"/>
      <c r="X343" s="843"/>
      <c r="Y343" s="843"/>
      <c r="Z343" s="843"/>
    </row>
    <row r="344" spans="1:26" ht="15.75" customHeight="1">
      <c r="A344" s="843"/>
      <c r="B344" s="844"/>
      <c r="C344" s="845"/>
      <c r="D344" s="846"/>
      <c r="E344" s="843"/>
      <c r="F344" s="843"/>
      <c r="G344" s="843"/>
      <c r="H344" s="846"/>
      <c r="I344" s="846"/>
      <c r="J344" s="846"/>
      <c r="K344" s="847"/>
      <c r="L344" s="848"/>
      <c r="M344" s="843"/>
      <c r="N344" s="843"/>
      <c r="O344" s="843"/>
      <c r="P344" s="846"/>
      <c r="Q344" s="843"/>
      <c r="R344" s="843"/>
      <c r="S344" s="843"/>
      <c r="T344" s="843"/>
      <c r="U344" s="843"/>
      <c r="V344" s="843"/>
      <c r="W344" s="843"/>
      <c r="X344" s="843"/>
      <c r="Y344" s="843"/>
      <c r="Z344" s="843"/>
    </row>
    <row r="345" spans="1:26" ht="15.75" customHeight="1">
      <c r="A345" s="843"/>
      <c r="B345" s="844"/>
      <c r="C345" s="845"/>
      <c r="D345" s="846"/>
      <c r="E345" s="843"/>
      <c r="F345" s="843"/>
      <c r="G345" s="843"/>
      <c r="H345" s="846"/>
      <c r="I345" s="846"/>
      <c r="J345" s="846"/>
      <c r="K345" s="847"/>
      <c r="L345" s="848"/>
      <c r="M345" s="843"/>
      <c r="N345" s="843"/>
      <c r="O345" s="843"/>
      <c r="P345" s="846"/>
      <c r="Q345" s="843"/>
      <c r="R345" s="843"/>
      <c r="S345" s="843"/>
      <c r="T345" s="843"/>
      <c r="U345" s="843"/>
      <c r="V345" s="843"/>
      <c r="W345" s="843"/>
      <c r="X345" s="843"/>
      <c r="Y345" s="843"/>
      <c r="Z345" s="843"/>
    </row>
    <row r="346" spans="1:26" ht="15.75" customHeight="1">
      <c r="A346" s="843"/>
      <c r="B346" s="844"/>
      <c r="C346" s="845"/>
      <c r="D346" s="846"/>
      <c r="E346" s="843"/>
      <c r="F346" s="843"/>
      <c r="G346" s="843"/>
      <c r="H346" s="846"/>
      <c r="I346" s="846"/>
      <c r="J346" s="846"/>
      <c r="K346" s="847"/>
      <c r="L346" s="848"/>
      <c r="M346" s="843"/>
      <c r="N346" s="843"/>
      <c r="O346" s="843"/>
      <c r="P346" s="846"/>
      <c r="Q346" s="843"/>
      <c r="R346" s="843"/>
      <c r="S346" s="843"/>
      <c r="T346" s="843"/>
      <c r="U346" s="843"/>
      <c r="V346" s="843"/>
      <c r="W346" s="843"/>
      <c r="X346" s="843"/>
      <c r="Y346" s="843"/>
      <c r="Z346" s="843"/>
    </row>
    <row r="347" spans="1:26" ht="15.75" customHeight="1">
      <c r="A347" s="843"/>
      <c r="B347" s="844"/>
      <c r="C347" s="845"/>
      <c r="D347" s="846"/>
      <c r="E347" s="843"/>
      <c r="F347" s="843"/>
      <c r="G347" s="843"/>
      <c r="H347" s="846"/>
      <c r="I347" s="846"/>
      <c r="J347" s="846"/>
      <c r="K347" s="847"/>
      <c r="L347" s="848"/>
      <c r="M347" s="843"/>
      <c r="N347" s="843"/>
      <c r="O347" s="843"/>
      <c r="P347" s="846"/>
      <c r="Q347" s="843"/>
      <c r="R347" s="843"/>
      <c r="S347" s="843"/>
      <c r="T347" s="843"/>
      <c r="U347" s="843"/>
      <c r="V347" s="843"/>
      <c r="W347" s="843"/>
      <c r="X347" s="843"/>
      <c r="Y347" s="843"/>
      <c r="Z347" s="843"/>
    </row>
    <row r="348" spans="1:26" ht="15.75" customHeight="1">
      <c r="A348" s="843"/>
      <c r="B348" s="844"/>
      <c r="C348" s="845"/>
      <c r="D348" s="846"/>
      <c r="E348" s="843"/>
      <c r="F348" s="843"/>
      <c r="G348" s="843"/>
      <c r="H348" s="846"/>
      <c r="I348" s="846"/>
      <c r="J348" s="846"/>
      <c r="K348" s="847"/>
      <c r="L348" s="848"/>
      <c r="M348" s="843"/>
      <c r="N348" s="843"/>
      <c r="O348" s="843"/>
      <c r="P348" s="846"/>
      <c r="Q348" s="843"/>
      <c r="R348" s="843"/>
      <c r="S348" s="843"/>
      <c r="T348" s="843"/>
      <c r="U348" s="843"/>
      <c r="V348" s="843"/>
      <c r="W348" s="843"/>
      <c r="X348" s="843"/>
      <c r="Y348" s="843"/>
      <c r="Z348" s="843"/>
    </row>
    <row r="349" spans="1:26" ht="15.75" customHeight="1">
      <c r="A349" s="843"/>
      <c r="B349" s="844"/>
      <c r="C349" s="845"/>
      <c r="D349" s="846"/>
      <c r="E349" s="843"/>
      <c r="F349" s="843"/>
      <c r="G349" s="843"/>
      <c r="H349" s="846"/>
      <c r="I349" s="846"/>
      <c r="J349" s="846"/>
      <c r="K349" s="847"/>
      <c r="L349" s="848"/>
      <c r="M349" s="843"/>
      <c r="N349" s="843"/>
      <c r="O349" s="843"/>
      <c r="P349" s="846"/>
      <c r="Q349" s="843"/>
      <c r="R349" s="843"/>
      <c r="S349" s="843"/>
      <c r="T349" s="843"/>
      <c r="U349" s="843"/>
      <c r="V349" s="843"/>
      <c r="W349" s="843"/>
      <c r="X349" s="843"/>
      <c r="Y349" s="843"/>
      <c r="Z349" s="843"/>
    </row>
    <row r="350" spans="1:26" ht="15.75" customHeight="1">
      <c r="A350" s="843"/>
      <c r="B350" s="844"/>
      <c r="C350" s="845"/>
      <c r="D350" s="846"/>
      <c r="E350" s="843"/>
      <c r="F350" s="843"/>
      <c r="G350" s="843"/>
      <c r="H350" s="846"/>
      <c r="I350" s="846"/>
      <c r="J350" s="846"/>
      <c r="K350" s="847"/>
      <c r="L350" s="848"/>
      <c r="M350" s="843"/>
      <c r="N350" s="843"/>
      <c r="O350" s="843"/>
      <c r="P350" s="846"/>
      <c r="Q350" s="843"/>
      <c r="R350" s="843"/>
      <c r="S350" s="843"/>
      <c r="T350" s="843"/>
      <c r="U350" s="843"/>
      <c r="V350" s="843"/>
      <c r="W350" s="843"/>
      <c r="X350" s="843"/>
      <c r="Y350" s="843"/>
      <c r="Z350" s="843"/>
    </row>
    <row r="351" spans="1:26" ht="15.75" customHeight="1">
      <c r="A351" s="843"/>
      <c r="B351" s="844"/>
      <c r="C351" s="845"/>
      <c r="D351" s="846"/>
      <c r="E351" s="843"/>
      <c r="F351" s="843"/>
      <c r="G351" s="843"/>
      <c r="H351" s="846"/>
      <c r="I351" s="846"/>
      <c r="J351" s="846"/>
      <c r="K351" s="847"/>
      <c r="L351" s="848"/>
      <c r="M351" s="843"/>
      <c r="N351" s="843"/>
      <c r="O351" s="843"/>
      <c r="P351" s="846"/>
      <c r="Q351" s="843"/>
      <c r="R351" s="843"/>
      <c r="S351" s="843"/>
      <c r="T351" s="843"/>
      <c r="U351" s="843"/>
      <c r="V351" s="843"/>
      <c r="W351" s="843"/>
      <c r="X351" s="843"/>
      <c r="Y351" s="843"/>
      <c r="Z351" s="843"/>
    </row>
    <row r="352" spans="1:26" ht="15.75" customHeight="1">
      <c r="A352" s="843"/>
      <c r="B352" s="844"/>
      <c r="C352" s="845"/>
      <c r="D352" s="846"/>
      <c r="E352" s="843"/>
      <c r="F352" s="843"/>
      <c r="G352" s="843"/>
      <c r="H352" s="846"/>
      <c r="I352" s="846"/>
      <c r="J352" s="846"/>
      <c r="K352" s="847"/>
      <c r="L352" s="848"/>
      <c r="M352" s="843"/>
      <c r="N352" s="843"/>
      <c r="O352" s="843"/>
      <c r="P352" s="846"/>
      <c r="Q352" s="843"/>
      <c r="R352" s="843"/>
      <c r="S352" s="843"/>
      <c r="T352" s="843"/>
      <c r="U352" s="843"/>
      <c r="V352" s="843"/>
      <c r="W352" s="843"/>
      <c r="X352" s="843"/>
      <c r="Y352" s="843"/>
      <c r="Z352" s="843"/>
    </row>
    <row r="353" spans="1:26" ht="15.75" customHeight="1">
      <c r="A353" s="843"/>
      <c r="B353" s="844"/>
      <c r="C353" s="845"/>
      <c r="D353" s="846"/>
      <c r="E353" s="843"/>
      <c r="F353" s="843"/>
      <c r="G353" s="843"/>
      <c r="H353" s="846"/>
      <c r="I353" s="846"/>
      <c r="J353" s="846"/>
      <c r="K353" s="847"/>
      <c r="L353" s="848"/>
      <c r="M353" s="843"/>
      <c r="N353" s="843"/>
      <c r="O353" s="843"/>
      <c r="P353" s="846"/>
      <c r="Q353" s="843"/>
      <c r="R353" s="843"/>
      <c r="S353" s="843"/>
      <c r="T353" s="843"/>
      <c r="U353" s="843"/>
      <c r="V353" s="843"/>
      <c r="W353" s="843"/>
      <c r="X353" s="843"/>
      <c r="Y353" s="843"/>
      <c r="Z353" s="843"/>
    </row>
    <row r="354" spans="1:26" ht="15.75" customHeight="1">
      <c r="A354" s="843"/>
      <c r="B354" s="844"/>
      <c r="C354" s="845"/>
      <c r="D354" s="846"/>
      <c r="E354" s="843"/>
      <c r="F354" s="843"/>
      <c r="G354" s="843"/>
      <c r="H354" s="846"/>
      <c r="I354" s="846"/>
      <c r="J354" s="846"/>
      <c r="K354" s="847"/>
      <c r="L354" s="848"/>
      <c r="M354" s="843"/>
      <c r="N354" s="843"/>
      <c r="O354" s="843"/>
      <c r="P354" s="846"/>
      <c r="Q354" s="843"/>
      <c r="R354" s="843"/>
      <c r="S354" s="843"/>
      <c r="T354" s="843"/>
      <c r="U354" s="843"/>
      <c r="V354" s="843"/>
      <c r="W354" s="843"/>
      <c r="X354" s="843"/>
      <c r="Y354" s="843"/>
      <c r="Z354" s="843"/>
    </row>
    <row r="355" spans="1:26" ht="15.75" customHeight="1">
      <c r="A355" s="843"/>
      <c r="B355" s="844"/>
      <c r="C355" s="845"/>
      <c r="D355" s="846"/>
      <c r="E355" s="843"/>
      <c r="F355" s="843"/>
      <c r="G355" s="843"/>
      <c r="H355" s="846"/>
      <c r="I355" s="846"/>
      <c r="J355" s="846"/>
      <c r="K355" s="847"/>
      <c r="L355" s="848"/>
      <c r="M355" s="843"/>
      <c r="N355" s="843"/>
      <c r="O355" s="843"/>
      <c r="P355" s="846"/>
      <c r="Q355" s="843"/>
      <c r="R355" s="843"/>
      <c r="S355" s="843"/>
      <c r="T355" s="843"/>
      <c r="U355" s="843"/>
      <c r="V355" s="843"/>
      <c r="W355" s="843"/>
      <c r="X355" s="843"/>
      <c r="Y355" s="843"/>
      <c r="Z355" s="843"/>
    </row>
    <row r="356" spans="1:26" ht="15.75" customHeight="1">
      <c r="A356" s="843"/>
      <c r="B356" s="844"/>
      <c r="C356" s="845"/>
      <c r="D356" s="846"/>
      <c r="E356" s="843"/>
      <c r="F356" s="843"/>
      <c r="G356" s="843"/>
      <c r="H356" s="846"/>
      <c r="I356" s="846"/>
      <c r="J356" s="846"/>
      <c r="K356" s="847"/>
      <c r="L356" s="848"/>
      <c r="M356" s="843"/>
      <c r="N356" s="843"/>
      <c r="O356" s="843"/>
      <c r="P356" s="846"/>
      <c r="Q356" s="843"/>
      <c r="R356" s="843"/>
      <c r="S356" s="843"/>
      <c r="T356" s="843"/>
      <c r="U356" s="843"/>
      <c r="V356" s="843"/>
      <c r="W356" s="843"/>
      <c r="X356" s="843"/>
      <c r="Y356" s="843"/>
      <c r="Z356" s="843"/>
    </row>
    <row r="357" spans="1:26" ht="15.75" customHeight="1">
      <c r="A357" s="843"/>
      <c r="B357" s="844"/>
      <c r="C357" s="845"/>
      <c r="D357" s="846"/>
      <c r="E357" s="843"/>
      <c r="F357" s="843"/>
      <c r="G357" s="843"/>
      <c r="H357" s="846"/>
      <c r="I357" s="846"/>
      <c r="J357" s="846"/>
      <c r="K357" s="847"/>
      <c r="L357" s="848"/>
      <c r="M357" s="843"/>
      <c r="N357" s="843"/>
      <c r="O357" s="843"/>
      <c r="P357" s="846"/>
      <c r="Q357" s="843"/>
      <c r="R357" s="843"/>
      <c r="S357" s="843"/>
      <c r="T357" s="843"/>
      <c r="U357" s="843"/>
      <c r="V357" s="843"/>
      <c r="W357" s="843"/>
      <c r="X357" s="843"/>
      <c r="Y357" s="843"/>
      <c r="Z357" s="843"/>
    </row>
    <row r="358" spans="1:26" ht="15.75" customHeight="1">
      <c r="A358" s="843"/>
      <c r="B358" s="844"/>
      <c r="C358" s="845"/>
      <c r="D358" s="846"/>
      <c r="E358" s="843"/>
      <c r="F358" s="843"/>
      <c r="G358" s="843"/>
      <c r="H358" s="846"/>
      <c r="I358" s="846"/>
      <c r="J358" s="846"/>
      <c r="K358" s="847"/>
      <c r="L358" s="848"/>
      <c r="M358" s="843"/>
      <c r="N358" s="843"/>
      <c r="O358" s="843"/>
      <c r="P358" s="846"/>
      <c r="Q358" s="843"/>
      <c r="R358" s="843"/>
      <c r="S358" s="843"/>
      <c r="T358" s="843"/>
      <c r="U358" s="843"/>
      <c r="V358" s="843"/>
      <c r="W358" s="843"/>
      <c r="X358" s="843"/>
      <c r="Y358" s="843"/>
      <c r="Z358" s="843"/>
    </row>
    <row r="359" spans="1:26" ht="15.75" customHeight="1">
      <c r="A359" s="843"/>
      <c r="B359" s="844"/>
      <c r="C359" s="845"/>
      <c r="D359" s="846"/>
      <c r="E359" s="843"/>
      <c r="F359" s="843"/>
      <c r="G359" s="843"/>
      <c r="H359" s="846"/>
      <c r="I359" s="846"/>
      <c r="J359" s="846"/>
      <c r="K359" s="847"/>
      <c r="L359" s="848"/>
      <c r="M359" s="843"/>
      <c r="N359" s="843"/>
      <c r="O359" s="843"/>
      <c r="P359" s="846"/>
      <c r="Q359" s="843"/>
      <c r="R359" s="843"/>
      <c r="S359" s="843"/>
      <c r="T359" s="843"/>
      <c r="U359" s="843"/>
      <c r="V359" s="843"/>
      <c r="W359" s="843"/>
      <c r="X359" s="843"/>
      <c r="Y359" s="843"/>
      <c r="Z359" s="843"/>
    </row>
    <row r="360" spans="1:26" ht="15.75" customHeight="1">
      <c r="A360" s="843"/>
      <c r="B360" s="844"/>
      <c r="C360" s="845"/>
      <c r="D360" s="846"/>
      <c r="E360" s="843"/>
      <c r="F360" s="843"/>
      <c r="G360" s="843"/>
      <c r="H360" s="846"/>
      <c r="I360" s="846"/>
      <c r="J360" s="846"/>
      <c r="K360" s="847"/>
      <c r="L360" s="848"/>
      <c r="M360" s="843"/>
      <c r="N360" s="843"/>
      <c r="O360" s="843"/>
      <c r="P360" s="846"/>
      <c r="Q360" s="843"/>
      <c r="R360" s="843"/>
      <c r="S360" s="843"/>
      <c r="T360" s="843"/>
      <c r="U360" s="843"/>
      <c r="V360" s="843"/>
      <c r="W360" s="843"/>
      <c r="X360" s="843"/>
      <c r="Y360" s="843"/>
      <c r="Z360" s="843"/>
    </row>
    <row r="361" spans="1:26" ht="15.75" customHeight="1">
      <c r="A361" s="843"/>
      <c r="B361" s="844"/>
      <c r="C361" s="845"/>
      <c r="D361" s="846"/>
      <c r="E361" s="843"/>
      <c r="F361" s="843"/>
      <c r="G361" s="843"/>
      <c r="H361" s="846"/>
      <c r="I361" s="846"/>
      <c r="J361" s="846"/>
      <c r="K361" s="847"/>
      <c r="L361" s="848"/>
      <c r="M361" s="843"/>
      <c r="N361" s="843"/>
      <c r="O361" s="843"/>
      <c r="P361" s="846"/>
      <c r="Q361" s="843"/>
      <c r="R361" s="843"/>
      <c r="S361" s="843"/>
      <c r="T361" s="843"/>
      <c r="U361" s="843"/>
      <c r="V361" s="843"/>
      <c r="W361" s="843"/>
      <c r="X361" s="843"/>
      <c r="Y361" s="843"/>
      <c r="Z361" s="843"/>
    </row>
    <row r="362" spans="1:26" ht="15.75" customHeight="1">
      <c r="A362" s="843"/>
      <c r="B362" s="844"/>
      <c r="C362" s="845"/>
      <c r="D362" s="846"/>
      <c r="E362" s="843"/>
      <c r="F362" s="843"/>
      <c r="G362" s="843"/>
      <c r="H362" s="846"/>
      <c r="I362" s="846"/>
      <c r="J362" s="846"/>
      <c r="K362" s="847"/>
      <c r="L362" s="848"/>
      <c r="M362" s="843"/>
      <c r="N362" s="843"/>
      <c r="O362" s="843"/>
      <c r="P362" s="846"/>
      <c r="Q362" s="843"/>
      <c r="R362" s="843"/>
      <c r="S362" s="843"/>
      <c r="T362" s="843"/>
      <c r="U362" s="843"/>
      <c r="V362" s="843"/>
      <c r="W362" s="843"/>
      <c r="X362" s="843"/>
      <c r="Y362" s="843"/>
      <c r="Z362" s="843"/>
    </row>
    <row r="363" spans="1:26" ht="15.75" customHeight="1">
      <c r="A363" s="843"/>
      <c r="B363" s="844"/>
      <c r="C363" s="845"/>
      <c r="D363" s="846"/>
      <c r="E363" s="843"/>
      <c r="F363" s="843"/>
      <c r="G363" s="843"/>
      <c r="H363" s="846"/>
      <c r="I363" s="846"/>
      <c r="J363" s="846"/>
      <c r="K363" s="847"/>
      <c r="L363" s="848"/>
      <c r="M363" s="843"/>
      <c r="N363" s="843"/>
      <c r="O363" s="843"/>
      <c r="P363" s="846"/>
      <c r="Q363" s="843"/>
      <c r="R363" s="843"/>
      <c r="S363" s="843"/>
      <c r="T363" s="843"/>
      <c r="U363" s="843"/>
      <c r="V363" s="843"/>
      <c r="W363" s="843"/>
      <c r="X363" s="843"/>
      <c r="Y363" s="843"/>
      <c r="Z363" s="843"/>
    </row>
    <row r="364" spans="1:26" ht="15.75" customHeight="1">
      <c r="A364" s="843"/>
      <c r="B364" s="844"/>
      <c r="C364" s="845"/>
      <c r="D364" s="846"/>
      <c r="E364" s="843"/>
      <c r="F364" s="843"/>
      <c r="G364" s="843"/>
      <c r="H364" s="846"/>
      <c r="I364" s="846"/>
      <c r="J364" s="846"/>
      <c r="K364" s="847"/>
      <c r="L364" s="848"/>
      <c r="M364" s="843"/>
      <c r="N364" s="843"/>
      <c r="O364" s="843"/>
      <c r="P364" s="846"/>
      <c r="Q364" s="843"/>
      <c r="R364" s="843"/>
      <c r="S364" s="843"/>
      <c r="T364" s="843"/>
      <c r="U364" s="843"/>
      <c r="V364" s="843"/>
      <c r="W364" s="843"/>
      <c r="X364" s="843"/>
      <c r="Y364" s="843"/>
      <c r="Z364" s="843"/>
    </row>
    <row r="365" spans="1:26" ht="15.75" customHeight="1">
      <c r="A365" s="843"/>
      <c r="B365" s="844"/>
      <c r="C365" s="845"/>
      <c r="D365" s="846"/>
      <c r="E365" s="843"/>
      <c r="F365" s="843"/>
      <c r="G365" s="843"/>
      <c r="H365" s="846"/>
      <c r="I365" s="846"/>
      <c r="J365" s="846"/>
      <c r="K365" s="847"/>
      <c r="L365" s="848"/>
      <c r="M365" s="843"/>
      <c r="N365" s="843"/>
      <c r="O365" s="843"/>
      <c r="P365" s="846"/>
      <c r="Q365" s="843"/>
      <c r="R365" s="843"/>
      <c r="S365" s="843"/>
      <c r="T365" s="843"/>
      <c r="U365" s="843"/>
      <c r="V365" s="843"/>
      <c r="W365" s="843"/>
      <c r="X365" s="843"/>
      <c r="Y365" s="843"/>
      <c r="Z365" s="843"/>
    </row>
    <row r="366" spans="1:26" ht="15.75" customHeight="1">
      <c r="A366" s="843"/>
      <c r="B366" s="844"/>
      <c r="C366" s="845"/>
      <c r="D366" s="846"/>
      <c r="E366" s="843"/>
      <c r="F366" s="843"/>
      <c r="G366" s="843"/>
      <c r="H366" s="846"/>
      <c r="I366" s="846"/>
      <c r="J366" s="846"/>
      <c r="K366" s="847"/>
      <c r="L366" s="848"/>
      <c r="M366" s="843"/>
      <c r="N366" s="843"/>
      <c r="O366" s="843"/>
      <c r="P366" s="846"/>
      <c r="Q366" s="843"/>
      <c r="R366" s="843"/>
      <c r="S366" s="843"/>
      <c r="T366" s="843"/>
      <c r="U366" s="843"/>
      <c r="V366" s="843"/>
      <c r="W366" s="843"/>
      <c r="X366" s="843"/>
      <c r="Y366" s="843"/>
      <c r="Z366" s="843"/>
    </row>
    <row r="367" spans="1:26" ht="15.75" customHeight="1">
      <c r="A367" s="843"/>
      <c r="B367" s="844"/>
      <c r="C367" s="845"/>
      <c r="D367" s="846"/>
      <c r="E367" s="843"/>
      <c r="F367" s="843"/>
      <c r="G367" s="843"/>
      <c r="H367" s="846"/>
      <c r="I367" s="846"/>
      <c r="J367" s="846"/>
      <c r="K367" s="847"/>
      <c r="L367" s="848"/>
      <c r="M367" s="843"/>
      <c r="N367" s="843"/>
      <c r="O367" s="843"/>
      <c r="P367" s="846"/>
      <c r="Q367" s="843"/>
      <c r="R367" s="843"/>
      <c r="S367" s="843"/>
      <c r="T367" s="843"/>
      <c r="U367" s="843"/>
      <c r="V367" s="843"/>
      <c r="W367" s="843"/>
      <c r="X367" s="843"/>
      <c r="Y367" s="843"/>
      <c r="Z367" s="843"/>
    </row>
    <row r="368" spans="1:26" ht="15.75" customHeight="1">
      <c r="A368" s="843"/>
      <c r="B368" s="844"/>
      <c r="C368" s="845"/>
      <c r="D368" s="846"/>
      <c r="E368" s="843"/>
      <c r="F368" s="843"/>
      <c r="G368" s="843"/>
      <c r="H368" s="846"/>
      <c r="I368" s="846"/>
      <c r="J368" s="846"/>
      <c r="K368" s="847"/>
      <c r="L368" s="848"/>
      <c r="M368" s="843"/>
      <c r="N368" s="843"/>
      <c r="O368" s="843"/>
      <c r="P368" s="846"/>
      <c r="Q368" s="843"/>
      <c r="R368" s="843"/>
      <c r="S368" s="843"/>
      <c r="T368" s="843"/>
      <c r="U368" s="843"/>
      <c r="V368" s="843"/>
      <c r="W368" s="843"/>
      <c r="X368" s="843"/>
      <c r="Y368" s="843"/>
      <c r="Z368" s="843"/>
    </row>
    <row r="369" spans="1:26" ht="15.75" customHeight="1">
      <c r="A369" s="843"/>
      <c r="B369" s="844"/>
      <c r="C369" s="845"/>
      <c r="D369" s="846"/>
      <c r="E369" s="843"/>
      <c r="F369" s="843"/>
      <c r="G369" s="843"/>
      <c r="H369" s="846"/>
      <c r="I369" s="846"/>
      <c r="J369" s="846"/>
      <c r="K369" s="847"/>
      <c r="L369" s="848"/>
      <c r="M369" s="843"/>
      <c r="N369" s="843"/>
      <c r="O369" s="843"/>
      <c r="P369" s="846"/>
      <c r="Q369" s="843"/>
      <c r="R369" s="843"/>
      <c r="S369" s="843"/>
      <c r="T369" s="843"/>
      <c r="U369" s="843"/>
      <c r="V369" s="843"/>
      <c r="W369" s="843"/>
      <c r="X369" s="843"/>
      <c r="Y369" s="843"/>
      <c r="Z369" s="843"/>
    </row>
    <row r="370" spans="1:26" ht="15.75" customHeight="1">
      <c r="A370" s="843"/>
      <c r="B370" s="844"/>
      <c r="C370" s="845"/>
      <c r="D370" s="846"/>
      <c r="E370" s="843"/>
      <c r="F370" s="843"/>
      <c r="G370" s="843"/>
      <c r="H370" s="846"/>
      <c r="I370" s="846"/>
      <c r="J370" s="846"/>
      <c r="K370" s="847"/>
      <c r="L370" s="848"/>
      <c r="M370" s="843"/>
      <c r="N370" s="843"/>
      <c r="O370" s="843"/>
      <c r="P370" s="846"/>
      <c r="Q370" s="843"/>
      <c r="R370" s="843"/>
      <c r="S370" s="843"/>
      <c r="T370" s="843"/>
      <c r="U370" s="843"/>
      <c r="V370" s="843"/>
      <c r="W370" s="843"/>
      <c r="X370" s="843"/>
      <c r="Y370" s="843"/>
      <c r="Z370" s="843"/>
    </row>
    <row r="371" spans="1:26" ht="15.75" customHeight="1">
      <c r="A371" s="843"/>
      <c r="B371" s="844"/>
      <c r="C371" s="845"/>
      <c r="D371" s="846"/>
      <c r="E371" s="843"/>
      <c r="F371" s="843"/>
      <c r="G371" s="843"/>
      <c r="H371" s="846"/>
      <c r="I371" s="846"/>
      <c r="J371" s="846"/>
      <c r="K371" s="847"/>
      <c r="L371" s="848"/>
      <c r="M371" s="843"/>
      <c r="N371" s="843"/>
      <c r="O371" s="843"/>
      <c r="P371" s="846"/>
      <c r="Q371" s="843"/>
      <c r="R371" s="843"/>
      <c r="S371" s="843"/>
      <c r="T371" s="843"/>
      <c r="U371" s="843"/>
      <c r="V371" s="843"/>
      <c r="W371" s="843"/>
      <c r="X371" s="843"/>
      <c r="Y371" s="843"/>
      <c r="Z371" s="843"/>
    </row>
    <row r="372" spans="1:26" ht="15.75" customHeight="1">
      <c r="A372" s="843"/>
      <c r="B372" s="844"/>
      <c r="C372" s="845"/>
      <c r="D372" s="846"/>
      <c r="E372" s="843"/>
      <c r="F372" s="843"/>
      <c r="G372" s="843"/>
      <c r="H372" s="846"/>
      <c r="I372" s="846"/>
      <c r="J372" s="846"/>
      <c r="K372" s="847"/>
      <c r="L372" s="848"/>
      <c r="M372" s="843"/>
      <c r="N372" s="843"/>
      <c r="O372" s="843"/>
      <c r="P372" s="846"/>
      <c r="Q372" s="843"/>
      <c r="R372" s="843"/>
      <c r="S372" s="843"/>
      <c r="T372" s="843"/>
      <c r="U372" s="843"/>
      <c r="V372" s="843"/>
      <c r="W372" s="843"/>
      <c r="X372" s="843"/>
      <c r="Y372" s="843"/>
      <c r="Z372" s="843"/>
    </row>
    <row r="373" spans="1:26" ht="15.75" customHeight="1">
      <c r="A373" s="843"/>
      <c r="B373" s="844"/>
      <c r="C373" s="845"/>
      <c r="D373" s="846"/>
      <c r="E373" s="843"/>
      <c r="F373" s="843"/>
      <c r="G373" s="843"/>
      <c r="H373" s="846"/>
      <c r="I373" s="846"/>
      <c r="J373" s="846"/>
      <c r="K373" s="847"/>
      <c r="L373" s="848"/>
      <c r="M373" s="843"/>
      <c r="N373" s="843"/>
      <c r="O373" s="843"/>
      <c r="P373" s="846"/>
      <c r="Q373" s="843"/>
      <c r="R373" s="843"/>
      <c r="S373" s="843"/>
      <c r="T373" s="843"/>
      <c r="U373" s="843"/>
      <c r="V373" s="843"/>
      <c r="W373" s="843"/>
      <c r="X373" s="843"/>
      <c r="Y373" s="843"/>
      <c r="Z373" s="843"/>
    </row>
    <row r="374" spans="1:26" ht="15.75" customHeight="1">
      <c r="A374" s="843"/>
      <c r="B374" s="844"/>
      <c r="C374" s="845"/>
      <c r="D374" s="846"/>
      <c r="E374" s="843"/>
      <c r="F374" s="843"/>
      <c r="G374" s="843"/>
      <c r="H374" s="846"/>
      <c r="I374" s="846"/>
      <c r="J374" s="846"/>
      <c r="K374" s="847"/>
      <c r="L374" s="848"/>
      <c r="M374" s="843"/>
      <c r="N374" s="843"/>
      <c r="O374" s="843"/>
      <c r="P374" s="846"/>
      <c r="Q374" s="843"/>
      <c r="R374" s="843"/>
      <c r="S374" s="843"/>
      <c r="T374" s="843"/>
      <c r="U374" s="843"/>
      <c r="V374" s="843"/>
      <c r="W374" s="843"/>
      <c r="X374" s="843"/>
      <c r="Y374" s="843"/>
      <c r="Z374" s="843"/>
    </row>
    <row r="375" spans="1:26" ht="15.75" customHeight="1">
      <c r="A375" s="843"/>
      <c r="B375" s="844"/>
      <c r="C375" s="845"/>
      <c r="D375" s="846"/>
      <c r="E375" s="843"/>
      <c r="F375" s="843"/>
      <c r="G375" s="843"/>
      <c r="H375" s="846"/>
      <c r="I375" s="846"/>
      <c r="J375" s="846"/>
      <c r="K375" s="847"/>
      <c r="L375" s="848"/>
      <c r="M375" s="843"/>
      <c r="N375" s="843"/>
      <c r="O375" s="843"/>
      <c r="P375" s="846"/>
      <c r="Q375" s="843"/>
      <c r="R375" s="843"/>
      <c r="S375" s="843"/>
      <c r="T375" s="843"/>
      <c r="U375" s="843"/>
      <c r="V375" s="843"/>
      <c r="W375" s="843"/>
      <c r="X375" s="843"/>
      <c r="Y375" s="843"/>
      <c r="Z375" s="843"/>
    </row>
    <row r="376" spans="1:26" ht="15.75" customHeight="1">
      <c r="A376" s="843"/>
      <c r="B376" s="844"/>
      <c r="C376" s="845"/>
      <c r="D376" s="846"/>
      <c r="E376" s="843"/>
      <c r="F376" s="843"/>
      <c r="G376" s="843"/>
      <c r="H376" s="846"/>
      <c r="I376" s="846"/>
      <c r="J376" s="846"/>
      <c r="K376" s="847"/>
      <c r="L376" s="848"/>
      <c r="M376" s="843"/>
      <c r="N376" s="843"/>
      <c r="O376" s="843"/>
      <c r="P376" s="846"/>
      <c r="Q376" s="843"/>
      <c r="R376" s="843"/>
      <c r="S376" s="843"/>
      <c r="T376" s="843"/>
      <c r="U376" s="843"/>
      <c r="V376" s="843"/>
      <c r="W376" s="843"/>
      <c r="X376" s="843"/>
      <c r="Y376" s="843"/>
      <c r="Z376" s="843"/>
    </row>
    <row r="377" spans="1:26" ht="15.75" customHeight="1">
      <c r="A377" s="843"/>
      <c r="B377" s="844"/>
      <c r="C377" s="845"/>
      <c r="D377" s="846"/>
      <c r="E377" s="843"/>
      <c r="F377" s="843"/>
      <c r="G377" s="843"/>
      <c r="H377" s="846"/>
      <c r="I377" s="846"/>
      <c r="J377" s="846"/>
      <c r="K377" s="847"/>
      <c r="L377" s="848"/>
      <c r="M377" s="843"/>
      <c r="N377" s="843"/>
      <c r="O377" s="843"/>
      <c r="P377" s="846"/>
      <c r="Q377" s="843"/>
      <c r="R377" s="843"/>
      <c r="S377" s="843"/>
      <c r="T377" s="843"/>
      <c r="U377" s="843"/>
      <c r="V377" s="843"/>
      <c r="W377" s="843"/>
      <c r="X377" s="843"/>
      <c r="Y377" s="843"/>
      <c r="Z377" s="843"/>
    </row>
    <row r="378" spans="1:26" ht="15.75" customHeight="1">
      <c r="A378" s="843"/>
      <c r="B378" s="844"/>
      <c r="C378" s="845"/>
      <c r="D378" s="846"/>
      <c r="E378" s="843"/>
      <c r="F378" s="843"/>
      <c r="G378" s="843"/>
      <c r="H378" s="846"/>
      <c r="I378" s="846"/>
      <c r="J378" s="846"/>
      <c r="K378" s="847"/>
      <c r="L378" s="848"/>
      <c r="M378" s="843"/>
      <c r="N378" s="843"/>
      <c r="O378" s="843"/>
      <c r="P378" s="846"/>
      <c r="Q378" s="843"/>
      <c r="R378" s="843"/>
      <c r="S378" s="843"/>
      <c r="T378" s="843"/>
      <c r="U378" s="843"/>
      <c r="V378" s="843"/>
      <c r="W378" s="843"/>
      <c r="X378" s="843"/>
      <c r="Y378" s="843"/>
      <c r="Z378" s="843"/>
    </row>
    <row r="379" spans="1:26" ht="15.75" customHeight="1">
      <c r="A379" s="843"/>
      <c r="B379" s="844"/>
      <c r="C379" s="845"/>
      <c r="D379" s="846"/>
      <c r="E379" s="843"/>
      <c r="F379" s="843"/>
      <c r="G379" s="843"/>
      <c r="H379" s="846"/>
      <c r="I379" s="846"/>
      <c r="J379" s="846"/>
      <c r="K379" s="847"/>
      <c r="L379" s="848"/>
      <c r="M379" s="843"/>
      <c r="N379" s="843"/>
      <c r="O379" s="843"/>
      <c r="P379" s="846"/>
      <c r="Q379" s="843"/>
      <c r="R379" s="843"/>
      <c r="S379" s="843"/>
      <c r="T379" s="843"/>
      <c r="U379" s="843"/>
      <c r="V379" s="843"/>
      <c r="W379" s="843"/>
      <c r="X379" s="843"/>
      <c r="Y379" s="843"/>
      <c r="Z379" s="843"/>
    </row>
    <row r="380" spans="1:26" ht="15.75" customHeight="1">
      <c r="A380" s="843"/>
      <c r="B380" s="844"/>
      <c r="C380" s="845"/>
      <c r="D380" s="846"/>
      <c r="E380" s="843"/>
      <c r="F380" s="843"/>
      <c r="G380" s="843"/>
      <c r="H380" s="846"/>
      <c r="I380" s="846"/>
      <c r="J380" s="846"/>
      <c r="K380" s="847"/>
      <c r="L380" s="848"/>
      <c r="M380" s="843"/>
      <c r="N380" s="843"/>
      <c r="O380" s="843"/>
      <c r="P380" s="846"/>
      <c r="Q380" s="843"/>
      <c r="R380" s="843"/>
      <c r="S380" s="843"/>
      <c r="T380" s="843"/>
      <c r="U380" s="843"/>
      <c r="V380" s="843"/>
      <c r="W380" s="843"/>
      <c r="X380" s="843"/>
      <c r="Y380" s="843"/>
      <c r="Z380" s="843"/>
    </row>
    <row r="381" spans="1:26" ht="15.75" customHeight="1">
      <c r="A381" s="843"/>
      <c r="B381" s="844"/>
      <c r="C381" s="845"/>
      <c r="D381" s="846"/>
      <c r="E381" s="843"/>
      <c r="F381" s="843"/>
      <c r="G381" s="843"/>
      <c r="H381" s="846"/>
      <c r="I381" s="846"/>
      <c r="J381" s="846"/>
      <c r="K381" s="847"/>
      <c r="L381" s="848"/>
      <c r="M381" s="843"/>
      <c r="N381" s="843"/>
      <c r="O381" s="843"/>
      <c r="P381" s="846"/>
      <c r="Q381" s="843"/>
      <c r="R381" s="843"/>
      <c r="S381" s="843"/>
      <c r="T381" s="843"/>
      <c r="U381" s="843"/>
      <c r="V381" s="843"/>
      <c r="W381" s="843"/>
      <c r="X381" s="843"/>
      <c r="Y381" s="843"/>
      <c r="Z381" s="843"/>
    </row>
    <row r="382" spans="1:26" ht="15.75" customHeight="1">
      <c r="A382" s="843"/>
      <c r="B382" s="844"/>
      <c r="C382" s="845"/>
      <c r="D382" s="846"/>
      <c r="E382" s="843"/>
      <c r="F382" s="843"/>
      <c r="G382" s="843"/>
      <c r="H382" s="846"/>
      <c r="I382" s="846"/>
      <c r="J382" s="846"/>
      <c r="K382" s="847"/>
      <c r="L382" s="848"/>
      <c r="M382" s="843"/>
      <c r="N382" s="843"/>
      <c r="O382" s="843"/>
      <c r="P382" s="846"/>
      <c r="Q382" s="843"/>
      <c r="R382" s="843"/>
      <c r="S382" s="843"/>
      <c r="T382" s="843"/>
      <c r="U382" s="843"/>
      <c r="V382" s="843"/>
      <c r="W382" s="843"/>
      <c r="X382" s="843"/>
      <c r="Y382" s="843"/>
      <c r="Z382" s="843"/>
    </row>
    <row r="383" spans="1:26" ht="15.75" customHeight="1">
      <c r="A383" s="843"/>
      <c r="B383" s="844"/>
      <c r="C383" s="845"/>
      <c r="D383" s="846"/>
      <c r="E383" s="843"/>
      <c r="F383" s="843"/>
      <c r="G383" s="843"/>
      <c r="H383" s="846"/>
      <c r="I383" s="846"/>
      <c r="J383" s="846"/>
      <c r="K383" s="847"/>
      <c r="L383" s="848"/>
      <c r="M383" s="843"/>
      <c r="N383" s="843"/>
      <c r="O383" s="843"/>
      <c r="P383" s="846"/>
      <c r="Q383" s="843"/>
      <c r="R383" s="843"/>
      <c r="S383" s="843"/>
      <c r="T383" s="843"/>
      <c r="U383" s="843"/>
      <c r="V383" s="843"/>
      <c r="W383" s="843"/>
      <c r="X383" s="843"/>
      <c r="Y383" s="843"/>
      <c r="Z383" s="843"/>
    </row>
    <row r="384" spans="1:26" ht="15.75" customHeight="1">
      <c r="A384" s="843"/>
      <c r="B384" s="844"/>
      <c r="C384" s="845"/>
      <c r="D384" s="846"/>
      <c r="E384" s="843"/>
      <c r="F384" s="843"/>
      <c r="G384" s="843"/>
      <c r="H384" s="846"/>
      <c r="I384" s="846"/>
      <c r="J384" s="846"/>
      <c r="K384" s="847"/>
      <c r="L384" s="848"/>
      <c r="M384" s="843"/>
      <c r="N384" s="843"/>
      <c r="O384" s="843"/>
      <c r="P384" s="846"/>
      <c r="Q384" s="843"/>
      <c r="R384" s="843"/>
      <c r="S384" s="843"/>
      <c r="T384" s="843"/>
      <c r="U384" s="843"/>
      <c r="V384" s="843"/>
      <c r="W384" s="843"/>
      <c r="X384" s="843"/>
      <c r="Y384" s="843"/>
      <c r="Z384" s="843"/>
    </row>
    <row r="385" spans="1:26" ht="15.75" customHeight="1">
      <c r="A385" s="843"/>
      <c r="B385" s="844"/>
      <c r="C385" s="845"/>
      <c r="D385" s="846"/>
      <c r="E385" s="843"/>
      <c r="F385" s="843"/>
      <c r="G385" s="843"/>
      <c r="H385" s="846"/>
      <c r="I385" s="846"/>
      <c r="J385" s="846"/>
      <c r="K385" s="847"/>
      <c r="L385" s="848"/>
      <c r="M385" s="843"/>
      <c r="N385" s="843"/>
      <c r="O385" s="843"/>
      <c r="P385" s="846"/>
      <c r="Q385" s="843"/>
      <c r="R385" s="843"/>
      <c r="S385" s="843"/>
      <c r="T385" s="843"/>
      <c r="U385" s="843"/>
      <c r="V385" s="843"/>
      <c r="W385" s="843"/>
      <c r="X385" s="843"/>
      <c r="Y385" s="843"/>
      <c r="Z385" s="843"/>
    </row>
    <row r="386" spans="1:26" ht="15.75" customHeight="1">
      <c r="A386" s="843"/>
      <c r="B386" s="844"/>
      <c r="C386" s="845"/>
      <c r="D386" s="846"/>
      <c r="E386" s="843"/>
      <c r="F386" s="843"/>
      <c r="G386" s="843"/>
      <c r="H386" s="846"/>
      <c r="I386" s="846"/>
      <c r="J386" s="846"/>
      <c r="K386" s="847"/>
      <c r="L386" s="848"/>
      <c r="M386" s="843"/>
      <c r="N386" s="843"/>
      <c r="O386" s="843"/>
      <c r="P386" s="846"/>
      <c r="Q386" s="843"/>
      <c r="R386" s="843"/>
      <c r="S386" s="843"/>
      <c r="T386" s="843"/>
      <c r="U386" s="843"/>
      <c r="V386" s="843"/>
      <c r="W386" s="843"/>
      <c r="X386" s="843"/>
      <c r="Y386" s="843"/>
      <c r="Z386" s="843"/>
    </row>
    <row r="387" spans="1:26" ht="15.75" customHeight="1">
      <c r="A387" s="843"/>
      <c r="B387" s="844"/>
      <c r="C387" s="845"/>
      <c r="D387" s="846"/>
      <c r="E387" s="843"/>
      <c r="F387" s="843"/>
      <c r="G387" s="843"/>
      <c r="H387" s="846"/>
      <c r="I387" s="846"/>
      <c r="J387" s="846"/>
      <c r="K387" s="847"/>
      <c r="L387" s="848"/>
      <c r="M387" s="843"/>
      <c r="N387" s="843"/>
      <c r="O387" s="843"/>
      <c r="P387" s="846"/>
      <c r="Q387" s="843"/>
      <c r="R387" s="843"/>
      <c r="S387" s="843"/>
      <c r="T387" s="843"/>
      <c r="U387" s="843"/>
      <c r="V387" s="843"/>
      <c r="W387" s="843"/>
      <c r="X387" s="843"/>
      <c r="Y387" s="843"/>
      <c r="Z387" s="843"/>
    </row>
    <row r="388" spans="1:26" ht="15.75" customHeight="1">
      <c r="A388" s="843"/>
      <c r="B388" s="844"/>
      <c r="C388" s="845"/>
      <c r="D388" s="846"/>
      <c r="E388" s="843"/>
      <c r="F388" s="843"/>
      <c r="G388" s="843"/>
      <c r="H388" s="846"/>
      <c r="I388" s="846"/>
      <c r="J388" s="846"/>
      <c r="K388" s="847"/>
      <c r="L388" s="848"/>
      <c r="M388" s="843"/>
      <c r="N388" s="843"/>
      <c r="O388" s="843"/>
      <c r="P388" s="846"/>
      <c r="Q388" s="843"/>
      <c r="R388" s="843"/>
      <c r="S388" s="843"/>
      <c r="T388" s="843"/>
      <c r="U388" s="843"/>
      <c r="V388" s="843"/>
      <c r="W388" s="843"/>
      <c r="X388" s="843"/>
      <c r="Y388" s="843"/>
      <c r="Z388" s="843"/>
    </row>
    <row r="389" spans="1:26" ht="15.75" customHeight="1">
      <c r="A389" s="843"/>
      <c r="B389" s="844"/>
      <c r="C389" s="845"/>
      <c r="D389" s="846"/>
      <c r="E389" s="843"/>
      <c r="F389" s="843"/>
      <c r="G389" s="843"/>
      <c r="H389" s="846"/>
      <c r="I389" s="846"/>
      <c r="J389" s="846"/>
      <c r="K389" s="847"/>
      <c r="L389" s="848"/>
      <c r="M389" s="843"/>
      <c r="N389" s="843"/>
      <c r="O389" s="843"/>
      <c r="P389" s="846"/>
      <c r="Q389" s="843"/>
      <c r="R389" s="843"/>
      <c r="S389" s="843"/>
      <c r="T389" s="843"/>
      <c r="U389" s="843"/>
      <c r="V389" s="843"/>
      <c r="W389" s="843"/>
      <c r="X389" s="843"/>
      <c r="Y389" s="843"/>
      <c r="Z389" s="843"/>
    </row>
    <row r="390" spans="1:26" ht="15.75" customHeight="1">
      <c r="A390" s="843"/>
      <c r="B390" s="844"/>
      <c r="C390" s="845"/>
      <c r="D390" s="846"/>
      <c r="E390" s="843"/>
      <c r="F390" s="843"/>
      <c r="G390" s="843"/>
      <c r="H390" s="846"/>
      <c r="I390" s="846"/>
      <c r="J390" s="846"/>
      <c r="K390" s="847"/>
      <c r="L390" s="848"/>
      <c r="M390" s="843"/>
      <c r="N390" s="843"/>
      <c r="O390" s="843"/>
      <c r="P390" s="846"/>
      <c r="Q390" s="843"/>
      <c r="R390" s="843"/>
      <c r="S390" s="843"/>
      <c r="T390" s="843"/>
      <c r="U390" s="843"/>
      <c r="V390" s="843"/>
      <c r="W390" s="843"/>
      <c r="X390" s="843"/>
      <c r="Y390" s="843"/>
      <c r="Z390" s="843"/>
    </row>
    <row r="391" spans="1:26" ht="15.75" customHeight="1">
      <c r="A391" s="843"/>
      <c r="B391" s="844"/>
      <c r="C391" s="845"/>
      <c r="D391" s="846"/>
      <c r="E391" s="843"/>
      <c r="F391" s="843"/>
      <c r="G391" s="843"/>
      <c r="H391" s="846"/>
      <c r="I391" s="846"/>
      <c r="J391" s="846"/>
      <c r="K391" s="847"/>
      <c r="L391" s="848"/>
      <c r="M391" s="843"/>
      <c r="N391" s="843"/>
      <c r="O391" s="843"/>
      <c r="P391" s="846"/>
      <c r="Q391" s="843"/>
      <c r="R391" s="843"/>
      <c r="S391" s="843"/>
      <c r="T391" s="843"/>
      <c r="U391" s="843"/>
      <c r="V391" s="843"/>
      <c r="W391" s="843"/>
      <c r="X391" s="843"/>
      <c r="Y391" s="843"/>
      <c r="Z391" s="843"/>
    </row>
    <row r="392" spans="1:26" ht="15.75" customHeight="1">
      <c r="A392" s="843"/>
      <c r="B392" s="844"/>
      <c r="C392" s="845"/>
      <c r="D392" s="846"/>
      <c r="E392" s="843"/>
      <c r="F392" s="843"/>
      <c r="G392" s="843"/>
      <c r="H392" s="846"/>
      <c r="I392" s="846"/>
      <c r="J392" s="846"/>
      <c r="K392" s="847"/>
      <c r="L392" s="848"/>
      <c r="M392" s="843"/>
      <c r="N392" s="843"/>
      <c r="O392" s="843"/>
      <c r="P392" s="846"/>
      <c r="Q392" s="843"/>
      <c r="R392" s="843"/>
      <c r="S392" s="843"/>
      <c r="T392" s="843"/>
      <c r="U392" s="843"/>
      <c r="V392" s="843"/>
      <c r="W392" s="843"/>
      <c r="X392" s="843"/>
      <c r="Y392" s="843"/>
      <c r="Z392" s="843"/>
    </row>
    <row r="393" spans="1:26" ht="15.75" customHeight="1">
      <c r="A393" s="843"/>
      <c r="B393" s="844"/>
      <c r="C393" s="845"/>
      <c r="D393" s="846"/>
      <c r="E393" s="843"/>
      <c r="F393" s="843"/>
      <c r="G393" s="843"/>
      <c r="H393" s="846"/>
      <c r="I393" s="846"/>
      <c r="J393" s="846"/>
      <c r="K393" s="847"/>
      <c r="L393" s="848"/>
      <c r="M393" s="843"/>
      <c r="N393" s="843"/>
      <c r="O393" s="843"/>
      <c r="P393" s="846"/>
      <c r="Q393" s="843"/>
      <c r="R393" s="843"/>
      <c r="S393" s="843"/>
      <c r="T393" s="843"/>
      <c r="U393" s="843"/>
      <c r="V393" s="843"/>
      <c r="W393" s="843"/>
      <c r="X393" s="843"/>
      <c r="Y393" s="843"/>
      <c r="Z393" s="843"/>
    </row>
    <row r="394" spans="1:26" ht="15.75" customHeight="1">
      <c r="A394" s="843"/>
      <c r="B394" s="844"/>
      <c r="C394" s="845"/>
      <c r="D394" s="846"/>
      <c r="E394" s="843"/>
      <c r="F394" s="843"/>
      <c r="G394" s="843"/>
      <c r="H394" s="846"/>
      <c r="I394" s="846"/>
      <c r="J394" s="846"/>
      <c r="K394" s="847"/>
      <c r="L394" s="848"/>
      <c r="M394" s="843"/>
      <c r="N394" s="843"/>
      <c r="O394" s="843"/>
      <c r="P394" s="846"/>
      <c r="Q394" s="843"/>
      <c r="R394" s="843"/>
      <c r="S394" s="843"/>
      <c r="T394" s="843"/>
      <c r="U394" s="843"/>
      <c r="V394" s="843"/>
      <c r="W394" s="843"/>
      <c r="X394" s="843"/>
      <c r="Y394" s="843"/>
      <c r="Z394" s="843"/>
    </row>
    <row r="395" spans="1:26" ht="15.75" customHeight="1">
      <c r="A395" s="843"/>
      <c r="B395" s="844"/>
      <c r="C395" s="845"/>
      <c r="D395" s="846"/>
      <c r="E395" s="843"/>
      <c r="F395" s="843"/>
      <c r="G395" s="843"/>
      <c r="H395" s="846"/>
      <c r="I395" s="846"/>
      <c r="J395" s="846"/>
      <c r="K395" s="847"/>
      <c r="L395" s="848"/>
      <c r="M395" s="843"/>
      <c r="N395" s="843"/>
      <c r="O395" s="843"/>
      <c r="P395" s="846"/>
      <c r="Q395" s="843"/>
      <c r="R395" s="843"/>
      <c r="S395" s="843"/>
      <c r="T395" s="843"/>
      <c r="U395" s="843"/>
      <c r="V395" s="843"/>
      <c r="W395" s="843"/>
      <c r="X395" s="843"/>
      <c r="Y395" s="843"/>
      <c r="Z395" s="843"/>
    </row>
    <row r="396" spans="1:26" ht="15.75" customHeight="1">
      <c r="A396" s="843"/>
      <c r="B396" s="844"/>
      <c r="C396" s="845"/>
      <c r="D396" s="846"/>
      <c r="E396" s="843"/>
      <c r="F396" s="843"/>
      <c r="G396" s="843"/>
      <c r="H396" s="846"/>
      <c r="I396" s="846"/>
      <c r="J396" s="846"/>
      <c r="K396" s="847"/>
      <c r="L396" s="848"/>
      <c r="M396" s="843"/>
      <c r="N396" s="843"/>
      <c r="O396" s="843"/>
      <c r="P396" s="846"/>
      <c r="Q396" s="843"/>
      <c r="R396" s="843"/>
      <c r="S396" s="843"/>
      <c r="T396" s="843"/>
      <c r="U396" s="843"/>
      <c r="V396" s="843"/>
      <c r="W396" s="843"/>
      <c r="X396" s="843"/>
      <c r="Y396" s="843"/>
      <c r="Z396" s="843"/>
    </row>
    <row r="397" spans="1:26" ht="15.75" customHeight="1">
      <c r="A397" s="843"/>
      <c r="B397" s="844"/>
      <c r="C397" s="845"/>
      <c r="D397" s="846"/>
      <c r="E397" s="843"/>
      <c r="F397" s="843"/>
      <c r="G397" s="843"/>
      <c r="H397" s="846"/>
      <c r="I397" s="846"/>
      <c r="J397" s="846"/>
      <c r="K397" s="847"/>
      <c r="L397" s="848"/>
      <c r="M397" s="843"/>
      <c r="N397" s="843"/>
      <c r="O397" s="843"/>
      <c r="P397" s="846"/>
      <c r="Q397" s="843"/>
      <c r="R397" s="843"/>
      <c r="S397" s="843"/>
      <c r="T397" s="843"/>
      <c r="U397" s="843"/>
      <c r="V397" s="843"/>
      <c r="W397" s="843"/>
      <c r="X397" s="843"/>
      <c r="Y397" s="843"/>
      <c r="Z397" s="843"/>
    </row>
    <row r="398" spans="1:26" ht="15.75" customHeight="1">
      <c r="A398" s="843"/>
      <c r="B398" s="844"/>
      <c r="C398" s="845"/>
      <c r="D398" s="846"/>
      <c r="E398" s="843"/>
      <c r="F398" s="843"/>
      <c r="G398" s="843"/>
      <c r="H398" s="846"/>
      <c r="I398" s="846"/>
      <c r="J398" s="846"/>
      <c r="K398" s="847"/>
      <c r="L398" s="848"/>
      <c r="M398" s="843"/>
      <c r="N398" s="843"/>
      <c r="O398" s="843"/>
      <c r="P398" s="846"/>
      <c r="Q398" s="843"/>
      <c r="R398" s="843"/>
      <c r="S398" s="843"/>
      <c r="T398" s="843"/>
      <c r="U398" s="843"/>
      <c r="V398" s="843"/>
      <c r="W398" s="843"/>
      <c r="X398" s="843"/>
      <c r="Y398" s="843"/>
      <c r="Z398" s="843"/>
    </row>
    <row r="399" spans="1:26" ht="15.75" customHeight="1">
      <c r="A399" s="843"/>
      <c r="B399" s="844"/>
      <c r="C399" s="845"/>
      <c r="D399" s="846"/>
      <c r="E399" s="843"/>
      <c r="F399" s="843"/>
      <c r="G399" s="843"/>
      <c r="H399" s="846"/>
      <c r="I399" s="846"/>
      <c r="J399" s="846"/>
      <c r="K399" s="847"/>
      <c r="L399" s="848"/>
      <c r="M399" s="843"/>
      <c r="N399" s="843"/>
      <c r="O399" s="843"/>
      <c r="P399" s="846"/>
      <c r="Q399" s="843"/>
      <c r="R399" s="843"/>
      <c r="S399" s="843"/>
      <c r="T399" s="843"/>
      <c r="U399" s="843"/>
      <c r="V399" s="843"/>
      <c r="W399" s="843"/>
      <c r="X399" s="843"/>
      <c r="Y399" s="843"/>
      <c r="Z399" s="843"/>
    </row>
    <row r="400" spans="1:26" ht="15.75" customHeight="1">
      <c r="A400" s="843"/>
      <c r="B400" s="844"/>
      <c r="C400" s="845"/>
      <c r="D400" s="846"/>
      <c r="E400" s="843"/>
      <c r="F400" s="843"/>
      <c r="G400" s="843"/>
      <c r="H400" s="846"/>
      <c r="I400" s="846"/>
      <c r="J400" s="846"/>
      <c r="K400" s="847"/>
      <c r="L400" s="848"/>
      <c r="M400" s="843"/>
      <c r="N400" s="843"/>
      <c r="O400" s="843"/>
      <c r="P400" s="846"/>
      <c r="Q400" s="843"/>
      <c r="R400" s="843"/>
      <c r="S400" s="843"/>
      <c r="T400" s="843"/>
      <c r="U400" s="843"/>
      <c r="V400" s="843"/>
      <c r="W400" s="843"/>
      <c r="X400" s="843"/>
      <c r="Y400" s="843"/>
      <c r="Z400" s="843"/>
    </row>
    <row r="401" spans="1:26" ht="15.75" customHeight="1">
      <c r="A401" s="843"/>
      <c r="B401" s="844"/>
      <c r="C401" s="845"/>
      <c r="D401" s="846"/>
      <c r="E401" s="843"/>
      <c r="F401" s="843"/>
      <c r="G401" s="843"/>
      <c r="H401" s="846"/>
      <c r="I401" s="846"/>
      <c r="J401" s="846"/>
      <c r="K401" s="847"/>
      <c r="L401" s="848"/>
      <c r="M401" s="843"/>
      <c r="N401" s="843"/>
      <c r="O401" s="843"/>
      <c r="P401" s="846"/>
      <c r="Q401" s="843"/>
      <c r="R401" s="843"/>
      <c r="S401" s="843"/>
      <c r="T401" s="843"/>
      <c r="U401" s="843"/>
      <c r="V401" s="843"/>
      <c r="W401" s="843"/>
      <c r="X401" s="843"/>
      <c r="Y401" s="843"/>
      <c r="Z401" s="843"/>
    </row>
    <row r="402" spans="1:26" ht="15.75" customHeight="1">
      <c r="A402" s="843"/>
      <c r="B402" s="844"/>
      <c r="C402" s="845"/>
      <c r="D402" s="846"/>
      <c r="E402" s="843"/>
      <c r="F402" s="843"/>
      <c r="G402" s="843"/>
      <c r="H402" s="846"/>
      <c r="I402" s="846"/>
      <c r="J402" s="846"/>
      <c r="K402" s="847"/>
      <c r="L402" s="848"/>
      <c r="M402" s="843"/>
      <c r="N402" s="843"/>
      <c r="O402" s="843"/>
      <c r="P402" s="846"/>
      <c r="Q402" s="843"/>
      <c r="R402" s="843"/>
      <c r="S402" s="843"/>
      <c r="T402" s="843"/>
      <c r="U402" s="843"/>
      <c r="V402" s="843"/>
      <c r="W402" s="843"/>
      <c r="X402" s="843"/>
      <c r="Y402" s="843"/>
      <c r="Z402" s="843"/>
    </row>
    <row r="403" spans="1:26" ht="15.75" customHeight="1">
      <c r="A403" s="843"/>
      <c r="B403" s="844"/>
      <c r="C403" s="845"/>
      <c r="D403" s="846"/>
      <c r="E403" s="843"/>
      <c r="F403" s="843"/>
      <c r="G403" s="843"/>
      <c r="H403" s="846"/>
      <c r="I403" s="846"/>
      <c r="J403" s="846"/>
      <c r="K403" s="847"/>
      <c r="L403" s="848"/>
      <c r="M403" s="843"/>
      <c r="N403" s="843"/>
      <c r="O403" s="843"/>
      <c r="P403" s="846"/>
      <c r="Q403" s="843"/>
      <c r="R403" s="843"/>
      <c r="S403" s="843"/>
      <c r="T403" s="843"/>
      <c r="U403" s="843"/>
      <c r="V403" s="843"/>
      <c r="W403" s="843"/>
      <c r="X403" s="843"/>
      <c r="Y403" s="843"/>
      <c r="Z403" s="843"/>
    </row>
    <row r="404" spans="1:26" ht="15.75" customHeight="1">
      <c r="A404" s="843"/>
      <c r="B404" s="844"/>
      <c r="C404" s="845"/>
      <c r="D404" s="846"/>
      <c r="E404" s="843"/>
      <c r="F404" s="843"/>
      <c r="G404" s="843"/>
      <c r="H404" s="846"/>
      <c r="I404" s="846"/>
      <c r="J404" s="846"/>
      <c r="K404" s="847"/>
      <c r="L404" s="848"/>
      <c r="M404" s="843"/>
      <c r="N404" s="843"/>
      <c r="O404" s="843"/>
      <c r="P404" s="846"/>
      <c r="Q404" s="843"/>
      <c r="R404" s="843"/>
      <c r="S404" s="843"/>
      <c r="T404" s="843"/>
      <c r="U404" s="843"/>
      <c r="V404" s="843"/>
      <c r="W404" s="843"/>
      <c r="X404" s="843"/>
      <c r="Y404" s="843"/>
      <c r="Z404" s="843"/>
    </row>
    <row r="405" spans="1:26" ht="15.75" customHeight="1">
      <c r="A405" s="843"/>
      <c r="B405" s="844"/>
      <c r="C405" s="845"/>
      <c r="D405" s="846"/>
      <c r="E405" s="843"/>
      <c r="F405" s="843"/>
      <c r="G405" s="843"/>
      <c r="H405" s="846"/>
      <c r="I405" s="846"/>
      <c r="J405" s="846"/>
      <c r="K405" s="847"/>
      <c r="L405" s="848"/>
      <c r="M405" s="843"/>
      <c r="N405" s="843"/>
      <c r="O405" s="843"/>
      <c r="P405" s="846"/>
      <c r="Q405" s="843"/>
      <c r="R405" s="843"/>
      <c r="S405" s="843"/>
      <c r="T405" s="843"/>
      <c r="U405" s="843"/>
      <c r="V405" s="843"/>
      <c r="W405" s="843"/>
      <c r="X405" s="843"/>
      <c r="Y405" s="843"/>
      <c r="Z405" s="843"/>
    </row>
    <row r="406" spans="1:26" ht="15.75" customHeight="1">
      <c r="A406" s="843"/>
      <c r="B406" s="844"/>
      <c r="C406" s="845"/>
      <c r="D406" s="846"/>
      <c r="E406" s="843"/>
      <c r="F406" s="843"/>
      <c r="G406" s="843"/>
      <c r="H406" s="846"/>
      <c r="I406" s="846"/>
      <c r="J406" s="846"/>
      <c r="K406" s="847"/>
      <c r="L406" s="848"/>
      <c r="M406" s="843"/>
      <c r="N406" s="843"/>
      <c r="O406" s="843"/>
      <c r="P406" s="846"/>
      <c r="Q406" s="843"/>
      <c r="R406" s="843"/>
      <c r="S406" s="843"/>
      <c r="T406" s="843"/>
      <c r="U406" s="843"/>
      <c r="V406" s="843"/>
      <c r="W406" s="843"/>
      <c r="X406" s="843"/>
      <c r="Y406" s="843"/>
      <c r="Z406" s="843"/>
    </row>
    <row r="407" spans="1:26" ht="15.75" customHeight="1">
      <c r="A407" s="843"/>
      <c r="B407" s="844"/>
      <c r="C407" s="845"/>
      <c r="D407" s="846"/>
      <c r="E407" s="843"/>
      <c r="F407" s="843"/>
      <c r="G407" s="843"/>
      <c r="H407" s="846"/>
      <c r="I407" s="846"/>
      <c r="J407" s="846"/>
      <c r="K407" s="847"/>
      <c r="L407" s="848"/>
      <c r="M407" s="843"/>
      <c r="N407" s="843"/>
      <c r="O407" s="843"/>
      <c r="P407" s="846"/>
      <c r="Q407" s="843"/>
      <c r="R407" s="843"/>
      <c r="S407" s="843"/>
      <c r="T407" s="843"/>
      <c r="U407" s="843"/>
      <c r="V407" s="843"/>
      <c r="W407" s="843"/>
      <c r="X407" s="843"/>
      <c r="Y407" s="843"/>
      <c r="Z407" s="843"/>
    </row>
    <row r="408" spans="1:26" ht="15.75" customHeight="1">
      <c r="A408" s="843"/>
      <c r="B408" s="844"/>
      <c r="C408" s="845"/>
      <c r="D408" s="846"/>
      <c r="E408" s="843"/>
      <c r="F408" s="843"/>
      <c r="G408" s="843"/>
      <c r="H408" s="846"/>
      <c r="I408" s="846"/>
      <c r="J408" s="846"/>
      <c r="K408" s="847"/>
      <c r="L408" s="848"/>
      <c r="M408" s="843"/>
      <c r="N408" s="843"/>
      <c r="O408" s="843"/>
      <c r="P408" s="846"/>
      <c r="Q408" s="843"/>
      <c r="R408" s="843"/>
      <c r="S408" s="843"/>
      <c r="T408" s="843"/>
      <c r="U408" s="843"/>
      <c r="V408" s="843"/>
      <c r="W408" s="843"/>
      <c r="X408" s="843"/>
      <c r="Y408" s="843"/>
      <c r="Z408" s="843"/>
    </row>
    <row r="409" spans="1:26" ht="15.75" customHeight="1">
      <c r="A409" s="843"/>
      <c r="B409" s="844"/>
      <c r="C409" s="845"/>
      <c r="D409" s="846"/>
      <c r="E409" s="843"/>
      <c r="F409" s="843"/>
      <c r="G409" s="843"/>
      <c r="H409" s="846"/>
      <c r="I409" s="846"/>
      <c r="J409" s="846"/>
      <c r="K409" s="847"/>
      <c r="L409" s="848"/>
      <c r="M409" s="843"/>
      <c r="N409" s="843"/>
      <c r="O409" s="843"/>
      <c r="P409" s="846"/>
      <c r="Q409" s="843"/>
      <c r="R409" s="843"/>
      <c r="S409" s="843"/>
      <c r="T409" s="843"/>
      <c r="U409" s="843"/>
      <c r="V409" s="843"/>
      <c r="W409" s="843"/>
      <c r="X409" s="843"/>
      <c r="Y409" s="843"/>
      <c r="Z409" s="843"/>
    </row>
    <row r="410" spans="1:26" ht="15.75" customHeight="1">
      <c r="A410" s="843"/>
      <c r="B410" s="844"/>
      <c r="C410" s="845"/>
      <c r="D410" s="846"/>
      <c r="E410" s="843"/>
      <c r="F410" s="843"/>
      <c r="G410" s="843"/>
      <c r="H410" s="846"/>
      <c r="I410" s="846"/>
      <c r="J410" s="846"/>
      <c r="K410" s="847"/>
      <c r="L410" s="848"/>
      <c r="M410" s="843"/>
      <c r="N410" s="843"/>
      <c r="O410" s="843"/>
      <c r="P410" s="846"/>
      <c r="Q410" s="843"/>
      <c r="R410" s="843"/>
      <c r="S410" s="843"/>
      <c r="T410" s="843"/>
      <c r="U410" s="843"/>
      <c r="V410" s="843"/>
      <c r="W410" s="843"/>
      <c r="X410" s="843"/>
      <c r="Y410" s="843"/>
      <c r="Z410" s="843"/>
    </row>
    <row r="411" spans="1:26" ht="15.75" customHeight="1">
      <c r="A411" s="843"/>
      <c r="B411" s="844"/>
      <c r="C411" s="845"/>
      <c r="D411" s="846"/>
      <c r="E411" s="843"/>
      <c r="F411" s="843"/>
      <c r="G411" s="843"/>
      <c r="H411" s="846"/>
      <c r="I411" s="846"/>
      <c r="J411" s="846"/>
      <c r="K411" s="847"/>
      <c r="L411" s="848"/>
      <c r="M411" s="843"/>
      <c r="N411" s="843"/>
      <c r="O411" s="843"/>
      <c r="P411" s="846"/>
      <c r="Q411" s="843"/>
      <c r="R411" s="843"/>
      <c r="S411" s="843"/>
      <c r="T411" s="843"/>
      <c r="U411" s="843"/>
      <c r="V411" s="843"/>
      <c r="W411" s="843"/>
      <c r="X411" s="843"/>
      <c r="Y411" s="843"/>
      <c r="Z411" s="843"/>
    </row>
    <row r="412" spans="1:26" ht="15.75" customHeight="1">
      <c r="A412" s="843"/>
      <c r="B412" s="844"/>
      <c r="C412" s="845"/>
      <c r="D412" s="846"/>
      <c r="E412" s="843"/>
      <c r="F412" s="843"/>
      <c r="G412" s="843"/>
      <c r="H412" s="846"/>
      <c r="I412" s="846"/>
      <c r="J412" s="846"/>
      <c r="K412" s="847"/>
      <c r="L412" s="848"/>
      <c r="M412" s="843"/>
      <c r="N412" s="843"/>
      <c r="O412" s="843"/>
      <c r="P412" s="846"/>
      <c r="Q412" s="843"/>
      <c r="R412" s="843"/>
      <c r="S412" s="843"/>
      <c r="T412" s="843"/>
      <c r="U412" s="843"/>
      <c r="V412" s="843"/>
      <c r="W412" s="843"/>
      <c r="X412" s="843"/>
      <c r="Y412" s="843"/>
      <c r="Z412" s="843"/>
    </row>
    <row r="413" spans="1:26" ht="15.75" customHeight="1">
      <c r="A413" s="843"/>
      <c r="B413" s="844"/>
      <c r="C413" s="845"/>
      <c r="D413" s="846"/>
      <c r="E413" s="843"/>
      <c r="F413" s="843"/>
      <c r="G413" s="843"/>
      <c r="H413" s="846"/>
      <c r="I413" s="846"/>
      <c r="J413" s="846"/>
      <c r="K413" s="847"/>
      <c r="L413" s="848"/>
      <c r="M413" s="843"/>
      <c r="N413" s="843"/>
      <c r="O413" s="843"/>
      <c r="P413" s="846"/>
      <c r="Q413" s="843"/>
      <c r="R413" s="843"/>
      <c r="S413" s="843"/>
      <c r="T413" s="843"/>
      <c r="U413" s="843"/>
      <c r="V413" s="843"/>
      <c r="W413" s="843"/>
      <c r="X413" s="843"/>
      <c r="Y413" s="843"/>
      <c r="Z413" s="843"/>
    </row>
    <row r="414" spans="1:26" ht="15.75" customHeight="1">
      <c r="A414" s="843"/>
      <c r="B414" s="844"/>
      <c r="C414" s="845"/>
      <c r="D414" s="846"/>
      <c r="E414" s="843"/>
      <c r="F414" s="843"/>
      <c r="G414" s="843"/>
      <c r="H414" s="846"/>
      <c r="I414" s="846"/>
      <c r="J414" s="846"/>
      <c r="K414" s="847"/>
      <c r="L414" s="848"/>
      <c r="M414" s="843"/>
      <c r="N414" s="843"/>
      <c r="O414" s="843"/>
      <c r="P414" s="846"/>
      <c r="Q414" s="843"/>
      <c r="R414" s="843"/>
      <c r="S414" s="843"/>
      <c r="T414" s="843"/>
      <c r="U414" s="843"/>
      <c r="V414" s="843"/>
      <c r="W414" s="843"/>
      <c r="X414" s="843"/>
      <c r="Y414" s="843"/>
      <c r="Z414" s="843"/>
    </row>
    <row r="415" spans="1:26" ht="15.75" customHeight="1">
      <c r="A415" s="843"/>
      <c r="B415" s="844"/>
      <c r="C415" s="845"/>
      <c r="D415" s="846"/>
      <c r="E415" s="843"/>
      <c r="F415" s="843"/>
      <c r="G415" s="843"/>
      <c r="H415" s="846"/>
      <c r="I415" s="846"/>
      <c r="J415" s="846"/>
      <c r="K415" s="847"/>
      <c r="L415" s="848"/>
      <c r="M415" s="843"/>
      <c r="N415" s="843"/>
      <c r="O415" s="843"/>
      <c r="P415" s="846"/>
      <c r="Q415" s="843"/>
      <c r="R415" s="843"/>
      <c r="S415" s="843"/>
      <c r="T415" s="843"/>
      <c r="U415" s="843"/>
      <c r="V415" s="843"/>
      <c r="W415" s="843"/>
      <c r="X415" s="843"/>
      <c r="Y415" s="843"/>
      <c r="Z415" s="843"/>
    </row>
    <row r="416" spans="1:26" ht="15.75" customHeight="1">
      <c r="A416" s="843"/>
      <c r="B416" s="844"/>
      <c r="C416" s="845"/>
      <c r="D416" s="846"/>
      <c r="E416" s="843"/>
      <c r="F416" s="843"/>
      <c r="G416" s="843"/>
      <c r="H416" s="846"/>
      <c r="I416" s="846"/>
      <c r="J416" s="846"/>
      <c r="K416" s="847"/>
      <c r="L416" s="848"/>
      <c r="M416" s="843"/>
      <c r="N416" s="843"/>
      <c r="O416" s="843"/>
      <c r="P416" s="846"/>
      <c r="Q416" s="843"/>
      <c r="R416" s="843"/>
      <c r="S416" s="843"/>
      <c r="T416" s="843"/>
      <c r="U416" s="843"/>
      <c r="V416" s="843"/>
      <c r="W416" s="843"/>
      <c r="X416" s="843"/>
      <c r="Y416" s="843"/>
      <c r="Z416" s="843"/>
    </row>
    <row r="417" spans="1:26" ht="15.75" customHeight="1">
      <c r="A417" s="843"/>
      <c r="B417" s="844"/>
      <c r="C417" s="845"/>
      <c r="D417" s="846"/>
      <c r="E417" s="843"/>
      <c r="F417" s="843"/>
      <c r="G417" s="843"/>
      <c r="H417" s="846"/>
      <c r="I417" s="846"/>
      <c r="J417" s="846"/>
      <c r="K417" s="847"/>
      <c r="L417" s="848"/>
      <c r="M417" s="843"/>
      <c r="N417" s="843"/>
      <c r="O417" s="843"/>
      <c r="P417" s="846"/>
      <c r="Q417" s="843"/>
      <c r="R417" s="843"/>
      <c r="S417" s="843"/>
      <c r="T417" s="843"/>
      <c r="U417" s="843"/>
      <c r="V417" s="843"/>
      <c r="W417" s="843"/>
      <c r="X417" s="843"/>
      <c r="Y417" s="843"/>
      <c r="Z417" s="843"/>
    </row>
    <row r="418" spans="1:26" ht="15.75" customHeight="1">
      <c r="A418" s="843"/>
      <c r="B418" s="844"/>
      <c r="C418" s="845"/>
      <c r="D418" s="846"/>
      <c r="E418" s="843"/>
      <c r="F418" s="843"/>
      <c r="G418" s="843"/>
      <c r="H418" s="846"/>
      <c r="I418" s="846"/>
      <c r="J418" s="846"/>
      <c r="K418" s="847"/>
      <c r="L418" s="848"/>
      <c r="M418" s="843"/>
      <c r="N418" s="843"/>
      <c r="O418" s="843"/>
      <c r="P418" s="846"/>
      <c r="Q418" s="843"/>
      <c r="R418" s="843"/>
      <c r="S418" s="843"/>
      <c r="T418" s="843"/>
      <c r="U418" s="843"/>
      <c r="V418" s="843"/>
      <c r="W418" s="843"/>
      <c r="X418" s="843"/>
      <c r="Y418" s="843"/>
      <c r="Z418" s="843"/>
    </row>
    <row r="419" spans="1:26" ht="15.75" customHeight="1">
      <c r="A419" s="843"/>
      <c r="B419" s="844"/>
      <c r="C419" s="845"/>
      <c r="D419" s="846"/>
      <c r="E419" s="843"/>
      <c r="F419" s="843"/>
      <c r="G419" s="843"/>
      <c r="H419" s="846"/>
      <c r="I419" s="846"/>
      <c r="J419" s="846"/>
      <c r="K419" s="847"/>
      <c r="L419" s="848"/>
      <c r="M419" s="843"/>
      <c r="N419" s="843"/>
      <c r="O419" s="843"/>
      <c r="P419" s="846"/>
      <c r="Q419" s="843"/>
      <c r="R419" s="843"/>
      <c r="S419" s="843"/>
      <c r="T419" s="843"/>
      <c r="U419" s="843"/>
      <c r="V419" s="843"/>
      <c r="W419" s="843"/>
      <c r="X419" s="843"/>
      <c r="Y419" s="843"/>
      <c r="Z419" s="843"/>
    </row>
    <row r="420" spans="1:26" ht="15.75" customHeight="1">
      <c r="A420" s="843"/>
      <c r="B420" s="844"/>
      <c r="C420" s="845"/>
      <c r="D420" s="846"/>
      <c r="E420" s="843"/>
      <c r="F420" s="843"/>
      <c r="G420" s="843"/>
      <c r="H420" s="846"/>
      <c r="I420" s="846"/>
      <c r="J420" s="846"/>
      <c r="K420" s="847"/>
      <c r="L420" s="848"/>
      <c r="M420" s="843"/>
      <c r="N420" s="843"/>
      <c r="O420" s="843"/>
      <c r="P420" s="846"/>
      <c r="Q420" s="843"/>
      <c r="R420" s="843"/>
      <c r="S420" s="843"/>
      <c r="T420" s="843"/>
      <c r="U420" s="843"/>
      <c r="V420" s="843"/>
      <c r="W420" s="843"/>
      <c r="X420" s="843"/>
      <c r="Y420" s="843"/>
      <c r="Z420" s="843"/>
    </row>
    <row r="421" spans="1:26" ht="15.75" customHeight="1">
      <c r="A421" s="843"/>
      <c r="B421" s="844"/>
      <c r="C421" s="845"/>
      <c r="D421" s="846"/>
      <c r="E421" s="843"/>
      <c r="F421" s="843"/>
      <c r="G421" s="843"/>
      <c r="H421" s="846"/>
      <c r="I421" s="846"/>
      <c r="J421" s="846"/>
      <c r="K421" s="847"/>
      <c r="L421" s="848"/>
      <c r="M421" s="843"/>
      <c r="N421" s="843"/>
      <c r="O421" s="843"/>
      <c r="P421" s="846"/>
      <c r="Q421" s="843"/>
      <c r="R421" s="843"/>
      <c r="S421" s="843"/>
      <c r="T421" s="843"/>
      <c r="U421" s="843"/>
      <c r="V421" s="843"/>
      <c r="W421" s="843"/>
      <c r="X421" s="843"/>
      <c r="Y421" s="843"/>
      <c r="Z421" s="843"/>
    </row>
    <row r="422" spans="1:26" ht="15.75" customHeight="1">
      <c r="A422" s="843"/>
      <c r="B422" s="844"/>
      <c r="C422" s="845"/>
      <c r="D422" s="846"/>
      <c r="E422" s="843"/>
      <c r="F422" s="843"/>
      <c r="G422" s="843"/>
      <c r="H422" s="846"/>
      <c r="I422" s="846"/>
      <c r="J422" s="846"/>
      <c r="K422" s="847"/>
      <c r="L422" s="848"/>
      <c r="M422" s="843"/>
      <c r="N422" s="843"/>
      <c r="O422" s="843"/>
      <c r="P422" s="846"/>
      <c r="Q422" s="843"/>
      <c r="R422" s="843"/>
      <c r="S422" s="843"/>
      <c r="T422" s="843"/>
      <c r="U422" s="843"/>
      <c r="V422" s="843"/>
      <c r="W422" s="843"/>
      <c r="X422" s="843"/>
      <c r="Y422" s="843"/>
      <c r="Z422" s="843"/>
    </row>
    <row r="423" spans="1:26" ht="15.75" customHeight="1">
      <c r="A423" s="843"/>
      <c r="B423" s="844"/>
      <c r="C423" s="845"/>
      <c r="D423" s="846"/>
      <c r="E423" s="843"/>
      <c r="F423" s="843"/>
      <c r="G423" s="843"/>
      <c r="H423" s="846"/>
      <c r="I423" s="846"/>
      <c r="J423" s="846"/>
      <c r="K423" s="847"/>
      <c r="L423" s="848"/>
      <c r="M423" s="843"/>
      <c r="N423" s="843"/>
      <c r="O423" s="843"/>
      <c r="P423" s="846"/>
      <c r="Q423" s="843"/>
      <c r="R423" s="843"/>
      <c r="S423" s="843"/>
      <c r="T423" s="843"/>
      <c r="U423" s="843"/>
      <c r="V423" s="843"/>
      <c r="W423" s="843"/>
      <c r="X423" s="843"/>
      <c r="Y423" s="843"/>
      <c r="Z423" s="843"/>
    </row>
    <row r="424" spans="1:26" ht="15.75" customHeight="1">
      <c r="A424" s="843"/>
      <c r="B424" s="844"/>
      <c r="C424" s="845"/>
      <c r="D424" s="846"/>
      <c r="E424" s="843"/>
      <c r="F424" s="843"/>
      <c r="G424" s="843"/>
      <c r="H424" s="846"/>
      <c r="I424" s="846"/>
      <c r="J424" s="846"/>
      <c r="K424" s="847"/>
      <c r="L424" s="848"/>
      <c r="M424" s="843"/>
      <c r="N424" s="843"/>
      <c r="O424" s="843"/>
      <c r="P424" s="846"/>
      <c r="Q424" s="843"/>
      <c r="R424" s="843"/>
      <c r="S424" s="843"/>
      <c r="T424" s="843"/>
      <c r="U424" s="843"/>
      <c r="V424" s="843"/>
      <c r="W424" s="843"/>
      <c r="X424" s="843"/>
      <c r="Y424" s="843"/>
      <c r="Z424" s="843"/>
    </row>
    <row r="425" spans="1:26" ht="15.75" customHeight="1">
      <c r="A425" s="843"/>
      <c r="B425" s="844"/>
      <c r="C425" s="845"/>
      <c r="D425" s="846"/>
      <c r="E425" s="843"/>
      <c r="F425" s="843"/>
      <c r="G425" s="843"/>
      <c r="H425" s="846"/>
      <c r="I425" s="846"/>
      <c r="J425" s="846"/>
      <c r="K425" s="847"/>
      <c r="L425" s="848"/>
      <c r="M425" s="843"/>
      <c r="N425" s="843"/>
      <c r="O425" s="843"/>
      <c r="P425" s="846"/>
      <c r="Q425" s="843"/>
      <c r="R425" s="843"/>
      <c r="S425" s="843"/>
      <c r="T425" s="843"/>
      <c r="U425" s="843"/>
      <c r="V425" s="843"/>
      <c r="W425" s="843"/>
      <c r="X425" s="843"/>
      <c r="Y425" s="843"/>
      <c r="Z425" s="843"/>
    </row>
    <row r="426" spans="1:26" ht="15.75" customHeight="1">
      <c r="A426" s="843"/>
      <c r="B426" s="844"/>
      <c r="C426" s="845"/>
      <c r="D426" s="846"/>
      <c r="E426" s="843"/>
      <c r="F426" s="843"/>
      <c r="G426" s="843"/>
      <c r="H426" s="846"/>
      <c r="I426" s="846"/>
      <c r="J426" s="846"/>
      <c r="K426" s="847"/>
      <c r="L426" s="848"/>
      <c r="M426" s="843"/>
      <c r="N426" s="843"/>
      <c r="O426" s="843"/>
      <c r="P426" s="846"/>
      <c r="Q426" s="843"/>
      <c r="R426" s="843"/>
      <c r="S426" s="843"/>
      <c r="T426" s="843"/>
      <c r="U426" s="843"/>
      <c r="V426" s="843"/>
      <c r="W426" s="843"/>
      <c r="X426" s="843"/>
      <c r="Y426" s="843"/>
      <c r="Z426" s="843"/>
    </row>
    <row r="427" spans="1:26" ht="15.75" customHeight="1">
      <c r="A427" s="843"/>
      <c r="B427" s="844"/>
      <c r="C427" s="845"/>
      <c r="D427" s="846"/>
      <c r="E427" s="843"/>
      <c r="F427" s="843"/>
      <c r="G427" s="843"/>
      <c r="H427" s="846"/>
      <c r="I427" s="846"/>
      <c r="J427" s="846"/>
      <c r="K427" s="847"/>
      <c r="L427" s="848"/>
      <c r="M427" s="843"/>
      <c r="N427" s="843"/>
      <c r="O427" s="843"/>
      <c r="P427" s="846"/>
      <c r="Q427" s="843"/>
      <c r="R427" s="843"/>
      <c r="S427" s="843"/>
      <c r="T427" s="843"/>
      <c r="U427" s="843"/>
      <c r="V427" s="843"/>
      <c r="W427" s="843"/>
      <c r="X427" s="843"/>
      <c r="Y427" s="843"/>
      <c r="Z427" s="843"/>
    </row>
    <row r="428" spans="1:26" ht="15.75" customHeight="1">
      <c r="A428" s="843"/>
      <c r="B428" s="844"/>
      <c r="C428" s="845"/>
      <c r="D428" s="846"/>
      <c r="E428" s="843"/>
      <c r="F428" s="843"/>
      <c r="G428" s="843"/>
      <c r="H428" s="846"/>
      <c r="I428" s="846"/>
      <c r="J428" s="846"/>
      <c r="K428" s="847"/>
      <c r="L428" s="848"/>
      <c r="M428" s="843"/>
      <c r="N428" s="843"/>
      <c r="O428" s="843"/>
      <c r="P428" s="846"/>
      <c r="Q428" s="843"/>
      <c r="R428" s="843"/>
      <c r="S428" s="843"/>
      <c r="T428" s="843"/>
      <c r="U428" s="843"/>
      <c r="V428" s="843"/>
      <c r="W428" s="843"/>
      <c r="X428" s="843"/>
      <c r="Y428" s="843"/>
      <c r="Z428" s="843"/>
    </row>
    <row r="429" spans="1:26" ht="15.75" customHeight="1">
      <c r="A429" s="843"/>
      <c r="B429" s="844"/>
      <c r="C429" s="845"/>
      <c r="D429" s="846"/>
      <c r="E429" s="843"/>
      <c r="F429" s="843"/>
      <c r="G429" s="843"/>
      <c r="H429" s="846"/>
      <c r="I429" s="846"/>
      <c r="J429" s="846"/>
      <c r="K429" s="847"/>
      <c r="L429" s="848"/>
      <c r="M429" s="843"/>
      <c r="N429" s="843"/>
      <c r="O429" s="843"/>
      <c r="P429" s="846"/>
      <c r="Q429" s="843"/>
      <c r="R429" s="843"/>
      <c r="S429" s="843"/>
      <c r="T429" s="843"/>
      <c r="U429" s="843"/>
      <c r="V429" s="843"/>
      <c r="W429" s="843"/>
      <c r="X429" s="843"/>
      <c r="Y429" s="843"/>
      <c r="Z429" s="843"/>
    </row>
    <row r="430" spans="1:26" ht="15.75" customHeight="1">
      <c r="A430" s="843"/>
      <c r="B430" s="844"/>
      <c r="C430" s="845"/>
      <c r="D430" s="846"/>
      <c r="E430" s="843"/>
      <c r="F430" s="843"/>
      <c r="G430" s="843"/>
      <c r="H430" s="846"/>
      <c r="I430" s="846"/>
      <c r="J430" s="846"/>
      <c r="K430" s="847"/>
      <c r="L430" s="848"/>
      <c r="M430" s="843"/>
      <c r="N430" s="843"/>
      <c r="O430" s="843"/>
      <c r="P430" s="846"/>
      <c r="Q430" s="843"/>
      <c r="R430" s="843"/>
      <c r="S430" s="843"/>
      <c r="T430" s="843"/>
      <c r="U430" s="843"/>
      <c r="V430" s="843"/>
      <c r="W430" s="843"/>
      <c r="X430" s="843"/>
      <c r="Y430" s="843"/>
      <c r="Z430" s="843"/>
    </row>
    <row r="431" spans="1:26" ht="15.75" customHeight="1">
      <c r="A431" s="843"/>
      <c r="B431" s="844"/>
      <c r="C431" s="845"/>
      <c r="D431" s="846"/>
      <c r="E431" s="843"/>
      <c r="F431" s="843"/>
      <c r="G431" s="843"/>
      <c r="H431" s="846"/>
      <c r="I431" s="846"/>
      <c r="J431" s="846"/>
      <c r="K431" s="847"/>
      <c r="L431" s="848"/>
      <c r="M431" s="843"/>
      <c r="N431" s="843"/>
      <c r="O431" s="843"/>
      <c r="P431" s="846"/>
      <c r="Q431" s="843"/>
      <c r="R431" s="843"/>
      <c r="S431" s="843"/>
      <c r="T431" s="843"/>
      <c r="U431" s="843"/>
      <c r="V431" s="843"/>
      <c r="W431" s="843"/>
      <c r="X431" s="843"/>
      <c r="Y431" s="843"/>
      <c r="Z431" s="843"/>
    </row>
    <row r="432" spans="1:26" ht="15.75" customHeight="1">
      <c r="A432" s="843"/>
      <c r="B432" s="844"/>
      <c r="C432" s="845"/>
      <c r="D432" s="846"/>
      <c r="E432" s="843"/>
      <c r="F432" s="843"/>
      <c r="G432" s="843"/>
      <c r="H432" s="846"/>
      <c r="I432" s="846"/>
      <c r="J432" s="846"/>
      <c r="K432" s="847"/>
      <c r="L432" s="848"/>
      <c r="M432" s="843"/>
      <c r="N432" s="843"/>
      <c r="O432" s="843"/>
      <c r="P432" s="846"/>
      <c r="Q432" s="843"/>
      <c r="R432" s="843"/>
      <c r="S432" s="843"/>
      <c r="T432" s="843"/>
      <c r="U432" s="843"/>
      <c r="V432" s="843"/>
      <c r="W432" s="843"/>
      <c r="X432" s="843"/>
      <c r="Y432" s="843"/>
      <c r="Z432" s="843"/>
    </row>
    <row r="433" spans="1:26" ht="15.75" customHeight="1">
      <c r="A433" s="843"/>
      <c r="B433" s="844"/>
      <c r="C433" s="845"/>
      <c r="D433" s="846"/>
      <c r="E433" s="843"/>
      <c r="F433" s="843"/>
      <c r="G433" s="843"/>
      <c r="H433" s="846"/>
      <c r="I433" s="846"/>
      <c r="J433" s="846"/>
      <c r="K433" s="847"/>
      <c r="L433" s="848"/>
      <c r="M433" s="843"/>
      <c r="N433" s="843"/>
      <c r="O433" s="843"/>
      <c r="P433" s="846"/>
      <c r="Q433" s="843"/>
      <c r="R433" s="843"/>
      <c r="S433" s="843"/>
      <c r="T433" s="843"/>
      <c r="U433" s="843"/>
      <c r="V433" s="843"/>
      <c r="W433" s="843"/>
      <c r="X433" s="843"/>
      <c r="Y433" s="843"/>
      <c r="Z433" s="843"/>
    </row>
    <row r="434" spans="1:26" ht="15.75" customHeight="1">
      <c r="A434" s="843"/>
      <c r="B434" s="844"/>
      <c r="C434" s="845"/>
      <c r="D434" s="846"/>
      <c r="E434" s="843"/>
      <c r="F434" s="843"/>
      <c r="G434" s="843"/>
      <c r="H434" s="846"/>
      <c r="I434" s="846"/>
      <c r="J434" s="846"/>
      <c r="K434" s="847"/>
      <c r="L434" s="848"/>
      <c r="M434" s="843"/>
      <c r="N434" s="843"/>
      <c r="O434" s="843"/>
      <c r="P434" s="846"/>
      <c r="Q434" s="843"/>
      <c r="R434" s="843"/>
      <c r="S434" s="843"/>
      <c r="T434" s="843"/>
      <c r="U434" s="843"/>
      <c r="V434" s="843"/>
      <c r="W434" s="843"/>
      <c r="X434" s="843"/>
      <c r="Y434" s="843"/>
      <c r="Z434" s="843"/>
    </row>
    <row r="435" spans="1:26" ht="15.75" customHeight="1">
      <c r="A435" s="843"/>
      <c r="B435" s="844"/>
      <c r="C435" s="845"/>
      <c r="D435" s="846"/>
      <c r="E435" s="843"/>
      <c r="F435" s="843"/>
      <c r="G435" s="843"/>
      <c r="H435" s="846"/>
      <c r="I435" s="846"/>
      <c r="J435" s="846"/>
      <c r="K435" s="847"/>
      <c r="L435" s="848"/>
      <c r="M435" s="843"/>
      <c r="N435" s="843"/>
      <c r="O435" s="843"/>
      <c r="P435" s="846"/>
      <c r="Q435" s="843"/>
      <c r="R435" s="843"/>
      <c r="S435" s="843"/>
      <c r="T435" s="843"/>
      <c r="U435" s="843"/>
      <c r="V435" s="843"/>
      <c r="W435" s="843"/>
      <c r="X435" s="843"/>
      <c r="Y435" s="843"/>
      <c r="Z435" s="843"/>
    </row>
    <row r="436" spans="1:26" ht="15.75" customHeight="1">
      <c r="A436" s="843"/>
      <c r="B436" s="844"/>
      <c r="C436" s="845"/>
      <c r="D436" s="846"/>
      <c r="E436" s="843"/>
      <c r="F436" s="843"/>
      <c r="G436" s="843"/>
      <c r="H436" s="846"/>
      <c r="I436" s="846"/>
      <c r="J436" s="846"/>
      <c r="K436" s="847"/>
      <c r="L436" s="848"/>
      <c r="M436" s="843"/>
      <c r="N436" s="843"/>
      <c r="O436" s="843"/>
      <c r="P436" s="846"/>
      <c r="Q436" s="843"/>
      <c r="R436" s="843"/>
      <c r="S436" s="843"/>
      <c r="T436" s="843"/>
      <c r="U436" s="843"/>
      <c r="V436" s="843"/>
      <c r="W436" s="843"/>
      <c r="X436" s="843"/>
      <c r="Y436" s="843"/>
      <c r="Z436" s="843"/>
    </row>
    <row r="437" spans="1:26" ht="15.75" customHeight="1">
      <c r="A437" s="843"/>
      <c r="B437" s="844"/>
      <c r="C437" s="845"/>
      <c r="D437" s="846"/>
      <c r="E437" s="843"/>
      <c r="F437" s="843"/>
      <c r="G437" s="843"/>
      <c r="H437" s="846"/>
      <c r="I437" s="846"/>
      <c r="J437" s="846"/>
      <c r="K437" s="847"/>
      <c r="L437" s="848"/>
      <c r="M437" s="843"/>
      <c r="N437" s="843"/>
      <c r="O437" s="843"/>
      <c r="P437" s="846"/>
      <c r="Q437" s="843"/>
      <c r="R437" s="843"/>
      <c r="S437" s="843"/>
      <c r="T437" s="843"/>
      <c r="U437" s="843"/>
      <c r="V437" s="843"/>
      <c r="W437" s="843"/>
      <c r="X437" s="843"/>
      <c r="Y437" s="843"/>
      <c r="Z437" s="843"/>
    </row>
    <row r="438" spans="1:26" ht="15.75" customHeight="1">
      <c r="A438" s="843"/>
      <c r="B438" s="844"/>
      <c r="C438" s="845"/>
      <c r="D438" s="846"/>
      <c r="E438" s="843"/>
      <c r="F438" s="843"/>
      <c r="G438" s="843"/>
      <c r="H438" s="846"/>
      <c r="I438" s="846"/>
      <c r="J438" s="846"/>
      <c r="K438" s="847"/>
      <c r="L438" s="848"/>
      <c r="M438" s="843"/>
      <c r="N438" s="843"/>
      <c r="O438" s="843"/>
      <c r="P438" s="846"/>
      <c r="Q438" s="843"/>
      <c r="R438" s="843"/>
      <c r="S438" s="843"/>
      <c r="T438" s="843"/>
      <c r="U438" s="843"/>
      <c r="V438" s="843"/>
      <c r="W438" s="843"/>
      <c r="X438" s="843"/>
      <c r="Y438" s="843"/>
      <c r="Z438" s="843"/>
    </row>
    <row r="439" spans="1:26" ht="15.75" customHeight="1">
      <c r="A439" s="843"/>
      <c r="B439" s="844"/>
      <c r="C439" s="845"/>
      <c r="D439" s="846"/>
      <c r="E439" s="843"/>
      <c r="F439" s="843"/>
      <c r="G439" s="843"/>
      <c r="H439" s="846"/>
      <c r="I439" s="846"/>
      <c r="J439" s="846"/>
      <c r="K439" s="847"/>
      <c r="L439" s="848"/>
      <c r="M439" s="843"/>
      <c r="N439" s="843"/>
      <c r="O439" s="843"/>
      <c r="P439" s="846"/>
      <c r="Q439" s="843"/>
      <c r="R439" s="843"/>
      <c r="S439" s="843"/>
      <c r="T439" s="843"/>
      <c r="U439" s="843"/>
      <c r="V439" s="843"/>
      <c r="W439" s="843"/>
      <c r="X439" s="843"/>
      <c r="Y439" s="843"/>
      <c r="Z439" s="843"/>
    </row>
    <row r="440" spans="1:26" ht="15.75" customHeight="1">
      <c r="A440" s="843"/>
      <c r="B440" s="844"/>
      <c r="C440" s="845"/>
      <c r="D440" s="846"/>
      <c r="E440" s="843"/>
      <c r="F440" s="843"/>
      <c r="G440" s="843"/>
      <c r="H440" s="846"/>
      <c r="I440" s="846"/>
      <c r="J440" s="846"/>
      <c r="K440" s="847"/>
      <c r="L440" s="848"/>
      <c r="M440" s="843"/>
      <c r="N440" s="843"/>
      <c r="O440" s="843"/>
      <c r="P440" s="846"/>
      <c r="Q440" s="843"/>
      <c r="R440" s="843"/>
      <c r="S440" s="843"/>
      <c r="T440" s="843"/>
      <c r="U440" s="843"/>
      <c r="V440" s="843"/>
      <c r="W440" s="843"/>
      <c r="X440" s="843"/>
      <c r="Y440" s="843"/>
      <c r="Z440" s="843"/>
    </row>
    <row r="441" spans="1:26" ht="15.75" customHeight="1">
      <c r="A441" s="843"/>
      <c r="B441" s="844"/>
      <c r="C441" s="845"/>
      <c r="D441" s="846"/>
      <c r="E441" s="843"/>
      <c r="F441" s="843"/>
      <c r="G441" s="843"/>
      <c r="H441" s="846"/>
      <c r="I441" s="846"/>
      <c r="J441" s="846"/>
      <c r="K441" s="847"/>
      <c r="L441" s="848"/>
      <c r="M441" s="843"/>
      <c r="N441" s="843"/>
      <c r="O441" s="843"/>
      <c r="P441" s="846"/>
      <c r="Q441" s="843"/>
      <c r="R441" s="843"/>
      <c r="S441" s="843"/>
      <c r="T441" s="843"/>
      <c r="U441" s="843"/>
      <c r="V441" s="843"/>
      <c r="W441" s="843"/>
      <c r="X441" s="843"/>
      <c r="Y441" s="843"/>
      <c r="Z441" s="843"/>
    </row>
    <row r="442" spans="1:26" ht="15.75" customHeight="1">
      <c r="A442" s="843"/>
      <c r="B442" s="844"/>
      <c r="C442" s="845"/>
      <c r="D442" s="846"/>
      <c r="E442" s="843"/>
      <c r="F442" s="843"/>
      <c r="G442" s="843"/>
      <c r="H442" s="846"/>
      <c r="I442" s="846"/>
      <c r="J442" s="846"/>
      <c r="K442" s="847"/>
      <c r="L442" s="848"/>
      <c r="M442" s="843"/>
      <c r="N442" s="843"/>
      <c r="O442" s="843"/>
      <c r="P442" s="846"/>
      <c r="Q442" s="843"/>
      <c r="R442" s="843"/>
      <c r="S442" s="843"/>
      <c r="T442" s="843"/>
      <c r="U442" s="843"/>
      <c r="V442" s="843"/>
      <c r="W442" s="843"/>
      <c r="X442" s="843"/>
      <c r="Y442" s="843"/>
      <c r="Z442" s="843"/>
    </row>
    <row r="443" spans="1:26" ht="15.75" customHeight="1">
      <c r="A443" s="843"/>
      <c r="B443" s="844"/>
      <c r="C443" s="845"/>
      <c r="D443" s="846"/>
      <c r="E443" s="843"/>
      <c r="F443" s="843"/>
      <c r="G443" s="843"/>
      <c r="H443" s="846"/>
      <c r="I443" s="846"/>
      <c r="J443" s="846"/>
      <c r="K443" s="847"/>
      <c r="L443" s="848"/>
      <c r="M443" s="843"/>
      <c r="N443" s="843"/>
      <c r="O443" s="843"/>
      <c r="P443" s="846"/>
      <c r="Q443" s="843"/>
      <c r="R443" s="843"/>
      <c r="S443" s="843"/>
      <c r="T443" s="843"/>
      <c r="U443" s="843"/>
      <c r="V443" s="843"/>
      <c r="W443" s="843"/>
      <c r="X443" s="843"/>
      <c r="Y443" s="843"/>
      <c r="Z443" s="843"/>
    </row>
    <row r="444" spans="1:26" ht="15.75" customHeight="1">
      <c r="A444" s="843"/>
      <c r="B444" s="844"/>
      <c r="C444" s="845"/>
      <c r="D444" s="846"/>
      <c r="E444" s="843"/>
      <c r="F444" s="843"/>
      <c r="G444" s="843"/>
      <c r="H444" s="846"/>
      <c r="I444" s="846"/>
      <c r="J444" s="846"/>
      <c r="K444" s="847"/>
      <c r="L444" s="848"/>
      <c r="M444" s="843"/>
      <c r="N444" s="843"/>
      <c r="O444" s="843"/>
      <c r="P444" s="846"/>
      <c r="Q444" s="843"/>
      <c r="R444" s="843"/>
      <c r="S444" s="843"/>
      <c r="T444" s="843"/>
      <c r="U444" s="843"/>
      <c r="V444" s="843"/>
      <c r="W444" s="843"/>
      <c r="X444" s="843"/>
      <c r="Y444" s="843"/>
      <c r="Z444" s="843"/>
    </row>
    <row r="445" spans="1:26" ht="15.75" customHeight="1">
      <c r="A445" s="843"/>
      <c r="B445" s="844"/>
      <c r="C445" s="845"/>
      <c r="D445" s="846"/>
      <c r="E445" s="843"/>
      <c r="F445" s="843"/>
      <c r="G445" s="843"/>
      <c r="H445" s="846"/>
      <c r="I445" s="846"/>
      <c r="J445" s="846"/>
      <c r="K445" s="847"/>
      <c r="L445" s="848"/>
      <c r="M445" s="843"/>
      <c r="N445" s="843"/>
      <c r="O445" s="843"/>
      <c r="P445" s="846"/>
      <c r="Q445" s="843"/>
      <c r="R445" s="843"/>
      <c r="S445" s="843"/>
      <c r="T445" s="843"/>
      <c r="U445" s="843"/>
      <c r="V445" s="843"/>
      <c r="W445" s="843"/>
      <c r="X445" s="843"/>
      <c r="Y445" s="843"/>
      <c r="Z445" s="843"/>
    </row>
    <row r="446" spans="1:26" ht="15.75" customHeight="1">
      <c r="A446" s="843"/>
      <c r="B446" s="844"/>
      <c r="C446" s="845"/>
      <c r="D446" s="846"/>
      <c r="E446" s="843"/>
      <c r="F446" s="843"/>
      <c r="G446" s="843"/>
      <c r="H446" s="846"/>
      <c r="I446" s="846"/>
      <c r="J446" s="846"/>
      <c r="K446" s="847"/>
      <c r="L446" s="848"/>
      <c r="M446" s="843"/>
      <c r="N446" s="843"/>
      <c r="O446" s="843"/>
      <c r="P446" s="846"/>
      <c r="Q446" s="843"/>
      <c r="R446" s="843"/>
      <c r="S446" s="843"/>
      <c r="T446" s="843"/>
      <c r="U446" s="843"/>
      <c r="V446" s="843"/>
      <c r="W446" s="843"/>
      <c r="X446" s="843"/>
      <c r="Y446" s="843"/>
      <c r="Z446" s="843"/>
    </row>
    <row r="447" spans="1:26" ht="15.75" customHeight="1">
      <c r="A447" s="843"/>
      <c r="B447" s="844"/>
      <c r="C447" s="845"/>
      <c r="D447" s="846"/>
      <c r="E447" s="843"/>
      <c r="F447" s="843"/>
      <c r="G447" s="843"/>
      <c r="H447" s="846"/>
      <c r="I447" s="846"/>
      <c r="J447" s="846"/>
      <c r="K447" s="847"/>
      <c r="L447" s="848"/>
      <c r="M447" s="843"/>
      <c r="N447" s="843"/>
      <c r="O447" s="843"/>
      <c r="P447" s="846"/>
      <c r="Q447" s="843"/>
      <c r="R447" s="843"/>
      <c r="S447" s="843"/>
      <c r="T447" s="843"/>
      <c r="U447" s="843"/>
      <c r="V447" s="843"/>
      <c r="W447" s="843"/>
      <c r="X447" s="843"/>
      <c r="Y447" s="843"/>
      <c r="Z447" s="843"/>
    </row>
    <row r="448" spans="1:26" ht="15.75" customHeight="1">
      <c r="A448" s="843"/>
      <c r="B448" s="844"/>
      <c r="C448" s="845"/>
      <c r="D448" s="846"/>
      <c r="E448" s="843"/>
      <c r="F448" s="843"/>
      <c r="G448" s="843"/>
      <c r="H448" s="846"/>
      <c r="I448" s="846"/>
      <c r="J448" s="846"/>
      <c r="K448" s="847"/>
      <c r="L448" s="848"/>
      <c r="M448" s="843"/>
      <c r="N448" s="843"/>
      <c r="O448" s="843"/>
      <c r="P448" s="846"/>
      <c r="Q448" s="843"/>
      <c r="R448" s="843"/>
      <c r="S448" s="843"/>
      <c r="T448" s="843"/>
      <c r="U448" s="843"/>
      <c r="V448" s="843"/>
      <c r="W448" s="843"/>
      <c r="X448" s="843"/>
      <c r="Y448" s="843"/>
      <c r="Z448" s="843"/>
    </row>
    <row r="449" spans="1:26" ht="15.75" customHeight="1">
      <c r="A449" s="843"/>
      <c r="B449" s="844"/>
      <c r="C449" s="845"/>
      <c r="D449" s="846"/>
      <c r="E449" s="843"/>
      <c r="F449" s="843"/>
      <c r="G449" s="843"/>
      <c r="H449" s="846"/>
      <c r="I449" s="846"/>
      <c r="J449" s="846"/>
      <c r="K449" s="847"/>
      <c r="L449" s="848"/>
      <c r="M449" s="843"/>
      <c r="N449" s="843"/>
      <c r="O449" s="843"/>
      <c r="P449" s="846"/>
      <c r="Q449" s="843"/>
      <c r="R449" s="843"/>
      <c r="S449" s="843"/>
      <c r="T449" s="843"/>
      <c r="U449" s="843"/>
      <c r="V449" s="843"/>
      <c r="W449" s="843"/>
      <c r="X449" s="843"/>
      <c r="Y449" s="843"/>
      <c r="Z449" s="843"/>
    </row>
    <row r="450" spans="1:26" ht="15.75" customHeight="1">
      <c r="A450" s="843"/>
      <c r="B450" s="844"/>
      <c r="C450" s="845"/>
      <c r="D450" s="846"/>
      <c r="E450" s="843"/>
      <c r="F450" s="843"/>
      <c r="G450" s="843"/>
      <c r="H450" s="846"/>
      <c r="I450" s="846"/>
      <c r="J450" s="846"/>
      <c r="K450" s="847"/>
      <c r="L450" s="848"/>
      <c r="M450" s="843"/>
      <c r="N450" s="843"/>
      <c r="O450" s="843"/>
      <c r="P450" s="846"/>
      <c r="Q450" s="843"/>
      <c r="R450" s="843"/>
      <c r="S450" s="843"/>
      <c r="T450" s="843"/>
      <c r="U450" s="843"/>
      <c r="V450" s="843"/>
      <c r="W450" s="843"/>
      <c r="X450" s="843"/>
      <c r="Y450" s="843"/>
      <c r="Z450" s="843"/>
    </row>
    <row r="451" spans="1:26" ht="15.75" customHeight="1">
      <c r="A451" s="843"/>
      <c r="B451" s="844"/>
      <c r="C451" s="845"/>
      <c r="D451" s="846"/>
      <c r="E451" s="843"/>
      <c r="F451" s="843"/>
      <c r="G451" s="843"/>
      <c r="H451" s="846"/>
      <c r="I451" s="846"/>
      <c r="J451" s="846"/>
      <c r="K451" s="847"/>
      <c r="L451" s="848"/>
      <c r="M451" s="843"/>
      <c r="N451" s="843"/>
      <c r="O451" s="843"/>
      <c r="P451" s="846"/>
      <c r="Q451" s="843"/>
      <c r="R451" s="843"/>
      <c r="S451" s="843"/>
      <c r="T451" s="843"/>
      <c r="U451" s="843"/>
      <c r="V451" s="843"/>
      <c r="W451" s="843"/>
      <c r="X451" s="843"/>
      <c r="Y451" s="843"/>
      <c r="Z451" s="843"/>
    </row>
    <row r="452" spans="1:26" ht="15.75" customHeight="1">
      <c r="A452" s="843"/>
      <c r="B452" s="844"/>
      <c r="C452" s="845"/>
      <c r="D452" s="846"/>
      <c r="E452" s="843"/>
      <c r="F452" s="843"/>
      <c r="G452" s="843"/>
      <c r="H452" s="846"/>
      <c r="I452" s="846"/>
      <c r="J452" s="846"/>
      <c r="K452" s="847"/>
      <c r="L452" s="848"/>
      <c r="M452" s="843"/>
      <c r="N452" s="843"/>
      <c r="O452" s="843"/>
      <c r="P452" s="846"/>
      <c r="Q452" s="843"/>
      <c r="R452" s="843"/>
      <c r="S452" s="843"/>
      <c r="T452" s="843"/>
      <c r="U452" s="843"/>
      <c r="V452" s="843"/>
      <c r="W452" s="843"/>
      <c r="X452" s="843"/>
      <c r="Y452" s="843"/>
      <c r="Z452" s="843"/>
    </row>
    <row r="453" spans="1:26" ht="15.75" customHeight="1">
      <c r="A453" s="843"/>
      <c r="B453" s="844"/>
      <c r="C453" s="845"/>
      <c r="D453" s="846"/>
      <c r="E453" s="843"/>
      <c r="F453" s="843"/>
      <c r="G453" s="843"/>
      <c r="H453" s="846"/>
      <c r="I453" s="846"/>
      <c r="J453" s="846"/>
      <c r="K453" s="847"/>
      <c r="L453" s="848"/>
      <c r="M453" s="843"/>
      <c r="N453" s="843"/>
      <c r="O453" s="843"/>
      <c r="P453" s="846"/>
      <c r="Q453" s="843"/>
      <c r="R453" s="843"/>
      <c r="S453" s="843"/>
      <c r="T453" s="843"/>
      <c r="U453" s="843"/>
      <c r="V453" s="843"/>
      <c r="W453" s="843"/>
      <c r="X453" s="843"/>
      <c r="Y453" s="843"/>
      <c r="Z453" s="843"/>
    </row>
    <row r="454" spans="1:26" ht="15.75" customHeight="1">
      <c r="A454" s="843"/>
      <c r="B454" s="844"/>
      <c r="C454" s="845"/>
      <c r="D454" s="846"/>
      <c r="E454" s="843"/>
      <c r="F454" s="843"/>
      <c r="G454" s="843"/>
      <c r="H454" s="846"/>
      <c r="I454" s="846"/>
      <c r="J454" s="846"/>
      <c r="K454" s="847"/>
      <c r="L454" s="848"/>
      <c r="M454" s="843"/>
      <c r="N454" s="843"/>
      <c r="O454" s="843"/>
      <c r="P454" s="846"/>
      <c r="Q454" s="843"/>
      <c r="R454" s="843"/>
      <c r="S454" s="843"/>
      <c r="T454" s="843"/>
      <c r="U454" s="843"/>
      <c r="V454" s="843"/>
      <c r="W454" s="843"/>
      <c r="X454" s="843"/>
      <c r="Y454" s="843"/>
      <c r="Z454" s="843"/>
    </row>
    <row r="455" spans="1:26" ht="15.75" customHeight="1">
      <c r="A455" s="843"/>
      <c r="B455" s="844"/>
      <c r="C455" s="845"/>
      <c r="D455" s="846"/>
      <c r="E455" s="843"/>
      <c r="F455" s="843"/>
      <c r="G455" s="843"/>
      <c r="H455" s="846"/>
      <c r="I455" s="846"/>
      <c r="J455" s="846"/>
      <c r="K455" s="847"/>
      <c r="L455" s="848"/>
      <c r="M455" s="843"/>
      <c r="N455" s="843"/>
      <c r="O455" s="843"/>
      <c r="P455" s="846"/>
      <c r="Q455" s="843"/>
      <c r="R455" s="843"/>
      <c r="S455" s="843"/>
      <c r="T455" s="843"/>
      <c r="U455" s="843"/>
      <c r="V455" s="843"/>
      <c r="W455" s="843"/>
      <c r="X455" s="843"/>
      <c r="Y455" s="843"/>
      <c r="Z455" s="843"/>
    </row>
    <row r="456" spans="1:26" ht="15.75" customHeight="1">
      <c r="A456" s="843"/>
      <c r="B456" s="844"/>
      <c r="C456" s="845"/>
      <c r="D456" s="846"/>
      <c r="E456" s="843"/>
      <c r="F456" s="843"/>
      <c r="G456" s="843"/>
      <c r="H456" s="846"/>
      <c r="I456" s="846"/>
      <c r="J456" s="846"/>
      <c r="K456" s="847"/>
      <c r="L456" s="848"/>
      <c r="M456" s="843"/>
      <c r="N456" s="843"/>
      <c r="O456" s="843"/>
      <c r="P456" s="846"/>
      <c r="Q456" s="843"/>
      <c r="R456" s="843"/>
      <c r="S456" s="843"/>
      <c r="T456" s="843"/>
      <c r="U456" s="843"/>
      <c r="V456" s="843"/>
      <c r="W456" s="843"/>
      <c r="X456" s="843"/>
      <c r="Y456" s="843"/>
      <c r="Z456" s="843"/>
    </row>
    <row r="457" spans="1:26" ht="15.75" customHeight="1">
      <c r="A457" s="843"/>
      <c r="B457" s="844"/>
      <c r="C457" s="845"/>
      <c r="D457" s="846"/>
      <c r="E457" s="843"/>
      <c r="F457" s="843"/>
      <c r="G457" s="843"/>
      <c r="H457" s="846"/>
      <c r="I457" s="846"/>
      <c r="J457" s="846"/>
      <c r="K457" s="847"/>
      <c r="L457" s="848"/>
      <c r="M457" s="843"/>
      <c r="N457" s="843"/>
      <c r="O457" s="843"/>
      <c r="P457" s="846"/>
      <c r="Q457" s="843"/>
      <c r="R457" s="843"/>
      <c r="S457" s="843"/>
      <c r="T457" s="843"/>
      <c r="U457" s="843"/>
      <c r="V457" s="843"/>
      <c r="W457" s="843"/>
      <c r="X457" s="843"/>
      <c r="Y457" s="843"/>
      <c r="Z457" s="843"/>
    </row>
    <row r="458" spans="1:26" ht="15.75" customHeight="1">
      <c r="A458" s="843"/>
      <c r="B458" s="844"/>
      <c r="C458" s="845"/>
      <c r="D458" s="846"/>
      <c r="E458" s="843"/>
      <c r="F458" s="843"/>
      <c r="G458" s="843"/>
      <c r="H458" s="846"/>
      <c r="I458" s="846"/>
      <c r="J458" s="846"/>
      <c r="K458" s="847"/>
      <c r="L458" s="848"/>
      <c r="M458" s="843"/>
      <c r="N458" s="843"/>
      <c r="O458" s="843"/>
      <c r="P458" s="846"/>
      <c r="Q458" s="843"/>
      <c r="R458" s="843"/>
      <c r="S458" s="843"/>
      <c r="T458" s="843"/>
      <c r="U458" s="843"/>
      <c r="V458" s="843"/>
      <c r="W458" s="843"/>
      <c r="X458" s="843"/>
      <c r="Y458" s="843"/>
      <c r="Z458" s="843"/>
    </row>
    <row r="459" spans="1:26" ht="15.75" customHeight="1">
      <c r="A459" s="843"/>
      <c r="B459" s="844"/>
      <c r="C459" s="845"/>
      <c r="D459" s="846"/>
      <c r="E459" s="843"/>
      <c r="F459" s="843"/>
      <c r="G459" s="843"/>
      <c r="H459" s="846"/>
      <c r="I459" s="846"/>
      <c r="J459" s="846"/>
      <c r="K459" s="847"/>
      <c r="L459" s="848"/>
      <c r="M459" s="843"/>
      <c r="N459" s="843"/>
      <c r="O459" s="843"/>
      <c r="P459" s="846"/>
      <c r="Q459" s="843"/>
      <c r="R459" s="843"/>
      <c r="S459" s="843"/>
      <c r="T459" s="843"/>
      <c r="U459" s="843"/>
      <c r="V459" s="843"/>
      <c r="W459" s="843"/>
      <c r="X459" s="843"/>
      <c r="Y459" s="843"/>
      <c r="Z459" s="843"/>
    </row>
    <row r="460" spans="1:26" ht="15.75" customHeight="1">
      <c r="A460" s="843"/>
      <c r="B460" s="844"/>
      <c r="C460" s="845"/>
      <c r="D460" s="846"/>
      <c r="E460" s="843"/>
      <c r="F460" s="843"/>
      <c r="G460" s="843"/>
      <c r="H460" s="846"/>
      <c r="I460" s="846"/>
      <c r="J460" s="846"/>
      <c r="K460" s="847"/>
      <c r="L460" s="848"/>
      <c r="M460" s="843"/>
      <c r="N460" s="843"/>
      <c r="O460" s="843"/>
      <c r="P460" s="846"/>
      <c r="Q460" s="843"/>
      <c r="R460" s="843"/>
      <c r="S460" s="843"/>
      <c r="T460" s="843"/>
      <c r="U460" s="843"/>
      <c r="V460" s="843"/>
      <c r="W460" s="843"/>
      <c r="X460" s="843"/>
      <c r="Y460" s="843"/>
      <c r="Z460" s="843"/>
    </row>
    <row r="461" spans="1:26" ht="15.75" customHeight="1">
      <c r="A461" s="843"/>
      <c r="B461" s="844"/>
      <c r="C461" s="845"/>
      <c r="D461" s="846"/>
      <c r="E461" s="843"/>
      <c r="F461" s="843"/>
      <c r="G461" s="843"/>
      <c r="H461" s="846"/>
      <c r="I461" s="846"/>
      <c r="J461" s="846"/>
      <c r="K461" s="847"/>
      <c r="L461" s="848"/>
      <c r="M461" s="843"/>
      <c r="N461" s="843"/>
      <c r="O461" s="843"/>
      <c r="P461" s="846"/>
      <c r="Q461" s="843"/>
      <c r="R461" s="843"/>
      <c r="S461" s="843"/>
      <c r="T461" s="843"/>
      <c r="U461" s="843"/>
      <c r="V461" s="843"/>
      <c r="W461" s="843"/>
      <c r="X461" s="843"/>
      <c r="Y461" s="843"/>
      <c r="Z461" s="843"/>
    </row>
    <row r="462" spans="1:26" ht="15.75" customHeight="1">
      <c r="A462" s="843"/>
      <c r="B462" s="844"/>
      <c r="C462" s="845"/>
      <c r="D462" s="846"/>
      <c r="E462" s="843"/>
      <c r="F462" s="843"/>
      <c r="G462" s="843"/>
      <c r="H462" s="846"/>
      <c r="I462" s="846"/>
      <c r="J462" s="846"/>
      <c r="K462" s="847"/>
      <c r="L462" s="848"/>
      <c r="M462" s="843"/>
      <c r="N462" s="843"/>
      <c r="O462" s="843"/>
      <c r="P462" s="846"/>
      <c r="Q462" s="843"/>
      <c r="R462" s="843"/>
      <c r="S462" s="843"/>
      <c r="T462" s="843"/>
      <c r="U462" s="843"/>
      <c r="V462" s="843"/>
      <c r="W462" s="843"/>
      <c r="X462" s="843"/>
      <c r="Y462" s="843"/>
      <c r="Z462" s="843"/>
    </row>
    <row r="463" spans="1:26" ht="15.75" customHeight="1">
      <c r="A463" s="843"/>
      <c r="B463" s="844"/>
      <c r="C463" s="845"/>
      <c r="D463" s="846"/>
      <c r="E463" s="843"/>
      <c r="F463" s="843"/>
      <c r="G463" s="843"/>
      <c r="H463" s="846"/>
      <c r="I463" s="846"/>
      <c r="J463" s="846"/>
      <c r="K463" s="847"/>
      <c r="L463" s="848"/>
      <c r="M463" s="843"/>
      <c r="N463" s="843"/>
      <c r="O463" s="843"/>
      <c r="P463" s="846"/>
      <c r="Q463" s="843"/>
      <c r="R463" s="843"/>
      <c r="S463" s="843"/>
      <c r="T463" s="843"/>
      <c r="U463" s="843"/>
      <c r="V463" s="843"/>
      <c r="W463" s="843"/>
      <c r="X463" s="843"/>
      <c r="Y463" s="843"/>
      <c r="Z463" s="843"/>
    </row>
    <row r="464" spans="1:26" ht="15.75" customHeight="1">
      <c r="A464" s="843"/>
      <c r="B464" s="844"/>
      <c r="C464" s="845"/>
      <c r="D464" s="846"/>
      <c r="E464" s="843"/>
      <c r="F464" s="843"/>
      <c r="G464" s="843"/>
      <c r="H464" s="846"/>
      <c r="I464" s="846"/>
      <c r="J464" s="846"/>
      <c r="K464" s="847"/>
      <c r="L464" s="848"/>
      <c r="M464" s="843"/>
      <c r="N464" s="843"/>
      <c r="O464" s="843"/>
      <c r="P464" s="846"/>
      <c r="Q464" s="843"/>
      <c r="R464" s="843"/>
      <c r="S464" s="843"/>
      <c r="T464" s="843"/>
      <c r="U464" s="843"/>
      <c r="V464" s="843"/>
      <c r="W464" s="843"/>
      <c r="X464" s="843"/>
      <c r="Y464" s="843"/>
      <c r="Z464" s="843"/>
    </row>
    <row r="465" spans="1:26" ht="15.75" customHeight="1">
      <c r="A465" s="843"/>
      <c r="B465" s="844"/>
      <c r="C465" s="845"/>
      <c r="D465" s="846"/>
      <c r="E465" s="843"/>
      <c r="F465" s="843"/>
      <c r="G465" s="843"/>
      <c r="H465" s="846"/>
      <c r="I465" s="846"/>
      <c r="J465" s="846"/>
      <c r="K465" s="847"/>
      <c r="L465" s="848"/>
      <c r="M465" s="843"/>
      <c r="N465" s="843"/>
      <c r="O465" s="843"/>
      <c r="P465" s="846"/>
      <c r="Q465" s="843"/>
      <c r="R465" s="843"/>
      <c r="S465" s="843"/>
      <c r="T465" s="843"/>
      <c r="U465" s="843"/>
      <c r="V465" s="843"/>
      <c r="W465" s="843"/>
      <c r="X465" s="843"/>
      <c r="Y465" s="843"/>
      <c r="Z465" s="843"/>
    </row>
    <row r="466" spans="1:26" ht="15.75" customHeight="1">
      <c r="A466" s="843"/>
      <c r="B466" s="844"/>
      <c r="C466" s="845"/>
      <c r="D466" s="846"/>
      <c r="E466" s="843"/>
      <c r="F466" s="843"/>
      <c r="G466" s="843"/>
      <c r="H466" s="846"/>
      <c r="I466" s="846"/>
      <c r="J466" s="846"/>
      <c r="K466" s="847"/>
      <c r="L466" s="848"/>
      <c r="M466" s="843"/>
      <c r="N466" s="843"/>
      <c r="O466" s="843"/>
      <c r="P466" s="846"/>
      <c r="Q466" s="843"/>
      <c r="R466" s="843"/>
      <c r="S466" s="843"/>
      <c r="T466" s="843"/>
      <c r="U466" s="843"/>
      <c r="V466" s="843"/>
      <c r="W466" s="843"/>
      <c r="X466" s="843"/>
      <c r="Y466" s="843"/>
      <c r="Z466" s="843"/>
    </row>
    <row r="467" spans="1:26" ht="15.75" customHeight="1">
      <c r="A467" s="843"/>
      <c r="B467" s="844"/>
      <c r="C467" s="845"/>
      <c r="D467" s="846"/>
      <c r="E467" s="843"/>
      <c r="F467" s="843"/>
      <c r="G467" s="843"/>
      <c r="H467" s="846"/>
      <c r="I467" s="846"/>
      <c r="J467" s="846"/>
      <c r="K467" s="847"/>
      <c r="L467" s="848"/>
      <c r="M467" s="843"/>
      <c r="N467" s="843"/>
      <c r="O467" s="843"/>
      <c r="P467" s="846"/>
      <c r="Q467" s="843"/>
      <c r="R467" s="843"/>
      <c r="S467" s="843"/>
      <c r="T467" s="843"/>
      <c r="U467" s="843"/>
      <c r="V467" s="843"/>
      <c r="W467" s="843"/>
      <c r="X467" s="843"/>
      <c r="Y467" s="843"/>
      <c r="Z467" s="843"/>
    </row>
    <row r="468" spans="1:26" ht="15.75" customHeight="1">
      <c r="A468" s="843"/>
      <c r="B468" s="844"/>
      <c r="C468" s="845"/>
      <c r="D468" s="846"/>
      <c r="E468" s="843"/>
      <c r="F468" s="843"/>
      <c r="G468" s="843"/>
      <c r="H468" s="846"/>
      <c r="I468" s="846"/>
      <c r="J468" s="846"/>
      <c r="K468" s="847"/>
      <c r="L468" s="848"/>
      <c r="M468" s="843"/>
      <c r="N468" s="843"/>
      <c r="O468" s="843"/>
      <c r="P468" s="846"/>
      <c r="Q468" s="843"/>
      <c r="R468" s="843"/>
      <c r="S468" s="843"/>
      <c r="T468" s="843"/>
      <c r="U468" s="843"/>
      <c r="V468" s="843"/>
      <c r="W468" s="843"/>
      <c r="X468" s="843"/>
      <c r="Y468" s="843"/>
      <c r="Z468" s="843"/>
    </row>
    <row r="469" spans="1:26" ht="15.75" customHeight="1">
      <c r="A469" s="843"/>
      <c r="B469" s="844"/>
      <c r="C469" s="845"/>
      <c r="D469" s="846"/>
      <c r="E469" s="843"/>
      <c r="F469" s="843"/>
      <c r="G469" s="843"/>
      <c r="H469" s="846"/>
      <c r="I469" s="846"/>
      <c r="J469" s="846"/>
      <c r="K469" s="847"/>
      <c r="L469" s="848"/>
      <c r="M469" s="843"/>
      <c r="N469" s="843"/>
      <c r="O469" s="843"/>
      <c r="P469" s="846"/>
      <c r="Q469" s="843"/>
      <c r="R469" s="843"/>
      <c r="S469" s="843"/>
      <c r="T469" s="843"/>
      <c r="U469" s="843"/>
      <c r="V469" s="843"/>
      <c r="W469" s="843"/>
      <c r="X469" s="843"/>
      <c r="Y469" s="843"/>
      <c r="Z469" s="843"/>
    </row>
    <row r="470" spans="1:26" ht="15.75" customHeight="1">
      <c r="A470" s="843"/>
      <c r="B470" s="844"/>
      <c r="C470" s="845"/>
      <c r="D470" s="846"/>
      <c r="E470" s="843"/>
      <c r="F470" s="843"/>
      <c r="G470" s="843"/>
      <c r="H470" s="846"/>
      <c r="I470" s="846"/>
      <c r="J470" s="846"/>
      <c r="K470" s="847"/>
      <c r="L470" s="848"/>
      <c r="M470" s="843"/>
      <c r="N470" s="843"/>
      <c r="O470" s="843"/>
      <c r="P470" s="846"/>
      <c r="Q470" s="843"/>
      <c r="R470" s="843"/>
      <c r="S470" s="843"/>
      <c r="T470" s="843"/>
      <c r="U470" s="843"/>
      <c r="V470" s="843"/>
      <c r="W470" s="843"/>
      <c r="X470" s="843"/>
      <c r="Y470" s="843"/>
      <c r="Z470" s="843"/>
    </row>
    <row r="471" spans="1:26" ht="15.75" customHeight="1">
      <c r="A471" s="843"/>
      <c r="B471" s="844"/>
      <c r="C471" s="845"/>
      <c r="D471" s="846"/>
      <c r="E471" s="843"/>
      <c r="F471" s="843"/>
      <c r="G471" s="843"/>
      <c r="H471" s="846"/>
      <c r="I471" s="846"/>
      <c r="J471" s="846"/>
      <c r="K471" s="847"/>
      <c r="L471" s="848"/>
      <c r="M471" s="843"/>
      <c r="N471" s="843"/>
      <c r="O471" s="843"/>
      <c r="P471" s="846"/>
      <c r="Q471" s="843"/>
      <c r="R471" s="843"/>
      <c r="S471" s="843"/>
      <c r="T471" s="843"/>
      <c r="U471" s="843"/>
      <c r="V471" s="843"/>
      <c r="W471" s="843"/>
      <c r="X471" s="843"/>
      <c r="Y471" s="843"/>
      <c r="Z471" s="843"/>
    </row>
    <row r="472" spans="1:26" ht="15.75" customHeight="1">
      <c r="A472" s="843"/>
      <c r="B472" s="844"/>
      <c r="C472" s="845"/>
      <c r="D472" s="846"/>
      <c r="E472" s="843"/>
      <c r="F472" s="843"/>
      <c r="G472" s="843"/>
      <c r="H472" s="846"/>
      <c r="I472" s="846"/>
      <c r="J472" s="846"/>
      <c r="K472" s="847"/>
      <c r="L472" s="848"/>
      <c r="M472" s="843"/>
      <c r="N472" s="843"/>
      <c r="O472" s="843"/>
      <c r="P472" s="846"/>
      <c r="Q472" s="843"/>
      <c r="R472" s="843"/>
      <c r="S472" s="843"/>
      <c r="T472" s="843"/>
      <c r="U472" s="843"/>
      <c r="V472" s="843"/>
      <c r="W472" s="843"/>
      <c r="X472" s="843"/>
      <c r="Y472" s="843"/>
      <c r="Z472" s="843"/>
    </row>
    <row r="473" spans="1:26" ht="15.75" customHeight="1">
      <c r="A473" s="843"/>
      <c r="B473" s="844"/>
      <c r="C473" s="845"/>
      <c r="D473" s="846"/>
      <c r="E473" s="843"/>
      <c r="F473" s="843"/>
      <c r="G473" s="843"/>
      <c r="H473" s="846"/>
      <c r="I473" s="846"/>
      <c r="J473" s="846"/>
      <c r="K473" s="847"/>
      <c r="L473" s="848"/>
      <c r="M473" s="843"/>
      <c r="N473" s="843"/>
      <c r="O473" s="843"/>
      <c r="P473" s="846"/>
      <c r="Q473" s="843"/>
      <c r="R473" s="843"/>
      <c r="S473" s="843"/>
      <c r="T473" s="843"/>
      <c r="U473" s="843"/>
      <c r="V473" s="843"/>
      <c r="W473" s="843"/>
      <c r="X473" s="843"/>
      <c r="Y473" s="843"/>
      <c r="Z473" s="843"/>
    </row>
    <row r="474" spans="1:26" ht="15.75" customHeight="1">
      <c r="A474" s="843"/>
      <c r="B474" s="844"/>
      <c r="C474" s="845"/>
      <c r="D474" s="846"/>
      <c r="E474" s="843"/>
      <c r="F474" s="843"/>
      <c r="G474" s="843"/>
      <c r="H474" s="846"/>
      <c r="I474" s="846"/>
      <c r="J474" s="846"/>
      <c r="K474" s="847"/>
      <c r="L474" s="848"/>
      <c r="M474" s="843"/>
      <c r="N474" s="843"/>
      <c r="O474" s="843"/>
      <c r="P474" s="846"/>
      <c r="Q474" s="843"/>
      <c r="R474" s="843"/>
      <c r="S474" s="843"/>
      <c r="T474" s="843"/>
      <c r="U474" s="843"/>
      <c r="V474" s="843"/>
      <c r="W474" s="843"/>
      <c r="X474" s="843"/>
      <c r="Y474" s="843"/>
      <c r="Z474" s="843"/>
    </row>
    <row r="475" spans="1:26" ht="15.75" customHeight="1">
      <c r="A475" s="843"/>
      <c r="B475" s="844"/>
      <c r="C475" s="845"/>
      <c r="D475" s="846"/>
      <c r="E475" s="843"/>
      <c r="F475" s="843"/>
      <c r="G475" s="843"/>
      <c r="H475" s="846"/>
      <c r="I475" s="846"/>
      <c r="J475" s="846"/>
      <c r="K475" s="847"/>
      <c r="L475" s="848"/>
      <c r="M475" s="843"/>
      <c r="N475" s="843"/>
      <c r="O475" s="843"/>
      <c r="P475" s="846"/>
      <c r="Q475" s="843"/>
      <c r="R475" s="843"/>
      <c r="S475" s="843"/>
      <c r="T475" s="843"/>
      <c r="U475" s="843"/>
      <c r="V475" s="843"/>
      <c r="W475" s="843"/>
      <c r="X475" s="843"/>
      <c r="Y475" s="843"/>
      <c r="Z475" s="843"/>
    </row>
    <row r="476" spans="1:26" ht="15.75" customHeight="1">
      <c r="A476" s="843"/>
      <c r="B476" s="844"/>
      <c r="C476" s="845"/>
      <c r="D476" s="846"/>
      <c r="E476" s="843"/>
      <c r="F476" s="843"/>
      <c r="G476" s="843"/>
      <c r="H476" s="846"/>
      <c r="I476" s="846"/>
      <c r="J476" s="846"/>
      <c r="K476" s="847"/>
      <c r="L476" s="848"/>
      <c r="M476" s="843"/>
      <c r="N476" s="843"/>
      <c r="O476" s="843"/>
      <c r="P476" s="846"/>
      <c r="Q476" s="843"/>
      <c r="R476" s="843"/>
      <c r="S476" s="843"/>
      <c r="T476" s="843"/>
      <c r="U476" s="843"/>
      <c r="V476" s="843"/>
      <c r="W476" s="843"/>
      <c r="X476" s="843"/>
      <c r="Y476" s="843"/>
      <c r="Z476" s="843"/>
    </row>
    <row r="477" spans="1:26" ht="15.75" customHeight="1">
      <c r="A477" s="843"/>
      <c r="B477" s="844"/>
      <c r="C477" s="845"/>
      <c r="D477" s="846"/>
      <c r="E477" s="843"/>
      <c r="F477" s="843"/>
      <c r="G477" s="843"/>
      <c r="H477" s="846"/>
      <c r="I477" s="846"/>
      <c r="J477" s="846"/>
      <c r="K477" s="847"/>
      <c r="L477" s="848"/>
      <c r="M477" s="843"/>
      <c r="N477" s="843"/>
      <c r="O477" s="843"/>
      <c r="P477" s="846"/>
      <c r="Q477" s="843"/>
      <c r="R477" s="843"/>
      <c r="S477" s="843"/>
      <c r="T477" s="843"/>
      <c r="U477" s="843"/>
      <c r="V477" s="843"/>
      <c r="W477" s="843"/>
      <c r="X477" s="843"/>
      <c r="Y477" s="843"/>
      <c r="Z477" s="843"/>
    </row>
    <row r="478" spans="1:26" ht="15.75" customHeight="1">
      <c r="A478" s="843"/>
      <c r="B478" s="844"/>
      <c r="C478" s="845"/>
      <c r="D478" s="846"/>
      <c r="E478" s="843"/>
      <c r="F478" s="843"/>
      <c r="G478" s="843"/>
      <c r="H478" s="846"/>
      <c r="I478" s="846"/>
      <c r="J478" s="846"/>
      <c r="K478" s="847"/>
      <c r="L478" s="848"/>
      <c r="M478" s="843"/>
      <c r="N478" s="843"/>
      <c r="O478" s="843"/>
      <c r="P478" s="846"/>
      <c r="Q478" s="843"/>
      <c r="R478" s="843"/>
      <c r="S478" s="843"/>
      <c r="T478" s="843"/>
      <c r="U478" s="843"/>
      <c r="V478" s="843"/>
      <c r="W478" s="843"/>
      <c r="X478" s="843"/>
      <c r="Y478" s="843"/>
      <c r="Z478" s="843"/>
    </row>
    <row r="479" spans="1:26" ht="15.75" customHeight="1">
      <c r="A479" s="843"/>
      <c r="B479" s="844"/>
      <c r="C479" s="845"/>
      <c r="D479" s="846"/>
      <c r="E479" s="843"/>
      <c r="F479" s="843"/>
      <c r="G479" s="843"/>
      <c r="H479" s="846"/>
      <c r="I479" s="846"/>
      <c r="J479" s="846"/>
      <c r="K479" s="847"/>
      <c r="L479" s="848"/>
      <c r="M479" s="843"/>
      <c r="N479" s="843"/>
      <c r="O479" s="843"/>
      <c r="P479" s="846"/>
      <c r="Q479" s="843"/>
      <c r="R479" s="843"/>
      <c r="S479" s="843"/>
      <c r="T479" s="843"/>
      <c r="U479" s="843"/>
      <c r="V479" s="843"/>
      <c r="W479" s="843"/>
      <c r="X479" s="843"/>
      <c r="Y479" s="843"/>
      <c r="Z479" s="843"/>
    </row>
    <row r="480" spans="1:26" ht="15.75" customHeight="1">
      <c r="A480" s="843"/>
      <c r="B480" s="844"/>
      <c r="C480" s="845"/>
      <c r="D480" s="846"/>
      <c r="E480" s="843"/>
      <c r="F480" s="843"/>
      <c r="G480" s="843"/>
      <c r="H480" s="846"/>
      <c r="I480" s="846"/>
      <c r="J480" s="846"/>
      <c r="K480" s="847"/>
      <c r="L480" s="848"/>
      <c r="M480" s="843"/>
      <c r="N480" s="843"/>
      <c r="O480" s="843"/>
      <c r="P480" s="846"/>
      <c r="Q480" s="843"/>
      <c r="R480" s="843"/>
      <c r="S480" s="843"/>
      <c r="T480" s="843"/>
      <c r="U480" s="843"/>
      <c r="V480" s="843"/>
      <c r="W480" s="843"/>
      <c r="X480" s="843"/>
      <c r="Y480" s="843"/>
      <c r="Z480" s="843"/>
    </row>
    <row r="481" spans="1:26" ht="15.75" customHeight="1">
      <c r="A481" s="843"/>
      <c r="B481" s="844"/>
      <c r="C481" s="845"/>
      <c r="D481" s="846"/>
      <c r="E481" s="843"/>
      <c r="F481" s="843"/>
      <c r="G481" s="843"/>
      <c r="H481" s="846"/>
      <c r="I481" s="846"/>
      <c r="J481" s="846"/>
      <c r="K481" s="847"/>
      <c r="L481" s="848"/>
      <c r="M481" s="843"/>
      <c r="N481" s="843"/>
      <c r="O481" s="843"/>
      <c r="P481" s="846"/>
      <c r="Q481" s="843"/>
      <c r="R481" s="843"/>
      <c r="S481" s="843"/>
      <c r="T481" s="843"/>
      <c r="U481" s="843"/>
      <c r="V481" s="843"/>
      <c r="W481" s="843"/>
      <c r="X481" s="843"/>
      <c r="Y481" s="843"/>
      <c r="Z481" s="843"/>
    </row>
    <row r="482" spans="1:26" ht="15.75" customHeight="1">
      <c r="A482" s="843"/>
      <c r="B482" s="844"/>
      <c r="C482" s="845"/>
      <c r="D482" s="846"/>
      <c r="E482" s="843"/>
      <c r="F482" s="843"/>
      <c r="G482" s="843"/>
      <c r="H482" s="846"/>
      <c r="I482" s="846"/>
      <c r="J482" s="846"/>
      <c r="K482" s="847"/>
      <c r="L482" s="848"/>
      <c r="M482" s="843"/>
      <c r="N482" s="843"/>
      <c r="O482" s="843"/>
      <c r="P482" s="846"/>
      <c r="Q482" s="843"/>
      <c r="R482" s="843"/>
      <c r="S482" s="843"/>
      <c r="T482" s="843"/>
      <c r="U482" s="843"/>
      <c r="V482" s="843"/>
      <c r="W482" s="843"/>
      <c r="X482" s="843"/>
      <c r="Y482" s="843"/>
      <c r="Z482" s="843"/>
    </row>
    <row r="483" spans="1:26" ht="15.75" customHeight="1">
      <c r="A483" s="843"/>
      <c r="B483" s="844"/>
      <c r="C483" s="845"/>
      <c r="D483" s="846"/>
      <c r="E483" s="843"/>
      <c r="F483" s="843"/>
      <c r="G483" s="843"/>
      <c r="H483" s="846"/>
      <c r="I483" s="846"/>
      <c r="J483" s="846"/>
      <c r="K483" s="847"/>
      <c r="L483" s="848"/>
      <c r="M483" s="843"/>
      <c r="N483" s="843"/>
      <c r="O483" s="843"/>
      <c r="P483" s="846"/>
      <c r="Q483" s="843"/>
      <c r="R483" s="843"/>
      <c r="S483" s="843"/>
      <c r="T483" s="843"/>
      <c r="U483" s="843"/>
      <c r="V483" s="843"/>
      <c r="W483" s="843"/>
      <c r="X483" s="843"/>
      <c r="Y483" s="843"/>
      <c r="Z483" s="843"/>
    </row>
    <row r="484" spans="1:26" ht="15.75" customHeight="1">
      <c r="A484" s="843"/>
      <c r="B484" s="844"/>
      <c r="C484" s="845"/>
      <c r="D484" s="846"/>
      <c r="E484" s="843"/>
      <c r="F484" s="843"/>
      <c r="G484" s="843"/>
      <c r="H484" s="846"/>
      <c r="I484" s="846"/>
      <c r="J484" s="846"/>
      <c r="K484" s="847"/>
      <c r="L484" s="848"/>
      <c r="M484" s="843"/>
      <c r="N484" s="843"/>
      <c r="O484" s="843"/>
      <c r="P484" s="846"/>
      <c r="Q484" s="843"/>
      <c r="R484" s="843"/>
      <c r="S484" s="843"/>
      <c r="T484" s="843"/>
      <c r="U484" s="843"/>
      <c r="V484" s="843"/>
      <c r="W484" s="843"/>
      <c r="X484" s="843"/>
      <c r="Y484" s="843"/>
      <c r="Z484" s="843"/>
    </row>
    <row r="485" spans="1:26" ht="15.75" customHeight="1">
      <c r="A485" s="843"/>
      <c r="B485" s="844"/>
      <c r="C485" s="845"/>
      <c r="D485" s="846"/>
      <c r="E485" s="843"/>
      <c r="F485" s="843"/>
      <c r="G485" s="843"/>
      <c r="H485" s="846"/>
      <c r="I485" s="846"/>
      <c r="J485" s="846"/>
      <c r="K485" s="847"/>
      <c r="L485" s="848"/>
      <c r="M485" s="843"/>
      <c r="N485" s="843"/>
      <c r="O485" s="843"/>
      <c r="P485" s="846"/>
      <c r="Q485" s="843"/>
      <c r="R485" s="843"/>
      <c r="S485" s="843"/>
      <c r="T485" s="843"/>
      <c r="U485" s="843"/>
      <c r="V485" s="843"/>
      <c r="W485" s="843"/>
      <c r="X485" s="843"/>
      <c r="Y485" s="843"/>
      <c r="Z485" s="843"/>
    </row>
    <row r="486" spans="1:26" ht="15.75" customHeight="1">
      <c r="A486" s="843"/>
      <c r="B486" s="844"/>
      <c r="C486" s="845"/>
      <c r="D486" s="846"/>
      <c r="E486" s="843"/>
      <c r="F486" s="843"/>
      <c r="G486" s="843"/>
      <c r="H486" s="846"/>
      <c r="I486" s="846"/>
      <c r="J486" s="846"/>
      <c r="K486" s="847"/>
      <c r="L486" s="848"/>
      <c r="M486" s="843"/>
      <c r="N486" s="843"/>
      <c r="O486" s="843"/>
      <c r="P486" s="846"/>
      <c r="Q486" s="843"/>
      <c r="R486" s="843"/>
      <c r="S486" s="843"/>
      <c r="T486" s="843"/>
      <c r="U486" s="843"/>
      <c r="V486" s="843"/>
      <c r="W486" s="843"/>
      <c r="X486" s="843"/>
      <c r="Y486" s="843"/>
      <c r="Z486" s="843"/>
    </row>
    <row r="487" spans="1:26" ht="15.75" customHeight="1">
      <c r="A487" s="843"/>
      <c r="B487" s="844"/>
      <c r="C487" s="845"/>
      <c r="D487" s="846"/>
      <c r="E487" s="843"/>
      <c r="F487" s="843"/>
      <c r="G487" s="843"/>
      <c r="H487" s="846"/>
      <c r="I487" s="846"/>
      <c r="J487" s="846"/>
      <c r="K487" s="847"/>
      <c r="L487" s="848"/>
      <c r="M487" s="843"/>
      <c r="N487" s="843"/>
      <c r="O487" s="843"/>
      <c r="P487" s="846"/>
      <c r="Q487" s="843"/>
      <c r="R487" s="843"/>
      <c r="S487" s="843"/>
      <c r="T487" s="843"/>
      <c r="U487" s="843"/>
      <c r="V487" s="843"/>
      <c r="W487" s="843"/>
      <c r="X487" s="843"/>
      <c r="Y487" s="843"/>
      <c r="Z487" s="843"/>
    </row>
    <row r="488" spans="1:26" ht="15.75" customHeight="1">
      <c r="A488" s="843"/>
      <c r="B488" s="844"/>
      <c r="C488" s="845"/>
      <c r="D488" s="846"/>
      <c r="E488" s="843"/>
      <c r="F488" s="843"/>
      <c r="G488" s="843"/>
      <c r="H488" s="846"/>
      <c r="I488" s="846"/>
      <c r="J488" s="846"/>
      <c r="K488" s="847"/>
      <c r="L488" s="848"/>
      <c r="M488" s="843"/>
      <c r="N488" s="843"/>
      <c r="O488" s="843"/>
      <c r="P488" s="846"/>
      <c r="Q488" s="843"/>
      <c r="R488" s="843"/>
      <c r="S488" s="843"/>
      <c r="T488" s="843"/>
      <c r="U488" s="843"/>
      <c r="V488" s="843"/>
      <c r="W488" s="843"/>
      <c r="X488" s="843"/>
      <c r="Y488" s="843"/>
      <c r="Z488" s="843"/>
    </row>
    <row r="489" spans="1:26" ht="15.75" customHeight="1">
      <c r="A489" s="843"/>
      <c r="B489" s="844"/>
      <c r="C489" s="845"/>
      <c r="D489" s="846"/>
      <c r="E489" s="843"/>
      <c r="F489" s="843"/>
      <c r="G489" s="843"/>
      <c r="H489" s="846"/>
      <c r="I489" s="846"/>
      <c r="J489" s="846"/>
      <c r="K489" s="847"/>
      <c r="L489" s="848"/>
      <c r="M489" s="843"/>
      <c r="N489" s="843"/>
      <c r="O489" s="843"/>
      <c r="P489" s="846"/>
      <c r="Q489" s="843"/>
      <c r="R489" s="843"/>
      <c r="S489" s="843"/>
      <c r="T489" s="843"/>
      <c r="U489" s="843"/>
      <c r="V489" s="843"/>
      <c r="W489" s="843"/>
      <c r="X489" s="843"/>
      <c r="Y489" s="843"/>
      <c r="Z489" s="843"/>
    </row>
    <row r="490" spans="1:26" ht="15.75" customHeight="1">
      <c r="A490" s="843"/>
      <c r="B490" s="844"/>
      <c r="C490" s="845"/>
      <c r="D490" s="846"/>
      <c r="E490" s="843"/>
      <c r="F490" s="843"/>
      <c r="G490" s="843"/>
      <c r="H490" s="846"/>
      <c r="I490" s="846"/>
      <c r="J490" s="846"/>
      <c r="K490" s="847"/>
      <c r="L490" s="848"/>
      <c r="M490" s="843"/>
      <c r="N490" s="843"/>
      <c r="O490" s="843"/>
      <c r="P490" s="846"/>
      <c r="Q490" s="843"/>
      <c r="R490" s="843"/>
      <c r="S490" s="843"/>
      <c r="T490" s="843"/>
      <c r="U490" s="843"/>
      <c r="V490" s="843"/>
      <c r="W490" s="843"/>
      <c r="X490" s="843"/>
      <c r="Y490" s="843"/>
      <c r="Z490" s="843"/>
    </row>
    <row r="491" spans="1:26" ht="15.75" customHeight="1">
      <c r="A491" s="843"/>
      <c r="B491" s="844"/>
      <c r="C491" s="845"/>
      <c r="D491" s="846"/>
      <c r="E491" s="843"/>
      <c r="F491" s="843"/>
      <c r="G491" s="843"/>
      <c r="H491" s="846"/>
      <c r="I491" s="846"/>
      <c r="J491" s="846"/>
      <c r="K491" s="847"/>
      <c r="L491" s="848"/>
      <c r="M491" s="843"/>
      <c r="N491" s="843"/>
      <c r="O491" s="843"/>
      <c r="P491" s="846"/>
      <c r="Q491" s="843"/>
      <c r="R491" s="843"/>
      <c r="S491" s="843"/>
      <c r="T491" s="843"/>
      <c r="U491" s="843"/>
      <c r="V491" s="843"/>
      <c r="W491" s="843"/>
      <c r="X491" s="843"/>
      <c r="Y491" s="843"/>
      <c r="Z491" s="843"/>
    </row>
    <row r="492" spans="1:26" ht="15.75" customHeight="1">
      <c r="A492" s="843"/>
      <c r="B492" s="844"/>
      <c r="C492" s="845"/>
      <c r="D492" s="846"/>
      <c r="E492" s="843"/>
      <c r="F492" s="843"/>
      <c r="G492" s="843"/>
      <c r="H492" s="846"/>
      <c r="I492" s="846"/>
      <c r="J492" s="846"/>
      <c r="K492" s="847"/>
      <c r="L492" s="848"/>
      <c r="M492" s="843"/>
      <c r="N492" s="843"/>
      <c r="O492" s="843"/>
      <c r="P492" s="846"/>
      <c r="Q492" s="843"/>
      <c r="R492" s="843"/>
      <c r="S492" s="843"/>
      <c r="T492" s="843"/>
      <c r="U492" s="843"/>
      <c r="V492" s="843"/>
      <c r="W492" s="843"/>
      <c r="X492" s="843"/>
      <c r="Y492" s="843"/>
      <c r="Z492" s="843"/>
    </row>
    <row r="493" spans="1:26" ht="15.75" customHeight="1">
      <c r="A493" s="843"/>
      <c r="B493" s="844"/>
      <c r="C493" s="845"/>
      <c r="D493" s="846"/>
      <c r="E493" s="843"/>
      <c r="F493" s="843"/>
      <c r="G493" s="843"/>
      <c r="H493" s="846"/>
      <c r="I493" s="846"/>
      <c r="J493" s="846"/>
      <c r="K493" s="847"/>
      <c r="L493" s="848"/>
      <c r="M493" s="843"/>
      <c r="N493" s="843"/>
      <c r="O493" s="843"/>
      <c r="P493" s="846"/>
      <c r="Q493" s="843"/>
      <c r="R493" s="843"/>
      <c r="S493" s="843"/>
      <c r="T493" s="843"/>
      <c r="U493" s="843"/>
      <c r="V493" s="843"/>
      <c r="W493" s="843"/>
      <c r="X493" s="843"/>
      <c r="Y493" s="843"/>
      <c r="Z493" s="843"/>
    </row>
    <row r="494" spans="1:26" ht="15.75" customHeight="1">
      <c r="A494" s="843"/>
      <c r="B494" s="844"/>
      <c r="C494" s="845"/>
      <c r="D494" s="846"/>
      <c r="E494" s="843"/>
      <c r="F494" s="843"/>
      <c r="G494" s="843"/>
      <c r="H494" s="846"/>
      <c r="I494" s="846"/>
      <c r="J494" s="846"/>
      <c r="K494" s="847"/>
      <c r="L494" s="848"/>
      <c r="M494" s="843"/>
      <c r="N494" s="843"/>
      <c r="O494" s="843"/>
      <c r="P494" s="846"/>
      <c r="Q494" s="843"/>
      <c r="R494" s="843"/>
      <c r="S494" s="843"/>
      <c r="T494" s="843"/>
      <c r="U494" s="843"/>
      <c r="V494" s="843"/>
      <c r="W494" s="843"/>
      <c r="X494" s="843"/>
      <c r="Y494" s="843"/>
      <c r="Z494" s="843"/>
    </row>
    <row r="495" spans="1:26" ht="15.75" customHeight="1">
      <c r="A495" s="843"/>
      <c r="B495" s="844"/>
      <c r="C495" s="845"/>
      <c r="D495" s="846"/>
      <c r="E495" s="843"/>
      <c r="F495" s="843"/>
      <c r="G495" s="843"/>
      <c r="H495" s="846"/>
      <c r="I495" s="846"/>
      <c r="J495" s="846"/>
      <c r="K495" s="847"/>
      <c r="L495" s="848"/>
      <c r="M495" s="843"/>
      <c r="N495" s="843"/>
      <c r="O495" s="843"/>
      <c r="P495" s="846"/>
      <c r="Q495" s="843"/>
      <c r="R495" s="843"/>
      <c r="S495" s="843"/>
      <c r="T495" s="843"/>
      <c r="U495" s="843"/>
      <c r="V495" s="843"/>
      <c r="W495" s="843"/>
      <c r="X495" s="843"/>
      <c r="Y495" s="843"/>
      <c r="Z495" s="843"/>
    </row>
    <row r="496" spans="1:26" ht="15.75" customHeight="1">
      <c r="A496" s="843"/>
      <c r="B496" s="844"/>
      <c r="C496" s="845"/>
      <c r="D496" s="846"/>
      <c r="E496" s="843"/>
      <c r="F496" s="843"/>
      <c r="G496" s="843"/>
      <c r="H496" s="846"/>
      <c r="I496" s="846"/>
      <c r="J496" s="846"/>
      <c r="K496" s="847"/>
      <c r="L496" s="848"/>
      <c r="M496" s="843"/>
      <c r="N496" s="843"/>
      <c r="O496" s="843"/>
      <c r="P496" s="846"/>
      <c r="Q496" s="843"/>
      <c r="R496" s="843"/>
      <c r="S496" s="843"/>
      <c r="T496" s="843"/>
      <c r="U496" s="843"/>
      <c r="V496" s="843"/>
      <c r="W496" s="843"/>
      <c r="X496" s="843"/>
      <c r="Y496" s="843"/>
      <c r="Z496" s="843"/>
    </row>
    <row r="497" spans="1:26" ht="15.75" customHeight="1">
      <c r="A497" s="843"/>
      <c r="B497" s="844"/>
      <c r="C497" s="845"/>
      <c r="D497" s="846"/>
      <c r="E497" s="843"/>
      <c r="F497" s="843"/>
      <c r="G497" s="843"/>
      <c r="H497" s="846"/>
      <c r="I497" s="846"/>
      <c r="J497" s="846"/>
      <c r="K497" s="847"/>
      <c r="L497" s="848"/>
      <c r="M497" s="843"/>
      <c r="N497" s="843"/>
      <c r="O497" s="843"/>
      <c r="P497" s="846"/>
      <c r="Q497" s="843"/>
      <c r="R497" s="843"/>
      <c r="S497" s="843"/>
      <c r="T497" s="843"/>
      <c r="U497" s="843"/>
      <c r="V497" s="843"/>
      <c r="W497" s="843"/>
      <c r="X497" s="843"/>
      <c r="Y497" s="843"/>
      <c r="Z497" s="843"/>
    </row>
    <row r="498" spans="1:26" ht="15.75" customHeight="1">
      <c r="A498" s="843"/>
      <c r="B498" s="844"/>
      <c r="C498" s="845"/>
      <c r="D498" s="846"/>
      <c r="E498" s="843"/>
      <c r="F498" s="843"/>
      <c r="G498" s="843"/>
      <c r="H498" s="846"/>
      <c r="I498" s="846"/>
      <c r="J498" s="846"/>
      <c r="K498" s="847"/>
      <c r="L498" s="848"/>
      <c r="M498" s="843"/>
      <c r="N498" s="843"/>
      <c r="O498" s="843"/>
      <c r="P498" s="846"/>
      <c r="Q498" s="843"/>
      <c r="R498" s="843"/>
      <c r="S498" s="843"/>
      <c r="T498" s="843"/>
      <c r="U498" s="843"/>
      <c r="V498" s="843"/>
      <c r="W498" s="843"/>
      <c r="X498" s="843"/>
      <c r="Y498" s="843"/>
      <c r="Z498" s="843"/>
    </row>
    <row r="499" spans="1:26" ht="15.75" customHeight="1">
      <c r="A499" s="843"/>
      <c r="B499" s="844"/>
      <c r="C499" s="845"/>
      <c r="D499" s="846"/>
      <c r="E499" s="843"/>
      <c r="F499" s="843"/>
      <c r="G499" s="843"/>
      <c r="H499" s="846"/>
      <c r="I499" s="846"/>
      <c r="J499" s="846"/>
      <c r="K499" s="847"/>
      <c r="L499" s="848"/>
      <c r="M499" s="843"/>
      <c r="N499" s="843"/>
      <c r="O499" s="843"/>
      <c r="P499" s="846"/>
      <c r="Q499" s="843"/>
      <c r="R499" s="843"/>
      <c r="S499" s="843"/>
      <c r="T499" s="843"/>
      <c r="U499" s="843"/>
      <c r="V499" s="843"/>
      <c r="W499" s="843"/>
      <c r="X499" s="843"/>
      <c r="Y499" s="843"/>
      <c r="Z499" s="843"/>
    </row>
    <row r="500" spans="1:26" ht="15.75" customHeight="1">
      <c r="A500" s="843"/>
      <c r="B500" s="844"/>
      <c r="C500" s="845"/>
      <c r="D500" s="846"/>
      <c r="E500" s="843"/>
      <c r="F500" s="843"/>
      <c r="G500" s="843"/>
      <c r="H500" s="846"/>
      <c r="I500" s="846"/>
      <c r="J500" s="846"/>
      <c r="K500" s="847"/>
      <c r="L500" s="848"/>
      <c r="M500" s="843"/>
      <c r="N500" s="843"/>
      <c r="O500" s="843"/>
      <c r="P500" s="846"/>
      <c r="Q500" s="843"/>
      <c r="R500" s="843"/>
      <c r="S500" s="843"/>
      <c r="T500" s="843"/>
      <c r="U500" s="843"/>
      <c r="V500" s="843"/>
      <c r="W500" s="843"/>
      <c r="X500" s="843"/>
      <c r="Y500" s="843"/>
      <c r="Z500" s="843"/>
    </row>
    <row r="501" spans="1:26" ht="15.75" customHeight="1">
      <c r="A501" s="843"/>
      <c r="B501" s="844"/>
      <c r="C501" s="845"/>
      <c r="D501" s="846"/>
      <c r="E501" s="843"/>
      <c r="F501" s="843"/>
      <c r="G501" s="843"/>
      <c r="H501" s="846"/>
      <c r="I501" s="846"/>
      <c r="J501" s="846"/>
      <c r="K501" s="847"/>
      <c r="L501" s="848"/>
      <c r="M501" s="843"/>
      <c r="N501" s="843"/>
      <c r="O501" s="843"/>
      <c r="P501" s="846"/>
      <c r="Q501" s="843"/>
      <c r="R501" s="843"/>
      <c r="S501" s="843"/>
      <c r="T501" s="843"/>
      <c r="U501" s="843"/>
      <c r="V501" s="843"/>
      <c r="W501" s="843"/>
      <c r="X501" s="843"/>
      <c r="Y501" s="843"/>
      <c r="Z501" s="843"/>
    </row>
    <row r="502" spans="1:26" ht="15.75" customHeight="1">
      <c r="A502" s="843"/>
      <c r="B502" s="844"/>
      <c r="C502" s="845"/>
      <c r="D502" s="846"/>
      <c r="E502" s="843"/>
      <c r="F502" s="843"/>
      <c r="G502" s="843"/>
      <c r="H502" s="846"/>
      <c r="I502" s="846"/>
      <c r="J502" s="846"/>
      <c r="K502" s="847"/>
      <c r="L502" s="848"/>
      <c r="M502" s="843"/>
      <c r="N502" s="843"/>
      <c r="O502" s="843"/>
      <c r="P502" s="846"/>
      <c r="Q502" s="843"/>
      <c r="R502" s="843"/>
      <c r="S502" s="843"/>
      <c r="T502" s="843"/>
      <c r="U502" s="843"/>
      <c r="V502" s="843"/>
      <c r="W502" s="843"/>
      <c r="X502" s="843"/>
      <c r="Y502" s="843"/>
      <c r="Z502" s="843"/>
    </row>
    <row r="503" spans="1:26" ht="15.75" customHeight="1">
      <c r="A503" s="843"/>
      <c r="B503" s="844"/>
      <c r="C503" s="845"/>
      <c r="D503" s="846"/>
      <c r="E503" s="843"/>
      <c r="F503" s="843"/>
      <c r="G503" s="843"/>
      <c r="H503" s="846"/>
      <c r="I503" s="846"/>
      <c r="J503" s="846"/>
      <c r="K503" s="847"/>
      <c r="L503" s="848"/>
      <c r="M503" s="843"/>
      <c r="N503" s="843"/>
      <c r="O503" s="843"/>
      <c r="P503" s="846"/>
      <c r="Q503" s="843"/>
      <c r="R503" s="843"/>
      <c r="S503" s="843"/>
      <c r="T503" s="843"/>
      <c r="U503" s="843"/>
      <c r="V503" s="843"/>
      <c r="W503" s="843"/>
      <c r="X503" s="843"/>
      <c r="Y503" s="843"/>
      <c r="Z503" s="843"/>
    </row>
    <row r="504" spans="1:26" ht="15.75" customHeight="1">
      <c r="A504" s="843"/>
      <c r="B504" s="844"/>
      <c r="C504" s="845"/>
      <c r="D504" s="846"/>
      <c r="E504" s="843"/>
      <c r="F504" s="843"/>
      <c r="G504" s="843"/>
      <c r="H504" s="846"/>
      <c r="I504" s="846"/>
      <c r="J504" s="846"/>
      <c r="K504" s="847"/>
      <c r="L504" s="848"/>
      <c r="M504" s="843"/>
      <c r="N504" s="843"/>
      <c r="O504" s="843"/>
      <c r="P504" s="846"/>
      <c r="Q504" s="843"/>
      <c r="R504" s="843"/>
      <c r="S504" s="843"/>
      <c r="T504" s="843"/>
      <c r="U504" s="843"/>
      <c r="V504" s="843"/>
      <c r="W504" s="843"/>
      <c r="X504" s="843"/>
      <c r="Y504" s="843"/>
      <c r="Z504" s="843"/>
    </row>
    <row r="505" spans="1:26" ht="15.75" customHeight="1">
      <c r="A505" s="843"/>
      <c r="B505" s="844"/>
      <c r="C505" s="845"/>
      <c r="D505" s="846"/>
      <c r="E505" s="843"/>
      <c r="F505" s="843"/>
      <c r="G505" s="843"/>
      <c r="H505" s="846"/>
      <c r="I505" s="846"/>
      <c r="J505" s="846"/>
      <c r="K505" s="847"/>
      <c r="L505" s="848"/>
      <c r="M505" s="843"/>
      <c r="N505" s="843"/>
      <c r="O505" s="843"/>
      <c r="P505" s="846"/>
      <c r="Q505" s="843"/>
      <c r="R505" s="843"/>
      <c r="S505" s="843"/>
      <c r="T505" s="843"/>
      <c r="U505" s="843"/>
      <c r="V505" s="843"/>
      <c r="W505" s="843"/>
      <c r="X505" s="843"/>
      <c r="Y505" s="843"/>
      <c r="Z505" s="843"/>
    </row>
    <row r="506" spans="1:26" ht="15.75" customHeight="1">
      <c r="A506" s="843"/>
      <c r="B506" s="844"/>
      <c r="C506" s="845"/>
      <c r="D506" s="846"/>
      <c r="E506" s="843"/>
      <c r="F506" s="843"/>
      <c r="G506" s="843"/>
      <c r="H506" s="846"/>
      <c r="I506" s="846"/>
      <c r="J506" s="846"/>
      <c r="K506" s="847"/>
      <c r="L506" s="848"/>
      <c r="M506" s="843"/>
      <c r="N506" s="843"/>
      <c r="O506" s="843"/>
      <c r="P506" s="846"/>
      <c r="Q506" s="843"/>
      <c r="R506" s="843"/>
      <c r="S506" s="843"/>
      <c r="T506" s="843"/>
      <c r="U506" s="843"/>
      <c r="V506" s="843"/>
      <c r="W506" s="843"/>
      <c r="X506" s="843"/>
      <c r="Y506" s="843"/>
      <c r="Z506" s="843"/>
    </row>
    <row r="507" spans="1:26" ht="15.75" customHeight="1">
      <c r="A507" s="843"/>
      <c r="B507" s="844"/>
      <c r="C507" s="845"/>
      <c r="D507" s="846"/>
      <c r="E507" s="843"/>
      <c r="F507" s="843"/>
      <c r="G507" s="843"/>
      <c r="H507" s="846"/>
      <c r="I507" s="846"/>
      <c r="J507" s="846"/>
      <c r="K507" s="847"/>
      <c r="L507" s="848"/>
      <c r="M507" s="843"/>
      <c r="N507" s="843"/>
      <c r="O507" s="843"/>
      <c r="P507" s="846"/>
      <c r="Q507" s="843"/>
      <c r="R507" s="843"/>
      <c r="S507" s="843"/>
      <c r="T507" s="843"/>
      <c r="U507" s="843"/>
      <c r="V507" s="843"/>
      <c r="W507" s="843"/>
      <c r="X507" s="843"/>
      <c r="Y507" s="843"/>
      <c r="Z507" s="843"/>
    </row>
    <row r="508" spans="1:26" ht="15.75" customHeight="1">
      <c r="A508" s="843"/>
      <c r="B508" s="844"/>
      <c r="C508" s="845"/>
      <c r="D508" s="846"/>
      <c r="E508" s="843"/>
      <c r="F508" s="843"/>
      <c r="G508" s="843"/>
      <c r="H508" s="846"/>
      <c r="I508" s="846"/>
      <c r="J508" s="846"/>
      <c r="K508" s="847"/>
      <c r="L508" s="848"/>
      <c r="M508" s="843"/>
      <c r="N508" s="843"/>
      <c r="O508" s="843"/>
      <c r="P508" s="846"/>
      <c r="Q508" s="843"/>
      <c r="R508" s="843"/>
      <c r="S508" s="843"/>
      <c r="T508" s="843"/>
      <c r="U508" s="843"/>
      <c r="V508" s="843"/>
      <c r="W508" s="843"/>
      <c r="X508" s="843"/>
      <c r="Y508" s="843"/>
      <c r="Z508" s="843"/>
    </row>
    <row r="509" spans="1:26" ht="15.75" customHeight="1">
      <c r="A509" s="843"/>
      <c r="B509" s="844"/>
      <c r="C509" s="845"/>
      <c r="D509" s="846"/>
      <c r="E509" s="843"/>
      <c r="F509" s="843"/>
      <c r="G509" s="843"/>
      <c r="H509" s="846"/>
      <c r="I509" s="846"/>
      <c r="J509" s="846"/>
      <c r="K509" s="847"/>
      <c r="L509" s="848"/>
      <c r="M509" s="843"/>
      <c r="N509" s="843"/>
      <c r="O509" s="843"/>
      <c r="P509" s="846"/>
      <c r="Q509" s="843"/>
      <c r="R509" s="843"/>
      <c r="S509" s="843"/>
      <c r="T509" s="843"/>
      <c r="U509" s="843"/>
      <c r="V509" s="843"/>
      <c r="W509" s="843"/>
      <c r="X509" s="843"/>
      <c r="Y509" s="843"/>
      <c r="Z509" s="843"/>
    </row>
    <row r="510" spans="1:26" ht="15.75" customHeight="1">
      <c r="A510" s="843"/>
      <c r="B510" s="844"/>
      <c r="C510" s="845"/>
      <c r="D510" s="846"/>
      <c r="E510" s="843"/>
      <c r="F510" s="843"/>
      <c r="G510" s="843"/>
      <c r="H510" s="846"/>
      <c r="I510" s="846"/>
      <c r="J510" s="846"/>
      <c r="K510" s="847"/>
      <c r="L510" s="848"/>
      <c r="M510" s="843"/>
      <c r="N510" s="843"/>
      <c r="O510" s="843"/>
      <c r="P510" s="846"/>
      <c r="Q510" s="843"/>
      <c r="R510" s="843"/>
      <c r="S510" s="843"/>
      <c r="T510" s="843"/>
      <c r="U510" s="843"/>
      <c r="V510" s="843"/>
      <c r="W510" s="843"/>
      <c r="X510" s="843"/>
      <c r="Y510" s="843"/>
      <c r="Z510" s="843"/>
    </row>
    <row r="511" spans="1:26" ht="15.75" customHeight="1">
      <c r="A511" s="843"/>
      <c r="B511" s="844"/>
      <c r="C511" s="845"/>
      <c r="D511" s="846"/>
      <c r="E511" s="843"/>
      <c r="F511" s="843"/>
      <c r="G511" s="843"/>
      <c r="H511" s="846"/>
      <c r="I511" s="846"/>
      <c r="J511" s="846"/>
      <c r="K511" s="847"/>
      <c r="L511" s="848"/>
      <c r="M511" s="843"/>
      <c r="N511" s="843"/>
      <c r="O511" s="843"/>
      <c r="P511" s="846"/>
      <c r="Q511" s="843"/>
      <c r="R511" s="843"/>
      <c r="S511" s="843"/>
      <c r="T511" s="843"/>
      <c r="U511" s="843"/>
      <c r="V511" s="843"/>
      <c r="W511" s="843"/>
      <c r="X511" s="843"/>
      <c r="Y511" s="843"/>
      <c r="Z511" s="843"/>
    </row>
    <row r="512" spans="1:26" ht="15.75" customHeight="1">
      <c r="A512" s="843"/>
      <c r="B512" s="844"/>
      <c r="C512" s="845"/>
      <c r="D512" s="846"/>
      <c r="E512" s="843"/>
      <c r="F512" s="843"/>
      <c r="G512" s="843"/>
      <c r="H512" s="846"/>
      <c r="I512" s="846"/>
      <c r="J512" s="846"/>
      <c r="K512" s="847"/>
      <c r="L512" s="848"/>
      <c r="M512" s="843"/>
      <c r="N512" s="843"/>
      <c r="O512" s="843"/>
      <c r="P512" s="846"/>
      <c r="Q512" s="843"/>
      <c r="R512" s="843"/>
      <c r="S512" s="843"/>
      <c r="T512" s="843"/>
      <c r="U512" s="843"/>
      <c r="V512" s="843"/>
      <c r="W512" s="843"/>
      <c r="X512" s="843"/>
      <c r="Y512" s="843"/>
      <c r="Z512" s="843"/>
    </row>
    <row r="513" spans="1:26" ht="15.75" customHeight="1">
      <c r="A513" s="843"/>
      <c r="B513" s="844"/>
      <c r="C513" s="845"/>
      <c r="D513" s="846"/>
      <c r="E513" s="843"/>
      <c r="F513" s="843"/>
      <c r="G513" s="843"/>
      <c r="H513" s="846"/>
      <c r="I513" s="846"/>
      <c r="J513" s="846"/>
      <c r="K513" s="847"/>
      <c r="L513" s="848"/>
      <c r="M513" s="843"/>
      <c r="N513" s="843"/>
      <c r="O513" s="843"/>
      <c r="P513" s="846"/>
      <c r="Q513" s="843"/>
      <c r="R513" s="843"/>
      <c r="S513" s="843"/>
      <c r="T513" s="843"/>
      <c r="U513" s="843"/>
      <c r="V513" s="843"/>
      <c r="W513" s="843"/>
      <c r="X513" s="843"/>
      <c r="Y513" s="843"/>
      <c r="Z513" s="843"/>
    </row>
    <row r="514" spans="1:26" ht="15.75" customHeight="1">
      <c r="A514" s="843"/>
      <c r="B514" s="844"/>
      <c r="C514" s="845"/>
      <c r="D514" s="846"/>
      <c r="E514" s="843"/>
      <c r="F514" s="843"/>
      <c r="G514" s="843"/>
      <c r="H514" s="846"/>
      <c r="I514" s="846"/>
      <c r="J514" s="846"/>
      <c r="K514" s="847"/>
      <c r="L514" s="848"/>
      <c r="M514" s="843"/>
      <c r="N514" s="843"/>
      <c r="O514" s="843"/>
      <c r="P514" s="846"/>
      <c r="Q514" s="843"/>
      <c r="R514" s="843"/>
      <c r="S514" s="843"/>
      <c r="T514" s="843"/>
      <c r="U514" s="843"/>
      <c r="V514" s="843"/>
      <c r="W514" s="843"/>
      <c r="X514" s="843"/>
      <c r="Y514" s="843"/>
      <c r="Z514" s="843"/>
    </row>
    <row r="515" spans="1:26" ht="15.75" customHeight="1">
      <c r="A515" s="843"/>
      <c r="B515" s="844"/>
      <c r="C515" s="845"/>
      <c r="D515" s="846"/>
      <c r="E515" s="843"/>
      <c r="F515" s="843"/>
      <c r="G515" s="843"/>
      <c r="H515" s="846"/>
      <c r="I515" s="846"/>
      <c r="J515" s="846"/>
      <c r="K515" s="847"/>
      <c r="L515" s="848"/>
      <c r="M515" s="843"/>
      <c r="N515" s="843"/>
      <c r="O515" s="843"/>
      <c r="P515" s="846"/>
      <c r="Q515" s="843"/>
      <c r="R515" s="843"/>
      <c r="S515" s="843"/>
      <c r="T515" s="843"/>
      <c r="U515" s="843"/>
      <c r="V515" s="843"/>
      <c r="W515" s="843"/>
      <c r="X515" s="843"/>
      <c r="Y515" s="843"/>
      <c r="Z515" s="843"/>
    </row>
    <row r="516" spans="1:26" ht="15.75" customHeight="1">
      <c r="A516" s="843"/>
      <c r="B516" s="844"/>
      <c r="C516" s="845"/>
      <c r="D516" s="846"/>
      <c r="E516" s="843"/>
      <c r="F516" s="843"/>
      <c r="G516" s="843"/>
      <c r="H516" s="846"/>
      <c r="I516" s="846"/>
      <c r="J516" s="846"/>
      <c r="K516" s="847"/>
      <c r="L516" s="848"/>
      <c r="M516" s="843"/>
      <c r="N516" s="843"/>
      <c r="O516" s="843"/>
      <c r="P516" s="846"/>
      <c r="Q516" s="843"/>
      <c r="R516" s="843"/>
      <c r="S516" s="843"/>
      <c r="T516" s="843"/>
      <c r="U516" s="843"/>
      <c r="V516" s="843"/>
      <c r="W516" s="843"/>
      <c r="X516" s="843"/>
      <c r="Y516" s="843"/>
      <c r="Z516" s="843"/>
    </row>
    <row r="517" spans="1:26" ht="15.75" customHeight="1">
      <c r="A517" s="843"/>
      <c r="B517" s="844"/>
      <c r="C517" s="845"/>
      <c r="D517" s="846"/>
      <c r="E517" s="843"/>
      <c r="F517" s="843"/>
      <c r="G517" s="843"/>
      <c r="H517" s="846"/>
      <c r="I517" s="846"/>
      <c r="J517" s="846"/>
      <c r="K517" s="847"/>
      <c r="L517" s="848"/>
      <c r="M517" s="843"/>
      <c r="N517" s="843"/>
      <c r="O517" s="843"/>
      <c r="P517" s="846"/>
      <c r="Q517" s="843"/>
      <c r="R517" s="843"/>
      <c r="S517" s="843"/>
      <c r="T517" s="843"/>
      <c r="U517" s="843"/>
      <c r="V517" s="843"/>
      <c r="W517" s="843"/>
      <c r="X517" s="843"/>
      <c r="Y517" s="843"/>
      <c r="Z517" s="843"/>
    </row>
    <row r="518" spans="1:26" ht="15.75" customHeight="1">
      <c r="A518" s="843"/>
      <c r="B518" s="844"/>
      <c r="C518" s="845"/>
      <c r="D518" s="846"/>
      <c r="E518" s="843"/>
      <c r="F518" s="843"/>
      <c r="G518" s="843"/>
      <c r="H518" s="846"/>
      <c r="I518" s="846"/>
      <c r="J518" s="846"/>
      <c r="K518" s="847"/>
      <c r="L518" s="848"/>
      <c r="M518" s="843"/>
      <c r="N518" s="843"/>
      <c r="O518" s="843"/>
      <c r="P518" s="846"/>
      <c r="Q518" s="843"/>
      <c r="R518" s="843"/>
      <c r="S518" s="843"/>
      <c r="T518" s="843"/>
      <c r="U518" s="843"/>
      <c r="V518" s="843"/>
      <c r="W518" s="843"/>
      <c r="X518" s="843"/>
      <c r="Y518" s="843"/>
      <c r="Z518" s="843"/>
    </row>
    <row r="519" spans="1:26" ht="15.75" customHeight="1">
      <c r="A519" s="843"/>
      <c r="B519" s="844"/>
      <c r="C519" s="845"/>
      <c r="D519" s="846"/>
      <c r="E519" s="843"/>
      <c r="F519" s="843"/>
      <c r="G519" s="843"/>
      <c r="H519" s="846"/>
      <c r="I519" s="846"/>
      <c r="J519" s="846"/>
      <c r="K519" s="847"/>
      <c r="L519" s="848"/>
      <c r="M519" s="843"/>
      <c r="N519" s="843"/>
      <c r="O519" s="843"/>
      <c r="P519" s="846"/>
      <c r="Q519" s="843"/>
      <c r="R519" s="843"/>
      <c r="S519" s="843"/>
      <c r="T519" s="843"/>
      <c r="U519" s="843"/>
      <c r="V519" s="843"/>
      <c r="W519" s="843"/>
      <c r="X519" s="843"/>
      <c r="Y519" s="843"/>
      <c r="Z519" s="843"/>
    </row>
    <row r="520" spans="1:26" ht="15.75" customHeight="1">
      <c r="A520" s="843"/>
      <c r="B520" s="844"/>
      <c r="C520" s="845"/>
      <c r="D520" s="846"/>
      <c r="E520" s="843"/>
      <c r="F520" s="843"/>
      <c r="G520" s="843"/>
      <c r="H520" s="846"/>
      <c r="I520" s="846"/>
      <c r="J520" s="846"/>
      <c r="K520" s="847"/>
      <c r="L520" s="848"/>
      <c r="M520" s="843"/>
      <c r="N520" s="843"/>
      <c r="O520" s="843"/>
      <c r="P520" s="846"/>
      <c r="Q520" s="843"/>
      <c r="R520" s="843"/>
      <c r="S520" s="843"/>
      <c r="T520" s="843"/>
      <c r="U520" s="843"/>
      <c r="V520" s="843"/>
      <c r="W520" s="843"/>
      <c r="X520" s="843"/>
      <c r="Y520" s="843"/>
      <c r="Z520" s="843"/>
    </row>
    <row r="521" spans="1:26" ht="15.75" customHeight="1">
      <c r="A521" s="843"/>
      <c r="B521" s="844"/>
      <c r="C521" s="845"/>
      <c r="D521" s="846"/>
      <c r="E521" s="843"/>
      <c r="F521" s="843"/>
      <c r="G521" s="843"/>
      <c r="H521" s="846"/>
      <c r="I521" s="846"/>
      <c r="J521" s="846"/>
      <c r="K521" s="847"/>
      <c r="L521" s="848"/>
      <c r="M521" s="843"/>
      <c r="N521" s="843"/>
      <c r="O521" s="843"/>
      <c r="P521" s="846"/>
      <c r="Q521" s="843"/>
      <c r="R521" s="843"/>
      <c r="S521" s="843"/>
      <c r="T521" s="843"/>
      <c r="U521" s="843"/>
      <c r="V521" s="843"/>
      <c r="W521" s="843"/>
      <c r="X521" s="843"/>
      <c r="Y521" s="843"/>
      <c r="Z521" s="843"/>
    </row>
    <row r="522" spans="1:26" ht="15.75" customHeight="1">
      <c r="A522" s="843"/>
      <c r="B522" s="844"/>
      <c r="C522" s="845"/>
      <c r="D522" s="846"/>
      <c r="E522" s="843"/>
      <c r="F522" s="843"/>
      <c r="G522" s="843"/>
      <c r="H522" s="846"/>
      <c r="I522" s="846"/>
      <c r="J522" s="846"/>
      <c r="K522" s="847"/>
      <c r="L522" s="848"/>
      <c r="M522" s="843"/>
      <c r="N522" s="843"/>
      <c r="O522" s="843"/>
      <c r="P522" s="846"/>
      <c r="Q522" s="843"/>
      <c r="R522" s="843"/>
      <c r="S522" s="843"/>
      <c r="T522" s="843"/>
      <c r="U522" s="843"/>
      <c r="V522" s="843"/>
      <c r="W522" s="843"/>
      <c r="X522" s="843"/>
      <c r="Y522" s="843"/>
      <c r="Z522" s="843"/>
    </row>
    <row r="523" spans="1:26" ht="15.75" customHeight="1">
      <c r="A523" s="843"/>
      <c r="B523" s="844"/>
      <c r="C523" s="845"/>
      <c r="D523" s="846"/>
      <c r="E523" s="843"/>
      <c r="F523" s="843"/>
      <c r="G523" s="843"/>
      <c r="H523" s="846"/>
      <c r="I523" s="846"/>
      <c r="J523" s="846"/>
      <c r="K523" s="847"/>
      <c r="L523" s="848"/>
      <c r="M523" s="843"/>
      <c r="N523" s="843"/>
      <c r="O523" s="843"/>
      <c r="P523" s="846"/>
      <c r="Q523" s="843"/>
      <c r="R523" s="843"/>
      <c r="S523" s="843"/>
      <c r="T523" s="843"/>
      <c r="U523" s="843"/>
      <c r="V523" s="843"/>
      <c r="W523" s="843"/>
      <c r="X523" s="843"/>
      <c r="Y523" s="843"/>
      <c r="Z523" s="843"/>
    </row>
    <row r="524" spans="1:26" ht="15.75" customHeight="1">
      <c r="A524" s="843"/>
      <c r="B524" s="844"/>
      <c r="C524" s="845"/>
      <c r="D524" s="846"/>
      <c r="E524" s="843"/>
      <c r="F524" s="843"/>
      <c r="G524" s="843"/>
      <c r="H524" s="846"/>
      <c r="I524" s="846"/>
      <c r="J524" s="846"/>
      <c r="K524" s="847"/>
      <c r="L524" s="848"/>
      <c r="M524" s="843"/>
      <c r="N524" s="843"/>
      <c r="O524" s="843"/>
      <c r="P524" s="846"/>
      <c r="Q524" s="843"/>
      <c r="R524" s="843"/>
      <c r="S524" s="843"/>
      <c r="T524" s="843"/>
      <c r="U524" s="843"/>
      <c r="V524" s="843"/>
      <c r="W524" s="843"/>
      <c r="X524" s="843"/>
      <c r="Y524" s="843"/>
      <c r="Z524" s="843"/>
    </row>
    <row r="525" spans="1:26" ht="15.75" customHeight="1">
      <c r="A525" s="843"/>
      <c r="B525" s="844"/>
      <c r="C525" s="845"/>
      <c r="D525" s="846"/>
      <c r="E525" s="843"/>
      <c r="F525" s="843"/>
      <c r="G525" s="843"/>
      <c r="H525" s="846"/>
      <c r="I525" s="846"/>
      <c r="J525" s="846"/>
      <c r="K525" s="847"/>
      <c r="L525" s="848"/>
      <c r="M525" s="843"/>
      <c r="N525" s="843"/>
      <c r="O525" s="843"/>
      <c r="P525" s="846"/>
      <c r="Q525" s="843"/>
      <c r="R525" s="843"/>
      <c r="S525" s="843"/>
      <c r="T525" s="843"/>
      <c r="U525" s="843"/>
      <c r="V525" s="843"/>
      <c r="W525" s="843"/>
      <c r="X525" s="843"/>
      <c r="Y525" s="843"/>
      <c r="Z525" s="843"/>
    </row>
    <row r="526" spans="1:26" ht="15.75" customHeight="1">
      <c r="A526" s="843"/>
      <c r="B526" s="844"/>
      <c r="C526" s="845"/>
      <c r="D526" s="846"/>
      <c r="E526" s="843"/>
      <c r="F526" s="843"/>
      <c r="G526" s="843"/>
      <c r="H526" s="846"/>
      <c r="I526" s="846"/>
      <c r="J526" s="846"/>
      <c r="K526" s="847"/>
      <c r="L526" s="848"/>
      <c r="M526" s="843"/>
      <c r="N526" s="843"/>
      <c r="O526" s="843"/>
      <c r="P526" s="846"/>
      <c r="Q526" s="843"/>
      <c r="R526" s="843"/>
      <c r="S526" s="843"/>
      <c r="T526" s="843"/>
      <c r="U526" s="843"/>
      <c r="V526" s="843"/>
      <c r="W526" s="843"/>
      <c r="X526" s="843"/>
      <c r="Y526" s="843"/>
      <c r="Z526" s="843"/>
    </row>
    <row r="527" spans="1:26" ht="15.75" customHeight="1">
      <c r="A527" s="843"/>
      <c r="B527" s="844"/>
      <c r="C527" s="845"/>
      <c r="D527" s="846"/>
      <c r="E527" s="843"/>
      <c r="F527" s="843"/>
      <c r="G527" s="843"/>
      <c r="H527" s="846"/>
      <c r="I527" s="846"/>
      <c r="J527" s="846"/>
      <c r="K527" s="847"/>
      <c r="L527" s="848"/>
      <c r="M527" s="843"/>
      <c r="N527" s="843"/>
      <c r="O527" s="843"/>
      <c r="P527" s="846"/>
      <c r="Q527" s="843"/>
      <c r="R527" s="843"/>
      <c r="S527" s="843"/>
      <c r="T527" s="843"/>
      <c r="U527" s="843"/>
      <c r="V527" s="843"/>
      <c r="W527" s="843"/>
      <c r="X527" s="843"/>
      <c r="Y527" s="843"/>
      <c r="Z527" s="843"/>
    </row>
    <row r="528" spans="1:26" ht="15.75" customHeight="1">
      <c r="A528" s="843"/>
      <c r="B528" s="844"/>
      <c r="C528" s="845"/>
      <c r="D528" s="846"/>
      <c r="E528" s="843"/>
      <c r="F528" s="843"/>
      <c r="G528" s="843"/>
      <c r="H528" s="846"/>
      <c r="I528" s="846"/>
      <c r="J528" s="846"/>
      <c r="K528" s="847"/>
      <c r="L528" s="848"/>
      <c r="M528" s="843"/>
      <c r="N528" s="843"/>
      <c r="O528" s="843"/>
      <c r="P528" s="846"/>
      <c r="Q528" s="843"/>
      <c r="R528" s="843"/>
      <c r="S528" s="843"/>
      <c r="T528" s="843"/>
      <c r="U528" s="843"/>
      <c r="V528" s="843"/>
      <c r="W528" s="843"/>
      <c r="X528" s="843"/>
      <c r="Y528" s="843"/>
      <c r="Z528" s="843"/>
    </row>
    <row r="529" spans="1:26" ht="15.75" customHeight="1">
      <c r="A529" s="843"/>
      <c r="B529" s="844"/>
      <c r="C529" s="845"/>
      <c r="D529" s="846"/>
      <c r="E529" s="843"/>
      <c r="F529" s="843"/>
      <c r="G529" s="843"/>
      <c r="H529" s="846"/>
      <c r="I529" s="846"/>
      <c r="J529" s="846"/>
      <c r="K529" s="847"/>
      <c r="L529" s="848"/>
      <c r="M529" s="843"/>
      <c r="N529" s="843"/>
      <c r="O529" s="843"/>
      <c r="P529" s="846"/>
      <c r="Q529" s="843"/>
      <c r="R529" s="843"/>
      <c r="S529" s="843"/>
      <c r="T529" s="843"/>
      <c r="U529" s="843"/>
      <c r="V529" s="843"/>
      <c r="W529" s="843"/>
      <c r="X529" s="843"/>
      <c r="Y529" s="843"/>
      <c r="Z529" s="843"/>
    </row>
    <row r="530" spans="1:26" ht="15.75" customHeight="1">
      <c r="A530" s="843"/>
      <c r="B530" s="844"/>
      <c r="C530" s="845"/>
      <c r="D530" s="846"/>
      <c r="E530" s="843"/>
      <c r="F530" s="843"/>
      <c r="G530" s="843"/>
      <c r="H530" s="846"/>
      <c r="I530" s="846"/>
      <c r="J530" s="846"/>
      <c r="K530" s="847"/>
      <c r="L530" s="848"/>
      <c r="M530" s="843"/>
      <c r="N530" s="843"/>
      <c r="O530" s="843"/>
      <c r="P530" s="846"/>
      <c r="Q530" s="843"/>
      <c r="R530" s="843"/>
      <c r="S530" s="843"/>
      <c r="T530" s="843"/>
      <c r="U530" s="843"/>
      <c r="V530" s="843"/>
      <c r="W530" s="843"/>
      <c r="X530" s="843"/>
      <c r="Y530" s="843"/>
      <c r="Z530" s="843"/>
    </row>
    <row r="531" spans="1:26" ht="15.75" customHeight="1">
      <c r="A531" s="843"/>
      <c r="B531" s="844"/>
      <c r="C531" s="845"/>
      <c r="D531" s="846"/>
      <c r="E531" s="843"/>
      <c r="F531" s="843"/>
      <c r="G531" s="843"/>
      <c r="H531" s="846"/>
      <c r="I531" s="846"/>
      <c r="J531" s="846"/>
      <c r="K531" s="847"/>
      <c r="L531" s="848"/>
      <c r="M531" s="843"/>
      <c r="N531" s="843"/>
      <c r="O531" s="843"/>
      <c r="P531" s="846"/>
      <c r="Q531" s="843"/>
      <c r="R531" s="843"/>
      <c r="S531" s="843"/>
      <c r="T531" s="843"/>
      <c r="U531" s="843"/>
      <c r="V531" s="843"/>
      <c r="W531" s="843"/>
      <c r="X531" s="843"/>
      <c r="Y531" s="843"/>
      <c r="Z531" s="843"/>
    </row>
    <row r="532" spans="1:26" ht="15.75" customHeight="1">
      <c r="A532" s="843"/>
      <c r="B532" s="844"/>
      <c r="C532" s="845"/>
      <c r="D532" s="846"/>
      <c r="E532" s="843"/>
      <c r="F532" s="843"/>
      <c r="G532" s="843"/>
      <c r="H532" s="846"/>
      <c r="I532" s="846"/>
      <c r="J532" s="846"/>
      <c r="K532" s="847"/>
      <c r="L532" s="848"/>
      <c r="M532" s="843"/>
      <c r="N532" s="843"/>
      <c r="O532" s="843"/>
      <c r="P532" s="846"/>
      <c r="Q532" s="843"/>
      <c r="R532" s="843"/>
      <c r="S532" s="843"/>
      <c r="T532" s="843"/>
      <c r="U532" s="843"/>
      <c r="V532" s="843"/>
      <c r="W532" s="843"/>
      <c r="X532" s="843"/>
      <c r="Y532" s="843"/>
      <c r="Z532" s="843"/>
    </row>
    <row r="533" spans="1:26" ht="15.75" customHeight="1">
      <c r="A533" s="843"/>
      <c r="B533" s="844"/>
      <c r="C533" s="845"/>
      <c r="D533" s="846"/>
      <c r="E533" s="843"/>
      <c r="F533" s="843"/>
      <c r="G533" s="843"/>
      <c r="H533" s="846"/>
      <c r="I533" s="846"/>
      <c r="J533" s="846"/>
      <c r="K533" s="847"/>
      <c r="L533" s="848"/>
      <c r="M533" s="843"/>
      <c r="N533" s="843"/>
      <c r="O533" s="843"/>
      <c r="P533" s="846"/>
      <c r="Q533" s="843"/>
      <c r="R533" s="843"/>
      <c r="S533" s="843"/>
      <c r="T533" s="843"/>
      <c r="U533" s="843"/>
      <c r="V533" s="843"/>
      <c r="W533" s="843"/>
      <c r="X533" s="843"/>
      <c r="Y533" s="843"/>
      <c r="Z533" s="843"/>
    </row>
    <row r="534" spans="1:26" ht="15.75" customHeight="1">
      <c r="A534" s="843"/>
      <c r="B534" s="844"/>
      <c r="C534" s="845"/>
      <c r="D534" s="846"/>
      <c r="E534" s="843"/>
      <c r="F534" s="843"/>
      <c r="G534" s="843"/>
      <c r="H534" s="846"/>
      <c r="I534" s="846"/>
      <c r="J534" s="846"/>
      <c r="K534" s="847"/>
      <c r="L534" s="848"/>
      <c r="M534" s="843"/>
      <c r="N534" s="843"/>
      <c r="O534" s="843"/>
      <c r="P534" s="846"/>
      <c r="Q534" s="843"/>
      <c r="R534" s="843"/>
      <c r="S534" s="843"/>
      <c r="T534" s="843"/>
      <c r="U534" s="843"/>
      <c r="V534" s="843"/>
      <c r="W534" s="843"/>
      <c r="X534" s="843"/>
      <c r="Y534" s="843"/>
      <c r="Z534" s="843"/>
    </row>
    <row r="535" spans="1:26" ht="15.75" customHeight="1">
      <c r="A535" s="843"/>
      <c r="B535" s="844"/>
      <c r="C535" s="845"/>
      <c r="D535" s="846"/>
      <c r="E535" s="843"/>
      <c r="F535" s="843"/>
      <c r="G535" s="843"/>
      <c r="H535" s="846"/>
      <c r="I535" s="846"/>
      <c r="J535" s="846"/>
      <c r="K535" s="847"/>
      <c r="L535" s="848"/>
      <c r="M535" s="843"/>
      <c r="N535" s="843"/>
      <c r="O535" s="843"/>
      <c r="P535" s="846"/>
      <c r="Q535" s="843"/>
      <c r="R535" s="843"/>
      <c r="S535" s="843"/>
      <c r="T535" s="843"/>
      <c r="U535" s="843"/>
      <c r="V535" s="843"/>
      <c r="W535" s="843"/>
      <c r="X535" s="843"/>
      <c r="Y535" s="843"/>
      <c r="Z535" s="843"/>
    </row>
    <row r="536" spans="1:26" ht="15.75" customHeight="1">
      <c r="A536" s="843"/>
      <c r="B536" s="844"/>
      <c r="C536" s="845"/>
      <c r="D536" s="846"/>
      <c r="E536" s="843"/>
      <c r="F536" s="843"/>
      <c r="G536" s="843"/>
      <c r="H536" s="846"/>
      <c r="I536" s="846"/>
      <c r="J536" s="846"/>
      <c r="K536" s="847"/>
      <c r="L536" s="848"/>
      <c r="M536" s="843"/>
      <c r="N536" s="843"/>
      <c r="O536" s="843"/>
      <c r="P536" s="846"/>
      <c r="Q536" s="843"/>
      <c r="R536" s="843"/>
      <c r="S536" s="843"/>
      <c r="T536" s="843"/>
      <c r="U536" s="843"/>
      <c r="V536" s="843"/>
      <c r="W536" s="843"/>
      <c r="X536" s="843"/>
      <c r="Y536" s="843"/>
      <c r="Z536" s="843"/>
    </row>
    <row r="537" spans="1:26" ht="15.75" customHeight="1">
      <c r="A537" s="843"/>
      <c r="B537" s="844"/>
      <c r="C537" s="845"/>
      <c r="D537" s="846"/>
      <c r="E537" s="843"/>
      <c r="F537" s="843"/>
      <c r="G537" s="843"/>
      <c r="H537" s="846"/>
      <c r="I537" s="846"/>
      <c r="J537" s="846"/>
      <c r="K537" s="847"/>
      <c r="L537" s="848"/>
      <c r="M537" s="843"/>
      <c r="N537" s="843"/>
      <c r="O537" s="843"/>
      <c r="P537" s="846"/>
      <c r="Q537" s="843"/>
      <c r="R537" s="843"/>
      <c r="S537" s="843"/>
      <c r="T537" s="843"/>
      <c r="U537" s="843"/>
      <c r="V537" s="843"/>
      <c r="W537" s="843"/>
      <c r="X537" s="843"/>
      <c r="Y537" s="843"/>
      <c r="Z537" s="843"/>
    </row>
    <row r="538" spans="1:26" ht="15.75" customHeight="1">
      <c r="A538" s="843"/>
      <c r="B538" s="844"/>
      <c r="C538" s="845"/>
      <c r="D538" s="846"/>
      <c r="E538" s="843"/>
      <c r="F538" s="843"/>
      <c r="G538" s="843"/>
      <c r="H538" s="846"/>
      <c r="I538" s="846"/>
      <c r="J538" s="846"/>
      <c r="K538" s="847"/>
      <c r="L538" s="848"/>
      <c r="M538" s="843"/>
      <c r="N538" s="843"/>
      <c r="O538" s="843"/>
      <c r="P538" s="846"/>
      <c r="Q538" s="843"/>
      <c r="R538" s="843"/>
      <c r="S538" s="843"/>
      <c r="T538" s="843"/>
      <c r="U538" s="843"/>
      <c r="V538" s="843"/>
      <c r="W538" s="843"/>
      <c r="X538" s="843"/>
      <c r="Y538" s="843"/>
      <c r="Z538" s="843"/>
    </row>
    <row r="539" spans="1:26" ht="15.75" customHeight="1">
      <c r="A539" s="843"/>
      <c r="B539" s="844"/>
      <c r="C539" s="845"/>
      <c r="D539" s="846"/>
      <c r="E539" s="843"/>
      <c r="F539" s="843"/>
      <c r="G539" s="843"/>
      <c r="H539" s="846"/>
      <c r="I539" s="846"/>
      <c r="J539" s="846"/>
      <c r="K539" s="847"/>
      <c r="L539" s="848"/>
      <c r="M539" s="843"/>
      <c r="N539" s="843"/>
      <c r="O539" s="843"/>
      <c r="P539" s="846"/>
      <c r="Q539" s="843"/>
      <c r="R539" s="843"/>
      <c r="S539" s="843"/>
      <c r="T539" s="843"/>
      <c r="U539" s="843"/>
      <c r="V539" s="843"/>
      <c r="W539" s="843"/>
      <c r="X539" s="843"/>
      <c r="Y539" s="843"/>
      <c r="Z539" s="843"/>
    </row>
    <row r="540" spans="1:26" ht="15.75" customHeight="1">
      <c r="A540" s="843"/>
      <c r="B540" s="844"/>
      <c r="C540" s="845"/>
      <c r="D540" s="846"/>
      <c r="E540" s="843"/>
      <c r="F540" s="843"/>
      <c r="G540" s="843"/>
      <c r="H540" s="846"/>
      <c r="I540" s="846"/>
      <c r="J540" s="846"/>
      <c r="K540" s="847"/>
      <c r="L540" s="848"/>
      <c r="M540" s="843"/>
      <c r="N540" s="843"/>
      <c r="O540" s="843"/>
      <c r="P540" s="846"/>
      <c r="Q540" s="843"/>
      <c r="R540" s="843"/>
      <c r="S540" s="843"/>
      <c r="T540" s="843"/>
      <c r="U540" s="843"/>
      <c r="V540" s="843"/>
      <c r="W540" s="843"/>
      <c r="X540" s="843"/>
      <c r="Y540" s="843"/>
      <c r="Z540" s="843"/>
    </row>
    <row r="541" spans="1:26" ht="15.75" customHeight="1">
      <c r="A541" s="843"/>
      <c r="B541" s="844"/>
      <c r="C541" s="845"/>
      <c r="D541" s="846"/>
      <c r="E541" s="843"/>
      <c r="F541" s="843"/>
      <c r="G541" s="843"/>
      <c r="H541" s="846"/>
      <c r="I541" s="846"/>
      <c r="J541" s="846"/>
      <c r="K541" s="847"/>
      <c r="L541" s="848"/>
      <c r="M541" s="843"/>
      <c r="N541" s="843"/>
      <c r="O541" s="843"/>
      <c r="P541" s="846"/>
      <c r="Q541" s="843"/>
      <c r="R541" s="843"/>
      <c r="S541" s="843"/>
      <c r="T541" s="843"/>
      <c r="U541" s="843"/>
      <c r="V541" s="843"/>
      <c r="W541" s="843"/>
      <c r="X541" s="843"/>
      <c r="Y541" s="843"/>
      <c r="Z541" s="843"/>
    </row>
    <row r="542" spans="1:26" ht="15.75" customHeight="1">
      <c r="A542" s="843"/>
      <c r="B542" s="844"/>
      <c r="C542" s="845"/>
      <c r="D542" s="846"/>
      <c r="E542" s="843"/>
      <c r="F542" s="843"/>
      <c r="G542" s="843"/>
      <c r="H542" s="846"/>
      <c r="I542" s="846"/>
      <c r="J542" s="846"/>
      <c r="K542" s="847"/>
      <c r="L542" s="848"/>
      <c r="M542" s="843"/>
      <c r="N542" s="843"/>
      <c r="O542" s="843"/>
      <c r="P542" s="846"/>
      <c r="Q542" s="843"/>
      <c r="R542" s="843"/>
      <c r="S542" s="843"/>
      <c r="T542" s="843"/>
      <c r="U542" s="843"/>
      <c r="V542" s="843"/>
      <c r="W542" s="843"/>
      <c r="X542" s="843"/>
      <c r="Y542" s="843"/>
      <c r="Z542" s="843"/>
    </row>
    <row r="543" spans="1:26" ht="15.75" customHeight="1">
      <c r="A543" s="843"/>
      <c r="B543" s="844"/>
      <c r="C543" s="845"/>
      <c r="D543" s="846"/>
      <c r="E543" s="843"/>
      <c r="F543" s="843"/>
      <c r="G543" s="843"/>
      <c r="H543" s="846"/>
      <c r="I543" s="846"/>
      <c r="J543" s="846"/>
      <c r="K543" s="847"/>
      <c r="L543" s="848"/>
      <c r="M543" s="843"/>
      <c r="N543" s="843"/>
      <c r="O543" s="843"/>
      <c r="P543" s="846"/>
      <c r="Q543" s="843"/>
      <c r="R543" s="843"/>
      <c r="S543" s="843"/>
      <c r="T543" s="843"/>
      <c r="U543" s="843"/>
      <c r="V543" s="843"/>
      <c r="W543" s="843"/>
      <c r="X543" s="843"/>
      <c r="Y543" s="843"/>
      <c r="Z543" s="843"/>
    </row>
    <row r="544" spans="1:26" ht="15.75" customHeight="1">
      <c r="A544" s="843"/>
      <c r="B544" s="844"/>
      <c r="C544" s="845"/>
      <c r="D544" s="846"/>
      <c r="E544" s="843"/>
      <c r="F544" s="843"/>
      <c r="G544" s="843"/>
      <c r="H544" s="846"/>
      <c r="I544" s="846"/>
      <c r="J544" s="846"/>
      <c r="K544" s="847"/>
      <c r="L544" s="848"/>
      <c r="M544" s="843"/>
      <c r="N544" s="843"/>
      <c r="O544" s="843"/>
      <c r="P544" s="846"/>
      <c r="Q544" s="843"/>
      <c r="R544" s="843"/>
      <c r="S544" s="843"/>
      <c r="T544" s="843"/>
      <c r="U544" s="843"/>
      <c r="V544" s="843"/>
      <c r="W544" s="843"/>
      <c r="X544" s="843"/>
      <c r="Y544" s="843"/>
      <c r="Z544" s="843"/>
    </row>
    <row r="545" spans="1:26" ht="15.75" customHeight="1">
      <c r="A545" s="843"/>
      <c r="B545" s="844"/>
      <c r="C545" s="845"/>
      <c r="D545" s="846"/>
      <c r="E545" s="843"/>
      <c r="F545" s="843"/>
      <c r="G545" s="843"/>
      <c r="H545" s="846"/>
      <c r="I545" s="846"/>
      <c r="J545" s="846"/>
      <c r="K545" s="847"/>
      <c r="L545" s="848"/>
      <c r="M545" s="843"/>
      <c r="N545" s="843"/>
      <c r="O545" s="843"/>
      <c r="P545" s="846"/>
      <c r="Q545" s="843"/>
      <c r="R545" s="843"/>
      <c r="S545" s="843"/>
      <c r="T545" s="843"/>
      <c r="U545" s="843"/>
      <c r="V545" s="843"/>
      <c r="W545" s="843"/>
      <c r="X545" s="843"/>
      <c r="Y545" s="843"/>
      <c r="Z545" s="843"/>
    </row>
    <row r="546" spans="1:26" ht="15.75" customHeight="1">
      <c r="A546" s="843"/>
      <c r="B546" s="844"/>
      <c r="C546" s="845"/>
      <c r="D546" s="846"/>
      <c r="E546" s="843"/>
      <c r="F546" s="843"/>
      <c r="G546" s="843"/>
      <c r="H546" s="846"/>
      <c r="I546" s="846"/>
      <c r="J546" s="846"/>
      <c r="K546" s="847"/>
      <c r="L546" s="848"/>
      <c r="M546" s="843"/>
      <c r="N546" s="843"/>
      <c r="O546" s="843"/>
      <c r="P546" s="846"/>
      <c r="Q546" s="843"/>
      <c r="R546" s="843"/>
      <c r="S546" s="843"/>
      <c r="T546" s="843"/>
      <c r="U546" s="843"/>
      <c r="V546" s="843"/>
      <c r="W546" s="843"/>
      <c r="X546" s="843"/>
      <c r="Y546" s="843"/>
      <c r="Z546" s="843"/>
    </row>
    <row r="547" spans="1:26" ht="15.75" customHeight="1">
      <c r="A547" s="843"/>
      <c r="B547" s="844"/>
      <c r="C547" s="845"/>
      <c r="D547" s="846"/>
      <c r="E547" s="843"/>
      <c r="F547" s="843"/>
      <c r="G547" s="843"/>
      <c r="H547" s="846"/>
      <c r="I547" s="846"/>
      <c r="J547" s="846"/>
      <c r="K547" s="847"/>
      <c r="L547" s="848"/>
      <c r="M547" s="843"/>
      <c r="N547" s="843"/>
      <c r="O547" s="843"/>
      <c r="P547" s="846"/>
      <c r="Q547" s="843"/>
      <c r="R547" s="843"/>
      <c r="S547" s="843"/>
      <c r="T547" s="843"/>
      <c r="U547" s="843"/>
      <c r="V547" s="843"/>
      <c r="W547" s="843"/>
      <c r="X547" s="843"/>
      <c r="Y547" s="843"/>
      <c r="Z547" s="843"/>
    </row>
    <row r="548" spans="1:26" ht="15.75" customHeight="1">
      <c r="A548" s="843"/>
      <c r="B548" s="844"/>
      <c r="C548" s="845"/>
      <c r="D548" s="846"/>
      <c r="E548" s="843"/>
      <c r="F548" s="843"/>
      <c r="G548" s="843"/>
      <c r="H548" s="846"/>
      <c r="I548" s="846"/>
      <c r="J548" s="846"/>
      <c r="K548" s="847"/>
      <c r="L548" s="848"/>
      <c r="M548" s="843"/>
      <c r="N548" s="843"/>
      <c r="O548" s="843"/>
      <c r="P548" s="846"/>
      <c r="Q548" s="843"/>
      <c r="R548" s="843"/>
      <c r="S548" s="843"/>
      <c r="T548" s="843"/>
      <c r="U548" s="843"/>
      <c r="V548" s="843"/>
      <c r="W548" s="843"/>
      <c r="X548" s="843"/>
      <c r="Y548" s="843"/>
      <c r="Z548" s="843"/>
    </row>
    <row r="549" spans="1:26" ht="15.75" customHeight="1">
      <c r="A549" s="843"/>
      <c r="B549" s="844"/>
      <c r="C549" s="845"/>
      <c r="D549" s="846"/>
      <c r="E549" s="843"/>
      <c r="F549" s="843"/>
      <c r="G549" s="843"/>
      <c r="H549" s="846"/>
      <c r="I549" s="846"/>
      <c r="J549" s="846"/>
      <c r="K549" s="847"/>
      <c r="L549" s="848"/>
      <c r="M549" s="843"/>
      <c r="N549" s="843"/>
      <c r="O549" s="843"/>
      <c r="P549" s="846"/>
      <c r="Q549" s="843"/>
      <c r="R549" s="843"/>
      <c r="S549" s="843"/>
      <c r="T549" s="843"/>
      <c r="U549" s="843"/>
      <c r="V549" s="843"/>
      <c r="W549" s="843"/>
      <c r="X549" s="843"/>
      <c r="Y549" s="843"/>
      <c r="Z549" s="843"/>
    </row>
    <row r="550" spans="1:26" ht="15.75" customHeight="1">
      <c r="A550" s="843"/>
      <c r="B550" s="844"/>
      <c r="C550" s="845"/>
      <c r="D550" s="846"/>
      <c r="E550" s="843"/>
      <c r="F550" s="843"/>
      <c r="G550" s="843"/>
      <c r="H550" s="846"/>
      <c r="I550" s="846"/>
      <c r="J550" s="846"/>
      <c r="K550" s="847"/>
      <c r="L550" s="848"/>
      <c r="M550" s="843"/>
      <c r="N550" s="843"/>
      <c r="O550" s="843"/>
      <c r="P550" s="846"/>
      <c r="Q550" s="843"/>
      <c r="R550" s="843"/>
      <c r="S550" s="843"/>
      <c r="T550" s="843"/>
      <c r="U550" s="843"/>
      <c r="V550" s="843"/>
      <c r="W550" s="843"/>
      <c r="X550" s="843"/>
      <c r="Y550" s="843"/>
      <c r="Z550" s="843"/>
    </row>
    <row r="551" spans="1:26" ht="15.75" customHeight="1">
      <c r="A551" s="843"/>
      <c r="B551" s="844"/>
      <c r="C551" s="845"/>
      <c r="D551" s="846"/>
      <c r="E551" s="843"/>
      <c r="F551" s="843"/>
      <c r="G551" s="843"/>
      <c r="H551" s="846"/>
      <c r="I551" s="846"/>
      <c r="J551" s="846"/>
      <c r="K551" s="847"/>
      <c r="L551" s="848"/>
      <c r="M551" s="843"/>
      <c r="N551" s="843"/>
      <c r="O551" s="843"/>
      <c r="P551" s="846"/>
      <c r="Q551" s="843"/>
      <c r="R551" s="843"/>
      <c r="S551" s="843"/>
      <c r="T551" s="843"/>
      <c r="U551" s="843"/>
      <c r="V551" s="843"/>
      <c r="W551" s="843"/>
      <c r="X551" s="843"/>
      <c r="Y551" s="843"/>
      <c r="Z551" s="843"/>
    </row>
    <row r="552" spans="1:26" ht="15.75" customHeight="1">
      <c r="A552" s="843"/>
      <c r="B552" s="844"/>
      <c r="C552" s="845"/>
      <c r="D552" s="846"/>
      <c r="E552" s="843"/>
      <c r="F552" s="843"/>
      <c r="G552" s="843"/>
      <c r="H552" s="846"/>
      <c r="I552" s="846"/>
      <c r="J552" s="846"/>
      <c r="K552" s="847"/>
      <c r="L552" s="848"/>
      <c r="M552" s="843"/>
      <c r="N552" s="843"/>
      <c r="O552" s="843"/>
      <c r="P552" s="846"/>
      <c r="Q552" s="843"/>
      <c r="R552" s="843"/>
      <c r="S552" s="843"/>
      <c r="T552" s="843"/>
      <c r="U552" s="843"/>
      <c r="V552" s="843"/>
      <c r="W552" s="843"/>
      <c r="X552" s="843"/>
      <c r="Y552" s="843"/>
      <c r="Z552" s="843"/>
    </row>
    <row r="553" spans="1:26" ht="15.75" customHeight="1">
      <c r="A553" s="843"/>
      <c r="B553" s="844"/>
      <c r="C553" s="845"/>
      <c r="D553" s="846"/>
      <c r="E553" s="843"/>
      <c r="F553" s="843"/>
      <c r="G553" s="843"/>
      <c r="H553" s="846"/>
      <c r="I553" s="846"/>
      <c r="J553" s="846"/>
      <c r="K553" s="847"/>
      <c r="L553" s="848"/>
      <c r="M553" s="843"/>
      <c r="N553" s="843"/>
      <c r="O553" s="843"/>
      <c r="P553" s="846"/>
      <c r="Q553" s="843"/>
      <c r="R553" s="843"/>
      <c r="S553" s="843"/>
      <c r="T553" s="843"/>
      <c r="U553" s="843"/>
      <c r="V553" s="843"/>
      <c r="W553" s="843"/>
      <c r="X553" s="843"/>
      <c r="Y553" s="843"/>
      <c r="Z553" s="843"/>
    </row>
    <row r="554" spans="1:26" ht="15.75" customHeight="1">
      <c r="A554" s="843"/>
      <c r="B554" s="844"/>
      <c r="C554" s="845"/>
      <c r="D554" s="846"/>
      <c r="E554" s="843"/>
      <c r="F554" s="843"/>
      <c r="G554" s="843"/>
      <c r="H554" s="846"/>
      <c r="I554" s="846"/>
      <c r="J554" s="846"/>
      <c r="K554" s="847"/>
      <c r="L554" s="848"/>
      <c r="M554" s="843"/>
      <c r="N554" s="843"/>
      <c r="O554" s="843"/>
      <c r="P554" s="846"/>
      <c r="Q554" s="843"/>
      <c r="R554" s="843"/>
      <c r="S554" s="843"/>
      <c r="T554" s="843"/>
      <c r="U554" s="843"/>
      <c r="V554" s="843"/>
      <c r="W554" s="843"/>
      <c r="X554" s="843"/>
      <c r="Y554" s="843"/>
      <c r="Z554" s="843"/>
    </row>
    <row r="555" spans="1:26" ht="15.75" customHeight="1">
      <c r="A555" s="843"/>
      <c r="B555" s="844"/>
      <c r="C555" s="845"/>
      <c r="D555" s="846"/>
      <c r="E555" s="843"/>
      <c r="F555" s="843"/>
      <c r="G555" s="843"/>
      <c r="H555" s="846"/>
      <c r="I555" s="846"/>
      <c r="J555" s="846"/>
      <c r="K555" s="847"/>
      <c r="L555" s="848"/>
      <c r="M555" s="843"/>
      <c r="N555" s="843"/>
      <c r="O555" s="843"/>
      <c r="P555" s="846"/>
      <c r="Q555" s="843"/>
      <c r="R555" s="843"/>
      <c r="S555" s="843"/>
      <c r="T555" s="843"/>
      <c r="U555" s="843"/>
      <c r="V555" s="843"/>
      <c r="W555" s="843"/>
      <c r="X555" s="843"/>
      <c r="Y555" s="843"/>
      <c r="Z555" s="843"/>
    </row>
    <row r="556" spans="1:26" ht="15.75" customHeight="1">
      <c r="A556" s="843"/>
      <c r="B556" s="844"/>
      <c r="C556" s="845"/>
      <c r="D556" s="846"/>
      <c r="E556" s="843"/>
      <c r="F556" s="843"/>
      <c r="G556" s="843"/>
      <c r="H556" s="846"/>
      <c r="I556" s="846"/>
      <c r="J556" s="846"/>
      <c r="K556" s="847"/>
      <c r="L556" s="848"/>
      <c r="M556" s="843"/>
      <c r="N556" s="843"/>
      <c r="O556" s="843"/>
      <c r="P556" s="846"/>
      <c r="Q556" s="843"/>
      <c r="R556" s="843"/>
      <c r="S556" s="843"/>
      <c r="T556" s="843"/>
      <c r="U556" s="843"/>
      <c r="V556" s="843"/>
      <c r="W556" s="843"/>
      <c r="X556" s="843"/>
      <c r="Y556" s="843"/>
      <c r="Z556" s="843"/>
    </row>
    <row r="557" spans="1:26" ht="15.75" customHeight="1">
      <c r="A557" s="843"/>
      <c r="B557" s="844"/>
      <c r="C557" s="845"/>
      <c r="D557" s="846"/>
      <c r="E557" s="843"/>
      <c r="F557" s="843"/>
      <c r="G557" s="843"/>
      <c r="H557" s="846"/>
      <c r="I557" s="846"/>
      <c r="J557" s="846"/>
      <c r="K557" s="847"/>
      <c r="L557" s="848"/>
      <c r="M557" s="843"/>
      <c r="N557" s="843"/>
      <c r="O557" s="843"/>
      <c r="P557" s="846"/>
      <c r="Q557" s="843"/>
      <c r="R557" s="843"/>
      <c r="S557" s="843"/>
      <c r="T557" s="843"/>
      <c r="U557" s="843"/>
      <c r="V557" s="843"/>
      <c r="W557" s="843"/>
      <c r="X557" s="843"/>
      <c r="Y557" s="843"/>
      <c r="Z557" s="843"/>
    </row>
    <row r="558" spans="1:26" ht="15.75" customHeight="1">
      <c r="A558" s="843"/>
      <c r="B558" s="844"/>
      <c r="C558" s="845"/>
      <c r="D558" s="846"/>
      <c r="E558" s="843"/>
      <c r="F558" s="843"/>
      <c r="G558" s="843"/>
      <c r="H558" s="846"/>
      <c r="I558" s="846"/>
      <c r="J558" s="846"/>
      <c r="K558" s="847"/>
      <c r="L558" s="848"/>
      <c r="M558" s="843"/>
      <c r="N558" s="843"/>
      <c r="O558" s="843"/>
      <c r="P558" s="846"/>
      <c r="Q558" s="843"/>
      <c r="R558" s="843"/>
      <c r="S558" s="843"/>
      <c r="T558" s="843"/>
      <c r="U558" s="843"/>
      <c r="V558" s="843"/>
      <c r="W558" s="843"/>
      <c r="X558" s="843"/>
      <c r="Y558" s="843"/>
      <c r="Z558" s="843"/>
    </row>
    <row r="559" spans="1:26" ht="15.75" customHeight="1">
      <c r="A559" s="843"/>
      <c r="B559" s="844"/>
      <c r="C559" s="845"/>
      <c r="D559" s="846"/>
      <c r="E559" s="843"/>
      <c r="F559" s="843"/>
      <c r="G559" s="843"/>
      <c r="H559" s="846"/>
      <c r="I559" s="846"/>
      <c r="J559" s="846"/>
      <c r="K559" s="847"/>
      <c r="L559" s="848"/>
      <c r="M559" s="843"/>
      <c r="N559" s="843"/>
      <c r="O559" s="843"/>
      <c r="P559" s="846"/>
      <c r="Q559" s="843"/>
      <c r="R559" s="843"/>
      <c r="S559" s="843"/>
      <c r="T559" s="843"/>
      <c r="U559" s="843"/>
      <c r="V559" s="843"/>
      <c r="W559" s="843"/>
      <c r="X559" s="843"/>
      <c r="Y559" s="843"/>
      <c r="Z559" s="843"/>
    </row>
    <row r="560" spans="1:26" ht="15.75" customHeight="1">
      <c r="A560" s="843"/>
      <c r="B560" s="844"/>
      <c r="C560" s="845"/>
      <c r="D560" s="846"/>
      <c r="E560" s="843"/>
      <c r="F560" s="843"/>
      <c r="G560" s="843"/>
      <c r="H560" s="846"/>
      <c r="I560" s="846"/>
      <c r="J560" s="846"/>
      <c r="K560" s="847"/>
      <c r="L560" s="848"/>
      <c r="M560" s="843"/>
      <c r="N560" s="843"/>
      <c r="O560" s="843"/>
      <c r="P560" s="846"/>
      <c r="Q560" s="843"/>
      <c r="R560" s="843"/>
      <c r="S560" s="843"/>
      <c r="T560" s="843"/>
      <c r="U560" s="843"/>
      <c r="V560" s="843"/>
      <c r="W560" s="843"/>
      <c r="X560" s="843"/>
      <c r="Y560" s="843"/>
      <c r="Z560" s="843"/>
    </row>
    <row r="561" spans="1:26" ht="15.75" customHeight="1">
      <c r="A561" s="843"/>
      <c r="B561" s="844"/>
      <c r="C561" s="845"/>
      <c r="D561" s="846"/>
      <c r="E561" s="843"/>
      <c r="F561" s="843"/>
      <c r="G561" s="843"/>
      <c r="H561" s="846"/>
      <c r="I561" s="846"/>
      <c r="J561" s="846"/>
      <c r="K561" s="847"/>
      <c r="L561" s="848"/>
      <c r="M561" s="843"/>
      <c r="N561" s="843"/>
      <c r="O561" s="843"/>
      <c r="P561" s="846"/>
      <c r="Q561" s="843"/>
      <c r="R561" s="843"/>
      <c r="S561" s="843"/>
      <c r="T561" s="843"/>
      <c r="U561" s="843"/>
      <c r="V561" s="843"/>
      <c r="W561" s="843"/>
      <c r="X561" s="843"/>
      <c r="Y561" s="843"/>
      <c r="Z561" s="843"/>
    </row>
    <row r="562" spans="1:26" ht="15.75" customHeight="1">
      <c r="A562" s="843"/>
      <c r="B562" s="844"/>
      <c r="C562" s="845"/>
      <c r="D562" s="846"/>
      <c r="E562" s="843"/>
      <c r="F562" s="843"/>
      <c r="G562" s="843"/>
      <c r="H562" s="846"/>
      <c r="I562" s="846"/>
      <c r="J562" s="846"/>
      <c r="K562" s="847"/>
      <c r="L562" s="848"/>
      <c r="M562" s="843"/>
      <c r="N562" s="843"/>
      <c r="O562" s="843"/>
      <c r="P562" s="846"/>
      <c r="Q562" s="843"/>
      <c r="R562" s="843"/>
      <c r="S562" s="843"/>
      <c r="T562" s="843"/>
      <c r="U562" s="843"/>
      <c r="V562" s="843"/>
      <c r="W562" s="843"/>
      <c r="X562" s="843"/>
      <c r="Y562" s="843"/>
      <c r="Z562" s="843"/>
    </row>
    <row r="563" spans="1:26" ht="15.75" customHeight="1">
      <c r="A563" s="843"/>
      <c r="B563" s="844"/>
      <c r="C563" s="845"/>
      <c r="D563" s="846"/>
      <c r="E563" s="843"/>
      <c r="F563" s="843"/>
      <c r="G563" s="843"/>
      <c r="H563" s="846"/>
      <c r="I563" s="846"/>
      <c r="J563" s="846"/>
      <c r="K563" s="847"/>
      <c r="L563" s="848"/>
      <c r="M563" s="843"/>
      <c r="N563" s="843"/>
      <c r="O563" s="843"/>
      <c r="P563" s="846"/>
      <c r="Q563" s="843"/>
      <c r="R563" s="843"/>
      <c r="S563" s="843"/>
      <c r="T563" s="843"/>
      <c r="U563" s="843"/>
      <c r="V563" s="843"/>
      <c r="W563" s="843"/>
      <c r="X563" s="843"/>
      <c r="Y563" s="843"/>
      <c r="Z563" s="843"/>
    </row>
    <row r="564" spans="1:26" ht="15.75" customHeight="1">
      <c r="A564" s="843"/>
      <c r="B564" s="844"/>
      <c r="C564" s="845"/>
      <c r="D564" s="846"/>
      <c r="E564" s="843"/>
      <c r="F564" s="843"/>
      <c r="G564" s="843"/>
      <c r="H564" s="846"/>
      <c r="I564" s="846"/>
      <c r="J564" s="846"/>
      <c r="K564" s="847"/>
      <c r="L564" s="848"/>
      <c r="M564" s="843"/>
      <c r="N564" s="843"/>
      <c r="O564" s="843"/>
      <c r="P564" s="846"/>
      <c r="Q564" s="843"/>
      <c r="R564" s="843"/>
      <c r="S564" s="843"/>
      <c r="T564" s="843"/>
      <c r="U564" s="843"/>
      <c r="V564" s="843"/>
      <c r="W564" s="843"/>
      <c r="X564" s="843"/>
      <c r="Y564" s="843"/>
      <c r="Z564" s="843"/>
    </row>
    <row r="565" spans="1:26" ht="15.75" customHeight="1">
      <c r="A565" s="843"/>
      <c r="B565" s="844"/>
      <c r="C565" s="845"/>
      <c r="D565" s="846"/>
      <c r="E565" s="843"/>
      <c r="F565" s="843"/>
      <c r="G565" s="843"/>
      <c r="H565" s="846"/>
      <c r="I565" s="846"/>
      <c r="J565" s="846"/>
      <c r="K565" s="847"/>
      <c r="L565" s="848"/>
      <c r="M565" s="843"/>
      <c r="N565" s="843"/>
      <c r="O565" s="843"/>
      <c r="P565" s="846"/>
      <c r="Q565" s="843"/>
      <c r="R565" s="843"/>
      <c r="S565" s="843"/>
      <c r="T565" s="843"/>
      <c r="U565" s="843"/>
      <c r="V565" s="843"/>
      <c r="W565" s="843"/>
      <c r="X565" s="843"/>
      <c r="Y565" s="843"/>
      <c r="Z565" s="843"/>
    </row>
    <row r="566" spans="1:26" ht="15.75" customHeight="1">
      <c r="A566" s="843"/>
      <c r="B566" s="844"/>
      <c r="C566" s="845"/>
      <c r="D566" s="846"/>
      <c r="E566" s="843"/>
      <c r="F566" s="843"/>
      <c r="G566" s="843"/>
      <c r="H566" s="846"/>
      <c r="I566" s="846"/>
      <c r="J566" s="846"/>
      <c r="K566" s="847"/>
      <c r="L566" s="848"/>
      <c r="M566" s="843"/>
      <c r="N566" s="843"/>
      <c r="O566" s="843"/>
      <c r="P566" s="846"/>
      <c r="Q566" s="843"/>
      <c r="R566" s="843"/>
      <c r="S566" s="843"/>
      <c r="T566" s="843"/>
      <c r="U566" s="843"/>
      <c r="V566" s="843"/>
      <c r="W566" s="843"/>
      <c r="X566" s="843"/>
      <c r="Y566" s="843"/>
      <c r="Z566" s="843"/>
    </row>
    <row r="567" spans="1:26" ht="15.75" customHeight="1">
      <c r="A567" s="843"/>
      <c r="B567" s="844"/>
      <c r="C567" s="845"/>
      <c r="D567" s="846"/>
      <c r="E567" s="843"/>
      <c r="F567" s="843"/>
      <c r="G567" s="843"/>
      <c r="H567" s="846"/>
      <c r="I567" s="846"/>
      <c r="J567" s="846"/>
      <c r="K567" s="847"/>
      <c r="L567" s="848"/>
      <c r="M567" s="843"/>
      <c r="N567" s="843"/>
      <c r="O567" s="843"/>
      <c r="P567" s="846"/>
      <c r="Q567" s="843"/>
      <c r="R567" s="843"/>
      <c r="S567" s="843"/>
      <c r="T567" s="843"/>
      <c r="U567" s="843"/>
      <c r="V567" s="843"/>
      <c r="W567" s="843"/>
      <c r="X567" s="843"/>
      <c r="Y567" s="843"/>
      <c r="Z567" s="843"/>
    </row>
    <row r="568" spans="1:26" ht="15.75" customHeight="1">
      <c r="A568" s="843"/>
      <c r="B568" s="844"/>
      <c r="C568" s="845"/>
      <c r="D568" s="846"/>
      <c r="E568" s="843"/>
      <c r="F568" s="843"/>
      <c r="G568" s="843"/>
      <c r="H568" s="846"/>
      <c r="I568" s="846"/>
      <c r="J568" s="846"/>
      <c r="K568" s="847"/>
      <c r="L568" s="848"/>
      <c r="M568" s="843"/>
      <c r="N568" s="843"/>
      <c r="O568" s="843"/>
      <c r="P568" s="846"/>
      <c r="Q568" s="843"/>
      <c r="R568" s="843"/>
      <c r="S568" s="843"/>
      <c r="T568" s="843"/>
      <c r="U568" s="843"/>
      <c r="V568" s="843"/>
      <c r="W568" s="843"/>
      <c r="X568" s="843"/>
      <c r="Y568" s="843"/>
      <c r="Z568" s="843"/>
    </row>
    <row r="569" spans="1:26" ht="15.75" customHeight="1">
      <c r="A569" s="843"/>
      <c r="B569" s="844"/>
      <c r="C569" s="845"/>
      <c r="D569" s="846"/>
      <c r="E569" s="843"/>
      <c r="F569" s="843"/>
      <c r="G569" s="843"/>
      <c r="H569" s="846"/>
      <c r="I569" s="846"/>
      <c r="J569" s="846"/>
      <c r="K569" s="847"/>
      <c r="L569" s="848"/>
      <c r="M569" s="843"/>
      <c r="N569" s="843"/>
      <c r="O569" s="843"/>
      <c r="P569" s="846"/>
      <c r="Q569" s="843"/>
      <c r="R569" s="843"/>
      <c r="S569" s="843"/>
      <c r="T569" s="843"/>
      <c r="U569" s="843"/>
      <c r="V569" s="843"/>
      <c r="W569" s="843"/>
      <c r="X569" s="843"/>
      <c r="Y569" s="843"/>
      <c r="Z569" s="843"/>
    </row>
    <row r="570" spans="1:26" ht="15.75" customHeight="1">
      <c r="A570" s="843"/>
      <c r="B570" s="844"/>
      <c r="C570" s="845"/>
      <c r="D570" s="846"/>
      <c r="E570" s="843"/>
      <c r="F570" s="843"/>
      <c r="G570" s="843"/>
      <c r="H570" s="846"/>
      <c r="I570" s="846"/>
      <c r="J570" s="846"/>
      <c r="K570" s="847"/>
      <c r="L570" s="848"/>
      <c r="M570" s="843"/>
      <c r="N570" s="843"/>
      <c r="O570" s="843"/>
      <c r="P570" s="846"/>
      <c r="Q570" s="843"/>
      <c r="R570" s="843"/>
      <c r="S570" s="843"/>
      <c r="T570" s="843"/>
      <c r="U570" s="843"/>
      <c r="V570" s="843"/>
      <c r="W570" s="843"/>
      <c r="X570" s="843"/>
      <c r="Y570" s="843"/>
      <c r="Z570" s="843"/>
    </row>
    <row r="571" spans="1:26" ht="15.75" customHeight="1">
      <c r="A571" s="843"/>
      <c r="B571" s="844"/>
      <c r="C571" s="845"/>
      <c r="D571" s="846"/>
      <c r="E571" s="843"/>
      <c r="F571" s="843"/>
      <c r="G571" s="843"/>
      <c r="H571" s="846"/>
      <c r="I571" s="846"/>
      <c r="J571" s="846"/>
      <c r="K571" s="847"/>
      <c r="L571" s="848"/>
      <c r="M571" s="843"/>
      <c r="N571" s="843"/>
      <c r="O571" s="843"/>
      <c r="P571" s="846"/>
      <c r="Q571" s="843"/>
      <c r="R571" s="843"/>
      <c r="S571" s="843"/>
      <c r="T571" s="843"/>
      <c r="U571" s="843"/>
      <c r="V571" s="843"/>
      <c r="W571" s="843"/>
      <c r="X571" s="843"/>
      <c r="Y571" s="843"/>
      <c r="Z571" s="843"/>
    </row>
    <row r="572" spans="1:26" ht="15.75" customHeight="1">
      <c r="A572" s="843"/>
      <c r="B572" s="844"/>
      <c r="C572" s="845"/>
      <c r="D572" s="846"/>
      <c r="E572" s="843"/>
      <c r="F572" s="843"/>
      <c r="G572" s="843"/>
      <c r="H572" s="846"/>
      <c r="I572" s="846"/>
      <c r="J572" s="846"/>
      <c r="K572" s="847"/>
      <c r="L572" s="848"/>
      <c r="M572" s="843"/>
      <c r="N572" s="843"/>
      <c r="O572" s="843"/>
      <c r="P572" s="846"/>
      <c r="Q572" s="843"/>
      <c r="R572" s="843"/>
      <c r="S572" s="843"/>
      <c r="T572" s="843"/>
      <c r="U572" s="843"/>
      <c r="V572" s="843"/>
      <c r="W572" s="843"/>
      <c r="X572" s="843"/>
      <c r="Y572" s="843"/>
      <c r="Z572" s="843"/>
    </row>
    <row r="573" spans="1:26" ht="15.75" customHeight="1">
      <c r="A573" s="843"/>
      <c r="B573" s="844"/>
      <c r="C573" s="845"/>
      <c r="D573" s="846"/>
      <c r="E573" s="843"/>
      <c r="F573" s="843"/>
      <c r="G573" s="843"/>
      <c r="H573" s="846"/>
      <c r="I573" s="846"/>
      <c r="J573" s="846"/>
      <c r="K573" s="847"/>
      <c r="L573" s="848"/>
      <c r="M573" s="843"/>
      <c r="N573" s="843"/>
      <c r="O573" s="843"/>
      <c r="P573" s="846"/>
      <c r="Q573" s="843"/>
      <c r="R573" s="843"/>
      <c r="S573" s="843"/>
      <c r="T573" s="843"/>
      <c r="U573" s="843"/>
      <c r="V573" s="843"/>
      <c r="W573" s="843"/>
      <c r="X573" s="843"/>
      <c r="Y573" s="843"/>
      <c r="Z573" s="843"/>
    </row>
    <row r="574" spans="1:26" ht="15.75" customHeight="1">
      <c r="A574" s="843"/>
      <c r="B574" s="844"/>
      <c r="C574" s="845"/>
      <c r="D574" s="846"/>
      <c r="E574" s="843"/>
      <c r="F574" s="843"/>
      <c r="G574" s="843"/>
      <c r="H574" s="846"/>
      <c r="I574" s="846"/>
      <c r="J574" s="846"/>
      <c r="K574" s="847"/>
      <c r="L574" s="848"/>
      <c r="M574" s="843"/>
      <c r="N574" s="843"/>
      <c r="O574" s="843"/>
      <c r="P574" s="846"/>
      <c r="Q574" s="843"/>
      <c r="R574" s="843"/>
      <c r="S574" s="843"/>
      <c r="T574" s="843"/>
      <c r="U574" s="843"/>
      <c r="V574" s="843"/>
      <c r="W574" s="843"/>
      <c r="X574" s="843"/>
      <c r="Y574" s="843"/>
      <c r="Z574" s="843"/>
    </row>
    <row r="575" spans="1:26" ht="15.75" customHeight="1">
      <c r="A575" s="843"/>
      <c r="B575" s="844"/>
      <c r="C575" s="845"/>
      <c r="D575" s="846"/>
      <c r="E575" s="843"/>
      <c r="F575" s="843"/>
      <c r="G575" s="843"/>
      <c r="H575" s="846"/>
      <c r="I575" s="846"/>
      <c r="J575" s="846"/>
      <c r="K575" s="847"/>
      <c r="L575" s="848"/>
      <c r="M575" s="843"/>
      <c r="N575" s="843"/>
      <c r="O575" s="843"/>
      <c r="P575" s="846"/>
      <c r="Q575" s="843"/>
      <c r="R575" s="843"/>
      <c r="S575" s="843"/>
      <c r="T575" s="843"/>
      <c r="U575" s="843"/>
      <c r="V575" s="843"/>
      <c r="W575" s="843"/>
      <c r="X575" s="843"/>
      <c r="Y575" s="843"/>
      <c r="Z575" s="843"/>
    </row>
    <row r="576" spans="1:26" ht="15.75" customHeight="1">
      <c r="A576" s="843"/>
      <c r="B576" s="844"/>
      <c r="C576" s="845"/>
      <c r="D576" s="846"/>
      <c r="E576" s="843"/>
      <c r="F576" s="843"/>
      <c r="G576" s="843"/>
      <c r="H576" s="846"/>
      <c r="I576" s="846"/>
      <c r="J576" s="846"/>
      <c r="K576" s="847"/>
      <c r="L576" s="848"/>
      <c r="M576" s="843"/>
      <c r="N576" s="843"/>
      <c r="O576" s="843"/>
      <c r="P576" s="846"/>
      <c r="Q576" s="843"/>
      <c r="R576" s="843"/>
      <c r="S576" s="843"/>
      <c r="T576" s="843"/>
      <c r="U576" s="843"/>
      <c r="V576" s="843"/>
      <c r="W576" s="843"/>
      <c r="X576" s="843"/>
      <c r="Y576" s="843"/>
      <c r="Z576" s="843"/>
    </row>
    <row r="577" spans="1:26" ht="15.75" customHeight="1">
      <c r="A577" s="843"/>
      <c r="B577" s="844"/>
      <c r="C577" s="845"/>
      <c r="D577" s="846"/>
      <c r="E577" s="843"/>
      <c r="F577" s="843"/>
      <c r="G577" s="843"/>
      <c r="H577" s="846"/>
      <c r="I577" s="846"/>
      <c r="J577" s="846"/>
      <c r="K577" s="847"/>
      <c r="L577" s="848"/>
      <c r="M577" s="843"/>
      <c r="N577" s="843"/>
      <c r="O577" s="843"/>
      <c r="P577" s="846"/>
      <c r="Q577" s="843"/>
      <c r="R577" s="843"/>
      <c r="S577" s="843"/>
      <c r="T577" s="843"/>
      <c r="U577" s="843"/>
      <c r="V577" s="843"/>
      <c r="W577" s="843"/>
      <c r="X577" s="843"/>
      <c r="Y577" s="843"/>
      <c r="Z577" s="843"/>
    </row>
    <row r="578" spans="1:26" ht="15.75" customHeight="1">
      <c r="A578" s="843"/>
      <c r="B578" s="844"/>
      <c r="C578" s="845"/>
      <c r="D578" s="846"/>
      <c r="E578" s="843"/>
      <c r="F578" s="843"/>
      <c r="G578" s="843"/>
      <c r="H578" s="846"/>
      <c r="I578" s="846"/>
      <c r="J578" s="846"/>
      <c r="K578" s="847"/>
      <c r="L578" s="848"/>
      <c r="M578" s="843"/>
      <c r="N578" s="843"/>
      <c r="O578" s="843"/>
      <c r="P578" s="846"/>
      <c r="Q578" s="843"/>
      <c r="R578" s="843"/>
      <c r="S578" s="843"/>
      <c r="T578" s="843"/>
      <c r="U578" s="843"/>
      <c r="V578" s="843"/>
      <c r="W578" s="843"/>
      <c r="X578" s="843"/>
      <c r="Y578" s="843"/>
      <c r="Z578" s="843"/>
    </row>
    <row r="579" spans="1:26" ht="15.75" customHeight="1">
      <c r="A579" s="843"/>
      <c r="B579" s="844"/>
      <c r="C579" s="845"/>
      <c r="D579" s="846"/>
      <c r="E579" s="843"/>
      <c r="F579" s="843"/>
      <c r="G579" s="843"/>
      <c r="H579" s="846"/>
      <c r="I579" s="846"/>
      <c r="J579" s="846"/>
      <c r="K579" s="847"/>
      <c r="L579" s="848"/>
      <c r="M579" s="843"/>
      <c r="N579" s="843"/>
      <c r="O579" s="843"/>
      <c r="P579" s="846"/>
      <c r="Q579" s="843"/>
      <c r="R579" s="843"/>
      <c r="S579" s="843"/>
      <c r="T579" s="843"/>
      <c r="U579" s="843"/>
      <c r="V579" s="843"/>
      <c r="W579" s="843"/>
      <c r="X579" s="843"/>
      <c r="Y579" s="843"/>
      <c r="Z579" s="843"/>
    </row>
    <row r="580" spans="1:26" ht="15.75" customHeight="1">
      <c r="A580" s="843"/>
      <c r="B580" s="844"/>
      <c r="C580" s="845"/>
      <c r="D580" s="846"/>
      <c r="E580" s="843"/>
      <c r="F580" s="843"/>
      <c r="G580" s="843"/>
      <c r="H580" s="846"/>
      <c r="I580" s="846"/>
      <c r="J580" s="846"/>
      <c r="K580" s="847"/>
      <c r="L580" s="848"/>
      <c r="M580" s="843"/>
      <c r="N580" s="843"/>
      <c r="O580" s="843"/>
      <c r="P580" s="846"/>
      <c r="Q580" s="843"/>
      <c r="R580" s="843"/>
      <c r="S580" s="843"/>
      <c r="T580" s="843"/>
      <c r="U580" s="843"/>
      <c r="V580" s="843"/>
      <c r="W580" s="843"/>
      <c r="X580" s="843"/>
      <c r="Y580" s="843"/>
      <c r="Z580" s="843"/>
    </row>
    <row r="581" spans="1:26" ht="15.75" customHeight="1">
      <c r="A581" s="843"/>
      <c r="B581" s="844"/>
      <c r="C581" s="845"/>
      <c r="D581" s="846"/>
      <c r="E581" s="843"/>
      <c r="F581" s="843"/>
      <c r="G581" s="843"/>
      <c r="H581" s="846"/>
      <c r="I581" s="846"/>
      <c r="J581" s="846"/>
      <c r="K581" s="847"/>
      <c r="L581" s="848"/>
      <c r="M581" s="843"/>
      <c r="N581" s="843"/>
      <c r="O581" s="843"/>
      <c r="P581" s="846"/>
      <c r="Q581" s="843"/>
      <c r="R581" s="843"/>
      <c r="S581" s="843"/>
      <c r="T581" s="843"/>
      <c r="U581" s="843"/>
      <c r="V581" s="843"/>
      <c r="W581" s="843"/>
      <c r="X581" s="843"/>
      <c r="Y581" s="843"/>
      <c r="Z581" s="843"/>
    </row>
    <row r="582" spans="1:26" ht="15.75" customHeight="1">
      <c r="A582" s="843"/>
      <c r="B582" s="844"/>
      <c r="C582" s="845"/>
      <c r="D582" s="846"/>
      <c r="E582" s="843"/>
      <c r="F582" s="843"/>
      <c r="G582" s="843"/>
      <c r="H582" s="846"/>
      <c r="I582" s="846"/>
      <c r="J582" s="846"/>
      <c r="K582" s="847"/>
      <c r="L582" s="848"/>
      <c r="M582" s="843"/>
      <c r="N582" s="843"/>
      <c r="O582" s="843"/>
      <c r="P582" s="846"/>
      <c r="Q582" s="843"/>
      <c r="R582" s="843"/>
      <c r="S582" s="843"/>
      <c r="T582" s="843"/>
      <c r="U582" s="843"/>
      <c r="V582" s="843"/>
      <c r="W582" s="843"/>
      <c r="X582" s="843"/>
      <c r="Y582" s="843"/>
      <c r="Z582" s="843"/>
    </row>
    <row r="583" spans="1:26" ht="15.75" customHeight="1">
      <c r="A583" s="843"/>
      <c r="B583" s="844"/>
      <c r="C583" s="845"/>
      <c r="D583" s="846"/>
      <c r="E583" s="843"/>
      <c r="F583" s="843"/>
      <c r="G583" s="843"/>
      <c r="H583" s="846"/>
      <c r="I583" s="846"/>
      <c r="J583" s="846"/>
      <c r="K583" s="847"/>
      <c r="L583" s="848"/>
      <c r="M583" s="843"/>
      <c r="N583" s="843"/>
      <c r="O583" s="843"/>
      <c r="P583" s="846"/>
      <c r="Q583" s="843"/>
      <c r="R583" s="843"/>
      <c r="S583" s="843"/>
      <c r="T583" s="843"/>
      <c r="U583" s="843"/>
      <c r="V583" s="843"/>
      <c r="W583" s="843"/>
      <c r="X583" s="843"/>
      <c r="Y583" s="843"/>
      <c r="Z583" s="843"/>
    </row>
    <row r="584" spans="1:26" ht="15.75" customHeight="1">
      <c r="A584" s="843"/>
      <c r="B584" s="844"/>
      <c r="C584" s="845"/>
      <c r="D584" s="846"/>
      <c r="E584" s="843"/>
      <c r="F584" s="843"/>
      <c r="G584" s="843"/>
      <c r="H584" s="846"/>
      <c r="I584" s="846"/>
      <c r="J584" s="846"/>
      <c r="K584" s="847"/>
      <c r="L584" s="848"/>
      <c r="M584" s="843"/>
      <c r="N584" s="843"/>
      <c r="O584" s="843"/>
      <c r="P584" s="846"/>
      <c r="Q584" s="843"/>
      <c r="R584" s="843"/>
      <c r="S584" s="843"/>
      <c r="T584" s="843"/>
      <c r="U584" s="843"/>
      <c r="V584" s="843"/>
      <c r="W584" s="843"/>
      <c r="X584" s="843"/>
      <c r="Y584" s="843"/>
      <c r="Z584" s="843"/>
    </row>
    <row r="585" spans="1:26" ht="15.75" customHeight="1">
      <c r="A585" s="843"/>
      <c r="B585" s="844"/>
      <c r="C585" s="845"/>
      <c r="D585" s="846"/>
      <c r="E585" s="843"/>
      <c r="F585" s="843"/>
      <c r="G585" s="843"/>
      <c r="H585" s="846"/>
      <c r="I585" s="846"/>
      <c r="J585" s="846"/>
      <c r="K585" s="847"/>
      <c r="L585" s="848"/>
      <c r="M585" s="843"/>
      <c r="N585" s="843"/>
      <c r="O585" s="843"/>
      <c r="P585" s="846"/>
      <c r="Q585" s="843"/>
      <c r="R585" s="843"/>
      <c r="S585" s="843"/>
      <c r="T585" s="843"/>
      <c r="U585" s="843"/>
      <c r="V585" s="843"/>
      <c r="W585" s="843"/>
      <c r="X585" s="843"/>
      <c r="Y585" s="843"/>
      <c r="Z585" s="843"/>
    </row>
    <row r="586" spans="1:26" ht="15.75" customHeight="1">
      <c r="A586" s="843"/>
      <c r="B586" s="844"/>
      <c r="C586" s="845"/>
      <c r="D586" s="846"/>
      <c r="E586" s="843"/>
      <c r="F586" s="843"/>
      <c r="G586" s="843"/>
      <c r="H586" s="846"/>
      <c r="I586" s="846"/>
      <c r="J586" s="846"/>
      <c r="K586" s="847"/>
      <c r="L586" s="848"/>
      <c r="M586" s="843"/>
      <c r="N586" s="843"/>
      <c r="O586" s="843"/>
      <c r="P586" s="846"/>
      <c r="Q586" s="843"/>
      <c r="R586" s="843"/>
      <c r="S586" s="843"/>
      <c r="T586" s="843"/>
      <c r="U586" s="843"/>
      <c r="V586" s="843"/>
      <c r="W586" s="843"/>
      <c r="X586" s="843"/>
      <c r="Y586" s="843"/>
      <c r="Z586" s="843"/>
    </row>
    <row r="587" spans="1:26" ht="15.75" customHeight="1">
      <c r="A587" s="843"/>
      <c r="B587" s="844"/>
      <c r="C587" s="845"/>
      <c r="D587" s="846"/>
      <c r="E587" s="843"/>
      <c r="F587" s="843"/>
      <c r="G587" s="843"/>
      <c r="H587" s="846"/>
      <c r="I587" s="846"/>
      <c r="J587" s="846"/>
      <c r="K587" s="847"/>
      <c r="L587" s="848"/>
      <c r="M587" s="843"/>
      <c r="N587" s="843"/>
      <c r="O587" s="843"/>
      <c r="P587" s="846"/>
      <c r="Q587" s="843"/>
      <c r="R587" s="843"/>
      <c r="S587" s="843"/>
      <c r="T587" s="843"/>
      <c r="U587" s="843"/>
      <c r="V587" s="843"/>
      <c r="W587" s="843"/>
      <c r="X587" s="843"/>
      <c r="Y587" s="843"/>
      <c r="Z587" s="843"/>
    </row>
    <row r="588" spans="1:26" ht="15.75" customHeight="1">
      <c r="A588" s="843"/>
      <c r="B588" s="844"/>
      <c r="C588" s="845"/>
      <c r="D588" s="846"/>
      <c r="E588" s="843"/>
      <c r="F588" s="843"/>
      <c r="G588" s="843"/>
      <c r="H588" s="846"/>
      <c r="I588" s="846"/>
      <c r="J588" s="846"/>
      <c r="K588" s="847"/>
      <c r="L588" s="848"/>
      <c r="M588" s="843"/>
      <c r="N588" s="843"/>
      <c r="O588" s="843"/>
      <c r="P588" s="846"/>
      <c r="Q588" s="843"/>
      <c r="R588" s="843"/>
      <c r="S588" s="843"/>
      <c r="T588" s="843"/>
      <c r="U588" s="843"/>
      <c r="V588" s="843"/>
      <c r="W588" s="843"/>
      <c r="X588" s="843"/>
      <c r="Y588" s="843"/>
      <c r="Z588" s="843"/>
    </row>
    <row r="589" spans="1:26" ht="15.75" customHeight="1">
      <c r="A589" s="843"/>
      <c r="B589" s="844"/>
      <c r="C589" s="845"/>
      <c r="D589" s="846"/>
      <c r="E589" s="843"/>
      <c r="F589" s="843"/>
      <c r="G589" s="843"/>
      <c r="H589" s="846"/>
      <c r="I589" s="846"/>
      <c r="J589" s="846"/>
      <c r="K589" s="847"/>
      <c r="L589" s="848"/>
      <c r="M589" s="843"/>
      <c r="N589" s="843"/>
      <c r="O589" s="843"/>
      <c r="P589" s="846"/>
      <c r="Q589" s="843"/>
      <c r="R589" s="843"/>
      <c r="S589" s="843"/>
      <c r="T589" s="843"/>
      <c r="U589" s="843"/>
      <c r="V589" s="843"/>
      <c r="W589" s="843"/>
      <c r="X589" s="843"/>
      <c r="Y589" s="843"/>
      <c r="Z589" s="843"/>
    </row>
    <row r="590" spans="1:26" ht="15.75" customHeight="1">
      <c r="A590" s="843"/>
      <c r="B590" s="844"/>
      <c r="C590" s="845"/>
      <c r="D590" s="846"/>
      <c r="E590" s="843"/>
      <c r="F590" s="843"/>
      <c r="G590" s="843"/>
      <c r="H590" s="846"/>
      <c r="I590" s="846"/>
      <c r="J590" s="846"/>
      <c r="K590" s="847"/>
      <c r="L590" s="848"/>
      <c r="M590" s="843"/>
      <c r="N590" s="843"/>
      <c r="O590" s="843"/>
      <c r="P590" s="846"/>
      <c r="Q590" s="843"/>
      <c r="R590" s="843"/>
      <c r="S590" s="843"/>
      <c r="T590" s="843"/>
      <c r="U590" s="843"/>
      <c r="V590" s="843"/>
      <c r="W590" s="843"/>
      <c r="X590" s="843"/>
      <c r="Y590" s="843"/>
      <c r="Z590" s="843"/>
    </row>
    <row r="591" spans="1:26" ht="15.75" customHeight="1">
      <c r="A591" s="843"/>
      <c r="B591" s="844"/>
      <c r="C591" s="845"/>
      <c r="D591" s="846"/>
      <c r="E591" s="843"/>
      <c r="F591" s="843"/>
      <c r="G591" s="843"/>
      <c r="H591" s="846"/>
      <c r="I591" s="846"/>
      <c r="J591" s="846"/>
      <c r="K591" s="847"/>
      <c r="L591" s="848"/>
      <c r="M591" s="843"/>
      <c r="N591" s="843"/>
      <c r="O591" s="843"/>
      <c r="P591" s="846"/>
      <c r="Q591" s="843"/>
      <c r="R591" s="843"/>
      <c r="S591" s="843"/>
      <c r="T591" s="843"/>
      <c r="U591" s="843"/>
      <c r="V591" s="843"/>
      <c r="W591" s="843"/>
      <c r="X591" s="843"/>
      <c r="Y591" s="843"/>
      <c r="Z591" s="843"/>
    </row>
    <row r="592" spans="1:26" ht="15.75" customHeight="1">
      <c r="A592" s="843"/>
      <c r="B592" s="844"/>
      <c r="C592" s="845"/>
      <c r="D592" s="846"/>
      <c r="E592" s="843"/>
      <c r="F592" s="843"/>
      <c r="G592" s="843"/>
      <c r="H592" s="846"/>
      <c r="I592" s="846"/>
      <c r="J592" s="846"/>
      <c r="K592" s="847"/>
      <c r="L592" s="848"/>
      <c r="M592" s="843"/>
      <c r="N592" s="843"/>
      <c r="O592" s="843"/>
      <c r="P592" s="846"/>
      <c r="Q592" s="843"/>
      <c r="R592" s="843"/>
      <c r="S592" s="843"/>
      <c r="T592" s="843"/>
      <c r="U592" s="843"/>
      <c r="V592" s="843"/>
      <c r="W592" s="843"/>
      <c r="X592" s="843"/>
      <c r="Y592" s="843"/>
      <c r="Z592" s="843"/>
    </row>
    <row r="593" spans="1:26" ht="15.75" customHeight="1">
      <c r="A593" s="843"/>
      <c r="B593" s="844"/>
      <c r="C593" s="845"/>
      <c r="D593" s="846"/>
      <c r="E593" s="843"/>
      <c r="F593" s="843"/>
      <c r="G593" s="843"/>
      <c r="H593" s="846"/>
      <c r="I593" s="846"/>
      <c r="J593" s="846"/>
      <c r="K593" s="847"/>
      <c r="L593" s="848"/>
      <c r="M593" s="843"/>
      <c r="N593" s="843"/>
      <c r="O593" s="843"/>
      <c r="P593" s="846"/>
      <c r="Q593" s="843"/>
      <c r="R593" s="843"/>
      <c r="S593" s="843"/>
      <c r="T593" s="843"/>
      <c r="U593" s="843"/>
      <c r="V593" s="843"/>
      <c r="W593" s="843"/>
      <c r="X593" s="843"/>
      <c r="Y593" s="843"/>
      <c r="Z593" s="843"/>
    </row>
    <row r="594" spans="1:26" ht="15.75" customHeight="1">
      <c r="A594" s="843"/>
      <c r="B594" s="844"/>
      <c r="C594" s="845"/>
      <c r="D594" s="846"/>
      <c r="E594" s="843"/>
      <c r="F594" s="843"/>
      <c r="G594" s="843"/>
      <c r="H594" s="846"/>
      <c r="I594" s="846"/>
      <c r="J594" s="846"/>
      <c r="K594" s="847"/>
      <c r="L594" s="848"/>
      <c r="M594" s="843"/>
      <c r="N594" s="843"/>
      <c r="O594" s="843"/>
      <c r="P594" s="846"/>
      <c r="Q594" s="843"/>
      <c r="R594" s="843"/>
      <c r="S594" s="843"/>
      <c r="T594" s="843"/>
      <c r="U594" s="843"/>
      <c r="V594" s="843"/>
      <c r="W594" s="843"/>
      <c r="X594" s="843"/>
      <c r="Y594" s="843"/>
      <c r="Z594" s="843"/>
    </row>
    <row r="595" spans="1:26" ht="15.75" customHeight="1">
      <c r="A595" s="843"/>
      <c r="B595" s="844"/>
      <c r="C595" s="845"/>
      <c r="D595" s="846"/>
      <c r="E595" s="843"/>
      <c r="F595" s="843"/>
      <c r="G595" s="843"/>
      <c r="H595" s="846"/>
      <c r="I595" s="846"/>
      <c r="J595" s="846"/>
      <c r="K595" s="847"/>
      <c r="L595" s="848"/>
      <c r="M595" s="843"/>
      <c r="N595" s="843"/>
      <c r="O595" s="843"/>
      <c r="P595" s="846"/>
      <c r="Q595" s="843"/>
      <c r="R595" s="843"/>
      <c r="S595" s="843"/>
      <c r="T595" s="843"/>
      <c r="U595" s="843"/>
      <c r="V595" s="843"/>
      <c r="W595" s="843"/>
      <c r="X595" s="843"/>
      <c r="Y595" s="843"/>
      <c r="Z595" s="843"/>
    </row>
    <row r="596" spans="1:26" ht="15.75" customHeight="1">
      <c r="A596" s="843"/>
      <c r="B596" s="844"/>
      <c r="C596" s="845"/>
      <c r="D596" s="846"/>
      <c r="E596" s="843"/>
      <c r="F596" s="843"/>
      <c r="G596" s="843"/>
      <c r="H596" s="846"/>
      <c r="I596" s="846"/>
      <c r="J596" s="846"/>
      <c r="K596" s="847"/>
      <c r="L596" s="848"/>
      <c r="M596" s="843"/>
      <c r="N596" s="843"/>
      <c r="O596" s="843"/>
      <c r="P596" s="846"/>
      <c r="Q596" s="843"/>
      <c r="R596" s="843"/>
      <c r="S596" s="843"/>
      <c r="T596" s="843"/>
      <c r="U596" s="843"/>
      <c r="V596" s="843"/>
      <c r="W596" s="843"/>
      <c r="X596" s="843"/>
      <c r="Y596" s="843"/>
      <c r="Z596" s="843"/>
    </row>
    <row r="597" spans="1:26" ht="15.75" customHeight="1">
      <c r="A597" s="843"/>
      <c r="B597" s="844"/>
      <c r="C597" s="845"/>
      <c r="D597" s="846"/>
      <c r="E597" s="843"/>
      <c r="F597" s="843"/>
      <c r="G597" s="843"/>
      <c r="H597" s="846"/>
      <c r="I597" s="846"/>
      <c r="J597" s="846"/>
      <c r="K597" s="847"/>
      <c r="L597" s="848"/>
      <c r="M597" s="843"/>
      <c r="N597" s="843"/>
      <c r="O597" s="843"/>
      <c r="P597" s="846"/>
      <c r="Q597" s="843"/>
      <c r="R597" s="843"/>
      <c r="S597" s="843"/>
      <c r="T597" s="843"/>
      <c r="U597" s="843"/>
      <c r="V597" s="843"/>
      <c r="W597" s="843"/>
      <c r="X597" s="843"/>
      <c r="Y597" s="843"/>
      <c r="Z597" s="843"/>
    </row>
    <row r="598" spans="1:26" ht="15.75" customHeight="1">
      <c r="A598" s="843"/>
      <c r="B598" s="844"/>
      <c r="C598" s="845"/>
      <c r="D598" s="846"/>
      <c r="E598" s="843"/>
      <c r="F598" s="843"/>
      <c r="G598" s="843"/>
      <c r="H598" s="846"/>
      <c r="I598" s="846"/>
      <c r="J598" s="846"/>
      <c r="K598" s="847"/>
      <c r="L598" s="848"/>
      <c r="M598" s="843"/>
      <c r="N598" s="843"/>
      <c r="O598" s="843"/>
      <c r="P598" s="846"/>
      <c r="Q598" s="843"/>
      <c r="R598" s="843"/>
      <c r="S598" s="843"/>
      <c r="T598" s="843"/>
      <c r="U598" s="843"/>
      <c r="V598" s="843"/>
      <c r="W598" s="843"/>
      <c r="X598" s="843"/>
      <c r="Y598" s="843"/>
      <c r="Z598" s="843"/>
    </row>
    <row r="599" spans="1:26" ht="15.75" customHeight="1">
      <c r="A599" s="843"/>
      <c r="B599" s="844"/>
      <c r="C599" s="845"/>
      <c r="D599" s="846"/>
      <c r="E599" s="843"/>
      <c r="F599" s="843"/>
      <c r="G599" s="843"/>
      <c r="H599" s="846"/>
      <c r="I599" s="846"/>
      <c r="J599" s="846"/>
      <c r="K599" s="847"/>
      <c r="L599" s="848"/>
      <c r="M599" s="843"/>
      <c r="N599" s="843"/>
      <c r="O599" s="843"/>
      <c r="P599" s="846"/>
      <c r="Q599" s="843"/>
      <c r="R599" s="843"/>
      <c r="S599" s="843"/>
      <c r="T599" s="843"/>
      <c r="U599" s="843"/>
      <c r="V599" s="843"/>
      <c r="W599" s="843"/>
      <c r="X599" s="843"/>
      <c r="Y599" s="843"/>
      <c r="Z599" s="843"/>
    </row>
    <row r="600" spans="1:26" ht="15.75" customHeight="1">
      <c r="A600" s="843"/>
      <c r="B600" s="844"/>
      <c r="C600" s="845"/>
      <c r="D600" s="846"/>
      <c r="E600" s="843"/>
      <c r="F600" s="843"/>
      <c r="G600" s="843"/>
      <c r="H600" s="846"/>
      <c r="I600" s="846"/>
      <c r="J600" s="846"/>
      <c r="K600" s="847"/>
      <c r="L600" s="848"/>
      <c r="M600" s="843"/>
      <c r="N600" s="843"/>
      <c r="O600" s="843"/>
      <c r="P600" s="846"/>
      <c r="Q600" s="843"/>
      <c r="R600" s="843"/>
      <c r="S600" s="843"/>
      <c r="T600" s="843"/>
      <c r="U600" s="843"/>
      <c r="V600" s="843"/>
      <c r="W600" s="843"/>
      <c r="X600" s="843"/>
      <c r="Y600" s="843"/>
      <c r="Z600" s="843"/>
    </row>
    <row r="601" spans="1:26" ht="15.75" customHeight="1">
      <c r="A601" s="843"/>
      <c r="B601" s="844"/>
      <c r="C601" s="845"/>
      <c r="D601" s="846"/>
      <c r="E601" s="843"/>
      <c r="F601" s="843"/>
      <c r="G601" s="843"/>
      <c r="H601" s="846"/>
      <c r="I601" s="846"/>
      <c r="J601" s="846"/>
      <c r="K601" s="847"/>
      <c r="L601" s="848"/>
      <c r="M601" s="843"/>
      <c r="N601" s="843"/>
      <c r="O601" s="843"/>
      <c r="P601" s="846"/>
      <c r="Q601" s="843"/>
      <c r="R601" s="843"/>
      <c r="S601" s="843"/>
      <c r="T601" s="843"/>
      <c r="U601" s="843"/>
      <c r="V601" s="843"/>
      <c r="W601" s="843"/>
      <c r="X601" s="843"/>
      <c r="Y601" s="843"/>
      <c r="Z601" s="843"/>
    </row>
    <row r="602" spans="1:26" ht="15.75" customHeight="1">
      <c r="A602" s="843"/>
      <c r="B602" s="844"/>
      <c r="C602" s="845"/>
      <c r="D602" s="846"/>
      <c r="E602" s="843"/>
      <c r="F602" s="843"/>
      <c r="G602" s="843"/>
      <c r="H602" s="846"/>
      <c r="I602" s="846"/>
      <c r="J602" s="846"/>
      <c r="K602" s="847"/>
      <c r="L602" s="848"/>
      <c r="M602" s="843"/>
      <c r="N602" s="843"/>
      <c r="O602" s="843"/>
      <c r="P602" s="846"/>
      <c r="Q602" s="843"/>
      <c r="R602" s="843"/>
      <c r="S602" s="843"/>
      <c r="T602" s="843"/>
      <c r="U602" s="843"/>
      <c r="V602" s="843"/>
      <c r="W602" s="843"/>
      <c r="X602" s="843"/>
      <c r="Y602" s="843"/>
      <c r="Z602" s="843"/>
    </row>
    <row r="603" spans="1:26" ht="15.75" customHeight="1">
      <c r="A603" s="843"/>
      <c r="B603" s="844"/>
      <c r="C603" s="845"/>
      <c r="D603" s="846"/>
      <c r="E603" s="843"/>
      <c r="F603" s="843"/>
      <c r="G603" s="843"/>
      <c r="H603" s="846"/>
      <c r="I603" s="846"/>
      <c r="J603" s="846"/>
      <c r="K603" s="847"/>
      <c r="L603" s="848"/>
      <c r="M603" s="843"/>
      <c r="N603" s="843"/>
      <c r="O603" s="843"/>
      <c r="P603" s="846"/>
      <c r="Q603" s="843"/>
      <c r="R603" s="843"/>
      <c r="S603" s="843"/>
      <c r="T603" s="843"/>
      <c r="U603" s="843"/>
      <c r="V603" s="843"/>
      <c r="W603" s="843"/>
      <c r="X603" s="843"/>
      <c r="Y603" s="843"/>
      <c r="Z603" s="843"/>
    </row>
    <row r="604" spans="1:26" ht="15.75" customHeight="1">
      <c r="A604" s="843"/>
      <c r="B604" s="844"/>
      <c r="C604" s="845"/>
      <c r="D604" s="846"/>
      <c r="E604" s="843"/>
      <c r="F604" s="843"/>
      <c r="G604" s="843"/>
      <c r="H604" s="846"/>
      <c r="I604" s="846"/>
      <c r="J604" s="846"/>
      <c r="K604" s="847"/>
      <c r="L604" s="848"/>
      <c r="M604" s="843"/>
      <c r="N604" s="843"/>
      <c r="O604" s="843"/>
      <c r="P604" s="846"/>
      <c r="Q604" s="843"/>
      <c r="R604" s="843"/>
      <c r="S604" s="843"/>
      <c r="T604" s="843"/>
      <c r="U604" s="843"/>
      <c r="V604" s="843"/>
      <c r="W604" s="843"/>
      <c r="X604" s="843"/>
      <c r="Y604" s="843"/>
      <c r="Z604" s="843"/>
    </row>
    <row r="605" spans="1:26" ht="15.75" customHeight="1">
      <c r="A605" s="843"/>
      <c r="B605" s="844"/>
      <c r="C605" s="845"/>
      <c r="D605" s="846"/>
      <c r="E605" s="843"/>
      <c r="F605" s="843"/>
      <c r="G605" s="843"/>
      <c r="H605" s="846"/>
      <c r="I605" s="846"/>
      <c r="J605" s="846"/>
      <c r="K605" s="847"/>
      <c r="L605" s="848"/>
      <c r="M605" s="843"/>
      <c r="N605" s="843"/>
      <c r="O605" s="843"/>
      <c r="P605" s="846"/>
      <c r="Q605" s="843"/>
      <c r="R605" s="843"/>
      <c r="S605" s="843"/>
      <c r="T605" s="843"/>
      <c r="U605" s="843"/>
      <c r="V605" s="843"/>
      <c r="W605" s="843"/>
      <c r="X605" s="843"/>
      <c r="Y605" s="843"/>
      <c r="Z605" s="843"/>
    </row>
    <row r="606" spans="1:26" ht="15.75" customHeight="1">
      <c r="A606" s="843"/>
      <c r="B606" s="844"/>
      <c r="C606" s="845"/>
      <c r="D606" s="846"/>
      <c r="E606" s="843"/>
      <c r="F606" s="843"/>
      <c r="G606" s="843"/>
      <c r="H606" s="846"/>
      <c r="I606" s="846"/>
      <c r="J606" s="846"/>
      <c r="K606" s="847"/>
      <c r="L606" s="848"/>
      <c r="M606" s="843"/>
      <c r="N606" s="843"/>
      <c r="O606" s="843"/>
      <c r="P606" s="846"/>
      <c r="Q606" s="843"/>
      <c r="R606" s="843"/>
      <c r="S606" s="843"/>
      <c r="T606" s="843"/>
      <c r="U606" s="843"/>
      <c r="V606" s="843"/>
      <c r="W606" s="843"/>
      <c r="X606" s="843"/>
      <c r="Y606" s="843"/>
      <c r="Z606" s="843"/>
    </row>
    <row r="607" spans="1:26" ht="15.75" customHeight="1">
      <c r="A607" s="843"/>
      <c r="B607" s="844"/>
      <c r="C607" s="845"/>
      <c r="D607" s="846"/>
      <c r="E607" s="843"/>
      <c r="F607" s="843"/>
      <c r="G607" s="843"/>
      <c r="H607" s="846"/>
      <c r="I607" s="846"/>
      <c r="J607" s="846"/>
      <c r="K607" s="847"/>
      <c r="L607" s="848"/>
      <c r="M607" s="843"/>
      <c r="N607" s="843"/>
      <c r="O607" s="843"/>
      <c r="P607" s="846"/>
      <c r="Q607" s="843"/>
      <c r="R607" s="843"/>
      <c r="S607" s="843"/>
      <c r="T607" s="843"/>
      <c r="U607" s="843"/>
      <c r="V607" s="843"/>
      <c r="W607" s="843"/>
      <c r="X607" s="843"/>
      <c r="Y607" s="843"/>
      <c r="Z607" s="843"/>
    </row>
    <row r="608" spans="1:26" ht="15.75" customHeight="1">
      <c r="A608" s="843"/>
      <c r="B608" s="844"/>
      <c r="C608" s="845"/>
      <c r="D608" s="846"/>
      <c r="E608" s="843"/>
      <c r="F608" s="843"/>
      <c r="G608" s="843"/>
      <c r="H608" s="846"/>
      <c r="I608" s="846"/>
      <c r="J608" s="846"/>
      <c r="K608" s="847"/>
      <c r="L608" s="848"/>
      <c r="M608" s="843"/>
      <c r="N608" s="843"/>
      <c r="O608" s="843"/>
      <c r="P608" s="846"/>
      <c r="Q608" s="843"/>
      <c r="R608" s="843"/>
      <c r="S608" s="843"/>
      <c r="T608" s="843"/>
      <c r="U608" s="843"/>
      <c r="V608" s="843"/>
      <c r="W608" s="843"/>
      <c r="X608" s="843"/>
      <c r="Y608" s="843"/>
      <c r="Z608" s="843"/>
    </row>
    <row r="609" spans="1:26" ht="15.75" customHeight="1">
      <c r="A609" s="843"/>
      <c r="B609" s="844"/>
      <c r="C609" s="845"/>
      <c r="D609" s="846"/>
      <c r="E609" s="843"/>
      <c r="F609" s="843"/>
      <c r="G609" s="843"/>
      <c r="H609" s="846"/>
      <c r="I609" s="846"/>
      <c r="J609" s="846"/>
      <c r="K609" s="847"/>
      <c r="L609" s="848"/>
      <c r="M609" s="843"/>
      <c r="N609" s="843"/>
      <c r="O609" s="843"/>
      <c r="P609" s="846"/>
      <c r="Q609" s="843"/>
      <c r="R609" s="843"/>
      <c r="S609" s="843"/>
      <c r="T609" s="843"/>
      <c r="U609" s="843"/>
      <c r="V609" s="843"/>
      <c r="W609" s="843"/>
      <c r="X609" s="843"/>
      <c r="Y609" s="843"/>
      <c r="Z609" s="843"/>
    </row>
    <row r="610" spans="1:26" ht="15.75" customHeight="1">
      <c r="A610" s="843"/>
      <c r="B610" s="844"/>
      <c r="C610" s="845"/>
      <c r="D610" s="846"/>
      <c r="E610" s="843"/>
      <c r="F610" s="843"/>
      <c r="G610" s="843"/>
      <c r="H610" s="846"/>
      <c r="I610" s="846"/>
      <c r="J610" s="846"/>
      <c r="K610" s="847"/>
      <c r="L610" s="848"/>
      <c r="M610" s="843"/>
      <c r="N610" s="843"/>
      <c r="O610" s="843"/>
      <c r="P610" s="846"/>
      <c r="Q610" s="843"/>
      <c r="R610" s="843"/>
      <c r="S610" s="843"/>
      <c r="T610" s="843"/>
      <c r="U610" s="843"/>
      <c r="V610" s="843"/>
      <c r="W610" s="843"/>
      <c r="X610" s="843"/>
      <c r="Y610" s="843"/>
      <c r="Z610" s="843"/>
    </row>
    <row r="611" spans="1:26" ht="15.75" customHeight="1">
      <c r="A611" s="843"/>
      <c r="B611" s="844"/>
      <c r="C611" s="845"/>
      <c r="D611" s="846"/>
      <c r="E611" s="843"/>
      <c r="F611" s="843"/>
      <c r="G611" s="843"/>
      <c r="H611" s="846"/>
      <c r="I611" s="846"/>
      <c r="J611" s="846"/>
      <c r="K611" s="847"/>
      <c r="L611" s="848"/>
      <c r="M611" s="843"/>
      <c r="N611" s="843"/>
      <c r="O611" s="843"/>
      <c r="P611" s="846"/>
      <c r="Q611" s="843"/>
      <c r="R611" s="843"/>
      <c r="S611" s="843"/>
      <c r="T611" s="843"/>
      <c r="U611" s="843"/>
      <c r="V611" s="843"/>
      <c r="W611" s="843"/>
      <c r="X611" s="843"/>
      <c r="Y611" s="843"/>
      <c r="Z611" s="843"/>
    </row>
    <row r="612" spans="1:26" ht="15.75" customHeight="1">
      <c r="A612" s="843"/>
      <c r="B612" s="844"/>
      <c r="C612" s="845"/>
      <c r="D612" s="846"/>
      <c r="E612" s="843"/>
      <c r="F612" s="843"/>
      <c r="G612" s="843"/>
      <c r="H612" s="846"/>
      <c r="I612" s="846"/>
      <c r="J612" s="846"/>
      <c r="K612" s="847"/>
      <c r="L612" s="848"/>
      <c r="M612" s="843"/>
      <c r="N612" s="843"/>
      <c r="O612" s="843"/>
      <c r="P612" s="846"/>
      <c r="Q612" s="843"/>
      <c r="R612" s="843"/>
      <c r="S612" s="843"/>
      <c r="T612" s="843"/>
      <c r="U612" s="843"/>
      <c r="V612" s="843"/>
      <c r="W612" s="843"/>
      <c r="X612" s="843"/>
      <c r="Y612" s="843"/>
      <c r="Z612" s="843"/>
    </row>
    <row r="613" spans="1:26" ht="15.75" customHeight="1">
      <c r="A613" s="843"/>
      <c r="B613" s="844"/>
      <c r="C613" s="845"/>
      <c r="D613" s="846"/>
      <c r="E613" s="843"/>
      <c r="F613" s="843"/>
      <c r="G613" s="843"/>
      <c r="H613" s="846"/>
      <c r="I613" s="846"/>
      <c r="J613" s="846"/>
      <c r="K613" s="847"/>
      <c r="L613" s="848"/>
      <c r="M613" s="843"/>
      <c r="N613" s="843"/>
      <c r="O613" s="843"/>
      <c r="P613" s="846"/>
      <c r="Q613" s="843"/>
      <c r="R613" s="843"/>
      <c r="S613" s="843"/>
      <c r="T613" s="843"/>
      <c r="U613" s="843"/>
      <c r="V613" s="843"/>
      <c r="W613" s="843"/>
      <c r="X613" s="843"/>
      <c r="Y613" s="843"/>
      <c r="Z613" s="843"/>
    </row>
    <row r="614" spans="1:26" ht="15.75" customHeight="1">
      <c r="A614" s="843"/>
      <c r="B614" s="844"/>
      <c r="C614" s="845"/>
      <c r="D614" s="846"/>
      <c r="E614" s="843"/>
      <c r="F614" s="843"/>
      <c r="G614" s="843"/>
      <c r="H614" s="846"/>
      <c r="I614" s="846"/>
      <c r="J614" s="846"/>
      <c r="K614" s="847"/>
      <c r="L614" s="848"/>
      <c r="M614" s="843"/>
      <c r="N614" s="843"/>
      <c r="O614" s="843"/>
      <c r="P614" s="846"/>
      <c r="Q614" s="843"/>
      <c r="R614" s="843"/>
      <c r="S614" s="843"/>
      <c r="T614" s="843"/>
      <c r="U614" s="843"/>
      <c r="V614" s="843"/>
      <c r="W614" s="843"/>
      <c r="X614" s="843"/>
      <c r="Y614" s="843"/>
      <c r="Z614" s="843"/>
    </row>
    <row r="615" spans="1:26" ht="15.75" customHeight="1">
      <c r="A615" s="843"/>
      <c r="B615" s="844"/>
      <c r="C615" s="845"/>
      <c r="D615" s="846"/>
      <c r="E615" s="843"/>
      <c r="F615" s="843"/>
      <c r="G615" s="843"/>
      <c r="H615" s="846"/>
      <c r="I615" s="846"/>
      <c r="J615" s="846"/>
      <c r="K615" s="847"/>
      <c r="L615" s="848"/>
      <c r="M615" s="843"/>
      <c r="N615" s="843"/>
      <c r="O615" s="843"/>
      <c r="P615" s="846"/>
      <c r="Q615" s="843"/>
      <c r="R615" s="843"/>
      <c r="S615" s="843"/>
      <c r="T615" s="843"/>
      <c r="U615" s="843"/>
      <c r="V615" s="843"/>
      <c r="W615" s="843"/>
      <c r="X615" s="843"/>
      <c r="Y615" s="843"/>
      <c r="Z615" s="843"/>
    </row>
    <row r="616" spans="1:26" ht="15.75" customHeight="1">
      <c r="A616" s="843"/>
      <c r="B616" s="844"/>
      <c r="C616" s="845"/>
      <c r="D616" s="846"/>
      <c r="E616" s="843"/>
      <c r="F616" s="843"/>
      <c r="G616" s="843"/>
      <c r="H616" s="846"/>
      <c r="I616" s="846"/>
      <c r="J616" s="846"/>
      <c r="K616" s="847"/>
      <c r="L616" s="848"/>
      <c r="M616" s="843"/>
      <c r="N616" s="843"/>
      <c r="O616" s="843"/>
      <c r="P616" s="846"/>
      <c r="Q616" s="843"/>
      <c r="R616" s="843"/>
      <c r="S616" s="843"/>
      <c r="T616" s="843"/>
      <c r="U616" s="843"/>
      <c r="V616" s="843"/>
      <c r="W616" s="843"/>
      <c r="X616" s="843"/>
      <c r="Y616" s="843"/>
      <c r="Z616" s="843"/>
    </row>
    <row r="617" spans="1:26" ht="15.75" customHeight="1">
      <c r="A617" s="843"/>
      <c r="B617" s="844"/>
      <c r="C617" s="845"/>
      <c r="D617" s="846"/>
      <c r="E617" s="843"/>
      <c r="F617" s="843"/>
      <c r="G617" s="843"/>
      <c r="H617" s="846"/>
      <c r="I617" s="846"/>
      <c r="J617" s="846"/>
      <c r="K617" s="847"/>
      <c r="L617" s="848"/>
      <c r="M617" s="843"/>
      <c r="N617" s="843"/>
      <c r="O617" s="843"/>
      <c r="P617" s="846"/>
      <c r="Q617" s="843"/>
      <c r="R617" s="843"/>
      <c r="S617" s="843"/>
      <c r="T617" s="843"/>
      <c r="U617" s="843"/>
      <c r="V617" s="843"/>
      <c r="W617" s="843"/>
      <c r="X617" s="843"/>
      <c r="Y617" s="843"/>
      <c r="Z617" s="843"/>
    </row>
    <row r="618" spans="1:26" ht="15.75" customHeight="1">
      <c r="A618" s="843"/>
      <c r="B618" s="844"/>
      <c r="C618" s="845"/>
      <c r="D618" s="846"/>
      <c r="E618" s="843"/>
      <c r="F618" s="843"/>
      <c r="G618" s="843"/>
      <c r="H618" s="846"/>
      <c r="I618" s="846"/>
      <c r="J618" s="846"/>
      <c r="K618" s="847"/>
      <c r="L618" s="848"/>
      <c r="M618" s="843"/>
      <c r="N618" s="843"/>
      <c r="O618" s="843"/>
      <c r="P618" s="846"/>
      <c r="Q618" s="843"/>
      <c r="R618" s="843"/>
      <c r="S618" s="843"/>
      <c r="T618" s="843"/>
      <c r="U618" s="843"/>
      <c r="V618" s="843"/>
      <c r="W618" s="843"/>
      <c r="X618" s="843"/>
      <c r="Y618" s="843"/>
      <c r="Z618" s="843"/>
    </row>
    <row r="619" spans="1:26" ht="15.75" customHeight="1">
      <c r="A619" s="843"/>
      <c r="B619" s="844"/>
      <c r="C619" s="845"/>
      <c r="D619" s="846"/>
      <c r="E619" s="843"/>
      <c r="F619" s="843"/>
      <c r="G619" s="843"/>
      <c r="H619" s="846"/>
      <c r="I619" s="846"/>
      <c r="J619" s="846"/>
      <c r="K619" s="847"/>
      <c r="L619" s="848"/>
      <c r="M619" s="843"/>
      <c r="N619" s="843"/>
      <c r="O619" s="843"/>
      <c r="P619" s="846"/>
      <c r="Q619" s="843"/>
      <c r="R619" s="843"/>
      <c r="S619" s="843"/>
      <c r="T619" s="843"/>
      <c r="U619" s="843"/>
      <c r="V619" s="843"/>
      <c r="W619" s="843"/>
      <c r="X619" s="843"/>
      <c r="Y619" s="843"/>
      <c r="Z619" s="843"/>
    </row>
    <row r="620" spans="1:26" ht="15.75" customHeight="1">
      <c r="A620" s="843"/>
      <c r="B620" s="844"/>
      <c r="C620" s="845"/>
      <c r="D620" s="846"/>
      <c r="E620" s="843"/>
      <c r="F620" s="843"/>
      <c r="G620" s="843"/>
      <c r="H620" s="846"/>
      <c r="I620" s="846"/>
      <c r="J620" s="846"/>
      <c r="K620" s="847"/>
      <c r="L620" s="848"/>
      <c r="M620" s="843"/>
      <c r="N620" s="843"/>
      <c r="O620" s="843"/>
      <c r="P620" s="846"/>
      <c r="Q620" s="843"/>
      <c r="R620" s="843"/>
      <c r="S620" s="843"/>
      <c r="T620" s="843"/>
      <c r="U620" s="843"/>
      <c r="V620" s="843"/>
      <c r="W620" s="843"/>
      <c r="X620" s="843"/>
      <c r="Y620" s="843"/>
      <c r="Z620" s="843"/>
    </row>
    <row r="621" spans="1:26" ht="15.75" customHeight="1">
      <c r="A621" s="843"/>
      <c r="B621" s="844"/>
      <c r="C621" s="845"/>
      <c r="D621" s="846"/>
      <c r="E621" s="843"/>
      <c r="F621" s="843"/>
      <c r="G621" s="843"/>
      <c r="H621" s="846"/>
      <c r="I621" s="846"/>
      <c r="J621" s="846"/>
      <c r="K621" s="847"/>
      <c r="L621" s="848"/>
      <c r="M621" s="843"/>
      <c r="N621" s="843"/>
      <c r="O621" s="843"/>
      <c r="P621" s="846"/>
      <c r="Q621" s="843"/>
      <c r="R621" s="843"/>
      <c r="S621" s="843"/>
      <c r="T621" s="843"/>
      <c r="U621" s="843"/>
      <c r="V621" s="843"/>
      <c r="W621" s="843"/>
      <c r="X621" s="843"/>
      <c r="Y621" s="843"/>
      <c r="Z621" s="843"/>
    </row>
    <row r="622" spans="1:26" ht="15.75" customHeight="1">
      <c r="A622" s="843"/>
      <c r="B622" s="844"/>
      <c r="C622" s="845"/>
      <c r="D622" s="846"/>
      <c r="E622" s="843"/>
      <c r="F622" s="843"/>
      <c r="G622" s="843"/>
      <c r="H622" s="846"/>
      <c r="I622" s="846"/>
      <c r="J622" s="846"/>
      <c r="K622" s="847"/>
      <c r="L622" s="848"/>
      <c r="M622" s="843"/>
      <c r="N622" s="843"/>
      <c r="O622" s="843"/>
      <c r="P622" s="846"/>
      <c r="Q622" s="843"/>
      <c r="R622" s="843"/>
      <c r="S622" s="843"/>
      <c r="T622" s="843"/>
      <c r="U622" s="843"/>
      <c r="V622" s="843"/>
      <c r="W622" s="843"/>
      <c r="X622" s="843"/>
      <c r="Y622" s="843"/>
      <c r="Z622" s="843"/>
    </row>
    <row r="623" spans="1:26" ht="15.75" customHeight="1">
      <c r="A623" s="843"/>
      <c r="B623" s="844"/>
      <c r="C623" s="845"/>
      <c r="D623" s="846"/>
      <c r="E623" s="843"/>
      <c r="F623" s="843"/>
      <c r="G623" s="843"/>
      <c r="H623" s="846"/>
      <c r="I623" s="846"/>
      <c r="J623" s="846"/>
      <c r="K623" s="847"/>
      <c r="L623" s="848"/>
      <c r="M623" s="843"/>
      <c r="N623" s="843"/>
      <c r="O623" s="843"/>
      <c r="P623" s="846"/>
      <c r="Q623" s="843"/>
      <c r="R623" s="843"/>
      <c r="S623" s="843"/>
      <c r="T623" s="843"/>
      <c r="U623" s="843"/>
      <c r="V623" s="843"/>
      <c r="W623" s="843"/>
      <c r="X623" s="843"/>
      <c r="Y623" s="843"/>
      <c r="Z623" s="843"/>
    </row>
    <row r="624" spans="1:26" ht="15.75" customHeight="1">
      <c r="A624" s="843"/>
      <c r="B624" s="844"/>
      <c r="C624" s="845"/>
      <c r="D624" s="846"/>
      <c r="E624" s="843"/>
      <c r="F624" s="843"/>
      <c r="G624" s="843"/>
      <c r="H624" s="846"/>
      <c r="I624" s="846"/>
      <c r="J624" s="846"/>
      <c r="K624" s="847"/>
      <c r="L624" s="848"/>
      <c r="M624" s="843"/>
      <c r="N624" s="843"/>
      <c r="O624" s="843"/>
      <c r="P624" s="846"/>
      <c r="Q624" s="843"/>
      <c r="R624" s="843"/>
      <c r="S624" s="843"/>
      <c r="T624" s="843"/>
      <c r="U624" s="843"/>
      <c r="V624" s="843"/>
      <c r="W624" s="843"/>
      <c r="X624" s="843"/>
      <c r="Y624" s="843"/>
      <c r="Z624" s="843"/>
    </row>
    <row r="625" spans="1:26" ht="15.75" customHeight="1">
      <c r="A625" s="843"/>
      <c r="B625" s="844"/>
      <c r="C625" s="845"/>
      <c r="D625" s="846"/>
      <c r="E625" s="843"/>
      <c r="F625" s="843"/>
      <c r="G625" s="843"/>
      <c r="H625" s="846"/>
      <c r="I625" s="846"/>
      <c r="J625" s="846"/>
      <c r="K625" s="847"/>
      <c r="L625" s="848"/>
      <c r="M625" s="843"/>
      <c r="N625" s="843"/>
      <c r="O625" s="843"/>
      <c r="P625" s="846"/>
      <c r="Q625" s="843"/>
      <c r="R625" s="843"/>
      <c r="S625" s="843"/>
      <c r="T625" s="843"/>
      <c r="U625" s="843"/>
      <c r="V625" s="843"/>
      <c r="W625" s="843"/>
      <c r="X625" s="843"/>
      <c r="Y625" s="843"/>
      <c r="Z625" s="843"/>
    </row>
    <row r="626" spans="1:26" ht="15.75" customHeight="1">
      <c r="A626" s="843"/>
      <c r="B626" s="844"/>
      <c r="C626" s="845"/>
      <c r="D626" s="846"/>
      <c r="E626" s="843"/>
      <c r="F626" s="843"/>
      <c r="G626" s="843"/>
      <c r="H626" s="846"/>
      <c r="I626" s="846"/>
      <c r="J626" s="846"/>
      <c r="K626" s="847"/>
      <c r="L626" s="848"/>
      <c r="M626" s="843"/>
      <c r="N626" s="843"/>
      <c r="O626" s="843"/>
      <c r="P626" s="846"/>
      <c r="Q626" s="843"/>
      <c r="R626" s="843"/>
      <c r="S626" s="843"/>
      <c r="T626" s="843"/>
      <c r="U626" s="843"/>
      <c r="V626" s="843"/>
      <c r="W626" s="843"/>
      <c r="X626" s="843"/>
      <c r="Y626" s="843"/>
      <c r="Z626" s="843"/>
    </row>
    <row r="627" spans="1:26" ht="15.75" customHeight="1">
      <c r="A627" s="843"/>
      <c r="B627" s="844"/>
      <c r="C627" s="845"/>
      <c r="D627" s="846"/>
      <c r="E627" s="843"/>
      <c r="F627" s="843"/>
      <c r="G627" s="843"/>
      <c r="H627" s="846"/>
      <c r="I627" s="846"/>
      <c r="J627" s="846"/>
      <c r="K627" s="847"/>
      <c r="L627" s="848"/>
      <c r="M627" s="843"/>
      <c r="N627" s="843"/>
      <c r="O627" s="843"/>
      <c r="P627" s="846"/>
      <c r="Q627" s="843"/>
      <c r="R627" s="843"/>
      <c r="S627" s="843"/>
      <c r="T627" s="843"/>
      <c r="U627" s="843"/>
      <c r="V627" s="843"/>
      <c r="W627" s="843"/>
      <c r="X627" s="843"/>
      <c r="Y627" s="843"/>
      <c r="Z627" s="843"/>
    </row>
    <row r="628" spans="1:26" ht="15.75" customHeight="1">
      <c r="A628" s="843"/>
      <c r="B628" s="844"/>
      <c r="C628" s="845"/>
      <c r="D628" s="846"/>
      <c r="E628" s="843"/>
      <c r="F628" s="843"/>
      <c r="G628" s="843"/>
      <c r="H628" s="846"/>
      <c r="I628" s="846"/>
      <c r="J628" s="846"/>
      <c r="K628" s="847"/>
      <c r="L628" s="848"/>
      <c r="M628" s="843"/>
      <c r="N628" s="843"/>
      <c r="O628" s="843"/>
      <c r="P628" s="846"/>
      <c r="Q628" s="843"/>
      <c r="R628" s="843"/>
      <c r="S628" s="843"/>
      <c r="T628" s="843"/>
      <c r="U628" s="843"/>
      <c r="V628" s="843"/>
      <c r="W628" s="843"/>
      <c r="X628" s="843"/>
      <c r="Y628" s="843"/>
      <c r="Z628" s="843"/>
    </row>
    <row r="629" spans="1:26" ht="15.75" customHeight="1">
      <c r="A629" s="843"/>
      <c r="B629" s="844"/>
      <c r="C629" s="845"/>
      <c r="D629" s="846"/>
      <c r="E629" s="843"/>
      <c r="F629" s="843"/>
      <c r="G629" s="843"/>
      <c r="H629" s="846"/>
      <c r="I629" s="846"/>
      <c r="J629" s="846"/>
      <c r="K629" s="847"/>
      <c r="L629" s="848"/>
      <c r="M629" s="843"/>
      <c r="N629" s="843"/>
      <c r="O629" s="843"/>
      <c r="P629" s="846"/>
      <c r="Q629" s="843"/>
      <c r="R629" s="843"/>
      <c r="S629" s="843"/>
      <c r="T629" s="843"/>
      <c r="U629" s="843"/>
      <c r="V629" s="843"/>
      <c r="W629" s="843"/>
      <c r="X629" s="843"/>
      <c r="Y629" s="843"/>
      <c r="Z629" s="843"/>
    </row>
    <row r="630" spans="1:26" ht="15.75" customHeight="1">
      <c r="A630" s="843"/>
      <c r="B630" s="844"/>
      <c r="C630" s="845"/>
      <c r="D630" s="846"/>
      <c r="E630" s="843"/>
      <c r="F630" s="843"/>
      <c r="G630" s="843"/>
      <c r="H630" s="846"/>
      <c r="I630" s="846"/>
      <c r="J630" s="846"/>
      <c r="K630" s="847"/>
      <c r="L630" s="848"/>
      <c r="M630" s="843"/>
      <c r="N630" s="843"/>
      <c r="O630" s="843"/>
      <c r="P630" s="846"/>
      <c r="Q630" s="843"/>
      <c r="R630" s="843"/>
      <c r="S630" s="843"/>
      <c r="T630" s="843"/>
      <c r="U630" s="843"/>
      <c r="V630" s="843"/>
      <c r="W630" s="843"/>
      <c r="X630" s="843"/>
      <c r="Y630" s="843"/>
      <c r="Z630" s="843"/>
    </row>
    <row r="631" spans="1:26" ht="15.75" customHeight="1">
      <c r="A631" s="843"/>
      <c r="B631" s="844"/>
      <c r="C631" s="845"/>
      <c r="D631" s="846"/>
      <c r="E631" s="843"/>
      <c r="F631" s="843"/>
      <c r="G631" s="843"/>
      <c r="H631" s="846"/>
      <c r="I631" s="846"/>
      <c r="J631" s="846"/>
      <c r="K631" s="847"/>
      <c r="L631" s="848"/>
      <c r="M631" s="843"/>
      <c r="N631" s="843"/>
      <c r="O631" s="843"/>
      <c r="P631" s="846"/>
      <c r="Q631" s="843"/>
      <c r="R631" s="843"/>
      <c r="S631" s="843"/>
      <c r="T631" s="843"/>
      <c r="U631" s="843"/>
      <c r="V631" s="843"/>
      <c r="W631" s="843"/>
      <c r="X631" s="843"/>
      <c r="Y631" s="843"/>
      <c r="Z631" s="843"/>
    </row>
    <row r="632" spans="1:26" ht="15.75" customHeight="1">
      <c r="A632" s="843"/>
      <c r="B632" s="844"/>
      <c r="C632" s="845"/>
      <c r="D632" s="846"/>
      <c r="E632" s="843"/>
      <c r="F632" s="843"/>
      <c r="G632" s="843"/>
      <c r="H632" s="846"/>
      <c r="I632" s="846"/>
      <c r="J632" s="846"/>
      <c r="K632" s="847"/>
      <c r="L632" s="848"/>
      <c r="M632" s="843"/>
      <c r="N632" s="843"/>
      <c r="O632" s="843"/>
      <c r="P632" s="846"/>
      <c r="Q632" s="843"/>
      <c r="R632" s="843"/>
      <c r="S632" s="843"/>
      <c r="T632" s="843"/>
      <c r="U632" s="843"/>
      <c r="V632" s="843"/>
      <c r="W632" s="843"/>
      <c r="X632" s="843"/>
      <c r="Y632" s="843"/>
      <c r="Z632" s="843"/>
    </row>
    <row r="633" spans="1:26" ht="15.75" customHeight="1">
      <c r="A633" s="843"/>
      <c r="B633" s="844"/>
      <c r="C633" s="845"/>
      <c r="D633" s="846"/>
      <c r="E633" s="843"/>
      <c r="F633" s="843"/>
      <c r="G633" s="843"/>
      <c r="H633" s="846"/>
      <c r="I633" s="846"/>
      <c r="J633" s="846"/>
      <c r="K633" s="847"/>
      <c r="L633" s="848"/>
      <c r="M633" s="843"/>
      <c r="N633" s="843"/>
      <c r="O633" s="843"/>
      <c r="P633" s="846"/>
      <c r="Q633" s="843"/>
      <c r="R633" s="843"/>
      <c r="S633" s="843"/>
      <c r="T633" s="843"/>
      <c r="U633" s="843"/>
      <c r="V633" s="843"/>
      <c r="W633" s="843"/>
      <c r="X633" s="843"/>
      <c r="Y633" s="843"/>
      <c r="Z633" s="843"/>
    </row>
    <row r="634" spans="1:26" ht="15.75" customHeight="1">
      <c r="A634" s="843"/>
      <c r="B634" s="844"/>
      <c r="C634" s="845"/>
      <c r="D634" s="846"/>
      <c r="E634" s="843"/>
      <c r="F634" s="843"/>
      <c r="G634" s="843"/>
      <c r="H634" s="846"/>
      <c r="I634" s="846"/>
      <c r="J634" s="846"/>
      <c r="K634" s="847"/>
      <c r="L634" s="848"/>
      <c r="M634" s="843"/>
      <c r="N634" s="843"/>
      <c r="O634" s="843"/>
      <c r="P634" s="846"/>
      <c r="Q634" s="843"/>
      <c r="R634" s="843"/>
      <c r="S634" s="843"/>
      <c r="T634" s="843"/>
      <c r="U634" s="843"/>
      <c r="V634" s="843"/>
      <c r="W634" s="843"/>
      <c r="X634" s="843"/>
      <c r="Y634" s="843"/>
      <c r="Z634" s="843"/>
    </row>
    <row r="635" spans="1:26" ht="15.75" customHeight="1">
      <c r="A635" s="843"/>
      <c r="B635" s="844"/>
      <c r="C635" s="845"/>
      <c r="D635" s="846"/>
      <c r="E635" s="843"/>
      <c r="F635" s="843"/>
      <c r="G635" s="843"/>
      <c r="H635" s="846"/>
      <c r="I635" s="846"/>
      <c r="J635" s="846"/>
      <c r="K635" s="847"/>
      <c r="L635" s="848"/>
      <c r="M635" s="843"/>
      <c r="N635" s="843"/>
      <c r="O635" s="843"/>
      <c r="P635" s="846"/>
      <c r="Q635" s="843"/>
      <c r="R635" s="843"/>
      <c r="S635" s="843"/>
      <c r="T635" s="843"/>
      <c r="U635" s="843"/>
      <c r="V635" s="843"/>
      <c r="W635" s="843"/>
      <c r="X635" s="843"/>
      <c r="Y635" s="843"/>
      <c r="Z635" s="843"/>
    </row>
    <row r="636" spans="1:26" ht="15.75" customHeight="1">
      <c r="A636" s="843"/>
      <c r="B636" s="844"/>
      <c r="C636" s="845"/>
      <c r="D636" s="846"/>
      <c r="E636" s="843"/>
      <c r="F636" s="843"/>
      <c r="G636" s="843"/>
      <c r="H636" s="846"/>
      <c r="I636" s="846"/>
      <c r="J636" s="846"/>
      <c r="K636" s="847"/>
      <c r="L636" s="848"/>
      <c r="M636" s="843"/>
      <c r="N636" s="843"/>
      <c r="O636" s="843"/>
      <c r="P636" s="846"/>
      <c r="Q636" s="843"/>
      <c r="R636" s="843"/>
      <c r="S636" s="843"/>
      <c r="T636" s="843"/>
      <c r="U636" s="843"/>
      <c r="V636" s="843"/>
      <c r="W636" s="843"/>
      <c r="X636" s="843"/>
      <c r="Y636" s="843"/>
      <c r="Z636" s="843"/>
    </row>
    <row r="637" spans="1:26" ht="15.75" customHeight="1">
      <c r="A637" s="843"/>
      <c r="B637" s="844"/>
      <c r="C637" s="845"/>
      <c r="D637" s="846"/>
      <c r="E637" s="843"/>
      <c r="F637" s="843"/>
      <c r="G637" s="843"/>
      <c r="H637" s="846"/>
      <c r="I637" s="846"/>
      <c r="J637" s="846"/>
      <c r="K637" s="847"/>
      <c r="L637" s="848"/>
      <c r="M637" s="843"/>
      <c r="N637" s="843"/>
      <c r="O637" s="843"/>
      <c r="P637" s="846"/>
      <c r="Q637" s="843"/>
      <c r="R637" s="843"/>
      <c r="S637" s="843"/>
      <c r="T637" s="843"/>
      <c r="U637" s="843"/>
      <c r="V637" s="843"/>
      <c r="W637" s="843"/>
      <c r="X637" s="843"/>
      <c r="Y637" s="843"/>
      <c r="Z637" s="843"/>
    </row>
    <row r="638" spans="1:26" ht="15.75" customHeight="1">
      <c r="A638" s="843"/>
      <c r="B638" s="844"/>
      <c r="C638" s="845"/>
      <c r="D638" s="846"/>
      <c r="E638" s="843"/>
      <c r="F638" s="843"/>
      <c r="G638" s="843"/>
      <c r="H638" s="846"/>
      <c r="I638" s="846"/>
      <c r="J638" s="846"/>
      <c r="K638" s="847"/>
      <c r="L638" s="848"/>
      <c r="M638" s="843"/>
      <c r="N638" s="843"/>
      <c r="O638" s="843"/>
      <c r="P638" s="846"/>
      <c r="Q638" s="843"/>
      <c r="R638" s="843"/>
      <c r="S638" s="843"/>
      <c r="T638" s="843"/>
      <c r="U638" s="843"/>
      <c r="V638" s="843"/>
      <c r="W638" s="843"/>
      <c r="X638" s="843"/>
      <c r="Y638" s="843"/>
      <c r="Z638" s="843"/>
    </row>
    <row r="639" spans="1:26" ht="15.75" customHeight="1">
      <c r="A639" s="843"/>
      <c r="B639" s="844"/>
      <c r="C639" s="845"/>
      <c r="D639" s="846"/>
      <c r="E639" s="843"/>
      <c r="F639" s="843"/>
      <c r="G639" s="843"/>
      <c r="H639" s="846"/>
      <c r="I639" s="846"/>
      <c r="J639" s="846"/>
      <c r="K639" s="847"/>
      <c r="L639" s="848"/>
      <c r="M639" s="843"/>
      <c r="N639" s="843"/>
      <c r="O639" s="843"/>
      <c r="P639" s="846"/>
      <c r="Q639" s="843"/>
      <c r="R639" s="843"/>
      <c r="S639" s="843"/>
      <c r="T639" s="843"/>
      <c r="U639" s="843"/>
      <c r="V639" s="843"/>
      <c r="W639" s="843"/>
      <c r="X639" s="843"/>
      <c r="Y639" s="843"/>
      <c r="Z639" s="843"/>
    </row>
    <row r="640" spans="1:26" ht="15.75" customHeight="1">
      <c r="A640" s="843"/>
      <c r="B640" s="844"/>
      <c r="C640" s="845"/>
      <c r="D640" s="846"/>
      <c r="E640" s="843"/>
      <c r="F640" s="843"/>
      <c r="G640" s="843"/>
      <c r="H640" s="846"/>
      <c r="I640" s="846"/>
      <c r="J640" s="846"/>
      <c r="K640" s="847"/>
      <c r="L640" s="848"/>
      <c r="M640" s="843"/>
      <c r="N640" s="843"/>
      <c r="O640" s="843"/>
      <c r="P640" s="846"/>
      <c r="Q640" s="843"/>
      <c r="R640" s="843"/>
      <c r="S640" s="843"/>
      <c r="T640" s="843"/>
      <c r="U640" s="843"/>
      <c r="V640" s="843"/>
      <c r="W640" s="843"/>
      <c r="X640" s="843"/>
      <c r="Y640" s="843"/>
      <c r="Z640" s="843"/>
    </row>
    <row r="641" spans="1:26" ht="15.75" customHeight="1">
      <c r="A641" s="843"/>
      <c r="B641" s="844"/>
      <c r="C641" s="845"/>
      <c r="D641" s="846"/>
      <c r="E641" s="843"/>
      <c r="F641" s="843"/>
      <c r="G641" s="843"/>
      <c r="H641" s="846"/>
      <c r="I641" s="846"/>
      <c r="J641" s="846"/>
      <c r="K641" s="847"/>
      <c r="L641" s="848"/>
      <c r="M641" s="843"/>
      <c r="N641" s="843"/>
      <c r="O641" s="843"/>
      <c r="P641" s="846"/>
      <c r="Q641" s="843"/>
      <c r="R641" s="843"/>
      <c r="S641" s="843"/>
      <c r="T641" s="843"/>
      <c r="U641" s="843"/>
      <c r="V641" s="843"/>
      <c r="W641" s="843"/>
      <c r="X641" s="843"/>
      <c r="Y641" s="843"/>
      <c r="Z641" s="843"/>
    </row>
    <row r="642" spans="1:26" ht="15.75" customHeight="1">
      <c r="A642" s="843"/>
      <c r="B642" s="844"/>
      <c r="C642" s="845"/>
      <c r="D642" s="846"/>
      <c r="E642" s="843"/>
      <c r="F642" s="843"/>
      <c r="G642" s="843"/>
      <c r="H642" s="846"/>
      <c r="I642" s="846"/>
      <c r="J642" s="846"/>
      <c r="K642" s="847"/>
      <c r="L642" s="848"/>
      <c r="M642" s="843"/>
      <c r="N642" s="843"/>
      <c r="O642" s="843"/>
      <c r="P642" s="846"/>
      <c r="Q642" s="843"/>
      <c r="R642" s="843"/>
      <c r="S642" s="843"/>
      <c r="T642" s="843"/>
      <c r="U642" s="843"/>
      <c r="V642" s="843"/>
      <c r="W642" s="843"/>
      <c r="X642" s="843"/>
      <c r="Y642" s="843"/>
      <c r="Z642" s="843"/>
    </row>
    <row r="643" spans="1:26" ht="15.75" customHeight="1">
      <c r="A643" s="843"/>
      <c r="B643" s="844"/>
      <c r="C643" s="845"/>
      <c r="D643" s="846"/>
      <c r="E643" s="843"/>
      <c r="F643" s="843"/>
      <c r="G643" s="843"/>
      <c r="H643" s="846"/>
      <c r="I643" s="846"/>
      <c r="J643" s="846"/>
      <c r="K643" s="847"/>
      <c r="L643" s="848"/>
      <c r="M643" s="843"/>
      <c r="N643" s="843"/>
      <c r="O643" s="843"/>
      <c r="P643" s="846"/>
      <c r="Q643" s="843"/>
      <c r="R643" s="843"/>
      <c r="S643" s="843"/>
      <c r="T643" s="843"/>
      <c r="U643" s="843"/>
      <c r="V643" s="843"/>
      <c r="W643" s="843"/>
      <c r="X643" s="843"/>
      <c r="Y643" s="843"/>
      <c r="Z643" s="843"/>
    </row>
    <row r="644" spans="1:26" ht="15.75" customHeight="1">
      <c r="A644" s="843"/>
      <c r="B644" s="844"/>
      <c r="C644" s="845"/>
      <c r="D644" s="846"/>
      <c r="E644" s="843"/>
      <c r="F644" s="843"/>
      <c r="G644" s="843"/>
      <c r="H644" s="846"/>
      <c r="I644" s="846"/>
      <c r="J644" s="846"/>
      <c r="K644" s="847"/>
      <c r="L644" s="848"/>
      <c r="M644" s="843"/>
      <c r="N644" s="843"/>
      <c r="O644" s="843"/>
      <c r="P644" s="846"/>
      <c r="Q644" s="843"/>
      <c r="R644" s="843"/>
      <c r="S644" s="843"/>
      <c r="T644" s="843"/>
      <c r="U644" s="843"/>
      <c r="V644" s="843"/>
      <c r="W644" s="843"/>
      <c r="X644" s="843"/>
      <c r="Y644" s="843"/>
      <c r="Z644" s="843"/>
    </row>
    <row r="645" spans="1:26" ht="15.75" customHeight="1">
      <c r="A645" s="843"/>
      <c r="B645" s="844"/>
      <c r="C645" s="845"/>
      <c r="D645" s="846"/>
      <c r="E645" s="843"/>
      <c r="F645" s="843"/>
      <c r="G645" s="843"/>
      <c r="H645" s="846"/>
      <c r="I645" s="846"/>
      <c r="J645" s="846"/>
      <c r="K645" s="847"/>
      <c r="L645" s="848"/>
      <c r="M645" s="843"/>
      <c r="N645" s="843"/>
      <c r="O645" s="843"/>
      <c r="P645" s="846"/>
      <c r="Q645" s="843"/>
      <c r="R645" s="843"/>
      <c r="S645" s="843"/>
      <c r="T645" s="843"/>
      <c r="U645" s="843"/>
      <c r="V645" s="843"/>
      <c r="W645" s="843"/>
      <c r="X645" s="843"/>
      <c r="Y645" s="843"/>
      <c r="Z645" s="843"/>
    </row>
    <row r="646" spans="1:26" ht="15.75" customHeight="1">
      <c r="A646" s="843"/>
      <c r="B646" s="844"/>
      <c r="C646" s="845"/>
      <c r="D646" s="846"/>
      <c r="E646" s="843"/>
      <c r="F646" s="843"/>
      <c r="G646" s="843"/>
      <c r="H646" s="846"/>
      <c r="I646" s="846"/>
      <c r="J646" s="846"/>
      <c r="K646" s="847"/>
      <c r="L646" s="848"/>
      <c r="M646" s="843"/>
      <c r="N646" s="843"/>
      <c r="O646" s="843"/>
      <c r="P646" s="846"/>
      <c r="Q646" s="843"/>
      <c r="R646" s="843"/>
      <c r="S646" s="843"/>
      <c r="T646" s="843"/>
      <c r="U646" s="843"/>
      <c r="V646" s="843"/>
      <c r="W646" s="843"/>
      <c r="X646" s="843"/>
      <c r="Y646" s="843"/>
      <c r="Z646" s="843"/>
    </row>
    <row r="647" spans="1:26" ht="15.75" customHeight="1">
      <c r="A647" s="843"/>
      <c r="B647" s="844"/>
      <c r="C647" s="845"/>
      <c r="D647" s="846"/>
      <c r="E647" s="843"/>
      <c r="F647" s="843"/>
      <c r="G647" s="843"/>
      <c r="H647" s="846"/>
      <c r="I647" s="846"/>
      <c r="J647" s="846"/>
      <c r="K647" s="847"/>
      <c r="L647" s="848"/>
      <c r="M647" s="843"/>
      <c r="N647" s="843"/>
      <c r="O647" s="843"/>
      <c r="P647" s="846"/>
      <c r="Q647" s="843"/>
      <c r="R647" s="843"/>
      <c r="S647" s="843"/>
      <c r="T647" s="843"/>
      <c r="U647" s="843"/>
      <c r="V647" s="843"/>
      <c r="W647" s="843"/>
      <c r="X647" s="843"/>
      <c r="Y647" s="843"/>
      <c r="Z647" s="843"/>
    </row>
    <row r="648" spans="1:26" ht="15.75" customHeight="1">
      <c r="A648" s="843"/>
      <c r="B648" s="844"/>
      <c r="C648" s="845"/>
      <c r="D648" s="846"/>
      <c r="E648" s="843"/>
      <c r="F648" s="843"/>
      <c r="G648" s="843"/>
      <c r="H648" s="846"/>
      <c r="I648" s="846"/>
      <c r="J648" s="846"/>
      <c r="K648" s="847"/>
      <c r="L648" s="848"/>
      <c r="M648" s="843"/>
      <c r="N648" s="843"/>
      <c r="O648" s="843"/>
      <c r="P648" s="846"/>
      <c r="Q648" s="843"/>
      <c r="R648" s="843"/>
      <c r="S648" s="843"/>
      <c r="T648" s="843"/>
      <c r="U648" s="843"/>
      <c r="V648" s="843"/>
      <c r="W648" s="843"/>
      <c r="X648" s="843"/>
      <c r="Y648" s="843"/>
      <c r="Z648" s="843"/>
    </row>
    <row r="649" spans="1:26" ht="15.75" customHeight="1">
      <c r="A649" s="843"/>
      <c r="B649" s="844"/>
      <c r="C649" s="845"/>
      <c r="D649" s="846"/>
      <c r="E649" s="843"/>
      <c r="F649" s="843"/>
      <c r="G649" s="843"/>
      <c r="H649" s="846"/>
      <c r="I649" s="846"/>
      <c r="J649" s="846"/>
      <c r="K649" s="847"/>
      <c r="L649" s="848"/>
      <c r="M649" s="843"/>
      <c r="N649" s="843"/>
      <c r="O649" s="843"/>
      <c r="P649" s="846"/>
      <c r="Q649" s="843"/>
      <c r="R649" s="843"/>
      <c r="S649" s="843"/>
      <c r="T649" s="843"/>
      <c r="U649" s="843"/>
      <c r="V649" s="843"/>
      <c r="W649" s="843"/>
      <c r="X649" s="843"/>
      <c r="Y649" s="843"/>
      <c r="Z649" s="843"/>
    </row>
    <row r="650" spans="1:26" ht="15.75" customHeight="1">
      <c r="A650" s="843"/>
      <c r="B650" s="844"/>
      <c r="C650" s="845"/>
      <c r="D650" s="846"/>
      <c r="E650" s="843"/>
      <c r="F650" s="843"/>
      <c r="G650" s="843"/>
      <c r="H650" s="846"/>
      <c r="I650" s="846"/>
      <c r="J650" s="846"/>
      <c r="K650" s="847"/>
      <c r="L650" s="848"/>
      <c r="M650" s="843"/>
      <c r="N650" s="843"/>
      <c r="O650" s="843"/>
      <c r="P650" s="846"/>
      <c r="Q650" s="843"/>
      <c r="R650" s="843"/>
      <c r="S650" s="843"/>
      <c r="T650" s="843"/>
      <c r="U650" s="843"/>
      <c r="V650" s="843"/>
      <c r="W650" s="843"/>
      <c r="X650" s="843"/>
      <c r="Y650" s="843"/>
      <c r="Z650" s="843"/>
    </row>
    <row r="651" spans="1:26" ht="15.75" customHeight="1">
      <c r="A651" s="843"/>
      <c r="B651" s="844"/>
      <c r="C651" s="845"/>
      <c r="D651" s="846"/>
      <c r="E651" s="843"/>
      <c r="F651" s="843"/>
      <c r="G651" s="843"/>
      <c r="H651" s="846"/>
      <c r="I651" s="846"/>
      <c r="J651" s="846"/>
      <c r="K651" s="847"/>
      <c r="L651" s="848"/>
      <c r="M651" s="843"/>
      <c r="N651" s="843"/>
      <c r="O651" s="843"/>
      <c r="P651" s="846"/>
      <c r="Q651" s="843"/>
      <c r="R651" s="843"/>
      <c r="S651" s="843"/>
      <c r="T651" s="843"/>
      <c r="U651" s="843"/>
      <c r="V651" s="843"/>
      <c r="W651" s="843"/>
      <c r="X651" s="843"/>
      <c r="Y651" s="843"/>
      <c r="Z651" s="843"/>
    </row>
    <row r="652" spans="1:26" ht="15.75" customHeight="1">
      <c r="A652" s="843"/>
      <c r="B652" s="844"/>
      <c r="C652" s="845"/>
      <c r="D652" s="846"/>
      <c r="E652" s="843"/>
      <c r="F652" s="843"/>
      <c r="G652" s="843"/>
      <c r="H652" s="846"/>
      <c r="I652" s="846"/>
      <c r="J652" s="846"/>
      <c r="K652" s="847"/>
      <c r="L652" s="848"/>
      <c r="M652" s="843"/>
      <c r="N652" s="843"/>
      <c r="O652" s="843"/>
      <c r="P652" s="846"/>
      <c r="Q652" s="843"/>
      <c r="R652" s="843"/>
      <c r="S652" s="843"/>
      <c r="T652" s="843"/>
      <c r="U652" s="843"/>
      <c r="V652" s="843"/>
      <c r="W652" s="843"/>
      <c r="X652" s="843"/>
      <c r="Y652" s="843"/>
      <c r="Z652" s="843"/>
    </row>
    <row r="653" spans="1:26" ht="15.75" customHeight="1">
      <c r="A653" s="843"/>
      <c r="B653" s="844"/>
      <c r="C653" s="845"/>
      <c r="D653" s="846"/>
      <c r="E653" s="843"/>
      <c r="F653" s="843"/>
      <c r="G653" s="843"/>
      <c r="H653" s="846"/>
      <c r="I653" s="846"/>
      <c r="J653" s="846"/>
      <c r="K653" s="847"/>
      <c r="L653" s="848"/>
      <c r="M653" s="843"/>
      <c r="N653" s="843"/>
      <c r="O653" s="843"/>
      <c r="P653" s="846"/>
      <c r="Q653" s="843"/>
      <c r="R653" s="843"/>
      <c r="S653" s="843"/>
      <c r="T653" s="843"/>
      <c r="U653" s="843"/>
      <c r="V653" s="843"/>
      <c r="W653" s="843"/>
      <c r="X653" s="843"/>
      <c r="Y653" s="843"/>
      <c r="Z653" s="843"/>
    </row>
    <row r="654" spans="1:26" ht="15.75" customHeight="1">
      <c r="A654" s="843"/>
      <c r="B654" s="844"/>
      <c r="C654" s="845"/>
      <c r="D654" s="846"/>
      <c r="E654" s="843"/>
      <c r="F654" s="843"/>
      <c r="G654" s="843"/>
      <c r="H654" s="846"/>
      <c r="I654" s="846"/>
      <c r="J654" s="846"/>
      <c r="K654" s="847"/>
      <c r="L654" s="848"/>
      <c r="M654" s="843"/>
      <c r="N654" s="843"/>
      <c r="O654" s="843"/>
      <c r="P654" s="846"/>
      <c r="Q654" s="843"/>
      <c r="R654" s="843"/>
      <c r="S654" s="843"/>
      <c r="T654" s="843"/>
      <c r="U654" s="843"/>
      <c r="V654" s="843"/>
      <c r="W654" s="843"/>
      <c r="X654" s="843"/>
      <c r="Y654" s="843"/>
      <c r="Z654" s="843"/>
    </row>
    <row r="655" spans="1:26" ht="15.75" customHeight="1">
      <c r="A655" s="843"/>
      <c r="B655" s="844"/>
      <c r="C655" s="845"/>
      <c r="D655" s="846"/>
      <c r="E655" s="843"/>
      <c r="F655" s="843"/>
      <c r="G655" s="843"/>
      <c r="H655" s="846"/>
      <c r="I655" s="846"/>
      <c r="J655" s="846"/>
      <c r="K655" s="847"/>
      <c r="L655" s="848"/>
      <c r="M655" s="843"/>
      <c r="N655" s="843"/>
      <c r="O655" s="843"/>
      <c r="P655" s="846"/>
      <c r="Q655" s="843"/>
      <c r="R655" s="843"/>
      <c r="S655" s="843"/>
      <c r="T655" s="843"/>
      <c r="U655" s="843"/>
      <c r="V655" s="843"/>
      <c r="W655" s="843"/>
      <c r="X655" s="843"/>
      <c r="Y655" s="843"/>
      <c r="Z655" s="843"/>
    </row>
    <row r="656" spans="1:26" ht="15.75" customHeight="1">
      <c r="A656" s="843"/>
      <c r="B656" s="844"/>
      <c r="C656" s="845"/>
      <c r="D656" s="846"/>
      <c r="E656" s="843"/>
      <c r="F656" s="843"/>
      <c r="G656" s="843"/>
      <c r="H656" s="846"/>
      <c r="I656" s="846"/>
      <c r="J656" s="846"/>
      <c r="K656" s="847"/>
      <c r="L656" s="848"/>
      <c r="M656" s="843"/>
      <c r="N656" s="843"/>
      <c r="O656" s="843"/>
      <c r="P656" s="846"/>
      <c r="Q656" s="843"/>
      <c r="R656" s="843"/>
      <c r="S656" s="843"/>
      <c r="T656" s="843"/>
      <c r="U656" s="843"/>
      <c r="V656" s="843"/>
      <c r="W656" s="843"/>
      <c r="X656" s="843"/>
      <c r="Y656" s="843"/>
      <c r="Z656" s="843"/>
    </row>
    <row r="657" spans="1:26" ht="15.75" customHeight="1">
      <c r="A657" s="843"/>
      <c r="B657" s="844"/>
      <c r="C657" s="845"/>
      <c r="D657" s="846"/>
      <c r="E657" s="843"/>
      <c r="F657" s="843"/>
      <c r="G657" s="843"/>
      <c r="H657" s="846"/>
      <c r="I657" s="846"/>
      <c r="J657" s="846"/>
      <c r="K657" s="847"/>
      <c r="L657" s="848"/>
      <c r="M657" s="843"/>
      <c r="N657" s="843"/>
      <c r="O657" s="843"/>
      <c r="P657" s="846"/>
      <c r="Q657" s="843"/>
      <c r="R657" s="843"/>
      <c r="S657" s="843"/>
      <c r="T657" s="843"/>
      <c r="U657" s="843"/>
      <c r="V657" s="843"/>
      <c r="W657" s="843"/>
      <c r="X657" s="843"/>
      <c r="Y657" s="843"/>
      <c r="Z657" s="843"/>
    </row>
    <row r="658" spans="1:26" ht="15.75" customHeight="1">
      <c r="A658" s="843"/>
      <c r="B658" s="844"/>
      <c r="C658" s="845"/>
      <c r="D658" s="846"/>
      <c r="E658" s="843"/>
      <c r="F658" s="843"/>
      <c r="G658" s="843"/>
      <c r="H658" s="846"/>
      <c r="I658" s="846"/>
      <c r="J658" s="846"/>
      <c r="K658" s="847"/>
      <c r="L658" s="848"/>
      <c r="M658" s="843"/>
      <c r="N658" s="843"/>
      <c r="O658" s="843"/>
      <c r="P658" s="846"/>
      <c r="Q658" s="843"/>
      <c r="R658" s="843"/>
      <c r="S658" s="843"/>
      <c r="T658" s="843"/>
      <c r="U658" s="843"/>
      <c r="V658" s="843"/>
      <c r="W658" s="843"/>
      <c r="X658" s="843"/>
      <c r="Y658" s="843"/>
      <c r="Z658" s="843"/>
    </row>
    <row r="659" spans="1:26" ht="15.75" customHeight="1">
      <c r="A659" s="843"/>
      <c r="B659" s="844"/>
      <c r="C659" s="845"/>
      <c r="D659" s="846"/>
      <c r="E659" s="843"/>
      <c r="F659" s="843"/>
      <c r="G659" s="843"/>
      <c r="H659" s="846"/>
      <c r="I659" s="846"/>
      <c r="J659" s="846"/>
      <c r="K659" s="847"/>
      <c r="L659" s="848"/>
      <c r="M659" s="843"/>
      <c r="N659" s="843"/>
      <c r="O659" s="843"/>
      <c r="P659" s="846"/>
      <c r="Q659" s="843"/>
      <c r="R659" s="843"/>
      <c r="S659" s="843"/>
      <c r="T659" s="843"/>
      <c r="U659" s="843"/>
      <c r="V659" s="843"/>
      <c r="W659" s="843"/>
      <c r="X659" s="843"/>
      <c r="Y659" s="843"/>
      <c r="Z659" s="843"/>
    </row>
    <row r="660" spans="1:26" ht="15.75" customHeight="1">
      <c r="A660" s="843"/>
      <c r="B660" s="844"/>
      <c r="C660" s="845"/>
      <c r="D660" s="846"/>
      <c r="E660" s="843"/>
      <c r="F660" s="843"/>
      <c r="G660" s="843"/>
      <c r="H660" s="846"/>
      <c r="I660" s="846"/>
      <c r="J660" s="846"/>
      <c r="K660" s="847"/>
      <c r="L660" s="848"/>
      <c r="M660" s="843"/>
      <c r="N660" s="843"/>
      <c r="O660" s="843"/>
      <c r="P660" s="846"/>
      <c r="Q660" s="843"/>
      <c r="R660" s="843"/>
      <c r="S660" s="843"/>
      <c r="T660" s="843"/>
      <c r="U660" s="843"/>
      <c r="V660" s="843"/>
      <c r="W660" s="843"/>
      <c r="X660" s="843"/>
      <c r="Y660" s="843"/>
      <c r="Z660" s="843"/>
    </row>
    <row r="661" spans="1:26" ht="15.75" customHeight="1">
      <c r="A661" s="843"/>
      <c r="B661" s="844"/>
      <c r="C661" s="845"/>
      <c r="D661" s="846"/>
      <c r="E661" s="843"/>
      <c r="F661" s="843"/>
      <c r="G661" s="843"/>
      <c r="H661" s="846"/>
      <c r="I661" s="846"/>
      <c r="J661" s="846"/>
      <c r="K661" s="847"/>
      <c r="L661" s="848"/>
      <c r="M661" s="843"/>
      <c r="N661" s="843"/>
      <c r="O661" s="843"/>
      <c r="P661" s="846"/>
      <c r="Q661" s="843"/>
      <c r="R661" s="843"/>
      <c r="S661" s="843"/>
      <c r="T661" s="843"/>
      <c r="U661" s="843"/>
      <c r="V661" s="843"/>
      <c r="W661" s="843"/>
      <c r="X661" s="843"/>
      <c r="Y661" s="843"/>
      <c r="Z661" s="843"/>
    </row>
    <row r="662" spans="1:26" ht="15.75" customHeight="1">
      <c r="A662" s="843"/>
      <c r="B662" s="844"/>
      <c r="C662" s="845"/>
      <c r="D662" s="846"/>
      <c r="E662" s="843"/>
      <c r="F662" s="843"/>
      <c r="G662" s="843"/>
      <c r="H662" s="846"/>
      <c r="I662" s="846"/>
      <c r="J662" s="846"/>
      <c r="K662" s="847"/>
      <c r="L662" s="848"/>
      <c r="M662" s="843"/>
      <c r="N662" s="843"/>
      <c r="O662" s="843"/>
      <c r="P662" s="846"/>
      <c r="Q662" s="843"/>
      <c r="R662" s="843"/>
      <c r="S662" s="843"/>
      <c r="T662" s="843"/>
      <c r="U662" s="843"/>
      <c r="V662" s="843"/>
      <c r="W662" s="843"/>
      <c r="X662" s="843"/>
      <c r="Y662" s="843"/>
      <c r="Z662" s="843"/>
    </row>
    <row r="663" spans="1:26" ht="15.75" customHeight="1">
      <c r="A663" s="843"/>
      <c r="B663" s="844"/>
      <c r="C663" s="845"/>
      <c r="D663" s="846"/>
      <c r="E663" s="843"/>
      <c r="F663" s="843"/>
      <c r="G663" s="843"/>
      <c r="H663" s="846"/>
      <c r="I663" s="846"/>
      <c r="J663" s="846"/>
      <c r="K663" s="847"/>
      <c r="L663" s="848"/>
      <c r="M663" s="843"/>
      <c r="N663" s="843"/>
      <c r="O663" s="843"/>
      <c r="P663" s="846"/>
      <c r="Q663" s="843"/>
      <c r="R663" s="843"/>
      <c r="S663" s="843"/>
      <c r="T663" s="843"/>
      <c r="U663" s="843"/>
      <c r="V663" s="843"/>
      <c r="W663" s="843"/>
      <c r="X663" s="843"/>
      <c r="Y663" s="843"/>
      <c r="Z663" s="843"/>
    </row>
    <row r="664" spans="1:26" ht="15.75" customHeight="1">
      <c r="A664" s="843"/>
      <c r="B664" s="844"/>
      <c r="C664" s="845"/>
      <c r="D664" s="846"/>
      <c r="E664" s="843"/>
      <c r="F664" s="843"/>
      <c r="G664" s="843"/>
      <c r="H664" s="846"/>
      <c r="I664" s="846"/>
      <c r="J664" s="846"/>
      <c r="K664" s="847"/>
      <c r="L664" s="848"/>
      <c r="M664" s="843"/>
      <c r="N664" s="843"/>
      <c r="O664" s="843"/>
      <c r="P664" s="846"/>
      <c r="Q664" s="843"/>
      <c r="R664" s="843"/>
      <c r="S664" s="843"/>
      <c r="T664" s="843"/>
      <c r="U664" s="843"/>
      <c r="V664" s="843"/>
      <c r="W664" s="843"/>
      <c r="X664" s="843"/>
      <c r="Y664" s="843"/>
      <c r="Z664" s="843"/>
    </row>
    <row r="665" spans="1:26" ht="15.75" customHeight="1">
      <c r="A665" s="843"/>
      <c r="B665" s="844"/>
      <c r="C665" s="845"/>
      <c r="D665" s="846"/>
      <c r="E665" s="843"/>
      <c r="F665" s="843"/>
      <c r="G665" s="843"/>
      <c r="H665" s="846"/>
      <c r="I665" s="846"/>
      <c r="J665" s="846"/>
      <c r="K665" s="847"/>
      <c r="L665" s="848"/>
      <c r="M665" s="843"/>
      <c r="N665" s="843"/>
      <c r="O665" s="843"/>
      <c r="P665" s="846"/>
      <c r="Q665" s="843"/>
      <c r="R665" s="843"/>
      <c r="S665" s="843"/>
      <c r="T665" s="843"/>
      <c r="U665" s="843"/>
      <c r="V665" s="843"/>
      <c r="W665" s="843"/>
      <c r="X665" s="843"/>
      <c r="Y665" s="843"/>
      <c r="Z665" s="843"/>
    </row>
    <row r="666" spans="1:26" ht="15.75" customHeight="1">
      <c r="A666" s="843"/>
      <c r="B666" s="844"/>
      <c r="C666" s="845"/>
      <c r="D666" s="846"/>
      <c r="E666" s="843"/>
      <c r="F666" s="843"/>
      <c r="G666" s="843"/>
      <c r="H666" s="846"/>
      <c r="I666" s="846"/>
      <c r="J666" s="846"/>
      <c r="K666" s="847"/>
      <c r="L666" s="848"/>
      <c r="M666" s="843"/>
      <c r="N666" s="843"/>
      <c r="O666" s="843"/>
      <c r="P666" s="846"/>
      <c r="Q666" s="843"/>
      <c r="R666" s="843"/>
      <c r="S666" s="843"/>
      <c r="T666" s="843"/>
      <c r="U666" s="843"/>
      <c r="V666" s="843"/>
      <c r="W666" s="843"/>
      <c r="X666" s="843"/>
      <c r="Y666" s="843"/>
      <c r="Z666" s="843"/>
    </row>
    <row r="667" spans="1:26" ht="15.75" customHeight="1">
      <c r="A667" s="843"/>
      <c r="B667" s="844"/>
      <c r="C667" s="845"/>
      <c r="D667" s="846"/>
      <c r="E667" s="843"/>
      <c r="F667" s="843"/>
      <c r="G667" s="843"/>
      <c r="H667" s="846"/>
      <c r="I667" s="846"/>
      <c r="J667" s="846"/>
      <c r="K667" s="847"/>
      <c r="L667" s="848"/>
      <c r="M667" s="843"/>
      <c r="N667" s="843"/>
      <c r="O667" s="843"/>
      <c r="P667" s="846"/>
      <c r="Q667" s="843"/>
      <c r="R667" s="843"/>
      <c r="S667" s="843"/>
      <c r="T667" s="843"/>
      <c r="U667" s="843"/>
      <c r="V667" s="843"/>
      <c r="W667" s="843"/>
      <c r="X667" s="843"/>
      <c r="Y667" s="843"/>
      <c r="Z667" s="843"/>
    </row>
    <row r="668" spans="1:26" ht="15.75" customHeight="1">
      <c r="A668" s="843"/>
      <c r="B668" s="844"/>
      <c r="C668" s="845"/>
      <c r="D668" s="846"/>
      <c r="E668" s="843"/>
      <c r="F668" s="843"/>
      <c r="G668" s="843"/>
      <c r="H668" s="846"/>
      <c r="I668" s="846"/>
      <c r="J668" s="846"/>
      <c r="K668" s="847"/>
      <c r="L668" s="848"/>
      <c r="M668" s="843"/>
      <c r="N668" s="843"/>
      <c r="O668" s="843"/>
      <c r="P668" s="846"/>
      <c r="Q668" s="843"/>
      <c r="R668" s="843"/>
      <c r="S668" s="843"/>
      <c r="T668" s="843"/>
      <c r="U668" s="843"/>
      <c r="V668" s="843"/>
      <c r="W668" s="843"/>
      <c r="X668" s="843"/>
      <c r="Y668" s="843"/>
      <c r="Z668" s="843"/>
    </row>
    <row r="669" spans="1:26" ht="15.75" customHeight="1">
      <c r="A669" s="843"/>
      <c r="B669" s="844"/>
      <c r="C669" s="845"/>
      <c r="D669" s="846"/>
      <c r="E669" s="843"/>
      <c r="F669" s="843"/>
      <c r="G669" s="843"/>
      <c r="H669" s="846"/>
      <c r="I669" s="846"/>
      <c r="J669" s="846"/>
      <c r="K669" s="847"/>
      <c r="L669" s="848"/>
      <c r="M669" s="843"/>
      <c r="N669" s="843"/>
      <c r="O669" s="843"/>
      <c r="P669" s="846"/>
      <c r="Q669" s="843"/>
      <c r="R669" s="843"/>
      <c r="S669" s="843"/>
      <c r="T669" s="843"/>
      <c r="U669" s="843"/>
      <c r="V669" s="843"/>
      <c r="W669" s="843"/>
      <c r="X669" s="843"/>
      <c r="Y669" s="843"/>
      <c r="Z669" s="843"/>
    </row>
    <row r="670" spans="1:26" ht="15.75" customHeight="1">
      <c r="A670" s="843"/>
      <c r="B670" s="844"/>
      <c r="C670" s="845"/>
      <c r="D670" s="846"/>
      <c r="E670" s="843"/>
      <c r="F670" s="843"/>
      <c r="G670" s="843"/>
      <c r="H670" s="846"/>
      <c r="I670" s="846"/>
      <c r="J670" s="846"/>
      <c r="K670" s="847"/>
      <c r="L670" s="848"/>
      <c r="M670" s="843"/>
      <c r="N670" s="843"/>
      <c r="O670" s="843"/>
      <c r="P670" s="846"/>
      <c r="Q670" s="843"/>
      <c r="R670" s="843"/>
      <c r="S670" s="843"/>
      <c r="T670" s="843"/>
      <c r="U670" s="843"/>
      <c r="V670" s="843"/>
      <c r="W670" s="843"/>
      <c r="X670" s="843"/>
      <c r="Y670" s="843"/>
      <c r="Z670" s="843"/>
    </row>
    <row r="671" spans="1:26" ht="15.75" customHeight="1">
      <c r="A671" s="843"/>
      <c r="B671" s="844"/>
      <c r="C671" s="845"/>
      <c r="D671" s="846"/>
      <c r="E671" s="843"/>
      <c r="F671" s="843"/>
      <c r="G671" s="843"/>
      <c r="H671" s="846"/>
      <c r="I671" s="846"/>
      <c r="J671" s="846"/>
      <c r="K671" s="847"/>
      <c r="L671" s="848"/>
      <c r="M671" s="843"/>
      <c r="N671" s="843"/>
      <c r="O671" s="843"/>
      <c r="P671" s="846"/>
      <c r="Q671" s="843"/>
      <c r="R671" s="843"/>
      <c r="S671" s="843"/>
      <c r="T671" s="843"/>
      <c r="U671" s="843"/>
      <c r="V671" s="843"/>
      <c r="W671" s="843"/>
      <c r="X671" s="843"/>
      <c r="Y671" s="843"/>
      <c r="Z671" s="843"/>
    </row>
    <row r="672" spans="1:26" ht="15.75" customHeight="1">
      <c r="A672" s="843"/>
      <c r="B672" s="844"/>
      <c r="C672" s="845"/>
      <c r="D672" s="846"/>
      <c r="E672" s="843"/>
      <c r="F672" s="843"/>
      <c r="G672" s="843"/>
      <c r="H672" s="846"/>
      <c r="I672" s="846"/>
      <c r="J672" s="846"/>
      <c r="K672" s="847"/>
      <c r="L672" s="848"/>
      <c r="M672" s="843"/>
      <c r="N672" s="843"/>
      <c r="O672" s="843"/>
      <c r="P672" s="846"/>
      <c r="Q672" s="843"/>
      <c r="R672" s="843"/>
      <c r="S672" s="843"/>
      <c r="T672" s="843"/>
      <c r="U672" s="843"/>
      <c r="V672" s="843"/>
      <c r="W672" s="843"/>
      <c r="X672" s="843"/>
      <c r="Y672" s="843"/>
      <c r="Z672" s="843"/>
    </row>
    <row r="673" spans="1:26" ht="15.75" customHeight="1">
      <c r="A673" s="843"/>
      <c r="B673" s="844"/>
      <c r="C673" s="845"/>
      <c r="D673" s="846"/>
      <c r="E673" s="843"/>
      <c r="F673" s="843"/>
      <c r="G673" s="843"/>
      <c r="H673" s="846"/>
      <c r="I673" s="846"/>
      <c r="J673" s="846"/>
      <c r="K673" s="847"/>
      <c r="L673" s="848"/>
      <c r="M673" s="843"/>
      <c r="N673" s="843"/>
      <c r="O673" s="843"/>
      <c r="P673" s="846"/>
      <c r="Q673" s="843"/>
      <c r="R673" s="843"/>
      <c r="S673" s="843"/>
      <c r="T673" s="843"/>
      <c r="U673" s="843"/>
      <c r="V673" s="843"/>
      <c r="W673" s="843"/>
      <c r="X673" s="843"/>
      <c r="Y673" s="843"/>
      <c r="Z673" s="843"/>
    </row>
    <row r="674" spans="1:26" ht="15.75" customHeight="1">
      <c r="A674" s="843"/>
      <c r="B674" s="844"/>
      <c r="C674" s="845"/>
      <c r="D674" s="846"/>
      <c r="E674" s="843"/>
      <c r="F674" s="843"/>
      <c r="G674" s="843"/>
      <c r="H674" s="846"/>
      <c r="I674" s="846"/>
      <c r="J674" s="846"/>
      <c r="K674" s="847"/>
      <c r="L674" s="848"/>
      <c r="M674" s="843"/>
      <c r="N674" s="843"/>
      <c r="O674" s="843"/>
      <c r="P674" s="846"/>
      <c r="Q674" s="843"/>
      <c r="R674" s="843"/>
      <c r="S674" s="843"/>
      <c r="T674" s="843"/>
      <c r="U674" s="843"/>
      <c r="V674" s="843"/>
      <c r="W674" s="843"/>
      <c r="X674" s="843"/>
      <c r="Y674" s="843"/>
      <c r="Z674" s="843"/>
    </row>
    <row r="675" spans="1:26" ht="15.75" customHeight="1">
      <c r="A675" s="843"/>
      <c r="B675" s="844"/>
      <c r="C675" s="845"/>
      <c r="D675" s="846"/>
      <c r="E675" s="843"/>
      <c r="F675" s="843"/>
      <c r="G675" s="843"/>
      <c r="H675" s="846"/>
      <c r="I675" s="846"/>
      <c r="J675" s="846"/>
      <c r="K675" s="847"/>
      <c r="L675" s="848"/>
      <c r="M675" s="843"/>
      <c r="N675" s="843"/>
      <c r="O675" s="843"/>
      <c r="P675" s="846"/>
      <c r="Q675" s="843"/>
      <c r="R675" s="843"/>
      <c r="S675" s="843"/>
      <c r="T675" s="843"/>
      <c r="U675" s="843"/>
      <c r="V675" s="843"/>
      <c r="W675" s="843"/>
      <c r="X675" s="843"/>
      <c r="Y675" s="843"/>
      <c r="Z675" s="843"/>
    </row>
    <row r="676" spans="1:26" ht="15.75" customHeight="1">
      <c r="A676" s="843"/>
      <c r="B676" s="844"/>
      <c r="C676" s="845"/>
      <c r="D676" s="846"/>
      <c r="E676" s="843"/>
      <c r="F676" s="843"/>
      <c r="G676" s="843"/>
      <c r="H676" s="846"/>
      <c r="I676" s="846"/>
      <c r="J676" s="846"/>
      <c r="K676" s="847"/>
      <c r="L676" s="848"/>
      <c r="M676" s="843"/>
      <c r="N676" s="843"/>
      <c r="O676" s="843"/>
      <c r="P676" s="846"/>
      <c r="Q676" s="843"/>
      <c r="R676" s="843"/>
      <c r="S676" s="843"/>
      <c r="T676" s="843"/>
      <c r="U676" s="843"/>
      <c r="V676" s="843"/>
      <c r="W676" s="843"/>
      <c r="X676" s="843"/>
      <c r="Y676" s="843"/>
      <c r="Z676" s="843"/>
    </row>
    <row r="677" spans="1:26" ht="15.75" customHeight="1">
      <c r="A677" s="843"/>
      <c r="B677" s="844"/>
      <c r="C677" s="845"/>
      <c r="D677" s="846"/>
      <c r="E677" s="843"/>
      <c r="F677" s="843"/>
      <c r="G677" s="843"/>
      <c r="H677" s="846"/>
      <c r="I677" s="846"/>
      <c r="J677" s="846"/>
      <c r="K677" s="847"/>
      <c r="L677" s="848"/>
      <c r="M677" s="843"/>
      <c r="N677" s="843"/>
      <c r="O677" s="843"/>
      <c r="P677" s="846"/>
      <c r="Q677" s="843"/>
      <c r="R677" s="843"/>
      <c r="S677" s="843"/>
      <c r="T677" s="843"/>
      <c r="U677" s="843"/>
      <c r="V677" s="843"/>
      <c r="W677" s="843"/>
      <c r="X677" s="843"/>
      <c r="Y677" s="843"/>
      <c r="Z677" s="843"/>
    </row>
    <row r="678" spans="1:26" ht="15.75" customHeight="1">
      <c r="A678" s="843"/>
      <c r="B678" s="844"/>
      <c r="C678" s="845"/>
      <c r="D678" s="846"/>
      <c r="E678" s="843"/>
      <c r="F678" s="843"/>
      <c r="G678" s="843"/>
      <c r="H678" s="846"/>
      <c r="I678" s="846"/>
      <c r="J678" s="846"/>
      <c r="K678" s="847"/>
      <c r="L678" s="848"/>
      <c r="M678" s="843"/>
      <c r="N678" s="843"/>
      <c r="O678" s="843"/>
      <c r="P678" s="846"/>
      <c r="Q678" s="843"/>
      <c r="R678" s="843"/>
      <c r="S678" s="843"/>
      <c r="T678" s="843"/>
      <c r="U678" s="843"/>
      <c r="V678" s="843"/>
      <c r="W678" s="843"/>
      <c r="X678" s="843"/>
      <c r="Y678" s="843"/>
      <c r="Z678" s="843"/>
    </row>
    <row r="679" spans="1:26" ht="15.75" customHeight="1">
      <c r="A679" s="843"/>
      <c r="B679" s="844"/>
      <c r="C679" s="845"/>
      <c r="D679" s="846"/>
      <c r="E679" s="843"/>
      <c r="F679" s="843"/>
      <c r="G679" s="843"/>
      <c r="H679" s="846"/>
      <c r="I679" s="846"/>
      <c r="J679" s="846"/>
      <c r="K679" s="847"/>
      <c r="L679" s="848"/>
      <c r="M679" s="843"/>
      <c r="N679" s="843"/>
      <c r="O679" s="843"/>
      <c r="P679" s="846"/>
      <c r="Q679" s="843"/>
      <c r="R679" s="843"/>
      <c r="S679" s="843"/>
      <c r="T679" s="843"/>
      <c r="U679" s="843"/>
      <c r="V679" s="843"/>
      <c r="W679" s="843"/>
      <c r="X679" s="843"/>
      <c r="Y679" s="843"/>
      <c r="Z679" s="843"/>
    </row>
    <row r="680" spans="1:26" ht="15.75" customHeight="1">
      <c r="A680" s="843"/>
      <c r="B680" s="844"/>
      <c r="C680" s="845"/>
      <c r="D680" s="846"/>
      <c r="E680" s="843"/>
      <c r="F680" s="843"/>
      <c r="G680" s="843"/>
      <c r="H680" s="846"/>
      <c r="I680" s="846"/>
      <c r="J680" s="846"/>
      <c r="K680" s="847"/>
      <c r="L680" s="848"/>
      <c r="M680" s="843"/>
      <c r="N680" s="843"/>
      <c r="O680" s="843"/>
      <c r="P680" s="846"/>
      <c r="Q680" s="843"/>
      <c r="R680" s="843"/>
      <c r="S680" s="843"/>
      <c r="T680" s="843"/>
      <c r="U680" s="843"/>
      <c r="V680" s="843"/>
      <c r="W680" s="843"/>
      <c r="X680" s="843"/>
      <c r="Y680" s="843"/>
      <c r="Z680" s="843"/>
    </row>
    <row r="681" spans="1:26" ht="15.75" customHeight="1">
      <c r="A681" s="843"/>
      <c r="B681" s="844"/>
      <c r="C681" s="845"/>
      <c r="D681" s="846"/>
      <c r="E681" s="843"/>
      <c r="F681" s="843"/>
      <c r="G681" s="843"/>
      <c r="H681" s="846"/>
      <c r="I681" s="846"/>
      <c r="J681" s="846"/>
      <c r="K681" s="847"/>
      <c r="L681" s="848"/>
      <c r="M681" s="843"/>
      <c r="N681" s="843"/>
      <c r="O681" s="843"/>
      <c r="P681" s="846"/>
      <c r="Q681" s="843"/>
      <c r="R681" s="843"/>
      <c r="S681" s="843"/>
      <c r="T681" s="843"/>
      <c r="U681" s="843"/>
      <c r="V681" s="843"/>
      <c r="W681" s="843"/>
      <c r="X681" s="843"/>
      <c r="Y681" s="843"/>
      <c r="Z681" s="843"/>
    </row>
    <row r="682" spans="1:26" ht="15.75" customHeight="1">
      <c r="A682" s="843"/>
      <c r="B682" s="844"/>
      <c r="C682" s="845"/>
      <c r="D682" s="846"/>
      <c r="E682" s="843"/>
      <c r="F682" s="843"/>
      <c r="G682" s="843"/>
      <c r="H682" s="846"/>
      <c r="I682" s="846"/>
      <c r="J682" s="846"/>
      <c r="K682" s="847"/>
      <c r="L682" s="848"/>
      <c r="M682" s="843"/>
      <c r="N682" s="843"/>
      <c r="O682" s="843"/>
      <c r="P682" s="846"/>
      <c r="Q682" s="843"/>
      <c r="R682" s="843"/>
      <c r="S682" s="843"/>
      <c r="T682" s="843"/>
      <c r="U682" s="843"/>
      <c r="V682" s="843"/>
      <c r="W682" s="843"/>
      <c r="X682" s="843"/>
      <c r="Y682" s="843"/>
      <c r="Z682" s="843"/>
    </row>
    <row r="683" spans="1:26" ht="15.75" customHeight="1">
      <c r="A683" s="843"/>
      <c r="B683" s="844"/>
      <c r="C683" s="845"/>
      <c r="D683" s="846"/>
      <c r="E683" s="843"/>
      <c r="F683" s="843"/>
      <c r="G683" s="843"/>
      <c r="H683" s="846"/>
      <c r="I683" s="846"/>
      <c r="J683" s="846"/>
      <c r="K683" s="847"/>
      <c r="L683" s="848"/>
      <c r="M683" s="843"/>
      <c r="N683" s="843"/>
      <c r="O683" s="843"/>
      <c r="P683" s="846"/>
      <c r="Q683" s="843"/>
      <c r="R683" s="843"/>
      <c r="S683" s="843"/>
      <c r="T683" s="843"/>
      <c r="U683" s="843"/>
      <c r="V683" s="843"/>
      <c r="W683" s="843"/>
      <c r="X683" s="843"/>
      <c r="Y683" s="843"/>
      <c r="Z683" s="843"/>
    </row>
    <row r="684" spans="1:26" ht="15.75" customHeight="1">
      <c r="A684" s="843"/>
      <c r="B684" s="844"/>
      <c r="C684" s="845"/>
      <c r="D684" s="846"/>
      <c r="E684" s="843"/>
      <c r="F684" s="843"/>
      <c r="G684" s="843"/>
      <c r="H684" s="846"/>
      <c r="I684" s="846"/>
      <c r="J684" s="846"/>
      <c r="K684" s="847"/>
      <c r="L684" s="848"/>
      <c r="M684" s="843"/>
      <c r="N684" s="843"/>
      <c r="O684" s="843"/>
      <c r="P684" s="846"/>
      <c r="Q684" s="843"/>
      <c r="R684" s="843"/>
      <c r="S684" s="843"/>
      <c r="T684" s="843"/>
      <c r="U684" s="843"/>
      <c r="V684" s="843"/>
      <c r="W684" s="843"/>
      <c r="X684" s="843"/>
      <c r="Y684" s="843"/>
      <c r="Z684" s="843"/>
    </row>
    <row r="685" spans="1:26" ht="15.75" customHeight="1">
      <c r="A685" s="843"/>
      <c r="B685" s="844"/>
      <c r="C685" s="845"/>
      <c r="D685" s="846"/>
      <c r="E685" s="843"/>
      <c r="F685" s="843"/>
      <c r="G685" s="843"/>
      <c r="H685" s="846"/>
      <c r="I685" s="846"/>
      <c r="J685" s="846"/>
      <c r="K685" s="847"/>
      <c r="L685" s="848"/>
      <c r="M685" s="843"/>
      <c r="N685" s="843"/>
      <c r="O685" s="843"/>
      <c r="P685" s="846"/>
      <c r="Q685" s="843"/>
      <c r="R685" s="843"/>
      <c r="S685" s="843"/>
      <c r="T685" s="843"/>
      <c r="U685" s="843"/>
      <c r="V685" s="843"/>
      <c r="W685" s="843"/>
      <c r="X685" s="843"/>
      <c r="Y685" s="843"/>
      <c r="Z685" s="843"/>
    </row>
    <row r="686" spans="1:26" ht="15.75" customHeight="1">
      <c r="A686" s="843"/>
      <c r="B686" s="844"/>
      <c r="C686" s="845"/>
      <c r="D686" s="846"/>
      <c r="E686" s="843"/>
      <c r="F686" s="843"/>
      <c r="G686" s="843"/>
      <c r="H686" s="846"/>
      <c r="I686" s="846"/>
      <c r="J686" s="846"/>
      <c r="K686" s="847"/>
      <c r="L686" s="848"/>
      <c r="M686" s="843"/>
      <c r="N686" s="843"/>
      <c r="O686" s="843"/>
      <c r="P686" s="846"/>
      <c r="Q686" s="843"/>
      <c r="R686" s="843"/>
      <c r="S686" s="843"/>
      <c r="T686" s="843"/>
      <c r="U686" s="843"/>
      <c r="V686" s="843"/>
      <c r="W686" s="843"/>
      <c r="X686" s="843"/>
      <c r="Y686" s="843"/>
      <c r="Z686" s="843"/>
    </row>
    <row r="687" spans="1:26" ht="15.75" customHeight="1">
      <c r="A687" s="843"/>
      <c r="B687" s="844"/>
      <c r="C687" s="845"/>
      <c r="D687" s="846"/>
      <c r="E687" s="843"/>
      <c r="F687" s="843"/>
      <c r="G687" s="843"/>
      <c r="H687" s="846"/>
      <c r="I687" s="846"/>
      <c r="J687" s="846"/>
      <c r="K687" s="847"/>
      <c r="L687" s="848"/>
      <c r="M687" s="843"/>
      <c r="N687" s="843"/>
      <c r="O687" s="843"/>
      <c r="P687" s="846"/>
      <c r="Q687" s="843"/>
      <c r="R687" s="843"/>
      <c r="S687" s="843"/>
      <c r="T687" s="843"/>
      <c r="U687" s="843"/>
      <c r="V687" s="843"/>
      <c r="W687" s="843"/>
      <c r="X687" s="843"/>
      <c r="Y687" s="843"/>
      <c r="Z687" s="843"/>
    </row>
    <row r="688" spans="1:26" ht="15.75" customHeight="1">
      <c r="A688" s="843"/>
      <c r="B688" s="844"/>
      <c r="C688" s="845"/>
      <c r="D688" s="846"/>
      <c r="E688" s="843"/>
      <c r="F688" s="843"/>
      <c r="G688" s="843"/>
      <c r="H688" s="846"/>
      <c r="I688" s="846"/>
      <c r="J688" s="846"/>
      <c r="K688" s="847"/>
      <c r="L688" s="848"/>
      <c r="M688" s="843"/>
      <c r="N688" s="843"/>
      <c r="O688" s="843"/>
      <c r="P688" s="846"/>
      <c r="Q688" s="843"/>
      <c r="R688" s="843"/>
      <c r="S688" s="843"/>
      <c r="T688" s="843"/>
      <c r="U688" s="843"/>
      <c r="V688" s="843"/>
      <c r="W688" s="843"/>
      <c r="X688" s="843"/>
      <c r="Y688" s="843"/>
      <c r="Z688" s="843"/>
    </row>
    <row r="689" spans="1:26" ht="15.75" customHeight="1">
      <c r="A689" s="843"/>
      <c r="B689" s="844"/>
      <c r="C689" s="845"/>
      <c r="D689" s="846"/>
      <c r="E689" s="843"/>
      <c r="F689" s="843"/>
      <c r="G689" s="843"/>
      <c r="H689" s="846"/>
      <c r="I689" s="846"/>
      <c r="J689" s="846"/>
      <c r="K689" s="847"/>
      <c r="L689" s="848"/>
      <c r="M689" s="843"/>
      <c r="N689" s="843"/>
      <c r="O689" s="843"/>
      <c r="P689" s="846"/>
      <c r="Q689" s="843"/>
      <c r="R689" s="843"/>
      <c r="S689" s="843"/>
      <c r="T689" s="843"/>
      <c r="U689" s="843"/>
      <c r="V689" s="843"/>
      <c r="W689" s="843"/>
      <c r="X689" s="843"/>
      <c r="Y689" s="843"/>
      <c r="Z689" s="843"/>
    </row>
    <row r="690" spans="1:26" ht="15.75" customHeight="1">
      <c r="A690" s="843"/>
      <c r="B690" s="844"/>
      <c r="C690" s="845"/>
      <c r="D690" s="846"/>
      <c r="E690" s="843"/>
      <c r="F690" s="843"/>
      <c r="G690" s="843"/>
      <c r="H690" s="846"/>
      <c r="I690" s="846"/>
      <c r="J690" s="846"/>
      <c r="K690" s="847"/>
      <c r="L690" s="848"/>
      <c r="M690" s="843"/>
      <c r="N690" s="843"/>
      <c r="O690" s="843"/>
      <c r="P690" s="846"/>
      <c r="Q690" s="843"/>
      <c r="R690" s="843"/>
      <c r="S690" s="843"/>
      <c r="T690" s="843"/>
      <c r="U690" s="843"/>
      <c r="V690" s="843"/>
      <c r="W690" s="843"/>
      <c r="X690" s="843"/>
      <c r="Y690" s="843"/>
      <c r="Z690" s="843"/>
    </row>
    <row r="691" spans="1:26" ht="15.75" customHeight="1">
      <c r="A691" s="843"/>
      <c r="B691" s="844"/>
      <c r="C691" s="845"/>
      <c r="D691" s="846"/>
      <c r="E691" s="843"/>
      <c r="F691" s="843"/>
      <c r="G691" s="843"/>
      <c r="H691" s="846"/>
      <c r="I691" s="846"/>
      <c r="J691" s="846"/>
      <c r="K691" s="847"/>
      <c r="L691" s="848"/>
      <c r="M691" s="843"/>
      <c r="N691" s="843"/>
      <c r="O691" s="843"/>
      <c r="P691" s="846"/>
      <c r="Q691" s="843"/>
      <c r="R691" s="843"/>
      <c r="S691" s="843"/>
      <c r="T691" s="843"/>
      <c r="U691" s="843"/>
      <c r="V691" s="843"/>
      <c r="W691" s="843"/>
      <c r="X691" s="843"/>
      <c r="Y691" s="843"/>
      <c r="Z691" s="843"/>
    </row>
    <row r="692" spans="1:26" ht="15.75" customHeight="1">
      <c r="A692" s="843"/>
      <c r="B692" s="844"/>
      <c r="C692" s="845"/>
      <c r="D692" s="846"/>
      <c r="E692" s="843"/>
      <c r="F692" s="843"/>
      <c r="G692" s="843"/>
      <c r="H692" s="846"/>
      <c r="I692" s="846"/>
      <c r="J692" s="846"/>
      <c r="K692" s="847"/>
      <c r="L692" s="848"/>
      <c r="M692" s="843"/>
      <c r="N692" s="843"/>
      <c r="O692" s="843"/>
      <c r="P692" s="846"/>
      <c r="Q692" s="843"/>
      <c r="R692" s="843"/>
      <c r="S692" s="843"/>
      <c r="T692" s="843"/>
      <c r="U692" s="843"/>
      <c r="V692" s="843"/>
      <c r="W692" s="843"/>
      <c r="X692" s="843"/>
      <c r="Y692" s="843"/>
      <c r="Z692" s="843"/>
    </row>
    <row r="693" spans="1:26" ht="15.75" customHeight="1">
      <c r="A693" s="843"/>
      <c r="B693" s="844"/>
      <c r="C693" s="845"/>
      <c r="D693" s="846"/>
      <c r="E693" s="843"/>
      <c r="F693" s="843"/>
      <c r="G693" s="843"/>
      <c r="H693" s="846"/>
      <c r="I693" s="846"/>
      <c r="J693" s="846"/>
      <c r="K693" s="847"/>
      <c r="L693" s="848"/>
      <c r="M693" s="843"/>
      <c r="N693" s="843"/>
      <c r="O693" s="843"/>
      <c r="P693" s="846"/>
      <c r="Q693" s="843"/>
      <c r="R693" s="843"/>
      <c r="S693" s="843"/>
      <c r="T693" s="843"/>
      <c r="U693" s="843"/>
      <c r="V693" s="843"/>
      <c r="W693" s="843"/>
      <c r="X693" s="843"/>
      <c r="Y693" s="843"/>
      <c r="Z693" s="843"/>
    </row>
    <row r="694" spans="1:26" ht="15.75" customHeight="1">
      <c r="A694" s="843"/>
      <c r="B694" s="844"/>
      <c r="C694" s="845"/>
      <c r="D694" s="846"/>
      <c r="E694" s="843"/>
      <c r="F694" s="843"/>
      <c r="G694" s="843"/>
      <c r="H694" s="846"/>
      <c r="I694" s="846"/>
      <c r="J694" s="846"/>
      <c r="K694" s="847"/>
      <c r="L694" s="848"/>
      <c r="M694" s="843"/>
      <c r="N694" s="843"/>
      <c r="O694" s="843"/>
      <c r="P694" s="846"/>
      <c r="Q694" s="843"/>
      <c r="R694" s="843"/>
      <c r="S694" s="843"/>
      <c r="T694" s="843"/>
      <c r="U694" s="843"/>
      <c r="V694" s="843"/>
      <c r="W694" s="843"/>
      <c r="X694" s="843"/>
      <c r="Y694" s="843"/>
      <c r="Z694" s="843"/>
    </row>
    <row r="695" spans="1:26" ht="15.75" customHeight="1">
      <c r="A695" s="843"/>
      <c r="B695" s="844"/>
      <c r="C695" s="845"/>
      <c r="D695" s="846"/>
      <c r="E695" s="843"/>
      <c r="F695" s="843"/>
      <c r="G695" s="843"/>
      <c r="H695" s="846"/>
      <c r="I695" s="846"/>
      <c r="J695" s="846"/>
      <c r="K695" s="847"/>
      <c r="L695" s="848"/>
      <c r="M695" s="843"/>
      <c r="N695" s="843"/>
      <c r="O695" s="843"/>
      <c r="P695" s="846"/>
      <c r="Q695" s="843"/>
      <c r="R695" s="843"/>
      <c r="S695" s="843"/>
      <c r="T695" s="843"/>
      <c r="U695" s="843"/>
      <c r="V695" s="843"/>
      <c r="W695" s="843"/>
      <c r="X695" s="843"/>
      <c r="Y695" s="843"/>
      <c r="Z695" s="843"/>
    </row>
    <row r="696" spans="1:26" ht="15.75" customHeight="1">
      <c r="A696" s="843"/>
      <c r="B696" s="844"/>
      <c r="C696" s="845"/>
      <c r="D696" s="846"/>
      <c r="E696" s="843"/>
      <c r="F696" s="843"/>
      <c r="G696" s="843"/>
      <c r="H696" s="846"/>
      <c r="I696" s="846"/>
      <c r="J696" s="846"/>
      <c r="K696" s="847"/>
      <c r="L696" s="848"/>
      <c r="M696" s="843"/>
      <c r="N696" s="843"/>
      <c r="O696" s="843"/>
      <c r="P696" s="846"/>
      <c r="Q696" s="843"/>
      <c r="R696" s="843"/>
      <c r="S696" s="843"/>
      <c r="T696" s="843"/>
      <c r="U696" s="843"/>
      <c r="V696" s="843"/>
      <c r="W696" s="843"/>
      <c r="X696" s="843"/>
      <c r="Y696" s="843"/>
      <c r="Z696" s="843"/>
    </row>
    <row r="697" spans="1:26" ht="15.75" customHeight="1">
      <c r="A697" s="843"/>
      <c r="B697" s="844"/>
      <c r="C697" s="845"/>
      <c r="D697" s="846"/>
      <c r="E697" s="843"/>
      <c r="F697" s="843"/>
      <c r="G697" s="843"/>
      <c r="H697" s="846"/>
      <c r="I697" s="846"/>
      <c r="J697" s="846"/>
      <c r="K697" s="847"/>
      <c r="L697" s="848"/>
      <c r="M697" s="843"/>
      <c r="N697" s="843"/>
      <c r="O697" s="843"/>
      <c r="P697" s="846"/>
      <c r="Q697" s="843"/>
      <c r="R697" s="843"/>
      <c r="S697" s="843"/>
      <c r="T697" s="843"/>
      <c r="U697" s="843"/>
      <c r="V697" s="843"/>
      <c r="W697" s="843"/>
      <c r="X697" s="843"/>
      <c r="Y697" s="843"/>
      <c r="Z697" s="843"/>
    </row>
    <row r="698" spans="1:26" ht="15.75" customHeight="1">
      <c r="A698" s="843"/>
      <c r="B698" s="844"/>
      <c r="C698" s="845"/>
      <c r="D698" s="846"/>
      <c r="E698" s="843"/>
      <c r="F698" s="843"/>
      <c r="G698" s="843"/>
      <c r="H698" s="846"/>
      <c r="I698" s="846"/>
      <c r="J698" s="846"/>
      <c r="K698" s="847"/>
      <c r="L698" s="848"/>
      <c r="M698" s="843"/>
      <c r="N698" s="843"/>
      <c r="O698" s="843"/>
      <c r="P698" s="846"/>
      <c r="Q698" s="843"/>
      <c r="R698" s="843"/>
      <c r="S698" s="843"/>
      <c r="T698" s="843"/>
      <c r="U698" s="843"/>
      <c r="V698" s="843"/>
      <c r="W698" s="843"/>
      <c r="X698" s="843"/>
      <c r="Y698" s="843"/>
      <c r="Z698" s="843"/>
    </row>
    <row r="699" spans="1:26" ht="15.75" customHeight="1">
      <c r="A699" s="843"/>
      <c r="B699" s="844"/>
      <c r="C699" s="845"/>
      <c r="D699" s="846"/>
      <c r="E699" s="843"/>
      <c r="F699" s="843"/>
      <c r="G699" s="843"/>
      <c r="H699" s="846"/>
      <c r="I699" s="846"/>
      <c r="J699" s="846"/>
      <c r="K699" s="847"/>
      <c r="L699" s="848"/>
      <c r="M699" s="843"/>
      <c r="N699" s="843"/>
      <c r="O699" s="843"/>
      <c r="P699" s="846"/>
      <c r="Q699" s="843"/>
      <c r="R699" s="843"/>
      <c r="S699" s="843"/>
      <c r="T699" s="843"/>
      <c r="U699" s="843"/>
      <c r="V699" s="843"/>
      <c r="W699" s="843"/>
      <c r="X699" s="843"/>
      <c r="Y699" s="843"/>
      <c r="Z699" s="843"/>
    </row>
    <row r="700" spans="1:26" ht="15.75" customHeight="1">
      <c r="A700" s="843"/>
      <c r="B700" s="844"/>
      <c r="C700" s="845"/>
      <c r="D700" s="846"/>
      <c r="E700" s="843"/>
      <c r="F700" s="843"/>
      <c r="G700" s="843"/>
      <c r="H700" s="846"/>
      <c r="I700" s="846"/>
      <c r="J700" s="846"/>
      <c r="K700" s="847"/>
      <c r="L700" s="848"/>
      <c r="M700" s="843"/>
      <c r="N700" s="843"/>
      <c r="O700" s="843"/>
      <c r="P700" s="846"/>
      <c r="Q700" s="843"/>
      <c r="R700" s="843"/>
      <c r="S700" s="843"/>
      <c r="T700" s="843"/>
      <c r="U700" s="843"/>
      <c r="V700" s="843"/>
      <c r="W700" s="843"/>
      <c r="X700" s="843"/>
      <c r="Y700" s="843"/>
      <c r="Z700" s="843"/>
    </row>
    <row r="701" spans="1:26" ht="15.75" customHeight="1">
      <c r="A701" s="843"/>
      <c r="B701" s="844"/>
      <c r="C701" s="845"/>
      <c r="D701" s="846"/>
      <c r="E701" s="843"/>
      <c r="F701" s="843"/>
      <c r="G701" s="843"/>
      <c r="H701" s="846"/>
      <c r="I701" s="846"/>
      <c r="J701" s="846"/>
      <c r="K701" s="847"/>
      <c r="L701" s="848"/>
      <c r="M701" s="843"/>
      <c r="N701" s="843"/>
      <c r="O701" s="843"/>
      <c r="P701" s="846"/>
      <c r="Q701" s="843"/>
      <c r="R701" s="843"/>
      <c r="S701" s="843"/>
      <c r="T701" s="843"/>
      <c r="U701" s="843"/>
      <c r="V701" s="843"/>
      <c r="W701" s="843"/>
      <c r="X701" s="843"/>
      <c r="Y701" s="843"/>
      <c r="Z701" s="843"/>
    </row>
    <row r="702" spans="1:26" ht="15.75" customHeight="1">
      <c r="A702" s="843"/>
      <c r="B702" s="844"/>
      <c r="C702" s="845"/>
      <c r="D702" s="846"/>
      <c r="E702" s="843"/>
      <c r="F702" s="843"/>
      <c r="G702" s="843"/>
      <c r="H702" s="846"/>
      <c r="I702" s="846"/>
      <c r="J702" s="846"/>
      <c r="K702" s="847"/>
      <c r="L702" s="848"/>
      <c r="M702" s="843"/>
      <c r="N702" s="843"/>
      <c r="O702" s="843"/>
      <c r="P702" s="846"/>
      <c r="Q702" s="843"/>
      <c r="R702" s="843"/>
      <c r="S702" s="843"/>
      <c r="T702" s="843"/>
      <c r="U702" s="843"/>
      <c r="V702" s="843"/>
      <c r="W702" s="843"/>
      <c r="X702" s="843"/>
      <c r="Y702" s="843"/>
      <c r="Z702" s="843"/>
    </row>
    <row r="703" spans="1:26" ht="15.75" customHeight="1">
      <c r="A703" s="843"/>
      <c r="B703" s="844"/>
      <c r="C703" s="845"/>
      <c r="D703" s="846"/>
      <c r="E703" s="843"/>
      <c r="F703" s="843"/>
      <c r="G703" s="843"/>
      <c r="H703" s="846"/>
      <c r="I703" s="846"/>
      <c r="J703" s="846"/>
      <c r="K703" s="847"/>
      <c r="L703" s="848"/>
      <c r="M703" s="843"/>
      <c r="N703" s="843"/>
      <c r="O703" s="843"/>
      <c r="P703" s="846"/>
      <c r="Q703" s="843"/>
      <c r="R703" s="843"/>
      <c r="S703" s="843"/>
      <c r="T703" s="843"/>
      <c r="U703" s="843"/>
      <c r="V703" s="843"/>
      <c r="W703" s="843"/>
      <c r="X703" s="843"/>
      <c r="Y703" s="843"/>
      <c r="Z703" s="843"/>
    </row>
    <row r="704" spans="1:26" ht="15.75" customHeight="1">
      <c r="A704" s="843"/>
      <c r="B704" s="844"/>
      <c r="C704" s="845"/>
      <c r="D704" s="846"/>
      <c r="E704" s="843"/>
      <c r="F704" s="843"/>
      <c r="G704" s="843"/>
      <c r="H704" s="846"/>
      <c r="I704" s="846"/>
      <c r="J704" s="846"/>
      <c r="K704" s="847"/>
      <c r="L704" s="848"/>
      <c r="M704" s="843"/>
      <c r="N704" s="843"/>
      <c r="O704" s="843"/>
      <c r="P704" s="846"/>
      <c r="Q704" s="843"/>
      <c r="R704" s="843"/>
      <c r="S704" s="843"/>
      <c r="T704" s="843"/>
      <c r="U704" s="843"/>
      <c r="V704" s="843"/>
      <c r="W704" s="843"/>
      <c r="X704" s="843"/>
      <c r="Y704" s="843"/>
      <c r="Z704" s="843"/>
    </row>
    <row r="705" spans="1:26" ht="15.75" customHeight="1">
      <c r="A705" s="843"/>
      <c r="B705" s="844"/>
      <c r="C705" s="845"/>
      <c r="D705" s="846"/>
      <c r="E705" s="843"/>
      <c r="F705" s="843"/>
      <c r="G705" s="843"/>
      <c r="H705" s="846"/>
      <c r="I705" s="846"/>
      <c r="J705" s="846"/>
      <c r="K705" s="847"/>
      <c r="L705" s="848"/>
      <c r="M705" s="843"/>
      <c r="N705" s="843"/>
      <c r="O705" s="843"/>
      <c r="P705" s="846"/>
      <c r="Q705" s="843"/>
      <c r="R705" s="843"/>
      <c r="S705" s="843"/>
      <c r="T705" s="843"/>
      <c r="U705" s="843"/>
      <c r="V705" s="843"/>
      <c r="W705" s="843"/>
      <c r="X705" s="843"/>
      <c r="Y705" s="843"/>
      <c r="Z705" s="843"/>
    </row>
    <row r="706" spans="1:26" ht="15.75" customHeight="1">
      <c r="A706" s="843"/>
      <c r="B706" s="844"/>
      <c r="C706" s="845"/>
      <c r="D706" s="846"/>
      <c r="E706" s="843"/>
      <c r="F706" s="843"/>
      <c r="G706" s="843"/>
      <c r="H706" s="846"/>
      <c r="I706" s="846"/>
      <c r="J706" s="846"/>
      <c r="K706" s="847"/>
      <c r="L706" s="848"/>
      <c r="M706" s="843"/>
      <c r="N706" s="843"/>
      <c r="O706" s="843"/>
      <c r="P706" s="846"/>
      <c r="Q706" s="843"/>
      <c r="R706" s="843"/>
      <c r="S706" s="843"/>
      <c r="T706" s="843"/>
      <c r="U706" s="843"/>
      <c r="V706" s="843"/>
      <c r="W706" s="843"/>
      <c r="X706" s="843"/>
      <c r="Y706" s="843"/>
      <c r="Z706" s="843"/>
    </row>
    <row r="707" spans="1:26" ht="15.75" customHeight="1">
      <c r="A707" s="843"/>
      <c r="B707" s="844"/>
      <c r="C707" s="845"/>
      <c r="D707" s="846"/>
      <c r="E707" s="843"/>
      <c r="F707" s="843"/>
      <c r="G707" s="843"/>
      <c r="H707" s="846"/>
      <c r="I707" s="846"/>
      <c r="J707" s="846"/>
      <c r="K707" s="847"/>
      <c r="L707" s="848"/>
      <c r="M707" s="843"/>
      <c r="N707" s="843"/>
      <c r="O707" s="843"/>
      <c r="P707" s="846"/>
      <c r="Q707" s="843"/>
      <c r="R707" s="843"/>
      <c r="S707" s="843"/>
      <c r="T707" s="843"/>
      <c r="U707" s="843"/>
      <c r="V707" s="843"/>
      <c r="W707" s="843"/>
      <c r="X707" s="843"/>
      <c r="Y707" s="843"/>
      <c r="Z707" s="843"/>
    </row>
    <row r="708" spans="1:26" ht="15.75" customHeight="1">
      <c r="A708" s="843"/>
      <c r="B708" s="844"/>
      <c r="C708" s="845"/>
      <c r="D708" s="846"/>
      <c r="E708" s="843"/>
      <c r="F708" s="843"/>
      <c r="G708" s="843"/>
      <c r="H708" s="846"/>
      <c r="I708" s="846"/>
      <c r="J708" s="846"/>
      <c r="K708" s="847"/>
      <c r="L708" s="848"/>
      <c r="M708" s="843"/>
      <c r="N708" s="843"/>
      <c r="O708" s="843"/>
      <c r="P708" s="846"/>
      <c r="Q708" s="843"/>
      <c r="R708" s="843"/>
      <c r="S708" s="843"/>
      <c r="T708" s="843"/>
      <c r="U708" s="843"/>
      <c r="V708" s="843"/>
      <c r="W708" s="843"/>
      <c r="X708" s="843"/>
      <c r="Y708" s="843"/>
      <c r="Z708" s="843"/>
    </row>
    <row r="709" spans="1:26" ht="15.75" customHeight="1">
      <c r="A709" s="843"/>
      <c r="B709" s="844"/>
      <c r="C709" s="845"/>
      <c r="D709" s="846"/>
      <c r="E709" s="843"/>
      <c r="F709" s="843"/>
      <c r="G709" s="843"/>
      <c r="H709" s="846"/>
      <c r="I709" s="846"/>
      <c r="J709" s="846"/>
      <c r="K709" s="847"/>
      <c r="L709" s="848"/>
      <c r="M709" s="843"/>
      <c r="N709" s="843"/>
      <c r="O709" s="843"/>
      <c r="P709" s="846"/>
      <c r="Q709" s="843"/>
      <c r="R709" s="843"/>
      <c r="S709" s="843"/>
      <c r="T709" s="843"/>
      <c r="U709" s="843"/>
      <c r="V709" s="843"/>
      <c r="W709" s="843"/>
      <c r="X709" s="843"/>
      <c r="Y709" s="843"/>
      <c r="Z709" s="843"/>
    </row>
    <row r="710" spans="1:26" ht="15.75" customHeight="1">
      <c r="A710" s="843"/>
      <c r="B710" s="844"/>
      <c r="C710" s="845"/>
      <c r="D710" s="846"/>
      <c r="E710" s="843"/>
      <c r="F710" s="843"/>
      <c r="G710" s="843"/>
      <c r="H710" s="846"/>
      <c r="I710" s="846"/>
      <c r="J710" s="846"/>
      <c r="K710" s="847"/>
      <c r="L710" s="848"/>
      <c r="M710" s="843"/>
      <c r="N710" s="843"/>
      <c r="O710" s="843"/>
      <c r="P710" s="846"/>
      <c r="Q710" s="843"/>
      <c r="R710" s="843"/>
      <c r="S710" s="843"/>
      <c r="T710" s="843"/>
      <c r="U710" s="843"/>
      <c r="V710" s="843"/>
      <c r="W710" s="843"/>
      <c r="X710" s="843"/>
      <c r="Y710" s="843"/>
      <c r="Z710" s="843"/>
    </row>
    <row r="711" spans="1:26" ht="15.75" customHeight="1">
      <c r="A711" s="843"/>
      <c r="B711" s="844"/>
      <c r="C711" s="845"/>
      <c r="D711" s="846"/>
      <c r="E711" s="843"/>
      <c r="F711" s="843"/>
      <c r="G711" s="843"/>
      <c r="H711" s="846"/>
      <c r="I711" s="846"/>
      <c r="J711" s="846"/>
      <c r="K711" s="847"/>
      <c r="L711" s="848"/>
      <c r="M711" s="843"/>
      <c r="N711" s="843"/>
      <c r="O711" s="843"/>
      <c r="P711" s="846"/>
      <c r="Q711" s="843"/>
      <c r="R711" s="843"/>
      <c r="S711" s="843"/>
      <c r="T711" s="843"/>
      <c r="U711" s="843"/>
      <c r="V711" s="843"/>
      <c r="W711" s="843"/>
      <c r="X711" s="843"/>
      <c r="Y711" s="843"/>
      <c r="Z711" s="843"/>
    </row>
    <row r="712" spans="1:26" ht="15.75" customHeight="1">
      <c r="A712" s="843"/>
      <c r="B712" s="844"/>
      <c r="C712" s="845"/>
      <c r="D712" s="846"/>
      <c r="E712" s="843"/>
      <c r="F712" s="843"/>
      <c r="G712" s="843"/>
      <c r="H712" s="846"/>
      <c r="I712" s="846"/>
      <c r="J712" s="846"/>
      <c r="K712" s="847"/>
      <c r="L712" s="848"/>
      <c r="M712" s="843"/>
      <c r="N712" s="843"/>
      <c r="O712" s="843"/>
      <c r="P712" s="846"/>
      <c r="Q712" s="843"/>
      <c r="R712" s="843"/>
      <c r="S712" s="843"/>
      <c r="T712" s="843"/>
      <c r="U712" s="843"/>
      <c r="V712" s="843"/>
      <c r="W712" s="843"/>
      <c r="X712" s="843"/>
      <c r="Y712" s="843"/>
      <c r="Z712" s="843"/>
    </row>
    <row r="713" spans="1:26" ht="15.75" customHeight="1">
      <c r="A713" s="843"/>
      <c r="B713" s="844"/>
      <c r="C713" s="845"/>
      <c r="D713" s="846"/>
      <c r="E713" s="843"/>
      <c r="F713" s="843"/>
      <c r="G713" s="843"/>
      <c r="H713" s="846"/>
      <c r="I713" s="846"/>
      <c r="J713" s="846"/>
      <c r="K713" s="847"/>
      <c r="L713" s="848"/>
      <c r="M713" s="843"/>
      <c r="N713" s="843"/>
      <c r="O713" s="843"/>
      <c r="P713" s="846"/>
      <c r="Q713" s="843"/>
      <c r="R713" s="843"/>
      <c r="S713" s="843"/>
      <c r="T713" s="843"/>
      <c r="U713" s="843"/>
      <c r="V713" s="843"/>
      <c r="W713" s="843"/>
      <c r="X713" s="843"/>
      <c r="Y713" s="843"/>
      <c r="Z713" s="843"/>
    </row>
    <row r="714" spans="1:26" ht="15.75" customHeight="1">
      <c r="A714" s="843"/>
      <c r="B714" s="844"/>
      <c r="C714" s="845"/>
      <c r="D714" s="846"/>
      <c r="E714" s="843"/>
      <c r="F714" s="843"/>
      <c r="G714" s="843"/>
      <c r="H714" s="846"/>
      <c r="I714" s="846"/>
      <c r="J714" s="846"/>
      <c r="K714" s="847"/>
      <c r="L714" s="848"/>
      <c r="M714" s="843"/>
      <c r="N714" s="843"/>
      <c r="O714" s="843"/>
      <c r="P714" s="846"/>
      <c r="Q714" s="843"/>
      <c r="R714" s="843"/>
      <c r="S714" s="843"/>
      <c r="T714" s="843"/>
      <c r="U714" s="843"/>
      <c r="V714" s="843"/>
      <c r="W714" s="843"/>
      <c r="X714" s="843"/>
      <c r="Y714" s="843"/>
      <c r="Z714" s="843"/>
    </row>
    <row r="715" spans="1:26" ht="15.75" customHeight="1">
      <c r="A715" s="843"/>
      <c r="B715" s="844"/>
      <c r="C715" s="845"/>
      <c r="D715" s="846"/>
      <c r="E715" s="843"/>
      <c r="F715" s="843"/>
      <c r="G715" s="843"/>
      <c r="H715" s="846"/>
      <c r="I715" s="846"/>
      <c r="J715" s="846"/>
      <c r="K715" s="847"/>
      <c r="L715" s="848"/>
      <c r="M715" s="843"/>
      <c r="N715" s="843"/>
      <c r="O715" s="843"/>
      <c r="P715" s="846"/>
      <c r="Q715" s="843"/>
      <c r="R715" s="843"/>
      <c r="S715" s="843"/>
      <c r="T715" s="843"/>
      <c r="U715" s="843"/>
      <c r="V715" s="843"/>
      <c r="W715" s="843"/>
      <c r="X715" s="843"/>
      <c r="Y715" s="843"/>
      <c r="Z715" s="843"/>
    </row>
    <row r="716" spans="1:26" ht="15.75" customHeight="1">
      <c r="A716" s="843"/>
      <c r="B716" s="844"/>
      <c r="C716" s="845"/>
      <c r="D716" s="846"/>
      <c r="E716" s="843"/>
      <c r="F716" s="843"/>
      <c r="G716" s="843"/>
      <c r="H716" s="846"/>
      <c r="I716" s="846"/>
      <c r="J716" s="846"/>
      <c r="K716" s="847"/>
      <c r="L716" s="848"/>
      <c r="M716" s="843"/>
      <c r="N716" s="843"/>
      <c r="O716" s="843"/>
      <c r="P716" s="846"/>
      <c r="Q716" s="843"/>
      <c r="R716" s="843"/>
      <c r="S716" s="843"/>
      <c r="T716" s="843"/>
      <c r="U716" s="843"/>
      <c r="V716" s="843"/>
      <c r="W716" s="843"/>
      <c r="X716" s="843"/>
      <c r="Y716" s="843"/>
      <c r="Z716" s="843"/>
    </row>
    <row r="717" spans="1:26" ht="15.75" customHeight="1">
      <c r="A717" s="843"/>
      <c r="B717" s="844"/>
      <c r="C717" s="845"/>
      <c r="D717" s="846"/>
      <c r="E717" s="843"/>
      <c r="F717" s="843"/>
      <c r="G717" s="843"/>
      <c r="H717" s="846"/>
      <c r="I717" s="846"/>
      <c r="J717" s="846"/>
      <c r="K717" s="847"/>
      <c r="L717" s="848"/>
      <c r="M717" s="843"/>
      <c r="N717" s="843"/>
      <c r="O717" s="843"/>
      <c r="P717" s="846"/>
      <c r="Q717" s="843"/>
      <c r="R717" s="843"/>
      <c r="S717" s="843"/>
      <c r="T717" s="843"/>
      <c r="U717" s="843"/>
      <c r="V717" s="843"/>
      <c r="W717" s="843"/>
      <c r="X717" s="843"/>
      <c r="Y717" s="843"/>
      <c r="Z717" s="843"/>
    </row>
    <row r="718" spans="1:26" ht="15.75" customHeight="1">
      <c r="A718" s="843"/>
      <c r="B718" s="844"/>
      <c r="C718" s="845"/>
      <c r="D718" s="846"/>
      <c r="E718" s="843"/>
      <c r="F718" s="843"/>
      <c r="G718" s="843"/>
      <c r="H718" s="846"/>
      <c r="I718" s="846"/>
      <c r="J718" s="846"/>
      <c r="K718" s="847"/>
      <c r="L718" s="848"/>
      <c r="M718" s="843"/>
      <c r="N718" s="843"/>
      <c r="O718" s="843"/>
      <c r="P718" s="846"/>
      <c r="Q718" s="843"/>
      <c r="R718" s="843"/>
      <c r="S718" s="843"/>
      <c r="T718" s="843"/>
      <c r="U718" s="843"/>
      <c r="V718" s="843"/>
      <c r="W718" s="843"/>
      <c r="X718" s="843"/>
      <c r="Y718" s="843"/>
      <c r="Z718" s="843"/>
    </row>
    <row r="719" spans="1:26" ht="15.75" customHeight="1">
      <c r="A719" s="843"/>
      <c r="B719" s="844"/>
      <c r="C719" s="845"/>
      <c r="D719" s="846"/>
      <c r="E719" s="843"/>
      <c r="F719" s="843"/>
      <c r="G719" s="843"/>
      <c r="H719" s="846"/>
      <c r="I719" s="846"/>
      <c r="J719" s="846"/>
      <c r="K719" s="847"/>
      <c r="L719" s="848"/>
      <c r="M719" s="843"/>
      <c r="N719" s="843"/>
      <c r="O719" s="843"/>
      <c r="P719" s="846"/>
      <c r="Q719" s="843"/>
      <c r="R719" s="843"/>
      <c r="S719" s="843"/>
      <c r="T719" s="843"/>
      <c r="U719" s="843"/>
      <c r="V719" s="843"/>
      <c r="W719" s="843"/>
      <c r="X719" s="843"/>
      <c r="Y719" s="843"/>
      <c r="Z719" s="843"/>
    </row>
    <row r="720" spans="1:26" ht="15.75" customHeight="1">
      <c r="A720" s="843"/>
      <c r="B720" s="844"/>
      <c r="C720" s="845"/>
      <c r="D720" s="846"/>
      <c r="E720" s="843"/>
      <c r="F720" s="843"/>
      <c r="G720" s="843"/>
      <c r="H720" s="846"/>
      <c r="I720" s="846"/>
      <c r="J720" s="846"/>
      <c r="K720" s="847"/>
      <c r="L720" s="848"/>
      <c r="M720" s="843"/>
      <c r="N720" s="843"/>
      <c r="O720" s="843"/>
      <c r="P720" s="846"/>
      <c r="Q720" s="843"/>
      <c r="R720" s="843"/>
      <c r="S720" s="843"/>
      <c r="T720" s="843"/>
      <c r="U720" s="843"/>
      <c r="V720" s="843"/>
      <c r="W720" s="843"/>
      <c r="X720" s="843"/>
      <c r="Y720" s="843"/>
      <c r="Z720" s="843"/>
    </row>
    <row r="721" spans="1:26" ht="15.75" customHeight="1">
      <c r="A721" s="843"/>
      <c r="B721" s="844"/>
      <c r="C721" s="845"/>
      <c r="D721" s="846"/>
      <c r="E721" s="843"/>
      <c r="F721" s="843"/>
      <c r="G721" s="843"/>
      <c r="H721" s="846"/>
      <c r="I721" s="846"/>
      <c r="J721" s="846"/>
      <c r="K721" s="847"/>
      <c r="L721" s="848"/>
      <c r="M721" s="843"/>
      <c r="N721" s="843"/>
      <c r="O721" s="843"/>
      <c r="P721" s="846"/>
      <c r="Q721" s="843"/>
      <c r="R721" s="843"/>
      <c r="S721" s="843"/>
      <c r="T721" s="843"/>
      <c r="U721" s="843"/>
      <c r="V721" s="843"/>
      <c r="W721" s="843"/>
      <c r="X721" s="843"/>
      <c r="Y721" s="843"/>
      <c r="Z721" s="843"/>
    </row>
    <row r="722" spans="1:26" ht="15.75" customHeight="1">
      <c r="A722" s="843"/>
      <c r="B722" s="844"/>
      <c r="C722" s="845"/>
      <c r="D722" s="846"/>
      <c r="E722" s="843"/>
      <c r="F722" s="843"/>
      <c r="G722" s="843"/>
      <c r="H722" s="846"/>
      <c r="I722" s="846"/>
      <c r="J722" s="846"/>
      <c r="K722" s="847"/>
      <c r="L722" s="848"/>
      <c r="M722" s="843"/>
      <c r="N722" s="843"/>
      <c r="O722" s="843"/>
      <c r="P722" s="846"/>
      <c r="Q722" s="843"/>
      <c r="R722" s="843"/>
      <c r="S722" s="843"/>
      <c r="T722" s="843"/>
      <c r="U722" s="843"/>
      <c r="V722" s="843"/>
      <c r="W722" s="843"/>
      <c r="X722" s="843"/>
      <c r="Y722" s="843"/>
      <c r="Z722" s="843"/>
    </row>
    <row r="723" spans="1:26" ht="15.75" customHeight="1">
      <c r="A723" s="843"/>
      <c r="B723" s="844"/>
      <c r="C723" s="845"/>
      <c r="D723" s="846"/>
      <c r="E723" s="843"/>
      <c r="F723" s="843"/>
      <c r="G723" s="843"/>
      <c r="H723" s="846"/>
      <c r="I723" s="846"/>
      <c r="J723" s="846"/>
      <c r="K723" s="847"/>
      <c r="L723" s="848"/>
      <c r="M723" s="843"/>
      <c r="N723" s="843"/>
      <c r="O723" s="843"/>
      <c r="P723" s="846"/>
      <c r="Q723" s="843"/>
      <c r="R723" s="843"/>
      <c r="S723" s="843"/>
      <c r="T723" s="843"/>
      <c r="U723" s="843"/>
      <c r="V723" s="843"/>
      <c r="W723" s="843"/>
      <c r="X723" s="843"/>
      <c r="Y723" s="843"/>
      <c r="Z723" s="843"/>
    </row>
    <row r="724" spans="1:26" ht="15.75" customHeight="1">
      <c r="A724" s="843"/>
      <c r="B724" s="844"/>
      <c r="C724" s="845"/>
      <c r="D724" s="846"/>
      <c r="E724" s="843"/>
      <c r="F724" s="843"/>
      <c r="G724" s="843"/>
      <c r="H724" s="846"/>
      <c r="I724" s="846"/>
      <c r="J724" s="846"/>
      <c r="K724" s="847"/>
      <c r="L724" s="848"/>
      <c r="M724" s="843"/>
      <c r="N724" s="843"/>
      <c r="O724" s="843"/>
      <c r="P724" s="846"/>
      <c r="Q724" s="843"/>
      <c r="R724" s="843"/>
      <c r="S724" s="843"/>
      <c r="T724" s="843"/>
      <c r="U724" s="843"/>
      <c r="V724" s="843"/>
      <c r="W724" s="843"/>
      <c r="X724" s="843"/>
      <c r="Y724" s="843"/>
      <c r="Z724" s="843"/>
    </row>
    <row r="725" spans="1:26" ht="15.75" customHeight="1">
      <c r="A725" s="843"/>
      <c r="B725" s="844"/>
      <c r="C725" s="845"/>
      <c r="D725" s="846"/>
      <c r="E725" s="843"/>
      <c r="F725" s="843"/>
      <c r="G725" s="843"/>
      <c r="H725" s="846"/>
      <c r="I725" s="846"/>
      <c r="J725" s="846"/>
      <c r="K725" s="847"/>
      <c r="L725" s="848"/>
      <c r="M725" s="843"/>
      <c r="N725" s="843"/>
      <c r="O725" s="843"/>
      <c r="P725" s="846"/>
      <c r="Q725" s="843"/>
      <c r="R725" s="843"/>
      <c r="S725" s="843"/>
      <c r="T725" s="843"/>
      <c r="U725" s="843"/>
      <c r="V725" s="843"/>
      <c r="W725" s="843"/>
      <c r="X725" s="843"/>
      <c r="Y725" s="843"/>
      <c r="Z725" s="843"/>
    </row>
    <row r="726" spans="1:26" ht="15.75" customHeight="1">
      <c r="A726" s="843"/>
      <c r="B726" s="844"/>
      <c r="C726" s="845"/>
      <c r="D726" s="846"/>
      <c r="E726" s="843"/>
      <c r="F726" s="843"/>
      <c r="G726" s="843"/>
      <c r="H726" s="846"/>
      <c r="I726" s="846"/>
      <c r="J726" s="846"/>
      <c r="K726" s="847"/>
      <c r="L726" s="848"/>
      <c r="M726" s="843"/>
      <c r="N726" s="843"/>
      <c r="O726" s="843"/>
      <c r="P726" s="846"/>
      <c r="Q726" s="843"/>
      <c r="R726" s="843"/>
      <c r="S726" s="843"/>
      <c r="T726" s="843"/>
      <c r="U726" s="843"/>
      <c r="V726" s="843"/>
      <c r="W726" s="843"/>
      <c r="X726" s="843"/>
      <c r="Y726" s="843"/>
      <c r="Z726" s="843"/>
    </row>
    <row r="727" spans="1:26" ht="15.75" customHeight="1">
      <c r="A727" s="843"/>
      <c r="B727" s="844"/>
      <c r="C727" s="845"/>
      <c r="D727" s="846"/>
      <c r="E727" s="843"/>
      <c r="F727" s="843"/>
      <c r="G727" s="843"/>
      <c r="H727" s="846"/>
      <c r="I727" s="846"/>
      <c r="J727" s="846"/>
      <c r="K727" s="847"/>
      <c r="L727" s="848"/>
      <c r="M727" s="843"/>
      <c r="N727" s="843"/>
      <c r="O727" s="843"/>
      <c r="P727" s="846"/>
      <c r="Q727" s="843"/>
      <c r="R727" s="843"/>
      <c r="S727" s="843"/>
      <c r="T727" s="843"/>
      <c r="U727" s="843"/>
      <c r="V727" s="843"/>
      <c r="W727" s="843"/>
      <c r="X727" s="843"/>
      <c r="Y727" s="843"/>
      <c r="Z727" s="843"/>
    </row>
    <row r="728" spans="1:26" ht="15.75" customHeight="1">
      <c r="A728" s="843"/>
      <c r="B728" s="844"/>
      <c r="C728" s="845"/>
      <c r="D728" s="846"/>
      <c r="E728" s="843"/>
      <c r="F728" s="843"/>
      <c r="G728" s="843"/>
      <c r="H728" s="846"/>
      <c r="I728" s="846"/>
      <c r="J728" s="846"/>
      <c r="K728" s="847"/>
      <c r="L728" s="848"/>
      <c r="M728" s="843"/>
      <c r="N728" s="843"/>
      <c r="O728" s="843"/>
      <c r="P728" s="846"/>
      <c r="Q728" s="843"/>
      <c r="R728" s="843"/>
      <c r="S728" s="843"/>
      <c r="T728" s="843"/>
      <c r="U728" s="843"/>
      <c r="V728" s="843"/>
      <c r="W728" s="843"/>
      <c r="X728" s="843"/>
      <c r="Y728" s="843"/>
      <c r="Z728" s="843"/>
    </row>
    <row r="729" spans="1:26" ht="15.75" customHeight="1">
      <c r="A729" s="843"/>
      <c r="B729" s="844"/>
      <c r="C729" s="845"/>
      <c r="D729" s="846"/>
      <c r="E729" s="843"/>
      <c r="F729" s="843"/>
      <c r="G729" s="843"/>
      <c r="H729" s="846"/>
      <c r="I729" s="846"/>
      <c r="J729" s="846"/>
      <c r="K729" s="847"/>
      <c r="L729" s="848"/>
      <c r="M729" s="843"/>
      <c r="N729" s="843"/>
      <c r="O729" s="843"/>
      <c r="P729" s="846"/>
      <c r="Q729" s="843"/>
      <c r="R729" s="843"/>
      <c r="S729" s="843"/>
      <c r="T729" s="843"/>
      <c r="U729" s="843"/>
      <c r="V729" s="843"/>
      <c r="W729" s="843"/>
      <c r="X729" s="843"/>
      <c r="Y729" s="843"/>
      <c r="Z729" s="843"/>
    </row>
    <row r="730" spans="1:26" ht="15.75" customHeight="1">
      <c r="A730" s="843"/>
      <c r="B730" s="844"/>
      <c r="C730" s="845"/>
      <c r="D730" s="846"/>
      <c r="E730" s="843"/>
      <c r="F730" s="843"/>
      <c r="G730" s="843"/>
      <c r="H730" s="846"/>
      <c r="I730" s="846"/>
      <c r="J730" s="846"/>
      <c r="K730" s="847"/>
      <c r="L730" s="848"/>
      <c r="M730" s="843"/>
      <c r="N730" s="843"/>
      <c r="O730" s="843"/>
      <c r="P730" s="846"/>
      <c r="Q730" s="843"/>
      <c r="R730" s="843"/>
      <c r="S730" s="843"/>
      <c r="T730" s="843"/>
      <c r="U730" s="843"/>
      <c r="V730" s="843"/>
      <c r="W730" s="843"/>
      <c r="X730" s="843"/>
      <c r="Y730" s="843"/>
      <c r="Z730" s="843"/>
    </row>
    <row r="731" spans="1:26" ht="15.75" customHeight="1">
      <c r="A731" s="843"/>
      <c r="B731" s="844"/>
      <c r="C731" s="845"/>
      <c r="D731" s="846"/>
      <c r="E731" s="843"/>
      <c r="F731" s="843"/>
      <c r="G731" s="843"/>
      <c r="H731" s="846"/>
      <c r="I731" s="846"/>
      <c r="J731" s="846"/>
      <c r="K731" s="847"/>
      <c r="L731" s="848"/>
      <c r="M731" s="843"/>
      <c r="N731" s="843"/>
      <c r="O731" s="843"/>
      <c r="P731" s="846"/>
      <c r="Q731" s="843"/>
      <c r="R731" s="843"/>
      <c r="S731" s="843"/>
      <c r="T731" s="843"/>
      <c r="U731" s="843"/>
      <c r="V731" s="843"/>
      <c r="W731" s="843"/>
      <c r="X731" s="843"/>
      <c r="Y731" s="843"/>
      <c r="Z731" s="843"/>
    </row>
    <row r="732" spans="1:26" ht="15.75" customHeight="1">
      <c r="A732" s="843"/>
      <c r="B732" s="844"/>
      <c r="C732" s="845"/>
      <c r="D732" s="846"/>
      <c r="E732" s="843"/>
      <c r="F732" s="843"/>
      <c r="G732" s="843"/>
      <c r="H732" s="846"/>
      <c r="I732" s="846"/>
      <c r="J732" s="846"/>
      <c r="K732" s="847"/>
      <c r="L732" s="848"/>
      <c r="M732" s="843"/>
      <c r="N732" s="843"/>
      <c r="O732" s="843"/>
      <c r="P732" s="846"/>
      <c r="Q732" s="843"/>
      <c r="R732" s="843"/>
      <c r="S732" s="843"/>
      <c r="T732" s="843"/>
      <c r="U732" s="843"/>
      <c r="V732" s="843"/>
      <c r="W732" s="843"/>
      <c r="X732" s="843"/>
      <c r="Y732" s="843"/>
      <c r="Z732" s="843"/>
    </row>
    <row r="733" spans="1:26" ht="15.75" customHeight="1">
      <c r="A733" s="843"/>
      <c r="B733" s="844"/>
      <c r="C733" s="845"/>
      <c r="D733" s="846"/>
      <c r="E733" s="843"/>
      <c r="F733" s="843"/>
      <c r="G733" s="843"/>
      <c r="H733" s="846"/>
      <c r="I733" s="846"/>
      <c r="J733" s="846"/>
      <c r="K733" s="847"/>
      <c r="L733" s="848"/>
      <c r="M733" s="843"/>
      <c r="N733" s="843"/>
      <c r="O733" s="843"/>
      <c r="P733" s="846"/>
      <c r="Q733" s="843"/>
      <c r="R733" s="843"/>
      <c r="S733" s="843"/>
      <c r="T733" s="843"/>
      <c r="U733" s="843"/>
      <c r="V733" s="843"/>
      <c r="W733" s="843"/>
      <c r="X733" s="843"/>
      <c r="Y733" s="843"/>
      <c r="Z733" s="843"/>
    </row>
    <row r="734" spans="1:26" ht="15.75" customHeight="1">
      <c r="A734" s="843"/>
      <c r="B734" s="844"/>
      <c r="C734" s="845"/>
      <c r="D734" s="846"/>
      <c r="E734" s="843"/>
      <c r="F734" s="843"/>
      <c r="G734" s="843"/>
      <c r="H734" s="846"/>
      <c r="I734" s="846"/>
      <c r="J734" s="846"/>
      <c r="K734" s="847"/>
      <c r="L734" s="848"/>
      <c r="M734" s="843"/>
      <c r="N734" s="843"/>
      <c r="O734" s="843"/>
      <c r="P734" s="846"/>
      <c r="Q734" s="843"/>
      <c r="R734" s="843"/>
      <c r="S734" s="843"/>
      <c r="T734" s="843"/>
      <c r="U734" s="843"/>
      <c r="V734" s="843"/>
      <c r="W734" s="843"/>
      <c r="X734" s="843"/>
      <c r="Y734" s="843"/>
      <c r="Z734" s="843"/>
    </row>
    <row r="735" spans="1:26" ht="15.75" customHeight="1">
      <c r="A735" s="843"/>
      <c r="B735" s="844"/>
      <c r="C735" s="845"/>
      <c r="D735" s="846"/>
      <c r="E735" s="843"/>
      <c r="F735" s="843"/>
      <c r="G735" s="843"/>
      <c r="H735" s="846"/>
      <c r="I735" s="846"/>
      <c r="J735" s="846"/>
      <c r="K735" s="847"/>
      <c r="L735" s="848"/>
      <c r="M735" s="843"/>
      <c r="N735" s="843"/>
      <c r="O735" s="843"/>
      <c r="P735" s="846"/>
      <c r="Q735" s="843"/>
      <c r="R735" s="843"/>
      <c r="S735" s="843"/>
      <c r="T735" s="843"/>
      <c r="U735" s="843"/>
      <c r="V735" s="843"/>
      <c r="W735" s="843"/>
      <c r="X735" s="843"/>
      <c r="Y735" s="843"/>
      <c r="Z735" s="843"/>
    </row>
    <row r="736" spans="1:26" ht="15.75" customHeight="1">
      <c r="A736" s="843"/>
      <c r="B736" s="844"/>
      <c r="C736" s="845"/>
      <c r="D736" s="846"/>
      <c r="E736" s="843"/>
      <c r="F736" s="843"/>
      <c r="G736" s="843"/>
      <c r="H736" s="846"/>
      <c r="I736" s="846"/>
      <c r="J736" s="846"/>
      <c r="K736" s="847"/>
      <c r="L736" s="848"/>
      <c r="M736" s="843"/>
      <c r="N736" s="843"/>
      <c r="O736" s="843"/>
      <c r="P736" s="846"/>
      <c r="Q736" s="843"/>
      <c r="R736" s="843"/>
      <c r="S736" s="843"/>
      <c r="T736" s="843"/>
      <c r="U736" s="843"/>
      <c r="V736" s="843"/>
      <c r="W736" s="843"/>
      <c r="X736" s="843"/>
      <c r="Y736" s="843"/>
      <c r="Z736" s="843"/>
    </row>
    <row r="737" spans="1:26" ht="15.75" customHeight="1">
      <c r="A737" s="843"/>
      <c r="B737" s="844"/>
      <c r="C737" s="845"/>
      <c r="D737" s="846"/>
      <c r="E737" s="843"/>
      <c r="F737" s="843"/>
      <c r="G737" s="843"/>
      <c r="H737" s="846"/>
      <c r="I737" s="846"/>
      <c r="J737" s="846"/>
      <c r="K737" s="847"/>
      <c r="L737" s="848"/>
      <c r="M737" s="843"/>
      <c r="N737" s="843"/>
      <c r="O737" s="843"/>
      <c r="P737" s="846"/>
      <c r="Q737" s="843"/>
      <c r="R737" s="843"/>
      <c r="S737" s="843"/>
      <c r="T737" s="843"/>
      <c r="U737" s="843"/>
      <c r="V737" s="843"/>
      <c r="W737" s="843"/>
      <c r="X737" s="843"/>
      <c r="Y737" s="843"/>
      <c r="Z737" s="843"/>
    </row>
    <row r="738" spans="1:26" ht="15.75" customHeight="1">
      <c r="A738" s="843"/>
      <c r="B738" s="844"/>
      <c r="C738" s="845"/>
      <c r="D738" s="846"/>
      <c r="E738" s="843"/>
      <c r="F738" s="843"/>
      <c r="G738" s="843"/>
      <c r="H738" s="846"/>
      <c r="I738" s="846"/>
      <c r="J738" s="846"/>
      <c r="K738" s="847"/>
      <c r="L738" s="848"/>
      <c r="M738" s="843"/>
      <c r="N738" s="843"/>
      <c r="O738" s="843"/>
      <c r="P738" s="846"/>
      <c r="Q738" s="843"/>
      <c r="R738" s="843"/>
      <c r="S738" s="843"/>
      <c r="T738" s="843"/>
      <c r="U738" s="843"/>
      <c r="V738" s="843"/>
      <c r="W738" s="843"/>
      <c r="X738" s="843"/>
      <c r="Y738" s="843"/>
      <c r="Z738" s="843"/>
    </row>
    <row r="739" spans="1:26" ht="15.75" customHeight="1">
      <c r="A739" s="843"/>
      <c r="B739" s="844"/>
      <c r="C739" s="845"/>
      <c r="D739" s="846"/>
      <c r="E739" s="843"/>
      <c r="F739" s="843"/>
      <c r="G739" s="843"/>
      <c r="H739" s="846"/>
      <c r="I739" s="846"/>
      <c r="J739" s="846"/>
      <c r="K739" s="847"/>
      <c r="L739" s="848"/>
      <c r="M739" s="843"/>
      <c r="N739" s="843"/>
      <c r="O739" s="843"/>
      <c r="P739" s="846"/>
      <c r="Q739" s="843"/>
      <c r="R739" s="843"/>
      <c r="S739" s="843"/>
      <c r="T739" s="843"/>
      <c r="U739" s="843"/>
      <c r="V739" s="843"/>
      <c r="W739" s="843"/>
      <c r="X739" s="843"/>
      <c r="Y739" s="843"/>
      <c r="Z739" s="843"/>
    </row>
    <row r="740" spans="1:26" ht="15.75" customHeight="1">
      <c r="A740" s="843"/>
      <c r="B740" s="844"/>
      <c r="C740" s="845"/>
      <c r="D740" s="846"/>
      <c r="E740" s="843"/>
      <c r="F740" s="843"/>
      <c r="G740" s="843"/>
      <c r="H740" s="846"/>
      <c r="I740" s="846"/>
      <c r="J740" s="846"/>
      <c r="K740" s="847"/>
      <c r="L740" s="848"/>
      <c r="M740" s="843"/>
      <c r="N740" s="843"/>
      <c r="O740" s="843"/>
      <c r="P740" s="846"/>
      <c r="Q740" s="843"/>
      <c r="R740" s="843"/>
      <c r="S740" s="843"/>
      <c r="T740" s="843"/>
      <c r="U740" s="843"/>
      <c r="V740" s="843"/>
      <c r="W740" s="843"/>
      <c r="X740" s="843"/>
      <c r="Y740" s="843"/>
      <c r="Z740" s="843"/>
    </row>
    <row r="741" spans="1:26" ht="15.75" customHeight="1">
      <c r="A741" s="843"/>
      <c r="B741" s="844"/>
      <c r="C741" s="845"/>
      <c r="D741" s="846"/>
      <c r="E741" s="843"/>
      <c r="F741" s="843"/>
      <c r="G741" s="843"/>
      <c r="H741" s="846"/>
      <c r="I741" s="846"/>
      <c r="J741" s="846"/>
      <c r="K741" s="847"/>
      <c r="L741" s="848"/>
      <c r="M741" s="843"/>
      <c r="N741" s="843"/>
      <c r="O741" s="843"/>
      <c r="P741" s="846"/>
      <c r="Q741" s="843"/>
      <c r="R741" s="843"/>
      <c r="S741" s="843"/>
      <c r="T741" s="843"/>
      <c r="U741" s="843"/>
      <c r="V741" s="843"/>
      <c r="W741" s="843"/>
      <c r="X741" s="843"/>
      <c r="Y741" s="843"/>
      <c r="Z741" s="843"/>
    </row>
    <row r="742" spans="1:26" ht="15.75" customHeight="1">
      <c r="A742" s="843"/>
      <c r="B742" s="844"/>
      <c r="C742" s="845"/>
      <c r="D742" s="846"/>
      <c r="E742" s="843"/>
      <c r="F742" s="843"/>
      <c r="G742" s="843"/>
      <c r="H742" s="846"/>
      <c r="I742" s="846"/>
      <c r="J742" s="846"/>
      <c r="K742" s="847"/>
      <c r="L742" s="848"/>
      <c r="M742" s="843"/>
      <c r="N742" s="843"/>
      <c r="O742" s="843"/>
      <c r="P742" s="846"/>
      <c r="Q742" s="843"/>
      <c r="R742" s="843"/>
      <c r="S742" s="843"/>
      <c r="T742" s="843"/>
      <c r="U742" s="843"/>
      <c r="V742" s="843"/>
      <c r="W742" s="843"/>
      <c r="X742" s="843"/>
      <c r="Y742" s="843"/>
      <c r="Z742" s="843"/>
    </row>
    <row r="743" spans="1:26" ht="15.75" customHeight="1">
      <c r="A743" s="843"/>
      <c r="B743" s="844"/>
      <c r="C743" s="845"/>
      <c r="D743" s="846"/>
      <c r="E743" s="843"/>
      <c r="F743" s="843"/>
      <c r="G743" s="843"/>
      <c r="H743" s="846"/>
      <c r="I743" s="846"/>
      <c r="J743" s="846"/>
      <c r="K743" s="847"/>
      <c r="L743" s="848"/>
      <c r="M743" s="843"/>
      <c r="N743" s="843"/>
      <c r="O743" s="843"/>
      <c r="P743" s="846"/>
      <c r="Q743" s="843"/>
      <c r="R743" s="843"/>
      <c r="S743" s="843"/>
      <c r="T743" s="843"/>
      <c r="U743" s="843"/>
      <c r="V743" s="843"/>
      <c r="W743" s="843"/>
      <c r="X743" s="843"/>
      <c r="Y743" s="843"/>
      <c r="Z743" s="843"/>
    </row>
    <row r="744" spans="1:26" ht="15.75" customHeight="1">
      <c r="A744" s="843"/>
      <c r="B744" s="844"/>
      <c r="C744" s="845"/>
      <c r="D744" s="846"/>
      <c r="E744" s="843"/>
      <c r="F744" s="843"/>
      <c r="G744" s="843"/>
      <c r="H744" s="846"/>
      <c r="I744" s="846"/>
      <c r="J744" s="846"/>
      <c r="K744" s="847"/>
      <c r="L744" s="848"/>
      <c r="M744" s="843"/>
      <c r="N744" s="843"/>
      <c r="O744" s="843"/>
      <c r="P744" s="846"/>
      <c r="Q744" s="843"/>
      <c r="R744" s="843"/>
      <c r="S744" s="843"/>
      <c r="T744" s="843"/>
      <c r="U744" s="843"/>
      <c r="V744" s="843"/>
      <c r="W744" s="843"/>
      <c r="X744" s="843"/>
      <c r="Y744" s="843"/>
      <c r="Z744" s="843"/>
    </row>
    <row r="745" spans="1:26" ht="15.75" customHeight="1">
      <c r="A745" s="843"/>
      <c r="B745" s="844"/>
      <c r="C745" s="845"/>
      <c r="D745" s="846"/>
      <c r="E745" s="843"/>
      <c r="F745" s="843"/>
      <c r="G745" s="843"/>
      <c r="H745" s="846"/>
      <c r="I745" s="846"/>
      <c r="J745" s="846"/>
      <c r="K745" s="847"/>
      <c r="L745" s="848"/>
      <c r="M745" s="843"/>
      <c r="N745" s="843"/>
      <c r="O745" s="843"/>
      <c r="P745" s="846"/>
      <c r="Q745" s="843"/>
      <c r="R745" s="843"/>
      <c r="S745" s="843"/>
      <c r="T745" s="843"/>
      <c r="U745" s="843"/>
      <c r="V745" s="843"/>
      <c r="W745" s="843"/>
      <c r="X745" s="843"/>
      <c r="Y745" s="843"/>
      <c r="Z745" s="843"/>
    </row>
    <row r="746" spans="1:26" ht="15.75" customHeight="1">
      <c r="A746" s="843"/>
      <c r="B746" s="844"/>
      <c r="C746" s="845"/>
      <c r="D746" s="846"/>
      <c r="E746" s="843"/>
      <c r="F746" s="843"/>
      <c r="G746" s="843"/>
      <c r="H746" s="846"/>
      <c r="I746" s="846"/>
      <c r="J746" s="846"/>
      <c r="K746" s="847"/>
      <c r="L746" s="848"/>
      <c r="M746" s="843"/>
      <c r="N746" s="843"/>
      <c r="O746" s="843"/>
      <c r="P746" s="846"/>
      <c r="Q746" s="843"/>
      <c r="R746" s="843"/>
      <c r="S746" s="843"/>
      <c r="T746" s="843"/>
      <c r="U746" s="843"/>
      <c r="V746" s="843"/>
      <c r="W746" s="843"/>
      <c r="X746" s="843"/>
      <c r="Y746" s="843"/>
      <c r="Z746" s="843"/>
    </row>
    <row r="747" spans="1:26" ht="15.75" customHeight="1">
      <c r="A747" s="843"/>
      <c r="B747" s="844"/>
      <c r="C747" s="845"/>
      <c r="D747" s="846"/>
      <c r="E747" s="843"/>
      <c r="F747" s="843"/>
      <c r="G747" s="843"/>
      <c r="H747" s="846"/>
      <c r="I747" s="846"/>
      <c r="J747" s="846"/>
      <c r="K747" s="847"/>
      <c r="L747" s="848"/>
      <c r="M747" s="843"/>
      <c r="N747" s="843"/>
      <c r="O747" s="843"/>
      <c r="P747" s="846"/>
      <c r="Q747" s="843"/>
      <c r="R747" s="843"/>
      <c r="S747" s="843"/>
      <c r="T747" s="843"/>
      <c r="U747" s="843"/>
      <c r="V747" s="843"/>
      <c r="W747" s="843"/>
      <c r="X747" s="843"/>
      <c r="Y747" s="843"/>
      <c r="Z747" s="843"/>
    </row>
    <row r="748" spans="1:26" ht="15.75" customHeight="1">
      <c r="A748" s="843"/>
      <c r="B748" s="844"/>
      <c r="C748" s="845"/>
      <c r="D748" s="846"/>
      <c r="E748" s="843"/>
      <c r="F748" s="843"/>
      <c r="G748" s="843"/>
      <c r="H748" s="846"/>
      <c r="I748" s="846"/>
      <c r="J748" s="846"/>
      <c r="K748" s="847"/>
      <c r="L748" s="848"/>
      <c r="M748" s="843"/>
      <c r="N748" s="843"/>
      <c r="O748" s="843"/>
      <c r="P748" s="846"/>
      <c r="Q748" s="843"/>
      <c r="R748" s="843"/>
      <c r="S748" s="843"/>
      <c r="T748" s="843"/>
      <c r="U748" s="843"/>
      <c r="V748" s="843"/>
      <c r="W748" s="843"/>
      <c r="X748" s="843"/>
      <c r="Y748" s="843"/>
      <c r="Z748" s="843"/>
    </row>
    <row r="749" spans="1:26" ht="15.75" customHeight="1">
      <c r="A749" s="843"/>
      <c r="B749" s="844"/>
      <c r="C749" s="845"/>
      <c r="D749" s="846"/>
      <c r="E749" s="843"/>
      <c r="F749" s="843"/>
      <c r="G749" s="843"/>
      <c r="H749" s="846"/>
      <c r="I749" s="846"/>
      <c r="J749" s="846"/>
      <c r="K749" s="847"/>
      <c r="L749" s="848"/>
      <c r="M749" s="843"/>
      <c r="N749" s="843"/>
      <c r="O749" s="843"/>
      <c r="P749" s="846"/>
      <c r="Q749" s="843"/>
      <c r="R749" s="843"/>
      <c r="S749" s="843"/>
      <c r="T749" s="843"/>
      <c r="U749" s="843"/>
      <c r="V749" s="843"/>
      <c r="W749" s="843"/>
      <c r="X749" s="843"/>
      <c r="Y749" s="843"/>
      <c r="Z749" s="843"/>
    </row>
    <row r="750" spans="1:26" ht="15.75" customHeight="1">
      <c r="A750" s="843"/>
      <c r="B750" s="844"/>
      <c r="C750" s="845"/>
      <c r="D750" s="846"/>
      <c r="E750" s="843"/>
      <c r="F750" s="843"/>
      <c r="G750" s="843"/>
      <c r="H750" s="846"/>
      <c r="I750" s="846"/>
      <c r="J750" s="846"/>
      <c r="K750" s="847"/>
      <c r="L750" s="848"/>
      <c r="M750" s="843"/>
      <c r="N750" s="843"/>
      <c r="O750" s="843"/>
      <c r="P750" s="846"/>
      <c r="Q750" s="843"/>
      <c r="R750" s="843"/>
      <c r="S750" s="843"/>
      <c r="T750" s="843"/>
      <c r="U750" s="843"/>
      <c r="V750" s="843"/>
      <c r="W750" s="843"/>
      <c r="X750" s="843"/>
      <c r="Y750" s="843"/>
      <c r="Z750" s="843"/>
    </row>
    <row r="751" spans="1:26" ht="15.75" customHeight="1">
      <c r="A751" s="843"/>
      <c r="B751" s="844"/>
      <c r="C751" s="845"/>
      <c r="D751" s="846"/>
      <c r="E751" s="843"/>
      <c r="F751" s="843"/>
      <c r="G751" s="843"/>
      <c r="H751" s="846"/>
      <c r="I751" s="846"/>
      <c r="J751" s="846"/>
      <c r="K751" s="847"/>
      <c r="L751" s="848"/>
      <c r="M751" s="843"/>
      <c r="N751" s="843"/>
      <c r="O751" s="843"/>
      <c r="P751" s="846"/>
      <c r="Q751" s="843"/>
      <c r="R751" s="843"/>
      <c r="S751" s="843"/>
      <c r="T751" s="843"/>
      <c r="U751" s="843"/>
      <c r="V751" s="843"/>
      <c r="W751" s="843"/>
      <c r="X751" s="843"/>
      <c r="Y751" s="843"/>
      <c r="Z751" s="843"/>
    </row>
    <row r="752" spans="1:26" ht="15.75" customHeight="1">
      <c r="A752" s="843"/>
      <c r="B752" s="844"/>
      <c r="C752" s="845"/>
      <c r="D752" s="846"/>
      <c r="E752" s="843"/>
      <c r="F752" s="843"/>
      <c r="G752" s="843"/>
      <c r="H752" s="846"/>
      <c r="I752" s="846"/>
      <c r="J752" s="846"/>
      <c r="K752" s="847"/>
      <c r="L752" s="848"/>
      <c r="M752" s="843"/>
      <c r="N752" s="843"/>
      <c r="O752" s="843"/>
      <c r="P752" s="846"/>
      <c r="Q752" s="843"/>
      <c r="R752" s="843"/>
      <c r="S752" s="843"/>
      <c r="T752" s="843"/>
      <c r="U752" s="843"/>
      <c r="V752" s="843"/>
      <c r="W752" s="843"/>
      <c r="X752" s="843"/>
      <c r="Y752" s="843"/>
      <c r="Z752" s="843"/>
    </row>
    <row r="753" spans="1:26" ht="15.75" customHeight="1">
      <c r="A753" s="843"/>
      <c r="B753" s="844"/>
      <c r="C753" s="845"/>
      <c r="D753" s="846"/>
      <c r="E753" s="843"/>
      <c r="F753" s="843"/>
      <c r="G753" s="843"/>
      <c r="H753" s="846"/>
      <c r="I753" s="846"/>
      <c r="J753" s="846"/>
      <c r="K753" s="847"/>
      <c r="L753" s="848"/>
      <c r="M753" s="843"/>
      <c r="N753" s="843"/>
      <c r="O753" s="843"/>
      <c r="P753" s="846"/>
      <c r="Q753" s="843"/>
      <c r="R753" s="843"/>
      <c r="S753" s="843"/>
      <c r="T753" s="843"/>
      <c r="U753" s="843"/>
      <c r="V753" s="843"/>
      <c r="W753" s="843"/>
      <c r="X753" s="843"/>
      <c r="Y753" s="843"/>
      <c r="Z753" s="843"/>
    </row>
    <row r="754" spans="1:26" ht="15.75" customHeight="1">
      <c r="A754" s="843"/>
      <c r="B754" s="844"/>
      <c r="C754" s="845"/>
      <c r="D754" s="846"/>
      <c r="E754" s="843"/>
      <c r="F754" s="843"/>
      <c r="G754" s="843"/>
      <c r="H754" s="846"/>
      <c r="I754" s="846"/>
      <c r="J754" s="846"/>
      <c r="K754" s="847"/>
      <c r="L754" s="848"/>
      <c r="M754" s="843"/>
      <c r="N754" s="843"/>
      <c r="O754" s="843"/>
      <c r="P754" s="846"/>
      <c r="Q754" s="843"/>
      <c r="R754" s="843"/>
      <c r="S754" s="843"/>
      <c r="T754" s="843"/>
      <c r="U754" s="843"/>
      <c r="V754" s="843"/>
      <c r="W754" s="843"/>
      <c r="X754" s="843"/>
      <c r="Y754" s="843"/>
      <c r="Z754" s="843"/>
    </row>
    <row r="755" spans="1:26" ht="15.75" customHeight="1">
      <c r="A755" s="843"/>
      <c r="B755" s="844"/>
      <c r="C755" s="845"/>
      <c r="D755" s="846"/>
      <c r="E755" s="843"/>
      <c r="F755" s="843"/>
      <c r="G755" s="843"/>
      <c r="H755" s="846"/>
      <c r="I755" s="846"/>
      <c r="J755" s="846"/>
      <c r="K755" s="847"/>
      <c r="L755" s="848"/>
      <c r="M755" s="843"/>
      <c r="N755" s="843"/>
      <c r="O755" s="843"/>
      <c r="P755" s="846"/>
      <c r="Q755" s="843"/>
      <c r="R755" s="843"/>
      <c r="S755" s="843"/>
      <c r="T755" s="843"/>
      <c r="U755" s="843"/>
      <c r="V755" s="843"/>
      <c r="W755" s="843"/>
      <c r="X755" s="843"/>
      <c r="Y755" s="843"/>
      <c r="Z755" s="843"/>
    </row>
    <row r="756" spans="1:26" ht="15.75" customHeight="1">
      <c r="A756" s="843"/>
      <c r="B756" s="844"/>
      <c r="C756" s="845"/>
      <c r="D756" s="846"/>
      <c r="E756" s="843"/>
      <c r="F756" s="843"/>
      <c r="G756" s="843"/>
      <c r="H756" s="846"/>
      <c r="I756" s="846"/>
      <c r="J756" s="846"/>
      <c r="K756" s="847"/>
      <c r="L756" s="848"/>
      <c r="M756" s="843"/>
      <c r="N756" s="843"/>
      <c r="O756" s="843"/>
      <c r="P756" s="846"/>
      <c r="Q756" s="843"/>
      <c r="R756" s="843"/>
      <c r="S756" s="843"/>
      <c r="T756" s="843"/>
      <c r="U756" s="843"/>
      <c r="V756" s="843"/>
      <c r="W756" s="843"/>
      <c r="X756" s="843"/>
      <c r="Y756" s="843"/>
      <c r="Z756" s="843"/>
    </row>
    <row r="757" spans="1:26" ht="15.75" customHeight="1">
      <c r="A757" s="843"/>
      <c r="B757" s="844"/>
      <c r="C757" s="845"/>
      <c r="D757" s="846"/>
      <c r="E757" s="843"/>
      <c r="F757" s="843"/>
      <c r="G757" s="843"/>
      <c r="H757" s="846"/>
      <c r="I757" s="846"/>
      <c r="J757" s="846"/>
      <c r="K757" s="847"/>
      <c r="L757" s="848"/>
      <c r="M757" s="843"/>
      <c r="N757" s="843"/>
      <c r="O757" s="843"/>
      <c r="P757" s="846"/>
      <c r="Q757" s="843"/>
      <c r="R757" s="843"/>
      <c r="S757" s="843"/>
      <c r="T757" s="843"/>
      <c r="U757" s="843"/>
      <c r="V757" s="843"/>
      <c r="W757" s="843"/>
      <c r="X757" s="843"/>
      <c r="Y757" s="843"/>
      <c r="Z757" s="843"/>
    </row>
    <row r="758" spans="1:26" ht="15.75" customHeight="1">
      <c r="A758" s="843"/>
      <c r="B758" s="844"/>
      <c r="C758" s="845"/>
      <c r="D758" s="846"/>
      <c r="E758" s="843"/>
      <c r="F758" s="843"/>
      <c r="G758" s="843"/>
      <c r="H758" s="846"/>
      <c r="I758" s="846"/>
      <c r="J758" s="846"/>
      <c r="K758" s="847"/>
      <c r="L758" s="848"/>
      <c r="M758" s="843"/>
      <c r="N758" s="843"/>
      <c r="O758" s="843"/>
      <c r="P758" s="846"/>
      <c r="Q758" s="843"/>
      <c r="R758" s="843"/>
      <c r="S758" s="843"/>
      <c r="T758" s="843"/>
      <c r="U758" s="843"/>
      <c r="V758" s="843"/>
      <c r="W758" s="843"/>
      <c r="X758" s="843"/>
      <c r="Y758" s="843"/>
      <c r="Z758" s="843"/>
    </row>
    <row r="759" spans="1:26" ht="15.75" customHeight="1">
      <c r="A759" s="843"/>
      <c r="B759" s="844"/>
      <c r="C759" s="845"/>
      <c r="D759" s="846"/>
      <c r="E759" s="843"/>
      <c r="F759" s="843"/>
      <c r="G759" s="843"/>
      <c r="H759" s="846"/>
      <c r="I759" s="846"/>
      <c r="J759" s="846"/>
      <c r="K759" s="847"/>
      <c r="L759" s="848"/>
      <c r="M759" s="843"/>
      <c r="N759" s="843"/>
      <c r="O759" s="843"/>
      <c r="P759" s="846"/>
      <c r="Q759" s="843"/>
      <c r="R759" s="843"/>
      <c r="S759" s="843"/>
      <c r="T759" s="843"/>
      <c r="U759" s="843"/>
      <c r="V759" s="843"/>
      <c r="W759" s="843"/>
      <c r="X759" s="843"/>
      <c r="Y759" s="843"/>
      <c r="Z759" s="843"/>
    </row>
    <row r="760" spans="1:26" ht="15.75" customHeight="1">
      <c r="A760" s="843"/>
      <c r="B760" s="844"/>
      <c r="C760" s="845"/>
      <c r="D760" s="846"/>
      <c r="E760" s="843"/>
      <c r="F760" s="843"/>
      <c r="G760" s="843"/>
      <c r="H760" s="846"/>
      <c r="I760" s="846"/>
      <c r="J760" s="846"/>
      <c r="K760" s="847"/>
      <c r="L760" s="848"/>
      <c r="M760" s="843"/>
      <c r="N760" s="843"/>
      <c r="O760" s="843"/>
      <c r="P760" s="846"/>
      <c r="Q760" s="843"/>
      <c r="R760" s="843"/>
      <c r="S760" s="843"/>
      <c r="T760" s="843"/>
      <c r="U760" s="843"/>
      <c r="V760" s="843"/>
      <c r="W760" s="843"/>
      <c r="X760" s="843"/>
      <c r="Y760" s="843"/>
      <c r="Z760" s="843"/>
    </row>
    <row r="761" spans="1:26" ht="15.75" customHeight="1">
      <c r="A761" s="843"/>
      <c r="B761" s="844"/>
      <c r="C761" s="845"/>
      <c r="D761" s="846"/>
      <c r="E761" s="843"/>
      <c r="F761" s="843"/>
      <c r="G761" s="843"/>
      <c r="H761" s="846"/>
      <c r="I761" s="846"/>
      <c r="J761" s="846"/>
      <c r="K761" s="847"/>
      <c r="L761" s="848"/>
      <c r="M761" s="843"/>
      <c r="N761" s="843"/>
      <c r="O761" s="843"/>
      <c r="P761" s="846"/>
      <c r="Q761" s="843"/>
      <c r="R761" s="843"/>
      <c r="S761" s="843"/>
      <c r="T761" s="843"/>
      <c r="U761" s="843"/>
      <c r="V761" s="843"/>
      <c r="W761" s="843"/>
      <c r="X761" s="843"/>
      <c r="Y761" s="843"/>
      <c r="Z761" s="843"/>
    </row>
    <row r="762" spans="1:26" ht="15.75" customHeight="1">
      <c r="A762" s="843"/>
      <c r="B762" s="844"/>
      <c r="C762" s="845"/>
      <c r="D762" s="846"/>
      <c r="E762" s="843"/>
      <c r="F762" s="843"/>
      <c r="G762" s="843"/>
      <c r="H762" s="846"/>
      <c r="I762" s="846"/>
      <c r="J762" s="846"/>
      <c r="K762" s="847"/>
      <c r="L762" s="848"/>
      <c r="M762" s="843"/>
      <c r="N762" s="843"/>
      <c r="O762" s="843"/>
      <c r="P762" s="846"/>
      <c r="Q762" s="843"/>
      <c r="R762" s="843"/>
      <c r="S762" s="843"/>
      <c r="T762" s="843"/>
      <c r="U762" s="843"/>
      <c r="V762" s="843"/>
      <c r="W762" s="843"/>
      <c r="X762" s="843"/>
      <c r="Y762" s="843"/>
      <c r="Z762" s="843"/>
    </row>
    <row r="763" spans="1:26" ht="15.75" customHeight="1">
      <c r="A763" s="843"/>
      <c r="B763" s="844"/>
      <c r="C763" s="845"/>
      <c r="D763" s="846"/>
      <c r="E763" s="843"/>
      <c r="F763" s="843"/>
      <c r="G763" s="843"/>
      <c r="H763" s="846"/>
      <c r="I763" s="846"/>
      <c r="J763" s="846"/>
      <c r="K763" s="847"/>
      <c r="L763" s="848"/>
      <c r="M763" s="843"/>
      <c r="N763" s="843"/>
      <c r="O763" s="843"/>
      <c r="P763" s="846"/>
      <c r="Q763" s="843"/>
      <c r="R763" s="843"/>
      <c r="S763" s="843"/>
      <c r="T763" s="843"/>
      <c r="U763" s="843"/>
      <c r="V763" s="843"/>
      <c r="W763" s="843"/>
      <c r="X763" s="843"/>
      <c r="Y763" s="843"/>
      <c r="Z763" s="843"/>
    </row>
    <row r="764" spans="1:26" ht="15.75" customHeight="1">
      <c r="A764" s="843"/>
      <c r="B764" s="844"/>
      <c r="C764" s="845"/>
      <c r="D764" s="846"/>
      <c r="E764" s="843"/>
      <c r="F764" s="843"/>
      <c r="G764" s="843"/>
      <c r="H764" s="846"/>
      <c r="I764" s="846"/>
      <c r="J764" s="846"/>
      <c r="K764" s="847"/>
      <c r="L764" s="848"/>
      <c r="M764" s="843"/>
      <c r="N764" s="843"/>
      <c r="O764" s="843"/>
      <c r="P764" s="846"/>
      <c r="Q764" s="843"/>
      <c r="R764" s="843"/>
      <c r="S764" s="843"/>
      <c r="T764" s="843"/>
      <c r="U764" s="843"/>
      <c r="V764" s="843"/>
      <c r="W764" s="843"/>
      <c r="X764" s="843"/>
      <c r="Y764" s="843"/>
      <c r="Z764" s="843"/>
    </row>
    <row r="765" spans="1:26" ht="15.75" customHeight="1">
      <c r="A765" s="843"/>
      <c r="B765" s="844"/>
      <c r="C765" s="845"/>
      <c r="D765" s="846"/>
      <c r="E765" s="843"/>
      <c r="F765" s="843"/>
      <c r="G765" s="843"/>
      <c r="H765" s="846"/>
      <c r="I765" s="846"/>
      <c r="J765" s="846"/>
      <c r="K765" s="847"/>
      <c r="L765" s="848"/>
      <c r="M765" s="843"/>
      <c r="N765" s="843"/>
      <c r="O765" s="843"/>
      <c r="P765" s="846"/>
      <c r="Q765" s="843"/>
      <c r="R765" s="843"/>
      <c r="S765" s="843"/>
      <c r="T765" s="843"/>
      <c r="U765" s="843"/>
      <c r="V765" s="843"/>
      <c r="W765" s="843"/>
      <c r="X765" s="843"/>
      <c r="Y765" s="843"/>
      <c r="Z765" s="843"/>
    </row>
    <row r="766" spans="1:26" ht="15.75" customHeight="1">
      <c r="A766" s="843"/>
      <c r="B766" s="844"/>
      <c r="C766" s="845"/>
      <c r="D766" s="846"/>
      <c r="E766" s="843"/>
      <c r="F766" s="843"/>
      <c r="G766" s="843"/>
      <c r="H766" s="846"/>
      <c r="I766" s="846"/>
      <c r="J766" s="846"/>
      <c r="K766" s="847"/>
      <c r="L766" s="848"/>
      <c r="M766" s="843"/>
      <c r="N766" s="843"/>
      <c r="O766" s="843"/>
      <c r="P766" s="846"/>
      <c r="Q766" s="843"/>
      <c r="R766" s="843"/>
      <c r="S766" s="843"/>
      <c r="T766" s="843"/>
      <c r="U766" s="843"/>
      <c r="V766" s="843"/>
      <c r="W766" s="843"/>
      <c r="X766" s="843"/>
      <c r="Y766" s="843"/>
      <c r="Z766" s="843"/>
    </row>
    <row r="767" spans="1:26" ht="15.75" customHeight="1">
      <c r="A767" s="843"/>
      <c r="B767" s="844"/>
      <c r="C767" s="845"/>
      <c r="D767" s="846"/>
      <c r="E767" s="843"/>
      <c r="F767" s="843"/>
      <c r="G767" s="843"/>
      <c r="H767" s="846"/>
      <c r="I767" s="846"/>
      <c r="J767" s="846"/>
      <c r="K767" s="847"/>
      <c r="L767" s="848"/>
      <c r="M767" s="843"/>
      <c r="N767" s="843"/>
      <c r="O767" s="843"/>
      <c r="P767" s="846"/>
      <c r="Q767" s="843"/>
      <c r="R767" s="843"/>
      <c r="S767" s="843"/>
      <c r="T767" s="843"/>
      <c r="U767" s="843"/>
      <c r="V767" s="843"/>
      <c r="W767" s="843"/>
      <c r="X767" s="843"/>
      <c r="Y767" s="843"/>
      <c r="Z767" s="843"/>
    </row>
    <row r="768" spans="1:26" ht="15.75" customHeight="1">
      <c r="A768" s="843"/>
      <c r="B768" s="844"/>
      <c r="C768" s="845"/>
      <c r="D768" s="846"/>
      <c r="E768" s="843"/>
      <c r="F768" s="843"/>
      <c r="G768" s="843"/>
      <c r="H768" s="846"/>
      <c r="I768" s="846"/>
      <c r="J768" s="846"/>
      <c r="K768" s="847"/>
      <c r="L768" s="848"/>
      <c r="M768" s="843"/>
      <c r="N768" s="843"/>
      <c r="O768" s="843"/>
      <c r="P768" s="846"/>
      <c r="Q768" s="843"/>
      <c r="R768" s="843"/>
      <c r="S768" s="843"/>
      <c r="T768" s="843"/>
      <c r="U768" s="843"/>
      <c r="V768" s="843"/>
      <c r="W768" s="843"/>
      <c r="X768" s="843"/>
      <c r="Y768" s="843"/>
      <c r="Z768" s="843"/>
    </row>
    <row r="769" spans="1:26" ht="15.75" customHeight="1">
      <c r="A769" s="843"/>
      <c r="B769" s="844"/>
      <c r="C769" s="845"/>
      <c r="D769" s="846"/>
      <c r="E769" s="843"/>
      <c r="F769" s="843"/>
      <c r="G769" s="843"/>
      <c r="H769" s="846"/>
      <c r="I769" s="846"/>
      <c r="J769" s="846"/>
      <c r="K769" s="847"/>
      <c r="L769" s="848"/>
      <c r="M769" s="843"/>
      <c r="N769" s="843"/>
      <c r="O769" s="843"/>
      <c r="P769" s="846"/>
      <c r="Q769" s="843"/>
      <c r="R769" s="843"/>
      <c r="S769" s="843"/>
      <c r="T769" s="843"/>
      <c r="U769" s="843"/>
      <c r="V769" s="843"/>
      <c r="W769" s="843"/>
      <c r="X769" s="843"/>
      <c r="Y769" s="843"/>
      <c r="Z769" s="843"/>
    </row>
    <row r="770" spans="1:26" ht="15.75" customHeight="1">
      <c r="A770" s="843"/>
      <c r="B770" s="844"/>
      <c r="C770" s="845"/>
      <c r="D770" s="846"/>
      <c r="E770" s="843"/>
      <c r="F770" s="843"/>
      <c r="G770" s="843"/>
      <c r="H770" s="846"/>
      <c r="I770" s="846"/>
      <c r="J770" s="846"/>
      <c r="K770" s="847"/>
      <c r="L770" s="848"/>
      <c r="M770" s="843"/>
      <c r="N770" s="843"/>
      <c r="O770" s="843"/>
      <c r="P770" s="846"/>
      <c r="Q770" s="843"/>
      <c r="R770" s="843"/>
      <c r="S770" s="843"/>
      <c r="T770" s="843"/>
      <c r="U770" s="843"/>
      <c r="V770" s="843"/>
      <c r="W770" s="843"/>
      <c r="X770" s="843"/>
      <c r="Y770" s="843"/>
      <c r="Z770" s="843"/>
    </row>
    <row r="771" spans="1:26" ht="15.75" customHeight="1">
      <c r="A771" s="843"/>
      <c r="B771" s="844"/>
      <c r="C771" s="845"/>
      <c r="D771" s="846"/>
      <c r="E771" s="843"/>
      <c r="F771" s="843"/>
      <c r="G771" s="843"/>
      <c r="H771" s="846"/>
      <c r="I771" s="846"/>
      <c r="J771" s="846"/>
      <c r="K771" s="847"/>
      <c r="L771" s="848"/>
      <c r="M771" s="843"/>
      <c r="N771" s="843"/>
      <c r="O771" s="843"/>
      <c r="P771" s="846"/>
      <c r="Q771" s="843"/>
      <c r="R771" s="843"/>
      <c r="S771" s="843"/>
      <c r="T771" s="843"/>
      <c r="U771" s="843"/>
      <c r="V771" s="843"/>
      <c r="W771" s="843"/>
      <c r="X771" s="843"/>
      <c r="Y771" s="843"/>
      <c r="Z771" s="843"/>
    </row>
    <row r="772" spans="1:26" ht="15.75" customHeight="1">
      <c r="A772" s="843"/>
      <c r="B772" s="844"/>
      <c r="C772" s="845"/>
      <c r="D772" s="846"/>
      <c r="E772" s="843"/>
      <c r="F772" s="843"/>
      <c r="G772" s="843"/>
      <c r="H772" s="846"/>
      <c r="I772" s="846"/>
      <c r="J772" s="846"/>
      <c r="K772" s="847"/>
      <c r="L772" s="848"/>
      <c r="M772" s="843"/>
      <c r="N772" s="843"/>
      <c r="O772" s="843"/>
      <c r="P772" s="846"/>
      <c r="Q772" s="843"/>
      <c r="R772" s="843"/>
      <c r="S772" s="843"/>
      <c r="T772" s="843"/>
      <c r="U772" s="843"/>
      <c r="V772" s="843"/>
      <c r="W772" s="843"/>
      <c r="X772" s="843"/>
      <c r="Y772" s="843"/>
      <c r="Z772" s="843"/>
    </row>
    <row r="773" spans="1:26" ht="15.75" customHeight="1">
      <c r="A773" s="843"/>
      <c r="B773" s="844"/>
      <c r="C773" s="845"/>
      <c r="D773" s="846"/>
      <c r="E773" s="843"/>
      <c r="F773" s="843"/>
      <c r="G773" s="843"/>
      <c r="H773" s="846"/>
      <c r="I773" s="846"/>
      <c r="J773" s="846"/>
      <c r="K773" s="847"/>
      <c r="L773" s="848"/>
      <c r="M773" s="843"/>
      <c r="N773" s="843"/>
      <c r="O773" s="843"/>
      <c r="P773" s="846"/>
      <c r="Q773" s="843"/>
      <c r="R773" s="843"/>
      <c r="S773" s="843"/>
      <c r="T773" s="843"/>
      <c r="U773" s="843"/>
      <c r="V773" s="843"/>
      <c r="W773" s="843"/>
      <c r="X773" s="843"/>
      <c r="Y773" s="843"/>
      <c r="Z773" s="843"/>
    </row>
    <row r="774" spans="1:26" ht="15.75" customHeight="1">
      <c r="A774" s="843"/>
      <c r="B774" s="844"/>
      <c r="C774" s="845"/>
      <c r="D774" s="846"/>
      <c r="E774" s="843"/>
      <c r="F774" s="843"/>
      <c r="G774" s="843"/>
      <c r="H774" s="846"/>
      <c r="I774" s="846"/>
      <c r="J774" s="846"/>
      <c r="K774" s="847"/>
      <c r="L774" s="848"/>
      <c r="M774" s="843"/>
      <c r="N774" s="843"/>
      <c r="O774" s="843"/>
      <c r="P774" s="846"/>
      <c r="Q774" s="843"/>
      <c r="R774" s="843"/>
      <c r="S774" s="843"/>
      <c r="T774" s="843"/>
      <c r="U774" s="843"/>
      <c r="V774" s="843"/>
      <c r="W774" s="843"/>
      <c r="X774" s="843"/>
      <c r="Y774" s="843"/>
      <c r="Z774" s="843"/>
    </row>
    <row r="775" spans="1:26" ht="15.75" customHeight="1">
      <c r="A775" s="843"/>
      <c r="B775" s="844"/>
      <c r="C775" s="845"/>
      <c r="D775" s="846"/>
      <c r="E775" s="843"/>
      <c r="F775" s="843"/>
      <c r="G775" s="843"/>
      <c r="H775" s="846"/>
      <c r="I775" s="846"/>
      <c r="J775" s="846"/>
      <c r="K775" s="847"/>
      <c r="L775" s="848"/>
      <c r="M775" s="843"/>
      <c r="N775" s="843"/>
      <c r="O775" s="843"/>
      <c r="P775" s="846"/>
      <c r="Q775" s="843"/>
      <c r="R775" s="843"/>
      <c r="S775" s="843"/>
      <c r="T775" s="843"/>
      <c r="U775" s="843"/>
      <c r="V775" s="843"/>
      <c r="W775" s="843"/>
      <c r="X775" s="843"/>
      <c r="Y775" s="843"/>
      <c r="Z775" s="843"/>
    </row>
    <row r="776" spans="1:26" ht="15.75" customHeight="1">
      <c r="A776" s="843"/>
      <c r="B776" s="844"/>
      <c r="C776" s="845"/>
      <c r="D776" s="846"/>
      <c r="E776" s="843"/>
      <c r="F776" s="843"/>
      <c r="G776" s="843"/>
      <c r="H776" s="846"/>
      <c r="I776" s="846"/>
      <c r="J776" s="846"/>
      <c r="K776" s="847"/>
      <c r="L776" s="848"/>
      <c r="M776" s="843"/>
      <c r="N776" s="843"/>
      <c r="O776" s="843"/>
      <c r="P776" s="846"/>
      <c r="Q776" s="843"/>
      <c r="R776" s="843"/>
      <c r="S776" s="843"/>
      <c r="T776" s="843"/>
      <c r="U776" s="843"/>
      <c r="V776" s="843"/>
      <c r="W776" s="843"/>
      <c r="X776" s="843"/>
      <c r="Y776" s="843"/>
      <c r="Z776" s="843"/>
    </row>
    <row r="777" spans="1:26" ht="15.75" customHeight="1">
      <c r="A777" s="843"/>
      <c r="B777" s="844"/>
      <c r="C777" s="845"/>
      <c r="D777" s="846"/>
      <c r="E777" s="843"/>
      <c r="F777" s="843"/>
      <c r="G777" s="843"/>
      <c r="H777" s="846"/>
      <c r="I777" s="846"/>
      <c r="J777" s="846"/>
      <c r="K777" s="847"/>
      <c r="L777" s="848"/>
      <c r="M777" s="843"/>
      <c r="N777" s="843"/>
      <c r="O777" s="843"/>
      <c r="P777" s="846"/>
      <c r="Q777" s="843"/>
      <c r="R777" s="843"/>
      <c r="S777" s="843"/>
      <c r="T777" s="843"/>
      <c r="U777" s="843"/>
      <c r="V777" s="843"/>
      <c r="W777" s="843"/>
      <c r="X777" s="843"/>
      <c r="Y777" s="843"/>
      <c r="Z777" s="843"/>
    </row>
    <row r="778" spans="1:26" ht="15.75" customHeight="1">
      <c r="A778" s="843"/>
      <c r="B778" s="844"/>
      <c r="C778" s="845"/>
      <c r="D778" s="846"/>
      <c r="E778" s="843"/>
      <c r="F778" s="843"/>
      <c r="G778" s="843"/>
      <c r="H778" s="846"/>
      <c r="I778" s="846"/>
      <c r="J778" s="846"/>
      <c r="K778" s="847"/>
      <c r="L778" s="848"/>
      <c r="M778" s="843"/>
      <c r="N778" s="843"/>
      <c r="O778" s="843"/>
      <c r="P778" s="846"/>
      <c r="Q778" s="843"/>
      <c r="R778" s="843"/>
      <c r="S778" s="843"/>
      <c r="T778" s="843"/>
      <c r="U778" s="843"/>
      <c r="V778" s="843"/>
      <c r="W778" s="843"/>
      <c r="X778" s="843"/>
      <c r="Y778" s="843"/>
      <c r="Z778" s="843"/>
    </row>
    <row r="779" spans="1:26" ht="15.75" customHeight="1">
      <c r="A779" s="843"/>
      <c r="B779" s="844"/>
      <c r="C779" s="845"/>
      <c r="D779" s="846"/>
      <c r="E779" s="843"/>
      <c r="F779" s="843"/>
      <c r="G779" s="843"/>
      <c r="H779" s="846"/>
      <c r="I779" s="846"/>
      <c r="J779" s="846"/>
      <c r="K779" s="847"/>
      <c r="L779" s="848"/>
      <c r="M779" s="843"/>
      <c r="N779" s="843"/>
      <c r="O779" s="843"/>
      <c r="P779" s="846"/>
      <c r="Q779" s="843"/>
      <c r="R779" s="843"/>
      <c r="S779" s="843"/>
      <c r="T779" s="843"/>
      <c r="U779" s="843"/>
      <c r="V779" s="843"/>
      <c r="W779" s="843"/>
      <c r="X779" s="843"/>
      <c r="Y779" s="843"/>
      <c r="Z779" s="843"/>
    </row>
    <row r="780" spans="1:26" ht="15.75" customHeight="1">
      <c r="A780" s="843"/>
      <c r="B780" s="844"/>
      <c r="C780" s="845"/>
      <c r="D780" s="846"/>
      <c r="E780" s="843"/>
      <c r="F780" s="843"/>
      <c r="G780" s="843"/>
      <c r="H780" s="846"/>
      <c r="I780" s="846"/>
      <c r="J780" s="846"/>
      <c r="K780" s="847"/>
      <c r="L780" s="848"/>
      <c r="M780" s="843"/>
      <c r="N780" s="843"/>
      <c r="O780" s="843"/>
      <c r="P780" s="846"/>
      <c r="Q780" s="843"/>
      <c r="R780" s="843"/>
      <c r="S780" s="843"/>
      <c r="T780" s="843"/>
      <c r="U780" s="843"/>
      <c r="V780" s="843"/>
      <c r="W780" s="843"/>
      <c r="X780" s="843"/>
      <c r="Y780" s="843"/>
      <c r="Z780" s="843"/>
    </row>
    <row r="781" spans="1:26" ht="15.75" customHeight="1">
      <c r="A781" s="843"/>
      <c r="B781" s="844"/>
      <c r="C781" s="845"/>
      <c r="D781" s="846"/>
      <c r="E781" s="843"/>
      <c r="F781" s="843"/>
      <c r="G781" s="843"/>
      <c r="H781" s="846"/>
      <c r="I781" s="846"/>
      <c r="J781" s="846"/>
      <c r="K781" s="847"/>
      <c r="L781" s="848"/>
      <c r="M781" s="843"/>
      <c r="N781" s="843"/>
      <c r="O781" s="843"/>
      <c r="P781" s="846"/>
      <c r="Q781" s="843"/>
      <c r="R781" s="843"/>
      <c r="S781" s="843"/>
      <c r="T781" s="843"/>
      <c r="U781" s="843"/>
      <c r="V781" s="843"/>
      <c r="W781" s="843"/>
      <c r="X781" s="843"/>
      <c r="Y781" s="843"/>
      <c r="Z781" s="843"/>
    </row>
    <row r="782" spans="1:26" ht="15.75" customHeight="1">
      <c r="A782" s="843"/>
      <c r="B782" s="844"/>
      <c r="C782" s="845"/>
      <c r="D782" s="846"/>
      <c r="E782" s="843"/>
      <c r="F782" s="843"/>
      <c r="G782" s="843"/>
      <c r="H782" s="846"/>
      <c r="I782" s="846"/>
      <c r="J782" s="846"/>
      <c r="K782" s="847"/>
      <c r="L782" s="848"/>
      <c r="M782" s="843"/>
      <c r="N782" s="843"/>
      <c r="O782" s="843"/>
      <c r="P782" s="846"/>
      <c r="Q782" s="843"/>
      <c r="R782" s="843"/>
      <c r="S782" s="843"/>
      <c r="T782" s="843"/>
      <c r="U782" s="843"/>
      <c r="V782" s="843"/>
      <c r="W782" s="843"/>
      <c r="X782" s="843"/>
      <c r="Y782" s="843"/>
      <c r="Z782" s="843"/>
    </row>
    <row r="783" spans="1:26" ht="15.75" customHeight="1">
      <c r="A783" s="843"/>
      <c r="B783" s="844"/>
      <c r="C783" s="845"/>
      <c r="D783" s="846"/>
      <c r="E783" s="843"/>
      <c r="F783" s="843"/>
      <c r="G783" s="843"/>
      <c r="H783" s="846"/>
      <c r="I783" s="846"/>
      <c r="J783" s="846"/>
      <c r="K783" s="847"/>
      <c r="L783" s="848"/>
      <c r="M783" s="843"/>
      <c r="N783" s="843"/>
      <c r="O783" s="843"/>
      <c r="P783" s="846"/>
      <c r="Q783" s="843"/>
      <c r="R783" s="843"/>
      <c r="S783" s="843"/>
      <c r="T783" s="843"/>
      <c r="U783" s="843"/>
      <c r="V783" s="843"/>
      <c r="W783" s="843"/>
      <c r="X783" s="843"/>
      <c r="Y783" s="843"/>
      <c r="Z783" s="843"/>
    </row>
    <row r="784" spans="1:26" ht="15.75" customHeight="1">
      <c r="A784" s="843"/>
      <c r="B784" s="844"/>
      <c r="C784" s="845"/>
      <c r="D784" s="846"/>
      <c r="E784" s="843"/>
      <c r="F784" s="843"/>
      <c r="G784" s="843"/>
      <c r="H784" s="846"/>
      <c r="I784" s="846"/>
      <c r="J784" s="846"/>
      <c r="K784" s="847"/>
      <c r="L784" s="848"/>
      <c r="M784" s="843"/>
      <c r="N784" s="843"/>
      <c r="O784" s="843"/>
      <c r="P784" s="846"/>
      <c r="Q784" s="843"/>
      <c r="R784" s="843"/>
      <c r="S784" s="843"/>
      <c r="T784" s="843"/>
      <c r="U784" s="843"/>
      <c r="V784" s="843"/>
      <c r="W784" s="843"/>
      <c r="X784" s="843"/>
      <c r="Y784" s="843"/>
      <c r="Z784" s="843"/>
    </row>
    <row r="785" spans="1:26" ht="15.75" customHeight="1">
      <c r="A785" s="843"/>
      <c r="B785" s="844"/>
      <c r="C785" s="845"/>
      <c r="D785" s="846"/>
      <c r="E785" s="843"/>
      <c r="F785" s="843"/>
      <c r="G785" s="843"/>
      <c r="H785" s="846"/>
      <c r="I785" s="846"/>
      <c r="J785" s="846"/>
      <c r="K785" s="847"/>
      <c r="L785" s="848"/>
      <c r="M785" s="843"/>
      <c r="N785" s="843"/>
      <c r="O785" s="843"/>
      <c r="P785" s="846"/>
      <c r="Q785" s="843"/>
      <c r="R785" s="843"/>
      <c r="S785" s="843"/>
      <c r="T785" s="843"/>
      <c r="U785" s="843"/>
      <c r="V785" s="843"/>
      <c r="W785" s="843"/>
      <c r="X785" s="843"/>
      <c r="Y785" s="843"/>
      <c r="Z785" s="843"/>
    </row>
    <row r="786" spans="1:26" ht="15.75" customHeight="1">
      <c r="A786" s="843"/>
      <c r="B786" s="844"/>
      <c r="C786" s="845"/>
      <c r="D786" s="846"/>
      <c r="E786" s="843"/>
      <c r="F786" s="843"/>
      <c r="G786" s="843"/>
      <c r="H786" s="846"/>
      <c r="I786" s="846"/>
      <c r="J786" s="846"/>
      <c r="K786" s="847"/>
      <c r="L786" s="848"/>
      <c r="M786" s="843"/>
      <c r="N786" s="843"/>
      <c r="O786" s="843"/>
      <c r="P786" s="846"/>
      <c r="Q786" s="843"/>
      <c r="R786" s="843"/>
      <c r="S786" s="843"/>
      <c r="T786" s="843"/>
      <c r="U786" s="843"/>
      <c r="V786" s="843"/>
      <c r="W786" s="843"/>
      <c r="X786" s="843"/>
      <c r="Y786" s="843"/>
      <c r="Z786" s="843"/>
    </row>
    <row r="787" spans="1:26" ht="15.75" customHeight="1">
      <c r="A787" s="843"/>
      <c r="B787" s="844"/>
      <c r="C787" s="845"/>
      <c r="D787" s="846"/>
      <c r="E787" s="843"/>
      <c r="F787" s="843"/>
      <c r="G787" s="843"/>
      <c r="H787" s="846"/>
      <c r="I787" s="846"/>
      <c r="J787" s="846"/>
      <c r="K787" s="847"/>
      <c r="L787" s="848"/>
      <c r="M787" s="843"/>
      <c r="N787" s="843"/>
      <c r="O787" s="843"/>
      <c r="P787" s="846"/>
      <c r="Q787" s="843"/>
      <c r="R787" s="843"/>
      <c r="S787" s="843"/>
      <c r="T787" s="843"/>
      <c r="U787" s="843"/>
      <c r="V787" s="843"/>
      <c r="W787" s="843"/>
      <c r="X787" s="843"/>
      <c r="Y787" s="843"/>
      <c r="Z787" s="843"/>
    </row>
    <row r="788" spans="1:26" ht="15.75" customHeight="1">
      <c r="A788" s="843"/>
      <c r="B788" s="844"/>
      <c r="C788" s="845"/>
      <c r="D788" s="846"/>
      <c r="E788" s="843"/>
      <c r="F788" s="843"/>
      <c r="G788" s="843"/>
      <c r="H788" s="846"/>
      <c r="I788" s="846"/>
      <c r="J788" s="846"/>
      <c r="K788" s="847"/>
      <c r="L788" s="848"/>
      <c r="M788" s="843"/>
      <c r="N788" s="843"/>
      <c r="O788" s="843"/>
      <c r="P788" s="846"/>
      <c r="Q788" s="843"/>
      <c r="R788" s="843"/>
      <c r="S788" s="843"/>
      <c r="T788" s="843"/>
      <c r="U788" s="843"/>
      <c r="V788" s="843"/>
      <c r="W788" s="843"/>
      <c r="X788" s="843"/>
      <c r="Y788" s="843"/>
      <c r="Z788" s="843"/>
    </row>
    <row r="789" spans="1:26" ht="15.75" customHeight="1">
      <c r="A789" s="843"/>
      <c r="B789" s="844"/>
      <c r="C789" s="845"/>
      <c r="D789" s="846"/>
      <c r="E789" s="843"/>
      <c r="F789" s="843"/>
      <c r="G789" s="843"/>
      <c r="H789" s="846"/>
      <c r="I789" s="846"/>
      <c r="J789" s="846"/>
      <c r="K789" s="847"/>
      <c r="L789" s="848"/>
      <c r="M789" s="843"/>
      <c r="N789" s="843"/>
      <c r="O789" s="843"/>
      <c r="P789" s="846"/>
      <c r="Q789" s="843"/>
      <c r="R789" s="843"/>
      <c r="S789" s="843"/>
      <c r="T789" s="843"/>
      <c r="U789" s="843"/>
      <c r="V789" s="843"/>
      <c r="W789" s="843"/>
      <c r="X789" s="843"/>
      <c r="Y789" s="843"/>
      <c r="Z789" s="843"/>
    </row>
    <row r="790" spans="1:26" ht="15.75" customHeight="1">
      <c r="A790" s="843"/>
      <c r="B790" s="844"/>
      <c r="C790" s="845"/>
      <c r="D790" s="846"/>
      <c r="E790" s="843"/>
      <c r="F790" s="843"/>
      <c r="G790" s="843"/>
      <c r="H790" s="846"/>
      <c r="I790" s="846"/>
      <c r="J790" s="846"/>
      <c r="K790" s="847"/>
      <c r="L790" s="848"/>
      <c r="M790" s="843"/>
      <c r="N790" s="843"/>
      <c r="O790" s="843"/>
      <c r="P790" s="846"/>
      <c r="Q790" s="843"/>
      <c r="R790" s="843"/>
      <c r="S790" s="843"/>
      <c r="T790" s="843"/>
      <c r="U790" s="843"/>
      <c r="V790" s="843"/>
      <c r="W790" s="843"/>
      <c r="X790" s="843"/>
      <c r="Y790" s="843"/>
      <c r="Z790" s="843"/>
    </row>
    <row r="791" spans="1:26" ht="15.75" customHeight="1">
      <c r="A791" s="843"/>
      <c r="B791" s="844"/>
      <c r="C791" s="845"/>
      <c r="D791" s="846"/>
      <c r="E791" s="843"/>
      <c r="F791" s="843"/>
      <c r="G791" s="843"/>
      <c r="H791" s="846"/>
      <c r="I791" s="846"/>
      <c r="J791" s="846"/>
      <c r="K791" s="847"/>
      <c r="L791" s="848"/>
      <c r="M791" s="843"/>
      <c r="N791" s="843"/>
      <c r="O791" s="843"/>
      <c r="P791" s="846"/>
      <c r="Q791" s="843"/>
      <c r="R791" s="843"/>
      <c r="S791" s="843"/>
      <c r="T791" s="843"/>
      <c r="U791" s="843"/>
      <c r="V791" s="843"/>
      <c r="W791" s="843"/>
      <c r="X791" s="843"/>
      <c r="Y791" s="843"/>
      <c r="Z791" s="843"/>
    </row>
    <row r="792" spans="1:26" ht="15.75" customHeight="1">
      <c r="A792" s="843"/>
      <c r="B792" s="844"/>
      <c r="C792" s="845"/>
      <c r="D792" s="846"/>
      <c r="E792" s="843"/>
      <c r="F792" s="843"/>
      <c r="G792" s="843"/>
      <c r="H792" s="846"/>
      <c r="I792" s="846"/>
      <c r="J792" s="846"/>
      <c r="K792" s="847"/>
      <c r="L792" s="848"/>
      <c r="M792" s="843"/>
      <c r="N792" s="843"/>
      <c r="O792" s="843"/>
      <c r="P792" s="846"/>
      <c r="Q792" s="843"/>
      <c r="R792" s="843"/>
      <c r="S792" s="843"/>
      <c r="T792" s="843"/>
      <c r="U792" s="843"/>
      <c r="V792" s="843"/>
      <c r="W792" s="843"/>
      <c r="X792" s="843"/>
      <c r="Y792" s="843"/>
      <c r="Z792" s="843"/>
    </row>
    <row r="793" spans="1:26" ht="15.75" customHeight="1">
      <c r="A793" s="843"/>
      <c r="B793" s="844"/>
      <c r="C793" s="845"/>
      <c r="D793" s="846"/>
      <c r="E793" s="843"/>
      <c r="F793" s="843"/>
      <c r="G793" s="843"/>
      <c r="H793" s="846"/>
      <c r="I793" s="846"/>
      <c r="J793" s="846"/>
      <c r="K793" s="847"/>
      <c r="L793" s="848"/>
      <c r="M793" s="843"/>
      <c r="N793" s="843"/>
      <c r="O793" s="843"/>
      <c r="P793" s="846"/>
      <c r="Q793" s="843"/>
      <c r="R793" s="843"/>
      <c r="S793" s="843"/>
      <c r="T793" s="843"/>
      <c r="U793" s="843"/>
      <c r="V793" s="843"/>
      <c r="W793" s="843"/>
      <c r="X793" s="843"/>
      <c r="Y793" s="843"/>
      <c r="Z793" s="843"/>
    </row>
    <row r="794" spans="1:26" ht="15.75" customHeight="1">
      <c r="A794" s="843"/>
      <c r="B794" s="844"/>
      <c r="C794" s="845"/>
      <c r="D794" s="846"/>
      <c r="E794" s="843"/>
      <c r="F794" s="843"/>
      <c r="G794" s="843"/>
      <c r="H794" s="846"/>
      <c r="I794" s="846"/>
      <c r="J794" s="846"/>
      <c r="K794" s="847"/>
      <c r="L794" s="848"/>
      <c r="M794" s="843"/>
      <c r="N794" s="843"/>
      <c r="O794" s="843"/>
      <c r="P794" s="846"/>
      <c r="Q794" s="843"/>
      <c r="R794" s="843"/>
      <c r="S794" s="843"/>
      <c r="T794" s="843"/>
      <c r="U794" s="843"/>
      <c r="V794" s="843"/>
      <c r="W794" s="843"/>
      <c r="X794" s="843"/>
      <c r="Y794" s="843"/>
      <c r="Z794" s="843"/>
    </row>
    <row r="795" spans="1:26" ht="15.75" customHeight="1">
      <c r="A795" s="843"/>
      <c r="B795" s="844"/>
      <c r="C795" s="845"/>
      <c r="D795" s="846"/>
      <c r="E795" s="843"/>
      <c r="F795" s="843"/>
      <c r="G795" s="843"/>
      <c r="H795" s="846"/>
      <c r="I795" s="846"/>
      <c r="J795" s="846"/>
      <c r="K795" s="847"/>
      <c r="L795" s="848"/>
      <c r="M795" s="843"/>
      <c r="N795" s="843"/>
      <c r="O795" s="843"/>
      <c r="P795" s="846"/>
      <c r="Q795" s="843"/>
      <c r="R795" s="843"/>
      <c r="S795" s="843"/>
      <c r="T795" s="843"/>
      <c r="U795" s="843"/>
      <c r="V795" s="843"/>
      <c r="W795" s="843"/>
      <c r="X795" s="843"/>
      <c r="Y795" s="843"/>
      <c r="Z795" s="843"/>
    </row>
    <row r="796" spans="1:26" ht="15.75" customHeight="1">
      <c r="A796" s="843"/>
      <c r="B796" s="844"/>
      <c r="C796" s="845"/>
      <c r="D796" s="846"/>
      <c r="E796" s="843"/>
      <c r="F796" s="843"/>
      <c r="G796" s="843"/>
      <c r="H796" s="846"/>
      <c r="I796" s="846"/>
      <c r="J796" s="846"/>
      <c r="K796" s="847"/>
      <c r="L796" s="848"/>
      <c r="M796" s="843"/>
      <c r="N796" s="843"/>
      <c r="O796" s="843"/>
      <c r="P796" s="846"/>
      <c r="Q796" s="843"/>
      <c r="R796" s="843"/>
      <c r="S796" s="843"/>
      <c r="T796" s="843"/>
      <c r="U796" s="843"/>
      <c r="V796" s="843"/>
      <c r="W796" s="843"/>
      <c r="X796" s="843"/>
      <c r="Y796" s="843"/>
      <c r="Z796" s="843"/>
    </row>
    <row r="797" spans="1:26" ht="15.75" customHeight="1">
      <c r="A797" s="843"/>
      <c r="B797" s="844"/>
      <c r="C797" s="845"/>
      <c r="D797" s="846"/>
      <c r="E797" s="843"/>
      <c r="F797" s="843"/>
      <c r="G797" s="843"/>
      <c r="H797" s="846"/>
      <c r="I797" s="846"/>
      <c r="J797" s="846"/>
      <c r="K797" s="847"/>
      <c r="L797" s="848"/>
      <c r="M797" s="843"/>
      <c r="N797" s="843"/>
      <c r="O797" s="843"/>
      <c r="P797" s="846"/>
      <c r="Q797" s="843"/>
      <c r="R797" s="843"/>
      <c r="S797" s="843"/>
      <c r="T797" s="843"/>
      <c r="U797" s="843"/>
      <c r="V797" s="843"/>
      <c r="W797" s="843"/>
      <c r="X797" s="843"/>
      <c r="Y797" s="843"/>
      <c r="Z797" s="843"/>
    </row>
    <row r="798" spans="1:26" ht="15.75" customHeight="1">
      <c r="A798" s="843"/>
      <c r="B798" s="844"/>
      <c r="C798" s="845"/>
      <c r="D798" s="846"/>
      <c r="E798" s="843"/>
      <c r="F798" s="843"/>
      <c r="G798" s="843"/>
      <c r="H798" s="846"/>
      <c r="I798" s="846"/>
      <c r="J798" s="846"/>
      <c r="K798" s="847"/>
      <c r="L798" s="848"/>
      <c r="M798" s="843"/>
      <c r="N798" s="843"/>
      <c r="O798" s="843"/>
      <c r="P798" s="846"/>
      <c r="Q798" s="843"/>
      <c r="R798" s="843"/>
      <c r="S798" s="843"/>
      <c r="T798" s="843"/>
      <c r="U798" s="843"/>
      <c r="V798" s="843"/>
      <c r="W798" s="843"/>
      <c r="X798" s="843"/>
      <c r="Y798" s="843"/>
      <c r="Z798" s="843"/>
    </row>
    <row r="799" spans="1:26" ht="15.75" customHeight="1">
      <c r="A799" s="843"/>
      <c r="B799" s="844"/>
      <c r="C799" s="845"/>
      <c r="D799" s="846"/>
      <c r="E799" s="843"/>
      <c r="F799" s="843"/>
      <c r="G799" s="843"/>
      <c r="H799" s="846"/>
      <c r="I799" s="846"/>
      <c r="J799" s="846"/>
      <c r="K799" s="847"/>
      <c r="L799" s="848"/>
      <c r="M799" s="843"/>
      <c r="N799" s="843"/>
      <c r="O799" s="843"/>
      <c r="P799" s="846"/>
      <c r="Q799" s="843"/>
      <c r="R799" s="843"/>
      <c r="S799" s="843"/>
      <c r="T799" s="843"/>
      <c r="U799" s="843"/>
      <c r="V799" s="843"/>
      <c r="W799" s="843"/>
      <c r="X799" s="843"/>
      <c r="Y799" s="843"/>
      <c r="Z799" s="843"/>
    </row>
    <row r="800" spans="1:26" ht="15.75" customHeight="1">
      <c r="A800" s="843"/>
      <c r="B800" s="844"/>
      <c r="C800" s="845"/>
      <c r="D800" s="846"/>
      <c r="E800" s="843"/>
      <c r="F800" s="843"/>
      <c r="G800" s="843"/>
      <c r="H800" s="846"/>
      <c r="I800" s="846"/>
      <c r="J800" s="846"/>
      <c r="K800" s="847"/>
      <c r="L800" s="848"/>
      <c r="M800" s="843"/>
      <c r="N800" s="843"/>
      <c r="O800" s="843"/>
      <c r="P800" s="846"/>
      <c r="Q800" s="843"/>
      <c r="R800" s="843"/>
      <c r="S800" s="843"/>
      <c r="T800" s="843"/>
      <c r="U800" s="843"/>
      <c r="V800" s="843"/>
      <c r="W800" s="843"/>
      <c r="X800" s="843"/>
      <c r="Y800" s="843"/>
      <c r="Z800" s="843"/>
    </row>
    <row r="801" spans="1:26" ht="15.75" customHeight="1">
      <c r="A801" s="843"/>
      <c r="B801" s="844"/>
      <c r="C801" s="845"/>
      <c r="D801" s="846"/>
      <c r="E801" s="843"/>
      <c r="F801" s="843"/>
      <c r="G801" s="843"/>
      <c r="H801" s="846"/>
      <c r="I801" s="846"/>
      <c r="J801" s="846"/>
      <c r="K801" s="847"/>
      <c r="L801" s="848"/>
      <c r="M801" s="843"/>
      <c r="N801" s="843"/>
      <c r="O801" s="843"/>
      <c r="P801" s="846"/>
      <c r="Q801" s="843"/>
      <c r="R801" s="843"/>
      <c r="S801" s="843"/>
      <c r="T801" s="843"/>
      <c r="U801" s="843"/>
      <c r="V801" s="843"/>
      <c r="W801" s="843"/>
      <c r="X801" s="843"/>
      <c r="Y801" s="843"/>
      <c r="Z801" s="843"/>
    </row>
    <row r="802" spans="1:26" ht="15.75" customHeight="1">
      <c r="A802" s="843"/>
      <c r="B802" s="844"/>
      <c r="C802" s="845"/>
      <c r="D802" s="846"/>
      <c r="E802" s="843"/>
      <c r="F802" s="843"/>
      <c r="G802" s="843"/>
      <c r="H802" s="846"/>
      <c r="I802" s="846"/>
      <c r="J802" s="846"/>
      <c r="K802" s="847"/>
      <c r="L802" s="848"/>
      <c r="M802" s="843"/>
      <c r="N802" s="843"/>
      <c r="O802" s="843"/>
      <c r="P802" s="846"/>
      <c r="Q802" s="843"/>
      <c r="R802" s="843"/>
      <c r="S802" s="843"/>
      <c r="T802" s="843"/>
      <c r="U802" s="843"/>
      <c r="V802" s="843"/>
      <c r="W802" s="843"/>
      <c r="X802" s="843"/>
      <c r="Y802" s="843"/>
      <c r="Z802" s="843"/>
    </row>
    <row r="803" spans="1:26" ht="15.75" customHeight="1">
      <c r="A803" s="843"/>
      <c r="B803" s="844"/>
      <c r="C803" s="845"/>
      <c r="D803" s="846"/>
      <c r="E803" s="843"/>
      <c r="F803" s="843"/>
      <c r="G803" s="843"/>
      <c r="H803" s="846"/>
      <c r="I803" s="846"/>
      <c r="J803" s="846"/>
      <c r="K803" s="847"/>
      <c r="L803" s="848"/>
      <c r="M803" s="843"/>
      <c r="N803" s="843"/>
      <c r="O803" s="843"/>
      <c r="P803" s="846"/>
      <c r="Q803" s="843"/>
      <c r="R803" s="843"/>
      <c r="S803" s="843"/>
      <c r="T803" s="843"/>
      <c r="U803" s="843"/>
      <c r="V803" s="843"/>
      <c r="W803" s="843"/>
      <c r="X803" s="843"/>
      <c r="Y803" s="843"/>
      <c r="Z803" s="843"/>
    </row>
    <row r="804" spans="1:26" ht="15.75" customHeight="1">
      <c r="A804" s="843"/>
      <c r="B804" s="844"/>
      <c r="C804" s="845"/>
      <c r="D804" s="846"/>
      <c r="E804" s="843"/>
      <c r="F804" s="843"/>
      <c r="G804" s="843"/>
      <c r="H804" s="846"/>
      <c r="I804" s="846"/>
      <c r="J804" s="846"/>
      <c r="K804" s="847"/>
      <c r="L804" s="848"/>
      <c r="M804" s="843"/>
      <c r="N804" s="843"/>
      <c r="O804" s="843"/>
      <c r="P804" s="846"/>
      <c r="Q804" s="843"/>
      <c r="R804" s="843"/>
      <c r="S804" s="843"/>
      <c r="T804" s="843"/>
      <c r="U804" s="843"/>
      <c r="V804" s="843"/>
      <c r="W804" s="843"/>
      <c r="X804" s="843"/>
      <c r="Y804" s="843"/>
      <c r="Z804" s="843"/>
    </row>
    <row r="805" spans="1:26" ht="15.75" customHeight="1">
      <c r="A805" s="843"/>
      <c r="B805" s="844"/>
      <c r="C805" s="845"/>
      <c r="D805" s="846"/>
      <c r="E805" s="843"/>
      <c r="F805" s="843"/>
      <c r="G805" s="843"/>
      <c r="H805" s="846"/>
      <c r="I805" s="846"/>
      <c r="J805" s="846"/>
      <c r="K805" s="847"/>
      <c r="L805" s="848"/>
      <c r="M805" s="843"/>
      <c r="N805" s="843"/>
      <c r="O805" s="843"/>
      <c r="P805" s="846"/>
      <c r="Q805" s="843"/>
      <c r="R805" s="843"/>
      <c r="S805" s="843"/>
      <c r="T805" s="843"/>
      <c r="U805" s="843"/>
      <c r="V805" s="843"/>
      <c r="W805" s="843"/>
      <c r="X805" s="843"/>
      <c r="Y805" s="843"/>
      <c r="Z805" s="843"/>
    </row>
    <row r="806" spans="1:26" ht="15.75" customHeight="1">
      <c r="A806" s="843"/>
      <c r="B806" s="844"/>
      <c r="C806" s="845"/>
      <c r="D806" s="846"/>
      <c r="E806" s="843"/>
      <c r="F806" s="843"/>
      <c r="G806" s="843"/>
      <c r="H806" s="846"/>
      <c r="I806" s="846"/>
      <c r="J806" s="846"/>
      <c r="K806" s="847"/>
      <c r="L806" s="848"/>
      <c r="M806" s="843"/>
      <c r="N806" s="843"/>
      <c r="O806" s="843"/>
      <c r="P806" s="846"/>
      <c r="Q806" s="843"/>
      <c r="R806" s="843"/>
      <c r="S806" s="843"/>
      <c r="T806" s="843"/>
      <c r="U806" s="843"/>
      <c r="V806" s="843"/>
      <c r="W806" s="843"/>
      <c r="X806" s="843"/>
      <c r="Y806" s="843"/>
      <c r="Z806" s="843"/>
    </row>
    <row r="807" spans="1:26" ht="15.75" customHeight="1">
      <c r="A807" s="843"/>
      <c r="B807" s="844"/>
      <c r="C807" s="845"/>
      <c r="D807" s="846"/>
      <c r="E807" s="843"/>
      <c r="F807" s="843"/>
      <c r="G807" s="843"/>
      <c r="H807" s="846"/>
      <c r="I807" s="846"/>
      <c r="J807" s="846"/>
      <c r="K807" s="847"/>
      <c r="L807" s="848"/>
      <c r="M807" s="843"/>
      <c r="N807" s="843"/>
      <c r="O807" s="843"/>
      <c r="P807" s="846"/>
      <c r="Q807" s="843"/>
      <c r="R807" s="843"/>
      <c r="S807" s="843"/>
      <c r="T807" s="843"/>
      <c r="U807" s="843"/>
      <c r="V807" s="843"/>
      <c r="W807" s="843"/>
      <c r="X807" s="843"/>
      <c r="Y807" s="843"/>
      <c r="Z807" s="843"/>
    </row>
    <row r="808" spans="1:26" ht="15.75" customHeight="1">
      <c r="A808" s="843"/>
      <c r="B808" s="844"/>
      <c r="C808" s="845"/>
      <c r="D808" s="846"/>
      <c r="E808" s="843"/>
      <c r="F808" s="843"/>
      <c r="G808" s="843"/>
      <c r="H808" s="846"/>
      <c r="I808" s="846"/>
      <c r="J808" s="846"/>
      <c r="K808" s="847"/>
      <c r="L808" s="848"/>
      <c r="M808" s="843"/>
      <c r="N808" s="843"/>
      <c r="O808" s="843"/>
      <c r="P808" s="846"/>
      <c r="Q808" s="843"/>
      <c r="R808" s="843"/>
      <c r="S808" s="843"/>
      <c r="T808" s="843"/>
      <c r="U808" s="843"/>
      <c r="V808" s="843"/>
      <c r="W808" s="843"/>
      <c r="X808" s="843"/>
      <c r="Y808" s="843"/>
      <c r="Z808" s="843"/>
    </row>
    <row r="809" spans="1:26" ht="15.75" customHeight="1">
      <c r="A809" s="843"/>
      <c r="B809" s="844"/>
      <c r="C809" s="845"/>
      <c r="D809" s="846"/>
      <c r="E809" s="843"/>
      <c r="F809" s="843"/>
      <c r="G809" s="843"/>
      <c r="H809" s="846"/>
      <c r="I809" s="846"/>
      <c r="J809" s="846"/>
      <c r="K809" s="847"/>
      <c r="L809" s="848"/>
      <c r="M809" s="843"/>
      <c r="N809" s="843"/>
      <c r="O809" s="843"/>
      <c r="P809" s="846"/>
      <c r="Q809" s="843"/>
      <c r="R809" s="843"/>
      <c r="S809" s="843"/>
      <c r="T809" s="843"/>
      <c r="U809" s="843"/>
      <c r="V809" s="843"/>
      <c r="W809" s="843"/>
      <c r="X809" s="843"/>
      <c r="Y809" s="843"/>
      <c r="Z809" s="843"/>
    </row>
    <row r="810" spans="1:26" ht="15.75" customHeight="1">
      <c r="A810" s="843"/>
      <c r="B810" s="844"/>
      <c r="C810" s="845"/>
      <c r="D810" s="846"/>
      <c r="E810" s="843"/>
      <c r="F810" s="843"/>
      <c r="G810" s="843"/>
      <c r="H810" s="846"/>
      <c r="I810" s="846"/>
      <c r="J810" s="846"/>
      <c r="K810" s="847"/>
      <c r="L810" s="848"/>
      <c r="M810" s="843"/>
      <c r="N810" s="843"/>
      <c r="O810" s="843"/>
      <c r="P810" s="846"/>
      <c r="Q810" s="843"/>
      <c r="R810" s="843"/>
      <c r="S810" s="843"/>
      <c r="T810" s="843"/>
      <c r="U810" s="843"/>
      <c r="V810" s="843"/>
      <c r="W810" s="843"/>
      <c r="X810" s="843"/>
      <c r="Y810" s="843"/>
      <c r="Z810" s="843"/>
    </row>
    <row r="811" spans="1:26" ht="15.75" customHeight="1">
      <c r="A811" s="843"/>
      <c r="B811" s="844"/>
      <c r="C811" s="845"/>
      <c r="D811" s="846"/>
      <c r="E811" s="843"/>
      <c r="F811" s="843"/>
      <c r="G811" s="843"/>
      <c r="H811" s="846"/>
      <c r="I811" s="846"/>
      <c r="J811" s="846"/>
      <c r="K811" s="847"/>
      <c r="L811" s="848"/>
      <c r="M811" s="843"/>
      <c r="N811" s="843"/>
      <c r="O811" s="843"/>
      <c r="P811" s="846"/>
      <c r="Q811" s="843"/>
      <c r="R811" s="843"/>
      <c r="S811" s="843"/>
      <c r="T811" s="843"/>
      <c r="U811" s="843"/>
      <c r="V811" s="843"/>
      <c r="W811" s="843"/>
      <c r="X811" s="843"/>
      <c r="Y811" s="843"/>
      <c r="Z811" s="843"/>
    </row>
    <row r="812" spans="1:26" ht="15.75" customHeight="1">
      <c r="A812" s="843"/>
      <c r="B812" s="844"/>
      <c r="C812" s="845"/>
      <c r="D812" s="846"/>
      <c r="E812" s="843"/>
      <c r="F812" s="843"/>
      <c r="G812" s="843"/>
      <c r="H812" s="846"/>
      <c r="I812" s="846"/>
      <c r="J812" s="846"/>
      <c r="K812" s="847"/>
      <c r="L812" s="848"/>
      <c r="M812" s="843"/>
      <c r="N812" s="843"/>
      <c r="O812" s="843"/>
      <c r="P812" s="846"/>
      <c r="Q812" s="843"/>
      <c r="R812" s="843"/>
      <c r="S812" s="843"/>
      <c r="T812" s="843"/>
      <c r="U812" s="843"/>
      <c r="V812" s="843"/>
      <c r="W812" s="843"/>
      <c r="X812" s="843"/>
      <c r="Y812" s="843"/>
      <c r="Z812" s="843"/>
    </row>
    <row r="813" spans="1:26" ht="15.75" customHeight="1">
      <c r="A813" s="843"/>
      <c r="B813" s="844"/>
      <c r="C813" s="845"/>
      <c r="D813" s="846"/>
      <c r="E813" s="843"/>
      <c r="F813" s="843"/>
      <c r="G813" s="843"/>
      <c r="H813" s="846"/>
      <c r="I813" s="846"/>
      <c r="J813" s="846"/>
      <c r="K813" s="847"/>
      <c r="L813" s="848"/>
      <c r="M813" s="843"/>
      <c r="N813" s="843"/>
      <c r="O813" s="843"/>
      <c r="P813" s="846"/>
      <c r="Q813" s="843"/>
      <c r="R813" s="843"/>
      <c r="S813" s="843"/>
      <c r="T813" s="843"/>
      <c r="U813" s="843"/>
      <c r="V813" s="843"/>
      <c r="W813" s="843"/>
      <c r="X813" s="843"/>
      <c r="Y813" s="843"/>
      <c r="Z813" s="843"/>
    </row>
    <row r="814" spans="1:26" ht="15.75" customHeight="1">
      <c r="A814" s="843"/>
      <c r="B814" s="844"/>
      <c r="C814" s="845"/>
      <c r="D814" s="846"/>
      <c r="E814" s="843"/>
      <c r="F814" s="843"/>
      <c r="G814" s="843"/>
      <c r="H814" s="846"/>
      <c r="I814" s="846"/>
      <c r="J814" s="846"/>
      <c r="K814" s="847"/>
      <c r="L814" s="848"/>
      <c r="M814" s="843"/>
      <c r="N814" s="843"/>
      <c r="O814" s="843"/>
      <c r="P814" s="846"/>
      <c r="Q814" s="843"/>
      <c r="R814" s="843"/>
      <c r="S814" s="843"/>
      <c r="T814" s="843"/>
      <c r="U814" s="843"/>
      <c r="V814" s="843"/>
      <c r="W814" s="843"/>
      <c r="X814" s="843"/>
      <c r="Y814" s="843"/>
      <c r="Z814" s="843"/>
    </row>
    <row r="815" spans="1:26" ht="15.75" customHeight="1">
      <c r="A815" s="843"/>
      <c r="B815" s="844"/>
      <c r="C815" s="845"/>
      <c r="D815" s="846"/>
      <c r="E815" s="843"/>
      <c r="F815" s="843"/>
      <c r="G815" s="843"/>
      <c r="H815" s="846"/>
      <c r="I815" s="846"/>
      <c r="J815" s="846"/>
      <c r="K815" s="847"/>
      <c r="L815" s="848"/>
      <c r="M815" s="843"/>
      <c r="N815" s="843"/>
      <c r="O815" s="843"/>
      <c r="P815" s="846"/>
      <c r="Q815" s="843"/>
      <c r="R815" s="843"/>
      <c r="S815" s="843"/>
      <c r="T815" s="843"/>
      <c r="U815" s="843"/>
      <c r="V815" s="843"/>
      <c r="W815" s="843"/>
      <c r="X815" s="843"/>
      <c r="Y815" s="843"/>
      <c r="Z815" s="843"/>
    </row>
    <row r="816" spans="1:26" ht="15.75" customHeight="1">
      <c r="A816" s="843"/>
      <c r="B816" s="844"/>
      <c r="C816" s="845"/>
      <c r="D816" s="846"/>
      <c r="E816" s="843"/>
      <c r="F816" s="843"/>
      <c r="G816" s="843"/>
      <c r="H816" s="846"/>
      <c r="I816" s="846"/>
      <c r="J816" s="846"/>
      <c r="K816" s="847"/>
      <c r="L816" s="848"/>
      <c r="M816" s="843"/>
      <c r="N816" s="843"/>
      <c r="O816" s="843"/>
      <c r="P816" s="846"/>
      <c r="Q816" s="843"/>
      <c r="R816" s="843"/>
      <c r="S816" s="843"/>
      <c r="T816" s="843"/>
      <c r="U816" s="843"/>
      <c r="V816" s="843"/>
      <c r="W816" s="843"/>
      <c r="X816" s="843"/>
      <c r="Y816" s="843"/>
      <c r="Z816" s="843"/>
    </row>
    <row r="817" spans="1:26" ht="15.75" customHeight="1">
      <c r="A817" s="843"/>
      <c r="B817" s="844"/>
      <c r="C817" s="845"/>
      <c r="D817" s="846"/>
      <c r="E817" s="843"/>
      <c r="F817" s="843"/>
      <c r="G817" s="843"/>
      <c r="H817" s="846"/>
      <c r="I817" s="846"/>
      <c r="J817" s="846"/>
      <c r="K817" s="847"/>
      <c r="L817" s="848"/>
      <c r="M817" s="843"/>
      <c r="N817" s="843"/>
      <c r="O817" s="843"/>
      <c r="P817" s="846"/>
      <c r="Q817" s="843"/>
      <c r="R817" s="843"/>
      <c r="S817" s="843"/>
      <c r="T817" s="843"/>
      <c r="U817" s="843"/>
      <c r="V817" s="843"/>
      <c r="W817" s="843"/>
      <c r="X817" s="843"/>
      <c r="Y817" s="843"/>
      <c r="Z817" s="843"/>
    </row>
    <row r="818" spans="1:26" ht="15.75" customHeight="1">
      <c r="A818" s="843"/>
      <c r="B818" s="844"/>
      <c r="C818" s="845"/>
      <c r="D818" s="846"/>
      <c r="E818" s="843"/>
      <c r="F818" s="843"/>
      <c r="G818" s="843"/>
      <c r="H818" s="846"/>
      <c r="I818" s="846"/>
      <c r="J818" s="846"/>
      <c r="K818" s="847"/>
      <c r="L818" s="848"/>
      <c r="M818" s="843"/>
      <c r="N818" s="843"/>
      <c r="O818" s="843"/>
      <c r="P818" s="846"/>
      <c r="Q818" s="843"/>
      <c r="R818" s="843"/>
      <c r="S818" s="843"/>
      <c r="T818" s="843"/>
      <c r="U818" s="843"/>
      <c r="V818" s="843"/>
      <c r="W818" s="843"/>
      <c r="X818" s="843"/>
      <c r="Y818" s="843"/>
      <c r="Z818" s="843"/>
    </row>
    <row r="819" spans="1:26" ht="15.75" customHeight="1">
      <c r="A819" s="843"/>
      <c r="B819" s="844"/>
      <c r="C819" s="845"/>
      <c r="D819" s="846"/>
      <c r="E819" s="843"/>
      <c r="F819" s="843"/>
      <c r="G819" s="843"/>
      <c r="H819" s="846"/>
      <c r="I819" s="846"/>
      <c r="J819" s="846"/>
      <c r="K819" s="847"/>
      <c r="L819" s="848"/>
      <c r="M819" s="843"/>
      <c r="N819" s="843"/>
      <c r="O819" s="843"/>
      <c r="P819" s="846"/>
      <c r="Q819" s="843"/>
      <c r="R819" s="843"/>
      <c r="S819" s="843"/>
      <c r="T819" s="843"/>
      <c r="U819" s="843"/>
      <c r="V819" s="843"/>
      <c r="W819" s="843"/>
      <c r="X819" s="843"/>
      <c r="Y819" s="843"/>
      <c r="Z819" s="843"/>
    </row>
    <row r="820" spans="1:26" ht="15.75" customHeight="1">
      <c r="A820" s="843"/>
      <c r="B820" s="844"/>
      <c r="C820" s="845"/>
      <c r="D820" s="846"/>
      <c r="E820" s="843"/>
      <c r="F820" s="843"/>
      <c r="G820" s="843"/>
      <c r="H820" s="846"/>
      <c r="I820" s="846"/>
      <c r="J820" s="846"/>
      <c r="K820" s="847"/>
      <c r="L820" s="848"/>
      <c r="M820" s="843"/>
      <c r="N820" s="843"/>
      <c r="O820" s="843"/>
      <c r="P820" s="846"/>
      <c r="Q820" s="843"/>
      <c r="R820" s="843"/>
      <c r="S820" s="843"/>
      <c r="T820" s="843"/>
      <c r="U820" s="843"/>
      <c r="V820" s="843"/>
      <c r="W820" s="843"/>
      <c r="X820" s="843"/>
      <c r="Y820" s="843"/>
      <c r="Z820" s="843"/>
    </row>
    <row r="821" spans="1:26" ht="15.75" customHeight="1">
      <c r="A821" s="843"/>
      <c r="B821" s="844"/>
      <c r="C821" s="845"/>
      <c r="D821" s="846"/>
      <c r="E821" s="843"/>
      <c r="F821" s="843"/>
      <c r="G821" s="843"/>
      <c r="H821" s="846"/>
      <c r="I821" s="846"/>
      <c r="J821" s="846"/>
      <c r="K821" s="847"/>
      <c r="L821" s="848"/>
      <c r="M821" s="843"/>
      <c r="N821" s="843"/>
      <c r="O821" s="843"/>
      <c r="P821" s="846"/>
      <c r="Q821" s="843"/>
      <c r="R821" s="843"/>
      <c r="S821" s="843"/>
      <c r="T821" s="843"/>
      <c r="U821" s="843"/>
      <c r="V821" s="843"/>
      <c r="W821" s="843"/>
      <c r="X821" s="843"/>
      <c r="Y821" s="843"/>
      <c r="Z821" s="843"/>
    </row>
    <row r="822" spans="1:26" ht="15.75" customHeight="1">
      <c r="A822" s="843"/>
      <c r="B822" s="844"/>
      <c r="C822" s="845"/>
      <c r="D822" s="846"/>
      <c r="E822" s="843"/>
      <c r="F822" s="843"/>
      <c r="G822" s="843"/>
      <c r="H822" s="846"/>
      <c r="I822" s="846"/>
      <c r="J822" s="846"/>
      <c r="K822" s="847"/>
      <c r="L822" s="848"/>
      <c r="M822" s="843"/>
      <c r="N822" s="843"/>
      <c r="O822" s="843"/>
      <c r="P822" s="846"/>
      <c r="Q822" s="843"/>
      <c r="R822" s="843"/>
      <c r="S822" s="843"/>
      <c r="T822" s="843"/>
      <c r="U822" s="843"/>
      <c r="V822" s="843"/>
      <c r="W822" s="843"/>
      <c r="X822" s="843"/>
      <c r="Y822" s="843"/>
      <c r="Z822" s="843"/>
    </row>
    <row r="823" spans="1:26" ht="15.75" customHeight="1">
      <c r="A823" s="843"/>
      <c r="B823" s="844"/>
      <c r="C823" s="845"/>
      <c r="D823" s="846"/>
      <c r="E823" s="843"/>
      <c r="F823" s="843"/>
      <c r="G823" s="843"/>
      <c r="H823" s="846"/>
      <c r="I823" s="846"/>
      <c r="J823" s="846"/>
      <c r="K823" s="847"/>
      <c r="L823" s="848"/>
      <c r="M823" s="843"/>
      <c r="N823" s="843"/>
      <c r="O823" s="843"/>
      <c r="P823" s="846"/>
      <c r="Q823" s="843"/>
      <c r="R823" s="843"/>
      <c r="S823" s="843"/>
      <c r="T823" s="843"/>
      <c r="U823" s="843"/>
      <c r="V823" s="843"/>
      <c r="W823" s="843"/>
      <c r="X823" s="843"/>
      <c r="Y823" s="843"/>
      <c r="Z823" s="843"/>
    </row>
    <row r="824" spans="1:26" ht="15.75" customHeight="1">
      <c r="A824" s="843"/>
      <c r="B824" s="844"/>
      <c r="C824" s="845"/>
      <c r="D824" s="846"/>
      <c r="E824" s="843"/>
      <c r="F824" s="843"/>
      <c r="G824" s="843"/>
      <c r="H824" s="846"/>
      <c r="I824" s="846"/>
      <c r="J824" s="846"/>
      <c r="K824" s="847"/>
      <c r="L824" s="848"/>
      <c r="M824" s="843"/>
      <c r="N824" s="843"/>
      <c r="O824" s="843"/>
      <c r="P824" s="846"/>
      <c r="Q824" s="843"/>
      <c r="R824" s="843"/>
      <c r="S824" s="843"/>
      <c r="T824" s="843"/>
      <c r="U824" s="843"/>
      <c r="V824" s="843"/>
      <c r="W824" s="843"/>
      <c r="X824" s="843"/>
      <c r="Y824" s="843"/>
      <c r="Z824" s="843"/>
    </row>
    <row r="825" spans="1:26" ht="15.75" customHeight="1">
      <c r="A825" s="843"/>
      <c r="B825" s="844"/>
      <c r="C825" s="845"/>
      <c r="D825" s="846"/>
      <c r="E825" s="843"/>
      <c r="F825" s="843"/>
      <c r="G825" s="843"/>
      <c r="H825" s="846"/>
      <c r="I825" s="846"/>
      <c r="J825" s="846"/>
      <c r="K825" s="847"/>
      <c r="L825" s="848"/>
      <c r="M825" s="843"/>
      <c r="N825" s="843"/>
      <c r="O825" s="843"/>
      <c r="P825" s="846"/>
      <c r="Q825" s="843"/>
      <c r="R825" s="843"/>
      <c r="S825" s="843"/>
      <c r="T825" s="843"/>
      <c r="U825" s="843"/>
      <c r="V825" s="843"/>
      <c r="W825" s="843"/>
      <c r="X825" s="843"/>
      <c r="Y825" s="843"/>
      <c r="Z825" s="843"/>
    </row>
    <row r="826" spans="1:26" ht="15.75" customHeight="1">
      <c r="A826" s="843"/>
      <c r="B826" s="844"/>
      <c r="C826" s="845"/>
      <c r="D826" s="846"/>
      <c r="E826" s="843"/>
      <c r="F826" s="843"/>
      <c r="G826" s="843"/>
      <c r="H826" s="846"/>
      <c r="I826" s="846"/>
      <c r="J826" s="846"/>
      <c r="K826" s="847"/>
      <c r="L826" s="848"/>
      <c r="M826" s="843"/>
      <c r="N826" s="843"/>
      <c r="O826" s="843"/>
      <c r="P826" s="846"/>
      <c r="Q826" s="843"/>
      <c r="R826" s="843"/>
      <c r="S826" s="843"/>
      <c r="T826" s="843"/>
      <c r="U826" s="843"/>
      <c r="V826" s="843"/>
      <c r="W826" s="843"/>
      <c r="X826" s="843"/>
      <c r="Y826" s="843"/>
      <c r="Z826" s="843"/>
    </row>
    <row r="827" spans="1:26" ht="15.75" customHeight="1">
      <c r="A827" s="843"/>
      <c r="B827" s="844"/>
      <c r="C827" s="845"/>
      <c r="D827" s="846"/>
      <c r="E827" s="843"/>
      <c r="F827" s="843"/>
      <c r="G827" s="843"/>
      <c r="H827" s="846"/>
      <c r="I827" s="846"/>
      <c r="J827" s="846"/>
      <c r="K827" s="847"/>
      <c r="L827" s="848"/>
      <c r="M827" s="843"/>
      <c r="N827" s="843"/>
      <c r="O827" s="843"/>
      <c r="P827" s="846"/>
      <c r="Q827" s="843"/>
      <c r="R827" s="843"/>
      <c r="S827" s="843"/>
      <c r="T827" s="843"/>
      <c r="U827" s="843"/>
      <c r="V827" s="843"/>
      <c r="W827" s="843"/>
      <c r="X827" s="843"/>
      <c r="Y827" s="843"/>
      <c r="Z827" s="843"/>
    </row>
    <row r="828" spans="1:26" ht="15.75" customHeight="1">
      <c r="A828" s="843"/>
      <c r="B828" s="844"/>
      <c r="C828" s="845"/>
      <c r="D828" s="846"/>
      <c r="E828" s="843"/>
      <c r="F828" s="843"/>
      <c r="G828" s="843"/>
      <c r="H828" s="846"/>
      <c r="I828" s="846"/>
      <c r="J828" s="846"/>
      <c r="K828" s="847"/>
      <c r="L828" s="848"/>
      <c r="M828" s="843"/>
      <c r="N828" s="843"/>
      <c r="O828" s="843"/>
      <c r="P828" s="846"/>
      <c r="Q828" s="843"/>
      <c r="R828" s="843"/>
      <c r="S828" s="843"/>
      <c r="T828" s="843"/>
      <c r="U828" s="843"/>
      <c r="V828" s="843"/>
      <c r="W828" s="843"/>
      <c r="X828" s="843"/>
      <c r="Y828" s="843"/>
      <c r="Z828" s="843"/>
    </row>
    <row r="829" spans="1:26" ht="15.75" customHeight="1">
      <c r="A829" s="843"/>
      <c r="B829" s="844"/>
      <c r="C829" s="845"/>
      <c r="D829" s="846"/>
      <c r="E829" s="843"/>
      <c r="F829" s="843"/>
      <c r="G829" s="843"/>
      <c r="H829" s="846"/>
      <c r="I829" s="846"/>
      <c r="J829" s="846"/>
      <c r="K829" s="847"/>
      <c r="L829" s="848"/>
      <c r="M829" s="843"/>
      <c r="N829" s="843"/>
      <c r="O829" s="843"/>
      <c r="P829" s="846"/>
      <c r="Q829" s="843"/>
      <c r="R829" s="843"/>
      <c r="S829" s="843"/>
      <c r="T829" s="843"/>
      <c r="U829" s="843"/>
      <c r="V829" s="843"/>
      <c r="W829" s="843"/>
      <c r="X829" s="843"/>
      <c r="Y829" s="843"/>
      <c r="Z829" s="843"/>
    </row>
    <row r="830" spans="1:26" ht="15.75" customHeight="1">
      <c r="A830" s="843"/>
      <c r="B830" s="844"/>
      <c r="C830" s="845"/>
      <c r="D830" s="846"/>
      <c r="E830" s="843"/>
      <c r="F830" s="843"/>
      <c r="G830" s="843"/>
      <c r="H830" s="846"/>
      <c r="I830" s="846"/>
      <c r="J830" s="846"/>
      <c r="K830" s="847"/>
      <c r="L830" s="848"/>
      <c r="M830" s="843"/>
      <c r="N830" s="843"/>
      <c r="O830" s="843"/>
      <c r="P830" s="846"/>
      <c r="Q830" s="843"/>
      <c r="R830" s="843"/>
      <c r="S830" s="843"/>
      <c r="T830" s="843"/>
      <c r="U830" s="843"/>
      <c r="V830" s="843"/>
      <c r="W830" s="843"/>
      <c r="X830" s="843"/>
      <c r="Y830" s="843"/>
      <c r="Z830" s="843"/>
    </row>
    <row r="831" spans="1:26" ht="15.75" customHeight="1">
      <c r="A831" s="843"/>
      <c r="B831" s="844"/>
      <c r="C831" s="845"/>
      <c r="D831" s="846"/>
      <c r="E831" s="843"/>
      <c r="F831" s="843"/>
      <c r="G831" s="843"/>
      <c r="H831" s="846"/>
      <c r="I831" s="846"/>
      <c r="J831" s="846"/>
      <c r="K831" s="847"/>
      <c r="L831" s="848"/>
      <c r="M831" s="843"/>
      <c r="N831" s="843"/>
      <c r="O831" s="843"/>
      <c r="P831" s="846"/>
      <c r="Q831" s="843"/>
      <c r="R831" s="843"/>
      <c r="S831" s="843"/>
      <c r="T831" s="843"/>
      <c r="U831" s="843"/>
      <c r="V831" s="843"/>
      <c r="W831" s="843"/>
      <c r="X831" s="843"/>
      <c r="Y831" s="843"/>
      <c r="Z831" s="843"/>
    </row>
    <row r="832" spans="1:26" ht="15.75" customHeight="1">
      <c r="A832" s="843"/>
      <c r="B832" s="844"/>
      <c r="C832" s="845"/>
      <c r="D832" s="846"/>
      <c r="E832" s="843"/>
      <c r="F832" s="843"/>
      <c r="G832" s="843"/>
      <c r="H832" s="846"/>
      <c r="I832" s="846"/>
      <c r="J832" s="846"/>
      <c r="K832" s="847"/>
      <c r="L832" s="848"/>
      <c r="M832" s="843"/>
      <c r="N832" s="843"/>
      <c r="O832" s="843"/>
      <c r="P832" s="846"/>
      <c r="Q832" s="843"/>
      <c r="R832" s="843"/>
      <c r="S832" s="843"/>
      <c r="T832" s="843"/>
      <c r="U832" s="843"/>
      <c r="V832" s="843"/>
      <c r="W832" s="843"/>
      <c r="X832" s="843"/>
      <c r="Y832" s="843"/>
      <c r="Z832" s="843"/>
    </row>
    <row r="833" spans="1:26" ht="15.75" customHeight="1">
      <c r="A833" s="843"/>
      <c r="B833" s="844"/>
      <c r="C833" s="845"/>
      <c r="D833" s="846"/>
      <c r="E833" s="843"/>
      <c r="F833" s="843"/>
      <c r="G833" s="843"/>
      <c r="H833" s="846"/>
      <c r="I833" s="846"/>
      <c r="J833" s="846"/>
      <c r="K833" s="847"/>
      <c r="L833" s="848"/>
      <c r="M833" s="843"/>
      <c r="N833" s="843"/>
      <c r="O833" s="843"/>
      <c r="P833" s="846"/>
      <c r="Q833" s="843"/>
      <c r="R833" s="843"/>
      <c r="S833" s="843"/>
      <c r="T833" s="843"/>
      <c r="U833" s="843"/>
      <c r="V833" s="843"/>
      <c r="W833" s="843"/>
      <c r="X833" s="843"/>
      <c r="Y833" s="843"/>
      <c r="Z833" s="843"/>
    </row>
    <row r="834" spans="1:26" ht="15.75" customHeight="1">
      <c r="A834" s="843"/>
      <c r="B834" s="844"/>
      <c r="C834" s="845"/>
      <c r="D834" s="846"/>
      <c r="E834" s="843"/>
      <c r="F834" s="843"/>
      <c r="G834" s="843"/>
      <c r="H834" s="846"/>
      <c r="I834" s="846"/>
      <c r="J834" s="846"/>
      <c r="K834" s="847"/>
      <c r="L834" s="848"/>
      <c r="M834" s="843"/>
      <c r="N834" s="843"/>
      <c r="O834" s="843"/>
      <c r="P834" s="846"/>
      <c r="Q834" s="843"/>
      <c r="R834" s="843"/>
      <c r="S834" s="843"/>
      <c r="T834" s="843"/>
      <c r="U834" s="843"/>
      <c r="V834" s="843"/>
      <c r="W834" s="843"/>
      <c r="X834" s="843"/>
      <c r="Y834" s="843"/>
      <c r="Z834" s="843"/>
    </row>
    <row r="835" spans="1:26" ht="15.75" customHeight="1">
      <c r="A835" s="843"/>
      <c r="B835" s="844"/>
      <c r="C835" s="845"/>
      <c r="D835" s="846"/>
      <c r="E835" s="843"/>
      <c r="F835" s="843"/>
      <c r="G835" s="843"/>
      <c r="H835" s="846"/>
      <c r="I835" s="846"/>
      <c r="J835" s="846"/>
      <c r="K835" s="847"/>
      <c r="L835" s="848"/>
      <c r="M835" s="843"/>
      <c r="N835" s="843"/>
      <c r="O835" s="843"/>
      <c r="P835" s="846"/>
      <c r="Q835" s="843"/>
      <c r="R835" s="843"/>
      <c r="S835" s="843"/>
      <c r="T835" s="843"/>
      <c r="U835" s="843"/>
      <c r="V835" s="843"/>
      <c r="W835" s="843"/>
      <c r="X835" s="843"/>
      <c r="Y835" s="843"/>
      <c r="Z835" s="843"/>
    </row>
    <row r="836" spans="1:26" ht="15.75" customHeight="1">
      <c r="A836" s="843"/>
      <c r="B836" s="844"/>
      <c r="C836" s="845"/>
      <c r="D836" s="846"/>
      <c r="E836" s="843"/>
      <c r="F836" s="843"/>
      <c r="G836" s="843"/>
      <c r="H836" s="846"/>
      <c r="I836" s="846"/>
      <c r="J836" s="846"/>
      <c r="K836" s="847"/>
      <c r="L836" s="848"/>
      <c r="M836" s="843"/>
      <c r="N836" s="843"/>
      <c r="O836" s="843"/>
      <c r="P836" s="846"/>
      <c r="Q836" s="843"/>
      <c r="R836" s="843"/>
      <c r="S836" s="843"/>
      <c r="T836" s="843"/>
      <c r="U836" s="843"/>
      <c r="V836" s="843"/>
      <c r="W836" s="843"/>
      <c r="X836" s="843"/>
      <c r="Y836" s="843"/>
      <c r="Z836" s="843"/>
    </row>
    <row r="837" spans="1:26" ht="15.75" customHeight="1">
      <c r="A837" s="843"/>
      <c r="B837" s="844"/>
      <c r="C837" s="845"/>
      <c r="D837" s="846"/>
      <c r="E837" s="843"/>
      <c r="F837" s="843"/>
      <c r="G837" s="843"/>
      <c r="H837" s="846"/>
      <c r="I837" s="846"/>
      <c r="J837" s="846"/>
      <c r="K837" s="847"/>
      <c r="L837" s="848"/>
      <c r="M837" s="843"/>
      <c r="N837" s="843"/>
      <c r="O837" s="843"/>
      <c r="P837" s="846"/>
      <c r="Q837" s="843"/>
      <c r="R837" s="843"/>
      <c r="S837" s="843"/>
      <c r="T837" s="843"/>
      <c r="U837" s="843"/>
      <c r="V837" s="843"/>
      <c r="W837" s="843"/>
      <c r="X837" s="843"/>
      <c r="Y837" s="843"/>
      <c r="Z837" s="843"/>
    </row>
    <row r="838" spans="1:26" ht="15.75" customHeight="1">
      <c r="A838" s="843"/>
      <c r="B838" s="844"/>
      <c r="C838" s="845"/>
      <c r="D838" s="846"/>
      <c r="E838" s="843"/>
      <c r="F838" s="843"/>
      <c r="G838" s="843"/>
      <c r="H838" s="846"/>
      <c r="I838" s="846"/>
      <c r="J838" s="846"/>
      <c r="K838" s="847"/>
      <c r="L838" s="848"/>
      <c r="M838" s="843"/>
      <c r="N838" s="843"/>
      <c r="O838" s="843"/>
      <c r="P838" s="846"/>
      <c r="Q838" s="843"/>
      <c r="R838" s="843"/>
      <c r="S838" s="843"/>
      <c r="T838" s="843"/>
      <c r="U838" s="843"/>
      <c r="V838" s="843"/>
      <c r="W838" s="843"/>
      <c r="X838" s="843"/>
      <c r="Y838" s="843"/>
      <c r="Z838" s="843"/>
    </row>
    <row r="839" spans="1:26" ht="15.75" customHeight="1">
      <c r="A839" s="843"/>
      <c r="B839" s="844"/>
      <c r="C839" s="845"/>
      <c r="D839" s="846"/>
      <c r="E839" s="843"/>
      <c r="F839" s="843"/>
      <c r="G839" s="843"/>
      <c r="H839" s="846"/>
      <c r="I839" s="846"/>
      <c r="J839" s="846"/>
      <c r="K839" s="847"/>
      <c r="L839" s="848"/>
      <c r="M839" s="843"/>
      <c r="N839" s="843"/>
      <c r="O839" s="843"/>
      <c r="P839" s="846"/>
      <c r="Q839" s="843"/>
      <c r="R839" s="843"/>
      <c r="S839" s="843"/>
      <c r="T839" s="843"/>
      <c r="U839" s="843"/>
      <c r="V839" s="843"/>
      <c r="W839" s="843"/>
      <c r="X839" s="843"/>
      <c r="Y839" s="843"/>
      <c r="Z839" s="843"/>
    </row>
    <row r="840" spans="1:26" ht="15.75" customHeight="1">
      <c r="A840" s="843"/>
      <c r="B840" s="844"/>
      <c r="C840" s="845"/>
      <c r="D840" s="846"/>
      <c r="E840" s="843"/>
      <c r="F840" s="843"/>
      <c r="G840" s="843"/>
      <c r="H840" s="846"/>
      <c r="I840" s="846"/>
      <c r="J840" s="846"/>
      <c r="K840" s="847"/>
      <c r="L840" s="848"/>
      <c r="M840" s="843"/>
      <c r="N840" s="843"/>
      <c r="O840" s="843"/>
      <c r="P840" s="846"/>
      <c r="Q840" s="843"/>
      <c r="R840" s="843"/>
      <c r="S840" s="843"/>
      <c r="T840" s="843"/>
      <c r="U840" s="843"/>
      <c r="V840" s="843"/>
      <c r="W840" s="843"/>
      <c r="X840" s="843"/>
      <c r="Y840" s="843"/>
      <c r="Z840" s="843"/>
    </row>
    <row r="841" spans="1:26" ht="15.75" customHeight="1">
      <c r="A841" s="843"/>
      <c r="B841" s="844"/>
      <c r="C841" s="845"/>
      <c r="D841" s="846"/>
      <c r="E841" s="843"/>
      <c r="F841" s="843"/>
      <c r="G841" s="843"/>
      <c r="H841" s="846"/>
      <c r="I841" s="846"/>
      <c r="J841" s="846"/>
      <c r="K841" s="847"/>
      <c r="L841" s="848"/>
      <c r="M841" s="843"/>
      <c r="N841" s="843"/>
      <c r="O841" s="843"/>
      <c r="P841" s="846"/>
      <c r="Q841" s="843"/>
      <c r="R841" s="843"/>
      <c r="S841" s="843"/>
      <c r="T841" s="843"/>
      <c r="U841" s="843"/>
      <c r="V841" s="843"/>
      <c r="W841" s="843"/>
      <c r="X841" s="843"/>
      <c r="Y841" s="843"/>
      <c r="Z841" s="843"/>
    </row>
    <row r="842" spans="1:26" ht="15.75" customHeight="1">
      <c r="A842" s="843"/>
      <c r="B842" s="844"/>
      <c r="C842" s="845"/>
      <c r="D842" s="846"/>
      <c r="E842" s="843"/>
      <c r="F842" s="843"/>
      <c r="G842" s="843"/>
      <c r="H842" s="846"/>
      <c r="I842" s="846"/>
      <c r="J842" s="846"/>
      <c r="K842" s="847"/>
      <c r="L842" s="848"/>
      <c r="M842" s="843"/>
      <c r="N842" s="843"/>
      <c r="O842" s="843"/>
      <c r="P842" s="846"/>
      <c r="Q842" s="843"/>
      <c r="R842" s="843"/>
      <c r="S842" s="843"/>
      <c r="T842" s="843"/>
      <c r="U842" s="843"/>
      <c r="V842" s="843"/>
      <c r="W842" s="843"/>
      <c r="X842" s="843"/>
      <c r="Y842" s="843"/>
      <c r="Z842" s="843"/>
    </row>
    <row r="843" spans="1:26" ht="15.75" customHeight="1">
      <c r="A843" s="843"/>
      <c r="B843" s="844"/>
      <c r="C843" s="845"/>
      <c r="D843" s="846"/>
      <c r="E843" s="843"/>
      <c r="F843" s="843"/>
      <c r="G843" s="843"/>
      <c r="H843" s="846"/>
      <c r="I843" s="846"/>
      <c r="J843" s="846"/>
      <c r="K843" s="847"/>
      <c r="L843" s="848"/>
      <c r="M843" s="843"/>
      <c r="N843" s="843"/>
      <c r="O843" s="843"/>
      <c r="P843" s="846"/>
      <c r="Q843" s="843"/>
      <c r="R843" s="843"/>
      <c r="S843" s="843"/>
      <c r="T843" s="843"/>
      <c r="U843" s="843"/>
      <c r="V843" s="843"/>
      <c r="W843" s="843"/>
      <c r="X843" s="843"/>
      <c r="Y843" s="843"/>
      <c r="Z843" s="843"/>
    </row>
    <row r="844" spans="1:26" ht="15.75" customHeight="1">
      <c r="A844" s="843"/>
      <c r="B844" s="844"/>
      <c r="C844" s="845"/>
      <c r="D844" s="846"/>
      <c r="E844" s="843"/>
      <c r="F844" s="843"/>
      <c r="G844" s="843"/>
      <c r="H844" s="846"/>
      <c r="I844" s="846"/>
      <c r="J844" s="846"/>
      <c r="K844" s="847"/>
      <c r="L844" s="848"/>
      <c r="M844" s="843"/>
      <c r="N844" s="843"/>
      <c r="O844" s="843"/>
      <c r="P844" s="846"/>
      <c r="Q844" s="843"/>
      <c r="R844" s="843"/>
      <c r="S844" s="843"/>
      <c r="T844" s="843"/>
      <c r="U844" s="843"/>
      <c r="V844" s="843"/>
      <c r="W844" s="843"/>
      <c r="X844" s="843"/>
      <c r="Y844" s="843"/>
      <c r="Z844" s="843"/>
    </row>
    <row r="845" spans="1:26" ht="15.75" customHeight="1">
      <c r="A845" s="843"/>
      <c r="B845" s="844"/>
      <c r="C845" s="845"/>
      <c r="D845" s="846"/>
      <c r="E845" s="843"/>
      <c r="F845" s="843"/>
      <c r="G845" s="843"/>
      <c r="H845" s="846"/>
      <c r="I845" s="846"/>
      <c r="J845" s="846"/>
      <c r="K845" s="847"/>
      <c r="L845" s="848"/>
      <c r="M845" s="843"/>
      <c r="N845" s="843"/>
      <c r="O845" s="843"/>
      <c r="P845" s="846"/>
      <c r="Q845" s="843"/>
      <c r="R845" s="843"/>
      <c r="S845" s="843"/>
      <c r="T845" s="843"/>
      <c r="U845" s="843"/>
      <c r="V845" s="843"/>
      <c r="W845" s="843"/>
      <c r="X845" s="843"/>
      <c r="Y845" s="843"/>
      <c r="Z845" s="843"/>
    </row>
    <row r="846" spans="1:26" ht="15.75" customHeight="1">
      <c r="A846" s="843"/>
      <c r="B846" s="844"/>
      <c r="C846" s="845"/>
      <c r="D846" s="846"/>
      <c r="E846" s="843"/>
      <c r="F846" s="843"/>
      <c r="G846" s="843"/>
      <c r="H846" s="846"/>
      <c r="I846" s="846"/>
      <c r="J846" s="846"/>
      <c r="K846" s="847"/>
      <c r="L846" s="848"/>
      <c r="M846" s="843"/>
      <c r="N846" s="843"/>
      <c r="O846" s="843"/>
      <c r="P846" s="846"/>
      <c r="Q846" s="843"/>
      <c r="R846" s="843"/>
      <c r="S846" s="843"/>
      <c r="T846" s="843"/>
      <c r="U846" s="843"/>
      <c r="V846" s="843"/>
      <c r="W846" s="843"/>
      <c r="X846" s="843"/>
      <c r="Y846" s="843"/>
      <c r="Z846" s="843"/>
    </row>
    <row r="847" spans="1:26" ht="15.75" customHeight="1">
      <c r="A847" s="843"/>
      <c r="B847" s="844"/>
      <c r="C847" s="845"/>
      <c r="D847" s="846"/>
      <c r="E847" s="843"/>
      <c r="F847" s="843"/>
      <c r="G847" s="843"/>
      <c r="H847" s="846"/>
      <c r="I847" s="846"/>
      <c r="J847" s="846"/>
      <c r="K847" s="847"/>
      <c r="L847" s="848"/>
      <c r="M847" s="843"/>
      <c r="N847" s="843"/>
      <c r="O847" s="843"/>
      <c r="P847" s="846"/>
      <c r="Q847" s="843"/>
      <c r="R847" s="843"/>
      <c r="S847" s="843"/>
      <c r="T847" s="843"/>
      <c r="U847" s="843"/>
      <c r="V847" s="843"/>
      <c r="W847" s="843"/>
      <c r="X847" s="843"/>
      <c r="Y847" s="843"/>
      <c r="Z847" s="843"/>
    </row>
    <row r="848" spans="1:26" ht="15.75" customHeight="1">
      <c r="A848" s="843"/>
      <c r="B848" s="844"/>
      <c r="C848" s="845"/>
      <c r="D848" s="846"/>
      <c r="E848" s="843"/>
      <c r="F848" s="843"/>
      <c r="G848" s="843"/>
      <c r="H848" s="846"/>
      <c r="I848" s="846"/>
      <c r="J848" s="846"/>
      <c r="K848" s="847"/>
      <c r="L848" s="848"/>
      <c r="M848" s="843"/>
      <c r="N848" s="843"/>
      <c r="O848" s="843"/>
      <c r="P848" s="846"/>
      <c r="Q848" s="843"/>
      <c r="R848" s="843"/>
      <c r="S848" s="843"/>
      <c r="T848" s="843"/>
      <c r="U848" s="843"/>
      <c r="V848" s="843"/>
      <c r="W848" s="843"/>
      <c r="X848" s="843"/>
      <c r="Y848" s="843"/>
      <c r="Z848" s="843"/>
    </row>
    <row r="849" spans="1:26" ht="15.75" customHeight="1">
      <c r="A849" s="843"/>
      <c r="B849" s="844"/>
      <c r="C849" s="845"/>
      <c r="D849" s="846"/>
      <c r="E849" s="843"/>
      <c r="F849" s="843"/>
      <c r="G849" s="843"/>
      <c r="H849" s="846"/>
      <c r="I849" s="846"/>
      <c r="J849" s="846"/>
      <c r="K849" s="847"/>
      <c r="L849" s="848"/>
      <c r="M849" s="843"/>
      <c r="N849" s="843"/>
      <c r="O849" s="843"/>
      <c r="P849" s="846"/>
      <c r="Q849" s="843"/>
      <c r="R849" s="843"/>
      <c r="S849" s="843"/>
      <c r="T849" s="843"/>
      <c r="U849" s="843"/>
      <c r="V849" s="843"/>
      <c r="W849" s="843"/>
      <c r="X849" s="843"/>
      <c r="Y849" s="843"/>
      <c r="Z849" s="843"/>
    </row>
    <row r="850" spans="1:26" ht="15.75" customHeight="1">
      <c r="A850" s="843"/>
      <c r="B850" s="844"/>
      <c r="C850" s="845"/>
      <c r="D850" s="846"/>
      <c r="E850" s="843"/>
      <c r="F850" s="843"/>
      <c r="G850" s="843"/>
      <c r="H850" s="846"/>
      <c r="I850" s="846"/>
      <c r="J850" s="846"/>
      <c r="K850" s="847"/>
      <c r="L850" s="848"/>
      <c r="M850" s="843"/>
      <c r="N850" s="843"/>
      <c r="O850" s="843"/>
      <c r="P850" s="846"/>
      <c r="Q850" s="843"/>
      <c r="R850" s="843"/>
      <c r="S850" s="843"/>
      <c r="T850" s="843"/>
      <c r="U850" s="843"/>
      <c r="V850" s="843"/>
      <c r="W850" s="843"/>
      <c r="X850" s="843"/>
      <c r="Y850" s="843"/>
      <c r="Z850" s="843"/>
    </row>
    <row r="851" spans="1:26" ht="15.75" customHeight="1">
      <c r="A851" s="843"/>
      <c r="B851" s="844"/>
      <c r="C851" s="845"/>
      <c r="D851" s="846"/>
      <c r="E851" s="843"/>
      <c r="F851" s="843"/>
      <c r="G851" s="843"/>
      <c r="H851" s="846"/>
      <c r="I851" s="846"/>
      <c r="J851" s="846"/>
      <c r="K851" s="847"/>
      <c r="L851" s="848"/>
      <c r="M851" s="843"/>
      <c r="N851" s="843"/>
      <c r="O851" s="843"/>
      <c r="P851" s="846"/>
      <c r="Q851" s="843"/>
      <c r="R851" s="843"/>
      <c r="S851" s="843"/>
      <c r="T851" s="843"/>
      <c r="U851" s="843"/>
      <c r="V851" s="843"/>
      <c r="W851" s="843"/>
      <c r="X851" s="843"/>
      <c r="Y851" s="843"/>
      <c r="Z851" s="843"/>
    </row>
    <row r="852" spans="1:26" ht="15.75" customHeight="1">
      <c r="A852" s="843"/>
      <c r="B852" s="844"/>
      <c r="C852" s="845"/>
      <c r="D852" s="846"/>
      <c r="E852" s="843"/>
      <c r="F852" s="843"/>
      <c r="G852" s="843"/>
      <c r="H852" s="846"/>
      <c r="I852" s="846"/>
      <c r="J852" s="846"/>
      <c r="K852" s="847"/>
      <c r="L852" s="848"/>
      <c r="M852" s="843"/>
      <c r="N852" s="843"/>
      <c r="O852" s="843"/>
      <c r="P852" s="846"/>
      <c r="Q852" s="843"/>
      <c r="R852" s="843"/>
      <c r="S852" s="843"/>
      <c r="T852" s="843"/>
      <c r="U852" s="843"/>
      <c r="V852" s="843"/>
      <c r="W852" s="843"/>
      <c r="X852" s="843"/>
      <c r="Y852" s="843"/>
      <c r="Z852" s="843"/>
    </row>
    <row r="853" spans="1:26" ht="15.75" customHeight="1">
      <c r="A853" s="843"/>
      <c r="B853" s="844"/>
      <c r="C853" s="845"/>
      <c r="D853" s="846"/>
      <c r="E853" s="843"/>
      <c r="F853" s="843"/>
      <c r="G853" s="843"/>
      <c r="H853" s="846"/>
      <c r="I853" s="846"/>
      <c r="J853" s="846"/>
      <c r="K853" s="847"/>
      <c r="L853" s="848"/>
      <c r="M853" s="843"/>
      <c r="N853" s="843"/>
      <c r="O853" s="843"/>
      <c r="P853" s="846"/>
      <c r="Q853" s="843"/>
      <c r="R853" s="843"/>
      <c r="S853" s="843"/>
      <c r="T853" s="843"/>
      <c r="U853" s="843"/>
      <c r="V853" s="843"/>
      <c r="W853" s="843"/>
      <c r="X853" s="843"/>
      <c r="Y853" s="843"/>
      <c r="Z853" s="843"/>
    </row>
    <row r="854" spans="1:26" ht="15.75" customHeight="1">
      <c r="A854" s="843"/>
      <c r="B854" s="844"/>
      <c r="C854" s="845"/>
      <c r="D854" s="846"/>
      <c r="E854" s="843"/>
      <c r="F854" s="843"/>
      <c r="G854" s="843"/>
      <c r="H854" s="846"/>
      <c r="I854" s="846"/>
      <c r="J854" s="846"/>
      <c r="K854" s="847"/>
      <c r="L854" s="848"/>
      <c r="M854" s="843"/>
      <c r="N854" s="843"/>
      <c r="O854" s="843"/>
      <c r="P854" s="846"/>
      <c r="Q854" s="843"/>
      <c r="R854" s="843"/>
      <c r="S854" s="843"/>
      <c r="T854" s="843"/>
      <c r="U854" s="843"/>
      <c r="V854" s="843"/>
      <c r="W854" s="843"/>
      <c r="X854" s="843"/>
      <c r="Y854" s="843"/>
      <c r="Z854" s="843"/>
    </row>
    <row r="855" spans="1:26" ht="15.75" customHeight="1">
      <c r="A855" s="843"/>
      <c r="B855" s="844"/>
      <c r="C855" s="845"/>
      <c r="D855" s="846"/>
      <c r="E855" s="843"/>
      <c r="F855" s="843"/>
      <c r="G855" s="843"/>
      <c r="H855" s="846"/>
      <c r="I855" s="846"/>
      <c r="J855" s="846"/>
      <c r="K855" s="847"/>
      <c r="L855" s="848"/>
      <c r="M855" s="843"/>
      <c r="N855" s="843"/>
      <c r="O855" s="843"/>
      <c r="P855" s="846"/>
      <c r="Q855" s="843"/>
      <c r="R855" s="843"/>
      <c r="S855" s="843"/>
      <c r="T855" s="843"/>
      <c r="U855" s="843"/>
      <c r="V855" s="843"/>
      <c r="W855" s="843"/>
      <c r="X855" s="843"/>
      <c r="Y855" s="843"/>
      <c r="Z855" s="843"/>
    </row>
    <row r="856" spans="1:26" ht="15.75" customHeight="1">
      <c r="A856" s="843"/>
      <c r="B856" s="844"/>
      <c r="C856" s="845"/>
      <c r="D856" s="846"/>
      <c r="E856" s="843"/>
      <c r="F856" s="843"/>
      <c r="G856" s="843"/>
      <c r="H856" s="846"/>
      <c r="I856" s="846"/>
      <c r="J856" s="846"/>
      <c r="K856" s="847"/>
      <c r="L856" s="848"/>
      <c r="M856" s="843"/>
      <c r="N856" s="843"/>
      <c r="O856" s="843"/>
      <c r="P856" s="846"/>
      <c r="Q856" s="843"/>
      <c r="R856" s="843"/>
      <c r="S856" s="843"/>
      <c r="T856" s="843"/>
      <c r="U856" s="843"/>
      <c r="V856" s="843"/>
      <c r="W856" s="843"/>
      <c r="X856" s="843"/>
      <c r="Y856" s="843"/>
      <c r="Z856" s="843"/>
    </row>
    <row r="857" spans="1:26" ht="15.75" customHeight="1">
      <c r="A857" s="843"/>
      <c r="B857" s="844"/>
      <c r="C857" s="845"/>
      <c r="D857" s="846"/>
      <c r="E857" s="843"/>
      <c r="F857" s="843"/>
      <c r="G857" s="843"/>
      <c r="H857" s="846"/>
      <c r="I857" s="846"/>
      <c r="J857" s="846"/>
      <c r="K857" s="847"/>
      <c r="L857" s="848"/>
      <c r="M857" s="843"/>
      <c r="N857" s="843"/>
      <c r="O857" s="843"/>
      <c r="P857" s="846"/>
      <c r="Q857" s="843"/>
      <c r="R857" s="843"/>
      <c r="S857" s="843"/>
      <c r="T857" s="843"/>
      <c r="U857" s="843"/>
      <c r="V857" s="843"/>
      <c r="W857" s="843"/>
      <c r="X857" s="843"/>
      <c r="Y857" s="843"/>
      <c r="Z857" s="843"/>
    </row>
    <row r="858" spans="1:26" ht="15.75" customHeight="1">
      <c r="A858" s="843"/>
      <c r="B858" s="844"/>
      <c r="C858" s="845"/>
      <c r="D858" s="846"/>
      <c r="E858" s="843"/>
      <c r="F858" s="843"/>
      <c r="G858" s="843"/>
      <c r="H858" s="846"/>
      <c r="I858" s="846"/>
      <c r="J858" s="846"/>
      <c r="K858" s="847"/>
      <c r="L858" s="848"/>
      <c r="M858" s="843"/>
      <c r="N858" s="843"/>
      <c r="O858" s="843"/>
      <c r="P858" s="846"/>
      <c r="Q858" s="843"/>
      <c r="R858" s="843"/>
      <c r="S858" s="843"/>
      <c r="T858" s="843"/>
      <c r="U858" s="843"/>
      <c r="V858" s="843"/>
      <c r="W858" s="843"/>
      <c r="X858" s="843"/>
      <c r="Y858" s="843"/>
      <c r="Z858" s="843"/>
    </row>
    <row r="859" spans="1:26" ht="15.75" customHeight="1">
      <c r="A859" s="843"/>
      <c r="B859" s="844"/>
      <c r="C859" s="845"/>
      <c r="D859" s="846"/>
      <c r="E859" s="843"/>
      <c r="F859" s="843"/>
      <c r="G859" s="843"/>
      <c r="H859" s="846"/>
      <c r="I859" s="846"/>
      <c r="J859" s="846"/>
      <c r="K859" s="847"/>
      <c r="L859" s="848"/>
      <c r="M859" s="843"/>
      <c r="N859" s="843"/>
      <c r="O859" s="843"/>
      <c r="P859" s="846"/>
      <c r="Q859" s="843"/>
      <c r="R859" s="843"/>
      <c r="S859" s="843"/>
      <c r="T859" s="843"/>
      <c r="U859" s="843"/>
      <c r="V859" s="843"/>
      <c r="W859" s="843"/>
      <c r="X859" s="843"/>
      <c r="Y859" s="843"/>
      <c r="Z859" s="843"/>
    </row>
    <row r="860" spans="1:26" ht="15.75" customHeight="1">
      <c r="A860" s="843"/>
      <c r="B860" s="844"/>
      <c r="C860" s="845"/>
      <c r="D860" s="846"/>
      <c r="E860" s="843"/>
      <c r="F860" s="843"/>
      <c r="G860" s="843"/>
      <c r="H860" s="846"/>
      <c r="I860" s="846"/>
      <c r="J860" s="846"/>
      <c r="K860" s="847"/>
      <c r="L860" s="848"/>
      <c r="M860" s="843"/>
      <c r="N860" s="843"/>
      <c r="O860" s="843"/>
      <c r="P860" s="846"/>
      <c r="Q860" s="843"/>
      <c r="R860" s="843"/>
      <c r="S860" s="843"/>
      <c r="T860" s="843"/>
      <c r="U860" s="843"/>
      <c r="V860" s="843"/>
      <c r="W860" s="843"/>
      <c r="X860" s="843"/>
      <c r="Y860" s="843"/>
      <c r="Z860" s="843"/>
    </row>
    <row r="861" spans="1:26" ht="15.75" customHeight="1">
      <c r="A861" s="843"/>
      <c r="B861" s="844"/>
      <c r="C861" s="845"/>
      <c r="D861" s="846"/>
      <c r="E861" s="843"/>
      <c r="F861" s="843"/>
      <c r="G861" s="843"/>
      <c r="H861" s="846"/>
      <c r="I861" s="846"/>
      <c r="J861" s="846"/>
      <c r="K861" s="847"/>
      <c r="L861" s="848"/>
      <c r="M861" s="843"/>
      <c r="N861" s="843"/>
      <c r="O861" s="843"/>
      <c r="P861" s="846"/>
      <c r="Q861" s="843"/>
      <c r="R861" s="843"/>
      <c r="S861" s="843"/>
      <c r="T861" s="843"/>
      <c r="U861" s="843"/>
      <c r="V861" s="843"/>
      <c r="W861" s="843"/>
      <c r="X861" s="843"/>
      <c r="Y861" s="843"/>
      <c r="Z861" s="843"/>
    </row>
    <row r="862" spans="1:26" ht="15.75" customHeight="1">
      <c r="A862" s="843"/>
      <c r="B862" s="844"/>
      <c r="C862" s="845"/>
      <c r="D862" s="846"/>
      <c r="E862" s="843"/>
      <c r="F862" s="843"/>
      <c r="G862" s="843"/>
      <c r="H862" s="846"/>
      <c r="I862" s="846"/>
      <c r="J862" s="846"/>
      <c r="K862" s="847"/>
      <c r="L862" s="848"/>
      <c r="M862" s="843"/>
      <c r="N862" s="843"/>
      <c r="O862" s="843"/>
      <c r="P862" s="846"/>
      <c r="Q862" s="843"/>
      <c r="R862" s="843"/>
      <c r="S862" s="843"/>
      <c r="T862" s="843"/>
      <c r="U862" s="843"/>
      <c r="V862" s="843"/>
      <c r="W862" s="843"/>
      <c r="X862" s="843"/>
      <c r="Y862" s="843"/>
      <c r="Z862" s="843"/>
    </row>
    <row r="863" spans="1:26" ht="15.75" customHeight="1">
      <c r="A863" s="843"/>
      <c r="B863" s="844"/>
      <c r="C863" s="845"/>
      <c r="D863" s="846"/>
      <c r="E863" s="843"/>
      <c r="F863" s="843"/>
      <c r="G863" s="843"/>
      <c r="H863" s="846"/>
      <c r="I863" s="846"/>
      <c r="J863" s="846"/>
      <c r="K863" s="847"/>
      <c r="L863" s="848"/>
      <c r="M863" s="843"/>
      <c r="N863" s="843"/>
      <c r="O863" s="843"/>
      <c r="P863" s="846"/>
      <c r="Q863" s="843"/>
      <c r="R863" s="843"/>
      <c r="S863" s="843"/>
      <c r="T863" s="843"/>
      <c r="U863" s="843"/>
      <c r="V863" s="843"/>
      <c r="W863" s="843"/>
      <c r="X863" s="843"/>
      <c r="Y863" s="843"/>
      <c r="Z863" s="843"/>
    </row>
    <row r="864" spans="1:26" ht="15.75" customHeight="1">
      <c r="A864" s="843"/>
      <c r="B864" s="844"/>
      <c r="C864" s="845"/>
      <c r="D864" s="846"/>
      <c r="E864" s="843"/>
      <c r="F864" s="843"/>
      <c r="G864" s="843"/>
      <c r="H864" s="846"/>
      <c r="I864" s="846"/>
      <c r="J864" s="846"/>
      <c r="K864" s="847"/>
      <c r="L864" s="848"/>
      <c r="M864" s="843"/>
      <c r="N864" s="843"/>
      <c r="O864" s="843"/>
      <c r="P864" s="846"/>
      <c r="Q864" s="843"/>
      <c r="R864" s="843"/>
      <c r="S864" s="843"/>
      <c r="T864" s="843"/>
      <c r="U864" s="843"/>
      <c r="V864" s="843"/>
      <c r="W864" s="843"/>
      <c r="X864" s="843"/>
      <c r="Y864" s="843"/>
      <c r="Z864" s="843"/>
    </row>
    <row r="865" spans="1:26" ht="15.75" customHeight="1">
      <c r="A865" s="843"/>
      <c r="B865" s="844"/>
      <c r="C865" s="845"/>
      <c r="D865" s="846"/>
      <c r="E865" s="843"/>
      <c r="F865" s="843"/>
      <c r="G865" s="843"/>
      <c r="H865" s="846"/>
      <c r="I865" s="846"/>
      <c r="J865" s="846"/>
      <c r="K865" s="847"/>
      <c r="L865" s="848"/>
      <c r="M865" s="843"/>
      <c r="N865" s="843"/>
      <c r="O865" s="843"/>
      <c r="P865" s="846"/>
      <c r="Q865" s="843"/>
      <c r="R865" s="843"/>
      <c r="S865" s="843"/>
      <c r="T865" s="843"/>
      <c r="U865" s="843"/>
      <c r="V865" s="843"/>
      <c r="W865" s="843"/>
      <c r="X865" s="843"/>
      <c r="Y865" s="843"/>
      <c r="Z865" s="843"/>
    </row>
    <row r="866" spans="1:26" ht="15.75" customHeight="1">
      <c r="A866" s="843"/>
      <c r="B866" s="844"/>
      <c r="C866" s="845"/>
      <c r="D866" s="846"/>
      <c r="E866" s="843"/>
      <c r="F866" s="843"/>
      <c r="G866" s="843"/>
      <c r="H866" s="846"/>
      <c r="I866" s="846"/>
      <c r="J866" s="846"/>
      <c r="K866" s="847"/>
      <c r="L866" s="848"/>
      <c r="M866" s="843"/>
      <c r="N866" s="843"/>
      <c r="O866" s="843"/>
      <c r="P866" s="846"/>
      <c r="Q866" s="843"/>
      <c r="R866" s="843"/>
      <c r="S866" s="843"/>
      <c r="T866" s="843"/>
      <c r="U866" s="843"/>
      <c r="V866" s="843"/>
      <c r="W866" s="843"/>
      <c r="X866" s="843"/>
      <c r="Y866" s="843"/>
      <c r="Z866" s="843"/>
    </row>
    <row r="867" spans="1:26" ht="15.75" customHeight="1">
      <c r="A867" s="843"/>
      <c r="B867" s="844"/>
      <c r="C867" s="845"/>
      <c r="D867" s="846"/>
      <c r="E867" s="843"/>
      <c r="F867" s="843"/>
      <c r="G867" s="843"/>
      <c r="H867" s="846"/>
      <c r="I867" s="846"/>
      <c r="J867" s="846"/>
      <c r="K867" s="847"/>
      <c r="L867" s="848"/>
      <c r="M867" s="843"/>
      <c r="N867" s="843"/>
      <c r="O867" s="843"/>
      <c r="P867" s="846"/>
      <c r="Q867" s="843"/>
      <c r="R867" s="843"/>
      <c r="S867" s="843"/>
      <c r="T867" s="843"/>
      <c r="U867" s="843"/>
      <c r="V867" s="843"/>
      <c r="W867" s="843"/>
      <c r="X867" s="843"/>
      <c r="Y867" s="843"/>
      <c r="Z867" s="843"/>
    </row>
    <row r="868" spans="1:26" ht="15.75" customHeight="1">
      <c r="A868" s="843"/>
      <c r="B868" s="844"/>
      <c r="C868" s="845"/>
      <c r="D868" s="846"/>
      <c r="E868" s="843"/>
      <c r="F868" s="843"/>
      <c r="G868" s="843"/>
      <c r="H868" s="846"/>
      <c r="I868" s="846"/>
      <c r="J868" s="846"/>
      <c r="K868" s="847"/>
      <c r="L868" s="848"/>
      <c r="M868" s="843"/>
      <c r="N868" s="843"/>
      <c r="O868" s="843"/>
      <c r="P868" s="846"/>
      <c r="Q868" s="843"/>
      <c r="R868" s="843"/>
      <c r="S868" s="843"/>
      <c r="T868" s="843"/>
      <c r="U868" s="843"/>
      <c r="V868" s="843"/>
      <c r="W868" s="843"/>
      <c r="X868" s="843"/>
      <c r="Y868" s="843"/>
      <c r="Z868" s="843"/>
    </row>
    <row r="869" spans="1:26" ht="15.75" customHeight="1">
      <c r="A869" s="843"/>
      <c r="B869" s="844"/>
      <c r="C869" s="845"/>
      <c r="D869" s="846"/>
      <c r="E869" s="843"/>
      <c r="F869" s="843"/>
      <c r="G869" s="843"/>
      <c r="H869" s="846"/>
      <c r="I869" s="846"/>
      <c r="J869" s="846"/>
      <c r="K869" s="847"/>
      <c r="L869" s="848"/>
      <c r="M869" s="843"/>
      <c r="N869" s="843"/>
      <c r="O869" s="843"/>
      <c r="P869" s="846"/>
      <c r="Q869" s="843"/>
      <c r="R869" s="843"/>
      <c r="S869" s="843"/>
      <c r="T869" s="843"/>
      <c r="U869" s="843"/>
      <c r="V869" s="843"/>
      <c r="W869" s="843"/>
      <c r="X869" s="843"/>
      <c r="Y869" s="843"/>
      <c r="Z869" s="843"/>
    </row>
    <row r="870" spans="1:26" ht="15.75" customHeight="1">
      <c r="A870" s="843"/>
      <c r="B870" s="844"/>
      <c r="C870" s="845"/>
      <c r="D870" s="846"/>
      <c r="E870" s="843"/>
      <c r="F870" s="843"/>
      <c r="G870" s="843"/>
      <c r="H870" s="846"/>
      <c r="I870" s="846"/>
      <c r="J870" s="846"/>
      <c r="K870" s="847"/>
      <c r="L870" s="848"/>
      <c r="M870" s="843"/>
      <c r="N870" s="843"/>
      <c r="O870" s="843"/>
      <c r="P870" s="846"/>
      <c r="Q870" s="843"/>
      <c r="R870" s="843"/>
      <c r="S870" s="843"/>
      <c r="T870" s="843"/>
      <c r="U870" s="843"/>
      <c r="V870" s="843"/>
      <c r="W870" s="843"/>
      <c r="X870" s="843"/>
      <c r="Y870" s="843"/>
      <c r="Z870" s="843"/>
    </row>
    <row r="871" spans="1:26" ht="15.75" customHeight="1">
      <c r="A871" s="843"/>
      <c r="B871" s="844"/>
      <c r="C871" s="845"/>
      <c r="D871" s="846"/>
      <c r="E871" s="843"/>
      <c r="F871" s="843"/>
      <c r="G871" s="843"/>
      <c r="H871" s="846"/>
      <c r="I871" s="846"/>
      <c r="J871" s="846"/>
      <c r="K871" s="847"/>
      <c r="L871" s="848"/>
      <c r="M871" s="843"/>
      <c r="N871" s="843"/>
      <c r="O871" s="843"/>
      <c r="P871" s="846"/>
      <c r="Q871" s="843"/>
      <c r="R871" s="843"/>
      <c r="S871" s="843"/>
      <c r="T871" s="843"/>
      <c r="U871" s="843"/>
      <c r="V871" s="843"/>
      <c r="W871" s="843"/>
      <c r="X871" s="843"/>
      <c r="Y871" s="843"/>
      <c r="Z871" s="843"/>
    </row>
    <row r="872" spans="1:26" ht="15.75" customHeight="1">
      <c r="A872" s="843"/>
      <c r="B872" s="844"/>
      <c r="C872" s="845"/>
      <c r="D872" s="846"/>
      <c r="E872" s="843"/>
      <c r="F872" s="843"/>
      <c r="G872" s="843"/>
      <c r="H872" s="846"/>
      <c r="I872" s="846"/>
      <c r="J872" s="846"/>
      <c r="K872" s="847"/>
      <c r="L872" s="848"/>
      <c r="M872" s="843"/>
      <c r="N872" s="843"/>
      <c r="O872" s="843"/>
      <c r="P872" s="846"/>
      <c r="Q872" s="843"/>
      <c r="R872" s="843"/>
      <c r="S872" s="843"/>
      <c r="T872" s="843"/>
      <c r="U872" s="843"/>
      <c r="V872" s="843"/>
      <c r="W872" s="843"/>
      <c r="X872" s="843"/>
      <c r="Y872" s="843"/>
      <c r="Z872" s="843"/>
    </row>
    <row r="873" spans="1:26" ht="15.75" customHeight="1">
      <c r="A873" s="843"/>
      <c r="B873" s="844"/>
      <c r="C873" s="845"/>
      <c r="D873" s="846"/>
      <c r="E873" s="843"/>
      <c r="F873" s="843"/>
      <c r="G873" s="843"/>
      <c r="H873" s="846"/>
      <c r="I873" s="846"/>
      <c r="J873" s="846"/>
      <c r="K873" s="847"/>
      <c r="L873" s="848"/>
      <c r="M873" s="843"/>
      <c r="N873" s="843"/>
      <c r="O873" s="843"/>
      <c r="P873" s="846"/>
      <c r="Q873" s="843"/>
      <c r="R873" s="843"/>
      <c r="S873" s="843"/>
      <c r="T873" s="843"/>
      <c r="U873" s="843"/>
      <c r="V873" s="843"/>
      <c r="W873" s="843"/>
      <c r="X873" s="843"/>
      <c r="Y873" s="843"/>
      <c r="Z873" s="843"/>
    </row>
    <row r="874" spans="1:26" ht="15.75" customHeight="1">
      <c r="A874" s="843"/>
      <c r="B874" s="844"/>
      <c r="C874" s="845"/>
      <c r="D874" s="846"/>
      <c r="E874" s="843"/>
      <c r="F874" s="843"/>
      <c r="G874" s="843"/>
      <c r="H874" s="846"/>
      <c r="I874" s="846"/>
      <c r="J874" s="846"/>
      <c r="K874" s="847"/>
      <c r="L874" s="848"/>
      <c r="M874" s="843"/>
      <c r="N874" s="843"/>
      <c r="O874" s="843"/>
      <c r="P874" s="846"/>
      <c r="Q874" s="843"/>
      <c r="R874" s="843"/>
      <c r="S874" s="843"/>
      <c r="T874" s="843"/>
      <c r="U874" s="843"/>
      <c r="V874" s="843"/>
      <c r="W874" s="843"/>
      <c r="X874" s="843"/>
      <c r="Y874" s="843"/>
      <c r="Z874" s="843"/>
    </row>
    <row r="875" spans="1:26" ht="15.75" customHeight="1">
      <c r="A875" s="843"/>
      <c r="B875" s="844"/>
      <c r="C875" s="845"/>
      <c r="D875" s="846"/>
      <c r="E875" s="843"/>
      <c r="F875" s="843"/>
      <c r="G875" s="843"/>
      <c r="H875" s="846"/>
      <c r="I875" s="846"/>
      <c r="J875" s="846"/>
      <c r="K875" s="847"/>
      <c r="L875" s="848"/>
      <c r="M875" s="843"/>
      <c r="N875" s="843"/>
      <c r="O875" s="843"/>
      <c r="P875" s="846"/>
      <c r="Q875" s="843"/>
      <c r="R875" s="843"/>
      <c r="S875" s="843"/>
      <c r="T875" s="843"/>
      <c r="U875" s="843"/>
      <c r="V875" s="843"/>
      <c r="W875" s="843"/>
      <c r="X875" s="843"/>
      <c r="Y875" s="843"/>
      <c r="Z875" s="843"/>
    </row>
    <row r="876" spans="1:26" ht="15.75" customHeight="1">
      <c r="A876" s="843"/>
      <c r="B876" s="844"/>
      <c r="C876" s="845"/>
      <c r="D876" s="846"/>
      <c r="E876" s="843"/>
      <c r="F876" s="843"/>
      <c r="G876" s="843"/>
      <c r="H876" s="846"/>
      <c r="I876" s="846"/>
      <c r="J876" s="846"/>
      <c r="K876" s="847"/>
      <c r="L876" s="848"/>
      <c r="M876" s="843"/>
      <c r="N876" s="843"/>
      <c r="O876" s="843"/>
      <c r="P876" s="846"/>
      <c r="Q876" s="843"/>
      <c r="R876" s="843"/>
      <c r="S876" s="843"/>
      <c r="T876" s="843"/>
      <c r="U876" s="843"/>
      <c r="V876" s="843"/>
      <c r="W876" s="843"/>
      <c r="X876" s="843"/>
      <c r="Y876" s="843"/>
      <c r="Z876" s="843"/>
    </row>
    <row r="877" spans="1:26" ht="15.75" customHeight="1">
      <c r="A877" s="843"/>
      <c r="B877" s="844"/>
      <c r="C877" s="845"/>
      <c r="D877" s="846"/>
      <c r="E877" s="843"/>
      <c r="F877" s="843"/>
      <c r="G877" s="843"/>
      <c r="H877" s="846"/>
      <c r="I877" s="846"/>
      <c r="J877" s="846"/>
      <c r="K877" s="847"/>
      <c r="L877" s="848"/>
      <c r="M877" s="843"/>
      <c r="N877" s="843"/>
      <c r="O877" s="843"/>
      <c r="P877" s="846"/>
      <c r="Q877" s="843"/>
      <c r="R877" s="843"/>
      <c r="S877" s="843"/>
      <c r="T877" s="843"/>
      <c r="U877" s="843"/>
      <c r="V877" s="843"/>
      <c r="W877" s="843"/>
      <c r="X877" s="843"/>
      <c r="Y877" s="843"/>
      <c r="Z877" s="843"/>
    </row>
    <row r="878" spans="1:26" ht="15.75" customHeight="1">
      <c r="A878" s="843"/>
      <c r="B878" s="844"/>
      <c r="C878" s="845"/>
      <c r="D878" s="846"/>
      <c r="E878" s="843"/>
      <c r="F878" s="843"/>
      <c r="G878" s="843"/>
      <c r="H878" s="846"/>
      <c r="I878" s="846"/>
      <c r="J878" s="846"/>
      <c r="K878" s="847"/>
      <c r="L878" s="848"/>
      <c r="M878" s="843"/>
      <c r="N878" s="843"/>
      <c r="O878" s="843"/>
      <c r="P878" s="846"/>
      <c r="Q878" s="843"/>
      <c r="R878" s="843"/>
      <c r="S878" s="843"/>
      <c r="T878" s="843"/>
      <c r="U878" s="843"/>
      <c r="V878" s="843"/>
      <c r="W878" s="843"/>
      <c r="X878" s="843"/>
      <c r="Y878" s="843"/>
      <c r="Z878" s="843"/>
    </row>
    <row r="879" spans="1:26" ht="15.75" customHeight="1">
      <c r="A879" s="843"/>
      <c r="B879" s="844"/>
      <c r="C879" s="845"/>
      <c r="D879" s="846"/>
      <c r="E879" s="843"/>
      <c r="F879" s="843"/>
      <c r="G879" s="843"/>
      <c r="H879" s="846"/>
      <c r="I879" s="846"/>
      <c r="J879" s="846"/>
      <c r="K879" s="847"/>
      <c r="L879" s="848"/>
      <c r="M879" s="843"/>
      <c r="N879" s="843"/>
      <c r="O879" s="843"/>
      <c r="P879" s="846"/>
      <c r="Q879" s="843"/>
      <c r="R879" s="843"/>
      <c r="S879" s="843"/>
      <c r="T879" s="843"/>
      <c r="U879" s="843"/>
      <c r="V879" s="843"/>
      <c r="W879" s="843"/>
      <c r="X879" s="843"/>
      <c r="Y879" s="843"/>
      <c r="Z879" s="843"/>
    </row>
    <row r="880" spans="1:26" ht="15.75" customHeight="1">
      <c r="A880" s="843"/>
      <c r="B880" s="844"/>
      <c r="C880" s="845"/>
      <c r="D880" s="846"/>
      <c r="E880" s="843"/>
      <c r="F880" s="843"/>
      <c r="G880" s="843"/>
      <c r="H880" s="846"/>
      <c r="I880" s="846"/>
      <c r="J880" s="846"/>
      <c r="K880" s="847"/>
      <c r="L880" s="848"/>
      <c r="M880" s="843"/>
      <c r="N880" s="843"/>
      <c r="O880" s="843"/>
      <c r="P880" s="846"/>
      <c r="Q880" s="843"/>
      <c r="R880" s="843"/>
      <c r="S880" s="843"/>
      <c r="T880" s="843"/>
      <c r="U880" s="843"/>
      <c r="V880" s="843"/>
      <c r="W880" s="843"/>
      <c r="X880" s="843"/>
      <c r="Y880" s="843"/>
      <c r="Z880" s="843"/>
    </row>
    <row r="881" spans="1:26" ht="15.75" customHeight="1">
      <c r="A881" s="843"/>
      <c r="B881" s="844"/>
      <c r="C881" s="845"/>
      <c r="D881" s="846"/>
      <c r="E881" s="843"/>
      <c r="F881" s="843"/>
      <c r="G881" s="843"/>
      <c r="H881" s="846"/>
      <c r="I881" s="846"/>
      <c r="J881" s="846"/>
      <c r="K881" s="847"/>
      <c r="L881" s="848"/>
      <c r="M881" s="843"/>
      <c r="N881" s="843"/>
      <c r="O881" s="843"/>
      <c r="P881" s="846"/>
      <c r="Q881" s="843"/>
      <c r="R881" s="843"/>
      <c r="S881" s="843"/>
      <c r="T881" s="843"/>
      <c r="U881" s="843"/>
      <c r="V881" s="843"/>
      <c r="W881" s="843"/>
      <c r="X881" s="843"/>
      <c r="Y881" s="843"/>
      <c r="Z881" s="843"/>
    </row>
    <row r="882" spans="1:26" ht="15.75" customHeight="1">
      <c r="A882" s="843"/>
      <c r="B882" s="844"/>
      <c r="C882" s="845"/>
      <c r="D882" s="846"/>
      <c r="E882" s="843"/>
      <c r="F882" s="843"/>
      <c r="G882" s="843"/>
      <c r="H882" s="846"/>
      <c r="I882" s="846"/>
      <c r="J882" s="846"/>
      <c r="K882" s="847"/>
      <c r="L882" s="848"/>
      <c r="M882" s="843"/>
      <c r="N882" s="843"/>
      <c r="O882" s="843"/>
      <c r="P882" s="846"/>
      <c r="Q882" s="843"/>
      <c r="R882" s="843"/>
      <c r="S882" s="843"/>
      <c r="T882" s="843"/>
      <c r="U882" s="843"/>
      <c r="V882" s="843"/>
      <c r="W882" s="843"/>
      <c r="X882" s="843"/>
      <c r="Y882" s="843"/>
      <c r="Z882" s="843"/>
    </row>
    <row r="883" spans="1:26" ht="15.75" customHeight="1">
      <c r="A883" s="843"/>
      <c r="B883" s="844"/>
      <c r="C883" s="845"/>
      <c r="D883" s="846"/>
      <c r="E883" s="843"/>
      <c r="F883" s="843"/>
      <c r="G883" s="843"/>
      <c r="H883" s="846"/>
      <c r="I883" s="846"/>
      <c r="J883" s="846"/>
      <c r="K883" s="847"/>
      <c r="L883" s="848"/>
      <c r="M883" s="843"/>
      <c r="N883" s="843"/>
      <c r="O883" s="843"/>
      <c r="P883" s="846"/>
      <c r="Q883" s="843"/>
      <c r="R883" s="843"/>
      <c r="S883" s="843"/>
      <c r="T883" s="843"/>
      <c r="U883" s="843"/>
      <c r="V883" s="843"/>
      <c r="W883" s="843"/>
      <c r="X883" s="843"/>
      <c r="Y883" s="843"/>
      <c r="Z883" s="843"/>
    </row>
    <row r="884" spans="1:26" ht="15.75" customHeight="1">
      <c r="A884" s="843"/>
      <c r="B884" s="844"/>
      <c r="C884" s="845"/>
      <c r="D884" s="846"/>
      <c r="E884" s="843"/>
      <c r="F884" s="843"/>
      <c r="G884" s="843"/>
      <c r="H884" s="846"/>
      <c r="I884" s="846"/>
      <c r="J884" s="846"/>
      <c r="K884" s="847"/>
      <c r="L884" s="848"/>
      <c r="M884" s="843"/>
      <c r="N884" s="843"/>
      <c r="O884" s="843"/>
      <c r="P884" s="846"/>
      <c r="Q884" s="843"/>
      <c r="R884" s="843"/>
      <c r="S884" s="843"/>
      <c r="T884" s="843"/>
      <c r="U884" s="843"/>
      <c r="V884" s="843"/>
      <c r="W884" s="843"/>
      <c r="X884" s="843"/>
      <c r="Y884" s="843"/>
      <c r="Z884" s="843"/>
    </row>
    <row r="885" spans="1:26" ht="15.75" customHeight="1">
      <c r="A885" s="843"/>
      <c r="B885" s="844"/>
      <c r="C885" s="845"/>
      <c r="D885" s="846"/>
      <c r="E885" s="843"/>
      <c r="F885" s="843"/>
      <c r="G885" s="843"/>
      <c r="H885" s="846"/>
      <c r="I885" s="846"/>
      <c r="J885" s="846"/>
      <c r="K885" s="847"/>
      <c r="L885" s="848"/>
      <c r="M885" s="843"/>
      <c r="N885" s="843"/>
      <c r="O885" s="843"/>
      <c r="P885" s="846"/>
      <c r="Q885" s="843"/>
      <c r="R885" s="843"/>
      <c r="S885" s="843"/>
      <c r="T885" s="843"/>
      <c r="U885" s="843"/>
      <c r="V885" s="843"/>
      <c r="W885" s="843"/>
      <c r="X885" s="843"/>
      <c r="Y885" s="843"/>
      <c r="Z885" s="843"/>
    </row>
    <row r="886" spans="1:26" ht="15.75" customHeight="1">
      <c r="A886" s="843"/>
      <c r="B886" s="844"/>
      <c r="C886" s="845"/>
      <c r="D886" s="846"/>
      <c r="E886" s="843"/>
      <c r="F886" s="843"/>
      <c r="G886" s="843"/>
      <c r="H886" s="846"/>
      <c r="I886" s="846"/>
      <c r="J886" s="846"/>
      <c r="K886" s="847"/>
      <c r="L886" s="848"/>
      <c r="M886" s="843"/>
      <c r="N886" s="843"/>
      <c r="O886" s="843"/>
      <c r="P886" s="846"/>
      <c r="Q886" s="843"/>
      <c r="R886" s="843"/>
      <c r="S886" s="843"/>
      <c r="T886" s="843"/>
      <c r="U886" s="843"/>
      <c r="V886" s="843"/>
      <c r="W886" s="843"/>
      <c r="X886" s="843"/>
      <c r="Y886" s="843"/>
      <c r="Z886" s="843"/>
    </row>
    <row r="887" spans="1:26" ht="15.75" customHeight="1">
      <c r="A887" s="843"/>
      <c r="B887" s="844"/>
      <c r="C887" s="845"/>
      <c r="D887" s="846"/>
      <c r="E887" s="843"/>
      <c r="F887" s="843"/>
      <c r="G887" s="843"/>
      <c r="H887" s="846"/>
      <c r="I887" s="846"/>
      <c r="J887" s="846"/>
      <c r="K887" s="847"/>
      <c r="L887" s="848"/>
      <c r="M887" s="843"/>
      <c r="N887" s="843"/>
      <c r="O887" s="843"/>
      <c r="P887" s="846"/>
      <c r="Q887" s="843"/>
      <c r="R887" s="843"/>
      <c r="S887" s="843"/>
      <c r="T887" s="843"/>
      <c r="U887" s="843"/>
      <c r="V887" s="843"/>
      <c r="W887" s="843"/>
      <c r="X887" s="843"/>
      <c r="Y887" s="843"/>
      <c r="Z887" s="843"/>
    </row>
    <row r="888" spans="1:26" ht="15.75" customHeight="1">
      <c r="A888" s="843"/>
      <c r="B888" s="844"/>
      <c r="C888" s="845"/>
      <c r="D888" s="846"/>
      <c r="E888" s="843"/>
      <c r="F888" s="843"/>
      <c r="G888" s="843"/>
      <c r="H888" s="846"/>
      <c r="I888" s="846"/>
      <c r="J888" s="846"/>
      <c r="K888" s="847"/>
      <c r="L888" s="848"/>
      <c r="M888" s="843"/>
      <c r="N888" s="843"/>
      <c r="O888" s="843"/>
      <c r="P888" s="846"/>
      <c r="Q888" s="843"/>
      <c r="R888" s="843"/>
      <c r="S888" s="843"/>
      <c r="T888" s="843"/>
      <c r="U888" s="843"/>
      <c r="V888" s="843"/>
      <c r="W888" s="843"/>
      <c r="X888" s="843"/>
      <c r="Y888" s="843"/>
      <c r="Z888" s="843"/>
    </row>
    <row r="889" spans="1:26" ht="15.75" customHeight="1">
      <c r="A889" s="843"/>
      <c r="B889" s="844"/>
      <c r="C889" s="845"/>
      <c r="D889" s="846"/>
      <c r="E889" s="843"/>
      <c r="F889" s="843"/>
      <c r="G889" s="843"/>
      <c r="H889" s="846"/>
      <c r="I889" s="846"/>
      <c r="J889" s="846"/>
      <c r="K889" s="847"/>
      <c r="L889" s="848"/>
      <c r="M889" s="843"/>
      <c r="N889" s="843"/>
      <c r="O889" s="843"/>
      <c r="P889" s="846"/>
      <c r="Q889" s="843"/>
      <c r="R889" s="843"/>
      <c r="S889" s="843"/>
      <c r="T889" s="843"/>
      <c r="U889" s="843"/>
      <c r="V889" s="843"/>
      <c r="W889" s="843"/>
      <c r="X889" s="843"/>
      <c r="Y889" s="843"/>
      <c r="Z889" s="843"/>
    </row>
    <row r="890" spans="1:26" ht="15.75" customHeight="1">
      <c r="A890" s="843"/>
      <c r="B890" s="844"/>
      <c r="C890" s="845"/>
      <c r="D890" s="846"/>
      <c r="E890" s="843"/>
      <c r="F890" s="843"/>
      <c r="G890" s="843"/>
      <c r="H890" s="846"/>
      <c r="I890" s="846"/>
      <c r="J890" s="846"/>
      <c r="K890" s="847"/>
      <c r="L890" s="848"/>
      <c r="M890" s="843"/>
      <c r="N890" s="843"/>
      <c r="O890" s="843"/>
      <c r="P890" s="846"/>
      <c r="Q890" s="843"/>
      <c r="R890" s="843"/>
      <c r="S890" s="843"/>
      <c r="T890" s="843"/>
      <c r="U890" s="843"/>
      <c r="V890" s="843"/>
      <c r="W890" s="843"/>
      <c r="X890" s="843"/>
      <c r="Y890" s="843"/>
      <c r="Z890" s="843"/>
    </row>
    <row r="891" spans="1:26" ht="15.75" customHeight="1">
      <c r="A891" s="843"/>
      <c r="B891" s="844"/>
      <c r="C891" s="845"/>
      <c r="D891" s="846"/>
      <c r="E891" s="843"/>
      <c r="F891" s="843"/>
      <c r="G891" s="843"/>
      <c r="H891" s="846"/>
      <c r="I891" s="846"/>
      <c r="J891" s="846"/>
      <c r="K891" s="847"/>
      <c r="L891" s="848"/>
      <c r="M891" s="843"/>
      <c r="N891" s="843"/>
      <c r="O891" s="843"/>
      <c r="P891" s="846"/>
      <c r="Q891" s="843"/>
      <c r="R891" s="843"/>
      <c r="S891" s="843"/>
      <c r="T891" s="843"/>
      <c r="U891" s="843"/>
      <c r="V891" s="843"/>
      <c r="W891" s="843"/>
      <c r="X891" s="843"/>
      <c r="Y891" s="843"/>
      <c r="Z891" s="843"/>
    </row>
    <row r="892" spans="1:26" ht="15.75" customHeight="1">
      <c r="A892" s="843"/>
      <c r="B892" s="844"/>
      <c r="C892" s="845"/>
      <c r="D892" s="846"/>
      <c r="E892" s="843"/>
      <c r="F892" s="843"/>
      <c r="G892" s="843"/>
      <c r="H892" s="846"/>
      <c r="I892" s="846"/>
      <c r="J892" s="846"/>
      <c r="K892" s="847"/>
      <c r="L892" s="848"/>
      <c r="M892" s="843"/>
      <c r="N892" s="843"/>
      <c r="O892" s="843"/>
      <c r="P892" s="846"/>
      <c r="Q892" s="843"/>
      <c r="R892" s="843"/>
      <c r="S892" s="843"/>
      <c r="T892" s="843"/>
      <c r="U892" s="843"/>
      <c r="V892" s="843"/>
      <c r="W892" s="843"/>
      <c r="X892" s="843"/>
      <c r="Y892" s="843"/>
      <c r="Z892" s="843"/>
    </row>
    <row r="893" spans="1:26" ht="15.75" customHeight="1">
      <c r="A893" s="843"/>
      <c r="B893" s="844"/>
      <c r="C893" s="845"/>
      <c r="D893" s="846"/>
      <c r="E893" s="843"/>
      <c r="F893" s="843"/>
      <c r="G893" s="843"/>
      <c r="H893" s="846"/>
      <c r="I893" s="846"/>
      <c r="J893" s="846"/>
      <c r="K893" s="847"/>
      <c r="L893" s="848"/>
      <c r="M893" s="843"/>
      <c r="N893" s="843"/>
      <c r="O893" s="843"/>
      <c r="P893" s="846"/>
      <c r="Q893" s="843"/>
      <c r="R893" s="843"/>
      <c r="S893" s="843"/>
      <c r="T893" s="843"/>
      <c r="U893" s="843"/>
      <c r="V893" s="843"/>
      <c r="W893" s="843"/>
      <c r="X893" s="843"/>
      <c r="Y893" s="843"/>
      <c r="Z893" s="843"/>
    </row>
    <row r="894" spans="1:26" ht="15.75" customHeight="1">
      <c r="A894" s="843"/>
      <c r="B894" s="844"/>
      <c r="C894" s="845"/>
      <c r="D894" s="846"/>
      <c r="E894" s="843"/>
      <c r="F894" s="843"/>
      <c r="G894" s="843"/>
      <c r="H894" s="846"/>
      <c r="I894" s="846"/>
      <c r="J894" s="846"/>
      <c r="K894" s="847"/>
      <c r="L894" s="848"/>
      <c r="M894" s="843"/>
      <c r="N894" s="843"/>
      <c r="O894" s="843"/>
      <c r="P894" s="846"/>
      <c r="Q894" s="843"/>
      <c r="R894" s="843"/>
      <c r="S894" s="843"/>
      <c r="T894" s="843"/>
      <c r="U894" s="843"/>
      <c r="V894" s="843"/>
      <c r="W894" s="843"/>
      <c r="X894" s="843"/>
      <c r="Y894" s="843"/>
      <c r="Z894" s="843"/>
    </row>
    <row r="895" spans="1:26" ht="15.75" customHeight="1">
      <c r="A895" s="843"/>
      <c r="B895" s="844"/>
      <c r="C895" s="845"/>
      <c r="D895" s="846"/>
      <c r="E895" s="843"/>
      <c r="F895" s="843"/>
      <c r="G895" s="843"/>
      <c r="H895" s="846"/>
      <c r="I895" s="846"/>
      <c r="J895" s="846"/>
      <c r="K895" s="847"/>
      <c r="L895" s="848"/>
      <c r="M895" s="843"/>
      <c r="N895" s="843"/>
      <c r="O895" s="843"/>
      <c r="P895" s="846"/>
      <c r="Q895" s="843"/>
      <c r="R895" s="843"/>
      <c r="S895" s="843"/>
      <c r="T895" s="843"/>
      <c r="U895" s="843"/>
      <c r="V895" s="843"/>
      <c r="W895" s="843"/>
      <c r="X895" s="843"/>
      <c r="Y895" s="843"/>
      <c r="Z895" s="843"/>
    </row>
    <row r="896" spans="1:26" ht="15.75" customHeight="1">
      <c r="A896" s="843"/>
      <c r="B896" s="844"/>
      <c r="C896" s="845"/>
      <c r="D896" s="846"/>
      <c r="E896" s="843"/>
      <c r="F896" s="843"/>
      <c r="G896" s="843"/>
      <c r="H896" s="846"/>
      <c r="I896" s="846"/>
      <c r="J896" s="846"/>
      <c r="K896" s="847"/>
      <c r="L896" s="848"/>
      <c r="M896" s="843"/>
      <c r="N896" s="843"/>
      <c r="O896" s="843"/>
      <c r="P896" s="846"/>
      <c r="Q896" s="843"/>
      <c r="R896" s="843"/>
      <c r="S896" s="843"/>
      <c r="T896" s="843"/>
      <c r="U896" s="843"/>
      <c r="V896" s="843"/>
      <c r="W896" s="843"/>
      <c r="X896" s="843"/>
      <c r="Y896" s="843"/>
      <c r="Z896" s="843"/>
    </row>
    <row r="897" spans="1:26" ht="15.75" customHeight="1">
      <c r="A897" s="843"/>
      <c r="B897" s="844"/>
      <c r="C897" s="845"/>
      <c r="D897" s="846"/>
      <c r="E897" s="843"/>
      <c r="F897" s="843"/>
      <c r="G897" s="843"/>
      <c r="H897" s="846"/>
      <c r="I897" s="846"/>
      <c r="J897" s="846"/>
      <c r="K897" s="847"/>
      <c r="L897" s="848"/>
      <c r="M897" s="843"/>
      <c r="N897" s="843"/>
      <c r="O897" s="843"/>
      <c r="P897" s="846"/>
      <c r="Q897" s="843"/>
      <c r="R897" s="843"/>
      <c r="S897" s="843"/>
      <c r="T897" s="843"/>
      <c r="U897" s="843"/>
      <c r="V897" s="843"/>
      <c r="W897" s="843"/>
      <c r="X897" s="843"/>
      <c r="Y897" s="843"/>
      <c r="Z897" s="843"/>
    </row>
    <row r="898" spans="1:26" ht="15.75" customHeight="1">
      <c r="A898" s="843"/>
      <c r="B898" s="844"/>
      <c r="C898" s="845"/>
      <c r="D898" s="846"/>
      <c r="E898" s="843"/>
      <c r="F898" s="843"/>
      <c r="G898" s="843"/>
      <c r="H898" s="846"/>
      <c r="I898" s="846"/>
      <c r="J898" s="846"/>
      <c r="K898" s="847"/>
      <c r="L898" s="848"/>
      <c r="M898" s="843"/>
      <c r="N898" s="843"/>
      <c r="O898" s="843"/>
      <c r="P898" s="846"/>
      <c r="Q898" s="843"/>
      <c r="R898" s="843"/>
      <c r="S898" s="843"/>
      <c r="T898" s="843"/>
      <c r="U898" s="843"/>
      <c r="V898" s="843"/>
      <c r="W898" s="843"/>
      <c r="X898" s="843"/>
      <c r="Y898" s="843"/>
      <c r="Z898" s="843"/>
    </row>
    <row r="899" spans="1:26" ht="15.75" customHeight="1">
      <c r="A899" s="843"/>
      <c r="B899" s="844"/>
      <c r="C899" s="845"/>
      <c r="D899" s="846"/>
      <c r="E899" s="843"/>
      <c r="F899" s="843"/>
      <c r="G899" s="843"/>
      <c r="H899" s="846"/>
      <c r="I899" s="846"/>
      <c r="J899" s="846"/>
      <c r="K899" s="847"/>
      <c r="L899" s="848"/>
      <c r="M899" s="843"/>
      <c r="N899" s="843"/>
      <c r="O899" s="843"/>
      <c r="P899" s="846"/>
      <c r="Q899" s="843"/>
      <c r="R899" s="843"/>
      <c r="S899" s="843"/>
      <c r="T899" s="843"/>
      <c r="U899" s="843"/>
      <c r="V899" s="843"/>
      <c r="W899" s="843"/>
      <c r="X899" s="843"/>
      <c r="Y899" s="843"/>
      <c r="Z899" s="843"/>
    </row>
    <row r="900" spans="1:26" ht="15.75" customHeight="1">
      <c r="A900" s="843"/>
      <c r="B900" s="844"/>
      <c r="C900" s="845"/>
      <c r="D900" s="846"/>
      <c r="E900" s="843"/>
      <c r="F900" s="843"/>
      <c r="G900" s="843"/>
      <c r="H900" s="846"/>
      <c r="I900" s="846"/>
      <c r="J900" s="846"/>
      <c r="K900" s="847"/>
      <c r="L900" s="848"/>
      <c r="M900" s="843"/>
      <c r="N900" s="843"/>
      <c r="O900" s="843"/>
      <c r="P900" s="846"/>
      <c r="Q900" s="843"/>
      <c r="R900" s="843"/>
      <c r="S900" s="843"/>
      <c r="T900" s="843"/>
      <c r="U900" s="843"/>
      <c r="V900" s="843"/>
      <c r="W900" s="843"/>
      <c r="X900" s="843"/>
      <c r="Y900" s="843"/>
      <c r="Z900" s="843"/>
    </row>
    <row r="901" spans="1:26" ht="15.75" customHeight="1">
      <c r="A901" s="843"/>
      <c r="B901" s="844"/>
      <c r="C901" s="845"/>
      <c r="D901" s="846"/>
      <c r="E901" s="843"/>
      <c r="F901" s="843"/>
      <c r="G901" s="843"/>
      <c r="H901" s="846"/>
      <c r="I901" s="846"/>
      <c r="J901" s="846"/>
      <c r="K901" s="847"/>
      <c r="L901" s="848"/>
      <c r="M901" s="843"/>
      <c r="N901" s="843"/>
      <c r="O901" s="843"/>
      <c r="P901" s="846"/>
      <c r="Q901" s="843"/>
      <c r="R901" s="843"/>
      <c r="S901" s="843"/>
      <c r="T901" s="843"/>
      <c r="U901" s="843"/>
      <c r="V901" s="843"/>
      <c r="W901" s="843"/>
      <c r="X901" s="843"/>
      <c r="Y901" s="843"/>
      <c r="Z901" s="843"/>
    </row>
    <row r="902" spans="1:26" ht="15.75" customHeight="1">
      <c r="A902" s="843"/>
      <c r="B902" s="844"/>
      <c r="C902" s="845"/>
      <c r="D902" s="846"/>
      <c r="E902" s="843"/>
      <c r="F902" s="843"/>
      <c r="G902" s="843"/>
      <c r="H902" s="846"/>
      <c r="I902" s="846"/>
      <c r="J902" s="846"/>
      <c r="K902" s="847"/>
      <c r="L902" s="848"/>
      <c r="M902" s="843"/>
      <c r="N902" s="843"/>
      <c r="O902" s="843"/>
      <c r="P902" s="846"/>
      <c r="Q902" s="843"/>
      <c r="R902" s="843"/>
      <c r="S902" s="843"/>
      <c r="T902" s="843"/>
      <c r="U902" s="843"/>
      <c r="V902" s="843"/>
      <c r="W902" s="843"/>
      <c r="X902" s="843"/>
      <c r="Y902" s="843"/>
      <c r="Z902" s="843"/>
    </row>
    <row r="903" spans="1:26" ht="15.75" customHeight="1">
      <c r="A903" s="843"/>
      <c r="B903" s="844"/>
      <c r="C903" s="845"/>
      <c r="D903" s="846"/>
      <c r="E903" s="843"/>
      <c r="F903" s="843"/>
      <c r="G903" s="843"/>
      <c r="H903" s="846"/>
      <c r="I903" s="846"/>
      <c r="J903" s="846"/>
      <c r="K903" s="847"/>
      <c r="L903" s="848"/>
      <c r="M903" s="843"/>
      <c r="N903" s="843"/>
      <c r="O903" s="843"/>
      <c r="P903" s="846"/>
      <c r="Q903" s="843"/>
      <c r="R903" s="843"/>
      <c r="S903" s="843"/>
      <c r="T903" s="843"/>
      <c r="U903" s="843"/>
      <c r="V903" s="843"/>
      <c r="W903" s="843"/>
      <c r="X903" s="843"/>
      <c r="Y903" s="843"/>
      <c r="Z903" s="843"/>
    </row>
    <row r="904" spans="1:26" ht="15.75" customHeight="1">
      <c r="A904" s="843"/>
      <c r="B904" s="844"/>
      <c r="C904" s="845"/>
      <c r="D904" s="846"/>
      <c r="E904" s="843"/>
      <c r="F904" s="843"/>
      <c r="G904" s="843"/>
      <c r="H904" s="846"/>
      <c r="I904" s="846"/>
      <c r="J904" s="846"/>
      <c r="K904" s="847"/>
      <c r="L904" s="848"/>
      <c r="M904" s="843"/>
      <c r="N904" s="843"/>
      <c r="O904" s="843"/>
      <c r="P904" s="846"/>
      <c r="Q904" s="843"/>
      <c r="R904" s="843"/>
      <c r="S904" s="843"/>
      <c r="T904" s="843"/>
      <c r="U904" s="843"/>
      <c r="V904" s="843"/>
      <c r="W904" s="843"/>
      <c r="X904" s="843"/>
      <c r="Y904" s="843"/>
      <c r="Z904" s="843"/>
    </row>
    <row r="905" spans="1:26" ht="15.75" customHeight="1">
      <c r="A905" s="843"/>
      <c r="B905" s="844"/>
      <c r="C905" s="845"/>
      <c r="D905" s="846"/>
      <c r="E905" s="843"/>
      <c r="F905" s="843"/>
      <c r="G905" s="843"/>
      <c r="H905" s="846"/>
      <c r="I905" s="846"/>
      <c r="J905" s="846"/>
      <c r="K905" s="847"/>
      <c r="L905" s="848"/>
      <c r="M905" s="843"/>
      <c r="N905" s="843"/>
      <c r="O905" s="843"/>
      <c r="P905" s="846"/>
      <c r="Q905" s="843"/>
      <c r="R905" s="843"/>
      <c r="S905" s="843"/>
      <c r="T905" s="843"/>
      <c r="U905" s="843"/>
      <c r="V905" s="843"/>
      <c r="W905" s="843"/>
      <c r="X905" s="843"/>
      <c r="Y905" s="843"/>
      <c r="Z905" s="843"/>
    </row>
    <row r="906" spans="1:26" ht="15.75" customHeight="1">
      <c r="A906" s="843"/>
      <c r="B906" s="844"/>
      <c r="C906" s="845"/>
      <c r="D906" s="846"/>
      <c r="E906" s="843"/>
      <c r="F906" s="843"/>
      <c r="G906" s="843"/>
      <c r="H906" s="846"/>
      <c r="I906" s="846"/>
      <c r="J906" s="846"/>
      <c r="K906" s="847"/>
      <c r="L906" s="848"/>
      <c r="M906" s="843"/>
      <c r="N906" s="843"/>
      <c r="O906" s="843"/>
      <c r="P906" s="846"/>
      <c r="Q906" s="843"/>
      <c r="R906" s="843"/>
      <c r="S906" s="843"/>
      <c r="T906" s="843"/>
      <c r="U906" s="843"/>
      <c r="V906" s="843"/>
      <c r="W906" s="843"/>
      <c r="X906" s="843"/>
      <c r="Y906" s="843"/>
      <c r="Z906" s="843"/>
    </row>
    <row r="907" spans="1:26" ht="15.75" customHeight="1">
      <c r="A907" s="843"/>
      <c r="B907" s="844"/>
      <c r="C907" s="845"/>
      <c r="D907" s="846"/>
      <c r="E907" s="843"/>
      <c r="F907" s="843"/>
      <c r="G907" s="843"/>
      <c r="H907" s="846"/>
      <c r="I907" s="846"/>
      <c r="J907" s="846"/>
      <c r="K907" s="847"/>
      <c r="L907" s="848"/>
      <c r="M907" s="843"/>
      <c r="N907" s="843"/>
      <c r="O907" s="843"/>
      <c r="P907" s="846"/>
      <c r="Q907" s="843"/>
      <c r="R907" s="843"/>
      <c r="S907" s="843"/>
      <c r="T907" s="843"/>
      <c r="U907" s="843"/>
      <c r="V907" s="843"/>
      <c r="W907" s="843"/>
      <c r="X907" s="843"/>
      <c r="Y907" s="843"/>
      <c r="Z907" s="843"/>
    </row>
    <row r="908" spans="1:26" ht="15.75" customHeight="1">
      <c r="A908" s="843"/>
      <c r="B908" s="844"/>
      <c r="C908" s="845"/>
      <c r="D908" s="846"/>
      <c r="E908" s="843"/>
      <c r="F908" s="843"/>
      <c r="G908" s="843"/>
      <c r="H908" s="846"/>
      <c r="I908" s="846"/>
      <c r="J908" s="846"/>
      <c r="K908" s="847"/>
      <c r="L908" s="848"/>
      <c r="M908" s="843"/>
      <c r="N908" s="843"/>
      <c r="O908" s="843"/>
      <c r="P908" s="846"/>
      <c r="Q908" s="843"/>
      <c r="R908" s="843"/>
      <c r="S908" s="843"/>
      <c r="T908" s="843"/>
      <c r="U908" s="843"/>
      <c r="V908" s="843"/>
      <c r="W908" s="843"/>
      <c r="X908" s="843"/>
      <c r="Y908" s="843"/>
      <c r="Z908" s="843"/>
    </row>
    <row r="909" spans="1:26" ht="15.75" customHeight="1">
      <c r="A909" s="843"/>
      <c r="B909" s="844"/>
      <c r="C909" s="845"/>
      <c r="D909" s="846"/>
      <c r="E909" s="843"/>
      <c r="F909" s="843"/>
      <c r="G909" s="843"/>
      <c r="H909" s="846"/>
      <c r="I909" s="846"/>
      <c r="J909" s="846"/>
      <c r="K909" s="847"/>
      <c r="L909" s="848"/>
      <c r="M909" s="843"/>
      <c r="N909" s="843"/>
      <c r="O909" s="843"/>
      <c r="P909" s="846"/>
      <c r="Q909" s="843"/>
      <c r="R909" s="843"/>
      <c r="S909" s="843"/>
      <c r="T909" s="843"/>
      <c r="U909" s="843"/>
      <c r="V909" s="843"/>
      <c r="W909" s="843"/>
      <c r="X909" s="843"/>
      <c r="Y909" s="843"/>
      <c r="Z909" s="843"/>
    </row>
    <row r="910" spans="1:26" ht="15.75" customHeight="1">
      <c r="A910" s="843"/>
      <c r="B910" s="844"/>
      <c r="C910" s="845"/>
      <c r="D910" s="846"/>
      <c r="E910" s="843"/>
      <c r="F910" s="843"/>
      <c r="G910" s="843"/>
      <c r="H910" s="846"/>
      <c r="I910" s="846"/>
      <c r="J910" s="846"/>
      <c r="K910" s="847"/>
      <c r="L910" s="848"/>
      <c r="M910" s="843"/>
      <c r="N910" s="843"/>
      <c r="O910" s="843"/>
      <c r="P910" s="846"/>
      <c r="Q910" s="843"/>
      <c r="R910" s="843"/>
      <c r="S910" s="843"/>
      <c r="T910" s="843"/>
      <c r="U910" s="843"/>
      <c r="V910" s="843"/>
      <c r="W910" s="843"/>
      <c r="X910" s="843"/>
      <c r="Y910" s="843"/>
      <c r="Z910" s="843"/>
    </row>
    <row r="911" spans="1:26" ht="15.75" customHeight="1">
      <c r="A911" s="843"/>
      <c r="B911" s="844"/>
      <c r="C911" s="845"/>
      <c r="D911" s="846"/>
      <c r="E911" s="843"/>
      <c r="F911" s="843"/>
      <c r="G911" s="843"/>
      <c r="H911" s="846"/>
      <c r="I911" s="846"/>
      <c r="J911" s="846"/>
      <c r="K911" s="847"/>
      <c r="L911" s="848"/>
      <c r="M911" s="843"/>
      <c r="N911" s="843"/>
      <c r="O911" s="843"/>
      <c r="P911" s="846"/>
      <c r="Q911" s="843"/>
      <c r="R911" s="843"/>
      <c r="S911" s="843"/>
      <c r="T911" s="843"/>
      <c r="U911" s="843"/>
      <c r="V911" s="843"/>
      <c r="W911" s="843"/>
      <c r="X911" s="843"/>
      <c r="Y911" s="843"/>
      <c r="Z911" s="843"/>
    </row>
    <row r="912" spans="1:26" ht="15.75" customHeight="1">
      <c r="A912" s="843"/>
      <c r="B912" s="844"/>
      <c r="C912" s="845"/>
      <c r="D912" s="846"/>
      <c r="E912" s="843"/>
      <c r="F912" s="843"/>
      <c r="G912" s="843"/>
      <c r="H912" s="846"/>
      <c r="I912" s="846"/>
      <c r="J912" s="846"/>
      <c r="K912" s="847"/>
      <c r="L912" s="848"/>
      <c r="M912" s="843"/>
      <c r="N912" s="843"/>
      <c r="O912" s="843"/>
      <c r="P912" s="846"/>
      <c r="Q912" s="843"/>
      <c r="R912" s="843"/>
      <c r="S912" s="843"/>
      <c r="T912" s="843"/>
      <c r="U912" s="843"/>
      <c r="V912" s="843"/>
      <c r="W912" s="843"/>
      <c r="X912" s="843"/>
      <c r="Y912" s="843"/>
      <c r="Z912" s="843"/>
    </row>
    <row r="913" spans="1:26" ht="15.75" customHeight="1">
      <c r="A913" s="843"/>
      <c r="B913" s="844"/>
      <c r="C913" s="845"/>
      <c r="D913" s="846"/>
      <c r="E913" s="843"/>
      <c r="F913" s="843"/>
      <c r="G913" s="843"/>
      <c r="H913" s="846"/>
      <c r="I913" s="846"/>
      <c r="J913" s="846"/>
      <c r="K913" s="847"/>
      <c r="L913" s="848"/>
      <c r="M913" s="843"/>
      <c r="N913" s="843"/>
      <c r="O913" s="843"/>
      <c r="P913" s="846"/>
      <c r="Q913" s="843"/>
      <c r="R913" s="843"/>
      <c r="S913" s="843"/>
      <c r="T913" s="843"/>
      <c r="U913" s="843"/>
      <c r="V913" s="843"/>
      <c r="W913" s="843"/>
      <c r="X913" s="843"/>
      <c r="Y913" s="843"/>
      <c r="Z913" s="843"/>
    </row>
    <row r="914" spans="1:26" ht="15.75" customHeight="1">
      <c r="A914" s="843"/>
      <c r="B914" s="844"/>
      <c r="C914" s="845"/>
      <c r="D914" s="846"/>
      <c r="E914" s="843"/>
      <c r="F914" s="843"/>
      <c r="G914" s="843"/>
      <c r="H914" s="846"/>
      <c r="I914" s="846"/>
      <c r="J914" s="846"/>
      <c r="K914" s="847"/>
      <c r="L914" s="848"/>
      <c r="M914" s="843"/>
      <c r="N914" s="843"/>
      <c r="O914" s="843"/>
      <c r="P914" s="846"/>
      <c r="Q914" s="843"/>
      <c r="R914" s="843"/>
      <c r="S914" s="843"/>
      <c r="T914" s="843"/>
      <c r="U914" s="843"/>
      <c r="V914" s="843"/>
      <c r="W914" s="843"/>
      <c r="X914" s="843"/>
      <c r="Y914" s="843"/>
      <c r="Z914" s="843"/>
    </row>
    <row r="915" spans="1:26" ht="15.75" customHeight="1">
      <c r="A915" s="843"/>
      <c r="B915" s="844"/>
      <c r="C915" s="845"/>
      <c r="D915" s="846"/>
      <c r="E915" s="843"/>
      <c r="F915" s="843"/>
      <c r="G915" s="843"/>
      <c r="H915" s="846"/>
      <c r="I915" s="846"/>
      <c r="J915" s="846"/>
      <c r="K915" s="847"/>
      <c r="L915" s="848"/>
      <c r="M915" s="843"/>
      <c r="N915" s="843"/>
      <c r="O915" s="843"/>
      <c r="P915" s="846"/>
      <c r="Q915" s="843"/>
      <c r="R915" s="843"/>
      <c r="S915" s="843"/>
      <c r="T915" s="843"/>
      <c r="U915" s="843"/>
      <c r="V915" s="843"/>
      <c r="W915" s="843"/>
      <c r="X915" s="843"/>
      <c r="Y915" s="843"/>
      <c r="Z915" s="843"/>
    </row>
    <row r="916" spans="1:26" ht="15.75" customHeight="1">
      <c r="A916" s="843"/>
      <c r="B916" s="844"/>
      <c r="C916" s="845"/>
      <c r="D916" s="846"/>
      <c r="E916" s="843"/>
      <c r="F916" s="843"/>
      <c r="G916" s="843"/>
      <c r="H916" s="846"/>
      <c r="I916" s="846"/>
      <c r="J916" s="846"/>
      <c r="K916" s="847"/>
      <c r="L916" s="848"/>
      <c r="M916" s="843"/>
      <c r="N916" s="843"/>
      <c r="O916" s="843"/>
      <c r="P916" s="846"/>
      <c r="Q916" s="843"/>
      <c r="R916" s="843"/>
      <c r="S916" s="843"/>
      <c r="T916" s="843"/>
      <c r="U916" s="843"/>
      <c r="V916" s="843"/>
      <c r="W916" s="843"/>
      <c r="X916" s="843"/>
      <c r="Y916" s="843"/>
      <c r="Z916" s="843"/>
    </row>
    <row r="917" spans="1:26" ht="15.75" customHeight="1">
      <c r="A917" s="843"/>
      <c r="B917" s="844"/>
      <c r="C917" s="845"/>
      <c r="D917" s="846"/>
      <c r="E917" s="843"/>
      <c r="F917" s="843"/>
      <c r="G917" s="843"/>
      <c r="H917" s="846"/>
      <c r="I917" s="846"/>
      <c r="J917" s="846"/>
      <c r="K917" s="847"/>
      <c r="L917" s="848"/>
      <c r="M917" s="843"/>
      <c r="N917" s="843"/>
      <c r="O917" s="843"/>
      <c r="P917" s="846"/>
      <c r="Q917" s="843"/>
      <c r="R917" s="843"/>
      <c r="S917" s="843"/>
      <c r="T917" s="843"/>
      <c r="U917" s="843"/>
      <c r="V917" s="843"/>
      <c r="W917" s="843"/>
      <c r="X917" s="843"/>
      <c r="Y917" s="843"/>
      <c r="Z917" s="843"/>
    </row>
    <row r="918" spans="1:26" ht="15.75" customHeight="1">
      <c r="A918" s="843"/>
      <c r="B918" s="844"/>
      <c r="C918" s="845"/>
      <c r="D918" s="846"/>
      <c r="E918" s="843"/>
      <c r="F918" s="843"/>
      <c r="G918" s="843"/>
      <c r="H918" s="846"/>
      <c r="I918" s="846"/>
      <c r="J918" s="846"/>
      <c r="K918" s="847"/>
      <c r="L918" s="848"/>
      <c r="M918" s="843"/>
      <c r="N918" s="843"/>
      <c r="O918" s="843"/>
      <c r="P918" s="846"/>
      <c r="Q918" s="843"/>
      <c r="R918" s="843"/>
      <c r="S918" s="843"/>
      <c r="T918" s="843"/>
      <c r="U918" s="843"/>
      <c r="V918" s="843"/>
      <c r="W918" s="843"/>
      <c r="X918" s="843"/>
      <c r="Y918" s="843"/>
      <c r="Z918" s="843"/>
    </row>
    <row r="919" spans="1:26" ht="15.75" customHeight="1">
      <c r="A919" s="843"/>
      <c r="B919" s="844"/>
      <c r="C919" s="845"/>
      <c r="D919" s="846"/>
      <c r="E919" s="843"/>
      <c r="F919" s="843"/>
      <c r="G919" s="843"/>
      <c r="H919" s="846"/>
      <c r="I919" s="846"/>
      <c r="J919" s="846"/>
      <c r="K919" s="847"/>
      <c r="L919" s="848"/>
      <c r="M919" s="843"/>
      <c r="N919" s="843"/>
      <c r="O919" s="843"/>
      <c r="P919" s="846"/>
      <c r="Q919" s="843"/>
      <c r="R919" s="843"/>
      <c r="S919" s="843"/>
      <c r="T919" s="843"/>
      <c r="U919" s="843"/>
      <c r="V919" s="843"/>
      <c r="W919" s="843"/>
      <c r="X919" s="843"/>
      <c r="Y919" s="843"/>
      <c r="Z919" s="843"/>
    </row>
    <row r="920" spans="1:26" ht="15.75" customHeight="1">
      <c r="A920" s="843"/>
      <c r="B920" s="844"/>
      <c r="C920" s="845"/>
      <c r="D920" s="846"/>
      <c r="E920" s="843"/>
      <c r="F920" s="843"/>
      <c r="G920" s="843"/>
      <c r="H920" s="846"/>
      <c r="I920" s="846"/>
      <c r="J920" s="846"/>
      <c r="K920" s="847"/>
      <c r="L920" s="848"/>
      <c r="M920" s="843"/>
      <c r="N920" s="843"/>
      <c r="O920" s="843"/>
      <c r="P920" s="846"/>
      <c r="Q920" s="843"/>
      <c r="R920" s="843"/>
      <c r="S920" s="843"/>
      <c r="T920" s="843"/>
      <c r="U920" s="843"/>
      <c r="V920" s="843"/>
      <c r="W920" s="843"/>
      <c r="X920" s="843"/>
      <c r="Y920" s="843"/>
      <c r="Z920" s="843"/>
    </row>
    <row r="921" spans="1:26" ht="15.75" customHeight="1">
      <c r="A921" s="843"/>
      <c r="B921" s="844"/>
      <c r="C921" s="845"/>
      <c r="D921" s="846"/>
      <c r="E921" s="843"/>
      <c r="F921" s="843"/>
      <c r="G921" s="843"/>
      <c r="H921" s="846"/>
      <c r="I921" s="846"/>
      <c r="J921" s="846"/>
      <c r="K921" s="847"/>
      <c r="L921" s="848"/>
      <c r="M921" s="843"/>
      <c r="N921" s="843"/>
      <c r="O921" s="843"/>
      <c r="P921" s="846"/>
      <c r="Q921" s="843"/>
      <c r="R921" s="843"/>
      <c r="S921" s="843"/>
      <c r="T921" s="843"/>
      <c r="U921" s="843"/>
      <c r="V921" s="843"/>
      <c r="W921" s="843"/>
      <c r="X921" s="843"/>
      <c r="Y921" s="843"/>
      <c r="Z921" s="843"/>
    </row>
    <row r="922" spans="1:26" ht="15.75" customHeight="1">
      <c r="A922" s="843"/>
      <c r="B922" s="844"/>
      <c r="C922" s="845"/>
      <c r="D922" s="846"/>
      <c r="E922" s="843"/>
      <c r="F922" s="843"/>
      <c r="G922" s="843"/>
      <c r="H922" s="846"/>
      <c r="I922" s="846"/>
      <c r="J922" s="846"/>
      <c r="K922" s="847"/>
      <c r="L922" s="848"/>
      <c r="M922" s="843"/>
      <c r="N922" s="843"/>
      <c r="O922" s="843"/>
      <c r="P922" s="846"/>
      <c r="Q922" s="843"/>
      <c r="R922" s="843"/>
      <c r="S922" s="843"/>
      <c r="T922" s="843"/>
      <c r="U922" s="843"/>
      <c r="V922" s="843"/>
      <c r="W922" s="843"/>
      <c r="X922" s="843"/>
      <c r="Y922" s="843"/>
      <c r="Z922" s="843"/>
    </row>
    <row r="923" spans="1:26" ht="15.75" customHeight="1">
      <c r="A923" s="843"/>
      <c r="B923" s="844"/>
      <c r="C923" s="845"/>
      <c r="D923" s="846"/>
      <c r="E923" s="843"/>
      <c r="F923" s="843"/>
      <c r="G923" s="843"/>
      <c r="H923" s="846"/>
      <c r="I923" s="846"/>
      <c r="J923" s="846"/>
      <c r="K923" s="847"/>
      <c r="L923" s="848"/>
      <c r="M923" s="843"/>
      <c r="N923" s="843"/>
      <c r="O923" s="843"/>
      <c r="P923" s="846"/>
      <c r="Q923" s="843"/>
      <c r="R923" s="843"/>
      <c r="S923" s="843"/>
      <c r="T923" s="843"/>
      <c r="U923" s="843"/>
      <c r="V923" s="843"/>
      <c r="W923" s="843"/>
      <c r="X923" s="843"/>
      <c r="Y923" s="843"/>
      <c r="Z923" s="843"/>
    </row>
    <row r="924" spans="1:26" ht="15.75" customHeight="1">
      <c r="A924" s="843"/>
      <c r="B924" s="844"/>
      <c r="C924" s="845"/>
      <c r="D924" s="846"/>
      <c r="E924" s="843"/>
      <c r="F924" s="843"/>
      <c r="G924" s="843"/>
      <c r="H924" s="846"/>
      <c r="I924" s="846"/>
      <c r="J924" s="846"/>
      <c r="K924" s="847"/>
      <c r="L924" s="848"/>
      <c r="M924" s="843"/>
      <c r="N924" s="843"/>
      <c r="O924" s="843"/>
      <c r="P924" s="846"/>
      <c r="Q924" s="843"/>
      <c r="R924" s="843"/>
      <c r="S924" s="843"/>
      <c r="T924" s="843"/>
      <c r="U924" s="843"/>
      <c r="V924" s="843"/>
      <c r="W924" s="843"/>
      <c r="X924" s="843"/>
      <c r="Y924" s="843"/>
      <c r="Z924" s="843"/>
    </row>
    <row r="925" spans="1:26" ht="15.75" customHeight="1">
      <c r="A925" s="843"/>
      <c r="B925" s="844"/>
      <c r="C925" s="845"/>
      <c r="D925" s="846"/>
      <c r="E925" s="843"/>
      <c r="F925" s="843"/>
      <c r="G925" s="843"/>
      <c r="H925" s="846"/>
      <c r="I925" s="846"/>
      <c r="J925" s="846"/>
      <c r="K925" s="847"/>
      <c r="L925" s="848"/>
      <c r="M925" s="843"/>
      <c r="N925" s="843"/>
      <c r="O925" s="843"/>
      <c r="P925" s="846"/>
      <c r="Q925" s="843"/>
      <c r="R925" s="843"/>
      <c r="S925" s="843"/>
      <c r="T925" s="843"/>
      <c r="U925" s="843"/>
      <c r="V925" s="843"/>
      <c r="W925" s="843"/>
      <c r="X925" s="843"/>
      <c r="Y925" s="843"/>
      <c r="Z925" s="843"/>
    </row>
    <row r="926" spans="1:26" ht="15.75" customHeight="1">
      <c r="A926" s="843"/>
      <c r="B926" s="844"/>
      <c r="C926" s="845"/>
      <c r="D926" s="846"/>
      <c r="E926" s="843"/>
      <c r="F926" s="843"/>
      <c r="G926" s="843"/>
      <c r="H926" s="846"/>
      <c r="I926" s="846"/>
      <c r="J926" s="846"/>
      <c r="K926" s="847"/>
      <c r="L926" s="848"/>
      <c r="M926" s="843"/>
      <c r="N926" s="843"/>
      <c r="O926" s="843"/>
      <c r="P926" s="846"/>
      <c r="Q926" s="843"/>
      <c r="R926" s="843"/>
      <c r="S926" s="843"/>
      <c r="T926" s="843"/>
      <c r="U926" s="843"/>
      <c r="V926" s="843"/>
      <c r="W926" s="843"/>
      <c r="X926" s="843"/>
      <c r="Y926" s="843"/>
      <c r="Z926" s="843"/>
    </row>
    <row r="927" spans="1:26" ht="15.75" customHeight="1">
      <c r="A927" s="843"/>
      <c r="B927" s="844"/>
      <c r="C927" s="845"/>
      <c r="D927" s="846"/>
      <c r="E927" s="843"/>
      <c r="F927" s="843"/>
      <c r="G927" s="843"/>
      <c r="H927" s="846"/>
      <c r="I927" s="846"/>
      <c r="J927" s="846"/>
      <c r="K927" s="847"/>
      <c r="L927" s="848"/>
      <c r="M927" s="843"/>
      <c r="N927" s="843"/>
      <c r="O927" s="843"/>
      <c r="P927" s="846"/>
      <c r="Q927" s="843"/>
      <c r="R927" s="843"/>
      <c r="S927" s="843"/>
      <c r="T927" s="843"/>
      <c r="U927" s="843"/>
      <c r="V927" s="843"/>
      <c r="W927" s="843"/>
      <c r="X927" s="843"/>
      <c r="Y927" s="843"/>
      <c r="Z927" s="843"/>
    </row>
    <row r="928" spans="1:26" ht="15.75" customHeight="1">
      <c r="A928" s="843"/>
      <c r="B928" s="844"/>
      <c r="C928" s="845"/>
      <c r="D928" s="846"/>
      <c r="E928" s="843"/>
      <c r="F928" s="843"/>
      <c r="G928" s="843"/>
      <c r="H928" s="846"/>
      <c r="I928" s="846"/>
      <c r="J928" s="846"/>
      <c r="K928" s="847"/>
      <c r="L928" s="848"/>
      <c r="M928" s="843"/>
      <c r="N928" s="843"/>
      <c r="O928" s="843"/>
      <c r="P928" s="846"/>
      <c r="Q928" s="843"/>
      <c r="R928" s="843"/>
      <c r="S928" s="843"/>
      <c r="T928" s="843"/>
      <c r="U928" s="843"/>
      <c r="V928" s="843"/>
      <c r="W928" s="843"/>
      <c r="X928" s="843"/>
      <c r="Y928" s="843"/>
      <c r="Z928" s="843"/>
    </row>
    <row r="929" spans="1:26" ht="15.75" customHeight="1">
      <c r="A929" s="843"/>
      <c r="B929" s="844"/>
      <c r="C929" s="845"/>
      <c r="D929" s="846"/>
      <c r="E929" s="843"/>
      <c r="F929" s="843"/>
      <c r="G929" s="843"/>
      <c r="H929" s="846"/>
      <c r="I929" s="846"/>
      <c r="J929" s="846"/>
      <c r="K929" s="847"/>
      <c r="L929" s="848"/>
      <c r="M929" s="843"/>
      <c r="N929" s="843"/>
      <c r="O929" s="843"/>
      <c r="P929" s="846"/>
      <c r="Q929" s="843"/>
      <c r="R929" s="843"/>
      <c r="S929" s="843"/>
      <c r="T929" s="843"/>
      <c r="U929" s="843"/>
      <c r="V929" s="843"/>
      <c r="W929" s="843"/>
      <c r="X929" s="843"/>
      <c r="Y929" s="843"/>
      <c r="Z929" s="843"/>
    </row>
    <row r="930" spans="1:26" ht="15.75" customHeight="1">
      <c r="A930" s="843"/>
      <c r="B930" s="844"/>
      <c r="C930" s="845"/>
      <c r="D930" s="846"/>
      <c r="E930" s="843"/>
      <c r="F930" s="843"/>
      <c r="G930" s="843"/>
      <c r="H930" s="846"/>
      <c r="I930" s="846"/>
      <c r="J930" s="846"/>
      <c r="K930" s="847"/>
      <c r="L930" s="848"/>
      <c r="M930" s="843"/>
      <c r="N930" s="843"/>
      <c r="O930" s="843"/>
      <c r="P930" s="846"/>
      <c r="Q930" s="843"/>
      <c r="R930" s="843"/>
      <c r="S930" s="843"/>
      <c r="T930" s="843"/>
      <c r="U930" s="843"/>
      <c r="V930" s="843"/>
      <c r="W930" s="843"/>
      <c r="X930" s="843"/>
      <c r="Y930" s="843"/>
      <c r="Z930" s="843"/>
    </row>
    <row r="931" spans="1:26" ht="15.75" customHeight="1">
      <c r="A931" s="843"/>
      <c r="B931" s="844"/>
      <c r="C931" s="845"/>
      <c r="D931" s="846"/>
      <c r="E931" s="843"/>
      <c r="F931" s="843"/>
      <c r="G931" s="843"/>
      <c r="H931" s="846"/>
      <c r="I931" s="846"/>
      <c r="J931" s="846"/>
      <c r="K931" s="847"/>
      <c r="L931" s="848"/>
      <c r="M931" s="843"/>
      <c r="N931" s="843"/>
      <c r="O931" s="843"/>
      <c r="P931" s="846"/>
      <c r="Q931" s="843"/>
      <c r="R931" s="843"/>
      <c r="S931" s="843"/>
      <c r="T931" s="843"/>
      <c r="U931" s="843"/>
      <c r="V931" s="843"/>
      <c r="W931" s="843"/>
      <c r="X931" s="843"/>
      <c r="Y931" s="843"/>
      <c r="Z931" s="843"/>
    </row>
    <row r="932" spans="1:26" ht="15.75" customHeight="1">
      <c r="A932" s="843"/>
      <c r="B932" s="844"/>
      <c r="C932" s="845"/>
      <c r="D932" s="846"/>
      <c r="E932" s="843"/>
      <c r="F932" s="843"/>
      <c r="G932" s="843"/>
      <c r="H932" s="846"/>
      <c r="I932" s="846"/>
      <c r="J932" s="846"/>
      <c r="K932" s="847"/>
      <c r="L932" s="848"/>
      <c r="M932" s="843"/>
      <c r="N932" s="843"/>
      <c r="O932" s="843"/>
      <c r="P932" s="846"/>
      <c r="Q932" s="843"/>
      <c r="R932" s="843"/>
      <c r="S932" s="843"/>
      <c r="T932" s="843"/>
      <c r="U932" s="843"/>
      <c r="V932" s="843"/>
      <c r="W932" s="843"/>
      <c r="X932" s="843"/>
      <c r="Y932" s="843"/>
      <c r="Z932" s="843"/>
    </row>
    <row r="933" spans="1:26" ht="15.75" customHeight="1">
      <c r="A933" s="843"/>
      <c r="B933" s="844"/>
      <c r="C933" s="845"/>
      <c r="D933" s="846"/>
      <c r="E933" s="843"/>
      <c r="F933" s="843"/>
      <c r="G933" s="843"/>
      <c r="H933" s="846"/>
      <c r="I933" s="846"/>
      <c r="J933" s="846"/>
      <c r="K933" s="847"/>
      <c r="L933" s="848"/>
      <c r="M933" s="843"/>
      <c r="N933" s="843"/>
      <c r="O933" s="843"/>
      <c r="P933" s="846"/>
      <c r="Q933" s="843"/>
      <c r="R933" s="843"/>
      <c r="S933" s="843"/>
      <c r="T933" s="843"/>
      <c r="U933" s="843"/>
      <c r="V933" s="843"/>
      <c r="W933" s="843"/>
      <c r="X933" s="843"/>
      <c r="Y933" s="843"/>
      <c r="Z933" s="843"/>
    </row>
    <row r="934" spans="1:26" ht="15.75" customHeight="1">
      <c r="A934" s="843"/>
      <c r="B934" s="844"/>
      <c r="C934" s="845"/>
      <c r="D934" s="846"/>
      <c r="E934" s="843"/>
      <c r="F934" s="843"/>
      <c r="G934" s="843"/>
      <c r="H934" s="846"/>
      <c r="I934" s="846"/>
      <c r="J934" s="846"/>
      <c r="K934" s="847"/>
      <c r="L934" s="848"/>
      <c r="M934" s="843"/>
      <c r="N934" s="843"/>
      <c r="O934" s="843"/>
      <c r="P934" s="846"/>
      <c r="Q934" s="843"/>
      <c r="R934" s="843"/>
      <c r="S934" s="843"/>
      <c r="T934" s="843"/>
      <c r="U934" s="843"/>
      <c r="V934" s="843"/>
      <c r="W934" s="843"/>
      <c r="X934" s="843"/>
      <c r="Y934" s="843"/>
      <c r="Z934" s="843"/>
    </row>
    <row r="935" spans="1:26" ht="15.75" customHeight="1">
      <c r="A935" s="843"/>
      <c r="B935" s="844"/>
      <c r="C935" s="845"/>
      <c r="D935" s="846"/>
      <c r="E935" s="843"/>
      <c r="F935" s="843"/>
      <c r="G935" s="843"/>
      <c r="H935" s="846"/>
      <c r="I935" s="846"/>
      <c r="J935" s="846"/>
      <c r="K935" s="847"/>
      <c r="L935" s="848"/>
      <c r="M935" s="843"/>
      <c r="N935" s="843"/>
      <c r="O935" s="843"/>
      <c r="P935" s="846"/>
      <c r="Q935" s="843"/>
      <c r="R935" s="843"/>
      <c r="S935" s="843"/>
      <c r="T935" s="843"/>
      <c r="U935" s="843"/>
      <c r="V935" s="843"/>
      <c r="W935" s="843"/>
      <c r="X935" s="843"/>
      <c r="Y935" s="843"/>
      <c r="Z935" s="843"/>
    </row>
    <row r="936" spans="1:26" ht="15.75" customHeight="1">
      <c r="A936" s="843"/>
      <c r="B936" s="844"/>
      <c r="C936" s="845"/>
      <c r="D936" s="846"/>
      <c r="E936" s="843"/>
      <c r="F936" s="843"/>
      <c r="G936" s="843"/>
      <c r="H936" s="846"/>
      <c r="I936" s="846"/>
      <c r="J936" s="846"/>
      <c r="K936" s="847"/>
      <c r="L936" s="848"/>
      <c r="M936" s="843"/>
      <c r="N936" s="843"/>
      <c r="O936" s="843"/>
      <c r="P936" s="846"/>
      <c r="Q936" s="843"/>
      <c r="R936" s="843"/>
      <c r="S936" s="843"/>
      <c r="T936" s="843"/>
      <c r="U936" s="843"/>
      <c r="V936" s="843"/>
      <c r="W936" s="843"/>
      <c r="X936" s="843"/>
      <c r="Y936" s="843"/>
      <c r="Z936" s="843"/>
    </row>
    <row r="937" spans="1:26" ht="15.75" customHeight="1">
      <c r="A937" s="843"/>
      <c r="B937" s="844"/>
      <c r="C937" s="845"/>
      <c r="D937" s="846"/>
      <c r="E937" s="843"/>
      <c r="F937" s="843"/>
      <c r="G937" s="843"/>
      <c r="H937" s="846"/>
      <c r="I937" s="846"/>
      <c r="J937" s="846"/>
      <c r="K937" s="847"/>
      <c r="L937" s="848"/>
      <c r="M937" s="843"/>
      <c r="N937" s="843"/>
      <c r="O937" s="843"/>
      <c r="P937" s="846"/>
      <c r="Q937" s="843"/>
      <c r="R937" s="843"/>
      <c r="S937" s="843"/>
      <c r="T937" s="843"/>
      <c r="U937" s="843"/>
      <c r="V937" s="843"/>
      <c r="W937" s="843"/>
      <c r="X937" s="843"/>
      <c r="Y937" s="843"/>
      <c r="Z937" s="843"/>
    </row>
    <row r="938" spans="1:26" ht="15.75" customHeight="1">
      <c r="A938" s="843"/>
      <c r="B938" s="844"/>
      <c r="C938" s="845"/>
      <c r="D938" s="846"/>
      <c r="E938" s="843"/>
      <c r="F938" s="843"/>
      <c r="G938" s="843"/>
      <c r="H938" s="846"/>
      <c r="I938" s="846"/>
      <c r="J938" s="846"/>
      <c r="K938" s="847"/>
      <c r="L938" s="848"/>
      <c r="M938" s="843"/>
      <c r="N938" s="843"/>
      <c r="O938" s="843"/>
      <c r="P938" s="846"/>
      <c r="Q938" s="843"/>
      <c r="R938" s="843"/>
      <c r="S938" s="843"/>
      <c r="T938" s="843"/>
      <c r="U938" s="843"/>
      <c r="V938" s="843"/>
      <c r="W938" s="843"/>
      <c r="X938" s="843"/>
      <c r="Y938" s="843"/>
      <c r="Z938" s="843"/>
    </row>
    <row r="939" spans="1:26" ht="15.75" customHeight="1">
      <c r="A939" s="843"/>
      <c r="B939" s="844"/>
      <c r="C939" s="845"/>
      <c r="D939" s="846"/>
      <c r="E939" s="843"/>
      <c r="F939" s="843"/>
      <c r="G939" s="843"/>
      <c r="H939" s="846"/>
      <c r="I939" s="846"/>
      <c r="J939" s="846"/>
      <c r="K939" s="847"/>
      <c r="L939" s="848"/>
      <c r="M939" s="843"/>
      <c r="N939" s="843"/>
      <c r="O939" s="843"/>
      <c r="P939" s="846"/>
      <c r="Q939" s="843"/>
      <c r="R939" s="843"/>
      <c r="S939" s="843"/>
      <c r="T939" s="843"/>
      <c r="U939" s="843"/>
      <c r="V939" s="843"/>
      <c r="W939" s="843"/>
      <c r="X939" s="843"/>
      <c r="Y939" s="843"/>
      <c r="Z939" s="843"/>
    </row>
    <row r="940" spans="1:26" ht="15.75" customHeight="1">
      <c r="A940" s="843"/>
      <c r="B940" s="844"/>
      <c r="C940" s="845"/>
      <c r="D940" s="846"/>
      <c r="E940" s="843"/>
      <c r="F940" s="843"/>
      <c r="G940" s="843"/>
      <c r="H940" s="846"/>
      <c r="I940" s="846"/>
      <c r="J940" s="846"/>
      <c r="K940" s="847"/>
      <c r="L940" s="848"/>
      <c r="M940" s="843"/>
      <c r="N940" s="843"/>
      <c r="O940" s="843"/>
      <c r="P940" s="846"/>
      <c r="Q940" s="843"/>
      <c r="R940" s="843"/>
      <c r="S940" s="843"/>
      <c r="T940" s="843"/>
      <c r="U940" s="843"/>
      <c r="V940" s="843"/>
      <c r="W940" s="843"/>
      <c r="X940" s="843"/>
      <c r="Y940" s="843"/>
      <c r="Z940" s="843"/>
    </row>
    <row r="941" spans="1:26" ht="15.75" customHeight="1">
      <c r="A941" s="843"/>
      <c r="B941" s="844"/>
      <c r="C941" s="845"/>
      <c r="D941" s="846"/>
      <c r="E941" s="843"/>
      <c r="F941" s="843"/>
      <c r="G941" s="843"/>
      <c r="H941" s="846"/>
      <c r="I941" s="846"/>
      <c r="J941" s="846"/>
      <c r="K941" s="847"/>
      <c r="L941" s="848"/>
      <c r="M941" s="843"/>
      <c r="N941" s="843"/>
      <c r="O941" s="843"/>
      <c r="P941" s="846"/>
      <c r="Q941" s="843"/>
      <c r="R941" s="843"/>
      <c r="S941" s="843"/>
      <c r="T941" s="843"/>
      <c r="U941" s="843"/>
      <c r="V941" s="843"/>
      <c r="W941" s="843"/>
      <c r="X941" s="843"/>
      <c r="Y941" s="843"/>
      <c r="Z941" s="843"/>
    </row>
    <row r="942" spans="1:26" ht="15.75" customHeight="1">
      <c r="A942" s="843"/>
      <c r="B942" s="844"/>
      <c r="C942" s="845"/>
      <c r="D942" s="846"/>
      <c r="E942" s="843"/>
      <c r="F942" s="843"/>
      <c r="G942" s="843"/>
      <c r="H942" s="846"/>
      <c r="I942" s="846"/>
      <c r="J942" s="846"/>
      <c r="K942" s="847"/>
      <c r="L942" s="848"/>
      <c r="M942" s="843"/>
      <c r="N942" s="843"/>
      <c r="O942" s="843"/>
      <c r="P942" s="846"/>
      <c r="Q942" s="843"/>
      <c r="R942" s="843"/>
      <c r="S942" s="843"/>
      <c r="T942" s="843"/>
      <c r="U942" s="843"/>
      <c r="V942" s="843"/>
      <c r="W942" s="843"/>
      <c r="X942" s="843"/>
      <c r="Y942" s="843"/>
      <c r="Z942" s="843"/>
    </row>
    <row r="943" spans="1:26" ht="15.75" customHeight="1">
      <c r="A943" s="843"/>
      <c r="B943" s="844"/>
      <c r="C943" s="845"/>
      <c r="D943" s="846"/>
      <c r="E943" s="843"/>
      <c r="F943" s="843"/>
      <c r="G943" s="843"/>
      <c r="H943" s="846"/>
      <c r="I943" s="846"/>
      <c r="J943" s="846"/>
      <c r="K943" s="847"/>
      <c r="L943" s="848"/>
      <c r="M943" s="843"/>
      <c r="N943" s="843"/>
      <c r="O943" s="843"/>
      <c r="P943" s="846"/>
      <c r="Q943" s="843"/>
      <c r="R943" s="843"/>
      <c r="S943" s="843"/>
      <c r="T943" s="843"/>
      <c r="U943" s="843"/>
      <c r="V943" s="843"/>
      <c r="W943" s="843"/>
      <c r="X943" s="843"/>
      <c r="Y943" s="843"/>
      <c r="Z943" s="843"/>
    </row>
    <row r="944" spans="1:26" ht="15.75" customHeight="1">
      <c r="A944" s="843"/>
      <c r="B944" s="844"/>
      <c r="C944" s="845"/>
      <c r="D944" s="846"/>
      <c r="E944" s="843"/>
      <c r="F944" s="843"/>
      <c r="G944" s="843"/>
      <c r="H944" s="846"/>
      <c r="I944" s="846"/>
      <c r="J944" s="846"/>
      <c r="K944" s="847"/>
      <c r="L944" s="848"/>
      <c r="M944" s="843"/>
      <c r="N944" s="843"/>
      <c r="O944" s="843"/>
      <c r="P944" s="846"/>
      <c r="Q944" s="843"/>
      <c r="R944" s="843"/>
      <c r="S944" s="843"/>
      <c r="T944" s="843"/>
      <c r="U944" s="843"/>
      <c r="V944" s="843"/>
      <c r="W944" s="843"/>
      <c r="X944" s="843"/>
      <c r="Y944" s="843"/>
      <c r="Z944" s="843"/>
    </row>
    <row r="945" spans="1:26" ht="15.75" customHeight="1">
      <c r="A945" s="843"/>
      <c r="B945" s="844"/>
      <c r="C945" s="845"/>
      <c r="D945" s="846"/>
      <c r="E945" s="843"/>
      <c r="F945" s="843"/>
      <c r="G945" s="843"/>
      <c r="H945" s="846"/>
      <c r="I945" s="846"/>
      <c r="J945" s="846"/>
      <c r="K945" s="847"/>
      <c r="L945" s="848"/>
      <c r="M945" s="843"/>
      <c r="N945" s="843"/>
      <c r="O945" s="843"/>
      <c r="P945" s="846"/>
      <c r="Q945" s="843"/>
      <c r="R945" s="843"/>
      <c r="S945" s="843"/>
      <c r="T945" s="843"/>
      <c r="U945" s="843"/>
      <c r="V945" s="843"/>
      <c r="W945" s="843"/>
      <c r="X945" s="843"/>
      <c r="Y945" s="843"/>
      <c r="Z945" s="843"/>
    </row>
    <row r="946" spans="1:26" ht="15.75" customHeight="1">
      <c r="A946" s="843"/>
      <c r="B946" s="844"/>
      <c r="C946" s="845"/>
      <c r="D946" s="846"/>
      <c r="E946" s="843"/>
      <c r="F946" s="843"/>
      <c r="G946" s="843"/>
      <c r="H946" s="846"/>
      <c r="I946" s="846"/>
      <c r="J946" s="846"/>
      <c r="K946" s="847"/>
      <c r="L946" s="848"/>
      <c r="M946" s="843"/>
      <c r="N946" s="843"/>
      <c r="O946" s="843"/>
      <c r="P946" s="846"/>
      <c r="Q946" s="843"/>
      <c r="R946" s="843"/>
      <c r="S946" s="843"/>
      <c r="T946" s="843"/>
      <c r="U946" s="843"/>
      <c r="V946" s="843"/>
      <c r="W946" s="843"/>
      <c r="X946" s="843"/>
      <c r="Y946" s="843"/>
      <c r="Z946" s="843"/>
    </row>
    <row r="947" spans="1:26" ht="15.75" customHeight="1">
      <c r="A947" s="843"/>
      <c r="B947" s="844"/>
      <c r="C947" s="845"/>
      <c r="D947" s="846"/>
      <c r="E947" s="843"/>
      <c r="F947" s="843"/>
      <c r="G947" s="843"/>
      <c r="H947" s="846"/>
      <c r="I947" s="846"/>
      <c r="J947" s="846"/>
      <c r="K947" s="847"/>
      <c r="L947" s="848"/>
      <c r="M947" s="843"/>
      <c r="N947" s="843"/>
      <c r="O947" s="843"/>
      <c r="P947" s="846"/>
      <c r="Q947" s="843"/>
      <c r="R947" s="843"/>
      <c r="S947" s="843"/>
      <c r="T947" s="843"/>
      <c r="U947" s="843"/>
      <c r="V947" s="843"/>
      <c r="W947" s="843"/>
      <c r="X947" s="843"/>
      <c r="Y947" s="843"/>
      <c r="Z947" s="843"/>
    </row>
    <row r="948" spans="1:26" ht="15.75" customHeight="1">
      <c r="A948" s="843"/>
      <c r="B948" s="844"/>
      <c r="C948" s="845"/>
      <c r="D948" s="846"/>
      <c r="E948" s="843"/>
      <c r="F948" s="843"/>
      <c r="G948" s="843"/>
      <c r="H948" s="846"/>
      <c r="I948" s="846"/>
      <c r="J948" s="846"/>
      <c r="K948" s="847"/>
      <c r="L948" s="848"/>
      <c r="M948" s="843"/>
      <c r="N948" s="843"/>
      <c r="O948" s="843"/>
      <c r="P948" s="846"/>
      <c r="Q948" s="843"/>
      <c r="R948" s="843"/>
      <c r="S948" s="843"/>
      <c r="T948" s="843"/>
      <c r="U948" s="843"/>
      <c r="V948" s="843"/>
      <c r="W948" s="843"/>
      <c r="X948" s="843"/>
      <c r="Y948" s="843"/>
      <c r="Z948" s="843"/>
    </row>
    <row r="949" spans="1:26" ht="15.75" customHeight="1">
      <c r="A949" s="843"/>
      <c r="B949" s="844"/>
      <c r="C949" s="845"/>
      <c r="D949" s="846"/>
      <c r="E949" s="843"/>
      <c r="F949" s="843"/>
      <c r="G949" s="843"/>
      <c r="H949" s="846"/>
      <c r="I949" s="846"/>
      <c r="J949" s="846"/>
      <c r="K949" s="847"/>
      <c r="L949" s="848"/>
      <c r="M949" s="843"/>
      <c r="N949" s="843"/>
      <c r="O949" s="843"/>
      <c r="P949" s="846"/>
      <c r="Q949" s="843"/>
      <c r="R949" s="843"/>
      <c r="S949" s="843"/>
      <c r="T949" s="843"/>
      <c r="U949" s="843"/>
      <c r="V949" s="843"/>
      <c r="W949" s="843"/>
      <c r="X949" s="843"/>
      <c r="Y949" s="843"/>
      <c r="Z949" s="843"/>
    </row>
    <row r="950" spans="1:26" ht="15.75" customHeight="1">
      <c r="A950" s="843"/>
      <c r="B950" s="844"/>
      <c r="C950" s="845"/>
      <c r="D950" s="846"/>
      <c r="E950" s="843"/>
      <c r="F950" s="843"/>
      <c r="G950" s="843"/>
      <c r="H950" s="846"/>
      <c r="I950" s="846"/>
      <c r="J950" s="846"/>
      <c r="K950" s="847"/>
      <c r="L950" s="848"/>
      <c r="M950" s="843"/>
      <c r="N950" s="843"/>
      <c r="O950" s="843"/>
      <c r="P950" s="846"/>
      <c r="Q950" s="843"/>
      <c r="R950" s="843"/>
      <c r="S950" s="843"/>
      <c r="T950" s="843"/>
      <c r="U950" s="843"/>
      <c r="V950" s="843"/>
      <c r="W950" s="843"/>
      <c r="X950" s="843"/>
      <c r="Y950" s="843"/>
      <c r="Z950" s="843"/>
    </row>
    <row r="951" spans="1:26" ht="15.75" customHeight="1">
      <c r="A951" s="843"/>
      <c r="B951" s="844"/>
      <c r="C951" s="845"/>
      <c r="D951" s="846"/>
      <c r="E951" s="843"/>
      <c r="F951" s="843"/>
      <c r="G951" s="843"/>
      <c r="H951" s="846"/>
      <c r="I951" s="846"/>
      <c r="J951" s="846"/>
      <c r="K951" s="847"/>
      <c r="L951" s="848"/>
      <c r="M951" s="843"/>
      <c r="N951" s="843"/>
      <c r="O951" s="843"/>
      <c r="P951" s="846"/>
      <c r="Q951" s="843"/>
      <c r="R951" s="843"/>
      <c r="S951" s="843"/>
      <c r="T951" s="843"/>
      <c r="U951" s="843"/>
      <c r="V951" s="843"/>
      <c r="W951" s="843"/>
      <c r="X951" s="843"/>
      <c r="Y951" s="843"/>
      <c r="Z951" s="843"/>
    </row>
    <row r="952" spans="1:26" ht="15.75" customHeight="1">
      <c r="A952" s="843"/>
      <c r="B952" s="844"/>
      <c r="C952" s="845"/>
      <c r="D952" s="846"/>
      <c r="E952" s="843"/>
      <c r="F952" s="843"/>
      <c r="G952" s="843"/>
      <c r="H952" s="846"/>
      <c r="I952" s="846"/>
      <c r="J952" s="846"/>
      <c r="K952" s="847"/>
      <c r="L952" s="848"/>
      <c r="M952" s="843"/>
      <c r="N952" s="843"/>
      <c r="O952" s="843"/>
      <c r="P952" s="846"/>
      <c r="Q952" s="843"/>
      <c r="R952" s="843"/>
      <c r="S952" s="843"/>
      <c r="T952" s="843"/>
      <c r="U952" s="843"/>
      <c r="V952" s="843"/>
      <c r="W952" s="843"/>
      <c r="X952" s="843"/>
      <c r="Y952" s="843"/>
      <c r="Z952" s="843"/>
    </row>
    <row r="953" spans="1:26" ht="15.75" customHeight="1">
      <c r="A953" s="843"/>
      <c r="B953" s="844"/>
      <c r="C953" s="845"/>
      <c r="D953" s="846"/>
      <c r="E953" s="843"/>
      <c r="F953" s="843"/>
      <c r="G953" s="843"/>
      <c r="H953" s="846"/>
      <c r="I953" s="846"/>
      <c r="J953" s="846"/>
      <c r="K953" s="847"/>
      <c r="L953" s="848"/>
      <c r="M953" s="843"/>
      <c r="N953" s="843"/>
      <c r="O953" s="843"/>
      <c r="P953" s="846"/>
      <c r="Q953" s="843"/>
      <c r="R953" s="843"/>
      <c r="S953" s="843"/>
      <c r="T953" s="843"/>
      <c r="U953" s="843"/>
      <c r="V953" s="843"/>
      <c r="W953" s="843"/>
      <c r="X953" s="843"/>
      <c r="Y953" s="843"/>
      <c r="Z953" s="843"/>
    </row>
    <row r="954" spans="1:26" ht="15.75" customHeight="1">
      <c r="A954" s="843"/>
      <c r="B954" s="844"/>
      <c r="C954" s="845"/>
      <c r="D954" s="846"/>
      <c r="E954" s="843"/>
      <c r="F954" s="843"/>
      <c r="G954" s="843"/>
      <c r="H954" s="846"/>
      <c r="I954" s="846"/>
      <c r="J954" s="846"/>
      <c r="K954" s="847"/>
      <c r="L954" s="848"/>
      <c r="M954" s="843"/>
      <c r="N954" s="843"/>
      <c r="O954" s="843"/>
      <c r="P954" s="846"/>
      <c r="Q954" s="843"/>
      <c r="R954" s="843"/>
      <c r="S954" s="843"/>
      <c r="T954" s="843"/>
      <c r="U954" s="843"/>
      <c r="V954" s="843"/>
      <c r="W954" s="843"/>
      <c r="X954" s="843"/>
      <c r="Y954" s="843"/>
      <c r="Z954" s="843"/>
    </row>
    <row r="955" spans="1:26" ht="15.75" customHeight="1">
      <c r="A955" s="843"/>
      <c r="B955" s="844"/>
      <c r="C955" s="845"/>
      <c r="D955" s="846"/>
      <c r="E955" s="843"/>
      <c r="F955" s="843"/>
      <c r="G955" s="843"/>
      <c r="H955" s="846"/>
      <c r="I955" s="846"/>
      <c r="J955" s="846"/>
      <c r="K955" s="847"/>
      <c r="L955" s="848"/>
      <c r="M955" s="843"/>
      <c r="N955" s="843"/>
      <c r="O955" s="843"/>
      <c r="P955" s="846"/>
      <c r="Q955" s="843"/>
      <c r="R955" s="843"/>
      <c r="S955" s="843"/>
      <c r="T955" s="843"/>
      <c r="U955" s="843"/>
      <c r="V955" s="843"/>
      <c r="W955" s="843"/>
      <c r="X955" s="843"/>
      <c r="Y955" s="843"/>
      <c r="Z955" s="843"/>
    </row>
    <row r="956" spans="1:26" ht="15.75" customHeight="1">
      <c r="A956" s="843"/>
      <c r="B956" s="844"/>
      <c r="C956" s="845"/>
      <c r="D956" s="846"/>
      <c r="E956" s="843"/>
      <c r="F956" s="843"/>
      <c r="G956" s="843"/>
      <c r="H956" s="846"/>
      <c r="I956" s="846"/>
      <c r="J956" s="846"/>
      <c r="K956" s="847"/>
      <c r="L956" s="848"/>
      <c r="M956" s="843"/>
      <c r="N956" s="843"/>
      <c r="O956" s="843"/>
      <c r="P956" s="846"/>
      <c r="Q956" s="843"/>
      <c r="R956" s="843"/>
      <c r="S956" s="843"/>
      <c r="T956" s="843"/>
      <c r="U956" s="843"/>
      <c r="V956" s="843"/>
      <c r="W956" s="843"/>
      <c r="X956" s="843"/>
      <c r="Y956" s="843"/>
      <c r="Z956" s="843"/>
    </row>
    <row r="957" spans="1:26" ht="15.75" customHeight="1">
      <c r="A957" s="843"/>
      <c r="B957" s="844"/>
      <c r="C957" s="845"/>
      <c r="D957" s="846"/>
      <c r="E957" s="843"/>
      <c r="F957" s="843"/>
      <c r="G957" s="843"/>
      <c r="H957" s="846"/>
      <c r="I957" s="846"/>
      <c r="J957" s="846"/>
      <c r="K957" s="847"/>
      <c r="L957" s="848"/>
      <c r="M957" s="843"/>
      <c r="N957" s="843"/>
      <c r="O957" s="843"/>
      <c r="P957" s="846"/>
      <c r="Q957" s="843"/>
      <c r="R957" s="843"/>
      <c r="S957" s="843"/>
      <c r="T957" s="843"/>
      <c r="U957" s="843"/>
      <c r="V957" s="843"/>
      <c r="W957" s="843"/>
      <c r="X957" s="843"/>
      <c r="Y957" s="843"/>
      <c r="Z957" s="843"/>
    </row>
    <row r="958" spans="1:26" ht="15.75" customHeight="1">
      <c r="A958" s="843"/>
      <c r="B958" s="844"/>
      <c r="C958" s="845"/>
      <c r="D958" s="846"/>
      <c r="E958" s="843"/>
      <c r="F958" s="843"/>
      <c r="G958" s="843"/>
      <c r="H958" s="846"/>
      <c r="I958" s="846"/>
      <c r="J958" s="846"/>
      <c r="K958" s="847"/>
      <c r="L958" s="848"/>
      <c r="M958" s="843"/>
      <c r="N958" s="843"/>
      <c r="O958" s="843"/>
      <c r="P958" s="846"/>
      <c r="Q958" s="843"/>
      <c r="R958" s="843"/>
      <c r="S958" s="843"/>
      <c r="T958" s="843"/>
      <c r="U958" s="843"/>
      <c r="V958" s="843"/>
      <c r="W958" s="843"/>
      <c r="X958" s="843"/>
      <c r="Y958" s="843"/>
      <c r="Z958" s="843"/>
    </row>
    <row r="959" spans="1:26" ht="15.75" customHeight="1">
      <c r="A959" s="843"/>
      <c r="B959" s="844"/>
      <c r="C959" s="845"/>
      <c r="D959" s="846"/>
      <c r="E959" s="843"/>
      <c r="F959" s="843"/>
      <c r="G959" s="843"/>
      <c r="H959" s="846"/>
      <c r="I959" s="846"/>
      <c r="J959" s="846"/>
      <c r="K959" s="847"/>
      <c r="L959" s="848"/>
      <c r="M959" s="843"/>
      <c r="N959" s="843"/>
      <c r="O959" s="843"/>
      <c r="P959" s="846"/>
      <c r="Q959" s="843"/>
      <c r="R959" s="843"/>
      <c r="S959" s="843"/>
      <c r="T959" s="843"/>
      <c r="U959" s="843"/>
      <c r="V959" s="843"/>
      <c r="W959" s="843"/>
      <c r="X959" s="843"/>
      <c r="Y959" s="843"/>
      <c r="Z959" s="843"/>
    </row>
    <row r="960" spans="1:26" ht="15.75" customHeight="1">
      <c r="A960" s="843"/>
      <c r="B960" s="844"/>
      <c r="C960" s="845"/>
      <c r="D960" s="846"/>
      <c r="E960" s="843"/>
      <c r="F960" s="843"/>
      <c r="G960" s="843"/>
      <c r="H960" s="846"/>
      <c r="I960" s="846"/>
      <c r="J960" s="846"/>
      <c r="K960" s="847"/>
      <c r="L960" s="848"/>
      <c r="M960" s="843"/>
      <c r="N960" s="843"/>
      <c r="O960" s="843"/>
      <c r="P960" s="846"/>
      <c r="Q960" s="843"/>
      <c r="R960" s="843"/>
      <c r="S960" s="843"/>
      <c r="T960" s="843"/>
      <c r="U960" s="843"/>
      <c r="V960" s="843"/>
      <c r="W960" s="843"/>
      <c r="X960" s="843"/>
      <c r="Y960" s="843"/>
      <c r="Z960" s="843"/>
    </row>
    <row r="961" spans="1:26" ht="15.75" customHeight="1">
      <c r="A961" s="843"/>
      <c r="B961" s="844"/>
      <c r="C961" s="845"/>
      <c r="D961" s="846"/>
      <c r="E961" s="843"/>
      <c r="F961" s="843"/>
      <c r="G961" s="843"/>
      <c r="H961" s="846"/>
      <c r="I961" s="846"/>
      <c r="J961" s="846"/>
      <c r="K961" s="847"/>
      <c r="L961" s="848"/>
      <c r="M961" s="843"/>
      <c r="N961" s="843"/>
      <c r="O961" s="843"/>
      <c r="P961" s="846"/>
      <c r="Q961" s="843"/>
      <c r="R961" s="843"/>
      <c r="S961" s="843"/>
      <c r="T961" s="843"/>
      <c r="U961" s="843"/>
      <c r="V961" s="843"/>
      <c r="W961" s="843"/>
      <c r="X961" s="843"/>
      <c r="Y961" s="843"/>
      <c r="Z961" s="843"/>
    </row>
    <row r="962" spans="1:26" ht="15.75" customHeight="1">
      <c r="A962" s="843"/>
      <c r="B962" s="844"/>
      <c r="C962" s="845"/>
      <c r="D962" s="846"/>
      <c r="E962" s="843"/>
      <c r="F962" s="843"/>
      <c r="G962" s="843"/>
      <c r="H962" s="846"/>
      <c r="I962" s="846"/>
      <c r="J962" s="846"/>
      <c r="K962" s="847"/>
      <c r="L962" s="848"/>
      <c r="M962" s="843"/>
      <c r="N962" s="843"/>
      <c r="O962" s="843"/>
      <c r="P962" s="846"/>
      <c r="Q962" s="843"/>
      <c r="R962" s="843"/>
      <c r="S962" s="843"/>
      <c r="T962" s="843"/>
      <c r="U962" s="843"/>
      <c r="V962" s="843"/>
      <c r="W962" s="843"/>
      <c r="X962" s="843"/>
      <c r="Y962" s="843"/>
      <c r="Z962" s="843"/>
    </row>
    <row r="963" spans="1:26" ht="15.75" customHeight="1">
      <c r="A963" s="843"/>
      <c r="B963" s="844"/>
      <c r="C963" s="845"/>
      <c r="D963" s="846"/>
      <c r="E963" s="843"/>
      <c r="F963" s="843"/>
      <c r="G963" s="843"/>
      <c r="H963" s="846"/>
      <c r="I963" s="846"/>
      <c r="J963" s="846"/>
      <c r="K963" s="847"/>
      <c r="L963" s="848"/>
      <c r="M963" s="843"/>
      <c r="N963" s="843"/>
      <c r="O963" s="843"/>
      <c r="P963" s="846"/>
      <c r="Q963" s="843"/>
      <c r="R963" s="843"/>
      <c r="S963" s="843"/>
      <c r="T963" s="843"/>
      <c r="U963" s="843"/>
      <c r="V963" s="843"/>
      <c r="W963" s="843"/>
      <c r="X963" s="843"/>
      <c r="Y963" s="843"/>
      <c r="Z963" s="843"/>
    </row>
    <row r="964" spans="1:26" ht="15.75" customHeight="1">
      <c r="A964" s="843"/>
      <c r="B964" s="844"/>
      <c r="C964" s="845"/>
      <c r="D964" s="846"/>
      <c r="E964" s="843"/>
      <c r="F964" s="843"/>
      <c r="G964" s="843"/>
      <c r="H964" s="846"/>
      <c r="I964" s="846"/>
      <c r="J964" s="846"/>
      <c r="K964" s="847"/>
      <c r="L964" s="848"/>
      <c r="M964" s="843"/>
      <c r="N964" s="843"/>
      <c r="O964" s="843"/>
      <c r="P964" s="846"/>
      <c r="Q964" s="843"/>
      <c r="R964" s="843"/>
      <c r="S964" s="843"/>
      <c r="T964" s="843"/>
      <c r="U964" s="843"/>
      <c r="V964" s="843"/>
      <c r="W964" s="843"/>
      <c r="X964" s="843"/>
      <c r="Y964" s="843"/>
      <c r="Z964" s="843"/>
    </row>
    <row r="965" spans="1:26" ht="15.75" customHeight="1">
      <c r="A965" s="843"/>
      <c r="B965" s="844"/>
      <c r="C965" s="845"/>
      <c r="D965" s="846"/>
      <c r="E965" s="843"/>
      <c r="F965" s="843"/>
      <c r="G965" s="843"/>
      <c r="H965" s="846"/>
      <c r="I965" s="846"/>
      <c r="J965" s="846"/>
      <c r="K965" s="847"/>
      <c r="L965" s="848"/>
      <c r="M965" s="843"/>
      <c r="N965" s="843"/>
      <c r="O965" s="843"/>
      <c r="P965" s="846"/>
      <c r="Q965" s="843"/>
      <c r="R965" s="843"/>
      <c r="S965" s="843"/>
      <c r="T965" s="843"/>
      <c r="U965" s="843"/>
      <c r="V965" s="843"/>
      <c r="W965" s="843"/>
      <c r="X965" s="843"/>
      <c r="Y965" s="843"/>
      <c r="Z965" s="843"/>
    </row>
    <row r="966" spans="1:26" ht="15.75" customHeight="1">
      <c r="A966" s="843"/>
      <c r="B966" s="844"/>
      <c r="C966" s="845"/>
      <c r="D966" s="846"/>
      <c r="E966" s="843"/>
      <c r="F966" s="843"/>
      <c r="G966" s="843"/>
      <c r="H966" s="846"/>
      <c r="I966" s="846"/>
      <c r="J966" s="846"/>
      <c r="K966" s="847"/>
      <c r="L966" s="848"/>
      <c r="M966" s="843"/>
      <c r="N966" s="843"/>
      <c r="O966" s="843"/>
      <c r="P966" s="846"/>
      <c r="Q966" s="843"/>
      <c r="R966" s="843"/>
      <c r="S966" s="843"/>
      <c r="T966" s="843"/>
      <c r="U966" s="843"/>
      <c r="V966" s="843"/>
      <c r="W966" s="843"/>
      <c r="X966" s="843"/>
      <c r="Y966" s="843"/>
      <c r="Z966" s="843"/>
    </row>
    <row r="967" spans="1:26" ht="15.75" customHeight="1">
      <c r="A967" s="843"/>
      <c r="B967" s="844"/>
      <c r="C967" s="845"/>
      <c r="D967" s="846"/>
      <c r="E967" s="843"/>
      <c r="F967" s="843"/>
      <c r="G967" s="843"/>
      <c r="H967" s="846"/>
      <c r="I967" s="846"/>
      <c r="J967" s="846"/>
      <c r="K967" s="847"/>
      <c r="L967" s="848"/>
      <c r="M967" s="843"/>
      <c r="N967" s="843"/>
      <c r="O967" s="843"/>
      <c r="P967" s="846"/>
      <c r="Q967" s="843"/>
      <c r="R967" s="843"/>
      <c r="S967" s="843"/>
      <c r="T967" s="843"/>
      <c r="U967" s="843"/>
      <c r="V967" s="843"/>
      <c r="W967" s="843"/>
      <c r="X967" s="843"/>
      <c r="Y967" s="843"/>
      <c r="Z967" s="843"/>
    </row>
    <row r="968" spans="1:26" ht="15.75" customHeight="1">
      <c r="A968" s="843"/>
      <c r="B968" s="844"/>
      <c r="C968" s="845"/>
      <c r="D968" s="846"/>
      <c r="E968" s="843"/>
      <c r="F968" s="843"/>
      <c r="G968" s="843"/>
      <c r="H968" s="846"/>
      <c r="I968" s="846"/>
      <c r="J968" s="846"/>
      <c r="K968" s="847"/>
      <c r="L968" s="848"/>
      <c r="M968" s="843"/>
      <c r="N968" s="843"/>
      <c r="O968" s="843"/>
      <c r="P968" s="846"/>
      <c r="Q968" s="843"/>
      <c r="R968" s="843"/>
      <c r="S968" s="843"/>
      <c r="T968" s="843"/>
      <c r="U968" s="843"/>
      <c r="V968" s="843"/>
      <c r="W968" s="843"/>
      <c r="X968" s="843"/>
      <c r="Y968" s="843"/>
      <c r="Z968" s="843"/>
    </row>
    <row r="969" spans="1:26" ht="15.75" customHeight="1">
      <c r="A969" s="843"/>
      <c r="B969" s="844"/>
      <c r="C969" s="845"/>
      <c r="D969" s="846"/>
      <c r="E969" s="843"/>
      <c r="F969" s="843"/>
      <c r="G969" s="843"/>
      <c r="H969" s="846"/>
      <c r="I969" s="846"/>
      <c r="J969" s="846"/>
      <c r="K969" s="847"/>
      <c r="L969" s="848"/>
      <c r="M969" s="843"/>
      <c r="N969" s="843"/>
      <c r="O969" s="843"/>
      <c r="P969" s="846"/>
      <c r="Q969" s="843"/>
      <c r="R969" s="843"/>
      <c r="S969" s="843"/>
      <c r="T969" s="843"/>
      <c r="U969" s="843"/>
      <c r="V969" s="843"/>
      <c r="W969" s="843"/>
      <c r="X969" s="843"/>
      <c r="Y969" s="843"/>
      <c r="Z969" s="843"/>
    </row>
    <row r="970" spans="1:26" ht="15.75" customHeight="1">
      <c r="A970" s="843"/>
      <c r="B970" s="844"/>
      <c r="C970" s="845"/>
      <c r="D970" s="846"/>
      <c r="E970" s="843"/>
      <c r="F970" s="843"/>
      <c r="G970" s="843"/>
      <c r="H970" s="846"/>
      <c r="I970" s="846"/>
      <c r="J970" s="846"/>
      <c r="K970" s="847"/>
      <c r="L970" s="848"/>
      <c r="M970" s="843"/>
      <c r="N970" s="843"/>
      <c r="O970" s="843"/>
      <c r="P970" s="846"/>
      <c r="Q970" s="843"/>
      <c r="R970" s="843"/>
      <c r="S970" s="843"/>
      <c r="T970" s="843"/>
      <c r="U970" s="843"/>
      <c r="V970" s="843"/>
      <c r="W970" s="843"/>
      <c r="X970" s="843"/>
      <c r="Y970" s="843"/>
      <c r="Z970" s="843"/>
    </row>
    <row r="971" spans="1:26" ht="15.75" customHeight="1">
      <c r="A971" s="843"/>
      <c r="B971" s="844"/>
      <c r="C971" s="845"/>
      <c r="D971" s="846"/>
      <c r="E971" s="843"/>
      <c r="F971" s="843"/>
      <c r="G971" s="843"/>
      <c r="H971" s="846"/>
      <c r="I971" s="846"/>
      <c r="J971" s="846"/>
      <c r="K971" s="847"/>
      <c r="L971" s="848"/>
      <c r="M971" s="843"/>
      <c r="N971" s="843"/>
      <c r="O971" s="843"/>
      <c r="P971" s="846"/>
      <c r="Q971" s="843"/>
      <c r="R971" s="843"/>
      <c r="S971" s="843"/>
      <c r="T971" s="843"/>
      <c r="U971" s="843"/>
      <c r="V971" s="843"/>
      <c r="W971" s="843"/>
      <c r="X971" s="843"/>
      <c r="Y971" s="843"/>
      <c r="Z971" s="843"/>
    </row>
    <row r="972" spans="1:26" ht="15.75" customHeight="1">
      <c r="A972" s="843"/>
      <c r="B972" s="844"/>
      <c r="C972" s="845"/>
      <c r="D972" s="846"/>
      <c r="E972" s="843"/>
      <c r="F972" s="843"/>
      <c r="G972" s="843"/>
      <c r="H972" s="846"/>
      <c r="I972" s="846"/>
      <c r="J972" s="846"/>
      <c r="K972" s="847"/>
      <c r="L972" s="848"/>
      <c r="M972" s="843"/>
      <c r="N972" s="843"/>
      <c r="O972" s="843"/>
      <c r="P972" s="846"/>
      <c r="Q972" s="843"/>
      <c r="R972" s="843"/>
      <c r="S972" s="843"/>
      <c r="T972" s="843"/>
      <c r="U972" s="843"/>
      <c r="V972" s="843"/>
      <c r="W972" s="843"/>
      <c r="X972" s="843"/>
      <c r="Y972" s="843"/>
      <c r="Z972" s="843"/>
    </row>
    <row r="973" spans="1:26" ht="15.75" customHeight="1">
      <c r="A973" s="843"/>
      <c r="B973" s="844"/>
      <c r="C973" s="845"/>
      <c r="D973" s="846"/>
      <c r="E973" s="843"/>
      <c r="F973" s="843"/>
      <c r="G973" s="843"/>
      <c r="H973" s="846"/>
      <c r="I973" s="846"/>
      <c r="J973" s="846"/>
      <c r="K973" s="847"/>
      <c r="L973" s="848"/>
      <c r="M973" s="843"/>
      <c r="N973" s="843"/>
      <c r="O973" s="843"/>
      <c r="P973" s="846"/>
      <c r="Q973" s="843"/>
      <c r="R973" s="843"/>
      <c r="S973" s="843"/>
      <c r="T973" s="843"/>
      <c r="U973" s="843"/>
      <c r="V973" s="843"/>
      <c r="W973" s="843"/>
      <c r="X973" s="843"/>
      <c r="Y973" s="843"/>
      <c r="Z973" s="843"/>
    </row>
    <row r="974" spans="1:26" ht="15.75" customHeight="1">
      <c r="A974" s="843"/>
      <c r="B974" s="844"/>
      <c r="C974" s="845"/>
      <c r="D974" s="846"/>
      <c r="E974" s="843"/>
      <c r="F974" s="843"/>
      <c r="G974" s="843"/>
      <c r="H974" s="846"/>
      <c r="I974" s="846"/>
      <c r="J974" s="846"/>
      <c r="K974" s="847"/>
      <c r="L974" s="848"/>
      <c r="M974" s="843"/>
      <c r="N974" s="843"/>
      <c r="O974" s="843"/>
      <c r="P974" s="846"/>
      <c r="Q974" s="843"/>
      <c r="R974" s="843"/>
      <c r="S974" s="843"/>
      <c r="T974" s="843"/>
      <c r="U974" s="843"/>
      <c r="V974" s="843"/>
      <c r="W974" s="843"/>
      <c r="X974" s="843"/>
      <c r="Y974" s="843"/>
      <c r="Z974" s="843"/>
    </row>
    <row r="975" spans="1:26" ht="15.75" customHeight="1">
      <c r="A975" s="843"/>
      <c r="B975" s="844"/>
      <c r="C975" s="845"/>
      <c r="D975" s="846"/>
      <c r="E975" s="843"/>
      <c r="F975" s="843"/>
      <c r="G975" s="843"/>
      <c r="H975" s="846"/>
      <c r="I975" s="846"/>
      <c r="J975" s="846"/>
      <c r="K975" s="847"/>
      <c r="L975" s="848"/>
      <c r="M975" s="843"/>
      <c r="N975" s="843"/>
      <c r="O975" s="843"/>
      <c r="P975" s="846"/>
      <c r="Q975" s="843"/>
      <c r="R975" s="843"/>
      <c r="S975" s="843"/>
      <c r="T975" s="843"/>
      <c r="U975" s="843"/>
      <c r="V975" s="843"/>
      <c r="W975" s="843"/>
      <c r="X975" s="843"/>
      <c r="Y975" s="843"/>
      <c r="Z975" s="843"/>
    </row>
    <row r="976" spans="1:26" ht="15.75" customHeight="1">
      <c r="A976" s="843"/>
      <c r="B976" s="844"/>
      <c r="C976" s="845"/>
      <c r="D976" s="846"/>
      <c r="E976" s="843"/>
      <c r="F976" s="843"/>
      <c r="G976" s="843"/>
      <c r="H976" s="846"/>
      <c r="I976" s="846"/>
      <c r="J976" s="846"/>
      <c r="K976" s="847"/>
      <c r="L976" s="848"/>
      <c r="M976" s="843"/>
      <c r="N976" s="843"/>
      <c r="O976" s="843"/>
      <c r="P976" s="846"/>
      <c r="Q976" s="843"/>
      <c r="R976" s="843"/>
      <c r="S976" s="843"/>
      <c r="T976" s="843"/>
      <c r="U976" s="843"/>
      <c r="V976" s="843"/>
      <c r="W976" s="843"/>
      <c r="X976" s="843"/>
      <c r="Y976" s="843"/>
      <c r="Z976" s="843"/>
    </row>
    <row r="977" spans="1:26" ht="15.75" customHeight="1">
      <c r="A977" s="843"/>
      <c r="B977" s="844"/>
      <c r="C977" s="845"/>
      <c r="D977" s="846"/>
      <c r="E977" s="843"/>
      <c r="F977" s="843"/>
      <c r="G977" s="843"/>
      <c r="H977" s="846"/>
      <c r="I977" s="846"/>
      <c r="J977" s="846"/>
      <c r="K977" s="847"/>
      <c r="L977" s="848"/>
      <c r="M977" s="843"/>
      <c r="N977" s="843"/>
      <c r="O977" s="843"/>
      <c r="P977" s="846"/>
      <c r="Q977" s="843"/>
      <c r="R977" s="843"/>
      <c r="S977" s="843"/>
      <c r="T977" s="843"/>
      <c r="U977" s="843"/>
      <c r="V977" s="843"/>
      <c r="W977" s="843"/>
      <c r="X977" s="843"/>
      <c r="Y977" s="843"/>
      <c r="Z977" s="843"/>
    </row>
    <row r="978" spans="1:26" ht="15.75" customHeight="1">
      <c r="A978" s="843"/>
      <c r="B978" s="844"/>
      <c r="C978" s="845"/>
      <c r="D978" s="846"/>
      <c r="E978" s="843"/>
      <c r="F978" s="843"/>
      <c r="G978" s="843"/>
      <c r="H978" s="846"/>
      <c r="I978" s="846"/>
      <c r="J978" s="846"/>
      <c r="K978" s="847"/>
      <c r="L978" s="848"/>
      <c r="M978" s="843"/>
      <c r="N978" s="843"/>
      <c r="O978" s="843"/>
      <c r="P978" s="846"/>
      <c r="Q978" s="843"/>
      <c r="R978" s="843"/>
      <c r="S978" s="843"/>
      <c r="T978" s="843"/>
      <c r="U978" s="843"/>
      <c r="V978" s="843"/>
      <c r="W978" s="843"/>
      <c r="X978" s="843"/>
      <c r="Y978" s="843"/>
      <c r="Z978" s="843"/>
    </row>
    <row r="979" spans="1:26" ht="15.75" customHeight="1">
      <c r="A979" s="843"/>
      <c r="B979" s="844"/>
      <c r="C979" s="845"/>
      <c r="D979" s="846"/>
      <c r="E979" s="843"/>
      <c r="F979" s="843"/>
      <c r="G979" s="843"/>
      <c r="H979" s="846"/>
      <c r="I979" s="846"/>
      <c r="J979" s="846"/>
      <c r="K979" s="847"/>
      <c r="L979" s="848"/>
      <c r="M979" s="843"/>
      <c r="N979" s="843"/>
      <c r="O979" s="843"/>
      <c r="P979" s="846"/>
      <c r="Q979" s="843"/>
      <c r="R979" s="843"/>
      <c r="S979" s="843"/>
      <c r="T979" s="843"/>
      <c r="U979" s="843"/>
      <c r="V979" s="843"/>
      <c r="W979" s="843"/>
      <c r="X979" s="843"/>
      <c r="Y979" s="843"/>
      <c r="Z979" s="843"/>
    </row>
    <row r="980" spans="1:26" ht="15.75" customHeight="1">
      <c r="A980" s="843"/>
      <c r="B980" s="844"/>
      <c r="C980" s="845"/>
      <c r="D980" s="846"/>
      <c r="E980" s="843"/>
      <c r="F980" s="843"/>
      <c r="G980" s="843"/>
      <c r="H980" s="846"/>
      <c r="I980" s="846"/>
      <c r="J980" s="846"/>
      <c r="K980" s="847"/>
      <c r="L980" s="848"/>
      <c r="M980" s="843"/>
      <c r="N980" s="843"/>
      <c r="O980" s="843"/>
      <c r="P980" s="846"/>
      <c r="Q980" s="843"/>
      <c r="R980" s="843"/>
      <c r="S980" s="843"/>
      <c r="T980" s="843"/>
      <c r="U980" s="843"/>
      <c r="V980" s="843"/>
      <c r="W980" s="843"/>
      <c r="X980" s="843"/>
      <c r="Y980" s="843"/>
      <c r="Z980" s="843"/>
    </row>
    <row r="981" spans="1:26" ht="15.75" customHeight="1">
      <c r="A981" s="843"/>
      <c r="B981" s="844"/>
      <c r="C981" s="845"/>
      <c r="D981" s="846"/>
      <c r="E981" s="843"/>
      <c r="F981" s="843"/>
      <c r="G981" s="843"/>
      <c r="H981" s="846"/>
      <c r="I981" s="846"/>
      <c r="J981" s="846"/>
      <c r="K981" s="847"/>
      <c r="L981" s="848"/>
      <c r="M981" s="843"/>
      <c r="N981" s="843"/>
      <c r="O981" s="843"/>
      <c r="P981" s="846"/>
      <c r="Q981" s="843"/>
      <c r="R981" s="843"/>
      <c r="S981" s="843"/>
      <c r="T981" s="843"/>
      <c r="U981" s="843"/>
      <c r="V981" s="843"/>
      <c r="W981" s="843"/>
      <c r="X981" s="843"/>
      <c r="Y981" s="843"/>
      <c r="Z981" s="843"/>
    </row>
    <row r="982" spans="1:26" ht="15.75" customHeight="1">
      <c r="A982" s="843"/>
      <c r="B982" s="844"/>
      <c r="C982" s="845"/>
      <c r="D982" s="846"/>
      <c r="E982" s="843"/>
      <c r="F982" s="843"/>
      <c r="G982" s="843"/>
      <c r="H982" s="846"/>
      <c r="I982" s="846"/>
      <c r="J982" s="846"/>
      <c r="K982" s="847"/>
      <c r="L982" s="848"/>
      <c r="M982" s="843"/>
      <c r="N982" s="843"/>
      <c r="O982" s="843"/>
      <c r="P982" s="846"/>
      <c r="Q982" s="843"/>
      <c r="R982" s="843"/>
      <c r="S982" s="843"/>
      <c r="T982" s="843"/>
      <c r="U982" s="843"/>
      <c r="V982" s="843"/>
      <c r="W982" s="843"/>
      <c r="X982" s="843"/>
      <c r="Y982" s="843"/>
      <c r="Z982" s="843"/>
    </row>
    <row r="983" spans="1:26" ht="15.75" customHeight="1">
      <c r="A983" s="843"/>
      <c r="B983" s="844"/>
      <c r="C983" s="845"/>
      <c r="D983" s="846"/>
      <c r="E983" s="843"/>
      <c r="F983" s="843"/>
      <c r="G983" s="843"/>
      <c r="H983" s="846"/>
      <c r="I983" s="846"/>
      <c r="J983" s="846"/>
      <c r="K983" s="847"/>
      <c r="L983" s="848"/>
      <c r="M983" s="843"/>
      <c r="N983" s="843"/>
      <c r="O983" s="843"/>
      <c r="P983" s="846"/>
      <c r="Q983" s="843"/>
      <c r="R983" s="843"/>
      <c r="S983" s="843"/>
      <c r="T983" s="843"/>
      <c r="U983" s="843"/>
      <c r="V983" s="843"/>
      <c r="W983" s="843"/>
      <c r="X983" s="843"/>
      <c r="Y983" s="843"/>
      <c r="Z983" s="843"/>
    </row>
    <row r="984" spans="1:26" ht="15.75" customHeight="1">
      <c r="A984" s="843"/>
      <c r="B984" s="844"/>
      <c r="C984" s="845"/>
      <c r="D984" s="846"/>
      <c r="E984" s="843"/>
      <c r="F984" s="843"/>
      <c r="G984" s="843"/>
      <c r="H984" s="846"/>
      <c r="I984" s="846"/>
      <c r="J984" s="846"/>
      <c r="K984" s="847"/>
      <c r="L984" s="848"/>
      <c r="M984" s="843"/>
      <c r="N984" s="843"/>
      <c r="O984" s="843"/>
      <c r="P984" s="846"/>
      <c r="Q984" s="843"/>
      <c r="R984" s="843"/>
      <c r="S984" s="843"/>
      <c r="T984" s="843"/>
      <c r="U984" s="843"/>
      <c r="V984" s="843"/>
      <c r="W984" s="843"/>
      <c r="X984" s="843"/>
      <c r="Y984" s="843"/>
      <c r="Z984" s="843"/>
    </row>
    <row r="985" spans="1:26" ht="15.75" customHeight="1">
      <c r="A985" s="843"/>
      <c r="B985" s="844"/>
      <c r="C985" s="845"/>
      <c r="D985" s="846"/>
      <c r="E985" s="843"/>
      <c r="F985" s="843"/>
      <c r="G985" s="843"/>
      <c r="H985" s="846"/>
      <c r="I985" s="846"/>
      <c r="J985" s="846"/>
      <c r="K985" s="847"/>
      <c r="L985" s="848"/>
      <c r="M985" s="843"/>
      <c r="N985" s="843"/>
      <c r="O985" s="843"/>
      <c r="P985" s="846"/>
      <c r="Q985" s="843"/>
      <c r="R985" s="843"/>
      <c r="S985" s="843"/>
      <c r="T985" s="843"/>
      <c r="U985" s="843"/>
      <c r="V985" s="843"/>
      <c r="W985" s="843"/>
      <c r="X985" s="843"/>
      <c r="Y985" s="843"/>
      <c r="Z985" s="843"/>
    </row>
    <row r="986" spans="1:26" ht="15.75" customHeight="1">
      <c r="A986" s="843"/>
      <c r="B986" s="844"/>
      <c r="C986" s="845"/>
      <c r="D986" s="846"/>
      <c r="E986" s="843"/>
      <c r="F986" s="843"/>
      <c r="G986" s="843"/>
      <c r="H986" s="846"/>
      <c r="I986" s="846"/>
      <c r="J986" s="846"/>
      <c r="K986" s="847"/>
      <c r="L986" s="848"/>
      <c r="M986" s="843"/>
      <c r="N986" s="843"/>
      <c r="O986" s="843"/>
      <c r="P986" s="846"/>
      <c r="Q986" s="843"/>
      <c r="R986" s="843"/>
      <c r="S986" s="843"/>
      <c r="T986" s="843"/>
      <c r="U986" s="843"/>
      <c r="V986" s="843"/>
      <c r="W986" s="843"/>
      <c r="X986" s="843"/>
      <c r="Y986" s="843"/>
      <c r="Z986" s="843"/>
    </row>
    <row r="987" spans="1:26" ht="15.75" customHeight="1">
      <c r="A987" s="843"/>
      <c r="B987" s="844"/>
      <c r="C987" s="845"/>
      <c r="D987" s="846"/>
      <c r="E987" s="843"/>
      <c r="F987" s="843"/>
      <c r="G987" s="843"/>
      <c r="H987" s="846"/>
      <c r="I987" s="846"/>
      <c r="J987" s="846"/>
      <c r="K987" s="847"/>
      <c r="L987" s="848"/>
      <c r="M987" s="843"/>
      <c r="N987" s="843"/>
      <c r="O987" s="843"/>
      <c r="P987" s="846"/>
      <c r="Q987" s="843"/>
      <c r="R987" s="843"/>
      <c r="S987" s="843"/>
      <c r="T987" s="843"/>
      <c r="U987" s="843"/>
      <c r="V987" s="843"/>
      <c r="W987" s="843"/>
      <c r="X987" s="843"/>
      <c r="Y987" s="843"/>
      <c r="Z987" s="843"/>
    </row>
    <row r="988" spans="1:26" ht="15.75" customHeight="1">
      <c r="A988" s="843"/>
      <c r="B988" s="844"/>
      <c r="C988" s="845"/>
      <c r="D988" s="846"/>
      <c r="E988" s="843"/>
      <c r="F988" s="843"/>
      <c r="G988" s="843"/>
      <c r="H988" s="846"/>
      <c r="I988" s="846"/>
      <c r="J988" s="846"/>
      <c r="K988" s="847"/>
      <c r="L988" s="848"/>
      <c r="M988" s="843"/>
      <c r="N988" s="843"/>
      <c r="O988" s="843"/>
      <c r="P988" s="846"/>
      <c r="Q988" s="843"/>
      <c r="R988" s="843"/>
      <c r="S988" s="843"/>
      <c r="T988" s="843"/>
      <c r="U988" s="843"/>
      <c r="V988" s="843"/>
      <c r="W988" s="843"/>
      <c r="X988" s="843"/>
      <c r="Y988" s="843"/>
      <c r="Z988" s="843"/>
    </row>
    <row r="989" spans="1:26" ht="15.75" customHeight="1">
      <c r="A989" s="843"/>
      <c r="B989" s="844"/>
      <c r="C989" s="845"/>
      <c r="D989" s="846"/>
      <c r="E989" s="843"/>
      <c r="F989" s="843"/>
      <c r="G989" s="843"/>
      <c r="H989" s="846"/>
      <c r="I989" s="846"/>
      <c r="J989" s="846"/>
      <c r="K989" s="847"/>
      <c r="L989" s="848"/>
      <c r="M989" s="843"/>
      <c r="N989" s="843"/>
      <c r="O989" s="843"/>
      <c r="P989" s="846"/>
      <c r="Q989" s="843"/>
      <c r="R989" s="843"/>
      <c r="S989" s="843"/>
      <c r="T989" s="843"/>
      <c r="U989" s="843"/>
      <c r="V989" s="843"/>
      <c r="W989" s="843"/>
      <c r="X989" s="843"/>
      <c r="Y989" s="843"/>
      <c r="Z989" s="843"/>
    </row>
    <row r="990" spans="1:26" ht="15.75" customHeight="1">
      <c r="A990" s="843"/>
      <c r="B990" s="844"/>
      <c r="C990" s="845"/>
      <c r="D990" s="846"/>
      <c r="E990" s="843"/>
      <c r="F990" s="843"/>
      <c r="G990" s="843"/>
      <c r="H990" s="846"/>
      <c r="I990" s="846"/>
      <c r="J990" s="846"/>
      <c r="K990" s="847"/>
      <c r="L990" s="848"/>
      <c r="M990" s="843"/>
      <c r="N990" s="843"/>
      <c r="O990" s="843"/>
      <c r="P990" s="846"/>
      <c r="Q990" s="843"/>
      <c r="R990" s="843"/>
      <c r="S990" s="843"/>
      <c r="T990" s="843"/>
      <c r="U990" s="843"/>
      <c r="V990" s="843"/>
      <c r="W990" s="843"/>
      <c r="X990" s="843"/>
      <c r="Y990" s="843"/>
      <c r="Z990" s="843"/>
    </row>
    <row r="991" spans="1:26" ht="15.75" customHeight="1">
      <c r="A991" s="843"/>
      <c r="B991" s="844"/>
      <c r="C991" s="845"/>
      <c r="D991" s="846"/>
      <c r="E991" s="843"/>
      <c r="F991" s="843"/>
      <c r="G991" s="843"/>
      <c r="H991" s="846"/>
      <c r="I991" s="846"/>
      <c r="J991" s="846"/>
      <c r="K991" s="847"/>
      <c r="L991" s="848"/>
      <c r="M991" s="843"/>
      <c r="N991" s="843"/>
      <c r="O991" s="843"/>
      <c r="P991" s="846"/>
      <c r="Q991" s="843"/>
      <c r="R991" s="843"/>
      <c r="S991" s="843"/>
      <c r="T991" s="843"/>
      <c r="U991" s="843"/>
      <c r="V991" s="843"/>
      <c r="W991" s="843"/>
      <c r="X991" s="843"/>
      <c r="Y991" s="843"/>
      <c r="Z991" s="843"/>
    </row>
    <row r="992" spans="1:26" ht="15.75" customHeight="1">
      <c r="A992" s="843"/>
      <c r="B992" s="844"/>
      <c r="C992" s="845"/>
      <c r="D992" s="846"/>
      <c r="E992" s="843"/>
      <c r="F992" s="843"/>
      <c r="G992" s="843"/>
      <c r="H992" s="846"/>
      <c r="I992" s="846"/>
      <c r="J992" s="846"/>
      <c r="K992" s="847"/>
      <c r="L992" s="848"/>
      <c r="M992" s="843"/>
      <c r="N992" s="843"/>
      <c r="O992" s="843"/>
      <c r="P992" s="846"/>
      <c r="Q992" s="843"/>
      <c r="R992" s="843"/>
      <c r="S992" s="843"/>
      <c r="T992" s="843"/>
      <c r="U992" s="843"/>
      <c r="V992" s="843"/>
      <c r="W992" s="843"/>
      <c r="X992" s="843"/>
      <c r="Y992" s="843"/>
      <c r="Z992" s="843"/>
    </row>
    <row r="993" spans="1:26" ht="15.75" customHeight="1">
      <c r="A993" s="843"/>
      <c r="B993" s="844"/>
      <c r="C993" s="845"/>
      <c r="D993" s="846"/>
      <c r="E993" s="843"/>
      <c r="F993" s="843"/>
      <c r="G993" s="843"/>
      <c r="H993" s="846"/>
      <c r="I993" s="846"/>
      <c r="J993" s="846"/>
      <c r="K993" s="847"/>
      <c r="L993" s="848"/>
      <c r="M993" s="843"/>
      <c r="N993" s="843"/>
      <c r="O993" s="843"/>
      <c r="P993" s="846"/>
      <c r="Q993" s="843"/>
      <c r="R993" s="843"/>
      <c r="S993" s="843"/>
      <c r="T993" s="843"/>
      <c r="U993" s="843"/>
      <c r="V993" s="843"/>
      <c r="W993" s="843"/>
      <c r="X993" s="843"/>
      <c r="Y993" s="843"/>
      <c r="Z993" s="843"/>
    </row>
    <row r="994" spans="1:26" ht="15.75" customHeight="1">
      <c r="A994" s="843"/>
      <c r="B994" s="844"/>
      <c r="C994" s="845"/>
      <c r="D994" s="846"/>
      <c r="E994" s="843"/>
      <c r="F994" s="843"/>
      <c r="G994" s="843"/>
      <c r="H994" s="846"/>
      <c r="I994" s="846"/>
      <c r="J994" s="846"/>
      <c r="K994" s="847"/>
      <c r="L994" s="848"/>
      <c r="M994" s="843"/>
      <c r="N994" s="843"/>
      <c r="O994" s="843"/>
      <c r="P994" s="846"/>
      <c r="Q994" s="843"/>
      <c r="R994" s="843"/>
      <c r="S994" s="843"/>
      <c r="T994" s="843"/>
      <c r="U994" s="843"/>
      <c r="V994" s="843"/>
      <c r="W994" s="843"/>
      <c r="X994" s="843"/>
      <c r="Y994" s="843"/>
      <c r="Z994" s="843"/>
    </row>
    <row r="995" spans="1:26" ht="15.75" customHeight="1">
      <c r="A995" s="843"/>
      <c r="B995" s="844"/>
      <c r="C995" s="845"/>
      <c r="D995" s="846"/>
      <c r="E995" s="843"/>
      <c r="F995" s="843"/>
      <c r="G995" s="843"/>
      <c r="H995" s="846"/>
      <c r="I995" s="846"/>
      <c r="J995" s="846"/>
      <c r="K995" s="847"/>
      <c r="L995" s="848"/>
      <c r="M995" s="843"/>
      <c r="N995" s="843"/>
      <c r="O995" s="843"/>
      <c r="P995" s="846"/>
      <c r="Q995" s="843"/>
      <c r="R995" s="843"/>
      <c r="S995" s="843"/>
      <c r="T995" s="843"/>
      <c r="U995" s="843"/>
      <c r="V995" s="843"/>
      <c r="W995" s="843"/>
      <c r="X995" s="843"/>
      <c r="Y995" s="843"/>
      <c r="Z995" s="843"/>
    </row>
    <row r="996" spans="1:26" ht="15.75" customHeight="1">
      <c r="A996" s="843"/>
      <c r="B996" s="844"/>
      <c r="C996" s="845"/>
      <c r="D996" s="846"/>
      <c r="E996" s="843"/>
      <c r="F996" s="843"/>
      <c r="G996" s="843"/>
      <c r="H996" s="846"/>
      <c r="I996" s="846"/>
      <c r="J996" s="846"/>
      <c r="K996" s="847"/>
      <c r="L996" s="848"/>
      <c r="M996" s="843"/>
      <c r="N996" s="843"/>
      <c r="O996" s="843"/>
      <c r="P996" s="846"/>
      <c r="Q996" s="843"/>
      <c r="R996" s="843"/>
      <c r="S996" s="843"/>
      <c r="T996" s="843"/>
      <c r="U996" s="843"/>
      <c r="V996" s="843"/>
      <c r="W996" s="843"/>
      <c r="X996" s="843"/>
      <c r="Y996" s="843"/>
      <c r="Z996" s="843"/>
    </row>
    <row r="997" spans="1:26" ht="15.75" customHeight="1">
      <c r="A997" s="843"/>
      <c r="B997" s="844"/>
      <c r="C997" s="845"/>
      <c r="D997" s="846"/>
      <c r="E997" s="843"/>
      <c r="F997" s="843"/>
      <c r="G997" s="843"/>
      <c r="H997" s="846"/>
      <c r="I997" s="846"/>
      <c r="J997" s="846"/>
      <c r="K997" s="847"/>
      <c r="L997" s="848"/>
      <c r="M997" s="843"/>
      <c r="N997" s="843"/>
      <c r="O997" s="843"/>
      <c r="P997" s="846"/>
      <c r="Q997" s="843"/>
      <c r="R997" s="843"/>
      <c r="S997" s="843"/>
      <c r="T997" s="843"/>
      <c r="U997" s="843"/>
      <c r="V997" s="843"/>
      <c r="W997" s="843"/>
      <c r="X997" s="843"/>
      <c r="Y997" s="843"/>
      <c r="Z997" s="843"/>
    </row>
    <row r="998" spans="1:26" ht="15.75" customHeight="1">
      <c r="A998" s="843"/>
      <c r="B998" s="844"/>
      <c r="C998" s="845"/>
      <c r="D998" s="846"/>
      <c r="E998" s="843"/>
      <c r="F998" s="843"/>
      <c r="G998" s="843"/>
      <c r="H998" s="846"/>
      <c r="I998" s="846"/>
      <c r="J998" s="846"/>
      <c r="K998" s="847"/>
      <c r="L998" s="848"/>
      <c r="M998" s="843"/>
      <c r="N998" s="843"/>
      <c r="O998" s="843"/>
      <c r="P998" s="846"/>
      <c r="Q998" s="843"/>
      <c r="R998" s="843"/>
      <c r="S998" s="843"/>
      <c r="T998" s="843"/>
      <c r="U998" s="843"/>
      <c r="V998" s="843"/>
      <c r="W998" s="843"/>
      <c r="X998" s="843"/>
      <c r="Y998" s="843"/>
      <c r="Z998" s="843"/>
    </row>
    <row r="999" spans="1:26" ht="15.75" customHeight="1">
      <c r="A999" s="843"/>
      <c r="B999" s="844"/>
      <c r="C999" s="845"/>
      <c r="D999" s="846"/>
      <c r="E999" s="843"/>
      <c r="F999" s="843"/>
      <c r="G999" s="843"/>
      <c r="H999" s="846"/>
      <c r="I999" s="846"/>
      <c r="J999" s="846"/>
      <c r="K999" s="847"/>
      <c r="L999" s="848"/>
      <c r="M999" s="843"/>
      <c r="N999" s="843"/>
      <c r="O999" s="843"/>
      <c r="P999" s="846"/>
      <c r="Q999" s="843"/>
      <c r="R999" s="843"/>
      <c r="S999" s="843"/>
      <c r="T999" s="843"/>
      <c r="U999" s="843"/>
      <c r="V999" s="843"/>
      <c r="W999" s="843"/>
      <c r="X999" s="843"/>
      <c r="Y999" s="843"/>
      <c r="Z999" s="843"/>
    </row>
    <row r="1000" spans="1:26" ht="15.75" customHeight="1">
      <c r="A1000" s="843"/>
      <c r="B1000" s="844"/>
      <c r="C1000" s="845"/>
      <c r="D1000" s="846"/>
      <c r="E1000" s="843"/>
      <c r="F1000" s="843"/>
      <c r="G1000" s="843"/>
      <c r="H1000" s="846"/>
      <c r="I1000" s="846"/>
      <c r="J1000" s="846"/>
      <c r="K1000" s="847"/>
      <c r="L1000" s="848"/>
      <c r="M1000" s="843"/>
      <c r="N1000" s="843"/>
      <c r="O1000" s="843"/>
      <c r="P1000" s="846"/>
      <c r="Q1000" s="843"/>
      <c r="R1000" s="843"/>
      <c r="S1000" s="843"/>
      <c r="T1000" s="843"/>
      <c r="U1000" s="843"/>
      <c r="V1000" s="843"/>
      <c r="W1000" s="843"/>
      <c r="X1000" s="843"/>
      <c r="Y1000" s="843"/>
      <c r="Z1000" s="843"/>
    </row>
  </sheetData>
  <autoFilter ref="A1:O19" xr:uid="{00000000-0009-0000-0000-000018000000}"/>
  <conditionalFormatting sqref="E1:J1 E2:F19 E20:J1000 I2:J19">
    <cfRule type="cellIs" dxfId="26" priority="1" operator="equal">
      <formula>"Tidak Lanjut"</formula>
    </cfRule>
  </conditionalFormatting>
  <conditionalFormatting sqref="E1:J1 E2:F19 E20:J1000 I2:J19">
    <cfRule type="cellIs" dxfId="25" priority="2" operator="equal">
      <formula>"Tidak Lanjut"</formula>
    </cfRule>
  </conditionalFormatting>
  <conditionalFormatting sqref="N1:O19">
    <cfRule type="cellIs" dxfId="24" priority="3" operator="equal">
      <formula>"FALSE"</formula>
    </cfRule>
  </conditionalFormatting>
  <pageMargins left="0.7" right="0.7" top="0.75" bottom="0.75" header="0" footer="0"/>
  <pageSetup paperSize="5" scale="7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L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/>
  <cols>
    <col min="1" max="1" width="6.85546875" customWidth="1"/>
    <col min="2" max="2" width="13.7109375" customWidth="1"/>
    <col min="3" max="3" width="32.5703125" customWidth="1"/>
    <col min="4" max="4" width="15.140625" customWidth="1"/>
    <col min="5" max="6" width="14.140625" customWidth="1"/>
    <col min="7" max="7" width="25" customWidth="1"/>
    <col min="8" max="8" width="40" customWidth="1"/>
    <col min="9" max="10" width="19" customWidth="1"/>
    <col min="11" max="11" width="15.140625" customWidth="1"/>
    <col min="12" max="12" width="26.85546875" customWidth="1"/>
    <col min="13" max="13" width="10.85546875" customWidth="1"/>
    <col min="14" max="14" width="18.140625" customWidth="1"/>
    <col min="15" max="15" width="16.85546875" customWidth="1"/>
    <col min="16" max="16" width="16.140625" hidden="1" customWidth="1"/>
    <col min="17" max="18" width="10.140625" customWidth="1"/>
    <col min="19" max="19" width="10.5703125" customWidth="1"/>
    <col min="20" max="25" width="9.140625" customWidth="1"/>
    <col min="26" max="26" width="35.5703125" hidden="1" customWidth="1"/>
    <col min="27" max="27" width="21.7109375" hidden="1" customWidth="1"/>
    <col min="28" max="29" width="15.140625" hidden="1" customWidth="1"/>
    <col min="30" max="30" width="40.85546875" hidden="1" customWidth="1"/>
    <col min="31" max="31" width="27.42578125" hidden="1" customWidth="1"/>
    <col min="32" max="33" width="9.140625" hidden="1" customWidth="1"/>
    <col min="34" max="34" width="13.85546875" hidden="1" customWidth="1"/>
    <col min="35" max="35" width="9.140625" hidden="1" customWidth="1"/>
    <col min="36" max="36" width="14.5703125" hidden="1" customWidth="1"/>
    <col min="37" max="37" width="19.7109375" hidden="1" customWidth="1"/>
    <col min="38" max="38" width="9.140625" hidden="1" customWidth="1"/>
  </cols>
  <sheetData>
    <row r="1" spans="1:38" ht="15.75" customHeight="1">
      <c r="A1" s="843"/>
      <c r="B1" s="844"/>
      <c r="C1" s="845"/>
      <c r="D1" s="843"/>
      <c r="E1" s="843"/>
      <c r="F1" s="843"/>
      <c r="G1" s="843"/>
      <c r="H1" s="846"/>
      <c r="I1" s="846"/>
      <c r="J1" s="846"/>
      <c r="K1" s="847"/>
      <c r="L1" s="848"/>
      <c r="M1" s="843"/>
      <c r="N1" s="843"/>
      <c r="O1" s="843"/>
      <c r="P1" s="843"/>
      <c r="Q1" s="843"/>
      <c r="R1" s="843"/>
      <c r="S1" s="843"/>
      <c r="T1" s="843"/>
      <c r="U1" s="843"/>
      <c r="V1" s="843"/>
      <c r="W1" s="843"/>
      <c r="X1" s="843"/>
      <c r="Y1" s="843"/>
      <c r="Z1" s="185"/>
      <c r="AA1" s="185"/>
      <c r="AB1" s="843"/>
      <c r="AC1" s="849">
        <f ca="1">TODAY()</f>
        <v>46298</v>
      </c>
      <c r="AD1" s="843"/>
      <c r="AE1" s="843"/>
      <c r="AF1" s="843"/>
      <c r="AG1" s="843"/>
      <c r="AH1" s="843"/>
      <c r="AI1" s="843"/>
      <c r="AJ1" s="843"/>
      <c r="AK1" s="843"/>
      <c r="AL1" s="843"/>
    </row>
    <row r="2" spans="1:38" ht="15.75" customHeight="1">
      <c r="A2" s="1164"/>
      <c r="B2" s="1168" t="s">
        <v>14</v>
      </c>
      <c r="C2" s="1164" t="s">
        <v>4</v>
      </c>
      <c r="D2" s="1164" t="s">
        <v>5</v>
      </c>
      <c r="E2" s="1164" t="s">
        <v>1327</v>
      </c>
      <c r="F2" s="1164" t="s">
        <v>18</v>
      </c>
      <c r="G2" s="1164" t="s">
        <v>13</v>
      </c>
      <c r="H2" s="1168" t="s">
        <v>20</v>
      </c>
      <c r="I2" s="1168" t="s">
        <v>4491</v>
      </c>
      <c r="J2" s="1168" t="s">
        <v>10</v>
      </c>
      <c r="K2" s="1168" t="s">
        <v>1329</v>
      </c>
      <c r="L2" s="1169" t="s">
        <v>1335</v>
      </c>
      <c r="M2" s="1168" t="s">
        <v>1333</v>
      </c>
      <c r="N2" s="1173" t="s">
        <v>1341</v>
      </c>
      <c r="O2" s="1174"/>
      <c r="P2" s="1061">
        <v>46113</v>
      </c>
      <c r="Q2" s="847"/>
      <c r="R2" s="847"/>
      <c r="S2" s="1172" t="s">
        <v>7399</v>
      </c>
      <c r="T2" s="845" t="s">
        <v>4151</v>
      </c>
      <c r="U2" s="843" t="s">
        <v>944</v>
      </c>
      <c r="V2" s="843" t="s">
        <v>1582</v>
      </c>
      <c r="W2" s="843"/>
      <c r="X2" s="843"/>
      <c r="Y2" s="847"/>
      <c r="Z2" s="210" t="s">
        <v>4</v>
      </c>
      <c r="AA2" s="855" t="s">
        <v>13</v>
      </c>
      <c r="AB2" s="847" t="s">
        <v>4757</v>
      </c>
      <c r="AC2" s="847" t="s">
        <v>18</v>
      </c>
      <c r="AD2" s="847" t="s">
        <v>20</v>
      </c>
      <c r="AE2" s="847"/>
      <c r="AF2" s="847"/>
      <c r="AG2" s="847"/>
      <c r="AH2" s="847"/>
      <c r="AI2" s="847"/>
      <c r="AJ2" s="847"/>
      <c r="AK2" s="847"/>
      <c r="AL2" s="847"/>
    </row>
    <row r="3" spans="1:38" ht="15.75" customHeight="1">
      <c r="A3" s="1171"/>
      <c r="B3" s="1171"/>
      <c r="C3" s="1171"/>
      <c r="D3" s="1171"/>
      <c r="E3" s="1171"/>
      <c r="F3" s="1171"/>
      <c r="G3" s="1171"/>
      <c r="H3" s="1171"/>
      <c r="I3" s="1171"/>
      <c r="J3" s="1171"/>
      <c r="K3" s="1171"/>
      <c r="L3" s="1171"/>
      <c r="M3" s="1171"/>
      <c r="N3" s="1062" t="s">
        <v>67</v>
      </c>
      <c r="O3" s="1062" t="s">
        <v>69</v>
      </c>
      <c r="P3" s="843"/>
      <c r="Q3" s="843"/>
      <c r="R3" s="843"/>
      <c r="S3" s="1119"/>
      <c r="T3" s="845" t="s">
        <v>4162</v>
      </c>
      <c r="U3" s="843" t="s">
        <v>944</v>
      </c>
      <c r="V3" s="843" t="s">
        <v>1582</v>
      </c>
      <c r="W3" s="843"/>
      <c r="X3" s="843"/>
      <c r="Y3" s="843"/>
      <c r="Z3" s="860" t="s">
        <v>1964</v>
      </c>
      <c r="AA3" s="862" t="s">
        <v>101</v>
      </c>
      <c r="AB3" s="864">
        <v>30336</v>
      </c>
      <c r="AC3" s="866">
        <f t="shared" ref="AC3:AC283" ca="1" si="0">DATEDIF(AB3,TODAY(),"Y")</f>
        <v>43</v>
      </c>
      <c r="AD3" s="867" t="s">
        <v>113</v>
      </c>
      <c r="AE3" s="866" t="s">
        <v>100</v>
      </c>
      <c r="AF3" s="868"/>
      <c r="AG3" s="868"/>
      <c r="AH3" s="869" t="s">
        <v>4</v>
      </c>
      <c r="AI3" s="869" t="s">
        <v>5</v>
      </c>
      <c r="AJ3" s="870" t="s">
        <v>3917</v>
      </c>
      <c r="AK3" s="870" t="s">
        <v>7219</v>
      </c>
      <c r="AL3" s="869" t="s">
        <v>7220</v>
      </c>
    </row>
    <row r="4" spans="1:38" ht="15.75" customHeight="1">
      <c r="A4" s="1063">
        <v>1</v>
      </c>
      <c r="B4" s="1170" t="s">
        <v>438</v>
      </c>
      <c r="C4" s="1064" t="s">
        <v>80</v>
      </c>
      <c r="D4" s="1063" t="s">
        <v>2004</v>
      </c>
      <c r="E4" s="1063" t="s">
        <v>1367</v>
      </c>
      <c r="F4" s="1063">
        <f t="shared" ref="F4:F31" ca="1" si="1">VLOOKUP(C4,$Z$3:$AD$283,4,0)</f>
        <v>41</v>
      </c>
      <c r="G4" s="1065" t="str">
        <f t="shared" ref="G4:G31" si="2">VLOOKUP(C4,$Z$3:$AA$283,2,0)</f>
        <v>1222012102850003</v>
      </c>
      <c r="H4" s="1066" t="str">
        <f t="shared" ref="H4:H31" si="3">VLOOKUP(C4,$Z$3:$AD$283,5,0)</f>
        <v>Jl. Manap Lubis Kampung Sawah RT / RW 0 Desa Sirandorung Kec. Rantau Utara Kab. Labuhanbatu Sumatera Utara</v>
      </c>
      <c r="I4" s="1066"/>
      <c r="J4" s="1066" t="str">
        <f t="shared" ref="J4:J31" si="4">VLOOKUP(C4,$Z$3:$AE$283,6,0)</f>
        <v>Kab. Labuhanbatu</v>
      </c>
      <c r="K4" s="1062">
        <v>3</v>
      </c>
      <c r="L4" s="1067">
        <f t="shared" ref="L4:L31" si="5">VLOOKUP(C4,$AH$3:$AL$180,3,0)</f>
        <v>45505</v>
      </c>
      <c r="M4" s="1063">
        <v>4</v>
      </c>
      <c r="N4" s="1067">
        <f t="shared" ref="N4:N53" si="6">IF(E4="Lanjut",$P$2)</f>
        <v>46113</v>
      </c>
      <c r="O4" s="1067">
        <f t="shared" ref="O4:O53" si="7">IF(AND(E4="Lanjut",M4&lt;4),(EDATE($P$2,4)-1),IF(AND(E4="Lanjut",M4&gt;3),(EDATE($P$2,12)-1)))</f>
        <v>46477</v>
      </c>
      <c r="P4" s="843"/>
      <c r="Q4" s="843"/>
      <c r="R4" s="843"/>
      <c r="S4" s="1119"/>
      <c r="T4" s="845" t="s">
        <v>4168</v>
      </c>
      <c r="U4" s="843" t="s">
        <v>944</v>
      </c>
      <c r="V4" s="843" t="s">
        <v>1582</v>
      </c>
      <c r="W4" s="843"/>
      <c r="X4" s="843"/>
      <c r="Y4" s="843"/>
      <c r="Z4" s="877" t="s">
        <v>7235</v>
      </c>
      <c r="AA4" s="878"/>
      <c r="AB4" s="879"/>
      <c r="AC4" s="866">
        <f t="shared" ca="1" si="0"/>
        <v>126</v>
      </c>
      <c r="AD4" s="880"/>
      <c r="AE4" s="881"/>
      <c r="AF4" s="868"/>
      <c r="AG4" s="868"/>
      <c r="AH4" s="882" t="s">
        <v>50</v>
      </c>
      <c r="AI4" s="858" t="s">
        <v>376</v>
      </c>
      <c r="AJ4" s="883">
        <v>44726</v>
      </c>
      <c r="AK4" s="883">
        <v>46568</v>
      </c>
      <c r="AL4" s="858" t="s">
        <v>7400</v>
      </c>
    </row>
    <row r="5" spans="1:38" ht="15.75" customHeight="1">
      <c r="A5" s="1063">
        <v>2</v>
      </c>
      <c r="B5" s="1121"/>
      <c r="C5" s="1064" t="s">
        <v>7256</v>
      </c>
      <c r="D5" s="1063" t="s">
        <v>376</v>
      </c>
      <c r="E5" s="1063" t="s">
        <v>1367</v>
      </c>
      <c r="F5" s="1063">
        <f t="shared" ca="1" si="1"/>
        <v>37</v>
      </c>
      <c r="G5" s="1065" t="str">
        <f t="shared" si="2"/>
        <v>1210011412880001</v>
      </c>
      <c r="H5" s="1066" t="str">
        <f t="shared" si="3"/>
        <v>Jl. Sri Wijaya RT / RW 000 Desa Binaraga Kec. Rantau Utara, Kab. Labuhanbatu</v>
      </c>
      <c r="I5" s="1066"/>
      <c r="J5" s="1066" t="str">
        <f t="shared" si="4"/>
        <v>Kab. Labuhanbatu</v>
      </c>
      <c r="K5" s="1062">
        <v>3</v>
      </c>
      <c r="L5" s="1067">
        <f t="shared" si="5"/>
        <v>45756</v>
      </c>
      <c r="M5" s="1063">
        <v>4</v>
      </c>
      <c r="N5" s="1067">
        <f t="shared" si="6"/>
        <v>46113</v>
      </c>
      <c r="O5" s="1067">
        <f t="shared" si="7"/>
        <v>46477</v>
      </c>
      <c r="P5" s="843"/>
      <c r="Q5" s="843"/>
      <c r="R5" s="843"/>
      <c r="S5" s="844" t="s">
        <v>501</v>
      </c>
      <c r="T5" s="845" t="s">
        <v>7259</v>
      </c>
      <c r="U5" s="843" t="s">
        <v>376</v>
      </c>
      <c r="V5" s="843" t="s">
        <v>1582</v>
      </c>
      <c r="W5" s="843"/>
      <c r="X5" s="843"/>
      <c r="Y5" s="843"/>
      <c r="Z5" s="877" t="s">
        <v>7238</v>
      </c>
      <c r="AA5" s="884"/>
      <c r="AB5" s="885"/>
      <c r="AC5" s="866">
        <f t="shared" ca="1" si="0"/>
        <v>126</v>
      </c>
      <c r="AD5" s="886"/>
      <c r="AE5" s="886"/>
      <c r="AF5" s="887"/>
      <c r="AG5" s="887"/>
      <c r="AH5" s="882" t="s">
        <v>7239</v>
      </c>
      <c r="AI5" s="858" t="s">
        <v>7401</v>
      </c>
      <c r="AJ5" s="883">
        <v>45609</v>
      </c>
      <c r="AK5" s="883">
        <v>46356</v>
      </c>
      <c r="AL5" s="858" t="s">
        <v>7400</v>
      </c>
    </row>
    <row r="6" spans="1:38" ht="15.75" customHeight="1">
      <c r="A6" s="1063">
        <v>3</v>
      </c>
      <c r="B6" s="1171"/>
      <c r="C6" s="1064" t="s">
        <v>7253</v>
      </c>
      <c r="D6" s="1068" t="s">
        <v>246</v>
      </c>
      <c r="E6" s="1063" t="s">
        <v>1367</v>
      </c>
      <c r="F6" s="1063">
        <f t="shared" ca="1" si="1"/>
        <v>37</v>
      </c>
      <c r="G6" s="1065" t="str">
        <f t="shared" si="2"/>
        <v>1220011604890001</v>
      </c>
      <c r="H6" s="1066" t="str">
        <f t="shared" si="3"/>
        <v>Jl. Gajahmada No. 5 RT / RW - Desa Marbau Kec. Marbau Kab. Labuhanbatu Utara Sumatera Utara</v>
      </c>
      <c r="I6" s="1066"/>
      <c r="J6" s="1066" t="str">
        <f t="shared" si="4"/>
        <v>Kab. Labuhanbatu</v>
      </c>
      <c r="K6" s="1062">
        <v>3</v>
      </c>
      <c r="L6" s="1067">
        <f t="shared" si="5"/>
        <v>45505</v>
      </c>
      <c r="M6" s="1063">
        <v>4</v>
      </c>
      <c r="N6" s="1067">
        <f t="shared" si="6"/>
        <v>46113</v>
      </c>
      <c r="O6" s="1067">
        <f t="shared" si="7"/>
        <v>46477</v>
      </c>
      <c r="P6" s="843"/>
      <c r="Q6" s="843"/>
      <c r="R6" s="843"/>
      <c r="S6" s="844" t="s">
        <v>2044</v>
      </c>
      <c r="T6" s="845" t="s">
        <v>3997</v>
      </c>
      <c r="U6" s="843" t="s">
        <v>944</v>
      </c>
      <c r="V6" s="843" t="s">
        <v>1582</v>
      </c>
      <c r="W6" s="843"/>
      <c r="X6" s="843"/>
      <c r="Y6" s="843"/>
      <c r="Z6" s="888" t="s">
        <v>7240</v>
      </c>
      <c r="AA6" s="889" t="s">
        <v>496</v>
      </c>
      <c r="AB6" s="890">
        <v>35060</v>
      </c>
      <c r="AC6" s="866">
        <f t="shared" ca="1" si="0"/>
        <v>30</v>
      </c>
      <c r="AD6" s="891" t="s">
        <v>201</v>
      </c>
      <c r="AE6" s="892" t="s">
        <v>197</v>
      </c>
      <c r="AF6" s="893"/>
      <c r="AG6" s="893"/>
      <c r="AH6" s="861" t="s">
        <v>3776</v>
      </c>
      <c r="AI6" s="894" t="s">
        <v>246</v>
      </c>
      <c r="AJ6" s="883">
        <v>45916</v>
      </c>
      <c r="AK6" s="883">
        <v>46173</v>
      </c>
      <c r="AL6" s="858" t="s">
        <v>7402</v>
      </c>
    </row>
    <row r="7" spans="1:38" ht="15.75" customHeight="1">
      <c r="A7" s="1063">
        <v>4</v>
      </c>
      <c r="B7" s="1170" t="s">
        <v>501</v>
      </c>
      <c r="C7" s="1064" t="s">
        <v>7258</v>
      </c>
      <c r="D7" s="1063" t="s">
        <v>376</v>
      </c>
      <c r="E7" s="1063" t="s">
        <v>1367</v>
      </c>
      <c r="F7" s="1063">
        <f t="shared" ca="1" si="1"/>
        <v>33</v>
      </c>
      <c r="G7" s="1065" t="str">
        <f t="shared" si="2"/>
        <v>1210011212920005</v>
      </c>
      <c r="H7" s="1066" t="str">
        <f t="shared" si="3"/>
        <v>Jl. Binaraga Gg. Idola RT / RW 000 Desa Cendana Kec. Rantau Utara Kab. Labuhanbatu Sumut</v>
      </c>
      <c r="I7" s="1066"/>
      <c r="J7" s="1066" t="str">
        <f t="shared" si="4"/>
        <v>Kab. Labuhanbatu Selatan</v>
      </c>
      <c r="K7" s="1062">
        <v>2</v>
      </c>
      <c r="L7" s="1067">
        <f t="shared" si="5"/>
        <v>45871</v>
      </c>
      <c r="M7" s="1063">
        <v>3</v>
      </c>
      <c r="N7" s="1067">
        <f t="shared" si="6"/>
        <v>46113</v>
      </c>
      <c r="O7" s="1067">
        <f t="shared" si="7"/>
        <v>46234</v>
      </c>
      <c r="P7" s="843"/>
      <c r="Q7" s="843"/>
      <c r="R7" s="843"/>
      <c r="S7" s="843"/>
      <c r="T7" s="843"/>
      <c r="U7" s="843"/>
      <c r="V7" s="843"/>
      <c r="W7" s="843"/>
      <c r="X7" s="843"/>
      <c r="Y7" s="843"/>
      <c r="Z7" s="895" t="s">
        <v>50</v>
      </c>
      <c r="AA7" s="896" t="s">
        <v>310</v>
      </c>
      <c r="AB7" s="897">
        <v>30372</v>
      </c>
      <c r="AC7" s="866">
        <f t="shared" ca="1" si="0"/>
        <v>43</v>
      </c>
      <c r="AD7" s="898" t="s">
        <v>312</v>
      </c>
      <c r="AE7" s="899" t="s">
        <v>309</v>
      </c>
      <c r="AF7" s="900"/>
      <c r="AG7" s="900"/>
      <c r="AH7" s="861" t="s">
        <v>7235</v>
      </c>
      <c r="AI7" s="858" t="s">
        <v>7242</v>
      </c>
      <c r="AJ7" s="883">
        <v>46055</v>
      </c>
      <c r="AK7" s="883">
        <v>46173</v>
      </c>
      <c r="AL7" s="858" t="s">
        <v>7404</v>
      </c>
    </row>
    <row r="8" spans="1:38" ht="15.75" customHeight="1">
      <c r="A8" s="1063">
        <v>5</v>
      </c>
      <c r="B8" s="1171"/>
      <c r="C8" s="1064" t="s">
        <v>7262</v>
      </c>
      <c r="D8" s="1068" t="s">
        <v>246</v>
      </c>
      <c r="E8" s="1063" t="s">
        <v>1367</v>
      </c>
      <c r="F8" s="1063">
        <f t="shared" ca="1" si="1"/>
        <v>30</v>
      </c>
      <c r="G8" s="1065" t="str">
        <f t="shared" si="2"/>
        <v>1222011311950004</v>
      </c>
      <c r="H8" s="1066" t="str">
        <f t="shared" si="3"/>
        <v>Blok Songo Indah Blok A No. 11 RT / RW 000 Desa Sisumut Kec. Kotapinang Kab. Labuhanbuatu Selatan Sumut Kodepos 21464</v>
      </c>
      <c r="I8" s="1066"/>
      <c r="J8" s="1066" t="str">
        <f t="shared" si="4"/>
        <v>Kab. Labuhanbatu Selatan</v>
      </c>
      <c r="K8" s="1062">
        <v>2</v>
      </c>
      <c r="L8" s="1067">
        <f t="shared" si="5"/>
        <v>45871</v>
      </c>
      <c r="M8" s="1063">
        <v>3</v>
      </c>
      <c r="N8" s="1067">
        <f t="shared" si="6"/>
        <v>46113</v>
      </c>
      <c r="O8" s="1067">
        <f t="shared" si="7"/>
        <v>46234</v>
      </c>
      <c r="P8" s="843"/>
      <c r="Q8" s="843"/>
      <c r="R8" s="843"/>
      <c r="S8" s="843"/>
      <c r="T8" s="843"/>
      <c r="U8" s="843"/>
      <c r="V8" s="843"/>
      <c r="W8" s="843"/>
      <c r="X8" s="843"/>
      <c r="Y8" s="843"/>
      <c r="Z8" s="895" t="s">
        <v>3776</v>
      </c>
      <c r="AA8" s="896" t="s">
        <v>248</v>
      </c>
      <c r="AB8" s="897">
        <v>37505</v>
      </c>
      <c r="AC8" s="866">
        <f t="shared" ca="1" si="0"/>
        <v>24</v>
      </c>
      <c r="AD8" s="898" t="s">
        <v>249</v>
      </c>
      <c r="AE8" s="899" t="s">
        <v>170</v>
      </c>
      <c r="AF8" s="900"/>
      <c r="AG8" s="900"/>
      <c r="AH8" s="882" t="s">
        <v>3314</v>
      </c>
      <c r="AI8" s="858" t="s">
        <v>376</v>
      </c>
      <c r="AJ8" s="883">
        <v>45871</v>
      </c>
      <c r="AK8" s="883">
        <v>46112</v>
      </c>
      <c r="AL8" s="858" t="s">
        <v>7402</v>
      </c>
    </row>
    <row r="9" spans="1:38" ht="15.75" customHeight="1">
      <c r="A9" s="1063">
        <v>6</v>
      </c>
      <c r="B9" s="1170" t="s">
        <v>2569</v>
      </c>
      <c r="C9" s="1064" t="s">
        <v>7268</v>
      </c>
      <c r="D9" s="1063" t="s">
        <v>376</v>
      </c>
      <c r="E9" s="1063" t="s">
        <v>1367</v>
      </c>
      <c r="F9" s="1063">
        <f t="shared" ca="1" si="1"/>
        <v>45</v>
      </c>
      <c r="G9" s="1065" t="str">
        <f t="shared" si="2"/>
        <v>1209130712800001</v>
      </c>
      <c r="H9" s="1066" t="str">
        <f t="shared" si="3"/>
        <v>Dusun II RT / RW - Desa Sijabut Teratai Kec. Air Batu Kab. Asahan Sumatera Utara</v>
      </c>
      <c r="I9" s="1066"/>
      <c r="J9" s="1066" t="str">
        <f t="shared" si="4"/>
        <v>Kab. Asahan</v>
      </c>
      <c r="K9" s="1062">
        <v>3</v>
      </c>
      <c r="L9" s="1067">
        <f t="shared" si="5"/>
        <v>45505</v>
      </c>
      <c r="M9" s="1063">
        <v>4</v>
      </c>
      <c r="N9" s="1067">
        <f t="shared" si="6"/>
        <v>46113</v>
      </c>
      <c r="O9" s="1067">
        <f t="shared" si="7"/>
        <v>46477</v>
      </c>
      <c r="P9" s="843"/>
      <c r="Q9" s="843"/>
      <c r="R9" s="843"/>
      <c r="S9" s="843"/>
      <c r="T9" s="843"/>
      <c r="U9" s="843"/>
      <c r="V9" s="843"/>
      <c r="W9" s="843"/>
      <c r="X9" s="843"/>
      <c r="Y9" s="843"/>
      <c r="Z9" s="901" t="s">
        <v>7243</v>
      </c>
      <c r="AA9" s="902" t="s">
        <v>2163</v>
      </c>
      <c r="AB9" s="903">
        <v>36103</v>
      </c>
      <c r="AC9" s="866">
        <f t="shared" ca="1" si="0"/>
        <v>27</v>
      </c>
      <c r="AD9" s="904" t="s">
        <v>7244</v>
      </c>
      <c r="AE9" s="904" t="s">
        <v>217</v>
      </c>
      <c r="AF9" s="905"/>
      <c r="AG9" s="905"/>
      <c r="AH9" s="882" t="s">
        <v>3333</v>
      </c>
      <c r="AI9" s="858" t="s">
        <v>376</v>
      </c>
      <c r="AJ9" s="883">
        <v>45871</v>
      </c>
      <c r="AK9" s="883">
        <v>46112</v>
      </c>
      <c r="AL9" s="858" t="s">
        <v>7402</v>
      </c>
    </row>
    <row r="10" spans="1:38" ht="15.75" customHeight="1">
      <c r="A10" s="1063">
        <v>7</v>
      </c>
      <c r="B10" s="1121"/>
      <c r="C10" s="1064" t="s">
        <v>7272</v>
      </c>
      <c r="D10" s="1063" t="s">
        <v>376</v>
      </c>
      <c r="E10" s="1063" t="s">
        <v>1367</v>
      </c>
      <c r="F10" s="1063">
        <f t="shared" ca="1" si="1"/>
        <v>26</v>
      </c>
      <c r="G10" s="1065" t="str">
        <f t="shared" si="2"/>
        <v>1209302702000001</v>
      </c>
      <c r="H10" s="1066" t="str">
        <f t="shared" si="3"/>
        <v>Dusun II RT / RW 000 Desa Bunut Seberang Kec. Pulo Bandring Kab. Asahan Sumut</v>
      </c>
      <c r="I10" s="1066"/>
      <c r="J10" s="1066" t="str">
        <f t="shared" si="4"/>
        <v>Kab. Asahan</v>
      </c>
      <c r="K10" s="1062">
        <v>2</v>
      </c>
      <c r="L10" s="1067">
        <f t="shared" si="5"/>
        <v>45871</v>
      </c>
      <c r="M10" s="1063">
        <v>3</v>
      </c>
      <c r="N10" s="1067">
        <f t="shared" si="6"/>
        <v>46113</v>
      </c>
      <c r="O10" s="1067">
        <f t="shared" si="7"/>
        <v>46234</v>
      </c>
      <c r="P10" s="843"/>
      <c r="Q10" s="843"/>
      <c r="R10" s="843"/>
      <c r="S10" s="843"/>
      <c r="T10" s="843"/>
      <c r="U10" s="843"/>
      <c r="V10" s="843"/>
      <c r="W10" s="843"/>
      <c r="X10" s="843"/>
      <c r="Y10" s="843"/>
      <c r="Z10" s="901" t="s">
        <v>3962</v>
      </c>
      <c r="AA10" s="907"/>
      <c r="AB10" s="903"/>
      <c r="AC10" s="866">
        <f t="shared" ca="1" si="0"/>
        <v>126</v>
      </c>
      <c r="AD10" s="904"/>
      <c r="AE10" s="904"/>
      <c r="AF10" s="905"/>
      <c r="AG10" s="905"/>
      <c r="AH10" s="882" t="s">
        <v>7245</v>
      </c>
      <c r="AI10" s="858" t="s">
        <v>376</v>
      </c>
      <c r="AJ10" s="883">
        <v>45871</v>
      </c>
      <c r="AK10" s="883">
        <v>46112</v>
      </c>
      <c r="AL10" s="858" t="s">
        <v>7402</v>
      </c>
    </row>
    <row r="11" spans="1:38" ht="15.75" customHeight="1">
      <c r="A11" s="1063">
        <v>8</v>
      </c>
      <c r="B11" s="1171"/>
      <c r="C11" s="1064" t="s">
        <v>7274</v>
      </c>
      <c r="D11" s="1063" t="s">
        <v>376</v>
      </c>
      <c r="E11" s="1063" t="s">
        <v>1367</v>
      </c>
      <c r="F11" s="1063">
        <f t="shared" ca="1" si="1"/>
        <v>43</v>
      </c>
      <c r="G11" s="1065" t="str">
        <f t="shared" si="2"/>
        <v>1209301610820001</v>
      </c>
      <c r="H11" s="1066" t="str">
        <f t="shared" si="3"/>
        <v>Suka Damai Dsn. III RT / RW - Desa Suka Damai Kec. Pulo Bandring Kab. Asahan Sumut kode pos 21264</v>
      </c>
      <c r="I11" s="1066"/>
      <c r="J11" s="1066" t="str">
        <f t="shared" si="4"/>
        <v>Kab. Asahan</v>
      </c>
      <c r="K11" s="1062">
        <v>2</v>
      </c>
      <c r="L11" s="1067">
        <f t="shared" si="5"/>
        <v>45871</v>
      </c>
      <c r="M11" s="1063">
        <v>3</v>
      </c>
      <c r="N11" s="1067">
        <f t="shared" si="6"/>
        <v>46113</v>
      </c>
      <c r="O11" s="1067">
        <f t="shared" si="7"/>
        <v>46234</v>
      </c>
      <c r="P11" s="843"/>
      <c r="Q11" s="843"/>
      <c r="R11" s="843"/>
      <c r="S11" s="843"/>
      <c r="T11" s="843"/>
      <c r="U11" s="843"/>
      <c r="V11" s="843"/>
      <c r="W11" s="843"/>
      <c r="X11" s="843"/>
      <c r="Y11" s="843"/>
      <c r="Z11" s="908" t="s">
        <v>7246</v>
      </c>
      <c r="AA11" s="909"/>
      <c r="AB11" s="910"/>
      <c r="AC11" s="866">
        <f t="shared" ca="1" si="0"/>
        <v>126</v>
      </c>
      <c r="AD11" s="911"/>
      <c r="AE11" s="911"/>
      <c r="AF11" s="912"/>
      <c r="AG11" s="912"/>
      <c r="AH11" s="882" t="s">
        <v>3322</v>
      </c>
      <c r="AI11" s="894" t="s">
        <v>246</v>
      </c>
      <c r="AJ11" s="883">
        <v>45871</v>
      </c>
      <c r="AK11" s="883">
        <v>46112</v>
      </c>
      <c r="AL11" s="858" t="s">
        <v>7402</v>
      </c>
    </row>
    <row r="12" spans="1:38" ht="15.75" customHeight="1">
      <c r="A12" s="1063">
        <v>9</v>
      </c>
      <c r="B12" s="1170" t="s">
        <v>590</v>
      </c>
      <c r="C12" s="1064" t="s">
        <v>88</v>
      </c>
      <c r="D12" s="1063" t="s">
        <v>2004</v>
      </c>
      <c r="E12" s="1063" t="s">
        <v>1367</v>
      </c>
      <c r="F12" s="1063">
        <f t="shared" ca="1" si="1"/>
        <v>32</v>
      </c>
      <c r="G12" s="1065" t="str">
        <f t="shared" si="2"/>
        <v>1210011702940001</v>
      </c>
      <c r="H12" s="1066" t="str">
        <f t="shared" si="3"/>
        <v>Jl. Cik Ditiro Gg. Rejeki RT 001 RW 007 Desa Siringo - ringo Kec. Rantau Utara, Kab. Labuhanbatu, Sumut</v>
      </c>
      <c r="I12" s="1066"/>
      <c r="J12" s="1066" t="str">
        <f t="shared" si="4"/>
        <v>Kab. Labuhanbatu</v>
      </c>
      <c r="K12" s="1062">
        <v>4</v>
      </c>
      <c r="L12" s="1067">
        <f t="shared" si="5"/>
        <v>45544</v>
      </c>
      <c r="M12" s="1063">
        <v>5</v>
      </c>
      <c r="N12" s="1067">
        <f t="shared" si="6"/>
        <v>46113</v>
      </c>
      <c r="O12" s="1067">
        <f t="shared" si="7"/>
        <v>46477</v>
      </c>
      <c r="P12" s="843"/>
      <c r="Q12" s="843"/>
      <c r="R12" s="843"/>
      <c r="S12" s="843"/>
      <c r="T12" s="843"/>
      <c r="U12" s="843"/>
      <c r="V12" s="843"/>
      <c r="W12" s="843"/>
      <c r="X12" s="843"/>
      <c r="Y12" s="843"/>
      <c r="Z12" s="118"/>
      <c r="AA12" s="914"/>
      <c r="AB12" s="915"/>
      <c r="AC12" s="866">
        <f t="shared" ca="1" si="0"/>
        <v>126</v>
      </c>
      <c r="AD12" s="117"/>
      <c r="AE12" s="117"/>
      <c r="AF12" s="117"/>
      <c r="AG12" s="117"/>
      <c r="AH12" s="882" t="s">
        <v>3328</v>
      </c>
      <c r="AI12" s="894" t="s">
        <v>246</v>
      </c>
      <c r="AJ12" s="883">
        <v>45871</v>
      </c>
      <c r="AK12" s="883">
        <v>46112</v>
      </c>
      <c r="AL12" s="858" t="s">
        <v>7402</v>
      </c>
    </row>
    <row r="13" spans="1:38" ht="15.75" customHeight="1">
      <c r="A13" s="1063">
        <v>10</v>
      </c>
      <c r="B13" s="1121"/>
      <c r="C13" s="1064" t="s">
        <v>1829</v>
      </c>
      <c r="D13" s="1063" t="s">
        <v>801</v>
      </c>
      <c r="E13" s="1063" t="s">
        <v>1367</v>
      </c>
      <c r="F13" s="1063">
        <f t="shared" ca="1" si="1"/>
        <v>33</v>
      </c>
      <c r="G13" s="1065" t="str">
        <f t="shared" si="2"/>
        <v>1208174411920001</v>
      </c>
      <c r="H13" s="1066" t="str">
        <f t="shared" si="3"/>
        <v>Huta II Karang Bangun RT / RW - Desa Karang Bangun, Kec. Siantar Kab. Simalungun Sumut</v>
      </c>
      <c r="I13" s="1066"/>
      <c r="J13" s="1066" t="str">
        <f t="shared" si="4"/>
        <v>P.Siantar (1)</v>
      </c>
      <c r="K13" s="1062">
        <v>3</v>
      </c>
      <c r="L13" s="1067">
        <f t="shared" si="5"/>
        <v>45778</v>
      </c>
      <c r="M13" s="1063">
        <v>4</v>
      </c>
      <c r="N13" s="1067">
        <f t="shared" si="6"/>
        <v>46113</v>
      </c>
      <c r="O13" s="1067">
        <f t="shared" si="7"/>
        <v>46477</v>
      </c>
      <c r="P13" s="843"/>
      <c r="Q13" s="843"/>
      <c r="R13" s="843"/>
      <c r="S13" s="843"/>
      <c r="T13" s="843"/>
      <c r="U13" s="843"/>
      <c r="V13" s="843"/>
      <c r="W13" s="843"/>
      <c r="X13" s="843"/>
      <c r="Y13" s="843"/>
      <c r="Z13" s="916"/>
      <c r="AA13" s="917"/>
      <c r="AB13" s="918"/>
      <c r="AC13" s="866">
        <f t="shared" ca="1" si="0"/>
        <v>126</v>
      </c>
      <c r="AD13" s="919"/>
      <c r="AE13" s="920"/>
      <c r="AF13" s="921"/>
      <c r="AG13" s="921"/>
      <c r="AH13" s="882" t="s">
        <v>3599</v>
      </c>
      <c r="AI13" s="858" t="s">
        <v>376</v>
      </c>
      <c r="AJ13" s="883">
        <v>45901</v>
      </c>
      <c r="AK13" s="883">
        <v>46142</v>
      </c>
      <c r="AL13" s="858" t="s">
        <v>7402</v>
      </c>
    </row>
    <row r="14" spans="1:38" ht="15.75" customHeight="1">
      <c r="A14" s="1063">
        <v>11</v>
      </c>
      <c r="B14" s="1121"/>
      <c r="C14" s="1064" t="s">
        <v>1837</v>
      </c>
      <c r="D14" s="1063" t="s">
        <v>376</v>
      </c>
      <c r="E14" s="1063" t="s">
        <v>1367</v>
      </c>
      <c r="F14" s="1063">
        <f t="shared" ca="1" si="1"/>
        <v>20</v>
      </c>
      <c r="G14" s="1065" t="str">
        <f t="shared" si="2"/>
        <v>1208061710050001</v>
      </c>
      <c r="H14" s="1066" t="str">
        <f t="shared" si="3"/>
        <v>Sibungabunga RT / RW 000 Desa Sibunga Bunga Kec. Jorlang Hataran Kab. Simalungun Sumut Kodepos 21172</v>
      </c>
      <c r="I14" s="1066"/>
      <c r="J14" s="1066" t="str">
        <f t="shared" si="4"/>
        <v>P.Siantar (1)</v>
      </c>
      <c r="K14" s="1062">
        <v>2</v>
      </c>
      <c r="L14" s="1067">
        <f t="shared" si="5"/>
        <v>45871</v>
      </c>
      <c r="M14" s="1063">
        <v>3</v>
      </c>
      <c r="N14" s="1067">
        <f t="shared" si="6"/>
        <v>46113</v>
      </c>
      <c r="O14" s="1067">
        <f t="shared" si="7"/>
        <v>46234</v>
      </c>
      <c r="P14" s="843"/>
      <c r="Q14" s="843"/>
      <c r="R14" s="843"/>
      <c r="S14" s="843"/>
      <c r="T14" s="843"/>
      <c r="U14" s="843"/>
      <c r="V14" s="843"/>
      <c r="W14" s="843"/>
      <c r="X14" s="843"/>
      <c r="Y14" s="843"/>
      <c r="Z14" s="922" t="s">
        <v>1955</v>
      </c>
      <c r="AA14" s="923" t="s">
        <v>334</v>
      </c>
      <c r="AB14" s="864">
        <v>27046</v>
      </c>
      <c r="AC14" s="866">
        <f t="shared" ca="1" si="0"/>
        <v>52</v>
      </c>
      <c r="AD14" s="867" t="s">
        <v>336</v>
      </c>
      <c r="AE14" s="924" t="s">
        <v>300</v>
      </c>
      <c r="AF14" s="616"/>
      <c r="AG14" s="616"/>
      <c r="AH14" s="882" t="s">
        <v>3919</v>
      </c>
      <c r="AI14" s="858" t="s">
        <v>376</v>
      </c>
      <c r="AJ14" s="883">
        <v>46002</v>
      </c>
      <c r="AK14" s="883">
        <v>46142</v>
      </c>
      <c r="AL14" s="858" t="s">
        <v>7404</v>
      </c>
    </row>
    <row r="15" spans="1:38" ht="15.75" customHeight="1">
      <c r="A15" s="1063">
        <v>12</v>
      </c>
      <c r="B15" s="1121"/>
      <c r="C15" s="1064" t="s">
        <v>3414</v>
      </c>
      <c r="D15" s="1063" t="s">
        <v>376</v>
      </c>
      <c r="E15" s="1063" t="s">
        <v>1367</v>
      </c>
      <c r="F15" s="1063">
        <f t="shared" ca="1" si="1"/>
        <v>27</v>
      </c>
      <c r="G15" s="1065" t="str">
        <f t="shared" si="2"/>
        <v>1208010203990001</v>
      </c>
      <c r="H15" s="1066" t="str">
        <f t="shared" si="3"/>
        <v>Jl. Teratai Huta IV RT / RW 000 Desa Pamatang Simalungun Kec. Siantar Kab. Simalungun Sumut Kodepos 21151</v>
      </c>
      <c r="I15" s="1066"/>
      <c r="J15" s="1066" t="str">
        <f t="shared" si="4"/>
        <v>P.Siantar (1)</v>
      </c>
      <c r="K15" s="1062">
        <v>2</v>
      </c>
      <c r="L15" s="1067">
        <f t="shared" si="5"/>
        <v>45871</v>
      </c>
      <c r="M15" s="1063">
        <v>3</v>
      </c>
      <c r="N15" s="1067">
        <f t="shared" si="6"/>
        <v>46113</v>
      </c>
      <c r="O15" s="1067">
        <f t="shared" si="7"/>
        <v>46234</v>
      </c>
      <c r="P15" s="843"/>
      <c r="Q15" s="843"/>
      <c r="R15" s="843"/>
      <c r="S15" s="843"/>
      <c r="T15" s="843"/>
      <c r="U15" s="843"/>
      <c r="V15" s="843"/>
      <c r="W15" s="843"/>
      <c r="X15" s="843"/>
      <c r="Y15" s="843"/>
      <c r="Z15" s="925" t="s">
        <v>72</v>
      </c>
      <c r="AA15" s="926" t="s">
        <v>340</v>
      </c>
      <c r="AB15" s="879">
        <v>28412</v>
      </c>
      <c r="AC15" s="866">
        <f t="shared" ca="1" si="0"/>
        <v>48</v>
      </c>
      <c r="AD15" s="880" t="s">
        <v>342</v>
      </c>
      <c r="AE15" s="927" t="s">
        <v>300</v>
      </c>
      <c r="AF15" s="616"/>
      <c r="AG15" s="616"/>
      <c r="AH15" s="882" t="s">
        <v>3943</v>
      </c>
      <c r="AI15" s="858" t="s">
        <v>376</v>
      </c>
      <c r="AJ15" s="883">
        <v>46024</v>
      </c>
      <c r="AK15" s="883">
        <v>46142</v>
      </c>
      <c r="AL15" s="858" t="s">
        <v>7404</v>
      </c>
    </row>
    <row r="16" spans="1:38" ht="15.75" customHeight="1">
      <c r="A16" s="1063">
        <v>13</v>
      </c>
      <c r="B16" s="1171"/>
      <c r="C16" s="1064" t="s">
        <v>1840</v>
      </c>
      <c r="D16" s="1063" t="s">
        <v>376</v>
      </c>
      <c r="E16" s="1063" t="s">
        <v>1367</v>
      </c>
      <c r="F16" s="1063">
        <f t="shared" ca="1" si="1"/>
        <v>49</v>
      </c>
      <c r="G16" s="1065" t="str">
        <f t="shared" si="2"/>
        <v>1272072502770005</v>
      </c>
      <c r="H16" s="1066" t="str">
        <f t="shared" si="3"/>
        <v>Jl. Tomang No. 08 RT 002 RW 001 Kel. Bukit Sofa Kec. Siantar Sitalasari Kota Pematangsiantar Sumut Kodepos 21139</v>
      </c>
      <c r="I16" s="1066"/>
      <c r="J16" s="1066" t="str">
        <f t="shared" si="4"/>
        <v>P.Siantar (1)</v>
      </c>
      <c r="K16" s="1062">
        <v>2</v>
      </c>
      <c r="L16" s="1067">
        <f t="shared" si="5"/>
        <v>45871</v>
      </c>
      <c r="M16" s="1063">
        <v>3</v>
      </c>
      <c r="N16" s="1067">
        <f t="shared" si="6"/>
        <v>46113</v>
      </c>
      <c r="O16" s="1067">
        <f t="shared" si="7"/>
        <v>46234</v>
      </c>
      <c r="P16" s="843"/>
      <c r="Q16" s="843"/>
      <c r="R16" s="843"/>
      <c r="S16" s="843"/>
      <c r="T16" s="843"/>
      <c r="U16" s="843"/>
      <c r="V16" s="843"/>
      <c r="W16" s="843"/>
      <c r="X16" s="843"/>
      <c r="Y16" s="843"/>
      <c r="Z16" s="930" t="s">
        <v>75</v>
      </c>
      <c r="AA16" s="926" t="s">
        <v>347</v>
      </c>
      <c r="AB16" s="890">
        <v>27280</v>
      </c>
      <c r="AC16" s="866">
        <f t="shared" ca="1" si="0"/>
        <v>52</v>
      </c>
      <c r="AD16" s="891" t="s">
        <v>348</v>
      </c>
      <c r="AE16" s="927" t="s">
        <v>300</v>
      </c>
      <c r="AF16" s="616"/>
      <c r="AG16" s="616"/>
      <c r="AH16" s="882" t="s">
        <v>7236</v>
      </c>
      <c r="AI16" s="858" t="s">
        <v>376</v>
      </c>
      <c r="AJ16" s="883">
        <v>46024</v>
      </c>
      <c r="AK16" s="883">
        <v>46142</v>
      </c>
      <c r="AL16" s="858" t="s">
        <v>7404</v>
      </c>
    </row>
    <row r="17" spans="1:38" ht="15.75" customHeight="1">
      <c r="A17" s="1063">
        <v>14</v>
      </c>
      <c r="B17" s="1069" t="s">
        <v>659</v>
      </c>
      <c r="C17" s="1064" t="s">
        <v>7285</v>
      </c>
      <c r="D17" s="1063" t="s">
        <v>376</v>
      </c>
      <c r="E17" s="1063" t="s">
        <v>1367</v>
      </c>
      <c r="F17" s="1063">
        <f t="shared" ca="1" si="1"/>
        <v>25</v>
      </c>
      <c r="G17" s="1065" t="str">
        <f t="shared" si="2"/>
        <v>1209162906010003</v>
      </c>
      <c r="H17" s="1066" t="str">
        <f t="shared" si="3"/>
        <v>Dusun V Pondok Semi RT / RW 000 Desa Karya Ambalutu Kec. Buntu Pane Kab. Asahan Sumut Kodepos 21261</v>
      </c>
      <c r="I17" s="1066"/>
      <c r="J17" s="1066" t="str">
        <f t="shared" si="4"/>
        <v>Kab. Tapanuli Utara</v>
      </c>
      <c r="K17" s="1062">
        <v>3</v>
      </c>
      <c r="L17" s="1067">
        <f t="shared" si="5"/>
        <v>45871</v>
      </c>
      <c r="M17" s="1063">
        <v>4</v>
      </c>
      <c r="N17" s="1067">
        <f t="shared" si="6"/>
        <v>46113</v>
      </c>
      <c r="O17" s="1067">
        <f t="shared" si="7"/>
        <v>46477</v>
      </c>
      <c r="P17" s="843"/>
      <c r="Q17" s="843"/>
      <c r="R17" s="843"/>
      <c r="S17" s="843"/>
      <c r="T17" s="843"/>
      <c r="U17" s="843"/>
      <c r="V17" s="843"/>
      <c r="W17" s="843"/>
      <c r="X17" s="843"/>
      <c r="Y17" s="843"/>
      <c r="Z17" s="925" t="s">
        <v>78</v>
      </c>
      <c r="AA17" s="926" t="s">
        <v>355</v>
      </c>
      <c r="AB17" s="879">
        <v>28992</v>
      </c>
      <c r="AC17" s="866">
        <f t="shared" ca="1" si="0"/>
        <v>47</v>
      </c>
      <c r="AD17" s="880" t="s">
        <v>356</v>
      </c>
      <c r="AE17" s="927" t="s">
        <v>300</v>
      </c>
      <c r="AF17" s="616"/>
      <c r="AG17" s="616"/>
      <c r="AH17" s="882"/>
      <c r="AI17" s="858"/>
      <c r="AJ17" s="883"/>
      <c r="AK17" s="883"/>
      <c r="AL17" s="858"/>
    </row>
    <row r="18" spans="1:38" ht="15.75" customHeight="1">
      <c r="A18" s="1063">
        <v>15</v>
      </c>
      <c r="B18" s="1170" t="s">
        <v>910</v>
      </c>
      <c r="C18" s="1064" t="s">
        <v>1794</v>
      </c>
      <c r="D18" s="1063" t="s">
        <v>376</v>
      </c>
      <c r="E18" s="1063" t="s">
        <v>1367</v>
      </c>
      <c r="F18" s="1063">
        <f t="shared" ca="1" si="1"/>
        <v>40</v>
      </c>
      <c r="G18" s="1065" t="str">
        <f t="shared" si="2"/>
        <v>1104172806860002</v>
      </c>
      <c r="H18" s="1066" t="str">
        <f t="shared" si="3"/>
        <v>Asir - asir RT / RW 000 Desa Asir - Asir Kec. Laut Tawar Kab. Aceh Tengah, Aceh</v>
      </c>
      <c r="I18" s="1066"/>
      <c r="J18" s="1066" t="str">
        <f t="shared" si="4"/>
        <v>Aceh Tengah</v>
      </c>
      <c r="K18" s="1062">
        <v>2</v>
      </c>
      <c r="L18" s="1067">
        <f t="shared" si="5"/>
        <v>45854</v>
      </c>
      <c r="M18" s="1063">
        <v>3</v>
      </c>
      <c r="N18" s="1067">
        <f t="shared" si="6"/>
        <v>46113</v>
      </c>
      <c r="O18" s="1067">
        <f t="shared" si="7"/>
        <v>46234</v>
      </c>
      <c r="P18" s="843"/>
      <c r="Q18" s="843"/>
      <c r="R18" s="843"/>
      <c r="S18" s="843"/>
      <c r="T18" s="843"/>
      <c r="U18" s="843"/>
      <c r="V18" s="843"/>
      <c r="W18" s="843"/>
      <c r="X18" s="843"/>
      <c r="Y18" s="843"/>
      <c r="Z18" s="925" t="s">
        <v>7250</v>
      </c>
      <c r="AA18" s="926" t="s">
        <v>370</v>
      </c>
      <c r="AB18" s="879">
        <v>32424</v>
      </c>
      <c r="AC18" s="866">
        <f t="shared" ca="1" si="0"/>
        <v>37</v>
      </c>
      <c r="AD18" s="880" t="s">
        <v>372</v>
      </c>
      <c r="AE18" s="927" t="s">
        <v>300</v>
      </c>
      <c r="AF18" s="616"/>
      <c r="AG18" s="616"/>
      <c r="AH18" s="882" t="s">
        <v>4509</v>
      </c>
      <c r="AI18" s="858" t="s">
        <v>376</v>
      </c>
      <c r="AJ18" s="883">
        <v>44968</v>
      </c>
      <c r="AK18" s="883">
        <v>46203</v>
      </c>
      <c r="AL18" s="858" t="s">
        <v>7400</v>
      </c>
    </row>
    <row r="19" spans="1:38" ht="15.75" customHeight="1">
      <c r="A19" s="1063">
        <v>16</v>
      </c>
      <c r="B19" s="1121"/>
      <c r="C19" s="1064" t="s">
        <v>1798</v>
      </c>
      <c r="D19" s="1063" t="s">
        <v>376</v>
      </c>
      <c r="E19" s="1063" t="s">
        <v>1367</v>
      </c>
      <c r="F19" s="1063">
        <f t="shared" ca="1" si="1"/>
        <v>32</v>
      </c>
      <c r="G19" s="1065" t="str">
        <f t="shared" si="2"/>
        <v>1112010703940001</v>
      </c>
      <c r="H19" s="1066" t="str">
        <f t="shared" si="3"/>
        <v>Dsn. Jongok Desa Lempuh Kec. Blangkenjeran Kab. Gayo Lues Aceh</v>
      </c>
      <c r="I19" s="1066"/>
      <c r="J19" s="1066" t="str">
        <f t="shared" si="4"/>
        <v>Bireuen</v>
      </c>
      <c r="K19" s="1062">
        <v>2</v>
      </c>
      <c r="L19" s="1067">
        <f t="shared" si="5"/>
        <v>45854</v>
      </c>
      <c r="M19" s="1063">
        <v>3</v>
      </c>
      <c r="N19" s="1067">
        <f t="shared" si="6"/>
        <v>46113</v>
      </c>
      <c r="O19" s="1067">
        <f t="shared" si="7"/>
        <v>46234</v>
      </c>
      <c r="P19" s="843"/>
      <c r="Q19" s="843"/>
      <c r="R19" s="843"/>
      <c r="S19" s="843"/>
      <c r="T19" s="843"/>
      <c r="U19" s="843"/>
      <c r="V19" s="843"/>
      <c r="W19" s="843"/>
      <c r="X19" s="843"/>
      <c r="Y19" s="843"/>
      <c r="Z19" s="930" t="s">
        <v>7251</v>
      </c>
      <c r="AA19" s="931" t="s">
        <v>383</v>
      </c>
      <c r="AB19" s="890">
        <v>30194</v>
      </c>
      <c r="AC19" s="866">
        <f t="shared" ca="1" si="0"/>
        <v>44</v>
      </c>
      <c r="AD19" s="891" t="s">
        <v>384</v>
      </c>
      <c r="AE19" s="932" t="s">
        <v>300</v>
      </c>
      <c r="AF19" s="933"/>
      <c r="AG19" s="933"/>
      <c r="AH19" s="882" t="s">
        <v>80</v>
      </c>
      <c r="AI19" s="858" t="s">
        <v>376</v>
      </c>
      <c r="AJ19" s="883">
        <v>45505</v>
      </c>
      <c r="AK19" s="883">
        <v>46112</v>
      </c>
      <c r="AL19" s="858" t="s">
        <v>7406</v>
      </c>
    </row>
    <row r="20" spans="1:38" ht="15.75" customHeight="1">
      <c r="A20" s="1063">
        <v>17</v>
      </c>
      <c r="B20" s="1171"/>
      <c r="C20" s="1064" t="s">
        <v>32</v>
      </c>
      <c r="D20" s="1063" t="s">
        <v>376</v>
      </c>
      <c r="E20" s="1063" t="s">
        <v>1367</v>
      </c>
      <c r="F20" s="1063">
        <f t="shared" ca="1" si="1"/>
        <v>35</v>
      </c>
      <c r="G20" s="1065" t="str">
        <f t="shared" si="2"/>
        <v>2171060912900001</v>
      </c>
      <c r="H20" s="1066" t="str">
        <f t="shared" si="3"/>
        <v>Windsor Phase I Blok I Lt. 1 No. 07 RT 001 RW 009 Kel. Lubuk Bajakota Kec. Lubuk Baja, Kota Batam, Kep. Riau</v>
      </c>
      <c r="I20" s="1066"/>
      <c r="J20" s="1066" t="str">
        <f t="shared" si="4"/>
        <v>Bireuen</v>
      </c>
      <c r="K20" s="1062">
        <v>2</v>
      </c>
      <c r="L20" s="1067">
        <f t="shared" si="5"/>
        <v>45854</v>
      </c>
      <c r="M20" s="1063">
        <v>3</v>
      </c>
      <c r="N20" s="1067">
        <f t="shared" si="6"/>
        <v>46113</v>
      </c>
      <c r="O20" s="1067">
        <f t="shared" si="7"/>
        <v>46234</v>
      </c>
      <c r="P20" s="843"/>
      <c r="Q20" s="843"/>
      <c r="R20" s="843"/>
      <c r="S20" s="843"/>
      <c r="T20" s="843"/>
      <c r="U20" s="843"/>
      <c r="V20" s="843"/>
      <c r="W20" s="843"/>
      <c r="X20" s="843"/>
      <c r="Y20" s="843"/>
      <c r="Z20" s="930" t="s">
        <v>7252</v>
      </c>
      <c r="AA20" s="931" t="s">
        <v>395</v>
      </c>
      <c r="AB20" s="890">
        <v>29935</v>
      </c>
      <c r="AC20" s="866">
        <f t="shared" ca="1" si="0"/>
        <v>44</v>
      </c>
      <c r="AD20" s="891" t="s">
        <v>397</v>
      </c>
      <c r="AE20" s="932" t="s">
        <v>300</v>
      </c>
      <c r="AF20" s="933"/>
      <c r="AG20" s="933"/>
      <c r="AH20" s="882" t="s">
        <v>7253</v>
      </c>
      <c r="AI20" s="894" t="s">
        <v>246</v>
      </c>
      <c r="AJ20" s="883">
        <v>45505</v>
      </c>
      <c r="AK20" s="883">
        <v>46112</v>
      </c>
      <c r="AL20" s="858" t="s">
        <v>7406</v>
      </c>
    </row>
    <row r="21" spans="1:38" ht="15.75" customHeight="1">
      <c r="A21" s="1063">
        <v>18</v>
      </c>
      <c r="B21" s="1170" t="s">
        <v>3920</v>
      </c>
      <c r="C21" s="1064" t="s">
        <v>3333</v>
      </c>
      <c r="D21" s="1063" t="s">
        <v>376</v>
      </c>
      <c r="E21" s="1063" t="s">
        <v>1367</v>
      </c>
      <c r="F21" s="1063">
        <f t="shared" ca="1" si="1"/>
        <v>24</v>
      </c>
      <c r="G21" s="1065" t="str">
        <f t="shared" si="2"/>
        <v>1272060108020005</v>
      </c>
      <c r="H21" s="1066" t="str">
        <f t="shared" si="3"/>
        <v>Jl. Kapten Mukthar Basri RT / RW - Kel. Glugur Darat II Kec. Medan Timur, Kota Medan, Sumut</v>
      </c>
      <c r="I21" s="1066"/>
      <c r="J21" s="1066" t="str">
        <f t="shared" si="4"/>
        <v>Simalungun Atas</v>
      </c>
      <c r="K21" s="1062">
        <v>2</v>
      </c>
      <c r="L21" s="1067">
        <f t="shared" si="5"/>
        <v>45871</v>
      </c>
      <c r="M21" s="1063">
        <v>3</v>
      </c>
      <c r="N21" s="1067">
        <f t="shared" si="6"/>
        <v>46113</v>
      </c>
      <c r="O21" s="1067">
        <f t="shared" si="7"/>
        <v>46234</v>
      </c>
      <c r="P21" s="843"/>
      <c r="Q21" s="843"/>
      <c r="R21" s="843"/>
      <c r="S21" s="843"/>
      <c r="T21" s="843"/>
      <c r="U21" s="843"/>
      <c r="V21" s="843"/>
      <c r="W21" s="843"/>
      <c r="X21" s="843"/>
      <c r="Y21" s="843"/>
      <c r="Z21" s="925" t="s">
        <v>7254</v>
      </c>
      <c r="AA21" s="926" t="s">
        <v>377</v>
      </c>
      <c r="AB21" s="879">
        <v>29197</v>
      </c>
      <c r="AC21" s="866">
        <f t="shared" ca="1" si="0"/>
        <v>46</v>
      </c>
      <c r="AD21" s="880" t="s">
        <v>379</v>
      </c>
      <c r="AE21" s="927" t="s">
        <v>300</v>
      </c>
      <c r="AF21" s="616"/>
      <c r="AG21" s="616"/>
      <c r="AH21" s="882" t="s">
        <v>88</v>
      </c>
      <c r="AI21" s="858" t="s">
        <v>376</v>
      </c>
      <c r="AJ21" s="883">
        <v>45544</v>
      </c>
      <c r="AK21" s="883">
        <v>46295</v>
      </c>
      <c r="AL21" s="858" t="s">
        <v>7400</v>
      </c>
    </row>
    <row r="22" spans="1:38" ht="15.75" customHeight="1">
      <c r="A22" s="1063">
        <v>19</v>
      </c>
      <c r="B22" s="1121"/>
      <c r="C22" s="1064" t="s">
        <v>3338</v>
      </c>
      <c r="D22" s="1063" t="s">
        <v>376</v>
      </c>
      <c r="E22" s="1063" t="s">
        <v>1367</v>
      </c>
      <c r="F22" s="1063">
        <f t="shared" ca="1" si="1"/>
        <v>21</v>
      </c>
      <c r="G22" s="1065" t="str">
        <f t="shared" si="2"/>
        <v>1208221310040001</v>
      </c>
      <c r="H22" s="1066" t="str">
        <f t="shared" si="3"/>
        <v>Pekan Bahapal RT / RW - Desa Naga Jaya I Kec. Bandar Huluan Kab. Simalungun Sumut</v>
      </c>
      <c r="I22" s="1066"/>
      <c r="J22" s="1066" t="str">
        <f t="shared" si="4"/>
        <v>Simalungun Atas</v>
      </c>
      <c r="K22" s="1062">
        <v>2</v>
      </c>
      <c r="L22" s="1067" t="e">
        <f t="shared" si="5"/>
        <v>#N/A</v>
      </c>
      <c r="M22" s="1063">
        <v>3</v>
      </c>
      <c r="N22" s="1067">
        <f t="shared" si="6"/>
        <v>46113</v>
      </c>
      <c r="O22" s="1067">
        <f t="shared" si="7"/>
        <v>46234</v>
      </c>
      <c r="P22" s="843"/>
      <c r="Q22" s="843"/>
      <c r="R22" s="843"/>
      <c r="S22" s="843"/>
      <c r="T22" s="843"/>
      <c r="U22" s="843"/>
      <c r="V22" s="843"/>
      <c r="W22" s="843"/>
      <c r="X22" s="843"/>
      <c r="Y22" s="843"/>
      <c r="Z22" s="934" t="s">
        <v>3333</v>
      </c>
      <c r="AA22" s="935" t="s">
        <v>403</v>
      </c>
      <c r="AB22" s="936">
        <v>37469</v>
      </c>
      <c r="AC22" s="866">
        <f t="shared" ca="1" si="0"/>
        <v>24</v>
      </c>
      <c r="AD22" s="937" t="s">
        <v>405</v>
      </c>
      <c r="AE22" s="899" t="s">
        <v>402</v>
      </c>
      <c r="AF22" s="900"/>
      <c r="AG22" s="900"/>
      <c r="AH22" s="882" t="s">
        <v>7256</v>
      </c>
      <c r="AI22" s="858" t="s">
        <v>376</v>
      </c>
      <c r="AJ22" s="883">
        <v>45756</v>
      </c>
      <c r="AK22" s="883">
        <v>46112</v>
      </c>
      <c r="AL22" s="858" t="s">
        <v>7406</v>
      </c>
    </row>
    <row r="23" spans="1:38" ht="15.75" customHeight="1">
      <c r="A23" s="1063">
        <v>20</v>
      </c>
      <c r="B23" s="1121"/>
      <c r="C23" s="1064" t="s">
        <v>3328</v>
      </c>
      <c r="D23" s="1068" t="s">
        <v>246</v>
      </c>
      <c r="E23" s="1063" t="s">
        <v>1367</v>
      </c>
      <c r="F23" s="1063">
        <f t="shared" ca="1" si="1"/>
        <v>34</v>
      </c>
      <c r="G23" s="1065" t="str">
        <f t="shared" si="2"/>
        <v>1271202604920003</v>
      </c>
      <c r="H23" s="1066" t="str">
        <f t="shared" si="3"/>
        <v>ASR. Bintara Blok E No. 3-78 RT / RW - Kel. Glugur Darat II Kec. Medan Timur, Kota Medan Sumut</v>
      </c>
      <c r="I23" s="1066"/>
      <c r="J23" s="1066" t="str">
        <f t="shared" si="4"/>
        <v>Samosir</v>
      </c>
      <c r="K23" s="1062">
        <v>2</v>
      </c>
      <c r="L23" s="1067">
        <f t="shared" si="5"/>
        <v>45871</v>
      </c>
      <c r="M23" s="1063">
        <v>3</v>
      </c>
      <c r="N23" s="1067">
        <f t="shared" si="6"/>
        <v>46113</v>
      </c>
      <c r="O23" s="1067">
        <f t="shared" si="7"/>
        <v>46234</v>
      </c>
      <c r="P23" s="843"/>
      <c r="Q23" s="843"/>
      <c r="R23" s="843"/>
      <c r="S23" s="843"/>
      <c r="T23" s="843"/>
      <c r="U23" s="843"/>
      <c r="V23" s="843"/>
      <c r="W23" s="843"/>
      <c r="X23" s="843"/>
      <c r="Y23" s="843"/>
      <c r="Z23" s="934" t="s">
        <v>3314</v>
      </c>
      <c r="AA23" s="935" t="s">
        <v>1165</v>
      </c>
      <c r="AB23" s="936">
        <v>35023</v>
      </c>
      <c r="AC23" s="866">
        <f t="shared" ca="1" si="0"/>
        <v>30</v>
      </c>
      <c r="AD23" s="937" t="s">
        <v>1166</v>
      </c>
      <c r="AE23" s="899" t="s">
        <v>276</v>
      </c>
      <c r="AF23" s="900"/>
      <c r="AG23" s="900"/>
      <c r="AH23" s="882" t="s">
        <v>3616</v>
      </c>
      <c r="AI23" s="858" t="s">
        <v>376</v>
      </c>
      <c r="AJ23" s="883">
        <v>45901</v>
      </c>
      <c r="AK23" s="883">
        <v>46142</v>
      </c>
      <c r="AL23" s="858" t="s">
        <v>7402</v>
      </c>
    </row>
    <row r="24" spans="1:38" ht="15.75" customHeight="1">
      <c r="A24" s="1063">
        <v>21</v>
      </c>
      <c r="B24" s="1121"/>
      <c r="C24" s="1064" t="s">
        <v>3314</v>
      </c>
      <c r="D24" s="1063" t="s">
        <v>376</v>
      </c>
      <c r="E24" s="1063" t="s">
        <v>1367</v>
      </c>
      <c r="F24" s="1063">
        <f t="shared" ca="1" si="1"/>
        <v>30</v>
      </c>
      <c r="G24" s="1065" t="str">
        <f t="shared" si="2"/>
        <v>1272012011950001</v>
      </c>
      <c r="H24" s="1066" t="str">
        <f t="shared" si="3"/>
        <v>Jl. KPT. Tandean No. 6 BLK, Dsn -, RT 002 RW 002 Desa Pahlawan Kec. Siantar Timur, Kota Pematangsiantar, Sumut</v>
      </c>
      <c r="I24" s="1066"/>
      <c r="J24" s="1066" t="str">
        <f t="shared" si="4"/>
        <v>P. Siantar</v>
      </c>
      <c r="K24" s="1062">
        <v>2</v>
      </c>
      <c r="L24" s="1067">
        <f t="shared" si="5"/>
        <v>45871</v>
      </c>
      <c r="M24" s="1063">
        <v>3</v>
      </c>
      <c r="N24" s="1067">
        <f t="shared" si="6"/>
        <v>46113</v>
      </c>
      <c r="O24" s="1067">
        <f t="shared" si="7"/>
        <v>46234</v>
      </c>
      <c r="P24" s="843"/>
      <c r="Q24" s="843"/>
      <c r="R24" s="843"/>
      <c r="S24" s="843"/>
      <c r="T24" s="843"/>
      <c r="U24" s="843"/>
      <c r="V24" s="843"/>
      <c r="W24" s="843"/>
      <c r="X24" s="843"/>
      <c r="Y24" s="843"/>
      <c r="Z24" s="934" t="s">
        <v>3338</v>
      </c>
      <c r="AA24" s="935" t="s">
        <v>408</v>
      </c>
      <c r="AB24" s="936">
        <v>38273</v>
      </c>
      <c r="AC24" s="866">
        <f t="shared" ca="1" si="0"/>
        <v>21</v>
      </c>
      <c r="AD24" s="937" t="s">
        <v>410</v>
      </c>
      <c r="AE24" s="899" t="s">
        <v>402</v>
      </c>
      <c r="AF24" s="900"/>
      <c r="AG24" s="900"/>
      <c r="AH24" s="882" t="s">
        <v>3620</v>
      </c>
      <c r="AI24" s="858" t="s">
        <v>376</v>
      </c>
      <c r="AJ24" s="883">
        <v>45901</v>
      </c>
      <c r="AK24" s="883">
        <v>46142</v>
      </c>
      <c r="AL24" s="858" t="s">
        <v>7402</v>
      </c>
    </row>
    <row r="25" spans="1:38" ht="15.75" customHeight="1">
      <c r="A25" s="1063">
        <v>22</v>
      </c>
      <c r="B25" s="1171"/>
      <c r="C25" s="1064" t="s">
        <v>3322</v>
      </c>
      <c r="D25" s="1068" t="s">
        <v>246</v>
      </c>
      <c r="E25" s="1063" t="s">
        <v>1367</v>
      </c>
      <c r="F25" s="1063">
        <f t="shared" ca="1" si="1"/>
        <v>24</v>
      </c>
      <c r="G25" s="1065" t="str">
        <f t="shared" si="2"/>
        <v>1208112108020002</v>
      </c>
      <c r="H25" s="1066" t="str">
        <f t="shared" si="3"/>
        <v>Rintis IX Balimbingan RT / RW - Desa Balimbingan Kec. Tanah Jawa Kab. Simalungun, Sumatera Utara</v>
      </c>
      <c r="I25" s="1066"/>
      <c r="J25" s="1066" t="str">
        <f t="shared" si="4"/>
        <v>P. Siantar</v>
      </c>
      <c r="K25" s="1062">
        <v>2</v>
      </c>
      <c r="L25" s="1067">
        <f t="shared" si="5"/>
        <v>45871</v>
      </c>
      <c r="M25" s="1063">
        <v>3</v>
      </c>
      <c r="N25" s="1067">
        <f t="shared" si="6"/>
        <v>46113</v>
      </c>
      <c r="O25" s="1067">
        <f t="shared" si="7"/>
        <v>46234</v>
      </c>
      <c r="P25" s="843"/>
      <c r="Q25" s="843"/>
      <c r="R25" s="843"/>
      <c r="S25" s="843"/>
      <c r="T25" s="843"/>
      <c r="U25" s="843"/>
      <c r="V25" s="843"/>
      <c r="W25" s="843"/>
      <c r="X25" s="843"/>
      <c r="Y25" s="843"/>
      <c r="Z25" s="938" t="s">
        <v>3599</v>
      </c>
      <c r="AA25" s="935" t="s">
        <v>389</v>
      </c>
      <c r="AB25" s="936">
        <v>30612</v>
      </c>
      <c r="AC25" s="866">
        <f t="shared" ca="1" si="0"/>
        <v>42</v>
      </c>
      <c r="AD25" s="937" t="s">
        <v>390</v>
      </c>
      <c r="AE25" s="899" t="s">
        <v>276</v>
      </c>
      <c r="AF25" s="900"/>
      <c r="AG25" s="900"/>
      <c r="AH25" s="882" t="s">
        <v>7257</v>
      </c>
      <c r="AI25" s="858" t="s">
        <v>7401</v>
      </c>
      <c r="AJ25" s="883">
        <v>45580</v>
      </c>
      <c r="AK25" s="883">
        <v>46326</v>
      </c>
      <c r="AL25" s="858" t="s">
        <v>7400</v>
      </c>
    </row>
    <row r="26" spans="1:38" ht="15.75" customHeight="1">
      <c r="A26" s="1063">
        <v>23</v>
      </c>
      <c r="B26" s="1170" t="s">
        <v>7222</v>
      </c>
      <c r="C26" s="1064" t="s">
        <v>7311</v>
      </c>
      <c r="D26" s="1063" t="s">
        <v>376</v>
      </c>
      <c r="E26" s="1063" t="s">
        <v>1367</v>
      </c>
      <c r="F26" s="1063">
        <f t="shared" ca="1" si="1"/>
        <v>30</v>
      </c>
      <c r="G26" s="1065" t="str">
        <f t="shared" si="2"/>
        <v>1219031104960003</v>
      </c>
      <c r="H26" s="1066" t="str">
        <f t="shared" si="3"/>
        <v>Dusun IV Melati RT / RW - Desa Tanah Rendah Kec. Air Putih Kab. Batu Bara Sumut Kodepos 21256</v>
      </c>
      <c r="I26" s="1066"/>
      <c r="J26" s="1066" t="str">
        <f t="shared" si="4"/>
        <v>Kab. Batu Bara</v>
      </c>
      <c r="K26" s="1062">
        <v>2</v>
      </c>
      <c r="L26" s="1067">
        <f t="shared" si="5"/>
        <v>45871</v>
      </c>
      <c r="M26" s="1063">
        <v>3</v>
      </c>
      <c r="N26" s="1067">
        <f t="shared" si="6"/>
        <v>46113</v>
      </c>
      <c r="O26" s="1067">
        <f t="shared" si="7"/>
        <v>46234</v>
      </c>
      <c r="P26" s="843"/>
      <c r="Q26" s="843"/>
      <c r="R26" s="843"/>
      <c r="S26" s="843"/>
      <c r="T26" s="843"/>
      <c r="U26" s="843"/>
      <c r="V26" s="843"/>
      <c r="W26" s="843"/>
      <c r="X26" s="843"/>
      <c r="Y26" s="843"/>
      <c r="Z26" s="938" t="s">
        <v>3919</v>
      </c>
      <c r="AA26" s="935" t="s">
        <v>2224</v>
      </c>
      <c r="AB26" s="936">
        <v>30280</v>
      </c>
      <c r="AC26" s="866">
        <f t="shared" ca="1" si="0"/>
        <v>43</v>
      </c>
      <c r="AD26" s="937" t="s">
        <v>2225</v>
      </c>
      <c r="AE26" s="899" t="s">
        <v>276</v>
      </c>
      <c r="AF26" s="900"/>
      <c r="AG26" s="900"/>
      <c r="AH26" s="882" t="s">
        <v>7258</v>
      </c>
      <c r="AI26" s="858" t="s">
        <v>376</v>
      </c>
      <c r="AJ26" s="883">
        <v>45871</v>
      </c>
      <c r="AK26" s="883">
        <v>46112</v>
      </c>
      <c r="AL26" s="858" t="s">
        <v>7402</v>
      </c>
    </row>
    <row r="27" spans="1:38" ht="15.75" customHeight="1">
      <c r="A27" s="1063">
        <v>24</v>
      </c>
      <c r="B27" s="1121"/>
      <c r="C27" s="1064" t="s">
        <v>7308</v>
      </c>
      <c r="D27" s="1063" t="s">
        <v>376</v>
      </c>
      <c r="E27" s="1063" t="s">
        <v>1367</v>
      </c>
      <c r="F27" s="1063">
        <f t="shared" ca="1" si="1"/>
        <v>34</v>
      </c>
      <c r="G27" s="1065" t="str">
        <f t="shared" si="2"/>
        <v>1209130405920008</v>
      </c>
      <c r="H27" s="1066" t="str">
        <f t="shared" si="3"/>
        <v>Dusun VI RT / RW 000 Desa Air Genting Kec. Air Batu Kab. Asahan Sumut Kodepos 21272</v>
      </c>
      <c r="I27" s="1066"/>
      <c r="J27" s="1066" t="str">
        <f t="shared" si="4"/>
        <v>Kab. Batu Bara</v>
      </c>
      <c r="K27" s="1062">
        <v>2</v>
      </c>
      <c r="L27" s="1067">
        <f t="shared" si="5"/>
        <v>45871</v>
      </c>
      <c r="M27" s="1063">
        <v>3</v>
      </c>
      <c r="N27" s="1067">
        <f t="shared" si="6"/>
        <v>46113</v>
      </c>
      <c r="O27" s="1067">
        <f t="shared" si="7"/>
        <v>46234</v>
      </c>
      <c r="P27" s="843"/>
      <c r="Q27" s="843"/>
      <c r="R27" s="843"/>
      <c r="S27" s="843"/>
      <c r="T27" s="843"/>
      <c r="U27" s="843"/>
      <c r="V27" s="843"/>
      <c r="W27" s="843"/>
      <c r="X27" s="843"/>
      <c r="Y27" s="843"/>
      <c r="Z27" s="939" t="s">
        <v>7236</v>
      </c>
      <c r="AA27" s="935" t="s">
        <v>2229</v>
      </c>
      <c r="AB27" s="936">
        <v>36713</v>
      </c>
      <c r="AC27" s="866">
        <f t="shared" ca="1" si="0"/>
        <v>26</v>
      </c>
      <c r="AD27" s="937" t="s">
        <v>2230</v>
      </c>
      <c r="AE27" s="899" t="s">
        <v>402</v>
      </c>
      <c r="AF27" s="900"/>
      <c r="AG27" s="900"/>
      <c r="AH27" s="882" t="s">
        <v>7259</v>
      </c>
      <c r="AI27" s="858" t="s">
        <v>376</v>
      </c>
      <c r="AJ27" s="883">
        <v>45871</v>
      </c>
      <c r="AK27" s="883">
        <v>46112</v>
      </c>
      <c r="AL27" s="858" t="s">
        <v>7402</v>
      </c>
    </row>
    <row r="28" spans="1:38" ht="15.75" customHeight="1">
      <c r="A28" s="1063">
        <v>25</v>
      </c>
      <c r="B28" s="1121"/>
      <c r="C28" s="1064" t="s">
        <v>7310</v>
      </c>
      <c r="D28" s="1063" t="s">
        <v>376</v>
      </c>
      <c r="E28" s="1063" t="s">
        <v>1367</v>
      </c>
      <c r="F28" s="1063">
        <f t="shared" ca="1" si="1"/>
        <v>30</v>
      </c>
      <c r="G28" s="1065" t="str">
        <f t="shared" si="2"/>
        <v>1219030201960002</v>
      </c>
      <c r="H28" s="1066" t="str">
        <f t="shared" si="3"/>
        <v>Dusun VI RT / RW 000 Desa Tanah Rendah Kec. Air Putih Kab. Batu Bara Sumut Kodepos 21256</v>
      </c>
      <c r="I28" s="1066"/>
      <c r="J28" s="1066" t="str">
        <f t="shared" si="4"/>
        <v>Kab. Batu Bara</v>
      </c>
      <c r="K28" s="1062">
        <v>2</v>
      </c>
      <c r="L28" s="1067">
        <f t="shared" si="5"/>
        <v>45871</v>
      </c>
      <c r="M28" s="1063">
        <v>3</v>
      </c>
      <c r="N28" s="1067">
        <f t="shared" si="6"/>
        <v>46113</v>
      </c>
      <c r="O28" s="1067">
        <f t="shared" si="7"/>
        <v>46234</v>
      </c>
      <c r="P28" s="843"/>
      <c r="Q28" s="843"/>
      <c r="R28" s="843"/>
      <c r="S28" s="843"/>
      <c r="T28" s="843"/>
      <c r="U28" s="843"/>
      <c r="V28" s="843"/>
      <c r="W28" s="843"/>
      <c r="X28" s="843"/>
      <c r="Y28" s="843"/>
      <c r="Z28" s="940" t="s">
        <v>3943</v>
      </c>
      <c r="AA28" s="941" t="s">
        <v>2234</v>
      </c>
      <c r="AB28" s="942">
        <v>38777</v>
      </c>
      <c r="AC28" s="866">
        <f t="shared" ca="1" si="0"/>
        <v>20</v>
      </c>
      <c r="AD28" s="943" t="s">
        <v>2235</v>
      </c>
      <c r="AE28" s="899" t="s">
        <v>402</v>
      </c>
      <c r="AF28" s="900"/>
      <c r="AG28" s="900"/>
      <c r="AH28" s="882" t="s">
        <v>3623</v>
      </c>
      <c r="AI28" s="858" t="s">
        <v>376</v>
      </c>
      <c r="AJ28" s="883">
        <v>45901</v>
      </c>
      <c r="AK28" s="883">
        <v>46142</v>
      </c>
      <c r="AL28" s="858" t="s">
        <v>7402</v>
      </c>
    </row>
    <row r="29" spans="1:38" ht="15.75" customHeight="1">
      <c r="A29" s="1063">
        <v>26</v>
      </c>
      <c r="B29" s="1121"/>
      <c r="C29" s="1064" t="s">
        <v>7312</v>
      </c>
      <c r="D29" s="1063" t="s">
        <v>376</v>
      </c>
      <c r="E29" s="1063" t="s">
        <v>1367</v>
      </c>
      <c r="F29" s="1063">
        <f t="shared" ca="1" si="1"/>
        <v>25</v>
      </c>
      <c r="G29" s="1065" t="str">
        <f t="shared" si="2"/>
        <v>1219031010000009</v>
      </c>
      <c r="H29" s="1066" t="str">
        <f t="shared" si="3"/>
        <v>Dusun VII RT / RW 000 Desa Tanjung Kubah Kec. Air Putih Kab. Batu Bara Sumut Kodepos 21256</v>
      </c>
      <c r="I29" s="1066"/>
      <c r="J29" s="1066" t="str">
        <f t="shared" si="4"/>
        <v>Kab. Batu Bara</v>
      </c>
      <c r="K29" s="1062">
        <v>2</v>
      </c>
      <c r="L29" s="1067">
        <f t="shared" si="5"/>
        <v>45871</v>
      </c>
      <c r="M29" s="1063">
        <v>3</v>
      </c>
      <c r="N29" s="1067">
        <f t="shared" si="6"/>
        <v>46113</v>
      </c>
      <c r="O29" s="1067">
        <f t="shared" si="7"/>
        <v>46234</v>
      </c>
      <c r="P29" s="843"/>
      <c r="Q29" s="843"/>
      <c r="R29" s="843"/>
      <c r="S29" s="843"/>
      <c r="T29" s="843"/>
      <c r="U29" s="843"/>
      <c r="V29" s="843"/>
      <c r="W29" s="843"/>
      <c r="X29" s="843"/>
      <c r="Y29" s="843"/>
      <c r="Z29" s="930" t="s">
        <v>7261</v>
      </c>
      <c r="AA29" s="931" t="s">
        <v>417</v>
      </c>
      <c r="AB29" s="890">
        <v>25516</v>
      </c>
      <c r="AC29" s="866">
        <f t="shared" ca="1" si="0"/>
        <v>56</v>
      </c>
      <c r="AD29" s="891" t="s">
        <v>419</v>
      </c>
      <c r="AE29" s="932" t="s">
        <v>300</v>
      </c>
      <c r="AF29" s="933"/>
      <c r="AG29" s="933"/>
      <c r="AH29" s="882" t="s">
        <v>7262</v>
      </c>
      <c r="AI29" s="894" t="s">
        <v>246</v>
      </c>
      <c r="AJ29" s="883">
        <v>45871</v>
      </c>
      <c r="AK29" s="883">
        <v>46112</v>
      </c>
      <c r="AL29" s="858" t="s">
        <v>7402</v>
      </c>
    </row>
    <row r="30" spans="1:38" ht="15.75" customHeight="1">
      <c r="A30" s="1063">
        <v>27</v>
      </c>
      <c r="B30" s="1121"/>
      <c r="C30" s="1064" t="s">
        <v>7306</v>
      </c>
      <c r="D30" s="1063" t="s">
        <v>801</v>
      </c>
      <c r="E30" s="1063" t="s">
        <v>1367</v>
      </c>
      <c r="F30" s="1063">
        <f t="shared" ca="1" si="1"/>
        <v>27</v>
      </c>
      <c r="G30" s="1065" t="str">
        <f t="shared" si="2"/>
        <v>1223045009990001</v>
      </c>
      <c r="H30" s="1066" t="str">
        <f t="shared" si="3"/>
        <v>Dusun III Panigoran RT / RW - Desa Perkebunan Panigoran Kec. Aek Kuo Kab. Labuhanbatu Utara</v>
      </c>
      <c r="I30" s="1066"/>
      <c r="J30" s="1066" t="str">
        <f t="shared" si="4"/>
        <v>Medan</v>
      </c>
      <c r="K30" s="1062">
        <v>3</v>
      </c>
      <c r="L30" s="1067">
        <f t="shared" si="5"/>
        <v>45505</v>
      </c>
      <c r="M30" s="1063">
        <v>4</v>
      </c>
      <c r="N30" s="1067">
        <f t="shared" si="6"/>
        <v>46113</v>
      </c>
      <c r="O30" s="1067">
        <f t="shared" si="7"/>
        <v>46477</v>
      </c>
      <c r="P30" s="843"/>
      <c r="Q30" s="843"/>
      <c r="R30" s="843"/>
      <c r="S30" s="843"/>
      <c r="T30" s="843"/>
      <c r="U30" s="843"/>
      <c r="V30" s="843"/>
      <c r="W30" s="843"/>
      <c r="X30" s="843"/>
      <c r="Y30" s="843"/>
      <c r="Z30" s="930" t="s">
        <v>7263</v>
      </c>
      <c r="AA30" s="931" t="s">
        <v>413</v>
      </c>
      <c r="AB30" s="890">
        <v>28618</v>
      </c>
      <c r="AC30" s="866">
        <f t="shared" ca="1" si="0"/>
        <v>48</v>
      </c>
      <c r="AD30" s="891" t="s">
        <v>414</v>
      </c>
      <c r="AE30" s="932" t="s">
        <v>300</v>
      </c>
      <c r="AF30" s="933"/>
      <c r="AG30" s="933"/>
      <c r="AH30" s="882" t="s">
        <v>86</v>
      </c>
      <c r="AI30" s="858" t="s">
        <v>6879</v>
      </c>
      <c r="AJ30" s="883">
        <v>45139</v>
      </c>
      <c r="AK30" s="883">
        <v>46387</v>
      </c>
      <c r="AL30" s="858" t="s">
        <v>7400</v>
      </c>
    </row>
    <row r="31" spans="1:38" ht="15.75" customHeight="1">
      <c r="A31" s="1063">
        <v>28</v>
      </c>
      <c r="B31" s="1121"/>
      <c r="C31" s="1064" t="s">
        <v>7307</v>
      </c>
      <c r="D31" s="1063" t="s">
        <v>376</v>
      </c>
      <c r="E31" s="1063" t="s">
        <v>1367</v>
      </c>
      <c r="F31" s="1063">
        <f t="shared" ca="1" si="1"/>
        <v>31</v>
      </c>
      <c r="G31" s="1065" t="str">
        <f t="shared" si="2"/>
        <v>1209123105950001</v>
      </c>
      <c r="H31" s="1066" t="str">
        <f t="shared" si="3"/>
        <v>Dusun VII Harapan RT / RW - Desa Tali Air Permai Kec. Nibung Hangus Kab. Batu Bara Sumut Kodepos 21253</v>
      </c>
      <c r="I31" s="1066"/>
      <c r="J31" s="1066" t="str">
        <f t="shared" si="4"/>
        <v>Kab. Batu Bara</v>
      </c>
      <c r="K31" s="1062">
        <v>2</v>
      </c>
      <c r="L31" s="1067">
        <f t="shared" si="5"/>
        <v>45871</v>
      </c>
      <c r="M31" s="1063">
        <v>3</v>
      </c>
      <c r="N31" s="1067">
        <f t="shared" si="6"/>
        <v>46113</v>
      </c>
      <c r="O31" s="1067">
        <f t="shared" si="7"/>
        <v>46234</v>
      </c>
      <c r="P31" s="843"/>
      <c r="Q31" s="843"/>
      <c r="R31" s="843"/>
      <c r="S31" s="843"/>
      <c r="T31" s="843"/>
      <c r="U31" s="843"/>
      <c r="V31" s="843"/>
      <c r="W31" s="843"/>
      <c r="X31" s="843"/>
      <c r="Y31" s="843"/>
      <c r="Z31" s="930" t="s">
        <v>7264</v>
      </c>
      <c r="AA31" s="926" t="s">
        <v>430</v>
      </c>
      <c r="AB31" s="890">
        <v>28943</v>
      </c>
      <c r="AC31" s="866">
        <f t="shared" ca="1" si="0"/>
        <v>47</v>
      </c>
      <c r="AD31" s="891" t="s">
        <v>431</v>
      </c>
      <c r="AE31" s="932" t="s">
        <v>300</v>
      </c>
      <c r="AF31" s="933"/>
      <c r="AG31" s="933"/>
      <c r="AH31" s="882" t="s">
        <v>87</v>
      </c>
      <c r="AI31" s="858" t="s">
        <v>6879</v>
      </c>
      <c r="AJ31" s="883">
        <v>45544</v>
      </c>
      <c r="AK31" s="883">
        <v>46295</v>
      </c>
      <c r="AL31" s="858" t="s">
        <v>7400</v>
      </c>
    </row>
    <row r="32" spans="1:38" ht="15.75" customHeight="1">
      <c r="A32" s="1063">
        <v>29</v>
      </c>
      <c r="B32" s="1171"/>
      <c r="C32" s="1064" t="s">
        <v>7408</v>
      </c>
      <c r="D32" s="1068" t="s">
        <v>246</v>
      </c>
      <c r="E32" s="1063" t="s">
        <v>1367</v>
      </c>
      <c r="F32" s="1063">
        <v>31</v>
      </c>
      <c r="G32" s="1070" t="s">
        <v>1483</v>
      </c>
      <c r="H32" s="1066" t="s">
        <v>7409</v>
      </c>
      <c r="I32" s="1066" t="s">
        <v>821</v>
      </c>
      <c r="J32" s="1066" t="s">
        <v>719</v>
      </c>
      <c r="K32" s="1062" t="s">
        <v>3315</v>
      </c>
      <c r="L32" s="1067">
        <v>46113</v>
      </c>
      <c r="M32" s="1063">
        <v>1</v>
      </c>
      <c r="N32" s="1067">
        <f t="shared" si="6"/>
        <v>46113</v>
      </c>
      <c r="O32" s="1067">
        <f t="shared" si="7"/>
        <v>46234</v>
      </c>
      <c r="P32" s="843"/>
      <c r="Q32" s="843"/>
      <c r="R32" s="843"/>
      <c r="S32" s="843"/>
      <c r="T32" s="843"/>
      <c r="U32" s="843"/>
      <c r="V32" s="843"/>
      <c r="W32" s="843"/>
      <c r="X32" s="843"/>
      <c r="Y32" s="843"/>
      <c r="Z32" s="934" t="s">
        <v>3328</v>
      </c>
      <c r="AA32" s="935" t="s">
        <v>1415</v>
      </c>
      <c r="AB32" s="936">
        <v>33720</v>
      </c>
      <c r="AC32" s="866">
        <f t="shared" ca="1" si="0"/>
        <v>34</v>
      </c>
      <c r="AD32" s="937" t="s">
        <v>1420</v>
      </c>
      <c r="AE32" s="899" t="s">
        <v>1414</v>
      </c>
      <c r="AF32" s="900"/>
      <c r="AG32" s="900"/>
      <c r="AH32" s="882" t="s">
        <v>7266</v>
      </c>
      <c r="AI32" s="858" t="s">
        <v>7401</v>
      </c>
      <c r="AJ32" s="883">
        <v>45584</v>
      </c>
      <c r="AK32" s="883" t="s">
        <v>7267</v>
      </c>
      <c r="AL32" s="858" t="s">
        <v>7400</v>
      </c>
    </row>
    <row r="33" spans="1:38" ht="15.75" customHeight="1">
      <c r="A33" s="1063">
        <v>30</v>
      </c>
      <c r="B33" s="1069" t="s">
        <v>2044</v>
      </c>
      <c r="C33" s="1064" t="s">
        <v>4014</v>
      </c>
      <c r="D33" s="1063" t="s">
        <v>376</v>
      </c>
      <c r="E33" s="1063" t="s">
        <v>1367</v>
      </c>
      <c r="F33" s="1063">
        <f t="shared" ref="F33:F41" ca="1" si="8">VLOOKUP(C33,$Z$3:$AD$283,4,0)</f>
        <v>26</v>
      </c>
      <c r="G33" s="1065" t="str">
        <f t="shared" ref="G33:G41" si="9">VLOOKUP(C33,$Z$3:$AA$283,2,0)</f>
        <v>1211016704000002</v>
      </c>
      <c r="H33" s="1066" t="str">
        <f t="shared" ref="H33:H41" si="10">VLOOKUP(C33,$Z$3:$AD$283,5,0)</f>
        <v>Bandar Selamat RT/RW 000, Desa Belang Malum, Kec. Sidikalang, Kab. Dairi</v>
      </c>
      <c r="I33" s="1066" t="s">
        <v>3082</v>
      </c>
      <c r="J33" s="1066" t="str">
        <f t="shared" ref="J33:J41" si="11">VLOOKUP(C33,$Z$3:$AE$283,6,0)</f>
        <v>Kab. Dairi</v>
      </c>
      <c r="K33" s="1062" t="s">
        <v>3315</v>
      </c>
      <c r="L33" s="1067">
        <v>46113</v>
      </c>
      <c r="M33" s="1063">
        <v>1</v>
      </c>
      <c r="N33" s="1067">
        <f t="shared" si="6"/>
        <v>46113</v>
      </c>
      <c r="O33" s="1067">
        <f t="shared" si="7"/>
        <v>46234</v>
      </c>
      <c r="P33" s="843"/>
      <c r="Q33" s="843"/>
      <c r="R33" s="843"/>
      <c r="S33" s="843"/>
      <c r="T33" s="843"/>
      <c r="U33" s="843"/>
      <c r="V33" s="843"/>
      <c r="W33" s="843"/>
      <c r="X33" s="843"/>
      <c r="Y33" s="843"/>
      <c r="Z33" s="934" t="s">
        <v>3322</v>
      </c>
      <c r="AA33" s="935" t="s">
        <v>1399</v>
      </c>
      <c r="AB33" s="936">
        <v>37489</v>
      </c>
      <c r="AC33" s="866">
        <f t="shared" ca="1" si="0"/>
        <v>24</v>
      </c>
      <c r="AD33" s="937" t="s">
        <v>1403</v>
      </c>
      <c r="AE33" s="899" t="s">
        <v>276</v>
      </c>
      <c r="AF33" s="900"/>
      <c r="AG33" s="900"/>
      <c r="AH33" s="882" t="s">
        <v>7268</v>
      </c>
      <c r="AI33" s="858" t="s">
        <v>376</v>
      </c>
      <c r="AJ33" s="883">
        <v>45505</v>
      </c>
      <c r="AK33" s="883">
        <v>46112</v>
      </c>
      <c r="AL33" s="858" t="s">
        <v>7406</v>
      </c>
    </row>
    <row r="34" spans="1:38" ht="15.75" hidden="1" customHeight="1">
      <c r="A34" s="1063">
        <v>31</v>
      </c>
      <c r="B34" s="1170" t="s">
        <v>7410</v>
      </c>
      <c r="C34" s="1064" t="s">
        <v>7358</v>
      </c>
      <c r="D34" s="1063" t="s">
        <v>376</v>
      </c>
      <c r="E34" s="1063" t="s">
        <v>1367</v>
      </c>
      <c r="F34" s="1063">
        <f t="shared" ca="1" si="8"/>
        <v>28</v>
      </c>
      <c r="G34" s="1065" t="str">
        <f t="shared" si="9"/>
        <v>5302270708980001</v>
      </c>
      <c r="H34" s="1066" t="str">
        <f t="shared" si="10"/>
        <v>Oe Ue RT 010 RW 004 Desa Oe Ue Kec. Kuatnana Kab. Timor Tengah Selatan NTT</v>
      </c>
      <c r="I34" s="1066"/>
      <c r="J34" s="1066" t="str">
        <f t="shared" si="11"/>
        <v>Soe - TTS</v>
      </c>
      <c r="K34" s="1062">
        <v>2</v>
      </c>
      <c r="L34" s="1067">
        <f t="shared" ref="L34:L41" si="12">VLOOKUP(C34,$AH$3:$AL$180,3,0)</f>
        <v>45871</v>
      </c>
      <c r="M34" s="1063">
        <v>3</v>
      </c>
      <c r="N34" s="1067">
        <f t="shared" si="6"/>
        <v>46113</v>
      </c>
      <c r="O34" s="1067">
        <f t="shared" si="7"/>
        <v>46234</v>
      </c>
      <c r="P34" s="843"/>
      <c r="Q34" s="843"/>
      <c r="R34" s="843"/>
      <c r="S34" s="843"/>
      <c r="T34" s="843"/>
      <c r="U34" s="843"/>
      <c r="V34" s="843"/>
      <c r="W34" s="843"/>
      <c r="X34" s="843"/>
      <c r="Y34" s="843"/>
      <c r="Z34" s="930" t="s">
        <v>7270</v>
      </c>
      <c r="AA34" s="931" t="s">
        <v>424</v>
      </c>
      <c r="AB34" s="890">
        <v>27681</v>
      </c>
      <c r="AC34" s="866">
        <f t="shared" ca="1" si="0"/>
        <v>50</v>
      </c>
      <c r="AD34" s="891" t="s">
        <v>425</v>
      </c>
      <c r="AE34" s="932" t="s">
        <v>300</v>
      </c>
      <c r="AF34" s="933"/>
      <c r="AG34" s="933"/>
      <c r="AH34" s="882" t="s">
        <v>7271</v>
      </c>
      <c r="AI34" s="858" t="s">
        <v>376</v>
      </c>
      <c r="AJ34" s="883">
        <v>45544</v>
      </c>
      <c r="AK34" s="883">
        <v>46295</v>
      </c>
      <c r="AL34" s="858" t="s">
        <v>7400</v>
      </c>
    </row>
    <row r="35" spans="1:38" ht="15.75" customHeight="1">
      <c r="A35" s="1063">
        <v>32</v>
      </c>
      <c r="B35" s="1121"/>
      <c r="C35" s="1064" t="s">
        <v>7359</v>
      </c>
      <c r="D35" s="1063" t="s">
        <v>376</v>
      </c>
      <c r="E35" s="1063" t="s">
        <v>1367</v>
      </c>
      <c r="F35" s="1063">
        <f t="shared" ca="1" si="8"/>
        <v>36</v>
      </c>
      <c r="G35" s="1065" t="str">
        <f t="shared" si="9"/>
        <v>5302021403900002</v>
      </c>
      <c r="H35" s="1066" t="str">
        <f t="shared" si="10"/>
        <v>Molsel RT 022 RW 010 Desa Kesetnana Kec. Mollo Selatan Kab. Timor Tengah Selatan NTT</v>
      </c>
      <c r="I35" s="1066"/>
      <c r="J35" s="1066" t="str">
        <f t="shared" si="11"/>
        <v>Soe - TTS</v>
      </c>
      <c r="K35" s="1062">
        <v>2</v>
      </c>
      <c r="L35" s="1067">
        <f t="shared" si="12"/>
        <v>45871</v>
      </c>
      <c r="M35" s="1063">
        <v>3</v>
      </c>
      <c r="N35" s="1067">
        <f t="shared" si="6"/>
        <v>46113</v>
      </c>
      <c r="O35" s="1067">
        <f t="shared" si="7"/>
        <v>46234</v>
      </c>
      <c r="P35" s="843"/>
      <c r="Q35" s="843"/>
      <c r="R35" s="843"/>
      <c r="S35" s="843"/>
      <c r="T35" s="843"/>
      <c r="U35" s="843"/>
      <c r="V35" s="843"/>
      <c r="W35" s="843"/>
      <c r="X35" s="843"/>
      <c r="Y35" s="843"/>
      <c r="Z35" s="118"/>
      <c r="AA35" s="944"/>
      <c r="AB35" s="915"/>
      <c r="AC35" s="866">
        <f t="shared" ca="1" si="0"/>
        <v>126</v>
      </c>
      <c r="AD35" s="945"/>
      <c r="AE35" s="117"/>
      <c r="AF35" s="117"/>
      <c r="AG35" s="117"/>
      <c r="AH35" s="882" t="s">
        <v>7272</v>
      </c>
      <c r="AI35" s="858" t="s">
        <v>376</v>
      </c>
      <c r="AJ35" s="883">
        <v>45871</v>
      </c>
      <c r="AK35" s="883">
        <v>46112</v>
      </c>
      <c r="AL35" s="858" t="s">
        <v>7402</v>
      </c>
    </row>
    <row r="36" spans="1:38" ht="15.75" customHeight="1">
      <c r="A36" s="1063">
        <v>33</v>
      </c>
      <c r="B36" s="1121"/>
      <c r="C36" s="1064" t="s">
        <v>7360</v>
      </c>
      <c r="D36" s="1063" t="s">
        <v>376</v>
      </c>
      <c r="E36" s="1063" t="s">
        <v>1367</v>
      </c>
      <c r="F36" s="1063">
        <f t="shared" ca="1" si="8"/>
        <v>45</v>
      </c>
      <c r="G36" s="1065" t="str">
        <f t="shared" si="9"/>
        <v>5302072404810001</v>
      </c>
      <c r="H36" s="1066" t="str">
        <f t="shared" si="10"/>
        <v>Nifukani RT 001 RW 001 Desa Nifukani Kec. Amanuban Barat Kab. Timor Tengah Selatan NTT</v>
      </c>
      <c r="I36" s="1066"/>
      <c r="J36" s="1066" t="str">
        <f t="shared" si="11"/>
        <v>Soe - TTS</v>
      </c>
      <c r="K36" s="1062">
        <v>2</v>
      </c>
      <c r="L36" s="1067">
        <f t="shared" si="12"/>
        <v>45871</v>
      </c>
      <c r="M36" s="1063">
        <v>3</v>
      </c>
      <c r="N36" s="1067">
        <f t="shared" si="6"/>
        <v>46113</v>
      </c>
      <c r="O36" s="1067">
        <f t="shared" si="7"/>
        <v>46234</v>
      </c>
      <c r="P36" s="843"/>
      <c r="Q36" s="843"/>
      <c r="R36" s="843"/>
      <c r="S36" s="843"/>
      <c r="T36" s="843"/>
      <c r="U36" s="843"/>
      <c r="V36" s="843"/>
      <c r="W36" s="843"/>
      <c r="X36" s="843"/>
      <c r="Y36" s="843"/>
      <c r="Z36" s="946"/>
      <c r="AA36" s="917"/>
      <c r="AB36" s="947"/>
      <c r="AC36" s="866">
        <f t="shared" ca="1" si="0"/>
        <v>126</v>
      </c>
      <c r="AD36" s="948"/>
      <c r="AE36" s="949"/>
      <c r="AF36" s="905"/>
      <c r="AG36" s="905"/>
      <c r="AH36" s="882" t="s">
        <v>7274</v>
      </c>
      <c r="AI36" s="858" t="s">
        <v>376</v>
      </c>
      <c r="AJ36" s="883">
        <v>45871</v>
      </c>
      <c r="AK36" s="883">
        <v>46112</v>
      </c>
      <c r="AL36" s="858" t="s">
        <v>7402</v>
      </c>
    </row>
    <row r="37" spans="1:38" ht="15.75" customHeight="1">
      <c r="A37" s="1063">
        <v>34</v>
      </c>
      <c r="B37" s="1121"/>
      <c r="C37" s="1064" t="s">
        <v>7361</v>
      </c>
      <c r="D37" s="1063" t="s">
        <v>376</v>
      </c>
      <c r="E37" s="1063" t="s">
        <v>1367</v>
      </c>
      <c r="F37" s="1063">
        <f t="shared" ca="1" si="8"/>
        <v>25</v>
      </c>
      <c r="G37" s="1065" t="str">
        <f t="shared" si="9"/>
        <v>5303051910000006</v>
      </c>
      <c r="H37" s="1066" t="str">
        <f t="shared" si="10"/>
        <v>Koko RT 013 RW 004 Desa Bansone Kec. Kota Kefamenanu, Kab. Timor Tengah Utara, NTT</v>
      </c>
      <c r="I37" s="1066"/>
      <c r="J37" s="1066" t="str">
        <f t="shared" si="11"/>
        <v>Kefamananu - TTU</v>
      </c>
      <c r="K37" s="1062">
        <v>2</v>
      </c>
      <c r="L37" s="1067">
        <f t="shared" si="12"/>
        <v>45871</v>
      </c>
      <c r="M37" s="1063">
        <v>3</v>
      </c>
      <c r="N37" s="1067">
        <f t="shared" si="6"/>
        <v>46113</v>
      </c>
      <c r="O37" s="1067">
        <f t="shared" si="7"/>
        <v>46234</v>
      </c>
      <c r="P37" s="843"/>
      <c r="Q37" s="843"/>
      <c r="R37" s="843"/>
      <c r="S37" s="843"/>
      <c r="T37" s="843"/>
      <c r="U37" s="843"/>
      <c r="V37" s="843"/>
      <c r="W37" s="843"/>
      <c r="X37" s="843"/>
      <c r="Y37" s="843"/>
      <c r="Z37" s="916"/>
      <c r="AA37" s="917"/>
      <c r="AB37" s="918"/>
      <c r="AC37" s="866">
        <f t="shared" ca="1" si="0"/>
        <v>126</v>
      </c>
      <c r="AD37" s="919"/>
      <c r="AE37" s="920"/>
      <c r="AF37" s="921"/>
      <c r="AG37" s="921"/>
      <c r="AH37" s="882" t="s">
        <v>88</v>
      </c>
      <c r="AI37" s="858" t="s">
        <v>6879</v>
      </c>
      <c r="AJ37" s="883">
        <v>44880</v>
      </c>
      <c r="AK37" s="883">
        <v>46112</v>
      </c>
      <c r="AL37" s="858" t="s">
        <v>7400</v>
      </c>
    </row>
    <row r="38" spans="1:38" ht="15.75" customHeight="1">
      <c r="A38" s="1063">
        <v>35</v>
      </c>
      <c r="B38" s="1121"/>
      <c r="C38" s="1064" t="s">
        <v>7362</v>
      </c>
      <c r="D38" s="1063" t="s">
        <v>376</v>
      </c>
      <c r="E38" s="1063" t="s">
        <v>1367</v>
      </c>
      <c r="F38" s="1063">
        <f t="shared" ca="1" si="8"/>
        <v>26</v>
      </c>
      <c r="G38" s="1065" t="str">
        <f t="shared" si="9"/>
        <v>5303192909000001</v>
      </c>
      <c r="H38" s="1066" t="str">
        <f t="shared" si="10"/>
        <v>Fatuhao RT 001 RW 001 Desa Fafinesu B Kec. Insana Fafinesu Kab. Timor Tengah Utara, NTT</v>
      </c>
      <c r="I38" s="1066"/>
      <c r="J38" s="1066" t="str">
        <f t="shared" si="11"/>
        <v>Kefamananu - TTU</v>
      </c>
      <c r="K38" s="1062">
        <v>2</v>
      </c>
      <c r="L38" s="1067">
        <f t="shared" si="12"/>
        <v>45871</v>
      </c>
      <c r="M38" s="1063">
        <v>3</v>
      </c>
      <c r="N38" s="1067">
        <f t="shared" si="6"/>
        <v>46113</v>
      </c>
      <c r="O38" s="1067">
        <f t="shared" si="7"/>
        <v>46234</v>
      </c>
      <c r="P38" s="843"/>
      <c r="Q38" s="843"/>
      <c r="R38" s="843"/>
      <c r="S38" s="843"/>
      <c r="T38" s="843"/>
      <c r="U38" s="843"/>
      <c r="V38" s="843"/>
      <c r="W38" s="843"/>
      <c r="X38" s="843"/>
      <c r="Y38" s="843"/>
      <c r="Z38" s="950" t="s">
        <v>1961</v>
      </c>
      <c r="AA38" s="951" t="s">
        <v>441</v>
      </c>
      <c r="AB38" s="879">
        <v>25745</v>
      </c>
      <c r="AC38" s="866">
        <f t="shared" ca="1" si="0"/>
        <v>56</v>
      </c>
      <c r="AD38" s="880" t="s">
        <v>443</v>
      </c>
      <c r="AE38" s="881" t="s">
        <v>100</v>
      </c>
      <c r="AF38" s="868"/>
      <c r="AG38" s="868"/>
      <c r="AH38" s="882" t="s">
        <v>54</v>
      </c>
      <c r="AI38" s="858" t="s">
        <v>6879</v>
      </c>
      <c r="AJ38" s="883">
        <v>45689</v>
      </c>
      <c r="AK38" s="883">
        <v>46387</v>
      </c>
      <c r="AL38" s="858" t="s">
        <v>7400</v>
      </c>
    </row>
    <row r="39" spans="1:38" ht="15.75" customHeight="1">
      <c r="A39" s="1063">
        <v>36</v>
      </c>
      <c r="B39" s="1121"/>
      <c r="C39" s="1064" t="s">
        <v>7363</v>
      </c>
      <c r="D39" s="1063" t="s">
        <v>376</v>
      </c>
      <c r="E39" s="1063" t="s">
        <v>1367</v>
      </c>
      <c r="F39" s="1063">
        <f t="shared" ca="1" si="8"/>
        <v>41</v>
      </c>
      <c r="G39" s="1065" t="str">
        <f t="shared" si="9"/>
        <v>5303052606850004</v>
      </c>
      <c r="H39" s="1066" t="str">
        <f t="shared" si="10"/>
        <v>Nispukan RT 007 RW 003 Desa Fatoin Kec. Insana Kab. Timor Tengah Utara, NTT</v>
      </c>
      <c r="I39" s="1066"/>
      <c r="J39" s="1066" t="str">
        <f t="shared" si="11"/>
        <v>Kefamananu - TTU</v>
      </c>
      <c r="K39" s="1062">
        <v>2</v>
      </c>
      <c r="L39" s="1067">
        <f t="shared" si="12"/>
        <v>45871</v>
      </c>
      <c r="M39" s="1063">
        <v>3</v>
      </c>
      <c r="N39" s="1067">
        <f t="shared" si="6"/>
        <v>46113</v>
      </c>
      <c r="O39" s="1067">
        <f t="shared" si="7"/>
        <v>46234</v>
      </c>
      <c r="P39" s="843"/>
      <c r="Q39" s="843"/>
      <c r="R39" s="843"/>
      <c r="S39" s="843"/>
      <c r="T39" s="843"/>
      <c r="U39" s="843"/>
      <c r="V39" s="843"/>
      <c r="W39" s="843"/>
      <c r="X39" s="843"/>
      <c r="Y39" s="843"/>
      <c r="Z39" s="888" t="s">
        <v>79</v>
      </c>
      <c r="AA39" s="951" t="s">
        <v>447</v>
      </c>
      <c r="AB39" s="890">
        <v>33492</v>
      </c>
      <c r="AC39" s="866">
        <f t="shared" ca="1" si="0"/>
        <v>35</v>
      </c>
      <c r="AD39" s="891" t="s">
        <v>449</v>
      </c>
      <c r="AE39" s="892" t="s">
        <v>170</v>
      </c>
      <c r="AF39" s="893"/>
      <c r="AG39" s="893"/>
      <c r="AH39" s="882" t="s">
        <v>91</v>
      </c>
      <c r="AI39" s="858" t="s">
        <v>6879</v>
      </c>
      <c r="AJ39" s="883">
        <v>45659</v>
      </c>
      <c r="AK39" s="883">
        <v>46053</v>
      </c>
      <c r="AL39" s="858" t="s">
        <v>7406</v>
      </c>
    </row>
    <row r="40" spans="1:38" ht="15.75" customHeight="1">
      <c r="A40" s="1063">
        <v>37</v>
      </c>
      <c r="B40" s="1121"/>
      <c r="C40" s="1064" t="s">
        <v>7365</v>
      </c>
      <c r="D40" s="1063" t="s">
        <v>376</v>
      </c>
      <c r="E40" s="1063" t="s">
        <v>1367</v>
      </c>
      <c r="F40" s="1063">
        <f t="shared" ca="1" si="8"/>
        <v>38</v>
      </c>
      <c r="G40" s="1065" t="str">
        <f t="shared" si="9"/>
        <v>5302172105880001</v>
      </c>
      <c r="H40" s="1066" t="str">
        <f t="shared" si="10"/>
        <v>Hoineno RT 009 RW 002 Desa Hoineno Kec. Nunkolo Kab. Timor Tengah Selatan NTT</v>
      </c>
      <c r="I40" s="1066"/>
      <c r="J40" s="1066" t="str">
        <f t="shared" si="11"/>
        <v>Soe - TTS</v>
      </c>
      <c r="K40" s="1062">
        <v>2</v>
      </c>
      <c r="L40" s="1067">
        <f t="shared" si="12"/>
        <v>45871</v>
      </c>
      <c r="M40" s="1063">
        <v>3</v>
      </c>
      <c r="N40" s="1067">
        <f t="shared" si="6"/>
        <v>46113</v>
      </c>
      <c r="O40" s="1067">
        <f t="shared" si="7"/>
        <v>46234</v>
      </c>
      <c r="P40" s="843"/>
      <c r="Q40" s="843"/>
      <c r="R40" s="843"/>
      <c r="S40" s="843"/>
      <c r="T40" s="843"/>
      <c r="U40" s="843"/>
      <c r="V40" s="843"/>
      <c r="W40" s="843"/>
      <c r="X40" s="843"/>
      <c r="Y40" s="843"/>
      <c r="Z40" s="934" t="s">
        <v>80</v>
      </c>
      <c r="AA40" s="935" t="s">
        <v>171</v>
      </c>
      <c r="AB40" s="936">
        <v>31099</v>
      </c>
      <c r="AC40" s="866">
        <f t="shared" ca="1" si="0"/>
        <v>41</v>
      </c>
      <c r="AD40" s="937" t="s">
        <v>175</v>
      </c>
      <c r="AE40" s="899" t="s">
        <v>170</v>
      </c>
      <c r="AF40" s="900"/>
      <c r="AG40" s="900"/>
      <c r="AH40" s="882" t="s">
        <v>1829</v>
      </c>
      <c r="AI40" s="858" t="s">
        <v>7401</v>
      </c>
      <c r="AJ40" s="883">
        <v>45778</v>
      </c>
      <c r="AK40" s="883">
        <v>46112</v>
      </c>
      <c r="AL40" s="858" t="s">
        <v>7406</v>
      </c>
    </row>
    <row r="41" spans="1:38" ht="15.75" customHeight="1">
      <c r="A41" s="1063">
        <v>38</v>
      </c>
      <c r="B41" s="1121"/>
      <c r="C41" s="1064" t="s">
        <v>7366</v>
      </c>
      <c r="D41" s="1063" t="s">
        <v>376</v>
      </c>
      <c r="E41" s="1063" t="s">
        <v>1367</v>
      </c>
      <c r="F41" s="1063">
        <f t="shared" ca="1" si="8"/>
        <v>23</v>
      </c>
      <c r="G41" s="1065" t="str">
        <f t="shared" si="9"/>
        <v>5303012603030005</v>
      </c>
      <c r="H41" s="1066" t="str">
        <f t="shared" si="10"/>
        <v>Nunpene RT 009 RW 005 Desa Oesena Kec. Miomaffo Timur Kab. Timor Tengah Utara, NTT</v>
      </c>
      <c r="I41" s="1066"/>
      <c r="J41" s="1066" t="str">
        <f t="shared" si="11"/>
        <v>Kefamananu - TTU</v>
      </c>
      <c r="K41" s="1062">
        <v>2</v>
      </c>
      <c r="L41" s="1067">
        <f t="shared" si="12"/>
        <v>45871</v>
      </c>
      <c r="M41" s="1063">
        <v>3</v>
      </c>
      <c r="N41" s="1067">
        <f t="shared" si="6"/>
        <v>46113</v>
      </c>
      <c r="O41" s="1067">
        <f t="shared" si="7"/>
        <v>46234</v>
      </c>
      <c r="P41" s="843"/>
      <c r="Q41" s="843"/>
      <c r="R41" s="843"/>
      <c r="S41" s="843"/>
      <c r="T41" s="843"/>
      <c r="U41" s="843"/>
      <c r="V41" s="843"/>
      <c r="W41" s="843"/>
      <c r="X41" s="843"/>
      <c r="Y41" s="843"/>
      <c r="Z41" s="888" t="s">
        <v>7275</v>
      </c>
      <c r="AA41" s="951" t="s">
        <v>455</v>
      </c>
      <c r="AB41" s="890">
        <v>31576</v>
      </c>
      <c r="AC41" s="866">
        <f t="shared" ca="1" si="0"/>
        <v>40</v>
      </c>
      <c r="AD41" s="891" t="s">
        <v>456</v>
      </c>
      <c r="AE41" s="892" t="s">
        <v>170</v>
      </c>
      <c r="AF41" s="893"/>
      <c r="AG41" s="893"/>
      <c r="AH41" s="882" t="s">
        <v>1837</v>
      </c>
      <c r="AI41" s="858" t="s">
        <v>376</v>
      </c>
      <c r="AJ41" s="883">
        <v>45871</v>
      </c>
      <c r="AK41" s="883">
        <v>46112</v>
      </c>
      <c r="AL41" s="858" t="s">
        <v>7402</v>
      </c>
    </row>
    <row r="42" spans="1:38" ht="15.75" customHeight="1">
      <c r="A42" s="1063">
        <v>39</v>
      </c>
      <c r="B42" s="1171"/>
      <c r="C42" s="1064" t="s">
        <v>7411</v>
      </c>
      <c r="D42" s="1063" t="s">
        <v>376</v>
      </c>
      <c r="E42" s="1063" t="s">
        <v>1367</v>
      </c>
      <c r="F42" s="1063">
        <v>39</v>
      </c>
      <c r="G42" s="1070" t="s">
        <v>1278</v>
      </c>
      <c r="H42" s="1066" t="s">
        <v>7412</v>
      </c>
      <c r="I42" s="1066" t="s">
        <v>1132</v>
      </c>
      <c r="J42" s="1066" t="s">
        <v>1220</v>
      </c>
      <c r="K42" s="1062" t="s">
        <v>3315</v>
      </c>
      <c r="L42" s="1067">
        <v>46113</v>
      </c>
      <c r="M42" s="1063">
        <v>1</v>
      </c>
      <c r="N42" s="1067">
        <f t="shared" si="6"/>
        <v>46113</v>
      </c>
      <c r="O42" s="1067">
        <f t="shared" si="7"/>
        <v>46234</v>
      </c>
      <c r="P42" s="843"/>
      <c r="Q42" s="843"/>
      <c r="R42" s="843"/>
      <c r="S42" s="843"/>
      <c r="T42" s="843"/>
      <c r="U42" s="843"/>
      <c r="V42" s="843"/>
      <c r="W42" s="843"/>
      <c r="X42" s="843"/>
      <c r="Y42" s="843"/>
      <c r="Z42" s="888" t="s">
        <v>7276</v>
      </c>
      <c r="AA42" s="951" t="s">
        <v>2194</v>
      </c>
      <c r="AB42" s="890">
        <v>35919</v>
      </c>
      <c r="AC42" s="866">
        <f t="shared" ca="1" si="0"/>
        <v>28</v>
      </c>
      <c r="AD42" s="891" t="s">
        <v>7277</v>
      </c>
      <c r="AE42" s="892" t="s">
        <v>170</v>
      </c>
      <c r="AF42" s="893"/>
      <c r="AG42" s="893"/>
      <c r="AH42" s="882" t="s">
        <v>3414</v>
      </c>
      <c r="AI42" s="858" t="s">
        <v>376</v>
      </c>
      <c r="AJ42" s="883">
        <v>45871</v>
      </c>
      <c r="AK42" s="883">
        <v>46112</v>
      </c>
      <c r="AL42" s="858" t="s">
        <v>7402</v>
      </c>
    </row>
    <row r="43" spans="1:38" ht="15.75" customHeight="1">
      <c r="A43" s="1063">
        <v>40</v>
      </c>
      <c r="B43" s="1170" t="s">
        <v>1004</v>
      </c>
      <c r="C43" s="1064" t="s">
        <v>62</v>
      </c>
      <c r="D43" s="1063" t="s">
        <v>2004</v>
      </c>
      <c r="E43" s="1063" t="s">
        <v>1367</v>
      </c>
      <c r="F43" s="1063">
        <f t="shared" ref="F43:F48" ca="1" si="13">VLOOKUP(C43,$Z$3:$AD$283,4,0)</f>
        <v>28</v>
      </c>
      <c r="G43" s="1065" t="str">
        <f t="shared" ref="G43:G48" si="14">VLOOKUP(C43,$Z$3:$AA$283,2,0)</f>
        <v>5301061906980004</v>
      </c>
      <c r="H43" s="1066" t="str">
        <f t="shared" ref="H43:H48" si="15">VLOOKUP(C43,$Z$3:$AD$283,5,0)</f>
        <v>Pukdale RT 014 RW 006 Desa Pukdale Kec. Kupang Timur Kab. Kupang NTT</v>
      </c>
      <c r="I43" s="1066"/>
      <c r="J43" s="1066" t="str">
        <f t="shared" ref="J43:J48" si="16">VLOOKUP(C43,$Z$3:$AE$283,6,0)</f>
        <v>Kab. Kupang</v>
      </c>
      <c r="K43" s="1062">
        <v>4</v>
      </c>
      <c r="L43" s="1067">
        <f t="shared" ref="L43:L48" si="17">VLOOKUP(C43,$AH$3:$AL$180,3,0)</f>
        <v>44896</v>
      </c>
      <c r="M43" s="1063">
        <v>5</v>
      </c>
      <c r="N43" s="1067">
        <f t="shared" si="6"/>
        <v>46113</v>
      </c>
      <c r="O43" s="1067">
        <f t="shared" si="7"/>
        <v>46477</v>
      </c>
      <c r="P43" s="843"/>
      <c r="Q43" s="843"/>
      <c r="R43" s="843"/>
      <c r="S43" s="843"/>
      <c r="T43" s="843"/>
      <c r="U43" s="843"/>
      <c r="V43" s="843"/>
      <c r="W43" s="843"/>
      <c r="X43" s="843"/>
      <c r="Y43" s="843"/>
      <c r="Z43" s="952" t="s">
        <v>4509</v>
      </c>
      <c r="AA43" s="953" t="s">
        <v>461</v>
      </c>
      <c r="AB43" s="936">
        <v>37788</v>
      </c>
      <c r="AC43" s="866">
        <f t="shared" ca="1" si="0"/>
        <v>23</v>
      </c>
      <c r="AD43" s="937" t="s">
        <v>463</v>
      </c>
      <c r="AE43" s="899" t="s">
        <v>170</v>
      </c>
      <c r="AF43" s="900"/>
      <c r="AG43" s="900"/>
      <c r="AH43" s="882" t="s">
        <v>1840</v>
      </c>
      <c r="AI43" s="858" t="s">
        <v>376</v>
      </c>
      <c r="AJ43" s="883">
        <v>45871</v>
      </c>
      <c r="AK43" s="883">
        <v>46112</v>
      </c>
      <c r="AL43" s="858" t="s">
        <v>7402</v>
      </c>
    </row>
    <row r="44" spans="1:38" ht="15.75" customHeight="1">
      <c r="A44" s="1063">
        <v>41</v>
      </c>
      <c r="B44" s="1121"/>
      <c r="C44" s="1064" t="s">
        <v>7341</v>
      </c>
      <c r="D44" s="1063" t="s">
        <v>801</v>
      </c>
      <c r="E44" s="1063" t="s">
        <v>1367</v>
      </c>
      <c r="F44" s="1063">
        <f t="shared" ca="1" si="13"/>
        <v>26</v>
      </c>
      <c r="G44" s="1065" t="str">
        <f t="shared" si="14"/>
        <v>5303020702000001</v>
      </c>
      <c r="H44" s="1066" t="str">
        <f t="shared" si="15"/>
        <v>Sallu RT 004 RW 002 Desa Sallu Kec. Miomaffo Barat Kab. Timor Tengah Utara NTT</v>
      </c>
      <c r="I44" s="1066"/>
      <c r="J44" s="1066" t="str">
        <f t="shared" si="16"/>
        <v>Kab. Kupang</v>
      </c>
      <c r="K44" s="1062">
        <v>4</v>
      </c>
      <c r="L44" s="1067">
        <f t="shared" si="17"/>
        <v>44896</v>
      </c>
      <c r="M44" s="1063">
        <v>5</v>
      </c>
      <c r="N44" s="1067">
        <f t="shared" si="6"/>
        <v>46113</v>
      </c>
      <c r="O44" s="1067">
        <f t="shared" si="7"/>
        <v>46477</v>
      </c>
      <c r="P44" s="843"/>
      <c r="Q44" s="843"/>
      <c r="R44" s="843"/>
      <c r="S44" s="843"/>
      <c r="T44" s="843"/>
      <c r="U44" s="843"/>
      <c r="V44" s="843"/>
      <c r="W44" s="843"/>
      <c r="X44" s="843"/>
      <c r="Y44" s="843"/>
      <c r="Z44" s="954" t="s">
        <v>5405</v>
      </c>
      <c r="AA44" s="955" t="s">
        <v>468</v>
      </c>
      <c r="AB44" s="956">
        <v>29996</v>
      </c>
      <c r="AC44" s="866">
        <f t="shared" ca="1" si="0"/>
        <v>44</v>
      </c>
      <c r="AD44" s="957" t="s">
        <v>469</v>
      </c>
      <c r="AE44" s="892" t="s">
        <v>170</v>
      </c>
      <c r="AF44" s="893"/>
      <c r="AG44" s="893"/>
      <c r="AH44" s="882" t="s">
        <v>3793</v>
      </c>
      <c r="AI44" s="858" t="s">
        <v>376</v>
      </c>
      <c r="AJ44" s="883">
        <v>45922</v>
      </c>
      <c r="AK44" s="883">
        <v>46173</v>
      </c>
      <c r="AL44" s="858" t="s">
        <v>7402</v>
      </c>
    </row>
    <row r="45" spans="1:38" ht="15.75" customHeight="1">
      <c r="A45" s="1063">
        <v>42</v>
      </c>
      <c r="B45" s="1121"/>
      <c r="C45" s="1064" t="s">
        <v>7346</v>
      </c>
      <c r="D45" s="1063" t="s">
        <v>376</v>
      </c>
      <c r="E45" s="1063" t="s">
        <v>1367</v>
      </c>
      <c r="F45" s="1063">
        <f t="shared" ca="1" si="13"/>
        <v>25</v>
      </c>
      <c r="G45" s="1065" t="str">
        <f t="shared" si="14"/>
        <v>5301062511000002</v>
      </c>
      <c r="H45" s="1066" t="str">
        <f t="shared" si="15"/>
        <v>Desa Pukdale RT 016 RW 007 Kec. Kupang Timur Kab. Kupang NTT Kodepos 85362</v>
      </c>
      <c r="I45" s="1066"/>
      <c r="J45" s="1066" t="str">
        <f t="shared" si="16"/>
        <v>Kab. Kupang</v>
      </c>
      <c r="K45" s="1062">
        <v>2</v>
      </c>
      <c r="L45" s="1067">
        <f t="shared" si="17"/>
        <v>45871</v>
      </c>
      <c r="M45" s="1063">
        <v>3</v>
      </c>
      <c r="N45" s="1067">
        <f t="shared" si="6"/>
        <v>46113</v>
      </c>
      <c r="O45" s="1067">
        <f t="shared" si="7"/>
        <v>46234</v>
      </c>
      <c r="P45" s="843"/>
      <c r="Q45" s="843"/>
      <c r="R45" s="843"/>
      <c r="S45" s="843"/>
      <c r="T45" s="843"/>
      <c r="U45" s="843"/>
      <c r="V45" s="843"/>
      <c r="W45" s="843"/>
      <c r="X45" s="843"/>
      <c r="Y45" s="843"/>
      <c r="Z45" s="934" t="s">
        <v>88</v>
      </c>
      <c r="AA45" s="935" t="s">
        <v>474</v>
      </c>
      <c r="AB45" s="936">
        <v>34392</v>
      </c>
      <c r="AC45" s="866">
        <f t="shared" ca="1" si="0"/>
        <v>32</v>
      </c>
      <c r="AD45" s="937" t="s">
        <v>475</v>
      </c>
      <c r="AE45" s="899" t="s">
        <v>170</v>
      </c>
      <c r="AF45" s="900"/>
      <c r="AG45" s="900"/>
      <c r="AH45" s="882" t="s">
        <v>1849</v>
      </c>
      <c r="AI45" s="858" t="s">
        <v>376</v>
      </c>
      <c r="AJ45" s="883">
        <v>45922</v>
      </c>
      <c r="AK45" s="883">
        <v>46173</v>
      </c>
      <c r="AL45" s="858" t="s">
        <v>7402</v>
      </c>
    </row>
    <row r="46" spans="1:38" ht="15.75" customHeight="1">
      <c r="A46" s="1063">
        <v>43</v>
      </c>
      <c r="B46" s="1121"/>
      <c r="C46" s="1064" t="s">
        <v>45</v>
      </c>
      <c r="D46" s="1063" t="s">
        <v>376</v>
      </c>
      <c r="E46" s="1063" t="s">
        <v>1367</v>
      </c>
      <c r="F46" s="1063">
        <f t="shared" ca="1" si="13"/>
        <v>26</v>
      </c>
      <c r="G46" s="1065" t="str">
        <f t="shared" si="14"/>
        <v>5301061103000001</v>
      </c>
      <c r="H46" s="1066" t="str">
        <f t="shared" si="15"/>
        <v>Merdeka RT 003 RW 001 Desa Merdeka Kec. Kupang Timur, NTT Kodepos 85362</v>
      </c>
      <c r="I46" s="1066"/>
      <c r="J46" s="1066" t="str">
        <f t="shared" si="16"/>
        <v>Kab. Kupang</v>
      </c>
      <c r="K46" s="1062">
        <v>2</v>
      </c>
      <c r="L46" s="1067">
        <f t="shared" si="17"/>
        <v>45871</v>
      </c>
      <c r="M46" s="1063">
        <v>3</v>
      </c>
      <c r="N46" s="1067">
        <f t="shared" si="6"/>
        <v>46113</v>
      </c>
      <c r="O46" s="1067">
        <f t="shared" si="7"/>
        <v>46234</v>
      </c>
      <c r="P46" s="843"/>
      <c r="Q46" s="843"/>
      <c r="R46" s="843"/>
      <c r="S46" s="843"/>
      <c r="T46" s="843"/>
      <c r="U46" s="843"/>
      <c r="V46" s="843"/>
      <c r="W46" s="843"/>
      <c r="X46" s="843"/>
      <c r="Y46" s="843"/>
      <c r="Z46" s="934" t="s">
        <v>7256</v>
      </c>
      <c r="AA46" s="935" t="s">
        <v>480</v>
      </c>
      <c r="AB46" s="936">
        <v>32491</v>
      </c>
      <c r="AC46" s="866">
        <f t="shared" ca="1" si="0"/>
        <v>37</v>
      </c>
      <c r="AD46" s="937" t="s">
        <v>469</v>
      </c>
      <c r="AE46" s="899" t="s">
        <v>170</v>
      </c>
      <c r="AF46" s="900"/>
      <c r="AG46" s="900"/>
      <c r="AH46" s="882" t="s">
        <v>93</v>
      </c>
      <c r="AI46" s="858" t="s">
        <v>6879</v>
      </c>
      <c r="AJ46" s="883">
        <v>44986</v>
      </c>
      <c r="AK46" s="883">
        <v>46203</v>
      </c>
      <c r="AL46" s="858" t="s">
        <v>7400</v>
      </c>
    </row>
    <row r="47" spans="1:38" ht="15.75" customHeight="1">
      <c r="A47" s="1063">
        <v>44</v>
      </c>
      <c r="B47" s="1121"/>
      <c r="C47" s="1064" t="s">
        <v>28</v>
      </c>
      <c r="D47" s="1063" t="s">
        <v>376</v>
      </c>
      <c r="E47" s="1063" t="s">
        <v>1367</v>
      </c>
      <c r="F47" s="1063">
        <f t="shared" ca="1" si="13"/>
        <v>30</v>
      </c>
      <c r="G47" s="1065" t="str">
        <f t="shared" si="14"/>
        <v>5371042701960001</v>
      </c>
      <c r="H47" s="1066" t="str">
        <f t="shared" si="15"/>
        <v xml:space="preserve">Jln. Jhon Amalo RT 012 RW 002 Desa Nunleu Kec. Kota Raja Kota Kupang NTT </v>
      </c>
      <c r="I47" s="1066"/>
      <c r="J47" s="1066" t="str">
        <f t="shared" si="16"/>
        <v>Kab. Kupang</v>
      </c>
      <c r="K47" s="1062">
        <v>2</v>
      </c>
      <c r="L47" s="1067">
        <f t="shared" si="17"/>
        <v>45871</v>
      </c>
      <c r="M47" s="1063">
        <v>3</v>
      </c>
      <c r="N47" s="1067">
        <f t="shared" si="6"/>
        <v>46113</v>
      </c>
      <c r="O47" s="1067">
        <f t="shared" si="7"/>
        <v>46234</v>
      </c>
      <c r="P47" s="843"/>
      <c r="Q47" s="843"/>
      <c r="R47" s="843"/>
      <c r="S47" s="843"/>
      <c r="T47" s="843"/>
      <c r="U47" s="843"/>
      <c r="V47" s="843"/>
      <c r="W47" s="843"/>
      <c r="X47" s="843"/>
      <c r="Y47" s="843"/>
      <c r="Z47" s="952" t="s">
        <v>3616</v>
      </c>
      <c r="AA47" s="935" t="s">
        <v>484</v>
      </c>
      <c r="AB47" s="936">
        <v>36093</v>
      </c>
      <c r="AC47" s="866">
        <f t="shared" ca="1" si="0"/>
        <v>27</v>
      </c>
      <c r="AD47" s="937" t="s">
        <v>486</v>
      </c>
      <c r="AE47" s="899" t="s">
        <v>170</v>
      </c>
      <c r="AF47" s="900"/>
      <c r="AG47" s="900"/>
      <c r="AH47" s="882" t="s">
        <v>4511</v>
      </c>
      <c r="AI47" s="858" t="s">
        <v>7401</v>
      </c>
      <c r="AJ47" s="883">
        <v>44986</v>
      </c>
      <c r="AK47" s="883">
        <v>46203</v>
      </c>
      <c r="AL47" s="858" t="s">
        <v>7400</v>
      </c>
    </row>
    <row r="48" spans="1:38" ht="15.75" customHeight="1">
      <c r="A48" s="1063">
        <v>45</v>
      </c>
      <c r="B48" s="1171"/>
      <c r="C48" s="1064" t="s">
        <v>7347</v>
      </c>
      <c r="D48" s="1063" t="s">
        <v>376</v>
      </c>
      <c r="E48" s="1063" t="s">
        <v>1367</v>
      </c>
      <c r="F48" s="1063">
        <f t="shared" ca="1" si="13"/>
        <v>30</v>
      </c>
      <c r="G48" s="1065" t="str">
        <f t="shared" si="14"/>
        <v>5301065512950002</v>
      </c>
      <c r="H48" s="1066" t="str">
        <f t="shared" si="15"/>
        <v>Tanah Putih RT 001 RW 001 Desa Tanah Putih Kec. Kupang Timur Kab. Kupang, NTT</v>
      </c>
      <c r="I48" s="1066"/>
      <c r="J48" s="1066" t="str">
        <f t="shared" si="16"/>
        <v>Kab. Kupang</v>
      </c>
      <c r="K48" s="1062">
        <v>2</v>
      </c>
      <c r="L48" s="1067">
        <f t="shared" si="17"/>
        <v>45871</v>
      </c>
      <c r="M48" s="1063">
        <v>3</v>
      </c>
      <c r="N48" s="1067">
        <f t="shared" si="6"/>
        <v>46113</v>
      </c>
      <c r="O48" s="1067">
        <f t="shared" si="7"/>
        <v>46234</v>
      </c>
      <c r="P48" s="843"/>
      <c r="Q48" s="843"/>
      <c r="R48" s="843"/>
      <c r="S48" s="843"/>
      <c r="T48" s="843"/>
      <c r="U48" s="843"/>
      <c r="V48" s="843"/>
      <c r="W48" s="843"/>
      <c r="X48" s="843"/>
      <c r="Y48" s="843"/>
      <c r="Z48" s="952" t="s">
        <v>3620</v>
      </c>
      <c r="AA48" s="935" t="s">
        <v>490</v>
      </c>
      <c r="AB48" s="936">
        <v>33758</v>
      </c>
      <c r="AC48" s="866">
        <f t="shared" ca="1" si="0"/>
        <v>34</v>
      </c>
      <c r="AD48" s="937" t="s">
        <v>492</v>
      </c>
      <c r="AE48" s="899" t="s">
        <v>170</v>
      </c>
      <c r="AF48" s="900"/>
      <c r="AG48" s="900"/>
      <c r="AH48" s="882" t="s">
        <v>7281</v>
      </c>
      <c r="AI48" s="858" t="s">
        <v>376</v>
      </c>
      <c r="AJ48" s="883">
        <v>45048</v>
      </c>
      <c r="AK48" s="883">
        <v>46295</v>
      </c>
      <c r="AL48" s="858" t="s">
        <v>7400</v>
      </c>
    </row>
    <row r="49" spans="1:38" ht="15.75" customHeight="1">
      <c r="A49" s="1063">
        <v>46</v>
      </c>
      <c r="B49" s="1069" t="s">
        <v>3141</v>
      </c>
      <c r="C49" s="1064" t="s">
        <v>4129</v>
      </c>
      <c r="D49" s="1063" t="s">
        <v>376</v>
      </c>
      <c r="E49" s="1063" t="s">
        <v>1367</v>
      </c>
      <c r="F49" s="1063">
        <v>28</v>
      </c>
      <c r="G49" s="1070" t="s">
        <v>1520</v>
      </c>
      <c r="H49" s="1066" t="s">
        <v>7414</v>
      </c>
      <c r="I49" s="1066" t="s">
        <v>7415</v>
      </c>
      <c r="J49" s="1066" t="s">
        <v>7415</v>
      </c>
      <c r="K49" s="1062" t="s">
        <v>3315</v>
      </c>
      <c r="L49" s="1067">
        <v>46113</v>
      </c>
      <c r="M49" s="1063">
        <v>1</v>
      </c>
      <c r="N49" s="1067">
        <f t="shared" si="6"/>
        <v>46113</v>
      </c>
      <c r="O49" s="1067">
        <f t="shared" si="7"/>
        <v>46234</v>
      </c>
      <c r="P49" s="843"/>
      <c r="Q49" s="843"/>
      <c r="R49" s="843"/>
      <c r="S49" s="843"/>
      <c r="T49" s="843"/>
      <c r="U49" s="843"/>
      <c r="V49" s="843"/>
      <c r="W49" s="843"/>
      <c r="X49" s="843"/>
      <c r="Y49" s="843"/>
      <c r="Z49" s="934" t="s">
        <v>7253</v>
      </c>
      <c r="AA49" s="935" t="s">
        <v>497</v>
      </c>
      <c r="AB49" s="936">
        <v>32694</v>
      </c>
      <c r="AC49" s="866">
        <f t="shared" ca="1" si="0"/>
        <v>37</v>
      </c>
      <c r="AD49" s="937" t="s">
        <v>499</v>
      </c>
      <c r="AE49" s="899" t="s">
        <v>170</v>
      </c>
      <c r="AF49" s="900"/>
      <c r="AG49" s="900"/>
      <c r="AH49" s="882" t="s">
        <v>7282</v>
      </c>
      <c r="AI49" s="894" t="s">
        <v>246</v>
      </c>
      <c r="AJ49" s="883">
        <v>45659</v>
      </c>
      <c r="AK49" s="883">
        <v>46387</v>
      </c>
      <c r="AL49" s="858" t="s">
        <v>7400</v>
      </c>
    </row>
    <row r="50" spans="1:38" ht="15.75" customHeight="1">
      <c r="A50" s="1063">
        <v>47</v>
      </c>
      <c r="B50" s="1170" t="s">
        <v>995</v>
      </c>
      <c r="C50" s="1064" t="s">
        <v>4084</v>
      </c>
      <c r="D50" s="1063" t="s">
        <v>376</v>
      </c>
      <c r="E50" s="1063" t="s">
        <v>1367</v>
      </c>
      <c r="F50" s="1063">
        <f t="shared" ref="F50:F51" ca="1" si="18">VLOOKUP(C50,$Z$3:$AD$283,4,0)</f>
        <v>32</v>
      </c>
      <c r="G50" s="1065" t="str">
        <f t="shared" ref="G50:G51" si="19">VLOOKUP(C50,$Z$3:$AA$283,2,0)</f>
        <v>5304110607920001</v>
      </c>
      <c r="H50" s="1066" t="str">
        <f t="shared" ref="H50:H51" si="20">VLOOKUP(C50,$Z$3:$AD$283,5,0)</f>
        <v>Harekakae - RT 001 RW 001 Desa Harekakae Kec. Malaka Tengah Kab. Malaka - NTT</v>
      </c>
      <c r="I50" s="1066"/>
      <c r="J50" s="1066" t="str">
        <f t="shared" ref="J50:J51" si="21">VLOOKUP(C50,$Z$3:$AE$283,6,0)</f>
        <v>Malaka</v>
      </c>
      <c r="K50" s="1062">
        <v>1</v>
      </c>
      <c r="L50" s="1067">
        <f t="shared" ref="L50:L51" si="22">VLOOKUP(C50,$AH$3:$AL$180,3,0)</f>
        <v>45992</v>
      </c>
      <c r="M50" s="1063">
        <v>2</v>
      </c>
      <c r="N50" s="1067">
        <f t="shared" si="6"/>
        <v>46113</v>
      </c>
      <c r="O50" s="1067">
        <f t="shared" si="7"/>
        <v>46234</v>
      </c>
      <c r="P50" s="843"/>
      <c r="Q50" s="843"/>
      <c r="R50" s="843"/>
      <c r="S50" s="843"/>
      <c r="T50" s="843"/>
      <c r="U50" s="843"/>
      <c r="V50" s="843"/>
      <c r="W50" s="843"/>
      <c r="X50" s="843"/>
      <c r="Y50" s="843"/>
      <c r="Z50" s="118"/>
      <c r="AA50" s="944"/>
      <c r="AB50" s="915"/>
      <c r="AC50" s="866">
        <f t="shared" ca="1" si="0"/>
        <v>126</v>
      </c>
      <c r="AD50" s="945"/>
      <c r="AE50" s="117"/>
      <c r="AF50" s="117"/>
      <c r="AG50" s="117"/>
      <c r="AH50" s="882" t="s">
        <v>7283</v>
      </c>
      <c r="AI50" s="858" t="s">
        <v>376</v>
      </c>
      <c r="AJ50" s="883">
        <v>45689</v>
      </c>
      <c r="AK50" s="883">
        <v>46053</v>
      </c>
      <c r="AL50" s="858" t="s">
        <v>7406</v>
      </c>
    </row>
    <row r="51" spans="1:38" ht="15.75" customHeight="1">
      <c r="A51" s="1063">
        <v>48</v>
      </c>
      <c r="B51" s="1121"/>
      <c r="C51" s="1064" t="s">
        <v>4092</v>
      </c>
      <c r="D51" s="1063" t="s">
        <v>376</v>
      </c>
      <c r="E51" s="1063" t="s">
        <v>1367</v>
      </c>
      <c r="F51" s="1063">
        <f t="shared" ca="1" si="18"/>
        <v>20</v>
      </c>
      <c r="G51" s="1065" t="str">
        <f t="shared" si="19"/>
        <v>5304111110050001</v>
      </c>
      <c r="H51" s="1066" t="str">
        <f t="shared" si="20"/>
        <v xml:space="preserve">Dusun Alala RT 009 RW 005 Desa Oekmurak Kec. Rinhat Kab. Malaka NTT </v>
      </c>
      <c r="I51" s="1066"/>
      <c r="J51" s="1066" t="str">
        <f t="shared" si="21"/>
        <v>Malaka</v>
      </c>
      <c r="K51" s="1062">
        <v>1</v>
      </c>
      <c r="L51" s="1067">
        <f t="shared" si="22"/>
        <v>45992</v>
      </c>
      <c r="M51" s="1063">
        <v>2</v>
      </c>
      <c r="N51" s="1067">
        <f t="shared" si="6"/>
        <v>46113</v>
      </c>
      <c r="O51" s="1067">
        <f t="shared" si="7"/>
        <v>46234</v>
      </c>
      <c r="P51" s="843"/>
      <c r="Q51" s="843"/>
      <c r="R51" s="843"/>
      <c r="S51" s="843"/>
      <c r="T51" s="843"/>
      <c r="U51" s="843"/>
      <c r="V51" s="843"/>
      <c r="W51" s="843"/>
      <c r="X51" s="843"/>
      <c r="Y51" s="843"/>
      <c r="Z51" s="958"/>
      <c r="AA51" s="963"/>
      <c r="AB51" s="964"/>
      <c r="AC51" s="866">
        <f t="shared" ca="1" si="0"/>
        <v>126</v>
      </c>
      <c r="AD51" s="965"/>
      <c r="AE51" s="900"/>
      <c r="AF51" s="900"/>
      <c r="AG51" s="900"/>
      <c r="AH51" s="882" t="s">
        <v>7285</v>
      </c>
      <c r="AI51" s="858" t="s">
        <v>376</v>
      </c>
      <c r="AJ51" s="883">
        <v>45871</v>
      </c>
      <c r="AK51" s="883">
        <v>46112</v>
      </c>
      <c r="AL51" s="858" t="s">
        <v>7402</v>
      </c>
    </row>
    <row r="52" spans="1:38" ht="15.75" customHeight="1">
      <c r="A52" s="1063">
        <v>49</v>
      </c>
      <c r="B52" s="1171"/>
      <c r="C52" s="1064" t="s">
        <v>7416</v>
      </c>
      <c r="D52" s="1063" t="s">
        <v>376</v>
      </c>
      <c r="E52" s="1063" t="s">
        <v>1367</v>
      </c>
      <c r="F52" s="1063">
        <v>36</v>
      </c>
      <c r="G52" s="1070" t="s">
        <v>1444</v>
      </c>
      <c r="H52" s="1066" t="s">
        <v>7417</v>
      </c>
      <c r="I52" s="1066" t="s">
        <v>7375</v>
      </c>
      <c r="J52" s="1071" t="s">
        <v>7375</v>
      </c>
      <c r="K52" s="1062" t="s">
        <v>3315</v>
      </c>
      <c r="L52" s="1067">
        <v>46113</v>
      </c>
      <c r="M52" s="1063">
        <v>1</v>
      </c>
      <c r="N52" s="1067">
        <f t="shared" si="6"/>
        <v>46113</v>
      </c>
      <c r="O52" s="1067">
        <f t="shared" si="7"/>
        <v>46234</v>
      </c>
      <c r="P52" s="843"/>
      <c r="Q52" s="843"/>
      <c r="R52" s="843"/>
      <c r="S52" s="843"/>
      <c r="T52" s="843"/>
      <c r="U52" s="843"/>
      <c r="V52" s="843"/>
      <c r="W52" s="843"/>
      <c r="X52" s="843"/>
      <c r="Y52" s="843"/>
      <c r="Z52" s="946"/>
      <c r="AA52" s="917"/>
      <c r="AB52" s="947"/>
      <c r="AC52" s="866">
        <f t="shared" ca="1" si="0"/>
        <v>126</v>
      </c>
      <c r="AD52" s="948"/>
      <c r="AE52" s="949"/>
      <c r="AF52" s="905"/>
      <c r="AG52" s="905"/>
      <c r="AH52" s="882" t="s">
        <v>3679</v>
      </c>
      <c r="AI52" s="858" t="s">
        <v>376</v>
      </c>
      <c r="AJ52" s="883">
        <v>45902</v>
      </c>
      <c r="AK52" s="883">
        <v>46142</v>
      </c>
      <c r="AL52" s="858" t="s">
        <v>7402</v>
      </c>
    </row>
    <row r="53" spans="1:38" ht="15.75" customHeight="1">
      <c r="A53" s="1072">
        <v>50</v>
      </c>
      <c r="B53" s="1073" t="s">
        <v>1536</v>
      </c>
      <c r="C53" s="1074" t="s">
        <v>3892</v>
      </c>
      <c r="D53" s="1072" t="s">
        <v>376</v>
      </c>
      <c r="E53" s="1072" t="s">
        <v>1367</v>
      </c>
      <c r="F53" s="1072">
        <f ca="1">VLOOKUP(C53,$Z$3:$AD$283,4,0)</f>
        <v>42</v>
      </c>
      <c r="G53" s="1075" t="str">
        <f>VLOOKUP(C53,$Z$3:$AA$283,2,0)</f>
        <v>7171090401890003</v>
      </c>
      <c r="H53" s="1076" t="str">
        <f>VLOOKUP(C53,$Z$3:$AD$283,5,0)</f>
        <v>Lingkungan I RT / RW 000 Desa Tataaran II Kec. Tondano Selatan Kab. Minahasa Prov Sulawesi Utara</v>
      </c>
      <c r="I53" s="1076"/>
      <c r="J53" s="1076" t="str">
        <f>VLOOKUP(C53,$Z$3:$AE$283,6,0)</f>
        <v>Kab. Minahasa</v>
      </c>
      <c r="K53" s="1077">
        <v>1</v>
      </c>
      <c r="L53" s="1078">
        <f>VLOOKUP(C53,$AH$3:$AL$180,3,0)</f>
        <v>45968</v>
      </c>
      <c r="M53" s="1072">
        <v>2</v>
      </c>
      <c r="N53" s="1078">
        <f t="shared" si="6"/>
        <v>46113</v>
      </c>
      <c r="O53" s="1078">
        <f t="shared" si="7"/>
        <v>46234</v>
      </c>
      <c r="P53" s="843"/>
      <c r="Q53" s="843"/>
      <c r="R53" s="843"/>
      <c r="S53" s="843"/>
      <c r="T53" s="843"/>
      <c r="U53" s="843"/>
      <c r="V53" s="843"/>
      <c r="W53" s="843"/>
      <c r="X53" s="843"/>
      <c r="Y53" s="843"/>
      <c r="Z53" s="888" t="s">
        <v>1962</v>
      </c>
      <c r="AA53" s="951" t="s">
        <v>503</v>
      </c>
      <c r="AB53" s="890">
        <v>34070</v>
      </c>
      <c r="AC53" s="866">
        <f t="shared" ca="1" si="0"/>
        <v>33</v>
      </c>
      <c r="AD53" s="891" t="s">
        <v>505</v>
      </c>
      <c r="AE53" s="892" t="s">
        <v>170</v>
      </c>
      <c r="AF53" s="893"/>
      <c r="AG53" s="893"/>
      <c r="AH53" s="882" t="s">
        <v>3686</v>
      </c>
      <c r="AI53" s="858" t="s">
        <v>376</v>
      </c>
      <c r="AJ53" s="883">
        <v>45902</v>
      </c>
      <c r="AK53" s="883">
        <v>46142</v>
      </c>
      <c r="AL53" s="858" t="s">
        <v>7402</v>
      </c>
    </row>
    <row r="54" spans="1:38" ht="15.75" customHeight="1">
      <c r="A54" s="843"/>
      <c r="B54" s="844"/>
      <c r="C54" s="845"/>
      <c r="D54" s="843"/>
      <c r="E54" s="843"/>
      <c r="F54" s="843"/>
      <c r="G54" s="843"/>
      <c r="H54" s="846"/>
      <c r="I54" s="846"/>
      <c r="J54" s="846"/>
      <c r="K54" s="847"/>
      <c r="L54" s="848"/>
      <c r="M54" s="843"/>
      <c r="N54" s="843"/>
      <c r="O54" s="843"/>
      <c r="P54" s="843"/>
      <c r="Q54" s="843"/>
      <c r="R54" s="843"/>
      <c r="S54" s="843"/>
      <c r="T54" s="843"/>
      <c r="U54" s="843"/>
      <c r="V54" s="843"/>
      <c r="W54" s="843"/>
      <c r="X54" s="843"/>
      <c r="Y54" s="843"/>
      <c r="Z54" s="888" t="s">
        <v>66</v>
      </c>
      <c r="AA54" s="951" t="s">
        <v>290</v>
      </c>
      <c r="AB54" s="890">
        <v>31792</v>
      </c>
      <c r="AC54" s="866">
        <f t="shared" ca="1" si="0"/>
        <v>39</v>
      </c>
      <c r="AD54" s="891" t="s">
        <v>293</v>
      </c>
      <c r="AE54" s="892" t="s">
        <v>170</v>
      </c>
      <c r="AF54" s="893"/>
      <c r="AG54" s="893"/>
      <c r="AH54" s="882" t="s">
        <v>95</v>
      </c>
      <c r="AI54" s="858" t="s">
        <v>376</v>
      </c>
      <c r="AJ54" s="883">
        <v>45576</v>
      </c>
      <c r="AK54" s="883">
        <v>46326</v>
      </c>
      <c r="AL54" s="858" t="s">
        <v>7400</v>
      </c>
    </row>
    <row r="55" spans="1:38" ht="15.75" customHeight="1">
      <c r="A55" s="843"/>
      <c r="B55" s="844"/>
      <c r="C55" s="845"/>
      <c r="D55" s="843"/>
      <c r="E55" s="843"/>
      <c r="F55" s="843"/>
      <c r="G55" s="843"/>
      <c r="H55" s="846"/>
      <c r="I55" s="846"/>
      <c r="J55" s="846"/>
      <c r="K55" s="847"/>
      <c r="L55" s="848"/>
      <c r="M55" s="843"/>
      <c r="N55" s="843"/>
      <c r="O55" s="843"/>
      <c r="P55" s="843"/>
      <c r="Q55" s="843"/>
      <c r="R55" s="843"/>
      <c r="S55" s="843"/>
      <c r="T55" s="843"/>
      <c r="U55" s="843"/>
      <c r="V55" s="843"/>
      <c r="W55" s="843"/>
      <c r="X55" s="843"/>
      <c r="Y55" s="843"/>
      <c r="Z55" s="888" t="s">
        <v>84</v>
      </c>
      <c r="AA55" s="951" t="s">
        <v>510</v>
      </c>
      <c r="AB55" s="890">
        <v>34389</v>
      </c>
      <c r="AC55" s="866">
        <f t="shared" ca="1" si="0"/>
        <v>32</v>
      </c>
      <c r="AD55" s="891" t="s">
        <v>511</v>
      </c>
      <c r="AE55" s="892" t="s">
        <v>170</v>
      </c>
      <c r="AF55" s="893"/>
      <c r="AG55" s="893"/>
      <c r="AH55" s="882" t="s">
        <v>7291</v>
      </c>
      <c r="AI55" s="858" t="s">
        <v>376</v>
      </c>
      <c r="AJ55" s="883">
        <v>45576</v>
      </c>
      <c r="AK55" s="883">
        <v>46326</v>
      </c>
      <c r="AL55" s="858" t="s">
        <v>7400</v>
      </c>
    </row>
    <row r="56" spans="1:38" ht="15.75" customHeight="1">
      <c r="A56" s="843"/>
      <c r="B56" s="844"/>
      <c r="C56" s="1079" t="s">
        <v>7419</v>
      </c>
      <c r="D56" s="1080">
        <f>COUNTIF($E$4:$E$55,"Lanjut")+COUNTIF($E$4:$E$55,"Baru")</f>
        <v>50</v>
      </c>
      <c r="E56" s="843"/>
      <c r="F56" s="843"/>
      <c r="G56" s="843"/>
      <c r="H56" s="846"/>
      <c r="I56" s="846"/>
      <c r="J56" s="846"/>
      <c r="K56" s="847"/>
      <c r="L56" s="848"/>
      <c r="M56" s="843"/>
      <c r="N56" s="843"/>
      <c r="O56" s="843"/>
      <c r="P56" s="843"/>
      <c r="Q56" s="843"/>
      <c r="R56" s="843"/>
      <c r="S56" s="843"/>
      <c r="T56" s="843"/>
      <c r="U56" s="843"/>
      <c r="V56" s="843"/>
      <c r="W56" s="843"/>
      <c r="X56" s="843"/>
      <c r="Y56" s="843"/>
      <c r="Z56" s="934" t="s">
        <v>7257</v>
      </c>
      <c r="AA56" s="935" t="s">
        <v>515</v>
      </c>
      <c r="AB56" s="936">
        <v>36369</v>
      </c>
      <c r="AC56" s="866">
        <f t="shared" ca="1" si="0"/>
        <v>27</v>
      </c>
      <c r="AD56" s="937" t="s">
        <v>517</v>
      </c>
      <c r="AE56" s="960" t="s">
        <v>514</v>
      </c>
      <c r="AF56" s="900"/>
      <c r="AG56" s="900"/>
      <c r="AH56" s="882" t="s">
        <v>7293</v>
      </c>
      <c r="AI56" s="858" t="s">
        <v>7401</v>
      </c>
      <c r="AJ56" s="883">
        <v>45911</v>
      </c>
      <c r="AK56" s="883">
        <v>46173</v>
      </c>
      <c r="AL56" s="858" t="s">
        <v>7402</v>
      </c>
    </row>
    <row r="57" spans="1:38" ht="15.75" customHeight="1">
      <c r="A57" s="843"/>
      <c r="B57" s="844"/>
      <c r="C57" s="876"/>
      <c r="D57" s="843"/>
      <c r="E57" s="843"/>
      <c r="F57" s="843"/>
      <c r="G57" s="843"/>
      <c r="H57" s="846"/>
      <c r="I57" s="846"/>
      <c r="J57" s="846"/>
      <c r="K57" s="847"/>
      <c r="L57" s="848"/>
      <c r="M57" s="843"/>
      <c r="N57" s="843"/>
      <c r="O57" s="843"/>
      <c r="P57" s="843"/>
      <c r="Q57" s="843"/>
      <c r="R57" s="843"/>
      <c r="S57" s="843"/>
      <c r="T57" s="843"/>
      <c r="U57" s="843"/>
      <c r="V57" s="843"/>
      <c r="W57" s="843"/>
      <c r="X57" s="843"/>
      <c r="Y57" s="843"/>
      <c r="Z57" s="954" t="s">
        <v>7296</v>
      </c>
      <c r="AA57" s="955" t="s">
        <v>522</v>
      </c>
      <c r="AB57" s="956">
        <v>31640</v>
      </c>
      <c r="AC57" s="866">
        <f t="shared" ca="1" si="0"/>
        <v>40</v>
      </c>
      <c r="AD57" s="957" t="s">
        <v>524</v>
      </c>
      <c r="AE57" s="961" t="s">
        <v>170</v>
      </c>
      <c r="AF57" s="893"/>
      <c r="AG57" s="893"/>
      <c r="AH57" s="882" t="s">
        <v>3690</v>
      </c>
      <c r="AI57" s="858" t="s">
        <v>7167</v>
      </c>
      <c r="AJ57" s="883">
        <v>45902</v>
      </c>
      <c r="AK57" s="883">
        <v>46142</v>
      </c>
      <c r="AL57" s="858" t="s">
        <v>7402</v>
      </c>
    </row>
    <row r="58" spans="1:38" ht="15.75" customHeight="1">
      <c r="A58" s="843"/>
      <c r="B58" s="844"/>
      <c r="C58" s="845"/>
      <c r="D58" s="843"/>
      <c r="E58" s="843"/>
      <c r="F58" s="843"/>
      <c r="G58" s="843"/>
      <c r="H58" s="846"/>
      <c r="I58" s="846"/>
      <c r="J58" s="846"/>
      <c r="K58" s="847"/>
      <c r="L58" s="848"/>
      <c r="M58" s="843"/>
      <c r="N58" s="843"/>
      <c r="O58" s="843"/>
      <c r="P58" s="843"/>
      <c r="Q58" s="843"/>
      <c r="R58" s="843"/>
      <c r="S58" s="843"/>
      <c r="T58" s="843"/>
      <c r="U58" s="843"/>
      <c r="V58" s="843"/>
      <c r="W58" s="843"/>
      <c r="X58" s="843"/>
      <c r="Y58" s="843"/>
      <c r="Z58" s="934" t="s">
        <v>7258</v>
      </c>
      <c r="AA58" s="935" t="s">
        <v>529</v>
      </c>
      <c r="AB58" s="936">
        <v>33950</v>
      </c>
      <c r="AC58" s="866">
        <f t="shared" ca="1" si="0"/>
        <v>33</v>
      </c>
      <c r="AD58" s="937" t="s">
        <v>530</v>
      </c>
      <c r="AE58" s="960" t="s">
        <v>514</v>
      </c>
      <c r="AF58" s="900"/>
      <c r="AG58" s="900"/>
      <c r="AH58" s="882" t="s">
        <v>3855</v>
      </c>
      <c r="AI58" s="858" t="s">
        <v>376</v>
      </c>
      <c r="AJ58" s="883">
        <v>45933</v>
      </c>
      <c r="AK58" s="883">
        <v>46173</v>
      </c>
      <c r="AL58" s="858" t="s">
        <v>7402</v>
      </c>
    </row>
    <row r="59" spans="1:38" ht="15.75" customHeight="1">
      <c r="A59" s="843">
        <v>1</v>
      </c>
      <c r="B59" s="1172" t="s">
        <v>7420</v>
      </c>
      <c r="C59" s="845" t="s">
        <v>7421</v>
      </c>
      <c r="D59" s="1081" t="s">
        <v>852</v>
      </c>
      <c r="E59" s="843" t="s">
        <v>4661</v>
      </c>
      <c r="F59" s="843"/>
      <c r="G59" s="843"/>
      <c r="H59" s="846"/>
      <c r="I59" s="846"/>
      <c r="J59" s="846"/>
      <c r="K59" s="847"/>
      <c r="L59" s="848"/>
      <c r="M59" s="843"/>
      <c r="N59" s="843"/>
      <c r="O59" s="843"/>
      <c r="P59" s="843"/>
      <c r="Q59" s="843"/>
      <c r="R59" s="843"/>
      <c r="S59" s="843"/>
      <c r="T59" s="843"/>
      <c r="U59" s="843"/>
      <c r="V59" s="843"/>
      <c r="W59" s="843"/>
      <c r="X59" s="843"/>
      <c r="Y59" s="843"/>
      <c r="Z59" s="934" t="s">
        <v>7259</v>
      </c>
      <c r="AA59" s="935" t="s">
        <v>3439</v>
      </c>
      <c r="AB59" s="936">
        <v>36392</v>
      </c>
      <c r="AC59" s="866">
        <f t="shared" ca="1" si="0"/>
        <v>27</v>
      </c>
      <c r="AD59" s="937" t="s">
        <v>7297</v>
      </c>
      <c r="AE59" s="960" t="s">
        <v>514</v>
      </c>
      <c r="AF59" s="900"/>
      <c r="AG59" s="900"/>
      <c r="AH59" s="882" t="s">
        <v>4020</v>
      </c>
      <c r="AI59" s="858" t="s">
        <v>376</v>
      </c>
      <c r="AJ59" s="883">
        <v>46024</v>
      </c>
      <c r="AK59" s="883">
        <v>46142</v>
      </c>
      <c r="AL59" s="858" t="s">
        <v>7404</v>
      </c>
    </row>
    <row r="60" spans="1:38" ht="15.75" customHeight="1">
      <c r="A60" s="843">
        <v>2</v>
      </c>
      <c r="B60" s="1119"/>
      <c r="C60" s="845" t="s">
        <v>4677</v>
      </c>
      <c r="D60" s="843" t="s">
        <v>7422</v>
      </c>
      <c r="E60" s="843" t="s">
        <v>4661</v>
      </c>
      <c r="F60" s="843"/>
      <c r="G60" s="843"/>
      <c r="H60" s="846"/>
      <c r="I60" s="846"/>
      <c r="J60" s="846"/>
      <c r="K60" s="847"/>
      <c r="L60" s="848"/>
      <c r="M60" s="843"/>
      <c r="N60" s="843"/>
      <c r="O60" s="843"/>
      <c r="P60" s="843"/>
      <c r="Q60" s="843"/>
      <c r="R60" s="843"/>
      <c r="S60" s="843"/>
      <c r="T60" s="843"/>
      <c r="U60" s="843"/>
      <c r="V60" s="843"/>
      <c r="W60" s="843"/>
      <c r="X60" s="843"/>
      <c r="Y60" s="843"/>
      <c r="Z60" s="952" t="s">
        <v>3623</v>
      </c>
      <c r="AA60" s="935" t="s">
        <v>534</v>
      </c>
      <c r="AB60" s="936">
        <v>33881</v>
      </c>
      <c r="AC60" s="866">
        <f t="shared" ca="1" si="0"/>
        <v>33</v>
      </c>
      <c r="AD60" s="937" t="s">
        <v>536</v>
      </c>
      <c r="AE60" s="960" t="s">
        <v>514</v>
      </c>
      <c r="AF60" s="900"/>
      <c r="AG60" s="900"/>
      <c r="AH60" s="882" t="s">
        <v>3984</v>
      </c>
      <c r="AI60" s="858" t="s">
        <v>376</v>
      </c>
      <c r="AJ60" s="883">
        <v>46055</v>
      </c>
      <c r="AK60" s="883">
        <v>46173</v>
      </c>
      <c r="AL60" s="858" t="s">
        <v>7404</v>
      </c>
    </row>
    <row r="61" spans="1:38" ht="15.75" customHeight="1">
      <c r="A61" s="843">
        <v>3</v>
      </c>
      <c r="B61" s="844" t="s">
        <v>590</v>
      </c>
      <c r="C61" s="845" t="s">
        <v>7423</v>
      </c>
      <c r="D61" s="843" t="s">
        <v>944</v>
      </c>
      <c r="E61" s="843" t="s">
        <v>1367</v>
      </c>
      <c r="F61" s="843"/>
      <c r="G61" s="843"/>
      <c r="H61" s="846"/>
      <c r="I61" s="846"/>
      <c r="J61" s="846"/>
      <c r="K61" s="847"/>
      <c r="L61" s="848"/>
      <c r="M61" s="843"/>
      <c r="N61" s="843"/>
      <c r="O61" s="843"/>
      <c r="P61" s="843"/>
      <c r="Q61" s="843"/>
      <c r="R61" s="843"/>
      <c r="S61" s="843"/>
      <c r="T61" s="843"/>
      <c r="U61" s="843"/>
      <c r="V61" s="843"/>
      <c r="W61" s="843"/>
      <c r="X61" s="843"/>
      <c r="Y61" s="843"/>
      <c r="Z61" s="934" t="s">
        <v>7262</v>
      </c>
      <c r="AA61" s="935" t="s">
        <v>539</v>
      </c>
      <c r="AB61" s="936">
        <v>35016</v>
      </c>
      <c r="AC61" s="866">
        <f t="shared" ca="1" si="0"/>
        <v>30</v>
      </c>
      <c r="AD61" s="937" t="s">
        <v>541</v>
      </c>
      <c r="AE61" s="960" t="s">
        <v>514</v>
      </c>
      <c r="AF61" s="900"/>
      <c r="AG61" s="900"/>
      <c r="AH61" s="882" t="s">
        <v>4006</v>
      </c>
      <c r="AI61" s="858" t="s">
        <v>376</v>
      </c>
      <c r="AJ61" s="883">
        <v>46055</v>
      </c>
      <c r="AK61" s="883">
        <v>46173</v>
      </c>
      <c r="AL61" s="858" t="s">
        <v>7404</v>
      </c>
    </row>
    <row r="62" spans="1:38" ht="15.75" customHeight="1">
      <c r="A62" s="843">
        <v>4</v>
      </c>
      <c r="B62" s="1172" t="s">
        <v>910</v>
      </c>
      <c r="C62" s="845" t="s">
        <v>7424</v>
      </c>
      <c r="D62" s="843" t="s">
        <v>944</v>
      </c>
      <c r="E62" s="843" t="s">
        <v>4661</v>
      </c>
      <c r="F62" s="843"/>
      <c r="G62" s="843"/>
      <c r="H62" s="846"/>
      <c r="I62" s="846"/>
      <c r="J62" s="846"/>
      <c r="K62" s="847"/>
      <c r="L62" s="848"/>
      <c r="M62" s="843"/>
      <c r="N62" s="843"/>
      <c r="O62" s="843"/>
      <c r="P62" s="843"/>
      <c r="Q62" s="843"/>
      <c r="R62" s="843"/>
      <c r="S62" s="843"/>
      <c r="T62" s="843"/>
      <c r="U62" s="843"/>
      <c r="V62" s="843"/>
      <c r="W62" s="843"/>
      <c r="X62" s="843"/>
      <c r="Y62" s="843"/>
      <c r="Z62" s="958"/>
      <c r="AA62" s="963"/>
      <c r="AB62" s="964"/>
      <c r="AC62" s="866">
        <f t="shared" ca="1" si="0"/>
        <v>126</v>
      </c>
      <c r="AD62" s="965"/>
      <c r="AE62" s="900"/>
      <c r="AF62" s="900"/>
      <c r="AG62" s="900"/>
      <c r="AH62" s="882" t="s">
        <v>4011</v>
      </c>
      <c r="AI62" s="858" t="s">
        <v>376</v>
      </c>
      <c r="AJ62" s="883">
        <v>46055</v>
      </c>
      <c r="AK62" s="883">
        <v>46173</v>
      </c>
      <c r="AL62" s="858" t="s">
        <v>7404</v>
      </c>
    </row>
    <row r="63" spans="1:38" ht="15.75" customHeight="1">
      <c r="A63" s="843">
        <v>5</v>
      </c>
      <c r="B63" s="1119"/>
      <c r="C63" s="845" t="s">
        <v>7425</v>
      </c>
      <c r="D63" s="843" t="s">
        <v>944</v>
      </c>
      <c r="E63" s="843" t="s">
        <v>4661</v>
      </c>
      <c r="F63" s="843"/>
      <c r="G63" s="843"/>
      <c r="H63" s="846"/>
      <c r="I63" s="846"/>
      <c r="J63" s="846"/>
      <c r="K63" s="847"/>
      <c r="L63" s="848"/>
      <c r="M63" s="843"/>
      <c r="N63" s="843"/>
      <c r="O63" s="843"/>
      <c r="P63" s="843"/>
      <c r="Q63" s="843"/>
      <c r="R63" s="843"/>
      <c r="S63" s="843"/>
      <c r="T63" s="843"/>
      <c r="U63" s="843"/>
      <c r="V63" s="843"/>
      <c r="W63" s="843"/>
      <c r="X63" s="843"/>
      <c r="Y63" s="843"/>
      <c r="Z63" s="946"/>
      <c r="AA63" s="917"/>
      <c r="AB63" s="947"/>
      <c r="AC63" s="866">
        <f t="shared" ca="1" si="0"/>
        <v>126</v>
      </c>
      <c r="AD63" s="948"/>
      <c r="AE63" s="949"/>
      <c r="AF63" s="905"/>
      <c r="AG63" s="905"/>
      <c r="AH63" s="882" t="s">
        <v>3781</v>
      </c>
      <c r="AI63" s="894" t="s">
        <v>246</v>
      </c>
      <c r="AJ63" s="883">
        <v>45916</v>
      </c>
      <c r="AK63" s="883">
        <v>46173</v>
      </c>
      <c r="AL63" s="858" t="s">
        <v>7402</v>
      </c>
    </row>
    <row r="64" spans="1:38" ht="15.75" customHeight="1">
      <c r="A64" s="843"/>
      <c r="B64" s="844"/>
      <c r="C64" s="845"/>
      <c r="D64" s="843"/>
      <c r="E64" s="843"/>
      <c r="F64" s="843"/>
      <c r="G64" s="843"/>
      <c r="H64" s="846"/>
      <c r="I64" s="846"/>
      <c r="J64" s="846"/>
      <c r="K64" s="847"/>
      <c r="L64" s="848"/>
      <c r="M64" s="843"/>
      <c r="N64" s="843"/>
      <c r="O64" s="843"/>
      <c r="P64" s="843"/>
      <c r="Q64" s="843"/>
      <c r="R64" s="843"/>
      <c r="S64" s="843"/>
      <c r="T64" s="843"/>
      <c r="U64" s="843"/>
      <c r="V64" s="843"/>
      <c r="W64" s="843"/>
      <c r="X64" s="843"/>
      <c r="Y64" s="843"/>
      <c r="Z64" s="888" t="s">
        <v>1957</v>
      </c>
      <c r="AA64" s="966" t="s">
        <v>545</v>
      </c>
      <c r="AB64" s="890">
        <v>28068</v>
      </c>
      <c r="AC64" s="866">
        <f t="shared" ca="1" si="0"/>
        <v>49</v>
      </c>
      <c r="AD64" s="891" t="s">
        <v>546</v>
      </c>
      <c r="AE64" s="892" t="s">
        <v>170</v>
      </c>
      <c r="AF64" s="893"/>
      <c r="AG64" s="893"/>
      <c r="AH64" s="882" t="s">
        <v>96</v>
      </c>
      <c r="AI64" s="858" t="s">
        <v>6879</v>
      </c>
      <c r="AJ64" s="883">
        <v>45544</v>
      </c>
      <c r="AK64" s="883">
        <v>46295</v>
      </c>
      <c r="AL64" s="858" t="s">
        <v>7400</v>
      </c>
    </row>
    <row r="65" spans="1:38" ht="15.75" customHeight="1">
      <c r="A65" s="843"/>
      <c r="B65" s="844"/>
      <c r="C65" s="1079" t="s">
        <v>7426</v>
      </c>
      <c r="D65" s="1080">
        <v>5</v>
      </c>
      <c r="E65" s="843"/>
      <c r="F65" s="843"/>
      <c r="G65" s="843"/>
      <c r="H65" s="846"/>
      <c r="I65" s="846"/>
      <c r="J65" s="846"/>
      <c r="K65" s="847"/>
      <c r="L65" s="848"/>
      <c r="M65" s="843"/>
      <c r="N65" s="843"/>
      <c r="O65" s="843"/>
      <c r="P65" s="843"/>
      <c r="Q65" s="843"/>
      <c r="R65" s="843"/>
      <c r="S65" s="843"/>
      <c r="T65" s="843"/>
      <c r="U65" s="843"/>
      <c r="V65" s="843"/>
      <c r="W65" s="843"/>
      <c r="X65" s="843"/>
      <c r="Y65" s="843"/>
      <c r="Z65" s="934" t="s">
        <v>86</v>
      </c>
      <c r="AA65" s="896" t="s">
        <v>2262</v>
      </c>
      <c r="AB65" s="936">
        <v>29307</v>
      </c>
      <c r="AC65" s="866">
        <f t="shared" ca="1" si="0"/>
        <v>46</v>
      </c>
      <c r="AD65" s="937" t="s">
        <v>2264</v>
      </c>
      <c r="AE65" s="960" t="s">
        <v>215</v>
      </c>
      <c r="AF65" s="900"/>
      <c r="AG65" s="900"/>
      <c r="AH65" s="882" t="s">
        <v>98</v>
      </c>
      <c r="AI65" s="858" t="s">
        <v>376</v>
      </c>
      <c r="AJ65" s="883">
        <v>45689</v>
      </c>
      <c r="AK65" s="883">
        <v>46418</v>
      </c>
      <c r="AL65" s="858" t="s">
        <v>7400</v>
      </c>
    </row>
    <row r="66" spans="1:38" ht="15.75" customHeight="1">
      <c r="A66" s="843"/>
      <c r="B66" s="844"/>
      <c r="C66" s="845"/>
      <c r="D66" s="843"/>
      <c r="E66" s="843"/>
      <c r="F66" s="843"/>
      <c r="G66" s="843"/>
      <c r="H66" s="846"/>
      <c r="I66" s="846"/>
      <c r="J66" s="846"/>
      <c r="K66" s="847"/>
      <c r="L66" s="848"/>
      <c r="M66" s="843"/>
      <c r="N66" s="843"/>
      <c r="O66" s="843"/>
      <c r="P66" s="843"/>
      <c r="Q66" s="843"/>
      <c r="R66" s="843"/>
      <c r="S66" s="843"/>
      <c r="T66" s="843"/>
      <c r="U66" s="843"/>
      <c r="V66" s="843"/>
      <c r="W66" s="843"/>
      <c r="X66" s="843"/>
      <c r="Y66" s="843"/>
      <c r="Z66" s="934" t="s">
        <v>87</v>
      </c>
      <c r="AA66" s="896" t="s">
        <v>549</v>
      </c>
      <c r="AB66" s="936">
        <v>29989</v>
      </c>
      <c r="AC66" s="866">
        <f t="shared" ca="1" si="0"/>
        <v>44</v>
      </c>
      <c r="AD66" s="937" t="s">
        <v>551</v>
      </c>
      <c r="AE66" s="960" t="s">
        <v>215</v>
      </c>
      <c r="AF66" s="900"/>
      <c r="AG66" s="900"/>
      <c r="AH66" s="882" t="s">
        <v>7306</v>
      </c>
      <c r="AI66" s="858" t="s">
        <v>7401</v>
      </c>
      <c r="AJ66" s="883">
        <v>45505</v>
      </c>
      <c r="AK66" s="883">
        <v>46112</v>
      </c>
      <c r="AL66" s="858" t="s">
        <v>7406</v>
      </c>
    </row>
    <row r="67" spans="1:38" ht="15.75" customHeight="1">
      <c r="A67" s="843"/>
      <c r="B67" s="844"/>
      <c r="C67" s="845"/>
      <c r="D67" s="843"/>
      <c r="E67" s="843"/>
      <c r="F67" s="843"/>
      <c r="G67" s="843"/>
      <c r="H67" s="846"/>
      <c r="I67" s="846"/>
      <c r="J67" s="846"/>
      <c r="K67" s="847"/>
      <c r="L67" s="848"/>
      <c r="M67" s="843"/>
      <c r="N67" s="843"/>
      <c r="O67" s="843"/>
      <c r="P67" s="843"/>
      <c r="Q67" s="843"/>
      <c r="R67" s="843"/>
      <c r="S67" s="843"/>
      <c r="T67" s="843"/>
      <c r="U67" s="843"/>
      <c r="V67" s="843"/>
      <c r="W67" s="843"/>
      <c r="X67" s="843"/>
      <c r="Y67" s="843"/>
      <c r="Z67" s="934" t="s">
        <v>7266</v>
      </c>
      <c r="AA67" s="896" t="s">
        <v>556</v>
      </c>
      <c r="AB67" s="936">
        <v>37140</v>
      </c>
      <c r="AC67" s="866">
        <f t="shared" ca="1" si="0"/>
        <v>25</v>
      </c>
      <c r="AD67" s="937" t="s">
        <v>558</v>
      </c>
      <c r="AE67" s="960" t="s">
        <v>215</v>
      </c>
      <c r="AF67" s="900"/>
      <c r="AG67" s="900"/>
      <c r="AH67" s="882" t="s">
        <v>7307</v>
      </c>
      <c r="AI67" s="858" t="s">
        <v>376</v>
      </c>
      <c r="AJ67" s="883">
        <v>45871</v>
      </c>
      <c r="AK67" s="883">
        <v>46112</v>
      </c>
      <c r="AL67" s="858" t="s">
        <v>7402</v>
      </c>
    </row>
    <row r="68" spans="1:38" ht="15.75" customHeight="1">
      <c r="A68" s="843"/>
      <c r="B68" s="844"/>
      <c r="C68" s="845"/>
      <c r="D68" s="843"/>
      <c r="E68" s="843"/>
      <c r="F68" s="843"/>
      <c r="G68" s="843"/>
      <c r="H68" s="846"/>
      <c r="I68" s="846"/>
      <c r="J68" s="846"/>
      <c r="K68" s="847"/>
      <c r="L68" s="848"/>
      <c r="M68" s="843"/>
      <c r="N68" s="843"/>
      <c r="O68" s="843"/>
      <c r="P68" s="843"/>
      <c r="Q68" s="843"/>
      <c r="R68" s="843"/>
      <c r="S68" s="843"/>
      <c r="T68" s="843"/>
      <c r="U68" s="843"/>
      <c r="V68" s="843"/>
      <c r="W68" s="843"/>
      <c r="X68" s="843"/>
      <c r="Y68" s="843"/>
      <c r="Z68" s="934" t="s">
        <v>7268</v>
      </c>
      <c r="AA68" s="896" t="s">
        <v>564</v>
      </c>
      <c r="AB68" s="936">
        <v>29562</v>
      </c>
      <c r="AC68" s="866">
        <f t="shared" ca="1" si="0"/>
        <v>45</v>
      </c>
      <c r="AD68" s="937" t="s">
        <v>566</v>
      </c>
      <c r="AE68" s="960" t="s">
        <v>215</v>
      </c>
      <c r="AF68" s="900"/>
      <c r="AG68" s="900"/>
      <c r="AH68" s="882" t="s">
        <v>7308</v>
      </c>
      <c r="AI68" s="858" t="s">
        <v>376</v>
      </c>
      <c r="AJ68" s="883">
        <v>45871</v>
      </c>
      <c r="AK68" s="883">
        <v>46112</v>
      </c>
      <c r="AL68" s="858" t="s">
        <v>7402</v>
      </c>
    </row>
    <row r="69" spans="1:38" ht="15.75" customHeight="1">
      <c r="A69" s="843"/>
      <c r="B69" s="844"/>
      <c r="C69" s="845"/>
      <c r="D69" s="843"/>
      <c r="E69" s="843"/>
      <c r="F69" s="843"/>
      <c r="G69" s="843"/>
      <c r="H69" s="846"/>
      <c r="I69" s="846"/>
      <c r="J69" s="846"/>
      <c r="K69" s="847"/>
      <c r="L69" s="848"/>
      <c r="M69" s="843"/>
      <c r="N69" s="843"/>
      <c r="O69" s="843"/>
      <c r="P69" s="843"/>
      <c r="Q69" s="843"/>
      <c r="R69" s="843"/>
      <c r="S69" s="843"/>
      <c r="T69" s="843"/>
      <c r="U69" s="843"/>
      <c r="V69" s="843"/>
      <c r="W69" s="843"/>
      <c r="X69" s="843"/>
      <c r="Y69" s="843"/>
      <c r="Z69" s="934" t="s">
        <v>7309</v>
      </c>
      <c r="AA69" s="896" t="s">
        <v>570</v>
      </c>
      <c r="AB69" s="936">
        <v>30180</v>
      </c>
      <c r="AC69" s="866">
        <f t="shared" ca="1" si="0"/>
        <v>44</v>
      </c>
      <c r="AD69" s="937" t="s">
        <v>572</v>
      </c>
      <c r="AE69" s="960" t="s">
        <v>215</v>
      </c>
      <c r="AF69" s="900"/>
      <c r="AG69" s="900"/>
      <c r="AH69" s="882" t="s">
        <v>7310</v>
      </c>
      <c r="AI69" s="858" t="s">
        <v>376</v>
      </c>
      <c r="AJ69" s="883">
        <v>45871</v>
      </c>
      <c r="AK69" s="883">
        <v>46112</v>
      </c>
      <c r="AL69" s="858" t="s">
        <v>7402</v>
      </c>
    </row>
    <row r="70" spans="1:38" ht="15.75" customHeight="1">
      <c r="A70" s="843"/>
      <c r="B70" s="844"/>
      <c r="C70" s="845"/>
      <c r="D70" s="843"/>
      <c r="E70" s="843"/>
      <c r="F70" s="843"/>
      <c r="G70" s="843"/>
      <c r="H70" s="846"/>
      <c r="I70" s="846"/>
      <c r="J70" s="846"/>
      <c r="K70" s="847"/>
      <c r="L70" s="848"/>
      <c r="M70" s="843"/>
      <c r="N70" s="843"/>
      <c r="O70" s="843"/>
      <c r="P70" s="843"/>
      <c r="Q70" s="843"/>
      <c r="R70" s="843"/>
      <c r="S70" s="843"/>
      <c r="T70" s="843"/>
      <c r="U70" s="843"/>
      <c r="V70" s="843"/>
      <c r="W70" s="843"/>
      <c r="X70" s="843"/>
      <c r="Y70" s="843"/>
      <c r="Z70" s="934" t="s">
        <v>7271</v>
      </c>
      <c r="AA70" s="896" t="s">
        <v>575</v>
      </c>
      <c r="AB70" s="936">
        <v>27851</v>
      </c>
      <c r="AC70" s="866">
        <f t="shared" ca="1" si="0"/>
        <v>50</v>
      </c>
      <c r="AD70" s="937" t="s">
        <v>577</v>
      </c>
      <c r="AE70" s="960" t="s">
        <v>215</v>
      </c>
      <c r="AF70" s="900"/>
      <c r="AG70" s="900"/>
      <c r="AH70" s="882" t="s">
        <v>7311</v>
      </c>
      <c r="AI70" s="858" t="s">
        <v>376</v>
      </c>
      <c r="AJ70" s="883">
        <v>45871</v>
      </c>
      <c r="AK70" s="883">
        <v>46112</v>
      </c>
      <c r="AL70" s="858" t="s">
        <v>7402</v>
      </c>
    </row>
    <row r="71" spans="1:38" ht="15.75" customHeight="1">
      <c r="A71" s="843"/>
      <c r="B71" s="844"/>
      <c r="C71" s="845"/>
      <c r="D71" s="843"/>
      <c r="E71" s="843"/>
      <c r="F71" s="843"/>
      <c r="G71" s="843"/>
      <c r="H71" s="846"/>
      <c r="I71" s="846"/>
      <c r="J71" s="846"/>
      <c r="K71" s="847"/>
      <c r="L71" s="848"/>
      <c r="M71" s="843"/>
      <c r="N71" s="843"/>
      <c r="O71" s="843"/>
      <c r="P71" s="843"/>
      <c r="Q71" s="843"/>
      <c r="R71" s="843"/>
      <c r="S71" s="843"/>
      <c r="T71" s="843"/>
      <c r="U71" s="843"/>
      <c r="V71" s="843"/>
      <c r="W71" s="843"/>
      <c r="X71" s="843"/>
      <c r="Y71" s="843"/>
      <c r="Z71" s="934" t="s">
        <v>7272</v>
      </c>
      <c r="AA71" s="896" t="s">
        <v>581</v>
      </c>
      <c r="AB71" s="936">
        <v>36583</v>
      </c>
      <c r="AC71" s="866">
        <f t="shared" ca="1" si="0"/>
        <v>26</v>
      </c>
      <c r="AD71" s="937" t="s">
        <v>583</v>
      </c>
      <c r="AE71" s="960" t="s">
        <v>215</v>
      </c>
      <c r="AF71" s="900"/>
      <c r="AG71" s="900"/>
      <c r="AH71" s="882" t="s">
        <v>7312</v>
      </c>
      <c r="AI71" s="858" t="s">
        <v>376</v>
      </c>
      <c r="AJ71" s="883">
        <v>45871</v>
      </c>
      <c r="AK71" s="883">
        <v>46112</v>
      </c>
      <c r="AL71" s="858" t="s">
        <v>7402</v>
      </c>
    </row>
    <row r="72" spans="1:38" ht="15.75" customHeight="1">
      <c r="A72" s="843"/>
      <c r="B72" s="844"/>
      <c r="C72" s="845"/>
      <c r="D72" s="843"/>
      <c r="E72" s="843"/>
      <c r="F72" s="843"/>
      <c r="G72" s="843"/>
      <c r="H72" s="846"/>
      <c r="I72" s="846"/>
      <c r="J72" s="846"/>
      <c r="K72" s="847"/>
      <c r="L72" s="848"/>
      <c r="M72" s="843"/>
      <c r="N72" s="843"/>
      <c r="O72" s="843"/>
      <c r="P72" s="843"/>
      <c r="Q72" s="843"/>
      <c r="R72" s="843"/>
      <c r="S72" s="843"/>
      <c r="T72" s="843"/>
      <c r="U72" s="843"/>
      <c r="V72" s="843"/>
      <c r="W72" s="843"/>
      <c r="X72" s="843"/>
      <c r="Y72" s="843"/>
      <c r="Z72" s="934" t="s">
        <v>7274</v>
      </c>
      <c r="AA72" s="967" t="s">
        <v>586</v>
      </c>
      <c r="AB72" s="936">
        <v>30240</v>
      </c>
      <c r="AC72" s="866">
        <f t="shared" ca="1" si="0"/>
        <v>43</v>
      </c>
      <c r="AD72" s="937" t="s">
        <v>588</v>
      </c>
      <c r="AE72" s="960" t="s">
        <v>215</v>
      </c>
      <c r="AF72" s="900"/>
      <c r="AG72" s="900"/>
      <c r="AH72" s="882" t="s">
        <v>3751</v>
      </c>
      <c r="AI72" s="858" t="s">
        <v>376</v>
      </c>
      <c r="AJ72" s="883">
        <v>45902</v>
      </c>
      <c r="AK72" s="883">
        <v>46142</v>
      </c>
      <c r="AL72" s="858" t="s">
        <v>7402</v>
      </c>
    </row>
    <row r="73" spans="1:38" ht="15.75" customHeight="1">
      <c r="A73" s="843"/>
      <c r="B73" s="844"/>
      <c r="C73" s="845"/>
      <c r="D73" s="843"/>
      <c r="E73" s="843"/>
      <c r="F73" s="843"/>
      <c r="G73" s="843"/>
      <c r="H73" s="846"/>
      <c r="I73" s="846"/>
      <c r="J73" s="846"/>
      <c r="K73" s="847"/>
      <c r="L73" s="848"/>
      <c r="M73" s="843"/>
      <c r="N73" s="843"/>
      <c r="O73" s="843"/>
      <c r="P73" s="843"/>
      <c r="Q73" s="843"/>
      <c r="R73" s="843"/>
      <c r="S73" s="843"/>
      <c r="T73" s="843"/>
      <c r="U73" s="843"/>
      <c r="V73" s="843"/>
      <c r="W73" s="843"/>
      <c r="X73" s="843"/>
      <c r="Y73" s="843"/>
      <c r="Z73" s="958"/>
      <c r="AA73" s="968"/>
      <c r="AB73" s="964"/>
      <c r="AC73" s="866">
        <f t="shared" ca="1" si="0"/>
        <v>126</v>
      </c>
      <c r="AD73" s="965"/>
      <c r="AE73" s="900"/>
      <c r="AF73" s="900"/>
      <c r="AG73" s="900"/>
      <c r="AH73" s="861" t="s">
        <v>7249</v>
      </c>
      <c r="AI73" s="858" t="s">
        <v>376</v>
      </c>
      <c r="AJ73" s="883">
        <v>45902</v>
      </c>
      <c r="AK73" s="883">
        <v>46142</v>
      </c>
      <c r="AL73" s="858" t="s">
        <v>7402</v>
      </c>
    </row>
    <row r="74" spans="1:38" ht="15.75" customHeight="1">
      <c r="A74" s="843"/>
      <c r="B74" s="844"/>
      <c r="C74" s="845"/>
      <c r="D74" s="843"/>
      <c r="E74" s="843"/>
      <c r="F74" s="843"/>
      <c r="G74" s="843"/>
      <c r="H74" s="846"/>
      <c r="I74" s="846"/>
      <c r="J74" s="846"/>
      <c r="K74" s="847"/>
      <c r="L74" s="848"/>
      <c r="M74" s="843"/>
      <c r="N74" s="843"/>
      <c r="O74" s="843"/>
      <c r="P74" s="843"/>
      <c r="Q74" s="843"/>
      <c r="R74" s="843"/>
      <c r="S74" s="843"/>
      <c r="T74" s="843"/>
      <c r="U74" s="843"/>
      <c r="V74" s="843"/>
      <c r="W74" s="843"/>
      <c r="X74" s="843"/>
      <c r="Y74" s="843"/>
      <c r="Z74" s="946"/>
      <c r="AA74" s="917"/>
      <c r="AB74" s="947"/>
      <c r="AC74" s="866">
        <f t="shared" ca="1" si="0"/>
        <v>126</v>
      </c>
      <c r="AD74" s="948"/>
      <c r="AE74" s="949"/>
      <c r="AF74" s="905"/>
      <c r="AG74" s="905"/>
      <c r="AH74" s="861" t="s">
        <v>3758</v>
      </c>
      <c r="AI74" s="858" t="s">
        <v>376</v>
      </c>
      <c r="AJ74" s="883">
        <v>45902</v>
      </c>
      <c r="AK74" s="883">
        <v>46142</v>
      </c>
      <c r="AL74" s="858" t="s">
        <v>7402</v>
      </c>
    </row>
    <row r="75" spans="1:38" ht="15.75" customHeight="1">
      <c r="A75" s="843"/>
      <c r="B75" s="844"/>
      <c r="C75" s="845"/>
      <c r="D75" s="843"/>
      <c r="E75" s="843"/>
      <c r="F75" s="843"/>
      <c r="G75" s="843"/>
      <c r="H75" s="846"/>
      <c r="I75" s="846"/>
      <c r="J75" s="846"/>
      <c r="K75" s="847"/>
      <c r="L75" s="848"/>
      <c r="M75" s="843"/>
      <c r="N75" s="843"/>
      <c r="O75" s="843"/>
      <c r="P75" s="843"/>
      <c r="Q75" s="843"/>
      <c r="R75" s="843"/>
      <c r="S75" s="843"/>
      <c r="T75" s="843"/>
      <c r="U75" s="843"/>
      <c r="V75" s="843"/>
      <c r="W75" s="843"/>
      <c r="X75" s="843"/>
      <c r="Y75" s="843"/>
      <c r="Z75" s="954" t="s">
        <v>1826</v>
      </c>
      <c r="AA75" s="966" t="s">
        <v>593</v>
      </c>
      <c r="AB75" s="956">
        <v>26358</v>
      </c>
      <c r="AC75" s="866">
        <f t="shared" ca="1" si="0"/>
        <v>54</v>
      </c>
      <c r="AD75" s="957" t="s">
        <v>595</v>
      </c>
      <c r="AE75" s="961" t="s">
        <v>215</v>
      </c>
      <c r="AF75" s="893"/>
      <c r="AG75" s="893"/>
      <c r="AH75" s="861" t="s">
        <v>31</v>
      </c>
      <c r="AI75" s="858" t="s">
        <v>376</v>
      </c>
      <c r="AJ75" s="883">
        <v>45916</v>
      </c>
      <c r="AK75" s="883">
        <v>46173</v>
      </c>
      <c r="AL75" s="858" t="s">
        <v>7402</v>
      </c>
    </row>
    <row r="76" spans="1:38" ht="15.75" customHeight="1">
      <c r="A76" s="843"/>
      <c r="B76" s="844"/>
      <c r="C76" s="845"/>
      <c r="D76" s="843"/>
      <c r="E76" s="843"/>
      <c r="F76" s="843"/>
      <c r="G76" s="843"/>
      <c r="H76" s="846"/>
      <c r="I76" s="846"/>
      <c r="J76" s="846"/>
      <c r="K76" s="847"/>
      <c r="L76" s="848"/>
      <c r="M76" s="843"/>
      <c r="N76" s="843"/>
      <c r="O76" s="843"/>
      <c r="P76" s="843"/>
      <c r="Q76" s="843"/>
      <c r="R76" s="843"/>
      <c r="S76" s="843"/>
      <c r="T76" s="843"/>
      <c r="U76" s="843"/>
      <c r="V76" s="843"/>
      <c r="W76" s="843"/>
      <c r="X76" s="843"/>
      <c r="Y76" s="843"/>
      <c r="Z76" s="934" t="s">
        <v>88</v>
      </c>
      <c r="AA76" s="896" t="s">
        <v>2276</v>
      </c>
      <c r="AB76" s="936">
        <v>30982</v>
      </c>
      <c r="AC76" s="866">
        <f t="shared" ca="1" si="0"/>
        <v>41</v>
      </c>
      <c r="AD76" s="937" t="s">
        <v>2277</v>
      </c>
      <c r="AE76" s="960" t="s">
        <v>215</v>
      </c>
      <c r="AF76" s="900"/>
      <c r="AG76" s="900"/>
      <c r="AH76" s="861" t="s">
        <v>4028</v>
      </c>
      <c r="AI76" s="858" t="s">
        <v>376</v>
      </c>
      <c r="AJ76" s="883">
        <v>45995</v>
      </c>
      <c r="AK76" s="883">
        <v>46142</v>
      </c>
      <c r="AL76" s="858" t="s">
        <v>7404</v>
      </c>
    </row>
    <row r="77" spans="1:38" ht="15.75" customHeight="1">
      <c r="A77" s="843"/>
      <c r="B77" s="844"/>
      <c r="C77" s="845"/>
      <c r="D77" s="843"/>
      <c r="E77" s="843"/>
      <c r="F77" s="843"/>
      <c r="G77" s="843"/>
      <c r="H77" s="846"/>
      <c r="I77" s="846"/>
      <c r="J77" s="846"/>
      <c r="K77" s="847"/>
      <c r="L77" s="848"/>
      <c r="M77" s="843"/>
      <c r="N77" s="843"/>
      <c r="O77" s="843"/>
      <c r="P77" s="843"/>
      <c r="Q77" s="843"/>
      <c r="R77" s="843"/>
      <c r="S77" s="843"/>
      <c r="T77" s="843"/>
      <c r="U77" s="843"/>
      <c r="V77" s="843"/>
      <c r="W77" s="843"/>
      <c r="X77" s="843"/>
      <c r="Y77" s="843"/>
      <c r="Z77" s="934" t="s">
        <v>96</v>
      </c>
      <c r="AA77" s="896" t="s">
        <v>712</v>
      </c>
      <c r="AB77" s="936">
        <v>30369</v>
      </c>
      <c r="AC77" s="866">
        <f t="shared" ca="1" si="0"/>
        <v>43</v>
      </c>
      <c r="AD77" s="937" t="s">
        <v>714</v>
      </c>
      <c r="AE77" s="960" t="s">
        <v>215</v>
      </c>
      <c r="AF77" s="900"/>
      <c r="AG77" s="900"/>
      <c r="AH77" s="861" t="s">
        <v>4035</v>
      </c>
      <c r="AI77" s="858" t="s">
        <v>376</v>
      </c>
      <c r="AJ77" s="883">
        <v>45995</v>
      </c>
      <c r="AK77" s="883">
        <v>46142</v>
      </c>
      <c r="AL77" s="858" t="s">
        <v>7404</v>
      </c>
    </row>
    <row r="78" spans="1:38" ht="15.75" customHeight="1">
      <c r="A78" s="843"/>
      <c r="B78" s="844"/>
      <c r="C78" s="845"/>
      <c r="D78" s="843"/>
      <c r="E78" s="843"/>
      <c r="F78" s="843"/>
      <c r="G78" s="843"/>
      <c r="H78" s="846"/>
      <c r="I78" s="846"/>
      <c r="J78" s="846"/>
      <c r="K78" s="847"/>
      <c r="L78" s="848"/>
      <c r="M78" s="843"/>
      <c r="N78" s="843"/>
      <c r="O78" s="843"/>
      <c r="P78" s="843"/>
      <c r="Q78" s="843"/>
      <c r="R78" s="843"/>
      <c r="S78" s="843"/>
      <c r="T78" s="843"/>
      <c r="U78" s="843"/>
      <c r="V78" s="843"/>
      <c r="W78" s="843"/>
      <c r="X78" s="843"/>
      <c r="Y78" s="843"/>
      <c r="Z78" s="930" t="s">
        <v>90</v>
      </c>
      <c r="AA78" s="931" t="s">
        <v>599</v>
      </c>
      <c r="AB78" s="890">
        <v>30682</v>
      </c>
      <c r="AC78" s="866">
        <f t="shared" ca="1" si="0"/>
        <v>42</v>
      </c>
      <c r="AD78" s="891" t="s">
        <v>601</v>
      </c>
      <c r="AE78" s="932" t="s">
        <v>276</v>
      </c>
      <c r="AF78" s="933"/>
      <c r="AG78" s="933"/>
      <c r="AH78" s="861" t="s">
        <v>4038</v>
      </c>
      <c r="AI78" s="858" t="s">
        <v>376</v>
      </c>
      <c r="AJ78" s="883">
        <v>45995</v>
      </c>
      <c r="AK78" s="883">
        <v>46142</v>
      </c>
      <c r="AL78" s="858" t="s">
        <v>7404</v>
      </c>
    </row>
    <row r="79" spans="1:38" ht="15.75" customHeight="1">
      <c r="A79" s="843"/>
      <c r="B79" s="844"/>
      <c r="C79" s="845"/>
      <c r="D79" s="843"/>
      <c r="E79" s="843"/>
      <c r="F79" s="843"/>
      <c r="G79" s="843"/>
      <c r="H79" s="846"/>
      <c r="I79" s="846"/>
      <c r="J79" s="846"/>
      <c r="K79" s="847"/>
      <c r="L79" s="848"/>
      <c r="M79" s="843"/>
      <c r="N79" s="843"/>
      <c r="O79" s="843"/>
      <c r="P79" s="843"/>
      <c r="Q79" s="843"/>
      <c r="R79" s="843"/>
      <c r="S79" s="843"/>
      <c r="T79" s="843"/>
      <c r="U79" s="843"/>
      <c r="V79" s="843"/>
      <c r="W79" s="843"/>
      <c r="X79" s="843"/>
      <c r="Y79" s="843"/>
      <c r="Z79" s="952" t="s">
        <v>54</v>
      </c>
      <c r="AA79" s="953" t="s">
        <v>277</v>
      </c>
      <c r="AB79" s="897">
        <v>29770</v>
      </c>
      <c r="AC79" s="866">
        <f t="shared" ca="1" si="0"/>
        <v>45</v>
      </c>
      <c r="AD79" s="898" t="s">
        <v>279</v>
      </c>
      <c r="AE79" s="969" t="s">
        <v>276</v>
      </c>
      <c r="AF79" s="970"/>
      <c r="AG79" s="970"/>
      <c r="AH79" s="861" t="s">
        <v>4055</v>
      </c>
      <c r="AI79" s="858" t="s">
        <v>376</v>
      </c>
      <c r="AJ79" s="883">
        <v>45995</v>
      </c>
      <c r="AK79" s="883">
        <v>46142</v>
      </c>
      <c r="AL79" s="858" t="s">
        <v>7404</v>
      </c>
    </row>
    <row r="80" spans="1:38" ht="15.75" customHeight="1">
      <c r="A80" s="843"/>
      <c r="B80" s="844"/>
      <c r="C80" s="845"/>
      <c r="D80" s="843"/>
      <c r="E80" s="843"/>
      <c r="F80" s="843"/>
      <c r="G80" s="843"/>
      <c r="H80" s="846"/>
      <c r="I80" s="846"/>
      <c r="J80" s="846"/>
      <c r="K80" s="847"/>
      <c r="L80" s="848"/>
      <c r="M80" s="843"/>
      <c r="N80" s="843"/>
      <c r="O80" s="843"/>
      <c r="P80" s="843"/>
      <c r="Q80" s="843"/>
      <c r="R80" s="843"/>
      <c r="S80" s="843"/>
      <c r="T80" s="843"/>
      <c r="U80" s="843"/>
      <c r="V80" s="843"/>
      <c r="W80" s="843"/>
      <c r="X80" s="843"/>
      <c r="Y80" s="843"/>
      <c r="Z80" s="952" t="s">
        <v>91</v>
      </c>
      <c r="AA80" s="953" t="s">
        <v>608</v>
      </c>
      <c r="AB80" s="897">
        <v>34820</v>
      </c>
      <c r="AC80" s="866">
        <f t="shared" ca="1" si="0"/>
        <v>31</v>
      </c>
      <c r="AD80" s="898" t="s">
        <v>609</v>
      </c>
      <c r="AE80" s="969" t="s">
        <v>276</v>
      </c>
      <c r="AF80" s="970"/>
      <c r="AG80" s="970"/>
      <c r="AH80" s="861" t="s">
        <v>4058</v>
      </c>
      <c r="AI80" s="858" t="s">
        <v>376</v>
      </c>
      <c r="AJ80" s="883">
        <v>46002</v>
      </c>
      <c r="AK80" s="883">
        <v>46142</v>
      </c>
      <c r="AL80" s="858" t="s">
        <v>7404</v>
      </c>
    </row>
    <row r="81" spans="1:38" ht="15.75" customHeight="1">
      <c r="A81" s="843"/>
      <c r="B81" s="844"/>
      <c r="C81" s="845"/>
      <c r="D81" s="843"/>
      <c r="E81" s="843"/>
      <c r="F81" s="843"/>
      <c r="G81" s="843"/>
      <c r="H81" s="846"/>
      <c r="I81" s="846"/>
      <c r="J81" s="846"/>
      <c r="K81" s="847"/>
      <c r="L81" s="848"/>
      <c r="M81" s="843"/>
      <c r="N81" s="843"/>
      <c r="O81" s="843"/>
      <c r="P81" s="843"/>
      <c r="Q81" s="843"/>
      <c r="R81" s="843"/>
      <c r="S81" s="843"/>
      <c r="T81" s="843"/>
      <c r="U81" s="843"/>
      <c r="V81" s="843"/>
      <c r="W81" s="843"/>
      <c r="X81" s="843"/>
      <c r="Y81" s="843"/>
      <c r="Z81" s="934" t="s">
        <v>7239</v>
      </c>
      <c r="AA81" s="971" t="s">
        <v>216</v>
      </c>
      <c r="AB81" s="936">
        <v>36303</v>
      </c>
      <c r="AC81" s="866">
        <f t="shared" ca="1" si="0"/>
        <v>27</v>
      </c>
      <c r="AD81" s="937" t="s">
        <v>218</v>
      </c>
      <c r="AE81" s="960" t="s">
        <v>215</v>
      </c>
      <c r="AF81" s="900"/>
      <c r="AG81" s="900"/>
      <c r="AH81" s="861" t="s">
        <v>4061</v>
      </c>
      <c r="AI81" s="894" t="s">
        <v>246</v>
      </c>
      <c r="AJ81" s="883">
        <v>46055</v>
      </c>
      <c r="AK81" s="883">
        <v>46173</v>
      </c>
      <c r="AL81" s="858" t="s">
        <v>7404</v>
      </c>
    </row>
    <row r="82" spans="1:38" ht="15.75" customHeight="1">
      <c r="A82" s="843"/>
      <c r="B82" s="844"/>
      <c r="C82" s="845"/>
      <c r="D82" s="843"/>
      <c r="E82" s="843"/>
      <c r="F82" s="843"/>
      <c r="G82" s="843"/>
      <c r="H82" s="846"/>
      <c r="I82" s="846"/>
      <c r="J82" s="846"/>
      <c r="K82" s="847"/>
      <c r="L82" s="848"/>
      <c r="M82" s="843"/>
      <c r="N82" s="843"/>
      <c r="O82" s="843"/>
      <c r="P82" s="843"/>
      <c r="Q82" s="843"/>
      <c r="R82" s="843"/>
      <c r="S82" s="843"/>
      <c r="T82" s="843"/>
      <c r="U82" s="843"/>
      <c r="V82" s="843"/>
      <c r="W82" s="843"/>
      <c r="X82" s="843"/>
      <c r="Y82" s="843"/>
      <c r="Z82" s="934" t="s">
        <v>1829</v>
      </c>
      <c r="AA82" s="971" t="s">
        <v>614</v>
      </c>
      <c r="AB82" s="936">
        <v>33912</v>
      </c>
      <c r="AC82" s="866">
        <f t="shared" ca="1" si="0"/>
        <v>33</v>
      </c>
      <c r="AD82" s="937" t="s">
        <v>616</v>
      </c>
      <c r="AE82" s="960" t="s">
        <v>613</v>
      </c>
      <c r="AF82" s="900"/>
      <c r="AG82" s="900"/>
      <c r="AH82" s="861" t="s">
        <v>1959</v>
      </c>
      <c r="AI82" s="858" t="s">
        <v>1790</v>
      </c>
      <c r="AJ82" s="883">
        <v>46069</v>
      </c>
      <c r="AK82" s="883">
        <v>46188</v>
      </c>
      <c r="AL82" s="858" t="s">
        <v>7404</v>
      </c>
    </row>
    <row r="83" spans="1:38" ht="15.75" customHeight="1">
      <c r="A83" s="843"/>
      <c r="B83" s="844"/>
      <c r="C83" s="845"/>
      <c r="D83" s="843"/>
      <c r="E83" s="843"/>
      <c r="F83" s="843"/>
      <c r="G83" s="843"/>
      <c r="H83" s="846"/>
      <c r="I83" s="846"/>
      <c r="J83" s="846"/>
      <c r="K83" s="847"/>
      <c r="L83" s="848"/>
      <c r="M83" s="843"/>
      <c r="N83" s="843"/>
      <c r="O83" s="843"/>
      <c r="P83" s="843"/>
      <c r="Q83" s="843"/>
      <c r="R83" s="843"/>
      <c r="S83" s="843"/>
      <c r="T83" s="843"/>
      <c r="U83" s="843"/>
      <c r="V83" s="843"/>
      <c r="W83" s="843"/>
      <c r="X83" s="843"/>
      <c r="Y83" s="843"/>
      <c r="Z83" s="937" t="s">
        <v>7311</v>
      </c>
      <c r="AA83" s="971" t="s">
        <v>748</v>
      </c>
      <c r="AB83" s="936">
        <v>35166</v>
      </c>
      <c r="AC83" s="866">
        <f t="shared" ca="1" si="0"/>
        <v>30</v>
      </c>
      <c r="AD83" s="937" t="s">
        <v>749</v>
      </c>
      <c r="AE83" s="960" t="s">
        <v>727</v>
      </c>
      <c r="AF83" s="900"/>
      <c r="AG83" s="900"/>
      <c r="AH83" s="861" t="s">
        <v>1781</v>
      </c>
      <c r="AI83" s="858" t="s">
        <v>376</v>
      </c>
      <c r="AJ83" s="883">
        <v>44606</v>
      </c>
      <c r="AK83" s="883">
        <v>46142</v>
      </c>
      <c r="AL83" s="858" t="s">
        <v>7428</v>
      </c>
    </row>
    <row r="84" spans="1:38" ht="15.75" customHeight="1">
      <c r="A84" s="843"/>
      <c r="B84" s="844"/>
      <c r="C84" s="845"/>
      <c r="D84" s="843"/>
      <c r="E84" s="843"/>
      <c r="F84" s="843"/>
      <c r="G84" s="843"/>
      <c r="H84" s="846"/>
      <c r="I84" s="846"/>
      <c r="J84" s="846"/>
      <c r="K84" s="847"/>
      <c r="L84" s="848"/>
      <c r="M84" s="843"/>
      <c r="N84" s="843"/>
      <c r="O84" s="843"/>
      <c r="P84" s="843"/>
      <c r="Q84" s="843"/>
      <c r="R84" s="843"/>
      <c r="S84" s="843"/>
      <c r="T84" s="843"/>
      <c r="U84" s="843"/>
      <c r="V84" s="843"/>
      <c r="W84" s="843"/>
      <c r="X84" s="843"/>
      <c r="Y84" s="843"/>
      <c r="Z84" s="930" t="s">
        <v>1846</v>
      </c>
      <c r="AA84" s="931" t="s">
        <v>620</v>
      </c>
      <c r="AB84" s="890">
        <v>29439</v>
      </c>
      <c r="AC84" s="866">
        <f t="shared" ca="1" si="0"/>
        <v>46</v>
      </c>
      <c r="AD84" s="891" t="s">
        <v>621</v>
      </c>
      <c r="AE84" s="932" t="s">
        <v>613</v>
      </c>
      <c r="AF84" s="933"/>
      <c r="AG84" s="933"/>
      <c r="AH84" s="861" t="s">
        <v>1776</v>
      </c>
      <c r="AI84" s="858" t="s">
        <v>376</v>
      </c>
      <c r="AJ84" s="883">
        <v>44739</v>
      </c>
      <c r="AK84" s="883">
        <v>46202</v>
      </c>
      <c r="AL84" s="858" t="s">
        <v>7400</v>
      </c>
    </row>
    <row r="85" spans="1:38" ht="15.75" customHeight="1">
      <c r="A85" s="843"/>
      <c r="B85" s="844"/>
      <c r="C85" s="845"/>
      <c r="D85" s="843"/>
      <c r="E85" s="843"/>
      <c r="F85" s="843"/>
      <c r="G85" s="843"/>
      <c r="H85" s="846"/>
      <c r="I85" s="846"/>
      <c r="J85" s="846"/>
      <c r="K85" s="847"/>
      <c r="L85" s="848"/>
      <c r="M85" s="843"/>
      <c r="N85" s="843"/>
      <c r="O85" s="843"/>
      <c r="P85" s="843"/>
      <c r="Q85" s="843"/>
      <c r="R85" s="843"/>
      <c r="S85" s="843"/>
      <c r="T85" s="843"/>
      <c r="U85" s="843"/>
      <c r="V85" s="843"/>
      <c r="W85" s="843"/>
      <c r="X85" s="843"/>
      <c r="Y85" s="843"/>
      <c r="Z85" s="934" t="s">
        <v>7307</v>
      </c>
      <c r="AA85" s="971" t="s">
        <v>728</v>
      </c>
      <c r="AB85" s="936">
        <v>34850</v>
      </c>
      <c r="AC85" s="866">
        <f t="shared" ca="1" si="0"/>
        <v>31</v>
      </c>
      <c r="AD85" s="937" t="s">
        <v>730</v>
      </c>
      <c r="AE85" s="960" t="s">
        <v>727</v>
      </c>
      <c r="AF85" s="900"/>
      <c r="AG85" s="900"/>
      <c r="AH85" s="861" t="s">
        <v>1786</v>
      </c>
      <c r="AI85" s="858" t="s">
        <v>7401</v>
      </c>
      <c r="AJ85" s="883">
        <v>45474</v>
      </c>
      <c r="AK85" s="883">
        <v>46081</v>
      </c>
      <c r="AL85" s="858" t="s">
        <v>7406</v>
      </c>
    </row>
    <row r="86" spans="1:38" ht="15.75" customHeight="1">
      <c r="A86" s="843"/>
      <c r="B86" s="844"/>
      <c r="C86" s="845"/>
      <c r="D86" s="843"/>
      <c r="E86" s="843"/>
      <c r="F86" s="843"/>
      <c r="G86" s="843"/>
      <c r="H86" s="846"/>
      <c r="I86" s="846"/>
      <c r="J86" s="846"/>
      <c r="K86" s="847"/>
      <c r="L86" s="848"/>
      <c r="M86" s="843"/>
      <c r="N86" s="843"/>
      <c r="O86" s="843"/>
      <c r="P86" s="843"/>
      <c r="Q86" s="843"/>
      <c r="R86" s="843"/>
      <c r="S86" s="843"/>
      <c r="T86" s="843"/>
      <c r="U86" s="843"/>
      <c r="V86" s="843"/>
      <c r="W86" s="843"/>
      <c r="X86" s="843"/>
      <c r="Y86" s="843"/>
      <c r="Z86" s="934" t="s">
        <v>7308</v>
      </c>
      <c r="AA86" s="971" t="s">
        <v>734</v>
      </c>
      <c r="AB86" s="936">
        <v>33728</v>
      </c>
      <c r="AC86" s="866">
        <f t="shared" ca="1" si="0"/>
        <v>34</v>
      </c>
      <c r="AD86" s="937" t="s">
        <v>736</v>
      </c>
      <c r="AE86" s="960" t="s">
        <v>727</v>
      </c>
      <c r="AF86" s="900"/>
      <c r="AG86" s="900"/>
      <c r="AH86" s="861" t="s">
        <v>3644</v>
      </c>
      <c r="AI86" s="858" t="s">
        <v>376</v>
      </c>
      <c r="AJ86" s="883">
        <v>45901</v>
      </c>
      <c r="AK86" s="883">
        <v>46142</v>
      </c>
      <c r="AL86" s="858" t="s">
        <v>7402</v>
      </c>
    </row>
    <row r="87" spans="1:38" ht="15.75" customHeight="1">
      <c r="A87" s="843"/>
      <c r="B87" s="844"/>
      <c r="C87" s="845"/>
      <c r="D87" s="843"/>
      <c r="E87" s="843"/>
      <c r="F87" s="843"/>
      <c r="G87" s="843"/>
      <c r="H87" s="846"/>
      <c r="I87" s="846"/>
      <c r="J87" s="846"/>
      <c r="K87" s="847"/>
      <c r="L87" s="848"/>
      <c r="M87" s="843"/>
      <c r="N87" s="843"/>
      <c r="O87" s="843"/>
      <c r="P87" s="843"/>
      <c r="Q87" s="843"/>
      <c r="R87" s="843"/>
      <c r="S87" s="843"/>
      <c r="T87" s="843"/>
      <c r="U87" s="843"/>
      <c r="V87" s="843"/>
      <c r="W87" s="843"/>
      <c r="X87" s="843"/>
      <c r="Y87" s="843"/>
      <c r="Z87" s="934" t="s">
        <v>7310</v>
      </c>
      <c r="AA87" s="971" t="s">
        <v>740</v>
      </c>
      <c r="AB87" s="936">
        <v>35066</v>
      </c>
      <c r="AC87" s="866">
        <f t="shared" ca="1" si="0"/>
        <v>30</v>
      </c>
      <c r="AD87" s="937" t="s">
        <v>742</v>
      </c>
      <c r="AE87" s="960" t="s">
        <v>727</v>
      </c>
      <c r="AF87" s="900"/>
      <c r="AG87" s="900"/>
      <c r="AH87" s="861" t="s">
        <v>3637</v>
      </c>
      <c r="AI87" s="858" t="s">
        <v>376</v>
      </c>
      <c r="AJ87" s="883">
        <v>45901</v>
      </c>
      <c r="AK87" s="883">
        <v>46142</v>
      </c>
      <c r="AL87" s="858" t="s">
        <v>7402</v>
      </c>
    </row>
    <row r="88" spans="1:38" ht="15.75" customHeight="1">
      <c r="A88" s="843"/>
      <c r="B88" s="844"/>
      <c r="C88" s="845"/>
      <c r="D88" s="843"/>
      <c r="E88" s="843"/>
      <c r="F88" s="843"/>
      <c r="G88" s="843"/>
      <c r="H88" s="846"/>
      <c r="I88" s="846"/>
      <c r="J88" s="846"/>
      <c r="K88" s="847"/>
      <c r="L88" s="848"/>
      <c r="M88" s="843"/>
      <c r="N88" s="843"/>
      <c r="O88" s="843"/>
      <c r="P88" s="843"/>
      <c r="Q88" s="843"/>
      <c r="R88" s="843"/>
      <c r="S88" s="843"/>
      <c r="T88" s="843"/>
      <c r="U88" s="843"/>
      <c r="V88" s="843"/>
      <c r="W88" s="843"/>
      <c r="X88" s="843"/>
      <c r="Y88" s="843"/>
      <c r="Z88" s="934" t="s">
        <v>7312</v>
      </c>
      <c r="AA88" s="971" t="s">
        <v>753</v>
      </c>
      <c r="AB88" s="936">
        <v>36809</v>
      </c>
      <c r="AC88" s="866">
        <f t="shared" ca="1" si="0"/>
        <v>25</v>
      </c>
      <c r="AD88" s="937" t="s">
        <v>755</v>
      </c>
      <c r="AE88" s="960" t="s">
        <v>727</v>
      </c>
      <c r="AF88" s="900"/>
      <c r="AG88" s="900"/>
      <c r="AH88" s="861" t="s">
        <v>3627</v>
      </c>
      <c r="AI88" s="858" t="s">
        <v>376</v>
      </c>
      <c r="AJ88" s="883">
        <v>45901</v>
      </c>
      <c r="AK88" s="883">
        <v>46142</v>
      </c>
      <c r="AL88" s="858" t="s">
        <v>7402</v>
      </c>
    </row>
    <row r="89" spans="1:38" ht="15.75" customHeight="1">
      <c r="A89" s="843"/>
      <c r="B89" s="844"/>
      <c r="C89" s="845"/>
      <c r="D89" s="843"/>
      <c r="E89" s="843"/>
      <c r="F89" s="843"/>
      <c r="G89" s="843"/>
      <c r="H89" s="846"/>
      <c r="I89" s="846"/>
      <c r="J89" s="846"/>
      <c r="K89" s="847"/>
      <c r="L89" s="848"/>
      <c r="M89" s="843"/>
      <c r="N89" s="843"/>
      <c r="O89" s="843"/>
      <c r="P89" s="843"/>
      <c r="Q89" s="843"/>
      <c r="R89" s="843"/>
      <c r="S89" s="843"/>
      <c r="T89" s="843"/>
      <c r="U89" s="843"/>
      <c r="V89" s="843"/>
      <c r="W89" s="843"/>
      <c r="X89" s="843"/>
      <c r="Y89" s="843"/>
      <c r="Z89" s="934" t="s">
        <v>1837</v>
      </c>
      <c r="AA89" s="971" t="s">
        <v>627</v>
      </c>
      <c r="AB89" s="936">
        <v>38642</v>
      </c>
      <c r="AC89" s="866">
        <f t="shared" ca="1" si="0"/>
        <v>20</v>
      </c>
      <c r="AD89" s="937" t="s">
        <v>628</v>
      </c>
      <c r="AE89" s="960" t="s">
        <v>613</v>
      </c>
      <c r="AF89" s="900"/>
      <c r="AG89" s="900"/>
      <c r="AH89" s="882" t="s">
        <v>1794</v>
      </c>
      <c r="AI89" s="858" t="s">
        <v>376</v>
      </c>
      <c r="AJ89" s="883">
        <v>45854</v>
      </c>
      <c r="AK89" s="883">
        <v>46112</v>
      </c>
      <c r="AL89" s="858" t="s">
        <v>7402</v>
      </c>
    </row>
    <row r="90" spans="1:38" ht="15.75" customHeight="1">
      <c r="A90" s="843"/>
      <c r="B90" s="844"/>
      <c r="C90" s="845"/>
      <c r="D90" s="843"/>
      <c r="E90" s="843"/>
      <c r="F90" s="843"/>
      <c r="G90" s="843"/>
      <c r="H90" s="846"/>
      <c r="I90" s="846"/>
      <c r="J90" s="846"/>
      <c r="K90" s="847"/>
      <c r="L90" s="848"/>
      <c r="M90" s="843"/>
      <c r="N90" s="843"/>
      <c r="O90" s="843"/>
      <c r="P90" s="843"/>
      <c r="Q90" s="843"/>
      <c r="R90" s="843"/>
      <c r="S90" s="843"/>
      <c r="T90" s="843"/>
      <c r="U90" s="843"/>
      <c r="V90" s="843"/>
      <c r="W90" s="843"/>
      <c r="X90" s="843"/>
      <c r="Y90" s="843"/>
      <c r="Z90" s="934" t="s">
        <v>3414</v>
      </c>
      <c r="AA90" s="971" t="s">
        <v>2300</v>
      </c>
      <c r="AB90" s="936">
        <v>36192</v>
      </c>
      <c r="AC90" s="866">
        <f t="shared" ca="1" si="0"/>
        <v>27</v>
      </c>
      <c r="AD90" s="937" t="s">
        <v>2302</v>
      </c>
      <c r="AE90" s="960" t="s">
        <v>613</v>
      </c>
      <c r="AF90" s="900"/>
      <c r="AG90" s="900"/>
      <c r="AH90" s="861" t="s">
        <v>1798</v>
      </c>
      <c r="AI90" s="858" t="s">
        <v>376</v>
      </c>
      <c r="AJ90" s="883">
        <v>45854</v>
      </c>
      <c r="AK90" s="883">
        <v>46112</v>
      </c>
      <c r="AL90" s="858" t="s">
        <v>7402</v>
      </c>
    </row>
    <row r="91" spans="1:38" ht="15.75" customHeight="1">
      <c r="A91" s="843"/>
      <c r="B91" s="844"/>
      <c r="C91" s="845"/>
      <c r="D91" s="843"/>
      <c r="E91" s="843"/>
      <c r="F91" s="843"/>
      <c r="G91" s="843"/>
      <c r="H91" s="846"/>
      <c r="I91" s="846"/>
      <c r="J91" s="846"/>
      <c r="K91" s="847"/>
      <c r="L91" s="848"/>
      <c r="M91" s="843"/>
      <c r="N91" s="843"/>
      <c r="O91" s="843"/>
      <c r="P91" s="843"/>
      <c r="Q91" s="843"/>
      <c r="R91" s="843"/>
      <c r="S91" s="843"/>
      <c r="T91" s="843"/>
      <c r="U91" s="843"/>
      <c r="V91" s="843"/>
      <c r="W91" s="843"/>
      <c r="X91" s="843"/>
      <c r="Y91" s="843"/>
      <c r="Z91" s="934" t="s">
        <v>1840</v>
      </c>
      <c r="AA91" s="971" t="s">
        <v>631</v>
      </c>
      <c r="AB91" s="936">
        <v>28181</v>
      </c>
      <c r="AC91" s="866">
        <f t="shared" ca="1" si="0"/>
        <v>49</v>
      </c>
      <c r="AD91" s="937" t="s">
        <v>632</v>
      </c>
      <c r="AE91" s="960" t="s">
        <v>613</v>
      </c>
      <c r="AF91" s="900"/>
      <c r="AG91" s="900"/>
      <c r="AH91" s="861" t="s">
        <v>32</v>
      </c>
      <c r="AI91" s="858" t="s">
        <v>376</v>
      </c>
      <c r="AJ91" s="883">
        <v>45854</v>
      </c>
      <c r="AK91" s="883">
        <v>46112</v>
      </c>
      <c r="AL91" s="858" t="s">
        <v>7402</v>
      </c>
    </row>
    <row r="92" spans="1:38" ht="15.75" customHeight="1">
      <c r="A92" s="843"/>
      <c r="B92" s="844"/>
      <c r="C92" s="845"/>
      <c r="D92" s="843"/>
      <c r="E92" s="843"/>
      <c r="F92" s="843"/>
      <c r="G92" s="843"/>
      <c r="H92" s="846"/>
      <c r="I92" s="846"/>
      <c r="J92" s="846"/>
      <c r="K92" s="847"/>
      <c r="L92" s="848"/>
      <c r="M92" s="843"/>
      <c r="N92" s="843"/>
      <c r="O92" s="843"/>
      <c r="P92" s="843"/>
      <c r="Q92" s="843"/>
      <c r="R92" s="843"/>
      <c r="S92" s="843"/>
      <c r="T92" s="843"/>
      <c r="U92" s="843"/>
      <c r="V92" s="843"/>
      <c r="W92" s="843"/>
      <c r="X92" s="843"/>
      <c r="Y92" s="843"/>
      <c r="Z92" s="934" t="s">
        <v>3579</v>
      </c>
      <c r="AA92" s="971" t="s">
        <v>2292</v>
      </c>
      <c r="AB92" s="936">
        <v>35354</v>
      </c>
      <c r="AC92" s="866">
        <f t="shared" ca="1" si="0"/>
        <v>29</v>
      </c>
      <c r="AD92" s="937" t="s">
        <v>2294</v>
      </c>
      <c r="AE92" s="960" t="s">
        <v>613</v>
      </c>
      <c r="AF92" s="900"/>
      <c r="AG92" s="900"/>
      <c r="AH92" s="861" t="s">
        <v>1804</v>
      </c>
      <c r="AI92" s="858" t="s">
        <v>376</v>
      </c>
      <c r="AJ92" s="883">
        <v>45937</v>
      </c>
      <c r="AK92" s="883">
        <v>46081</v>
      </c>
      <c r="AL92" s="858" t="s">
        <v>7404</v>
      </c>
    </row>
    <row r="93" spans="1:38" ht="15.75" customHeight="1">
      <c r="A93" s="843"/>
      <c r="B93" s="844"/>
      <c r="C93" s="845"/>
      <c r="D93" s="843"/>
      <c r="E93" s="843"/>
      <c r="F93" s="843"/>
      <c r="G93" s="843"/>
      <c r="H93" s="846"/>
      <c r="I93" s="846"/>
      <c r="J93" s="846"/>
      <c r="K93" s="847"/>
      <c r="L93" s="848"/>
      <c r="M93" s="843"/>
      <c r="N93" s="843"/>
      <c r="O93" s="843"/>
      <c r="P93" s="843"/>
      <c r="Q93" s="843"/>
      <c r="R93" s="843"/>
      <c r="S93" s="843"/>
      <c r="T93" s="843"/>
      <c r="U93" s="843"/>
      <c r="V93" s="843"/>
      <c r="W93" s="843"/>
      <c r="X93" s="843"/>
      <c r="Y93" s="843"/>
      <c r="Z93" s="952" t="s">
        <v>1844</v>
      </c>
      <c r="AA93" s="971" t="s">
        <v>635</v>
      </c>
      <c r="AB93" s="936">
        <v>33512</v>
      </c>
      <c r="AC93" s="866">
        <f t="shared" ca="1" si="0"/>
        <v>35</v>
      </c>
      <c r="AD93" s="937" t="s">
        <v>637</v>
      </c>
      <c r="AE93" s="960" t="s">
        <v>613</v>
      </c>
      <c r="AF93" s="900"/>
      <c r="AG93" s="900"/>
      <c r="AH93" s="861" t="s">
        <v>1807</v>
      </c>
      <c r="AI93" s="894" t="s">
        <v>246</v>
      </c>
      <c r="AJ93" s="883">
        <v>45937</v>
      </c>
      <c r="AK93" s="883">
        <v>46173</v>
      </c>
      <c r="AL93" s="858" t="s">
        <v>7404</v>
      </c>
    </row>
    <row r="94" spans="1:38" ht="15.75" customHeight="1">
      <c r="A94" s="843"/>
      <c r="B94" s="844"/>
      <c r="C94" s="845"/>
      <c r="D94" s="843"/>
      <c r="E94" s="843"/>
      <c r="F94" s="843"/>
      <c r="G94" s="843"/>
      <c r="H94" s="846"/>
      <c r="I94" s="846"/>
      <c r="J94" s="846"/>
      <c r="K94" s="847"/>
      <c r="L94" s="848"/>
      <c r="M94" s="843"/>
      <c r="N94" s="843"/>
      <c r="O94" s="843"/>
      <c r="P94" s="843"/>
      <c r="Q94" s="843"/>
      <c r="R94" s="843"/>
      <c r="S94" s="843"/>
      <c r="T94" s="843"/>
      <c r="U94" s="843"/>
      <c r="V94" s="843"/>
      <c r="W94" s="843"/>
      <c r="X94" s="843"/>
      <c r="Y94" s="843"/>
      <c r="Z94" s="952" t="s">
        <v>1850</v>
      </c>
      <c r="AA94" s="971" t="s">
        <v>640</v>
      </c>
      <c r="AB94" s="936">
        <v>32895</v>
      </c>
      <c r="AC94" s="866">
        <f t="shared" ca="1" si="0"/>
        <v>36</v>
      </c>
      <c r="AD94" s="937" t="s">
        <v>641</v>
      </c>
      <c r="AE94" s="960" t="s">
        <v>613</v>
      </c>
      <c r="AF94" s="900"/>
      <c r="AG94" s="900"/>
      <c r="AH94" s="861" t="s">
        <v>1810</v>
      </c>
      <c r="AI94" s="894" t="s">
        <v>246</v>
      </c>
      <c r="AJ94" s="883">
        <v>45931</v>
      </c>
      <c r="AK94" s="883">
        <v>46081</v>
      </c>
      <c r="AL94" s="858" t="s">
        <v>7404</v>
      </c>
    </row>
    <row r="95" spans="1:38" ht="15.75" customHeight="1">
      <c r="A95" s="843"/>
      <c r="B95" s="844"/>
      <c r="C95" s="845"/>
      <c r="D95" s="843"/>
      <c r="E95" s="843"/>
      <c r="F95" s="843"/>
      <c r="G95" s="843"/>
      <c r="H95" s="846"/>
      <c r="I95" s="846"/>
      <c r="J95" s="846"/>
      <c r="K95" s="847"/>
      <c r="L95" s="848"/>
      <c r="M95" s="843"/>
      <c r="N95" s="843"/>
      <c r="O95" s="843"/>
      <c r="P95" s="843"/>
      <c r="Q95" s="843"/>
      <c r="R95" s="843"/>
      <c r="S95" s="843"/>
      <c r="T95" s="843"/>
      <c r="U95" s="843"/>
      <c r="V95" s="843"/>
      <c r="W95" s="843"/>
      <c r="X95" s="843"/>
      <c r="Y95" s="843"/>
      <c r="Z95" s="952" t="s">
        <v>3793</v>
      </c>
      <c r="AA95" s="971" t="s">
        <v>1191</v>
      </c>
      <c r="AB95" s="936">
        <v>37392</v>
      </c>
      <c r="AC95" s="866">
        <f t="shared" ca="1" si="0"/>
        <v>24</v>
      </c>
      <c r="AD95" s="937" t="s">
        <v>1196</v>
      </c>
      <c r="AE95" s="960" t="s">
        <v>613</v>
      </c>
      <c r="AF95" s="900"/>
      <c r="AG95" s="900"/>
      <c r="AH95" s="861" t="s">
        <v>1813</v>
      </c>
      <c r="AI95" s="894" t="s">
        <v>246</v>
      </c>
      <c r="AJ95" s="883">
        <v>45937</v>
      </c>
      <c r="AK95" s="883">
        <v>46081</v>
      </c>
      <c r="AL95" s="858" t="s">
        <v>7404</v>
      </c>
    </row>
    <row r="96" spans="1:38" ht="15.75" customHeight="1">
      <c r="A96" s="843"/>
      <c r="B96" s="844"/>
      <c r="C96" s="845"/>
      <c r="D96" s="843"/>
      <c r="E96" s="843"/>
      <c r="F96" s="843"/>
      <c r="G96" s="843"/>
      <c r="H96" s="846"/>
      <c r="I96" s="846"/>
      <c r="J96" s="846"/>
      <c r="K96" s="847"/>
      <c r="L96" s="848"/>
      <c r="M96" s="843"/>
      <c r="N96" s="843"/>
      <c r="O96" s="843"/>
      <c r="P96" s="843"/>
      <c r="Q96" s="843"/>
      <c r="R96" s="843"/>
      <c r="S96" s="843"/>
      <c r="T96" s="843"/>
      <c r="U96" s="843"/>
      <c r="V96" s="843"/>
      <c r="W96" s="843"/>
      <c r="X96" s="843"/>
      <c r="Y96" s="843"/>
      <c r="Z96" s="952" t="s">
        <v>1849</v>
      </c>
      <c r="AA96" s="971" t="s">
        <v>645</v>
      </c>
      <c r="AB96" s="936">
        <v>28794</v>
      </c>
      <c r="AC96" s="866">
        <f t="shared" ca="1" si="0"/>
        <v>47</v>
      </c>
      <c r="AD96" s="937" t="s">
        <v>646</v>
      </c>
      <c r="AE96" s="960" t="s">
        <v>613</v>
      </c>
      <c r="AF96" s="900"/>
      <c r="AG96" s="900"/>
      <c r="AH96" s="861" t="s">
        <v>1816</v>
      </c>
      <c r="AI96" s="894" t="s">
        <v>246</v>
      </c>
      <c r="AJ96" s="883">
        <v>45938</v>
      </c>
      <c r="AK96" s="883">
        <v>46081</v>
      </c>
      <c r="AL96" s="858" t="s">
        <v>7404</v>
      </c>
    </row>
    <row r="97" spans="1:38" ht="15.75" customHeight="1">
      <c r="A97" s="843"/>
      <c r="B97" s="844"/>
      <c r="C97" s="845"/>
      <c r="D97" s="843"/>
      <c r="E97" s="843"/>
      <c r="F97" s="843"/>
      <c r="G97" s="843"/>
      <c r="H97" s="846"/>
      <c r="I97" s="846"/>
      <c r="J97" s="846"/>
      <c r="K97" s="847"/>
      <c r="L97" s="848"/>
      <c r="M97" s="843"/>
      <c r="N97" s="843"/>
      <c r="O97" s="843"/>
      <c r="P97" s="843"/>
      <c r="Q97" s="843"/>
      <c r="R97" s="843"/>
      <c r="S97" s="843"/>
      <c r="T97" s="843"/>
      <c r="U97" s="843"/>
      <c r="V97" s="843"/>
      <c r="W97" s="843"/>
      <c r="X97" s="843"/>
      <c r="Y97" s="843"/>
      <c r="Z97" s="930" t="s">
        <v>1854</v>
      </c>
      <c r="AA97" s="931" t="s">
        <v>649</v>
      </c>
      <c r="AB97" s="890">
        <v>29168</v>
      </c>
      <c r="AC97" s="866">
        <f t="shared" ca="1" si="0"/>
        <v>46</v>
      </c>
      <c r="AD97" s="891" t="s">
        <v>651</v>
      </c>
      <c r="AE97" s="932" t="s">
        <v>613</v>
      </c>
      <c r="AF97" s="933"/>
      <c r="AG97" s="933"/>
      <c r="AH97" s="861" t="s">
        <v>1819</v>
      </c>
      <c r="AI97" s="858" t="s">
        <v>7401</v>
      </c>
      <c r="AJ97" s="883">
        <v>45962</v>
      </c>
      <c r="AK97" s="883">
        <v>46081</v>
      </c>
      <c r="AL97" s="858" t="s">
        <v>7404</v>
      </c>
    </row>
    <row r="98" spans="1:38" ht="15.75" customHeight="1">
      <c r="A98" s="843"/>
      <c r="B98" s="844"/>
      <c r="C98" s="845"/>
      <c r="D98" s="843"/>
      <c r="E98" s="843"/>
      <c r="F98" s="843"/>
      <c r="G98" s="843"/>
      <c r="H98" s="846"/>
      <c r="I98" s="846"/>
      <c r="J98" s="846"/>
      <c r="K98" s="847"/>
      <c r="L98" s="848"/>
      <c r="M98" s="843"/>
      <c r="N98" s="843"/>
      <c r="O98" s="843"/>
      <c r="P98" s="843"/>
      <c r="Q98" s="843"/>
      <c r="R98" s="843"/>
      <c r="S98" s="843"/>
      <c r="T98" s="843"/>
      <c r="U98" s="843"/>
      <c r="V98" s="843"/>
      <c r="W98" s="843"/>
      <c r="X98" s="843"/>
      <c r="Y98" s="843"/>
      <c r="Z98" s="972"/>
      <c r="AA98" s="973"/>
      <c r="AB98" s="974"/>
      <c r="AC98" s="866">
        <f t="shared" ca="1" si="0"/>
        <v>126</v>
      </c>
      <c r="AD98" s="975"/>
      <c r="AE98" s="933"/>
      <c r="AF98" s="933"/>
      <c r="AG98" s="933"/>
      <c r="AH98" s="882" t="s">
        <v>57</v>
      </c>
      <c r="AI98" s="858" t="s">
        <v>6879</v>
      </c>
      <c r="AJ98" s="883">
        <v>44732</v>
      </c>
      <c r="AK98" s="883">
        <v>46568</v>
      </c>
      <c r="AL98" s="858" t="s">
        <v>7400</v>
      </c>
    </row>
    <row r="99" spans="1:38" ht="15.75" customHeight="1">
      <c r="A99" s="843"/>
      <c r="B99" s="844"/>
      <c r="C99" s="845"/>
      <c r="D99" s="843"/>
      <c r="E99" s="843"/>
      <c r="F99" s="843"/>
      <c r="G99" s="843"/>
      <c r="H99" s="846"/>
      <c r="I99" s="846"/>
      <c r="J99" s="846"/>
      <c r="K99" s="847"/>
      <c r="L99" s="848"/>
      <c r="M99" s="843"/>
      <c r="N99" s="843"/>
      <c r="O99" s="843"/>
      <c r="P99" s="843"/>
      <c r="Q99" s="843"/>
      <c r="R99" s="843"/>
      <c r="S99" s="843"/>
      <c r="T99" s="843"/>
      <c r="U99" s="843"/>
      <c r="V99" s="843"/>
      <c r="W99" s="843"/>
      <c r="X99" s="843"/>
      <c r="Y99" s="843"/>
      <c r="Z99" s="976"/>
      <c r="AA99" s="977"/>
      <c r="AB99" s="978"/>
      <c r="AC99" s="866">
        <f t="shared" ca="1" si="0"/>
        <v>126</v>
      </c>
      <c r="AD99" s="979"/>
      <c r="AE99" s="980"/>
      <c r="AF99" s="980"/>
      <c r="AG99" s="980"/>
      <c r="AH99" s="882" t="s">
        <v>7315</v>
      </c>
      <c r="AI99" s="858" t="s">
        <v>376</v>
      </c>
      <c r="AJ99" s="883">
        <v>44866</v>
      </c>
      <c r="AK99" s="883">
        <v>46081</v>
      </c>
      <c r="AL99" s="858" t="s">
        <v>7400</v>
      </c>
    </row>
    <row r="100" spans="1:38" ht="15.75" customHeight="1">
      <c r="A100" s="843"/>
      <c r="B100" s="844"/>
      <c r="C100" s="845"/>
      <c r="D100" s="843"/>
      <c r="E100" s="843"/>
      <c r="F100" s="843"/>
      <c r="G100" s="843"/>
      <c r="H100" s="846"/>
      <c r="I100" s="846"/>
      <c r="J100" s="846"/>
      <c r="K100" s="847"/>
      <c r="L100" s="848"/>
      <c r="M100" s="843"/>
      <c r="N100" s="843"/>
      <c r="O100" s="843"/>
      <c r="P100" s="843"/>
      <c r="Q100" s="843"/>
      <c r="R100" s="843"/>
      <c r="S100" s="843"/>
      <c r="T100" s="843"/>
      <c r="U100" s="843"/>
      <c r="V100" s="843"/>
      <c r="W100" s="843"/>
      <c r="X100" s="843"/>
      <c r="Y100" s="843"/>
      <c r="Z100" s="888" t="s">
        <v>1963</v>
      </c>
      <c r="AA100" s="951" t="s">
        <v>661</v>
      </c>
      <c r="AB100" s="890">
        <v>30962</v>
      </c>
      <c r="AC100" s="866">
        <f t="shared" ca="1" si="0"/>
        <v>41</v>
      </c>
      <c r="AD100" s="891" t="s">
        <v>663</v>
      </c>
      <c r="AE100" s="892" t="s">
        <v>170</v>
      </c>
      <c r="AF100" s="893"/>
      <c r="AG100" s="893"/>
      <c r="AH100" s="882" t="s">
        <v>43</v>
      </c>
      <c r="AI100" s="858" t="s">
        <v>376</v>
      </c>
      <c r="AJ100" s="883">
        <v>44866</v>
      </c>
      <c r="AK100" s="883">
        <v>46081</v>
      </c>
      <c r="AL100" s="858" t="s">
        <v>7400</v>
      </c>
    </row>
    <row r="101" spans="1:38" ht="15.75" customHeight="1">
      <c r="A101" s="843"/>
      <c r="B101" s="844"/>
      <c r="C101" s="845"/>
      <c r="D101" s="843"/>
      <c r="E101" s="843"/>
      <c r="F101" s="843"/>
      <c r="G101" s="843"/>
      <c r="H101" s="846"/>
      <c r="I101" s="846"/>
      <c r="J101" s="846"/>
      <c r="K101" s="847"/>
      <c r="L101" s="848"/>
      <c r="M101" s="843"/>
      <c r="N101" s="843"/>
      <c r="O101" s="843"/>
      <c r="P101" s="843"/>
      <c r="Q101" s="843"/>
      <c r="R101" s="843"/>
      <c r="S101" s="843"/>
      <c r="T101" s="843"/>
      <c r="U101" s="843"/>
      <c r="V101" s="843"/>
      <c r="W101" s="843"/>
      <c r="X101" s="843"/>
      <c r="Y101" s="843"/>
      <c r="Z101" s="895" t="s">
        <v>93</v>
      </c>
      <c r="AA101" s="896" t="s">
        <v>2340</v>
      </c>
      <c r="AB101" s="897">
        <v>33834</v>
      </c>
      <c r="AC101" s="866">
        <f t="shared" ca="1" si="0"/>
        <v>34</v>
      </c>
      <c r="AD101" s="898" t="s">
        <v>2342</v>
      </c>
      <c r="AE101" s="899" t="s">
        <v>686</v>
      </c>
      <c r="AF101" s="970"/>
      <c r="AG101" s="970"/>
      <c r="AH101" s="882" t="s">
        <v>4084</v>
      </c>
      <c r="AI101" s="858" t="s">
        <v>376</v>
      </c>
      <c r="AJ101" s="883">
        <v>45992</v>
      </c>
      <c r="AK101" s="883">
        <v>46112</v>
      </c>
      <c r="AL101" s="858" t="s">
        <v>7404</v>
      </c>
    </row>
    <row r="102" spans="1:38" ht="15.75" customHeight="1">
      <c r="A102" s="843"/>
      <c r="B102" s="844"/>
      <c r="C102" s="845"/>
      <c r="D102" s="843"/>
      <c r="E102" s="843"/>
      <c r="F102" s="843"/>
      <c r="G102" s="843"/>
      <c r="H102" s="846"/>
      <c r="I102" s="846"/>
      <c r="J102" s="846"/>
      <c r="K102" s="847"/>
      <c r="L102" s="848"/>
      <c r="M102" s="843"/>
      <c r="N102" s="843"/>
      <c r="O102" s="843"/>
      <c r="P102" s="843"/>
      <c r="Q102" s="843"/>
      <c r="R102" s="843"/>
      <c r="S102" s="843"/>
      <c r="T102" s="843"/>
      <c r="U102" s="843"/>
      <c r="V102" s="843"/>
      <c r="W102" s="843"/>
      <c r="X102" s="843"/>
      <c r="Y102" s="843"/>
      <c r="Z102" s="895" t="s">
        <v>4511</v>
      </c>
      <c r="AA102" s="896" t="s">
        <v>670</v>
      </c>
      <c r="AB102" s="897">
        <v>35650</v>
      </c>
      <c r="AC102" s="866">
        <f t="shared" ca="1" si="0"/>
        <v>29</v>
      </c>
      <c r="AD102" s="898" t="s">
        <v>672</v>
      </c>
      <c r="AE102" s="899" t="s">
        <v>669</v>
      </c>
      <c r="AF102" s="970"/>
      <c r="AG102" s="970"/>
      <c r="AH102" s="882" t="s">
        <v>4092</v>
      </c>
      <c r="AI102" s="858" t="s">
        <v>376</v>
      </c>
      <c r="AJ102" s="883">
        <v>45992</v>
      </c>
      <c r="AK102" s="883">
        <v>46112</v>
      </c>
      <c r="AL102" s="858" t="s">
        <v>7404</v>
      </c>
    </row>
    <row r="103" spans="1:38" ht="15.75" customHeight="1">
      <c r="A103" s="843"/>
      <c r="B103" s="844"/>
      <c r="C103" s="845"/>
      <c r="D103" s="843"/>
      <c r="E103" s="843"/>
      <c r="F103" s="843"/>
      <c r="G103" s="843"/>
      <c r="H103" s="846"/>
      <c r="I103" s="846"/>
      <c r="J103" s="846"/>
      <c r="K103" s="847"/>
      <c r="L103" s="848"/>
      <c r="M103" s="843"/>
      <c r="N103" s="843"/>
      <c r="O103" s="843"/>
      <c r="P103" s="843"/>
      <c r="Q103" s="843"/>
      <c r="R103" s="843"/>
      <c r="S103" s="843"/>
      <c r="T103" s="843"/>
      <c r="U103" s="843"/>
      <c r="V103" s="843"/>
      <c r="W103" s="843"/>
      <c r="X103" s="843"/>
      <c r="Y103" s="843"/>
      <c r="Z103" s="895" t="s">
        <v>7281</v>
      </c>
      <c r="AA103" s="896" t="s">
        <v>676</v>
      </c>
      <c r="AB103" s="897">
        <v>30776</v>
      </c>
      <c r="AC103" s="866">
        <f t="shared" ca="1" si="0"/>
        <v>42</v>
      </c>
      <c r="AD103" s="898" t="s">
        <v>677</v>
      </c>
      <c r="AE103" s="899" t="s">
        <v>675</v>
      </c>
      <c r="AF103" s="970"/>
      <c r="AG103" s="970"/>
      <c r="AH103" s="882" t="s">
        <v>7327</v>
      </c>
      <c r="AI103" s="858" t="s">
        <v>7401</v>
      </c>
      <c r="AJ103" s="883">
        <v>46083</v>
      </c>
      <c r="AK103" s="883">
        <v>46203</v>
      </c>
      <c r="AL103" s="858" t="s">
        <v>7404</v>
      </c>
    </row>
    <row r="104" spans="1:38" ht="15.75" customHeight="1">
      <c r="A104" s="843"/>
      <c r="B104" s="844"/>
      <c r="C104" s="845"/>
      <c r="D104" s="843"/>
      <c r="E104" s="843"/>
      <c r="F104" s="843"/>
      <c r="G104" s="843"/>
      <c r="H104" s="846"/>
      <c r="I104" s="846"/>
      <c r="J104" s="846"/>
      <c r="K104" s="847"/>
      <c r="L104" s="848"/>
      <c r="M104" s="843"/>
      <c r="N104" s="843"/>
      <c r="O104" s="843"/>
      <c r="P104" s="843"/>
      <c r="Q104" s="843"/>
      <c r="R104" s="843"/>
      <c r="S104" s="843"/>
      <c r="T104" s="843"/>
      <c r="U104" s="843"/>
      <c r="V104" s="843"/>
      <c r="W104" s="843"/>
      <c r="X104" s="843"/>
      <c r="Y104" s="843"/>
      <c r="Z104" s="895" t="s">
        <v>7283</v>
      </c>
      <c r="AA104" s="896" t="s">
        <v>2349</v>
      </c>
      <c r="AB104" s="897">
        <v>35492</v>
      </c>
      <c r="AC104" s="866">
        <f t="shared" ca="1" si="0"/>
        <v>29</v>
      </c>
      <c r="AD104" s="898" t="s">
        <v>2351</v>
      </c>
      <c r="AE104" s="899" t="s">
        <v>675</v>
      </c>
      <c r="AF104" s="970"/>
      <c r="AG104" s="970"/>
      <c r="AH104" s="882" t="s">
        <v>7330</v>
      </c>
      <c r="AI104" s="858" t="s">
        <v>7401</v>
      </c>
      <c r="AJ104" s="883">
        <v>45717</v>
      </c>
      <c r="AK104" s="883">
        <v>46081</v>
      </c>
      <c r="AL104" s="858" t="s">
        <v>7406</v>
      </c>
    </row>
    <row r="105" spans="1:38" ht="15.75" customHeight="1">
      <c r="A105" s="843"/>
      <c r="B105" s="844"/>
      <c r="C105" s="845"/>
      <c r="D105" s="843"/>
      <c r="E105" s="843"/>
      <c r="F105" s="843"/>
      <c r="G105" s="843"/>
      <c r="H105" s="846"/>
      <c r="I105" s="846"/>
      <c r="J105" s="846"/>
      <c r="K105" s="847"/>
      <c r="L105" s="848"/>
      <c r="M105" s="843"/>
      <c r="N105" s="843"/>
      <c r="O105" s="843"/>
      <c r="P105" s="843"/>
      <c r="Q105" s="843"/>
      <c r="R105" s="843"/>
      <c r="S105" s="843"/>
      <c r="T105" s="843"/>
      <c r="U105" s="843"/>
      <c r="V105" s="843"/>
      <c r="W105" s="843"/>
      <c r="X105" s="843"/>
      <c r="Y105" s="843"/>
      <c r="Z105" s="934" t="s">
        <v>7285</v>
      </c>
      <c r="AA105" s="896" t="s">
        <v>2354</v>
      </c>
      <c r="AB105" s="936">
        <v>37071</v>
      </c>
      <c r="AC105" s="866">
        <f t="shared" ca="1" si="0"/>
        <v>25</v>
      </c>
      <c r="AD105" s="937" t="s">
        <v>2355</v>
      </c>
      <c r="AE105" s="960" t="s">
        <v>1468</v>
      </c>
      <c r="AF105" s="900"/>
      <c r="AG105" s="900"/>
      <c r="AH105" s="882" t="s">
        <v>3694</v>
      </c>
      <c r="AI105" s="858" t="s">
        <v>376</v>
      </c>
      <c r="AJ105" s="883">
        <v>45902</v>
      </c>
      <c r="AK105" s="883">
        <v>46142</v>
      </c>
      <c r="AL105" s="858" t="s">
        <v>7402</v>
      </c>
    </row>
    <row r="106" spans="1:38" ht="15.75" customHeight="1">
      <c r="A106" s="843"/>
      <c r="B106" s="844"/>
      <c r="C106" s="845"/>
      <c r="D106" s="843"/>
      <c r="E106" s="843"/>
      <c r="F106" s="843"/>
      <c r="G106" s="843"/>
      <c r="H106" s="846"/>
      <c r="I106" s="846"/>
      <c r="J106" s="846"/>
      <c r="K106" s="847"/>
      <c r="L106" s="848"/>
      <c r="M106" s="843"/>
      <c r="N106" s="843"/>
      <c r="O106" s="843"/>
      <c r="P106" s="843"/>
      <c r="Q106" s="843"/>
      <c r="R106" s="843"/>
      <c r="S106" s="843"/>
      <c r="T106" s="843"/>
      <c r="U106" s="843"/>
      <c r="V106" s="843"/>
      <c r="W106" s="843"/>
      <c r="X106" s="843"/>
      <c r="Y106" s="843"/>
      <c r="Z106" s="952" t="s">
        <v>3679</v>
      </c>
      <c r="AA106" s="981" t="s">
        <v>682</v>
      </c>
      <c r="AB106" s="936">
        <v>36366</v>
      </c>
      <c r="AC106" s="866">
        <f t="shared" ca="1" si="0"/>
        <v>27</v>
      </c>
      <c r="AD106" s="937" t="s">
        <v>683</v>
      </c>
      <c r="AE106" s="960" t="s">
        <v>675</v>
      </c>
      <c r="AF106" s="900"/>
      <c r="AG106" s="900"/>
      <c r="AH106" s="882" t="s">
        <v>3703</v>
      </c>
      <c r="AI106" s="858" t="s">
        <v>376</v>
      </c>
      <c r="AJ106" s="883">
        <v>45902</v>
      </c>
      <c r="AK106" s="883">
        <v>46142</v>
      </c>
      <c r="AL106" s="858" t="s">
        <v>7402</v>
      </c>
    </row>
    <row r="107" spans="1:38" ht="15.75" customHeight="1">
      <c r="A107" s="843"/>
      <c r="B107" s="844"/>
      <c r="C107" s="845"/>
      <c r="D107" s="843"/>
      <c r="E107" s="843"/>
      <c r="F107" s="843"/>
      <c r="G107" s="843"/>
      <c r="H107" s="846"/>
      <c r="I107" s="846"/>
      <c r="J107" s="846"/>
      <c r="K107" s="847"/>
      <c r="L107" s="848"/>
      <c r="M107" s="843"/>
      <c r="N107" s="843"/>
      <c r="O107" s="843"/>
      <c r="P107" s="843"/>
      <c r="Q107" s="843"/>
      <c r="R107" s="843"/>
      <c r="S107" s="843"/>
      <c r="T107" s="843"/>
      <c r="U107" s="843"/>
      <c r="V107" s="843"/>
      <c r="W107" s="843"/>
      <c r="X107" s="843"/>
      <c r="Y107" s="843"/>
      <c r="Z107" s="952" t="s">
        <v>3686</v>
      </c>
      <c r="AA107" s="981" t="s">
        <v>2357</v>
      </c>
      <c r="AB107" s="936">
        <v>32824</v>
      </c>
      <c r="AC107" s="866">
        <f t="shared" ca="1" si="0"/>
        <v>36</v>
      </c>
      <c r="AD107" s="937" t="s">
        <v>2359</v>
      </c>
      <c r="AE107" s="960" t="s">
        <v>1468</v>
      </c>
      <c r="AF107" s="900"/>
      <c r="AG107" s="900"/>
      <c r="AH107" s="882" t="s">
        <v>3711</v>
      </c>
      <c r="AI107" s="858" t="s">
        <v>376</v>
      </c>
      <c r="AJ107" s="883">
        <v>45902</v>
      </c>
      <c r="AK107" s="883">
        <v>46142</v>
      </c>
      <c r="AL107" s="858" t="s">
        <v>7402</v>
      </c>
    </row>
    <row r="108" spans="1:38" ht="15.75" customHeight="1">
      <c r="A108" s="843"/>
      <c r="B108" s="844"/>
      <c r="C108" s="845"/>
      <c r="D108" s="843"/>
      <c r="E108" s="843"/>
      <c r="F108" s="843"/>
      <c r="G108" s="843"/>
      <c r="H108" s="846"/>
      <c r="I108" s="846"/>
      <c r="J108" s="846"/>
      <c r="K108" s="847"/>
      <c r="L108" s="848"/>
      <c r="M108" s="843"/>
      <c r="N108" s="843"/>
      <c r="O108" s="843"/>
      <c r="P108" s="843"/>
      <c r="Q108" s="843"/>
      <c r="R108" s="843"/>
      <c r="S108" s="843"/>
      <c r="T108" s="843"/>
      <c r="U108" s="843"/>
      <c r="V108" s="843"/>
      <c r="W108" s="843"/>
      <c r="X108" s="843"/>
      <c r="Y108" s="843"/>
      <c r="Z108" s="934" t="s">
        <v>7282</v>
      </c>
      <c r="AA108" s="982" t="s">
        <v>687</v>
      </c>
      <c r="AB108" s="936">
        <v>34321</v>
      </c>
      <c r="AC108" s="866">
        <f t="shared" ca="1" si="0"/>
        <v>32</v>
      </c>
      <c r="AD108" s="937" t="s">
        <v>689</v>
      </c>
      <c r="AE108" s="960" t="s">
        <v>686</v>
      </c>
      <c r="AF108" s="900"/>
      <c r="AG108" s="900"/>
      <c r="AH108" s="882" t="s">
        <v>7337</v>
      </c>
      <c r="AI108" s="894" t="s">
        <v>246</v>
      </c>
      <c r="AJ108" s="883">
        <v>45048</v>
      </c>
      <c r="AK108" s="883">
        <v>46234</v>
      </c>
      <c r="AL108" s="858" t="s">
        <v>7406</v>
      </c>
    </row>
    <row r="109" spans="1:38" ht="15.75" customHeight="1">
      <c r="A109" s="843"/>
      <c r="B109" s="844"/>
      <c r="C109" s="845"/>
      <c r="D109" s="843"/>
      <c r="E109" s="843"/>
      <c r="F109" s="843"/>
      <c r="G109" s="843"/>
      <c r="H109" s="846"/>
      <c r="I109" s="846"/>
      <c r="J109" s="846"/>
      <c r="K109" s="847"/>
      <c r="L109" s="848"/>
      <c r="M109" s="843"/>
      <c r="N109" s="843"/>
      <c r="O109" s="843"/>
      <c r="P109" s="843"/>
      <c r="Q109" s="843"/>
      <c r="R109" s="843"/>
      <c r="S109" s="843"/>
      <c r="T109" s="843"/>
      <c r="U109" s="843"/>
      <c r="V109" s="843"/>
      <c r="W109" s="843"/>
      <c r="X109" s="843"/>
      <c r="Y109" s="843"/>
      <c r="Z109" s="983" t="s">
        <v>7338</v>
      </c>
      <c r="AA109" s="984" t="s">
        <v>692</v>
      </c>
      <c r="AB109" s="942">
        <v>46141</v>
      </c>
      <c r="AC109" s="866">
        <f t="shared" ca="1" si="0"/>
        <v>0</v>
      </c>
      <c r="AD109" s="943" t="s">
        <v>7339</v>
      </c>
      <c r="AE109" s="970" t="s">
        <v>675</v>
      </c>
      <c r="AF109" s="970"/>
      <c r="AG109" s="970"/>
      <c r="AH109" s="882" t="s">
        <v>61</v>
      </c>
      <c r="AI109" s="858" t="s">
        <v>6879</v>
      </c>
      <c r="AJ109" s="883">
        <v>44732</v>
      </c>
      <c r="AK109" s="883">
        <v>46568</v>
      </c>
      <c r="AL109" s="858" t="s">
        <v>7400</v>
      </c>
    </row>
    <row r="110" spans="1:38" ht="15.75" customHeight="1">
      <c r="A110" s="843"/>
      <c r="B110" s="844"/>
      <c r="C110" s="845"/>
      <c r="D110" s="843"/>
      <c r="E110" s="843"/>
      <c r="F110" s="843"/>
      <c r="G110" s="843"/>
      <c r="H110" s="846"/>
      <c r="I110" s="846"/>
      <c r="J110" s="846"/>
      <c r="K110" s="847"/>
      <c r="L110" s="848"/>
      <c r="M110" s="843"/>
      <c r="N110" s="843"/>
      <c r="O110" s="843"/>
      <c r="P110" s="843"/>
      <c r="Q110" s="843"/>
      <c r="R110" s="843"/>
      <c r="S110" s="843"/>
      <c r="T110" s="843"/>
      <c r="U110" s="843"/>
      <c r="V110" s="843"/>
      <c r="W110" s="843"/>
      <c r="X110" s="843"/>
      <c r="Y110" s="843"/>
      <c r="Z110" s="983"/>
      <c r="AA110" s="985"/>
      <c r="AB110" s="942"/>
      <c r="AC110" s="866">
        <f t="shared" ca="1" si="0"/>
        <v>126</v>
      </c>
      <c r="AD110" s="943"/>
      <c r="AE110" s="970"/>
      <c r="AF110" s="970"/>
      <c r="AG110" s="970"/>
      <c r="AH110" s="882" t="s">
        <v>62</v>
      </c>
      <c r="AI110" s="858" t="s">
        <v>6879</v>
      </c>
      <c r="AJ110" s="883">
        <v>44896</v>
      </c>
      <c r="AK110" s="883">
        <v>46112</v>
      </c>
      <c r="AL110" s="858" t="s">
        <v>7400</v>
      </c>
    </row>
    <row r="111" spans="1:38" ht="15.75" customHeight="1">
      <c r="A111" s="843"/>
      <c r="B111" s="844"/>
      <c r="C111" s="845"/>
      <c r="D111" s="843"/>
      <c r="E111" s="843"/>
      <c r="F111" s="843"/>
      <c r="G111" s="843"/>
      <c r="H111" s="846"/>
      <c r="I111" s="846"/>
      <c r="J111" s="846"/>
      <c r="K111" s="847"/>
      <c r="L111" s="848"/>
      <c r="M111" s="843"/>
      <c r="N111" s="843"/>
      <c r="O111" s="843"/>
      <c r="P111" s="843"/>
      <c r="Q111" s="843"/>
      <c r="R111" s="843"/>
      <c r="S111" s="843"/>
      <c r="T111" s="843"/>
      <c r="U111" s="843"/>
      <c r="V111" s="843"/>
      <c r="W111" s="843"/>
      <c r="X111" s="843"/>
      <c r="Y111" s="843"/>
      <c r="Z111" s="986"/>
      <c r="AA111" s="977"/>
      <c r="AB111" s="978"/>
      <c r="AC111" s="866">
        <f t="shared" ca="1" si="0"/>
        <v>126</v>
      </c>
      <c r="AD111" s="979"/>
      <c r="AE111" s="987"/>
      <c r="AF111" s="921"/>
      <c r="AG111" s="921"/>
      <c r="AH111" s="882" t="s">
        <v>7341</v>
      </c>
      <c r="AI111" s="858" t="s">
        <v>7401</v>
      </c>
      <c r="AJ111" s="883">
        <v>44896</v>
      </c>
      <c r="AK111" s="883">
        <v>46112</v>
      </c>
      <c r="AL111" s="858" t="s">
        <v>7400</v>
      </c>
    </row>
    <row r="112" spans="1:38" ht="15.75" customHeight="1">
      <c r="A112" s="843"/>
      <c r="B112" s="844"/>
      <c r="C112" s="845"/>
      <c r="D112" s="843"/>
      <c r="E112" s="843"/>
      <c r="F112" s="843"/>
      <c r="G112" s="843"/>
      <c r="H112" s="846"/>
      <c r="I112" s="846"/>
      <c r="J112" s="846"/>
      <c r="K112" s="847"/>
      <c r="L112" s="848"/>
      <c r="M112" s="843"/>
      <c r="N112" s="843"/>
      <c r="O112" s="843"/>
      <c r="P112" s="843"/>
      <c r="Q112" s="843"/>
      <c r="R112" s="843"/>
      <c r="S112" s="843"/>
      <c r="T112" s="843"/>
      <c r="U112" s="843"/>
      <c r="V112" s="843"/>
      <c r="W112" s="843"/>
      <c r="X112" s="843"/>
      <c r="Y112" s="843"/>
      <c r="Z112" s="888" t="s">
        <v>7342</v>
      </c>
      <c r="AA112" s="889" t="s">
        <v>2361</v>
      </c>
      <c r="AB112" s="890">
        <v>26303</v>
      </c>
      <c r="AC112" s="866">
        <f t="shared" ca="1" si="0"/>
        <v>54</v>
      </c>
      <c r="AD112" s="891" t="s">
        <v>2363</v>
      </c>
      <c r="AE112" s="892" t="s">
        <v>100</v>
      </c>
      <c r="AF112" s="933"/>
      <c r="AG112" s="933"/>
      <c r="AH112" s="882" t="s">
        <v>46</v>
      </c>
      <c r="AI112" s="858" t="s">
        <v>376</v>
      </c>
      <c r="AJ112" s="883">
        <v>45352</v>
      </c>
      <c r="AK112" s="883" t="s">
        <v>7267</v>
      </c>
      <c r="AL112" s="858" t="s">
        <v>7400</v>
      </c>
    </row>
    <row r="113" spans="1:38" ht="15.75" customHeight="1">
      <c r="A113" s="843"/>
      <c r="B113" s="844"/>
      <c r="C113" s="845"/>
      <c r="D113" s="843"/>
      <c r="E113" s="843"/>
      <c r="F113" s="843"/>
      <c r="G113" s="843"/>
      <c r="H113" s="846"/>
      <c r="I113" s="846"/>
      <c r="J113" s="846"/>
      <c r="K113" s="847"/>
      <c r="L113" s="848"/>
      <c r="M113" s="843"/>
      <c r="N113" s="843"/>
      <c r="O113" s="843"/>
      <c r="P113" s="843"/>
      <c r="Q113" s="843"/>
      <c r="R113" s="843"/>
      <c r="S113" s="843"/>
      <c r="T113" s="843"/>
      <c r="U113" s="843"/>
      <c r="V113" s="843"/>
      <c r="W113" s="843"/>
      <c r="X113" s="843"/>
      <c r="Y113" s="843"/>
      <c r="Z113" s="888" t="s">
        <v>68</v>
      </c>
      <c r="AA113" s="951" t="s">
        <v>301</v>
      </c>
      <c r="AB113" s="890">
        <v>33249</v>
      </c>
      <c r="AC113" s="866">
        <f t="shared" ca="1" si="0"/>
        <v>35</v>
      </c>
      <c r="AD113" s="891" t="s">
        <v>304</v>
      </c>
      <c r="AE113" s="892" t="s">
        <v>300</v>
      </c>
      <c r="AF113" s="933"/>
      <c r="AG113" s="933"/>
      <c r="AH113" s="882" t="s">
        <v>7343</v>
      </c>
      <c r="AI113" s="858" t="s">
        <v>376</v>
      </c>
      <c r="AJ113" s="883">
        <v>45352</v>
      </c>
      <c r="AK113" s="883" t="s">
        <v>7267</v>
      </c>
      <c r="AL113" s="858" t="s">
        <v>7400</v>
      </c>
    </row>
    <row r="114" spans="1:38" ht="15.75" customHeight="1">
      <c r="A114" s="843"/>
      <c r="B114" s="844"/>
      <c r="C114" s="845"/>
      <c r="D114" s="843"/>
      <c r="E114" s="843"/>
      <c r="F114" s="843"/>
      <c r="G114" s="843"/>
      <c r="H114" s="846"/>
      <c r="I114" s="846"/>
      <c r="J114" s="846"/>
      <c r="K114" s="847"/>
      <c r="L114" s="848"/>
      <c r="M114" s="843"/>
      <c r="N114" s="843"/>
      <c r="O114" s="843"/>
      <c r="P114" s="843"/>
      <c r="Q114" s="843"/>
      <c r="R114" s="843"/>
      <c r="S114" s="843"/>
      <c r="T114" s="843"/>
      <c r="U114" s="843"/>
      <c r="V114" s="843"/>
      <c r="W114" s="843"/>
      <c r="X114" s="843"/>
      <c r="Y114" s="843"/>
      <c r="Z114" s="952" t="s">
        <v>95</v>
      </c>
      <c r="AA114" s="953" t="s">
        <v>362</v>
      </c>
      <c r="AB114" s="897">
        <v>36757</v>
      </c>
      <c r="AC114" s="866">
        <f t="shared" ca="1" si="0"/>
        <v>26</v>
      </c>
      <c r="AD114" s="898" t="s">
        <v>364</v>
      </c>
      <c r="AE114" s="969" t="s">
        <v>361</v>
      </c>
      <c r="AF114" s="970"/>
      <c r="AG114" s="970"/>
      <c r="AH114" s="882" t="s">
        <v>7344</v>
      </c>
      <c r="AI114" s="858" t="s">
        <v>376</v>
      </c>
      <c r="AJ114" s="883">
        <v>45352</v>
      </c>
      <c r="AK114" s="883" t="s">
        <v>7267</v>
      </c>
      <c r="AL114" s="858" t="s">
        <v>7400</v>
      </c>
    </row>
    <row r="115" spans="1:38" ht="15.75" customHeight="1">
      <c r="A115" s="843"/>
      <c r="B115" s="844"/>
      <c r="C115" s="845"/>
      <c r="D115" s="843"/>
      <c r="E115" s="843"/>
      <c r="F115" s="843"/>
      <c r="G115" s="843"/>
      <c r="H115" s="846"/>
      <c r="I115" s="846"/>
      <c r="J115" s="846"/>
      <c r="K115" s="847"/>
      <c r="L115" s="848"/>
      <c r="M115" s="843"/>
      <c r="N115" s="843"/>
      <c r="O115" s="843"/>
      <c r="P115" s="843"/>
      <c r="Q115" s="843"/>
      <c r="R115" s="843"/>
      <c r="S115" s="843"/>
      <c r="T115" s="843"/>
      <c r="U115" s="843"/>
      <c r="V115" s="843"/>
      <c r="W115" s="843"/>
      <c r="X115" s="843"/>
      <c r="Y115" s="843"/>
      <c r="Z115" s="952" t="s">
        <v>7293</v>
      </c>
      <c r="AA115" s="953" t="s">
        <v>2371</v>
      </c>
      <c r="AB115" s="897">
        <v>35219</v>
      </c>
      <c r="AC115" s="866">
        <f t="shared" ca="1" si="0"/>
        <v>30</v>
      </c>
      <c r="AD115" s="898" t="s">
        <v>2372</v>
      </c>
      <c r="AE115" s="969" t="s">
        <v>361</v>
      </c>
      <c r="AF115" s="970"/>
      <c r="AG115" s="970"/>
      <c r="AH115" s="882" t="s">
        <v>7345</v>
      </c>
      <c r="AI115" s="894" t="s">
        <v>246</v>
      </c>
      <c r="AJ115" s="883">
        <v>45355</v>
      </c>
      <c r="AK115" s="883" t="s">
        <v>7267</v>
      </c>
      <c r="AL115" s="858" t="s">
        <v>7400</v>
      </c>
    </row>
    <row r="116" spans="1:38" ht="15.75" customHeight="1">
      <c r="A116" s="843"/>
      <c r="B116" s="844"/>
      <c r="C116" s="845"/>
      <c r="D116" s="843"/>
      <c r="E116" s="843"/>
      <c r="F116" s="843"/>
      <c r="G116" s="843"/>
      <c r="H116" s="846"/>
      <c r="I116" s="846"/>
      <c r="J116" s="846"/>
      <c r="K116" s="847"/>
      <c r="L116" s="848"/>
      <c r="M116" s="843"/>
      <c r="N116" s="843"/>
      <c r="O116" s="843"/>
      <c r="P116" s="843"/>
      <c r="Q116" s="843"/>
      <c r="R116" s="843"/>
      <c r="S116" s="843"/>
      <c r="T116" s="843"/>
      <c r="U116" s="843"/>
      <c r="V116" s="843"/>
      <c r="W116" s="843"/>
      <c r="X116" s="843"/>
      <c r="Y116" s="843"/>
      <c r="Z116" s="952" t="s">
        <v>7291</v>
      </c>
      <c r="AA116" s="953" t="s">
        <v>2376</v>
      </c>
      <c r="AB116" s="897">
        <v>37506</v>
      </c>
      <c r="AC116" s="866">
        <f t="shared" ca="1" si="0"/>
        <v>24</v>
      </c>
      <c r="AD116" s="898" t="s">
        <v>2378</v>
      </c>
      <c r="AE116" s="969" t="s">
        <v>361</v>
      </c>
      <c r="AF116" s="970"/>
      <c r="AG116" s="970"/>
      <c r="AH116" s="882" t="s">
        <v>7346</v>
      </c>
      <c r="AI116" s="858" t="s">
        <v>376</v>
      </c>
      <c r="AJ116" s="883">
        <v>45871</v>
      </c>
      <c r="AK116" s="883">
        <v>46112</v>
      </c>
      <c r="AL116" s="858" t="s">
        <v>7402</v>
      </c>
    </row>
    <row r="117" spans="1:38" ht="15.75" customHeight="1">
      <c r="A117" s="843"/>
      <c r="B117" s="844"/>
      <c r="C117" s="845"/>
      <c r="D117" s="843"/>
      <c r="E117" s="843"/>
      <c r="F117" s="843"/>
      <c r="G117" s="843"/>
      <c r="H117" s="846"/>
      <c r="I117" s="846"/>
      <c r="J117" s="846"/>
      <c r="K117" s="847"/>
      <c r="L117" s="848"/>
      <c r="M117" s="843"/>
      <c r="N117" s="843"/>
      <c r="O117" s="843"/>
      <c r="P117" s="843"/>
      <c r="Q117" s="843"/>
      <c r="R117" s="843"/>
      <c r="S117" s="843"/>
      <c r="T117" s="843"/>
      <c r="U117" s="843"/>
      <c r="V117" s="843"/>
      <c r="W117" s="843"/>
      <c r="X117" s="843"/>
      <c r="Y117" s="843"/>
      <c r="Z117" s="952" t="s">
        <v>4011</v>
      </c>
      <c r="AA117" s="988"/>
      <c r="AB117" s="988"/>
      <c r="AC117" s="866">
        <f t="shared" ca="1" si="0"/>
        <v>126</v>
      </c>
      <c r="AD117" s="988"/>
      <c r="AE117" s="988"/>
      <c r="AF117" s="988"/>
      <c r="AG117" s="988"/>
      <c r="AH117" s="882" t="s">
        <v>45</v>
      </c>
      <c r="AI117" s="858" t="s">
        <v>376</v>
      </c>
      <c r="AJ117" s="883">
        <v>45871</v>
      </c>
      <c r="AK117" s="883">
        <v>46112</v>
      </c>
      <c r="AL117" s="858" t="s">
        <v>7402</v>
      </c>
    </row>
    <row r="118" spans="1:38" ht="15.75" customHeight="1">
      <c r="A118" s="843"/>
      <c r="B118" s="844"/>
      <c r="C118" s="845"/>
      <c r="D118" s="843"/>
      <c r="E118" s="843"/>
      <c r="F118" s="843"/>
      <c r="G118" s="843"/>
      <c r="H118" s="846"/>
      <c r="I118" s="846"/>
      <c r="J118" s="846"/>
      <c r="K118" s="847"/>
      <c r="L118" s="848"/>
      <c r="M118" s="843"/>
      <c r="N118" s="843"/>
      <c r="O118" s="843"/>
      <c r="P118" s="843"/>
      <c r="Q118" s="843"/>
      <c r="R118" s="843"/>
      <c r="S118" s="843"/>
      <c r="T118" s="843"/>
      <c r="U118" s="843"/>
      <c r="V118" s="843"/>
      <c r="W118" s="843"/>
      <c r="X118" s="843"/>
      <c r="Y118" s="843"/>
      <c r="Z118" s="952" t="s">
        <v>3984</v>
      </c>
      <c r="AA118" s="988"/>
      <c r="AB118" s="988"/>
      <c r="AC118" s="866">
        <f t="shared" ca="1" si="0"/>
        <v>126</v>
      </c>
      <c r="AD118" s="988"/>
      <c r="AE118" s="988"/>
      <c r="AF118" s="988"/>
      <c r="AG118" s="988"/>
      <c r="AH118" s="882" t="s">
        <v>28</v>
      </c>
      <c r="AI118" s="858" t="s">
        <v>376</v>
      </c>
      <c r="AJ118" s="883">
        <v>45871</v>
      </c>
      <c r="AK118" s="883">
        <v>46112</v>
      </c>
      <c r="AL118" s="858" t="s">
        <v>7402</v>
      </c>
    </row>
    <row r="119" spans="1:38" ht="15.75" customHeight="1">
      <c r="A119" s="843"/>
      <c r="B119" s="844"/>
      <c r="C119" s="845"/>
      <c r="D119" s="843"/>
      <c r="E119" s="843"/>
      <c r="F119" s="843"/>
      <c r="G119" s="843"/>
      <c r="H119" s="846"/>
      <c r="I119" s="846"/>
      <c r="J119" s="846"/>
      <c r="K119" s="847"/>
      <c r="L119" s="848"/>
      <c r="M119" s="843"/>
      <c r="N119" s="843"/>
      <c r="O119" s="843"/>
      <c r="P119" s="843"/>
      <c r="Q119" s="843"/>
      <c r="R119" s="843"/>
      <c r="S119" s="843"/>
      <c r="T119" s="843"/>
      <c r="U119" s="843"/>
      <c r="V119" s="843"/>
      <c r="W119" s="843"/>
      <c r="X119" s="843"/>
      <c r="Y119" s="843"/>
      <c r="Z119" s="952" t="s">
        <v>4006</v>
      </c>
      <c r="AA119" s="988"/>
      <c r="AB119" s="988"/>
      <c r="AC119" s="866">
        <f t="shared" ca="1" si="0"/>
        <v>126</v>
      </c>
      <c r="AD119" s="988"/>
      <c r="AE119" s="988"/>
      <c r="AF119" s="988"/>
      <c r="AG119" s="988"/>
      <c r="AH119" s="882" t="s">
        <v>7347</v>
      </c>
      <c r="AI119" s="858" t="s">
        <v>376</v>
      </c>
      <c r="AJ119" s="883">
        <v>45871</v>
      </c>
      <c r="AK119" s="883">
        <v>46112</v>
      </c>
      <c r="AL119" s="858" t="s">
        <v>7402</v>
      </c>
    </row>
    <row r="120" spans="1:38" ht="15.75" customHeight="1">
      <c r="A120" s="843"/>
      <c r="B120" s="844"/>
      <c r="C120" s="845"/>
      <c r="D120" s="843"/>
      <c r="E120" s="843"/>
      <c r="F120" s="843"/>
      <c r="G120" s="843"/>
      <c r="H120" s="846"/>
      <c r="I120" s="846"/>
      <c r="J120" s="846"/>
      <c r="K120" s="847"/>
      <c r="L120" s="848"/>
      <c r="M120" s="843"/>
      <c r="N120" s="843"/>
      <c r="O120" s="843"/>
      <c r="P120" s="843"/>
      <c r="Q120" s="843"/>
      <c r="R120" s="843"/>
      <c r="S120" s="843"/>
      <c r="T120" s="843"/>
      <c r="U120" s="843"/>
      <c r="V120" s="843"/>
      <c r="W120" s="843"/>
      <c r="X120" s="843"/>
      <c r="Y120" s="843"/>
      <c r="Z120" s="952" t="s">
        <v>3690</v>
      </c>
      <c r="AA120" s="953" t="s">
        <v>2396</v>
      </c>
      <c r="AB120" s="897">
        <v>31962</v>
      </c>
      <c r="AC120" s="866">
        <f t="shared" ca="1" si="0"/>
        <v>39</v>
      </c>
      <c r="AD120" s="898" t="s">
        <v>2397</v>
      </c>
      <c r="AE120" s="969" t="s">
        <v>361</v>
      </c>
      <c r="AF120" s="970"/>
      <c r="AG120" s="970"/>
      <c r="AH120" s="882" t="s">
        <v>7348</v>
      </c>
      <c r="AI120" s="894" t="s">
        <v>246</v>
      </c>
      <c r="AJ120" s="883">
        <v>46055</v>
      </c>
      <c r="AK120" s="883">
        <v>46173</v>
      </c>
      <c r="AL120" s="858" t="s">
        <v>7404</v>
      </c>
    </row>
    <row r="121" spans="1:38" ht="15.75" customHeight="1">
      <c r="A121" s="843"/>
      <c r="B121" s="844"/>
      <c r="C121" s="845"/>
      <c r="D121" s="843"/>
      <c r="E121" s="843"/>
      <c r="F121" s="843"/>
      <c r="G121" s="843"/>
      <c r="H121" s="846"/>
      <c r="I121" s="846"/>
      <c r="J121" s="846"/>
      <c r="K121" s="847"/>
      <c r="L121" s="848"/>
      <c r="M121" s="843"/>
      <c r="N121" s="843"/>
      <c r="O121" s="843"/>
      <c r="P121" s="843"/>
      <c r="Q121" s="843"/>
      <c r="R121" s="843"/>
      <c r="S121" s="843"/>
      <c r="T121" s="843"/>
      <c r="U121" s="843"/>
      <c r="V121" s="843"/>
      <c r="W121" s="843"/>
      <c r="X121" s="843"/>
      <c r="Y121" s="843"/>
      <c r="Z121" s="952" t="s">
        <v>3855</v>
      </c>
      <c r="AA121" s="953" t="s">
        <v>2401</v>
      </c>
      <c r="AB121" s="897">
        <v>31340</v>
      </c>
      <c r="AC121" s="866">
        <f t="shared" ca="1" si="0"/>
        <v>40</v>
      </c>
      <c r="AD121" s="898" t="s">
        <v>2402</v>
      </c>
      <c r="AE121" s="969" t="s">
        <v>361</v>
      </c>
      <c r="AF121" s="970"/>
      <c r="AG121" s="970"/>
      <c r="AH121" s="882" t="s">
        <v>7349</v>
      </c>
      <c r="AI121" s="858" t="s">
        <v>7435</v>
      </c>
      <c r="AJ121" s="883">
        <v>45352</v>
      </c>
      <c r="AK121" s="883" t="s">
        <v>7267</v>
      </c>
      <c r="AL121" s="858" t="s">
        <v>7400</v>
      </c>
    </row>
    <row r="122" spans="1:38" ht="15.75" customHeight="1">
      <c r="A122" s="843"/>
      <c r="B122" s="844"/>
      <c r="C122" s="845"/>
      <c r="D122" s="843"/>
      <c r="E122" s="843"/>
      <c r="F122" s="843"/>
      <c r="G122" s="843"/>
      <c r="H122" s="846"/>
      <c r="I122" s="846"/>
      <c r="J122" s="846"/>
      <c r="K122" s="847"/>
      <c r="L122" s="848"/>
      <c r="M122" s="843"/>
      <c r="N122" s="843"/>
      <c r="O122" s="843"/>
      <c r="P122" s="843"/>
      <c r="Q122" s="843"/>
      <c r="R122" s="843"/>
      <c r="S122" s="843"/>
      <c r="T122" s="843"/>
      <c r="U122" s="843"/>
      <c r="V122" s="843"/>
      <c r="W122" s="843"/>
      <c r="X122" s="843"/>
      <c r="Y122" s="843"/>
      <c r="Z122" s="989" t="s">
        <v>4020</v>
      </c>
      <c r="AA122" s="953" t="s">
        <v>2384</v>
      </c>
      <c r="AB122" s="897">
        <v>35045</v>
      </c>
      <c r="AC122" s="866">
        <f t="shared" ca="1" si="0"/>
        <v>30</v>
      </c>
      <c r="AD122" s="898" t="s">
        <v>2386</v>
      </c>
      <c r="AE122" s="969" t="s">
        <v>361</v>
      </c>
      <c r="AF122" s="970"/>
      <c r="AG122" s="970"/>
      <c r="AH122" s="882" t="s">
        <v>4112</v>
      </c>
      <c r="AI122" s="858" t="s">
        <v>376</v>
      </c>
      <c r="AJ122" s="883">
        <v>46002</v>
      </c>
      <c r="AK122" s="883">
        <v>46142</v>
      </c>
      <c r="AL122" s="858" t="s">
        <v>7404</v>
      </c>
    </row>
    <row r="123" spans="1:38" ht="15.75" customHeight="1">
      <c r="A123" s="843"/>
      <c r="B123" s="844"/>
      <c r="C123" s="845"/>
      <c r="D123" s="843"/>
      <c r="E123" s="843"/>
      <c r="F123" s="843"/>
      <c r="G123" s="843"/>
      <c r="H123" s="846"/>
      <c r="I123" s="846"/>
      <c r="J123" s="846"/>
      <c r="K123" s="847"/>
      <c r="L123" s="848"/>
      <c r="M123" s="843"/>
      <c r="N123" s="843"/>
      <c r="O123" s="843"/>
      <c r="P123" s="843"/>
      <c r="Q123" s="843"/>
      <c r="R123" s="843"/>
      <c r="S123" s="843"/>
      <c r="T123" s="843"/>
      <c r="U123" s="843"/>
      <c r="V123" s="843"/>
      <c r="W123" s="843"/>
      <c r="X123" s="843"/>
      <c r="Y123" s="843"/>
      <c r="Z123" s="952" t="s">
        <v>3997</v>
      </c>
      <c r="AA123" s="990"/>
      <c r="AB123" s="897"/>
      <c r="AC123" s="866">
        <f t="shared" ca="1" si="0"/>
        <v>126</v>
      </c>
      <c r="AD123" s="898"/>
      <c r="AE123" s="969"/>
      <c r="AF123" s="970"/>
      <c r="AG123" s="970"/>
      <c r="AH123" s="882" t="s">
        <v>4649</v>
      </c>
      <c r="AI123" s="858" t="s">
        <v>376</v>
      </c>
      <c r="AJ123" s="883">
        <v>46076</v>
      </c>
      <c r="AK123" s="883">
        <v>46203</v>
      </c>
      <c r="AL123" s="858" t="s">
        <v>7404</v>
      </c>
    </row>
    <row r="124" spans="1:38" ht="15.75" customHeight="1">
      <c r="A124" s="843"/>
      <c r="B124" s="844"/>
      <c r="C124" s="845"/>
      <c r="D124" s="843"/>
      <c r="E124" s="843"/>
      <c r="F124" s="843"/>
      <c r="G124" s="843"/>
      <c r="H124" s="846"/>
      <c r="I124" s="846"/>
      <c r="J124" s="846"/>
      <c r="K124" s="847"/>
      <c r="L124" s="848"/>
      <c r="M124" s="843"/>
      <c r="N124" s="843"/>
      <c r="O124" s="843"/>
      <c r="P124" s="843"/>
      <c r="Q124" s="843"/>
      <c r="R124" s="843"/>
      <c r="S124" s="843"/>
      <c r="T124" s="843"/>
      <c r="U124" s="843"/>
      <c r="V124" s="843"/>
      <c r="W124" s="843"/>
      <c r="X124" s="843"/>
      <c r="Y124" s="843"/>
      <c r="Z124" s="952" t="s">
        <v>4014</v>
      </c>
      <c r="AA124" s="953" t="s">
        <v>2405</v>
      </c>
      <c r="AB124" s="897">
        <v>36643</v>
      </c>
      <c r="AC124" s="866">
        <f t="shared" ca="1" si="0"/>
        <v>26</v>
      </c>
      <c r="AD124" s="898" t="s">
        <v>7350</v>
      </c>
      <c r="AE124" s="969" t="s">
        <v>361</v>
      </c>
      <c r="AF124" s="970"/>
      <c r="AG124" s="970"/>
      <c r="AH124" s="882" t="s">
        <v>7265</v>
      </c>
      <c r="AI124" s="858" t="s">
        <v>376</v>
      </c>
      <c r="AJ124" s="883">
        <v>44958</v>
      </c>
      <c r="AK124" s="883">
        <v>46142</v>
      </c>
      <c r="AL124" s="858" t="s">
        <v>7400</v>
      </c>
    </row>
    <row r="125" spans="1:38" ht="15.75" customHeight="1">
      <c r="A125" s="843"/>
      <c r="B125" s="844"/>
      <c r="C125" s="845"/>
      <c r="D125" s="843"/>
      <c r="E125" s="843"/>
      <c r="F125" s="843"/>
      <c r="G125" s="843"/>
      <c r="H125" s="846"/>
      <c r="I125" s="846"/>
      <c r="J125" s="846"/>
      <c r="K125" s="847"/>
      <c r="L125" s="848"/>
      <c r="M125" s="843"/>
      <c r="N125" s="843"/>
      <c r="O125" s="843"/>
      <c r="P125" s="843"/>
      <c r="Q125" s="843"/>
      <c r="R125" s="843"/>
      <c r="S125" s="843"/>
      <c r="T125" s="843"/>
      <c r="U125" s="843"/>
      <c r="V125" s="843"/>
      <c r="W125" s="843"/>
      <c r="X125" s="843"/>
      <c r="Y125" s="843"/>
      <c r="Z125" s="952" t="s">
        <v>7351</v>
      </c>
      <c r="AA125" s="953" t="s">
        <v>2408</v>
      </c>
      <c r="AB125" s="897">
        <v>35782</v>
      </c>
      <c r="AC125" s="866">
        <f t="shared" ca="1" si="0"/>
        <v>28</v>
      </c>
      <c r="AD125" s="898" t="s">
        <v>7352</v>
      </c>
      <c r="AE125" s="969" t="s">
        <v>361</v>
      </c>
      <c r="AF125" s="970"/>
      <c r="AG125" s="970"/>
      <c r="AH125" s="882" t="s">
        <v>102</v>
      </c>
      <c r="AI125" s="858" t="s">
        <v>376</v>
      </c>
      <c r="AJ125" s="883">
        <v>44958</v>
      </c>
      <c r="AK125" s="883">
        <v>46142</v>
      </c>
      <c r="AL125" s="858" t="s">
        <v>7400</v>
      </c>
    </row>
    <row r="126" spans="1:38" ht="15.75" customHeight="1">
      <c r="A126" s="843"/>
      <c r="B126" s="844"/>
      <c r="C126" s="845"/>
      <c r="D126" s="843"/>
      <c r="E126" s="843"/>
      <c r="F126" s="843"/>
      <c r="G126" s="843"/>
      <c r="H126" s="846"/>
      <c r="I126" s="846"/>
      <c r="J126" s="846"/>
      <c r="K126" s="847"/>
      <c r="L126" s="848"/>
      <c r="M126" s="843"/>
      <c r="N126" s="843"/>
      <c r="O126" s="843"/>
      <c r="P126" s="843"/>
      <c r="Q126" s="843"/>
      <c r="R126" s="843"/>
      <c r="S126" s="843"/>
      <c r="T126" s="843"/>
      <c r="U126" s="843"/>
      <c r="V126" s="843"/>
      <c r="W126" s="843"/>
      <c r="X126" s="843"/>
      <c r="Y126" s="843"/>
      <c r="Z126" s="952" t="s">
        <v>3781</v>
      </c>
      <c r="AA126" s="953" t="s">
        <v>435</v>
      </c>
      <c r="AB126" s="897">
        <v>31850</v>
      </c>
      <c r="AC126" s="866">
        <f t="shared" ca="1" si="0"/>
        <v>39</v>
      </c>
      <c r="AD126" s="898" t="s">
        <v>436</v>
      </c>
      <c r="AE126" s="969" t="s">
        <v>361</v>
      </c>
      <c r="AF126" s="970"/>
      <c r="AG126" s="970"/>
      <c r="AH126" s="882" t="s">
        <v>7269</v>
      </c>
      <c r="AI126" s="858" t="s">
        <v>376</v>
      </c>
      <c r="AJ126" s="883">
        <v>44958</v>
      </c>
      <c r="AK126" s="883">
        <v>46142</v>
      </c>
      <c r="AL126" s="858" t="s">
        <v>7400</v>
      </c>
    </row>
    <row r="127" spans="1:38" ht="15.75" customHeight="1">
      <c r="A127" s="843"/>
      <c r="B127" s="844"/>
      <c r="C127" s="845"/>
      <c r="D127" s="843"/>
      <c r="E127" s="843"/>
      <c r="F127" s="843"/>
      <c r="G127" s="843"/>
      <c r="H127" s="846"/>
      <c r="I127" s="846"/>
      <c r="J127" s="846"/>
      <c r="K127" s="847"/>
      <c r="L127" s="848"/>
      <c r="M127" s="843"/>
      <c r="N127" s="843"/>
      <c r="O127" s="843"/>
      <c r="P127" s="843"/>
      <c r="Q127" s="843"/>
      <c r="R127" s="843"/>
      <c r="S127" s="843"/>
      <c r="T127" s="843"/>
      <c r="U127" s="843"/>
      <c r="V127" s="843"/>
      <c r="W127" s="843"/>
      <c r="X127" s="843"/>
      <c r="Y127" s="843"/>
      <c r="Z127" s="983" t="s">
        <v>7353</v>
      </c>
      <c r="AA127" s="963"/>
      <c r="AB127" s="942"/>
      <c r="AC127" s="866">
        <f t="shared" ca="1" si="0"/>
        <v>126</v>
      </c>
      <c r="AD127" s="943"/>
      <c r="AE127" s="970"/>
      <c r="AF127" s="970"/>
      <c r="AG127" s="970"/>
      <c r="AH127" s="882" t="s">
        <v>7354</v>
      </c>
      <c r="AI127" s="858" t="s">
        <v>376</v>
      </c>
      <c r="AJ127" s="883">
        <v>45170</v>
      </c>
      <c r="AK127" s="883" t="s">
        <v>7355</v>
      </c>
      <c r="AL127" s="858" t="s">
        <v>7400</v>
      </c>
    </row>
    <row r="128" spans="1:38" ht="15.75" customHeight="1">
      <c r="A128" s="843"/>
      <c r="B128" s="844"/>
      <c r="C128" s="845"/>
      <c r="D128" s="843"/>
      <c r="E128" s="843"/>
      <c r="F128" s="843"/>
      <c r="G128" s="843"/>
      <c r="H128" s="846"/>
      <c r="I128" s="846"/>
      <c r="J128" s="846"/>
      <c r="K128" s="847"/>
      <c r="L128" s="848"/>
      <c r="M128" s="843"/>
      <c r="N128" s="843"/>
      <c r="O128" s="843"/>
      <c r="P128" s="843"/>
      <c r="Q128" s="843"/>
      <c r="R128" s="843"/>
      <c r="S128" s="843"/>
      <c r="T128" s="843"/>
      <c r="U128" s="843"/>
      <c r="V128" s="843"/>
      <c r="W128" s="843"/>
      <c r="X128" s="843"/>
      <c r="Y128" s="843"/>
      <c r="Z128" s="983" t="s">
        <v>7356</v>
      </c>
      <c r="AA128" s="963"/>
      <c r="AB128" s="942"/>
      <c r="AC128" s="866">
        <f t="shared" ca="1" si="0"/>
        <v>126</v>
      </c>
      <c r="AD128" s="943"/>
      <c r="AE128" s="970"/>
      <c r="AF128" s="970"/>
      <c r="AG128" s="970"/>
      <c r="AH128" s="882" t="s">
        <v>7357</v>
      </c>
      <c r="AI128" s="858" t="s">
        <v>7401</v>
      </c>
      <c r="AJ128" s="883">
        <v>45200</v>
      </c>
      <c r="AK128" s="883">
        <v>46173</v>
      </c>
      <c r="AL128" s="858" t="s">
        <v>7400</v>
      </c>
    </row>
    <row r="129" spans="1:38" ht="15.75" customHeight="1">
      <c r="A129" s="843"/>
      <c r="B129" s="844"/>
      <c r="C129" s="845"/>
      <c r="D129" s="843"/>
      <c r="E129" s="843"/>
      <c r="F129" s="843"/>
      <c r="G129" s="843"/>
      <c r="H129" s="846"/>
      <c r="I129" s="846"/>
      <c r="J129" s="846"/>
      <c r="K129" s="847"/>
      <c r="L129" s="848"/>
      <c r="M129" s="843"/>
      <c r="N129" s="843"/>
      <c r="O129" s="843"/>
      <c r="P129" s="843"/>
      <c r="Q129" s="843"/>
      <c r="R129" s="843"/>
      <c r="S129" s="843"/>
      <c r="T129" s="843"/>
      <c r="U129" s="843"/>
      <c r="V129" s="843"/>
      <c r="W129" s="843"/>
      <c r="X129" s="843"/>
      <c r="Y129" s="843"/>
      <c r="Z129" s="983"/>
      <c r="AA129" s="963"/>
      <c r="AB129" s="942"/>
      <c r="AC129" s="866">
        <f t="shared" ca="1" si="0"/>
        <v>126</v>
      </c>
      <c r="AD129" s="943"/>
      <c r="AE129" s="970"/>
      <c r="AF129" s="970"/>
      <c r="AG129" s="970"/>
      <c r="AH129" s="882" t="s">
        <v>7358</v>
      </c>
      <c r="AI129" s="858" t="s">
        <v>376</v>
      </c>
      <c r="AJ129" s="883">
        <v>45871</v>
      </c>
      <c r="AK129" s="883">
        <v>46112</v>
      </c>
      <c r="AL129" s="858" t="s">
        <v>7402</v>
      </c>
    </row>
    <row r="130" spans="1:38" ht="15.75" customHeight="1">
      <c r="A130" s="843"/>
      <c r="B130" s="844"/>
      <c r="C130" s="845"/>
      <c r="D130" s="843"/>
      <c r="E130" s="843"/>
      <c r="F130" s="843"/>
      <c r="G130" s="843"/>
      <c r="H130" s="846"/>
      <c r="I130" s="846"/>
      <c r="J130" s="846"/>
      <c r="K130" s="847"/>
      <c r="L130" s="848"/>
      <c r="M130" s="843"/>
      <c r="N130" s="843"/>
      <c r="O130" s="843"/>
      <c r="P130" s="843"/>
      <c r="Q130" s="843"/>
      <c r="R130" s="843"/>
      <c r="S130" s="843"/>
      <c r="T130" s="843"/>
      <c r="U130" s="843"/>
      <c r="V130" s="843"/>
      <c r="W130" s="843"/>
      <c r="X130" s="843"/>
      <c r="Y130" s="843"/>
      <c r="Z130" s="986"/>
      <c r="AA130" s="977"/>
      <c r="AB130" s="978"/>
      <c r="AC130" s="866">
        <f t="shared" ca="1" si="0"/>
        <v>126</v>
      </c>
      <c r="AD130" s="979"/>
      <c r="AE130" s="987"/>
      <c r="AF130" s="921"/>
      <c r="AG130" s="921"/>
      <c r="AH130" s="882" t="s">
        <v>7359</v>
      </c>
      <c r="AI130" s="858" t="s">
        <v>376</v>
      </c>
      <c r="AJ130" s="883">
        <v>45871</v>
      </c>
      <c r="AK130" s="883">
        <v>46112</v>
      </c>
      <c r="AL130" s="858" t="s">
        <v>7402</v>
      </c>
    </row>
    <row r="131" spans="1:38" ht="15.75" customHeight="1">
      <c r="A131" s="843"/>
      <c r="B131" s="844"/>
      <c r="C131" s="845"/>
      <c r="D131" s="843"/>
      <c r="E131" s="843"/>
      <c r="F131" s="843"/>
      <c r="G131" s="843"/>
      <c r="H131" s="846"/>
      <c r="I131" s="846"/>
      <c r="J131" s="846"/>
      <c r="K131" s="847"/>
      <c r="L131" s="848"/>
      <c r="M131" s="843"/>
      <c r="N131" s="843"/>
      <c r="O131" s="843"/>
      <c r="P131" s="843"/>
      <c r="Q131" s="843"/>
      <c r="R131" s="843"/>
      <c r="S131" s="843"/>
      <c r="T131" s="843"/>
      <c r="U131" s="843"/>
      <c r="V131" s="843"/>
      <c r="W131" s="843"/>
      <c r="X131" s="843"/>
      <c r="Y131" s="843"/>
      <c r="Z131" s="925" t="s">
        <v>52</v>
      </c>
      <c r="AA131" s="926" t="s">
        <v>778</v>
      </c>
      <c r="AB131" s="879">
        <v>25042</v>
      </c>
      <c r="AC131" s="866">
        <f t="shared" ca="1" si="0"/>
        <v>58</v>
      </c>
      <c r="AD131" s="880" t="s">
        <v>780</v>
      </c>
      <c r="AE131" s="881" t="s">
        <v>100</v>
      </c>
      <c r="AF131" s="616"/>
      <c r="AG131" s="616"/>
      <c r="AH131" s="882" t="s">
        <v>7360</v>
      </c>
      <c r="AI131" s="858" t="s">
        <v>376</v>
      </c>
      <c r="AJ131" s="883">
        <v>45871</v>
      </c>
      <c r="AK131" s="883">
        <v>46112</v>
      </c>
      <c r="AL131" s="858" t="s">
        <v>7402</v>
      </c>
    </row>
    <row r="132" spans="1:38" ht="15.75" customHeight="1">
      <c r="A132" s="843"/>
      <c r="B132" s="844"/>
      <c r="C132" s="845"/>
      <c r="D132" s="843"/>
      <c r="E132" s="843"/>
      <c r="F132" s="843"/>
      <c r="G132" s="843"/>
      <c r="H132" s="846"/>
      <c r="I132" s="846"/>
      <c r="J132" s="846"/>
      <c r="K132" s="847"/>
      <c r="L132" s="848"/>
      <c r="M132" s="843"/>
      <c r="N132" s="843"/>
      <c r="O132" s="843"/>
      <c r="P132" s="843"/>
      <c r="Q132" s="843"/>
      <c r="R132" s="843"/>
      <c r="S132" s="843"/>
      <c r="T132" s="843"/>
      <c r="U132" s="843"/>
      <c r="V132" s="843"/>
      <c r="W132" s="843"/>
      <c r="X132" s="843"/>
      <c r="Y132" s="843"/>
      <c r="Z132" s="952" t="s">
        <v>98</v>
      </c>
      <c r="AA132" s="953" t="s">
        <v>706</v>
      </c>
      <c r="AB132" s="897">
        <v>34542</v>
      </c>
      <c r="AC132" s="866">
        <f t="shared" ca="1" si="0"/>
        <v>32</v>
      </c>
      <c r="AD132" s="898" t="s">
        <v>708</v>
      </c>
      <c r="AE132" s="969" t="s">
        <v>276</v>
      </c>
      <c r="AF132" s="970"/>
      <c r="AG132" s="970"/>
      <c r="AH132" s="882" t="s">
        <v>7361</v>
      </c>
      <c r="AI132" s="858" t="s">
        <v>376</v>
      </c>
      <c r="AJ132" s="883">
        <v>45871</v>
      </c>
      <c r="AK132" s="883">
        <v>46112</v>
      </c>
      <c r="AL132" s="858" t="s">
        <v>7402</v>
      </c>
    </row>
    <row r="133" spans="1:38" ht="15.75" customHeight="1">
      <c r="A133" s="843"/>
      <c r="B133" s="844"/>
      <c r="C133" s="845"/>
      <c r="D133" s="843"/>
      <c r="E133" s="843"/>
      <c r="F133" s="843"/>
      <c r="G133" s="843"/>
      <c r="H133" s="846"/>
      <c r="I133" s="846"/>
      <c r="J133" s="846"/>
      <c r="K133" s="847"/>
      <c r="L133" s="848"/>
      <c r="M133" s="843"/>
      <c r="N133" s="843"/>
      <c r="O133" s="843"/>
      <c r="P133" s="843"/>
      <c r="Q133" s="843"/>
      <c r="R133" s="843"/>
      <c r="S133" s="843"/>
      <c r="T133" s="843"/>
      <c r="U133" s="843"/>
      <c r="V133" s="843"/>
      <c r="W133" s="843"/>
      <c r="X133" s="843"/>
      <c r="Y133" s="843"/>
      <c r="Z133" s="952" t="s">
        <v>7306</v>
      </c>
      <c r="AA133" s="953" t="s">
        <v>802</v>
      </c>
      <c r="AB133" s="897">
        <v>36413</v>
      </c>
      <c r="AC133" s="866">
        <f t="shared" ca="1" si="0"/>
        <v>27</v>
      </c>
      <c r="AD133" s="898" t="s">
        <v>804</v>
      </c>
      <c r="AE133" s="969" t="s">
        <v>278</v>
      </c>
      <c r="AF133" s="970"/>
      <c r="AG133" s="970"/>
      <c r="AH133" s="882" t="s">
        <v>7362</v>
      </c>
      <c r="AI133" s="858" t="s">
        <v>376</v>
      </c>
      <c r="AJ133" s="883">
        <v>45871</v>
      </c>
      <c r="AK133" s="883">
        <v>46112</v>
      </c>
      <c r="AL133" s="858" t="s">
        <v>7402</v>
      </c>
    </row>
    <row r="134" spans="1:38" ht="15.75" customHeight="1">
      <c r="A134" s="843"/>
      <c r="B134" s="844"/>
      <c r="C134" s="845"/>
      <c r="D134" s="843"/>
      <c r="E134" s="843"/>
      <c r="F134" s="843"/>
      <c r="G134" s="843"/>
      <c r="H134" s="846"/>
      <c r="I134" s="846"/>
      <c r="J134" s="846"/>
      <c r="K134" s="847"/>
      <c r="L134" s="848"/>
      <c r="M134" s="843"/>
      <c r="N134" s="843"/>
      <c r="O134" s="843"/>
      <c r="P134" s="843"/>
      <c r="Q134" s="843"/>
      <c r="R134" s="843"/>
      <c r="S134" s="843"/>
      <c r="T134" s="843"/>
      <c r="U134" s="843"/>
      <c r="V134" s="843"/>
      <c r="W134" s="843"/>
      <c r="X134" s="843"/>
      <c r="Y134" s="843"/>
      <c r="Z134" s="952" t="s">
        <v>3751</v>
      </c>
      <c r="AA134" s="953" t="s">
        <v>2314</v>
      </c>
      <c r="AB134" s="897">
        <v>35149</v>
      </c>
      <c r="AC134" s="866">
        <f t="shared" ca="1" si="0"/>
        <v>30</v>
      </c>
      <c r="AD134" s="898" t="s">
        <v>2315</v>
      </c>
      <c r="AE134" s="969" t="s">
        <v>809</v>
      </c>
      <c r="AF134" s="970"/>
      <c r="AG134" s="970"/>
      <c r="AH134" s="882" t="s">
        <v>7363</v>
      </c>
      <c r="AI134" s="858" t="s">
        <v>376</v>
      </c>
      <c r="AJ134" s="883">
        <v>45871</v>
      </c>
      <c r="AK134" s="883">
        <v>46112</v>
      </c>
      <c r="AL134" s="858" t="s">
        <v>7402</v>
      </c>
    </row>
    <row r="135" spans="1:38" ht="15.75" customHeight="1">
      <c r="A135" s="843"/>
      <c r="B135" s="844"/>
      <c r="C135" s="845"/>
      <c r="D135" s="843"/>
      <c r="E135" s="843"/>
      <c r="F135" s="843"/>
      <c r="G135" s="843"/>
      <c r="H135" s="846"/>
      <c r="I135" s="846"/>
      <c r="J135" s="846"/>
      <c r="K135" s="847"/>
      <c r="L135" s="848"/>
      <c r="M135" s="843"/>
      <c r="N135" s="843"/>
      <c r="O135" s="843"/>
      <c r="P135" s="843"/>
      <c r="Q135" s="843"/>
      <c r="R135" s="843"/>
      <c r="S135" s="843"/>
      <c r="T135" s="843"/>
      <c r="U135" s="843"/>
      <c r="V135" s="843"/>
      <c r="W135" s="843"/>
      <c r="X135" s="843"/>
      <c r="Y135" s="843"/>
      <c r="Z135" s="952" t="s">
        <v>7249</v>
      </c>
      <c r="AA135" s="953" t="s">
        <v>2318</v>
      </c>
      <c r="AB135" s="897">
        <v>32129</v>
      </c>
      <c r="AC135" s="866">
        <f t="shared" ca="1" si="0"/>
        <v>38</v>
      </c>
      <c r="AD135" s="898" t="s">
        <v>2319</v>
      </c>
      <c r="AE135" s="969" t="s">
        <v>809</v>
      </c>
      <c r="AF135" s="970"/>
      <c r="AG135" s="970"/>
      <c r="AH135" s="882" t="s">
        <v>3715</v>
      </c>
      <c r="AI135" s="858" t="s">
        <v>376</v>
      </c>
      <c r="AJ135" s="883">
        <v>45871</v>
      </c>
      <c r="AK135" s="883">
        <v>46142</v>
      </c>
      <c r="AL135" s="858" t="s">
        <v>7402</v>
      </c>
    </row>
    <row r="136" spans="1:38" ht="15.75" customHeight="1">
      <c r="A136" s="843"/>
      <c r="B136" s="844"/>
      <c r="C136" s="845"/>
      <c r="D136" s="843"/>
      <c r="E136" s="843"/>
      <c r="F136" s="843"/>
      <c r="G136" s="843"/>
      <c r="H136" s="846"/>
      <c r="I136" s="846"/>
      <c r="J136" s="846"/>
      <c r="K136" s="847"/>
      <c r="L136" s="848"/>
      <c r="M136" s="843"/>
      <c r="N136" s="843"/>
      <c r="O136" s="843"/>
      <c r="P136" s="843"/>
      <c r="Q136" s="843"/>
      <c r="R136" s="843"/>
      <c r="S136" s="843"/>
      <c r="T136" s="843"/>
      <c r="U136" s="843"/>
      <c r="V136" s="843"/>
      <c r="W136" s="843"/>
      <c r="X136" s="843"/>
      <c r="Y136" s="843"/>
      <c r="Z136" s="952" t="s">
        <v>3758</v>
      </c>
      <c r="AA136" s="953" t="s">
        <v>810</v>
      </c>
      <c r="AB136" s="897">
        <v>31794</v>
      </c>
      <c r="AC136" s="866">
        <f t="shared" ca="1" si="0"/>
        <v>39</v>
      </c>
      <c r="AD136" s="898" t="s">
        <v>811</v>
      </c>
      <c r="AE136" s="969" t="s">
        <v>809</v>
      </c>
      <c r="AF136" s="970"/>
      <c r="AG136" s="970"/>
      <c r="AH136" s="882" t="s">
        <v>7365</v>
      </c>
      <c r="AI136" s="894" t="s">
        <v>246</v>
      </c>
      <c r="AJ136" s="883">
        <v>45871</v>
      </c>
      <c r="AK136" s="883">
        <v>46112</v>
      </c>
      <c r="AL136" s="858" t="s">
        <v>7402</v>
      </c>
    </row>
    <row r="137" spans="1:38" ht="15.75" customHeight="1">
      <c r="A137" s="843"/>
      <c r="B137" s="844"/>
      <c r="C137" s="845"/>
      <c r="D137" s="843"/>
      <c r="E137" s="843"/>
      <c r="F137" s="843"/>
      <c r="G137" s="843"/>
      <c r="H137" s="846"/>
      <c r="I137" s="846"/>
      <c r="J137" s="846"/>
      <c r="K137" s="847"/>
      <c r="L137" s="848"/>
      <c r="M137" s="843"/>
      <c r="N137" s="843"/>
      <c r="O137" s="843"/>
      <c r="P137" s="843"/>
      <c r="Q137" s="843"/>
      <c r="R137" s="843"/>
      <c r="S137" s="843"/>
      <c r="T137" s="843"/>
      <c r="U137" s="843"/>
      <c r="V137" s="843"/>
      <c r="W137" s="843"/>
      <c r="X137" s="843"/>
      <c r="Y137" s="843"/>
      <c r="Z137" s="895" t="s">
        <v>31</v>
      </c>
      <c r="AA137" s="896" t="s">
        <v>784</v>
      </c>
      <c r="AB137" s="897">
        <v>34456</v>
      </c>
      <c r="AC137" s="866">
        <f t="shared" ca="1" si="0"/>
        <v>32</v>
      </c>
      <c r="AD137" s="898" t="s">
        <v>785</v>
      </c>
      <c r="AE137" s="992" t="s">
        <v>276</v>
      </c>
      <c r="AF137" s="993"/>
      <c r="AG137" s="993"/>
      <c r="AH137" s="882" t="s">
        <v>7366</v>
      </c>
      <c r="AI137" s="894" t="s">
        <v>246</v>
      </c>
      <c r="AJ137" s="883">
        <v>45871</v>
      </c>
      <c r="AK137" s="883">
        <v>46112</v>
      </c>
      <c r="AL137" s="858" t="s">
        <v>7402</v>
      </c>
    </row>
    <row r="138" spans="1:38" ht="15.75" customHeight="1">
      <c r="A138" s="843"/>
      <c r="B138" s="844"/>
      <c r="C138" s="845"/>
      <c r="D138" s="843"/>
      <c r="E138" s="843"/>
      <c r="F138" s="843"/>
      <c r="G138" s="843"/>
      <c r="H138" s="846"/>
      <c r="I138" s="846"/>
      <c r="J138" s="846"/>
      <c r="K138" s="847"/>
      <c r="L138" s="848"/>
      <c r="M138" s="843"/>
      <c r="N138" s="843"/>
      <c r="O138" s="843"/>
      <c r="P138" s="843"/>
      <c r="Q138" s="843"/>
      <c r="R138" s="843"/>
      <c r="S138" s="843"/>
      <c r="T138" s="843"/>
      <c r="U138" s="843"/>
      <c r="V138" s="843"/>
      <c r="W138" s="843"/>
      <c r="X138" s="843"/>
      <c r="Y138" s="843"/>
      <c r="Z138" s="895" t="s">
        <v>4028</v>
      </c>
      <c r="AA138" s="896" t="s">
        <v>815</v>
      </c>
      <c r="AB138" s="897">
        <v>34870</v>
      </c>
      <c r="AC138" s="866">
        <f t="shared" ca="1" si="0"/>
        <v>31</v>
      </c>
      <c r="AD138" s="898" t="s">
        <v>817</v>
      </c>
      <c r="AE138" s="899" t="s">
        <v>814</v>
      </c>
      <c r="AF138" s="970"/>
      <c r="AG138" s="970"/>
      <c r="AH138" s="882" t="s">
        <v>104</v>
      </c>
      <c r="AI138" s="858" t="s">
        <v>6879</v>
      </c>
      <c r="AJ138" s="883">
        <v>44946</v>
      </c>
      <c r="AK138" s="883">
        <v>46173</v>
      </c>
      <c r="AL138" s="858" t="s">
        <v>7400</v>
      </c>
    </row>
    <row r="139" spans="1:38" ht="15.75" customHeight="1">
      <c r="A139" s="843"/>
      <c r="B139" s="844"/>
      <c r="C139" s="845"/>
      <c r="D139" s="843"/>
      <c r="E139" s="843"/>
      <c r="F139" s="843"/>
      <c r="G139" s="843"/>
      <c r="H139" s="846"/>
      <c r="I139" s="846"/>
      <c r="J139" s="846"/>
      <c r="K139" s="847"/>
      <c r="L139" s="848"/>
      <c r="M139" s="843"/>
      <c r="N139" s="843"/>
      <c r="O139" s="843"/>
      <c r="P139" s="843"/>
      <c r="Q139" s="843"/>
      <c r="R139" s="843"/>
      <c r="S139" s="843"/>
      <c r="T139" s="843"/>
      <c r="U139" s="843"/>
      <c r="V139" s="843"/>
      <c r="W139" s="843"/>
      <c r="X139" s="843"/>
      <c r="Y139" s="843"/>
      <c r="Z139" s="895" t="s">
        <v>4035</v>
      </c>
      <c r="AA139" s="896" t="s">
        <v>2321</v>
      </c>
      <c r="AB139" s="897">
        <v>33250</v>
      </c>
      <c r="AC139" s="866">
        <f t="shared" ca="1" si="0"/>
        <v>35</v>
      </c>
      <c r="AD139" s="898" t="s">
        <v>2323</v>
      </c>
      <c r="AE139" s="899" t="s">
        <v>814</v>
      </c>
      <c r="AF139" s="970"/>
      <c r="AG139" s="970"/>
      <c r="AH139" s="882" t="s">
        <v>60</v>
      </c>
      <c r="AI139" s="858" t="s">
        <v>6879</v>
      </c>
      <c r="AJ139" s="883">
        <v>44998</v>
      </c>
      <c r="AK139" s="883">
        <v>46234</v>
      </c>
      <c r="AL139" s="858" t="s">
        <v>7400</v>
      </c>
    </row>
    <row r="140" spans="1:38" ht="15.75" customHeight="1">
      <c r="A140" s="843"/>
      <c r="B140" s="844"/>
      <c r="C140" s="845"/>
      <c r="D140" s="843"/>
      <c r="E140" s="843"/>
      <c r="F140" s="843"/>
      <c r="G140" s="843"/>
      <c r="H140" s="846"/>
      <c r="I140" s="846"/>
      <c r="J140" s="846"/>
      <c r="K140" s="847"/>
      <c r="L140" s="848"/>
      <c r="M140" s="843"/>
      <c r="N140" s="843"/>
      <c r="O140" s="843"/>
      <c r="P140" s="843"/>
      <c r="Q140" s="843"/>
      <c r="R140" s="843"/>
      <c r="S140" s="843"/>
      <c r="T140" s="843"/>
      <c r="U140" s="843"/>
      <c r="V140" s="843"/>
      <c r="W140" s="843"/>
      <c r="X140" s="843"/>
      <c r="Y140" s="843"/>
      <c r="Z140" s="895" t="s">
        <v>4038</v>
      </c>
      <c r="AA140" s="896" t="s">
        <v>820</v>
      </c>
      <c r="AB140" s="897">
        <v>33654</v>
      </c>
      <c r="AC140" s="866">
        <f t="shared" ca="1" si="0"/>
        <v>34</v>
      </c>
      <c r="AD140" s="898" t="s">
        <v>822</v>
      </c>
      <c r="AE140" s="899" t="s">
        <v>814</v>
      </c>
      <c r="AF140" s="970"/>
      <c r="AG140" s="970"/>
      <c r="AH140" s="882" t="s">
        <v>4650</v>
      </c>
      <c r="AI140" s="858" t="s">
        <v>7401</v>
      </c>
      <c r="AJ140" s="883">
        <v>45231</v>
      </c>
      <c r="AK140" s="883">
        <v>46203</v>
      </c>
      <c r="AL140" s="858" t="s">
        <v>7400</v>
      </c>
    </row>
    <row r="141" spans="1:38" ht="15.75" customHeight="1">
      <c r="A141" s="843"/>
      <c r="B141" s="844"/>
      <c r="C141" s="845"/>
      <c r="D141" s="843"/>
      <c r="E141" s="843"/>
      <c r="F141" s="843"/>
      <c r="G141" s="843"/>
      <c r="H141" s="846"/>
      <c r="I141" s="846"/>
      <c r="J141" s="846"/>
      <c r="K141" s="847"/>
      <c r="L141" s="848"/>
      <c r="M141" s="843"/>
      <c r="N141" s="843"/>
      <c r="O141" s="843"/>
      <c r="P141" s="843"/>
      <c r="Q141" s="843"/>
      <c r="R141" s="843"/>
      <c r="S141" s="843"/>
      <c r="T141" s="843"/>
      <c r="U141" s="843"/>
      <c r="V141" s="843"/>
      <c r="W141" s="843"/>
      <c r="X141" s="843"/>
      <c r="Y141" s="843"/>
      <c r="Z141" s="895" t="s">
        <v>4055</v>
      </c>
      <c r="AA141" s="896" t="s">
        <v>2310</v>
      </c>
      <c r="AB141" s="897">
        <v>33285</v>
      </c>
      <c r="AC141" s="866">
        <f t="shared" ca="1" si="0"/>
        <v>35</v>
      </c>
      <c r="AD141" s="898" t="s">
        <v>2311</v>
      </c>
      <c r="AE141" s="899" t="s">
        <v>719</v>
      </c>
      <c r="AF141" s="970"/>
      <c r="AG141" s="970"/>
      <c r="AH141" s="882" t="s">
        <v>7367</v>
      </c>
      <c r="AI141" s="858" t="s">
        <v>376</v>
      </c>
      <c r="AJ141" s="883">
        <v>45327</v>
      </c>
      <c r="AK141" s="883" t="s">
        <v>7267</v>
      </c>
      <c r="AL141" s="858" t="s">
        <v>7400</v>
      </c>
    </row>
    <row r="142" spans="1:38" ht="15.75" customHeight="1">
      <c r="A142" s="843"/>
      <c r="B142" s="844"/>
      <c r="C142" s="845"/>
      <c r="D142" s="843"/>
      <c r="E142" s="843"/>
      <c r="F142" s="843"/>
      <c r="G142" s="843"/>
      <c r="H142" s="846"/>
      <c r="I142" s="846"/>
      <c r="J142" s="846"/>
      <c r="K142" s="847"/>
      <c r="L142" s="848"/>
      <c r="M142" s="843"/>
      <c r="N142" s="843"/>
      <c r="O142" s="843"/>
      <c r="P142" s="843"/>
      <c r="Q142" s="843"/>
      <c r="R142" s="843"/>
      <c r="S142" s="843"/>
      <c r="T142" s="843"/>
      <c r="U142" s="843"/>
      <c r="V142" s="843"/>
      <c r="W142" s="843"/>
      <c r="X142" s="843"/>
      <c r="Y142" s="843"/>
      <c r="Z142" s="895" t="s">
        <v>4058</v>
      </c>
      <c r="AA142" s="896" t="s">
        <v>759</v>
      </c>
      <c r="AB142" s="897">
        <v>31722</v>
      </c>
      <c r="AC142" s="866">
        <f t="shared" ca="1" si="0"/>
        <v>39</v>
      </c>
      <c r="AD142" s="898" t="s">
        <v>761</v>
      </c>
      <c r="AE142" s="899" t="s">
        <v>719</v>
      </c>
      <c r="AF142" s="970"/>
      <c r="AG142" s="970"/>
      <c r="AH142" s="882" t="s">
        <v>3721</v>
      </c>
      <c r="AI142" s="858" t="s">
        <v>376</v>
      </c>
      <c r="AJ142" s="883">
        <v>45902</v>
      </c>
      <c r="AK142" s="883">
        <v>46142</v>
      </c>
      <c r="AL142" s="858" t="s">
        <v>7402</v>
      </c>
    </row>
    <row r="143" spans="1:38" ht="15.75" customHeight="1">
      <c r="A143" s="843"/>
      <c r="B143" s="844"/>
      <c r="C143" s="845"/>
      <c r="D143" s="843"/>
      <c r="E143" s="843"/>
      <c r="F143" s="843"/>
      <c r="G143" s="843"/>
      <c r="H143" s="846"/>
      <c r="I143" s="846"/>
      <c r="J143" s="846"/>
      <c r="K143" s="847"/>
      <c r="L143" s="848"/>
      <c r="M143" s="843"/>
      <c r="N143" s="843"/>
      <c r="O143" s="843"/>
      <c r="P143" s="843"/>
      <c r="Q143" s="843"/>
      <c r="R143" s="843"/>
      <c r="S143" s="843"/>
      <c r="T143" s="843"/>
      <c r="U143" s="843"/>
      <c r="V143" s="843"/>
      <c r="W143" s="843"/>
      <c r="X143" s="843"/>
      <c r="Y143" s="843"/>
      <c r="Z143" s="994" t="s">
        <v>4061</v>
      </c>
      <c r="AA143" s="995"/>
      <c r="AB143" s="996"/>
      <c r="AC143" s="866">
        <f t="shared" ca="1" si="0"/>
        <v>126</v>
      </c>
      <c r="AD143" s="997"/>
      <c r="AE143" s="998"/>
      <c r="AF143" s="970"/>
      <c r="AG143" s="970"/>
      <c r="AH143" s="882" t="s">
        <v>3726</v>
      </c>
      <c r="AI143" s="858" t="s">
        <v>376</v>
      </c>
      <c r="AJ143" s="883">
        <v>45902</v>
      </c>
      <c r="AK143" s="883">
        <v>46142</v>
      </c>
      <c r="AL143" s="858" t="s">
        <v>7402</v>
      </c>
    </row>
    <row r="144" spans="1:38" ht="15.75" customHeight="1">
      <c r="A144" s="843"/>
      <c r="B144" s="844"/>
      <c r="C144" s="845"/>
      <c r="D144" s="843"/>
      <c r="E144" s="843"/>
      <c r="F144" s="843"/>
      <c r="G144" s="843"/>
      <c r="H144" s="846"/>
      <c r="I144" s="846"/>
      <c r="J144" s="846"/>
      <c r="K144" s="847"/>
      <c r="L144" s="848"/>
      <c r="M144" s="843"/>
      <c r="N144" s="843"/>
      <c r="O144" s="843"/>
      <c r="P144" s="843"/>
      <c r="Q144" s="843"/>
      <c r="R144" s="843"/>
      <c r="S144" s="843"/>
      <c r="T144" s="843"/>
      <c r="U144" s="843"/>
      <c r="V144" s="843"/>
      <c r="W144" s="843"/>
      <c r="X144" s="843"/>
      <c r="Y144" s="843"/>
      <c r="Z144" s="999"/>
      <c r="AA144" s="1000"/>
      <c r="AB144" s="1001"/>
      <c r="AC144" s="866">
        <f t="shared" ca="1" si="0"/>
        <v>126</v>
      </c>
      <c r="AD144" s="1002"/>
      <c r="AE144" s="1003"/>
      <c r="AF144" s="658"/>
      <c r="AG144" s="658"/>
      <c r="AH144" s="882" t="s">
        <v>3735</v>
      </c>
      <c r="AI144" s="858" t="s">
        <v>376</v>
      </c>
      <c r="AJ144" s="883">
        <v>45902</v>
      </c>
      <c r="AK144" s="883">
        <v>46142</v>
      </c>
      <c r="AL144" s="858" t="s">
        <v>7402</v>
      </c>
    </row>
    <row r="145" spans="1:38" ht="15.75" customHeight="1">
      <c r="A145" s="843"/>
      <c r="B145" s="844"/>
      <c r="C145" s="845"/>
      <c r="D145" s="843"/>
      <c r="E145" s="843"/>
      <c r="F145" s="843"/>
      <c r="G145" s="843"/>
      <c r="H145" s="846"/>
      <c r="I145" s="846"/>
      <c r="J145" s="846"/>
      <c r="K145" s="847"/>
      <c r="L145" s="848"/>
      <c r="M145" s="843"/>
      <c r="N145" s="843"/>
      <c r="O145" s="843"/>
      <c r="P145" s="843"/>
      <c r="Q145" s="843"/>
      <c r="R145" s="843"/>
      <c r="S145" s="843"/>
      <c r="T145" s="843"/>
      <c r="U145" s="843"/>
      <c r="V145" s="843"/>
      <c r="W145" s="843"/>
      <c r="X145" s="843"/>
      <c r="Y145" s="843"/>
      <c r="Z145" s="986"/>
      <c r="AA145" s="977"/>
      <c r="AB145" s="978"/>
      <c r="AC145" s="866">
        <f t="shared" ca="1" si="0"/>
        <v>126</v>
      </c>
      <c r="AD145" s="979"/>
      <c r="AE145" s="987"/>
      <c r="AF145" s="921"/>
      <c r="AG145" s="921"/>
      <c r="AH145" s="882" t="s">
        <v>3746</v>
      </c>
      <c r="AI145" s="858" t="s">
        <v>376</v>
      </c>
      <c r="AJ145" s="883">
        <v>45902</v>
      </c>
      <c r="AK145" s="883">
        <v>46142</v>
      </c>
      <c r="AL145" s="858" t="s">
        <v>7402</v>
      </c>
    </row>
    <row r="146" spans="1:38" ht="15.75" customHeight="1">
      <c r="A146" s="843"/>
      <c r="B146" s="844"/>
      <c r="C146" s="845"/>
      <c r="D146" s="843"/>
      <c r="E146" s="843"/>
      <c r="F146" s="843"/>
      <c r="G146" s="843"/>
      <c r="H146" s="846"/>
      <c r="I146" s="846"/>
      <c r="J146" s="846"/>
      <c r="K146" s="847"/>
      <c r="L146" s="848"/>
      <c r="M146" s="843"/>
      <c r="N146" s="843"/>
      <c r="O146" s="843"/>
      <c r="P146" s="843"/>
      <c r="Q146" s="843"/>
      <c r="R146" s="843"/>
      <c r="S146" s="843"/>
      <c r="T146" s="843"/>
      <c r="U146" s="843"/>
      <c r="V146" s="843"/>
      <c r="W146" s="843"/>
      <c r="X146" s="843"/>
      <c r="Y146" s="843"/>
      <c r="Z146" s="1004" t="s">
        <v>1774</v>
      </c>
      <c r="AA146" s="1005" t="s">
        <v>862</v>
      </c>
      <c r="AB146" s="1006">
        <v>26934</v>
      </c>
      <c r="AC146" s="866">
        <f t="shared" ca="1" si="0"/>
        <v>53</v>
      </c>
      <c r="AD146" s="1007" t="s">
        <v>864</v>
      </c>
      <c r="AE146" s="1008" t="s">
        <v>100</v>
      </c>
      <c r="AF146" s="616"/>
      <c r="AG146" s="616"/>
      <c r="AH146" s="882" t="s">
        <v>3730</v>
      </c>
      <c r="AI146" s="894" t="s">
        <v>246</v>
      </c>
      <c r="AJ146" s="883">
        <v>45902</v>
      </c>
      <c r="AK146" s="883">
        <v>46142</v>
      </c>
      <c r="AL146" s="858" t="s">
        <v>7402</v>
      </c>
    </row>
    <row r="147" spans="1:38" ht="15.75" customHeight="1">
      <c r="A147" s="843"/>
      <c r="B147" s="844"/>
      <c r="C147" s="845"/>
      <c r="D147" s="843"/>
      <c r="E147" s="843"/>
      <c r="F147" s="843"/>
      <c r="G147" s="843"/>
      <c r="H147" s="846"/>
      <c r="I147" s="846"/>
      <c r="J147" s="846"/>
      <c r="K147" s="847"/>
      <c r="L147" s="848"/>
      <c r="M147" s="843"/>
      <c r="N147" s="843"/>
      <c r="O147" s="843"/>
      <c r="P147" s="843"/>
      <c r="Q147" s="843"/>
      <c r="R147" s="843"/>
      <c r="S147" s="843"/>
      <c r="T147" s="843"/>
      <c r="U147" s="843"/>
      <c r="V147" s="843"/>
      <c r="W147" s="843"/>
      <c r="X147" s="843"/>
      <c r="Y147" s="843"/>
      <c r="Z147" s="1009" t="s">
        <v>1786</v>
      </c>
      <c r="AA147" s="1010" t="s">
        <v>871</v>
      </c>
      <c r="AB147" s="897">
        <v>37328</v>
      </c>
      <c r="AC147" s="866">
        <f t="shared" ca="1" si="0"/>
        <v>24</v>
      </c>
      <c r="AD147" s="898" t="s">
        <v>873</v>
      </c>
      <c r="AE147" s="1011" t="s">
        <v>870</v>
      </c>
      <c r="AF147" s="1012"/>
      <c r="AG147" s="1012"/>
      <c r="AH147" s="882" t="s">
        <v>3741</v>
      </c>
      <c r="AI147" s="894" t="s">
        <v>246</v>
      </c>
      <c r="AJ147" s="883">
        <v>45902</v>
      </c>
      <c r="AK147" s="883">
        <v>46142</v>
      </c>
      <c r="AL147" s="858" t="s">
        <v>7402</v>
      </c>
    </row>
    <row r="148" spans="1:38" ht="15.75" customHeight="1">
      <c r="A148" s="843"/>
      <c r="B148" s="844"/>
      <c r="C148" s="845"/>
      <c r="D148" s="843"/>
      <c r="E148" s="843"/>
      <c r="F148" s="843"/>
      <c r="G148" s="843"/>
      <c r="H148" s="846"/>
      <c r="I148" s="846"/>
      <c r="J148" s="846"/>
      <c r="K148" s="847"/>
      <c r="L148" s="848"/>
      <c r="M148" s="843"/>
      <c r="N148" s="843"/>
      <c r="O148" s="843"/>
      <c r="P148" s="843"/>
      <c r="Q148" s="843"/>
      <c r="R148" s="843"/>
      <c r="S148" s="843"/>
      <c r="T148" s="843"/>
      <c r="U148" s="843"/>
      <c r="V148" s="843"/>
      <c r="W148" s="843"/>
      <c r="X148" s="843"/>
      <c r="Y148" s="843"/>
      <c r="Z148" s="888" t="s">
        <v>1779</v>
      </c>
      <c r="AA148" s="889" t="s">
        <v>877</v>
      </c>
      <c r="AB148" s="890">
        <v>28220</v>
      </c>
      <c r="AC148" s="866">
        <f t="shared" ca="1" si="0"/>
        <v>49</v>
      </c>
      <c r="AD148" s="891" t="s">
        <v>879</v>
      </c>
      <c r="AE148" s="892" t="s">
        <v>870</v>
      </c>
      <c r="AF148" s="933"/>
      <c r="AG148" s="933"/>
      <c r="AH148" s="882" t="s">
        <v>3886</v>
      </c>
      <c r="AI148" s="858" t="s">
        <v>376</v>
      </c>
      <c r="AJ148" s="883">
        <v>45962</v>
      </c>
      <c r="AK148" s="883">
        <v>46081</v>
      </c>
      <c r="AL148" s="858" t="s">
        <v>7404</v>
      </c>
    </row>
    <row r="149" spans="1:38" ht="15.75" customHeight="1">
      <c r="A149" s="843"/>
      <c r="B149" s="844"/>
      <c r="C149" s="845"/>
      <c r="D149" s="843"/>
      <c r="E149" s="843"/>
      <c r="F149" s="843"/>
      <c r="G149" s="843"/>
      <c r="H149" s="846"/>
      <c r="I149" s="846"/>
      <c r="J149" s="846"/>
      <c r="K149" s="847"/>
      <c r="L149" s="848"/>
      <c r="M149" s="843"/>
      <c r="N149" s="843"/>
      <c r="O149" s="843"/>
      <c r="P149" s="843"/>
      <c r="Q149" s="843"/>
      <c r="R149" s="843"/>
      <c r="S149" s="843"/>
      <c r="T149" s="843"/>
      <c r="U149" s="843"/>
      <c r="V149" s="843"/>
      <c r="W149" s="843"/>
      <c r="X149" s="843"/>
      <c r="Y149" s="843"/>
      <c r="Z149" s="1009" t="s">
        <v>1781</v>
      </c>
      <c r="AA149" s="1010" t="s">
        <v>883</v>
      </c>
      <c r="AB149" s="897">
        <v>33727</v>
      </c>
      <c r="AC149" s="866">
        <f t="shared" ca="1" si="0"/>
        <v>34</v>
      </c>
      <c r="AD149" s="898" t="s">
        <v>884</v>
      </c>
      <c r="AE149" s="1011" t="s">
        <v>870</v>
      </c>
      <c r="AF149" s="1012"/>
      <c r="AG149" s="1012"/>
      <c r="AH149" s="882" t="s">
        <v>7368</v>
      </c>
      <c r="AI149" s="858" t="s">
        <v>592</v>
      </c>
      <c r="AJ149" s="883">
        <v>44718</v>
      </c>
      <c r="AK149" s="883" t="s">
        <v>7355</v>
      </c>
      <c r="AL149" s="858" t="s">
        <v>7428</v>
      </c>
    </row>
    <row r="150" spans="1:38" ht="15.75" customHeight="1">
      <c r="A150" s="843"/>
      <c r="B150" s="844"/>
      <c r="C150" s="845"/>
      <c r="D150" s="843"/>
      <c r="E150" s="843"/>
      <c r="F150" s="843"/>
      <c r="G150" s="843"/>
      <c r="H150" s="846"/>
      <c r="I150" s="846"/>
      <c r="J150" s="846"/>
      <c r="K150" s="847"/>
      <c r="L150" s="848"/>
      <c r="M150" s="843"/>
      <c r="N150" s="843"/>
      <c r="O150" s="843"/>
      <c r="P150" s="843"/>
      <c r="Q150" s="843"/>
      <c r="R150" s="843"/>
      <c r="S150" s="843"/>
      <c r="T150" s="843"/>
      <c r="U150" s="843"/>
      <c r="V150" s="843"/>
      <c r="W150" s="843"/>
      <c r="X150" s="843"/>
      <c r="Y150" s="843"/>
      <c r="Z150" s="1009" t="s">
        <v>1776</v>
      </c>
      <c r="AA150" s="1010" t="s">
        <v>887</v>
      </c>
      <c r="AB150" s="897">
        <v>32977</v>
      </c>
      <c r="AC150" s="866">
        <f t="shared" ca="1" si="0"/>
        <v>36</v>
      </c>
      <c r="AD150" s="898" t="s">
        <v>888</v>
      </c>
      <c r="AE150" s="1011" t="s">
        <v>870</v>
      </c>
      <c r="AF150" s="1012"/>
      <c r="AG150" s="1012"/>
      <c r="AH150" s="882" t="s">
        <v>105</v>
      </c>
      <c r="AI150" s="858" t="s">
        <v>6879</v>
      </c>
      <c r="AJ150" s="883">
        <v>44536</v>
      </c>
      <c r="AK150" s="883" t="s">
        <v>7355</v>
      </c>
      <c r="AL150" s="858" t="s">
        <v>7428</v>
      </c>
    </row>
    <row r="151" spans="1:38" ht="15.75" customHeight="1">
      <c r="A151" s="843"/>
      <c r="B151" s="844"/>
      <c r="C151" s="845"/>
      <c r="D151" s="843"/>
      <c r="E151" s="843"/>
      <c r="F151" s="843"/>
      <c r="G151" s="843"/>
      <c r="H151" s="846"/>
      <c r="I151" s="846"/>
      <c r="J151" s="846"/>
      <c r="K151" s="847"/>
      <c r="L151" s="848"/>
      <c r="M151" s="843"/>
      <c r="N151" s="843"/>
      <c r="O151" s="843"/>
      <c r="P151" s="843"/>
      <c r="Q151" s="843"/>
      <c r="R151" s="843"/>
      <c r="S151" s="843"/>
      <c r="T151" s="843"/>
      <c r="U151" s="843"/>
      <c r="V151" s="843"/>
      <c r="W151" s="843"/>
      <c r="X151" s="843"/>
      <c r="Y151" s="843"/>
      <c r="Z151" s="952" t="s">
        <v>3644</v>
      </c>
      <c r="AA151" s="1013" t="s">
        <v>2423</v>
      </c>
      <c r="AB151" s="936">
        <v>37412</v>
      </c>
      <c r="AC151" s="866">
        <f t="shared" ca="1" si="0"/>
        <v>24</v>
      </c>
      <c r="AD151" s="937" t="s">
        <v>2425</v>
      </c>
      <c r="AE151" s="1011" t="s">
        <v>870</v>
      </c>
      <c r="AF151" s="1012"/>
      <c r="AG151" s="1012"/>
      <c r="AH151" s="882" t="s">
        <v>7180</v>
      </c>
      <c r="AI151" s="858" t="s">
        <v>7401</v>
      </c>
      <c r="AJ151" s="883">
        <v>44928</v>
      </c>
      <c r="AK151" s="883">
        <v>46173</v>
      </c>
      <c r="AL151" s="858" t="s">
        <v>7400</v>
      </c>
    </row>
    <row r="152" spans="1:38" ht="15.75" customHeight="1">
      <c r="A152" s="843"/>
      <c r="B152" s="844"/>
      <c r="C152" s="845"/>
      <c r="D152" s="843"/>
      <c r="E152" s="843"/>
      <c r="F152" s="843"/>
      <c r="G152" s="843"/>
      <c r="H152" s="846"/>
      <c r="I152" s="846"/>
      <c r="J152" s="846"/>
      <c r="K152" s="847"/>
      <c r="L152" s="848"/>
      <c r="M152" s="843"/>
      <c r="N152" s="843"/>
      <c r="O152" s="843"/>
      <c r="P152" s="843"/>
      <c r="Q152" s="843"/>
      <c r="R152" s="843"/>
      <c r="S152" s="843"/>
      <c r="T152" s="843"/>
      <c r="U152" s="843"/>
      <c r="V152" s="843"/>
      <c r="W152" s="843"/>
      <c r="X152" s="843"/>
      <c r="Y152" s="843"/>
      <c r="Z152" s="952" t="s">
        <v>3637</v>
      </c>
      <c r="AA152" s="1013" t="s">
        <v>2427</v>
      </c>
      <c r="AB152" s="936">
        <v>36140</v>
      </c>
      <c r="AC152" s="866">
        <f t="shared" ca="1" si="0"/>
        <v>27</v>
      </c>
      <c r="AD152" s="937" t="s">
        <v>2428</v>
      </c>
      <c r="AE152" s="1011" t="s">
        <v>870</v>
      </c>
      <c r="AF152" s="1012"/>
      <c r="AG152" s="1012"/>
      <c r="AH152" s="882" t="s">
        <v>7181</v>
      </c>
      <c r="AI152" s="858" t="s">
        <v>376</v>
      </c>
      <c r="AJ152" s="883">
        <v>44958</v>
      </c>
      <c r="AK152" s="883">
        <v>46173</v>
      </c>
      <c r="AL152" s="858" t="s">
        <v>7400</v>
      </c>
    </row>
    <row r="153" spans="1:38" ht="15.75" customHeight="1">
      <c r="A153" s="843"/>
      <c r="B153" s="844"/>
      <c r="C153" s="845"/>
      <c r="D153" s="843"/>
      <c r="E153" s="843"/>
      <c r="F153" s="843"/>
      <c r="G153" s="843"/>
      <c r="H153" s="846"/>
      <c r="I153" s="846"/>
      <c r="J153" s="846"/>
      <c r="K153" s="847"/>
      <c r="L153" s="848"/>
      <c r="M153" s="843"/>
      <c r="N153" s="843"/>
      <c r="O153" s="843"/>
      <c r="P153" s="843"/>
      <c r="Q153" s="843"/>
      <c r="R153" s="843"/>
      <c r="S153" s="843"/>
      <c r="T153" s="843"/>
      <c r="U153" s="843"/>
      <c r="V153" s="843"/>
      <c r="W153" s="843"/>
      <c r="X153" s="843"/>
      <c r="Y153" s="843"/>
      <c r="Z153" s="952" t="s">
        <v>3627</v>
      </c>
      <c r="AA153" s="1013" t="s">
        <v>2431</v>
      </c>
      <c r="AB153" s="936">
        <v>33700</v>
      </c>
      <c r="AC153" s="866">
        <f t="shared" ca="1" si="0"/>
        <v>34</v>
      </c>
      <c r="AD153" s="937" t="s">
        <v>2432</v>
      </c>
      <c r="AE153" s="1011" t="s">
        <v>870</v>
      </c>
      <c r="AF153" s="1012"/>
      <c r="AG153" s="1012"/>
      <c r="AH153" s="882" t="s">
        <v>4652</v>
      </c>
      <c r="AI153" s="858" t="s">
        <v>376</v>
      </c>
      <c r="AJ153" s="883">
        <v>44986</v>
      </c>
      <c r="AK153" s="883">
        <v>46203</v>
      </c>
      <c r="AL153" s="858" t="s">
        <v>7400</v>
      </c>
    </row>
    <row r="154" spans="1:38" ht="15.75" customHeight="1">
      <c r="A154" s="843"/>
      <c r="B154" s="844"/>
      <c r="C154" s="845"/>
      <c r="D154" s="843"/>
      <c r="E154" s="843"/>
      <c r="F154" s="843"/>
      <c r="G154" s="843"/>
      <c r="H154" s="846"/>
      <c r="I154" s="846"/>
      <c r="J154" s="846"/>
      <c r="K154" s="847"/>
      <c r="L154" s="848"/>
      <c r="M154" s="843"/>
      <c r="N154" s="843"/>
      <c r="O154" s="843"/>
      <c r="P154" s="843"/>
      <c r="Q154" s="843"/>
      <c r="R154" s="843"/>
      <c r="S154" s="843"/>
      <c r="T154" s="843"/>
      <c r="U154" s="843"/>
      <c r="V154" s="843"/>
      <c r="W154" s="843"/>
      <c r="X154" s="843"/>
      <c r="Y154" s="843"/>
      <c r="Z154" s="1014" t="s">
        <v>1783</v>
      </c>
      <c r="AA154" s="1015"/>
      <c r="AB154" s="1016"/>
      <c r="AC154" s="866">
        <f t="shared" ca="1" si="0"/>
        <v>126</v>
      </c>
      <c r="AD154" s="1017"/>
      <c r="AE154" s="1018"/>
      <c r="AF154" s="1018"/>
      <c r="AG154" s="1018"/>
      <c r="AH154" s="882" t="s">
        <v>3565</v>
      </c>
      <c r="AI154" s="858" t="s">
        <v>376</v>
      </c>
      <c r="AJ154" s="883">
        <v>45887</v>
      </c>
      <c r="AK154" s="883">
        <v>46142</v>
      </c>
      <c r="AL154" s="858" t="s">
        <v>7402</v>
      </c>
    </row>
    <row r="155" spans="1:38" ht="15.75" customHeight="1">
      <c r="A155" s="843"/>
      <c r="B155" s="844"/>
      <c r="C155" s="845"/>
      <c r="D155" s="843"/>
      <c r="E155" s="843"/>
      <c r="F155" s="843"/>
      <c r="G155" s="843"/>
      <c r="H155" s="846"/>
      <c r="I155" s="846"/>
      <c r="J155" s="846"/>
      <c r="K155" s="847"/>
      <c r="L155" s="848"/>
      <c r="M155" s="843"/>
      <c r="N155" s="843"/>
      <c r="O155" s="843"/>
      <c r="P155" s="843"/>
      <c r="Q155" s="843"/>
      <c r="R155" s="843"/>
      <c r="S155" s="843"/>
      <c r="T155" s="843"/>
      <c r="U155" s="843"/>
      <c r="V155" s="843"/>
      <c r="W155" s="843"/>
      <c r="X155" s="843"/>
      <c r="Y155" s="843"/>
      <c r="Z155" s="1019"/>
      <c r="AA155" s="1020"/>
      <c r="AB155" s="1021"/>
      <c r="AC155" s="866">
        <f t="shared" ca="1" si="0"/>
        <v>126</v>
      </c>
      <c r="AD155" s="1022"/>
      <c r="AE155" s="611"/>
      <c r="AF155" s="611"/>
      <c r="AG155" s="611"/>
      <c r="AH155" s="882" t="s">
        <v>7443</v>
      </c>
      <c r="AI155" s="858" t="s">
        <v>376</v>
      </c>
      <c r="AJ155" s="883">
        <v>45895</v>
      </c>
      <c r="AK155" s="883">
        <v>46142</v>
      </c>
      <c r="AL155" s="858" t="s">
        <v>7402</v>
      </c>
    </row>
    <row r="156" spans="1:38" ht="15.75" customHeight="1">
      <c r="A156" s="843"/>
      <c r="B156" s="844"/>
      <c r="C156" s="845"/>
      <c r="D156" s="843"/>
      <c r="E156" s="843"/>
      <c r="F156" s="843"/>
      <c r="G156" s="843"/>
      <c r="H156" s="846"/>
      <c r="I156" s="846"/>
      <c r="J156" s="846"/>
      <c r="K156" s="847"/>
      <c r="L156" s="848"/>
      <c r="M156" s="843"/>
      <c r="N156" s="843"/>
      <c r="O156" s="843"/>
      <c r="P156" s="843"/>
      <c r="Q156" s="843"/>
      <c r="R156" s="843"/>
      <c r="S156" s="843"/>
      <c r="T156" s="843"/>
      <c r="U156" s="843"/>
      <c r="V156" s="843"/>
      <c r="W156" s="843"/>
      <c r="X156" s="843"/>
      <c r="Y156" s="843"/>
      <c r="Z156" s="888" t="s">
        <v>1789</v>
      </c>
      <c r="AA156" s="889" t="s">
        <v>904</v>
      </c>
      <c r="AB156" s="890">
        <v>30526</v>
      </c>
      <c r="AC156" s="866">
        <f t="shared" ca="1" si="0"/>
        <v>43</v>
      </c>
      <c r="AD156" s="891" t="s">
        <v>905</v>
      </c>
      <c r="AE156" s="892" t="s">
        <v>903</v>
      </c>
      <c r="AF156" s="933"/>
      <c r="AG156" s="933"/>
      <c r="AH156" s="882" t="s">
        <v>3649</v>
      </c>
      <c r="AI156" s="858" t="s">
        <v>376</v>
      </c>
      <c r="AJ156" s="883">
        <v>45901</v>
      </c>
      <c r="AK156" s="883">
        <v>46142</v>
      </c>
      <c r="AL156" s="858" t="s">
        <v>7402</v>
      </c>
    </row>
    <row r="157" spans="1:38" ht="15.75" customHeight="1">
      <c r="A157" s="843"/>
      <c r="B157" s="844"/>
      <c r="C157" s="845"/>
      <c r="D157" s="843"/>
      <c r="E157" s="843"/>
      <c r="F157" s="843"/>
      <c r="G157" s="843"/>
      <c r="H157" s="846"/>
      <c r="I157" s="846"/>
      <c r="J157" s="846"/>
      <c r="K157" s="847"/>
      <c r="L157" s="848"/>
      <c r="M157" s="843"/>
      <c r="N157" s="843"/>
      <c r="O157" s="843"/>
      <c r="P157" s="843"/>
      <c r="Q157" s="843"/>
      <c r="R157" s="843"/>
      <c r="S157" s="843"/>
      <c r="T157" s="843"/>
      <c r="U157" s="843"/>
      <c r="V157" s="843"/>
      <c r="W157" s="843"/>
      <c r="X157" s="843"/>
      <c r="Y157" s="843"/>
      <c r="Z157" s="1023" t="s">
        <v>1819</v>
      </c>
      <c r="AA157" s="1024" t="s">
        <v>916</v>
      </c>
      <c r="AB157" s="1025">
        <v>30268</v>
      </c>
      <c r="AC157" s="866">
        <f t="shared" ca="1" si="0"/>
        <v>43</v>
      </c>
      <c r="AD157" s="1026" t="s">
        <v>918</v>
      </c>
      <c r="AE157" s="1027" t="s">
        <v>910</v>
      </c>
      <c r="AF157" s="1028"/>
      <c r="AG157" s="1028"/>
      <c r="AH157" s="882" t="s">
        <v>3661</v>
      </c>
      <c r="AI157" s="858" t="s">
        <v>376</v>
      </c>
      <c r="AJ157" s="883">
        <v>45903</v>
      </c>
      <c r="AK157" s="883">
        <v>46142</v>
      </c>
      <c r="AL157" s="858" t="s">
        <v>7402</v>
      </c>
    </row>
    <row r="158" spans="1:38" ht="15.75" customHeight="1">
      <c r="A158" s="843"/>
      <c r="B158" s="844"/>
      <c r="C158" s="845"/>
      <c r="D158" s="843"/>
      <c r="E158" s="843"/>
      <c r="F158" s="843"/>
      <c r="G158" s="843"/>
      <c r="H158" s="846"/>
      <c r="I158" s="846"/>
      <c r="J158" s="846"/>
      <c r="K158" s="847"/>
      <c r="L158" s="848"/>
      <c r="M158" s="843"/>
      <c r="N158" s="843"/>
      <c r="O158" s="843"/>
      <c r="P158" s="843"/>
      <c r="Q158" s="843"/>
      <c r="R158" s="843"/>
      <c r="S158" s="843"/>
      <c r="T158" s="843"/>
      <c r="U158" s="843"/>
      <c r="V158" s="843"/>
      <c r="W158" s="843"/>
      <c r="X158" s="843"/>
      <c r="Y158" s="843"/>
      <c r="Z158" s="1023" t="s">
        <v>1794</v>
      </c>
      <c r="AA158" s="1024" t="s">
        <v>923</v>
      </c>
      <c r="AB158" s="1025">
        <v>31591</v>
      </c>
      <c r="AC158" s="866">
        <f t="shared" ca="1" si="0"/>
        <v>40</v>
      </c>
      <c r="AD158" s="1026" t="s">
        <v>924</v>
      </c>
      <c r="AE158" s="1027" t="s">
        <v>922</v>
      </c>
      <c r="AF158" s="1028"/>
      <c r="AG158" s="1028"/>
      <c r="AH158" s="882" t="s">
        <v>3786</v>
      </c>
      <c r="AI158" s="894" t="s">
        <v>246</v>
      </c>
      <c r="AJ158" s="883">
        <v>45915</v>
      </c>
      <c r="AK158" s="883">
        <v>46173</v>
      </c>
      <c r="AL158" s="858" t="s">
        <v>7404</v>
      </c>
    </row>
    <row r="159" spans="1:38" ht="15.75" customHeight="1">
      <c r="A159" s="843"/>
      <c r="B159" s="844"/>
      <c r="C159" s="845"/>
      <c r="D159" s="843"/>
      <c r="E159" s="843"/>
      <c r="F159" s="843"/>
      <c r="G159" s="843"/>
      <c r="H159" s="846"/>
      <c r="I159" s="846"/>
      <c r="J159" s="846"/>
      <c r="K159" s="847"/>
      <c r="L159" s="848"/>
      <c r="M159" s="843"/>
      <c r="N159" s="843"/>
      <c r="O159" s="843"/>
      <c r="P159" s="843"/>
      <c r="Q159" s="843"/>
      <c r="R159" s="843"/>
      <c r="S159" s="843"/>
      <c r="T159" s="843"/>
      <c r="U159" s="843"/>
      <c r="V159" s="843"/>
      <c r="W159" s="843"/>
      <c r="X159" s="843"/>
      <c r="Y159" s="843"/>
      <c r="Z159" s="1023" t="s">
        <v>1798</v>
      </c>
      <c r="AA159" s="1024" t="s">
        <v>931</v>
      </c>
      <c r="AB159" s="1025">
        <v>34400</v>
      </c>
      <c r="AC159" s="866">
        <f t="shared" ca="1" si="0"/>
        <v>32</v>
      </c>
      <c r="AD159" s="1026" t="s">
        <v>933</v>
      </c>
      <c r="AE159" s="1027" t="s">
        <v>910</v>
      </c>
      <c r="AF159" s="1028"/>
      <c r="AG159" s="1028"/>
      <c r="AH159" s="882" t="s">
        <v>4174</v>
      </c>
      <c r="AI159" s="858" t="s">
        <v>376</v>
      </c>
      <c r="AJ159" s="883">
        <v>46027</v>
      </c>
      <c r="AK159" s="883">
        <v>46142</v>
      </c>
      <c r="AL159" s="858" t="s">
        <v>7404</v>
      </c>
    </row>
    <row r="160" spans="1:38" ht="15.75" customHeight="1">
      <c r="A160" s="843"/>
      <c r="B160" s="844"/>
      <c r="C160" s="845"/>
      <c r="D160" s="843"/>
      <c r="E160" s="843"/>
      <c r="F160" s="843"/>
      <c r="G160" s="843"/>
      <c r="H160" s="846"/>
      <c r="I160" s="846"/>
      <c r="J160" s="846"/>
      <c r="K160" s="847"/>
      <c r="L160" s="848"/>
      <c r="M160" s="843"/>
      <c r="N160" s="843"/>
      <c r="O160" s="843"/>
      <c r="P160" s="843"/>
      <c r="Q160" s="843"/>
      <c r="R160" s="843"/>
      <c r="S160" s="843"/>
      <c r="T160" s="843"/>
      <c r="U160" s="843"/>
      <c r="V160" s="843"/>
      <c r="W160" s="843"/>
      <c r="X160" s="843"/>
      <c r="Y160" s="843"/>
      <c r="Z160" s="895" t="s">
        <v>32</v>
      </c>
      <c r="AA160" s="896" t="s">
        <v>911</v>
      </c>
      <c r="AB160" s="897">
        <v>33216</v>
      </c>
      <c r="AC160" s="866">
        <f t="shared" ca="1" si="0"/>
        <v>35</v>
      </c>
      <c r="AD160" s="898" t="s">
        <v>912</v>
      </c>
      <c r="AE160" s="1027" t="s">
        <v>910</v>
      </c>
      <c r="AF160" s="1028"/>
      <c r="AG160" s="1028"/>
      <c r="AH160" s="882" t="s">
        <v>1974</v>
      </c>
      <c r="AI160" s="858" t="s">
        <v>6879</v>
      </c>
      <c r="AJ160" s="883">
        <v>44888</v>
      </c>
      <c r="AK160" s="883">
        <v>46173</v>
      </c>
      <c r="AL160" s="858" t="s">
        <v>7400</v>
      </c>
    </row>
    <row r="161" spans="1:38" ht="15.75" customHeight="1">
      <c r="A161" s="843"/>
      <c r="B161" s="844"/>
      <c r="C161" s="845"/>
      <c r="D161" s="843"/>
      <c r="E161" s="843"/>
      <c r="F161" s="843"/>
      <c r="G161" s="843"/>
      <c r="H161" s="846"/>
      <c r="I161" s="846"/>
      <c r="J161" s="846"/>
      <c r="K161" s="847"/>
      <c r="L161" s="848"/>
      <c r="M161" s="843"/>
      <c r="N161" s="843"/>
      <c r="O161" s="843"/>
      <c r="P161" s="843"/>
      <c r="Q161" s="843"/>
      <c r="R161" s="843"/>
      <c r="S161" s="843"/>
      <c r="T161" s="843"/>
      <c r="U161" s="843"/>
      <c r="V161" s="843"/>
      <c r="W161" s="843"/>
      <c r="X161" s="843"/>
      <c r="Y161" s="843"/>
      <c r="Z161" s="1023" t="s">
        <v>3863</v>
      </c>
      <c r="AA161" s="1024" t="s">
        <v>3864</v>
      </c>
      <c r="AB161" s="1025">
        <v>31787</v>
      </c>
      <c r="AC161" s="866">
        <f t="shared" ca="1" si="0"/>
        <v>39</v>
      </c>
      <c r="AD161" s="1026" t="s">
        <v>3866</v>
      </c>
      <c r="AE161" s="1027" t="s">
        <v>910</v>
      </c>
      <c r="AF161" s="1028"/>
      <c r="AG161" s="1028"/>
      <c r="AH161" s="882" t="s">
        <v>110</v>
      </c>
      <c r="AI161" s="858" t="s">
        <v>6879</v>
      </c>
      <c r="AJ161" s="883">
        <v>44410</v>
      </c>
      <c r="AK161" s="883" t="s">
        <v>7370</v>
      </c>
      <c r="AL161" s="858" t="s">
        <v>7447</v>
      </c>
    </row>
    <row r="162" spans="1:38" ht="15.75" customHeight="1">
      <c r="A162" s="843"/>
      <c r="B162" s="844"/>
      <c r="C162" s="845"/>
      <c r="D162" s="843"/>
      <c r="E162" s="843"/>
      <c r="F162" s="843"/>
      <c r="G162" s="843"/>
      <c r="H162" s="846"/>
      <c r="I162" s="846"/>
      <c r="J162" s="846"/>
      <c r="K162" s="847"/>
      <c r="L162" s="848"/>
      <c r="M162" s="843"/>
      <c r="N162" s="843"/>
      <c r="O162" s="843"/>
      <c r="P162" s="843"/>
      <c r="Q162" s="843"/>
      <c r="R162" s="843"/>
      <c r="S162" s="843"/>
      <c r="T162" s="843"/>
      <c r="U162" s="843"/>
      <c r="V162" s="843"/>
      <c r="W162" s="843"/>
      <c r="X162" s="843"/>
      <c r="Y162" s="843"/>
      <c r="Z162" s="895" t="s">
        <v>1804</v>
      </c>
      <c r="AA162" s="896" t="s">
        <v>938</v>
      </c>
      <c r="AB162" s="897">
        <v>33792</v>
      </c>
      <c r="AC162" s="866">
        <f t="shared" ca="1" si="0"/>
        <v>34</v>
      </c>
      <c r="AD162" s="898" t="s">
        <v>939</v>
      </c>
      <c r="AE162" s="1027" t="s">
        <v>910</v>
      </c>
      <c r="AF162" s="1028"/>
      <c r="AG162" s="1028"/>
      <c r="AH162" s="882" t="s">
        <v>112</v>
      </c>
      <c r="AI162" s="858" t="s">
        <v>6879</v>
      </c>
      <c r="AJ162" s="883">
        <v>44480</v>
      </c>
      <c r="AK162" s="883" t="s">
        <v>7267</v>
      </c>
      <c r="AL162" s="858" t="s">
        <v>7400</v>
      </c>
    </row>
    <row r="163" spans="1:38" ht="15.75" customHeight="1">
      <c r="A163" s="843"/>
      <c r="B163" s="844"/>
      <c r="C163" s="845"/>
      <c r="D163" s="843"/>
      <c r="E163" s="843"/>
      <c r="F163" s="843"/>
      <c r="G163" s="843"/>
      <c r="H163" s="846"/>
      <c r="I163" s="846"/>
      <c r="J163" s="846"/>
      <c r="K163" s="847"/>
      <c r="L163" s="848"/>
      <c r="M163" s="843"/>
      <c r="N163" s="843"/>
      <c r="O163" s="843"/>
      <c r="P163" s="843"/>
      <c r="Q163" s="843"/>
      <c r="R163" s="843"/>
      <c r="S163" s="843"/>
      <c r="T163" s="843"/>
      <c r="U163" s="843"/>
      <c r="V163" s="843"/>
      <c r="W163" s="843"/>
      <c r="X163" s="843"/>
      <c r="Y163" s="843"/>
      <c r="Z163" s="1023" t="s">
        <v>3872</v>
      </c>
      <c r="AA163" s="1024" t="s">
        <v>3873</v>
      </c>
      <c r="AB163" s="1025">
        <v>28971</v>
      </c>
      <c r="AC163" s="866">
        <f t="shared" ca="1" si="0"/>
        <v>47</v>
      </c>
      <c r="AD163" s="1026" t="s">
        <v>3875</v>
      </c>
      <c r="AE163" s="1027" t="s">
        <v>910</v>
      </c>
      <c r="AF163" s="1028"/>
      <c r="AG163" s="1028"/>
      <c r="AH163" s="882" t="s">
        <v>108</v>
      </c>
      <c r="AI163" s="858" t="s">
        <v>6879</v>
      </c>
      <c r="AJ163" s="883">
        <v>45761</v>
      </c>
      <c r="AK163" s="883">
        <v>46142</v>
      </c>
      <c r="AL163" s="858" t="s">
        <v>7406</v>
      </c>
    </row>
    <row r="164" spans="1:38" ht="15.75" customHeight="1">
      <c r="A164" s="843"/>
      <c r="B164" s="844"/>
      <c r="C164" s="845"/>
      <c r="D164" s="843"/>
      <c r="E164" s="843"/>
      <c r="F164" s="843"/>
      <c r="G164" s="843"/>
      <c r="H164" s="846"/>
      <c r="I164" s="846"/>
      <c r="J164" s="846"/>
      <c r="K164" s="847"/>
      <c r="L164" s="848"/>
      <c r="M164" s="843"/>
      <c r="N164" s="843"/>
      <c r="O164" s="843"/>
      <c r="P164" s="843"/>
      <c r="Q164" s="843"/>
      <c r="R164" s="843"/>
      <c r="S164" s="843"/>
      <c r="T164" s="843"/>
      <c r="U164" s="843"/>
      <c r="V164" s="843"/>
      <c r="W164" s="843"/>
      <c r="X164" s="843"/>
      <c r="Y164" s="843"/>
      <c r="Z164" s="1023" t="s">
        <v>1807</v>
      </c>
      <c r="AA164" s="1024" t="s">
        <v>953</v>
      </c>
      <c r="AB164" s="1025">
        <v>31242</v>
      </c>
      <c r="AC164" s="866">
        <f t="shared" ca="1" si="0"/>
        <v>41</v>
      </c>
      <c r="AD164" s="1026" t="s">
        <v>955</v>
      </c>
      <c r="AE164" s="1027" t="s">
        <v>910</v>
      </c>
      <c r="AF164" s="1028"/>
      <c r="AG164" s="1028"/>
      <c r="AH164" s="882" t="s">
        <v>7280</v>
      </c>
      <c r="AI164" s="858" t="s">
        <v>7401</v>
      </c>
      <c r="AJ164" s="883">
        <v>46024</v>
      </c>
      <c r="AK164" s="883">
        <v>46142</v>
      </c>
      <c r="AL164" s="858" t="s">
        <v>7404</v>
      </c>
    </row>
    <row r="165" spans="1:38" ht="15.75" customHeight="1">
      <c r="A165" s="843"/>
      <c r="B165" s="844"/>
      <c r="C165" s="845"/>
      <c r="D165" s="843"/>
      <c r="E165" s="843"/>
      <c r="F165" s="843"/>
      <c r="G165" s="843"/>
      <c r="H165" s="846"/>
      <c r="I165" s="846"/>
      <c r="J165" s="846"/>
      <c r="K165" s="847"/>
      <c r="L165" s="848"/>
      <c r="M165" s="843"/>
      <c r="N165" s="843"/>
      <c r="O165" s="843"/>
      <c r="P165" s="843"/>
      <c r="Q165" s="843"/>
      <c r="R165" s="843"/>
      <c r="S165" s="843"/>
      <c r="T165" s="843"/>
      <c r="U165" s="843"/>
      <c r="V165" s="843"/>
      <c r="W165" s="843"/>
      <c r="X165" s="843"/>
      <c r="Y165" s="843"/>
      <c r="Z165" s="1023" t="s">
        <v>1810</v>
      </c>
      <c r="AA165" s="1024" t="s">
        <v>959</v>
      </c>
      <c r="AB165" s="1025">
        <v>37848</v>
      </c>
      <c r="AC165" s="866">
        <f t="shared" ca="1" si="0"/>
        <v>23</v>
      </c>
      <c r="AD165" s="1026" t="s">
        <v>961</v>
      </c>
      <c r="AE165" s="1027" t="s">
        <v>958</v>
      </c>
      <c r="AF165" s="1028"/>
      <c r="AG165" s="1028"/>
      <c r="AH165" s="882" t="s">
        <v>3790</v>
      </c>
      <c r="AI165" s="858" t="s">
        <v>376</v>
      </c>
      <c r="AJ165" s="883">
        <v>45915</v>
      </c>
      <c r="AK165" s="883">
        <v>46173</v>
      </c>
      <c r="AL165" s="858" t="s">
        <v>7402</v>
      </c>
    </row>
    <row r="166" spans="1:38" ht="15.75" customHeight="1">
      <c r="A166" s="843"/>
      <c r="B166" s="844"/>
      <c r="C166" s="845"/>
      <c r="D166" s="843"/>
      <c r="E166" s="843"/>
      <c r="F166" s="843"/>
      <c r="G166" s="843"/>
      <c r="H166" s="846"/>
      <c r="I166" s="846"/>
      <c r="J166" s="846"/>
      <c r="K166" s="847"/>
      <c r="L166" s="848"/>
      <c r="M166" s="843"/>
      <c r="N166" s="843"/>
      <c r="O166" s="843"/>
      <c r="P166" s="843"/>
      <c r="Q166" s="843"/>
      <c r="R166" s="843"/>
      <c r="S166" s="843"/>
      <c r="T166" s="843"/>
      <c r="U166" s="843"/>
      <c r="V166" s="843"/>
      <c r="W166" s="843"/>
      <c r="X166" s="843"/>
      <c r="Y166" s="843"/>
      <c r="Z166" s="895" t="s">
        <v>1813</v>
      </c>
      <c r="AA166" s="896" t="s">
        <v>965</v>
      </c>
      <c r="AB166" s="897">
        <v>33887</v>
      </c>
      <c r="AC166" s="866">
        <f t="shared" ca="1" si="0"/>
        <v>33</v>
      </c>
      <c r="AD166" s="898" t="s">
        <v>967</v>
      </c>
      <c r="AE166" s="1027" t="s">
        <v>910</v>
      </c>
      <c r="AF166" s="1028"/>
      <c r="AG166" s="1028"/>
      <c r="AH166" s="882" t="s">
        <v>3802</v>
      </c>
      <c r="AI166" s="858" t="s">
        <v>376</v>
      </c>
      <c r="AJ166" s="883">
        <v>45922</v>
      </c>
      <c r="AK166" s="883">
        <v>46173</v>
      </c>
      <c r="AL166" s="858" t="s">
        <v>7402</v>
      </c>
    </row>
    <row r="167" spans="1:38" ht="15.75" customHeight="1">
      <c r="A167" s="843"/>
      <c r="B167" s="844"/>
      <c r="C167" s="845"/>
      <c r="D167" s="843"/>
      <c r="E167" s="843"/>
      <c r="F167" s="843"/>
      <c r="G167" s="843"/>
      <c r="H167" s="846"/>
      <c r="I167" s="846"/>
      <c r="J167" s="846"/>
      <c r="K167" s="847"/>
      <c r="L167" s="848"/>
      <c r="M167" s="843"/>
      <c r="N167" s="843"/>
      <c r="O167" s="843"/>
      <c r="P167" s="843"/>
      <c r="Q167" s="843"/>
      <c r="R167" s="843"/>
      <c r="S167" s="843"/>
      <c r="T167" s="843"/>
      <c r="U167" s="843"/>
      <c r="V167" s="843"/>
      <c r="W167" s="843"/>
      <c r="X167" s="843"/>
      <c r="Y167" s="843"/>
      <c r="Z167" s="895" t="s">
        <v>1816</v>
      </c>
      <c r="AA167" s="896" t="s">
        <v>970</v>
      </c>
      <c r="AB167" s="897">
        <v>35941</v>
      </c>
      <c r="AC167" s="866">
        <f t="shared" ca="1" si="0"/>
        <v>28</v>
      </c>
      <c r="AD167" s="898" t="s">
        <v>971</v>
      </c>
      <c r="AE167" s="1027" t="s">
        <v>910</v>
      </c>
      <c r="AF167" s="1028"/>
      <c r="AG167" s="1028"/>
      <c r="AH167" s="882" t="s">
        <v>3837</v>
      </c>
      <c r="AI167" s="858" t="s">
        <v>376</v>
      </c>
      <c r="AJ167" s="883">
        <v>45922</v>
      </c>
      <c r="AK167" s="883">
        <v>46173</v>
      </c>
      <c r="AL167" s="858" t="s">
        <v>7402</v>
      </c>
    </row>
    <row r="168" spans="1:38" ht="15.75" customHeight="1">
      <c r="A168" s="843"/>
      <c r="B168" s="844"/>
      <c r="C168" s="845"/>
      <c r="D168" s="843"/>
      <c r="E168" s="843"/>
      <c r="F168" s="843"/>
      <c r="G168" s="843"/>
      <c r="H168" s="846"/>
      <c r="I168" s="846"/>
      <c r="J168" s="846"/>
      <c r="K168" s="847"/>
      <c r="L168" s="848"/>
      <c r="M168" s="843"/>
      <c r="N168" s="843"/>
      <c r="O168" s="843"/>
      <c r="P168" s="843"/>
      <c r="Q168" s="843"/>
      <c r="R168" s="843"/>
      <c r="S168" s="843"/>
      <c r="T168" s="843"/>
      <c r="U168" s="843"/>
      <c r="V168" s="843"/>
      <c r="W168" s="843"/>
      <c r="X168" s="843"/>
      <c r="Y168" s="843"/>
      <c r="Z168" s="983"/>
      <c r="AA168" s="963"/>
      <c r="AB168" s="942"/>
      <c r="AC168" s="866">
        <f t="shared" ca="1" si="0"/>
        <v>126</v>
      </c>
      <c r="AD168" s="943"/>
      <c r="AE168" s="1028"/>
      <c r="AF168" s="1028"/>
      <c r="AG168" s="1028"/>
      <c r="AH168" s="882" t="s">
        <v>3861</v>
      </c>
      <c r="AI168" s="858" t="s">
        <v>376</v>
      </c>
      <c r="AJ168" s="883">
        <v>45933</v>
      </c>
      <c r="AK168" s="883">
        <v>46173</v>
      </c>
      <c r="AL168" s="858" t="s">
        <v>7402</v>
      </c>
    </row>
    <row r="169" spans="1:38" ht="15.75" customHeight="1">
      <c r="A169" s="843"/>
      <c r="B169" s="844"/>
      <c r="C169" s="845"/>
      <c r="D169" s="843"/>
      <c r="E169" s="843"/>
      <c r="F169" s="843"/>
      <c r="G169" s="843"/>
      <c r="H169" s="846"/>
      <c r="I169" s="846"/>
      <c r="J169" s="846"/>
      <c r="K169" s="847"/>
      <c r="L169" s="848"/>
      <c r="M169" s="843"/>
      <c r="N169" s="843"/>
      <c r="O169" s="843"/>
      <c r="P169" s="843"/>
      <c r="Q169" s="843"/>
      <c r="R169" s="843"/>
      <c r="S169" s="843"/>
      <c r="T169" s="843"/>
      <c r="U169" s="843"/>
      <c r="V169" s="843"/>
      <c r="W169" s="843"/>
      <c r="X169" s="843"/>
      <c r="Y169" s="843"/>
      <c r="Z169" s="916"/>
      <c r="AA169" s="917"/>
      <c r="AB169" s="918"/>
      <c r="AC169" s="866">
        <f t="shared" ca="1" si="0"/>
        <v>126</v>
      </c>
      <c r="AD169" s="919"/>
      <c r="AE169" s="920"/>
      <c r="AF169" s="921"/>
      <c r="AG169" s="921"/>
      <c r="AH169" s="882" t="s">
        <v>3892</v>
      </c>
      <c r="AI169" s="858" t="s">
        <v>376</v>
      </c>
      <c r="AJ169" s="883">
        <v>45968</v>
      </c>
      <c r="AK169" s="883">
        <v>46112</v>
      </c>
      <c r="AL169" s="858" t="s">
        <v>7402</v>
      </c>
    </row>
    <row r="170" spans="1:38" ht="15.75" customHeight="1">
      <c r="A170" s="843"/>
      <c r="B170" s="844"/>
      <c r="C170" s="845"/>
      <c r="D170" s="843"/>
      <c r="E170" s="843"/>
      <c r="F170" s="843"/>
      <c r="G170" s="843"/>
      <c r="H170" s="846"/>
      <c r="I170" s="846"/>
      <c r="J170" s="846"/>
      <c r="K170" s="847"/>
      <c r="L170" s="848"/>
      <c r="M170" s="843"/>
      <c r="N170" s="843"/>
      <c r="O170" s="843"/>
      <c r="P170" s="843"/>
      <c r="Q170" s="843"/>
      <c r="R170" s="843"/>
      <c r="S170" s="843"/>
      <c r="T170" s="843"/>
      <c r="U170" s="843"/>
      <c r="V170" s="843"/>
      <c r="W170" s="843"/>
      <c r="X170" s="843"/>
      <c r="Y170" s="843"/>
      <c r="Z170" s="895" t="s">
        <v>57</v>
      </c>
      <c r="AA170" s="896" t="s">
        <v>978</v>
      </c>
      <c r="AB170" s="897">
        <v>35343</v>
      </c>
      <c r="AC170" s="866">
        <f t="shared" ca="1" si="0"/>
        <v>29</v>
      </c>
      <c r="AD170" s="898" t="s">
        <v>980</v>
      </c>
      <c r="AE170" s="899" t="s">
        <v>977</v>
      </c>
      <c r="AF170" s="970"/>
      <c r="AG170" s="970"/>
      <c r="AH170" s="1029" t="s">
        <v>4200</v>
      </c>
      <c r="AI170" s="858" t="s">
        <v>376</v>
      </c>
      <c r="AJ170" s="883">
        <v>46055</v>
      </c>
      <c r="AK170" s="883">
        <v>46173</v>
      </c>
      <c r="AL170" s="858" t="s">
        <v>7404</v>
      </c>
    </row>
    <row r="171" spans="1:38" ht="15.75" customHeight="1">
      <c r="A171" s="843"/>
      <c r="B171" s="844"/>
      <c r="C171" s="845"/>
      <c r="D171" s="843"/>
      <c r="E171" s="843"/>
      <c r="F171" s="843"/>
      <c r="G171" s="843"/>
      <c r="H171" s="846"/>
      <c r="I171" s="846"/>
      <c r="J171" s="846"/>
      <c r="K171" s="847"/>
      <c r="L171" s="848"/>
      <c r="M171" s="843"/>
      <c r="N171" s="843"/>
      <c r="O171" s="843"/>
      <c r="P171" s="843"/>
      <c r="Q171" s="843"/>
      <c r="R171" s="843"/>
      <c r="S171" s="843"/>
      <c r="T171" s="843"/>
      <c r="U171" s="843"/>
      <c r="V171" s="843"/>
      <c r="W171" s="843"/>
      <c r="X171" s="843"/>
      <c r="Y171" s="843"/>
      <c r="Z171" s="1030" t="s">
        <v>7372</v>
      </c>
      <c r="AA171" s="1031" t="s">
        <v>7373</v>
      </c>
      <c r="AB171" s="1032">
        <v>36120</v>
      </c>
      <c r="AC171" s="866">
        <f t="shared" ca="1" si="0"/>
        <v>27</v>
      </c>
      <c r="AD171" s="1033" t="s">
        <v>7374</v>
      </c>
      <c r="AE171" s="1034" t="s">
        <v>7375</v>
      </c>
      <c r="AF171" s="970"/>
      <c r="AG171" s="970"/>
      <c r="AH171" s="1029" t="s">
        <v>4203</v>
      </c>
      <c r="AI171" s="858" t="s">
        <v>376</v>
      </c>
      <c r="AJ171" s="883">
        <v>46076</v>
      </c>
      <c r="AK171" s="883" t="s">
        <v>7376</v>
      </c>
      <c r="AL171" s="858" t="s">
        <v>7404</v>
      </c>
    </row>
    <row r="172" spans="1:38" ht="15.75" customHeight="1">
      <c r="A172" s="843"/>
      <c r="B172" s="844"/>
      <c r="C172" s="845"/>
      <c r="D172" s="843"/>
      <c r="E172" s="843"/>
      <c r="F172" s="843"/>
      <c r="G172" s="843"/>
      <c r="H172" s="846"/>
      <c r="I172" s="846"/>
      <c r="J172" s="846"/>
      <c r="K172" s="847"/>
      <c r="L172" s="848"/>
      <c r="M172" s="843"/>
      <c r="N172" s="843"/>
      <c r="O172" s="843"/>
      <c r="P172" s="843"/>
      <c r="Q172" s="843"/>
      <c r="R172" s="843"/>
      <c r="S172" s="843"/>
      <c r="T172" s="843"/>
      <c r="U172" s="843"/>
      <c r="V172" s="843"/>
      <c r="W172" s="843"/>
      <c r="X172" s="843"/>
      <c r="Y172" s="843"/>
      <c r="Z172" s="925" t="s">
        <v>37</v>
      </c>
      <c r="AA172" s="926" t="s">
        <v>990</v>
      </c>
      <c r="AB172" s="879">
        <v>32915</v>
      </c>
      <c r="AC172" s="866">
        <f t="shared" ca="1" si="0"/>
        <v>36</v>
      </c>
      <c r="AD172" s="880" t="s">
        <v>992</v>
      </c>
      <c r="AE172" s="927" t="s">
        <v>983</v>
      </c>
      <c r="AF172" s="616"/>
      <c r="AG172" s="616"/>
      <c r="AH172" s="882" t="s">
        <v>7183</v>
      </c>
      <c r="AI172" s="858" t="s">
        <v>376</v>
      </c>
      <c r="AJ172" s="883">
        <v>44942</v>
      </c>
      <c r="AK172" s="883">
        <v>46173</v>
      </c>
      <c r="AL172" s="858" t="s">
        <v>7400</v>
      </c>
    </row>
    <row r="173" spans="1:38" ht="15.75" customHeight="1">
      <c r="A173" s="843"/>
      <c r="B173" s="844"/>
      <c r="C173" s="845"/>
      <c r="D173" s="843"/>
      <c r="E173" s="843"/>
      <c r="F173" s="843"/>
      <c r="G173" s="843"/>
      <c r="H173" s="846"/>
      <c r="I173" s="846"/>
      <c r="J173" s="846"/>
      <c r="K173" s="847"/>
      <c r="L173" s="848"/>
      <c r="M173" s="843"/>
      <c r="N173" s="843"/>
      <c r="O173" s="843"/>
      <c r="P173" s="843"/>
      <c r="Q173" s="843"/>
      <c r="R173" s="843"/>
      <c r="S173" s="843"/>
      <c r="T173" s="843"/>
      <c r="U173" s="843"/>
      <c r="V173" s="843"/>
      <c r="W173" s="843"/>
      <c r="X173" s="843"/>
      <c r="Y173" s="843"/>
      <c r="Z173" s="952" t="s">
        <v>7315</v>
      </c>
      <c r="AA173" s="953" t="s">
        <v>1011</v>
      </c>
      <c r="AB173" s="897">
        <v>34369</v>
      </c>
      <c r="AC173" s="866">
        <f t="shared" ca="1" si="0"/>
        <v>32</v>
      </c>
      <c r="AD173" s="898" t="s">
        <v>1012</v>
      </c>
      <c r="AE173" s="899" t="s">
        <v>995</v>
      </c>
      <c r="AF173" s="970"/>
      <c r="AG173" s="970"/>
      <c r="AH173" s="882" t="s">
        <v>7184</v>
      </c>
      <c r="AI173" s="858" t="s">
        <v>376</v>
      </c>
      <c r="AJ173" s="883">
        <v>44942</v>
      </c>
      <c r="AK173" s="883">
        <v>46173</v>
      </c>
      <c r="AL173" s="858" t="s">
        <v>7400</v>
      </c>
    </row>
    <row r="174" spans="1:38" ht="15.75" customHeight="1">
      <c r="A174" s="843"/>
      <c r="B174" s="844"/>
      <c r="C174" s="845"/>
      <c r="D174" s="843"/>
      <c r="E174" s="843"/>
      <c r="F174" s="843"/>
      <c r="G174" s="843"/>
      <c r="H174" s="846"/>
      <c r="I174" s="846"/>
      <c r="J174" s="846"/>
      <c r="K174" s="847"/>
      <c r="L174" s="848"/>
      <c r="M174" s="843"/>
      <c r="N174" s="843"/>
      <c r="O174" s="843"/>
      <c r="P174" s="843"/>
      <c r="Q174" s="843"/>
      <c r="R174" s="843"/>
      <c r="S174" s="843"/>
      <c r="T174" s="843"/>
      <c r="U174" s="843"/>
      <c r="V174" s="843"/>
      <c r="W174" s="843"/>
      <c r="X174" s="843"/>
      <c r="Y174" s="843"/>
      <c r="Z174" s="952" t="s">
        <v>43</v>
      </c>
      <c r="AA174" s="953" t="s">
        <v>996</v>
      </c>
      <c r="AB174" s="897">
        <v>34400</v>
      </c>
      <c r="AC174" s="866">
        <f t="shared" ca="1" si="0"/>
        <v>32</v>
      </c>
      <c r="AD174" s="898" t="s">
        <v>998</v>
      </c>
      <c r="AE174" s="899" t="s">
        <v>995</v>
      </c>
      <c r="AF174" s="970"/>
      <c r="AG174" s="970"/>
      <c r="AH174" s="882" t="s">
        <v>7377</v>
      </c>
      <c r="AI174" s="858" t="s">
        <v>376</v>
      </c>
      <c r="AJ174" s="883">
        <v>45048</v>
      </c>
      <c r="AK174" s="883" t="s">
        <v>7370</v>
      </c>
      <c r="AL174" s="858" t="s">
        <v>7400</v>
      </c>
    </row>
    <row r="175" spans="1:38" ht="15.75" customHeight="1">
      <c r="A175" s="843"/>
      <c r="B175" s="844"/>
      <c r="C175" s="845"/>
      <c r="D175" s="843"/>
      <c r="E175" s="843"/>
      <c r="F175" s="843"/>
      <c r="G175" s="843"/>
      <c r="H175" s="846"/>
      <c r="I175" s="846"/>
      <c r="J175" s="846"/>
      <c r="K175" s="847"/>
      <c r="L175" s="848"/>
      <c r="M175" s="843"/>
      <c r="N175" s="843"/>
      <c r="O175" s="843"/>
      <c r="P175" s="843"/>
      <c r="Q175" s="843"/>
      <c r="R175" s="843"/>
      <c r="S175" s="843"/>
      <c r="T175" s="843"/>
      <c r="U175" s="843"/>
      <c r="V175" s="843"/>
      <c r="W175" s="843"/>
      <c r="X175" s="843"/>
      <c r="Y175" s="843"/>
      <c r="Z175" s="952" t="s">
        <v>4084</v>
      </c>
      <c r="AA175" s="981" t="s">
        <v>1366</v>
      </c>
      <c r="AB175" s="897">
        <v>34521</v>
      </c>
      <c r="AC175" s="866">
        <f t="shared" ca="1" si="0"/>
        <v>32</v>
      </c>
      <c r="AD175" s="898" t="s">
        <v>1372</v>
      </c>
      <c r="AE175" s="899" t="s">
        <v>1040</v>
      </c>
      <c r="AF175" s="970"/>
      <c r="AG175" s="970"/>
      <c r="AH175" s="882" t="s">
        <v>7378</v>
      </c>
      <c r="AI175" s="858" t="s">
        <v>376</v>
      </c>
      <c r="AJ175" s="883">
        <v>45048</v>
      </c>
      <c r="AK175" s="883" t="s">
        <v>7370</v>
      </c>
      <c r="AL175" s="858" t="s">
        <v>7400</v>
      </c>
    </row>
    <row r="176" spans="1:38" ht="15.75" customHeight="1">
      <c r="A176" s="843"/>
      <c r="B176" s="844"/>
      <c r="C176" s="845"/>
      <c r="D176" s="843"/>
      <c r="E176" s="843"/>
      <c r="F176" s="843"/>
      <c r="G176" s="843"/>
      <c r="H176" s="846"/>
      <c r="I176" s="846"/>
      <c r="J176" s="846"/>
      <c r="K176" s="847"/>
      <c r="L176" s="848"/>
      <c r="M176" s="843"/>
      <c r="N176" s="843"/>
      <c r="O176" s="843"/>
      <c r="P176" s="843"/>
      <c r="Q176" s="843"/>
      <c r="R176" s="843"/>
      <c r="S176" s="843"/>
      <c r="T176" s="843"/>
      <c r="U176" s="843"/>
      <c r="V176" s="843"/>
      <c r="W176" s="843"/>
      <c r="X176" s="843"/>
      <c r="Y176" s="843"/>
      <c r="Z176" s="1035" t="s">
        <v>4092</v>
      </c>
      <c r="AA176" s="1036" t="s">
        <v>4093</v>
      </c>
      <c r="AB176" s="996">
        <v>38636</v>
      </c>
      <c r="AC176" s="866">
        <f t="shared" ca="1" si="0"/>
        <v>20</v>
      </c>
      <c r="AD176" s="997" t="s">
        <v>7379</v>
      </c>
      <c r="AE176" s="998" t="s">
        <v>1040</v>
      </c>
      <c r="AF176" s="970"/>
      <c r="AG176" s="970"/>
      <c r="AH176" s="882" t="s">
        <v>7380</v>
      </c>
      <c r="AI176" s="894" t="s">
        <v>246</v>
      </c>
      <c r="AJ176" s="883">
        <v>45048</v>
      </c>
      <c r="AK176" s="883" t="s">
        <v>7370</v>
      </c>
      <c r="AL176" s="858" t="s">
        <v>7400</v>
      </c>
    </row>
    <row r="177" spans="1:38" ht="15.75" customHeight="1">
      <c r="A177" s="843"/>
      <c r="B177" s="844"/>
      <c r="C177" s="845"/>
      <c r="D177" s="843"/>
      <c r="E177" s="843"/>
      <c r="F177" s="843"/>
      <c r="G177" s="843"/>
      <c r="H177" s="846"/>
      <c r="I177" s="846"/>
      <c r="J177" s="846"/>
      <c r="K177" s="847"/>
      <c r="L177" s="848"/>
      <c r="M177" s="843"/>
      <c r="N177" s="843"/>
      <c r="O177" s="843"/>
      <c r="P177" s="843"/>
      <c r="Q177" s="843"/>
      <c r="R177" s="843"/>
      <c r="S177" s="843"/>
      <c r="T177" s="843"/>
      <c r="U177" s="843"/>
      <c r="V177" s="843"/>
      <c r="W177" s="843"/>
      <c r="X177" s="843"/>
      <c r="Y177" s="843"/>
      <c r="Z177" s="1037"/>
      <c r="AA177" s="985"/>
      <c r="AB177" s="1016"/>
      <c r="AC177" s="866">
        <f t="shared" ca="1" si="0"/>
        <v>126</v>
      </c>
      <c r="AD177" s="1017"/>
      <c r="AE177" s="1038"/>
      <c r="AF177" s="970"/>
      <c r="AG177" s="970"/>
      <c r="AH177" s="882" t="s">
        <v>7381</v>
      </c>
      <c r="AI177" s="858" t="s">
        <v>7401</v>
      </c>
      <c r="AJ177" s="883">
        <v>45604</v>
      </c>
      <c r="AK177" s="883">
        <v>46356</v>
      </c>
      <c r="AL177" s="858" t="s">
        <v>7400</v>
      </c>
    </row>
    <row r="178" spans="1:38" ht="15.75" customHeight="1">
      <c r="A178" s="843"/>
      <c r="B178" s="844"/>
      <c r="C178" s="845"/>
      <c r="D178" s="843"/>
      <c r="E178" s="843"/>
      <c r="F178" s="843"/>
      <c r="G178" s="843"/>
      <c r="H178" s="846"/>
      <c r="I178" s="846"/>
      <c r="J178" s="846"/>
      <c r="K178" s="847"/>
      <c r="L178" s="848"/>
      <c r="M178" s="843"/>
      <c r="N178" s="843"/>
      <c r="O178" s="843"/>
      <c r="P178" s="843"/>
      <c r="Q178" s="843"/>
      <c r="R178" s="843"/>
      <c r="S178" s="843"/>
      <c r="T178" s="843"/>
      <c r="U178" s="843"/>
      <c r="V178" s="843"/>
      <c r="W178" s="843"/>
      <c r="X178" s="843"/>
      <c r="Y178" s="843"/>
      <c r="Z178" s="976"/>
      <c r="AA178" s="977"/>
      <c r="AB178" s="978"/>
      <c r="AC178" s="866">
        <f t="shared" ca="1" si="0"/>
        <v>126</v>
      </c>
      <c r="AD178" s="979"/>
      <c r="AE178" s="980"/>
      <c r="AF178" s="616"/>
      <c r="AG178" s="616"/>
      <c r="AH178" s="882" t="s">
        <v>3554</v>
      </c>
      <c r="AI178" s="858" t="s">
        <v>376</v>
      </c>
      <c r="AJ178" s="883">
        <v>45887</v>
      </c>
      <c r="AK178" s="883">
        <v>46142</v>
      </c>
      <c r="AL178" s="858" t="s">
        <v>7402</v>
      </c>
    </row>
    <row r="179" spans="1:38" ht="15.75" customHeight="1">
      <c r="A179" s="843"/>
      <c r="B179" s="844"/>
      <c r="C179" s="845"/>
      <c r="D179" s="843"/>
      <c r="E179" s="843"/>
      <c r="F179" s="843"/>
      <c r="G179" s="843"/>
      <c r="H179" s="846"/>
      <c r="I179" s="846"/>
      <c r="J179" s="846"/>
      <c r="K179" s="847"/>
      <c r="L179" s="848"/>
      <c r="M179" s="843"/>
      <c r="N179" s="843"/>
      <c r="O179" s="843"/>
      <c r="P179" s="843"/>
      <c r="Q179" s="843"/>
      <c r="R179" s="843"/>
      <c r="S179" s="843"/>
      <c r="T179" s="843"/>
      <c r="U179" s="843"/>
      <c r="V179" s="843"/>
      <c r="W179" s="843"/>
      <c r="X179" s="843"/>
      <c r="Y179" s="843"/>
      <c r="Z179" s="888" t="s">
        <v>64</v>
      </c>
      <c r="AA179" s="1039" t="s">
        <v>1063</v>
      </c>
      <c r="AB179" s="890">
        <v>32534</v>
      </c>
      <c r="AC179" s="866">
        <f t="shared" ca="1" si="0"/>
        <v>37</v>
      </c>
      <c r="AD179" s="891" t="s">
        <v>1065</v>
      </c>
      <c r="AE179" s="892" t="s">
        <v>1062</v>
      </c>
      <c r="AF179" s="893"/>
      <c r="AG179" s="893"/>
      <c r="AH179" s="882" t="s">
        <v>3670</v>
      </c>
      <c r="AI179" s="858" t="s">
        <v>376</v>
      </c>
      <c r="AJ179" s="883">
        <v>45901</v>
      </c>
      <c r="AK179" s="883">
        <v>46142</v>
      </c>
      <c r="AL179" s="858" t="s">
        <v>7402</v>
      </c>
    </row>
    <row r="180" spans="1:38" ht="15.75" customHeight="1">
      <c r="A180" s="843"/>
      <c r="B180" s="844"/>
      <c r="C180" s="845"/>
      <c r="D180" s="843"/>
      <c r="E180" s="843"/>
      <c r="F180" s="843"/>
      <c r="G180" s="843"/>
      <c r="H180" s="846"/>
      <c r="I180" s="846"/>
      <c r="J180" s="846"/>
      <c r="K180" s="847"/>
      <c r="L180" s="848"/>
      <c r="M180" s="843"/>
      <c r="N180" s="843"/>
      <c r="O180" s="843"/>
      <c r="P180" s="843"/>
      <c r="Q180" s="843"/>
      <c r="R180" s="843"/>
      <c r="S180" s="843"/>
      <c r="T180" s="843"/>
      <c r="U180" s="843"/>
      <c r="V180" s="843"/>
      <c r="W180" s="843"/>
      <c r="X180" s="843"/>
      <c r="Y180" s="843"/>
      <c r="Z180" s="958" t="s">
        <v>7330</v>
      </c>
      <c r="AA180" s="1040" t="s">
        <v>1070</v>
      </c>
      <c r="AB180" s="964">
        <v>35990</v>
      </c>
      <c r="AC180" s="866">
        <f t="shared" ca="1" si="0"/>
        <v>28</v>
      </c>
      <c r="AD180" s="965" t="s">
        <v>1072</v>
      </c>
      <c r="AE180" s="899" t="s">
        <v>1069</v>
      </c>
      <c r="AF180" s="900"/>
      <c r="AG180" s="900"/>
      <c r="AH180" s="882" t="s">
        <v>4221</v>
      </c>
      <c r="AI180" s="858" t="s">
        <v>376</v>
      </c>
      <c r="AJ180" s="883">
        <v>46027</v>
      </c>
      <c r="AK180" s="883">
        <v>46142</v>
      </c>
      <c r="AL180" s="858" t="s">
        <v>7402</v>
      </c>
    </row>
    <row r="181" spans="1:38" ht="15.75" customHeight="1">
      <c r="A181" s="843"/>
      <c r="B181" s="844"/>
      <c r="C181" s="845"/>
      <c r="D181" s="843"/>
      <c r="E181" s="843"/>
      <c r="F181" s="843"/>
      <c r="G181" s="843"/>
      <c r="H181" s="846"/>
      <c r="I181" s="846"/>
      <c r="J181" s="846"/>
      <c r="K181" s="847"/>
      <c r="L181" s="848"/>
      <c r="M181" s="843"/>
      <c r="N181" s="843"/>
      <c r="O181" s="843"/>
      <c r="P181" s="843"/>
      <c r="Q181" s="843"/>
      <c r="R181" s="843"/>
      <c r="S181" s="843"/>
      <c r="T181" s="843"/>
      <c r="U181" s="843"/>
      <c r="V181" s="843"/>
      <c r="W181" s="843"/>
      <c r="X181" s="843"/>
      <c r="Y181" s="843"/>
      <c r="Z181" s="952" t="s">
        <v>3694</v>
      </c>
      <c r="AA181" s="953" t="s">
        <v>1077</v>
      </c>
      <c r="AB181" s="897">
        <v>31763</v>
      </c>
      <c r="AC181" s="866">
        <f t="shared" ca="1" si="0"/>
        <v>39</v>
      </c>
      <c r="AD181" s="898" t="s">
        <v>1078</v>
      </c>
      <c r="AE181" s="899" t="s">
        <v>1069</v>
      </c>
      <c r="AF181" s="900"/>
      <c r="AG181" s="900"/>
      <c r="AH181" s="843"/>
      <c r="AI181" s="843"/>
      <c r="AJ181" s="843"/>
      <c r="AK181" s="843"/>
      <c r="AL181" s="843"/>
    </row>
    <row r="182" spans="1:38" ht="15.75" customHeight="1">
      <c r="A182" s="843"/>
      <c r="B182" s="844"/>
      <c r="C182" s="845"/>
      <c r="D182" s="843"/>
      <c r="E182" s="843"/>
      <c r="F182" s="843"/>
      <c r="G182" s="843"/>
      <c r="H182" s="846"/>
      <c r="I182" s="846"/>
      <c r="J182" s="846"/>
      <c r="K182" s="847"/>
      <c r="L182" s="848"/>
      <c r="M182" s="843"/>
      <c r="N182" s="843"/>
      <c r="O182" s="843"/>
      <c r="P182" s="843"/>
      <c r="Q182" s="843"/>
      <c r="R182" s="843"/>
      <c r="S182" s="843"/>
      <c r="T182" s="843"/>
      <c r="U182" s="843"/>
      <c r="V182" s="843"/>
      <c r="W182" s="843"/>
      <c r="X182" s="843"/>
      <c r="Y182" s="843"/>
      <c r="Z182" s="952" t="s">
        <v>3703</v>
      </c>
      <c r="AA182" s="953" t="s">
        <v>1081</v>
      </c>
      <c r="AB182" s="897">
        <v>32236</v>
      </c>
      <c r="AC182" s="866">
        <f t="shared" ca="1" si="0"/>
        <v>38</v>
      </c>
      <c r="AD182" s="898" t="s">
        <v>1083</v>
      </c>
      <c r="AE182" s="899" t="s">
        <v>1069</v>
      </c>
      <c r="AF182" s="900"/>
      <c r="AG182" s="900"/>
      <c r="AH182" s="843"/>
      <c r="AI182" s="843"/>
      <c r="AJ182" s="843"/>
      <c r="AK182" s="843"/>
      <c r="AL182" s="843"/>
    </row>
    <row r="183" spans="1:38" ht="15.75" customHeight="1">
      <c r="A183" s="843"/>
      <c r="B183" s="844"/>
      <c r="C183" s="845"/>
      <c r="D183" s="843"/>
      <c r="E183" s="843"/>
      <c r="F183" s="843"/>
      <c r="G183" s="843"/>
      <c r="H183" s="846"/>
      <c r="I183" s="846"/>
      <c r="J183" s="846"/>
      <c r="K183" s="847"/>
      <c r="L183" s="848"/>
      <c r="M183" s="843"/>
      <c r="N183" s="843"/>
      <c r="O183" s="843"/>
      <c r="P183" s="843"/>
      <c r="Q183" s="843"/>
      <c r="R183" s="843"/>
      <c r="S183" s="843"/>
      <c r="T183" s="843"/>
      <c r="U183" s="843"/>
      <c r="V183" s="843"/>
      <c r="W183" s="843"/>
      <c r="X183" s="843"/>
      <c r="Y183" s="843"/>
      <c r="Z183" s="952" t="s">
        <v>3711</v>
      </c>
      <c r="AA183" s="953" t="s">
        <v>2516</v>
      </c>
      <c r="AB183" s="897">
        <v>32794</v>
      </c>
      <c r="AC183" s="866">
        <f t="shared" ca="1" si="0"/>
        <v>36</v>
      </c>
      <c r="AD183" s="898" t="s">
        <v>1078</v>
      </c>
      <c r="AE183" s="899" t="s">
        <v>2515</v>
      </c>
      <c r="AF183" s="900"/>
      <c r="AG183" s="900"/>
      <c r="AH183" s="843"/>
      <c r="AI183" s="843"/>
      <c r="AJ183" s="843"/>
      <c r="AK183" s="843"/>
      <c r="AL183" s="843"/>
    </row>
    <row r="184" spans="1:38" ht="15.75" customHeight="1">
      <c r="A184" s="843"/>
      <c r="B184" s="844"/>
      <c r="C184" s="845"/>
      <c r="D184" s="843"/>
      <c r="E184" s="843"/>
      <c r="F184" s="843"/>
      <c r="G184" s="843"/>
      <c r="H184" s="846"/>
      <c r="I184" s="846"/>
      <c r="J184" s="846"/>
      <c r="K184" s="847"/>
      <c r="L184" s="848"/>
      <c r="M184" s="843"/>
      <c r="N184" s="843"/>
      <c r="O184" s="843"/>
      <c r="P184" s="843"/>
      <c r="Q184" s="843"/>
      <c r="R184" s="843"/>
      <c r="S184" s="843"/>
      <c r="T184" s="843"/>
      <c r="U184" s="843"/>
      <c r="V184" s="843"/>
      <c r="W184" s="843"/>
      <c r="X184" s="843"/>
      <c r="Y184" s="843"/>
      <c r="Z184" s="983"/>
      <c r="AA184" s="963"/>
      <c r="AB184" s="942"/>
      <c r="AC184" s="866">
        <f t="shared" ca="1" si="0"/>
        <v>126</v>
      </c>
      <c r="AD184" s="943"/>
      <c r="AE184" s="900"/>
      <c r="AF184" s="900"/>
      <c r="AG184" s="900"/>
      <c r="AH184" s="843"/>
      <c r="AI184" s="843"/>
      <c r="AJ184" s="843"/>
      <c r="AK184" s="843"/>
      <c r="AL184" s="843"/>
    </row>
    <row r="185" spans="1:38" ht="15.75" customHeight="1">
      <c r="A185" s="843"/>
      <c r="B185" s="844"/>
      <c r="C185" s="845"/>
      <c r="D185" s="843"/>
      <c r="E185" s="843"/>
      <c r="F185" s="843"/>
      <c r="G185" s="843"/>
      <c r="H185" s="846"/>
      <c r="I185" s="846"/>
      <c r="J185" s="846"/>
      <c r="K185" s="847"/>
      <c r="L185" s="848"/>
      <c r="M185" s="843"/>
      <c r="N185" s="843"/>
      <c r="O185" s="843"/>
      <c r="P185" s="843"/>
      <c r="Q185" s="843"/>
      <c r="R185" s="843"/>
      <c r="S185" s="843"/>
      <c r="T185" s="843"/>
      <c r="U185" s="843"/>
      <c r="V185" s="843"/>
      <c r="W185" s="843"/>
      <c r="X185" s="843"/>
      <c r="Y185" s="843"/>
      <c r="Z185" s="1019"/>
      <c r="AA185" s="977"/>
      <c r="AB185" s="1021"/>
      <c r="AC185" s="866">
        <f t="shared" ca="1" si="0"/>
        <v>126</v>
      </c>
      <c r="AD185" s="1022"/>
      <c r="AE185" s="611"/>
      <c r="AF185" s="616"/>
      <c r="AG185" s="616"/>
      <c r="AH185" s="843"/>
      <c r="AI185" s="843"/>
      <c r="AJ185" s="843"/>
      <c r="AK185" s="843"/>
      <c r="AL185" s="843"/>
    </row>
    <row r="186" spans="1:38" ht="15.75" customHeight="1">
      <c r="A186" s="843"/>
      <c r="B186" s="844"/>
      <c r="C186" s="845"/>
      <c r="D186" s="843"/>
      <c r="E186" s="843"/>
      <c r="F186" s="843"/>
      <c r="G186" s="843"/>
      <c r="H186" s="846"/>
      <c r="I186" s="846"/>
      <c r="J186" s="846"/>
      <c r="K186" s="847"/>
      <c r="L186" s="848"/>
      <c r="M186" s="843"/>
      <c r="N186" s="843"/>
      <c r="O186" s="843"/>
      <c r="P186" s="843"/>
      <c r="Q186" s="843"/>
      <c r="R186" s="843"/>
      <c r="S186" s="843"/>
      <c r="T186" s="843"/>
      <c r="U186" s="843"/>
      <c r="V186" s="843"/>
      <c r="W186" s="843"/>
      <c r="X186" s="843"/>
      <c r="Y186" s="843"/>
      <c r="Z186" s="888" t="s">
        <v>7382</v>
      </c>
      <c r="AA186" s="1039" t="s">
        <v>1101</v>
      </c>
      <c r="AB186" s="890">
        <v>27996</v>
      </c>
      <c r="AC186" s="866">
        <f t="shared" ca="1" si="0"/>
        <v>50</v>
      </c>
      <c r="AD186" s="891" t="s">
        <v>1103</v>
      </c>
      <c r="AE186" s="892" t="s">
        <v>1087</v>
      </c>
      <c r="AF186" s="933"/>
      <c r="AG186" s="933"/>
      <c r="AH186" s="843"/>
      <c r="AI186" s="843"/>
      <c r="AJ186" s="843"/>
      <c r="AK186" s="843"/>
      <c r="AL186" s="843"/>
    </row>
    <row r="187" spans="1:38" ht="15.75" customHeight="1">
      <c r="A187" s="843"/>
      <c r="B187" s="844"/>
      <c r="C187" s="845"/>
      <c r="D187" s="843"/>
      <c r="E187" s="843"/>
      <c r="F187" s="843"/>
      <c r="G187" s="843"/>
      <c r="H187" s="846"/>
      <c r="I187" s="846"/>
      <c r="J187" s="846"/>
      <c r="K187" s="847"/>
      <c r="L187" s="848"/>
      <c r="M187" s="843"/>
      <c r="N187" s="843"/>
      <c r="O187" s="843"/>
      <c r="P187" s="843"/>
      <c r="Q187" s="843"/>
      <c r="R187" s="843"/>
      <c r="S187" s="843"/>
      <c r="T187" s="843"/>
      <c r="U187" s="843"/>
      <c r="V187" s="843"/>
      <c r="W187" s="843"/>
      <c r="X187" s="843"/>
      <c r="Y187" s="843"/>
      <c r="Z187" s="888" t="s">
        <v>36</v>
      </c>
      <c r="AA187" s="1039" t="s">
        <v>1095</v>
      </c>
      <c r="AB187" s="890">
        <v>30445</v>
      </c>
      <c r="AC187" s="866">
        <f t="shared" ca="1" si="0"/>
        <v>43</v>
      </c>
      <c r="AD187" s="891" t="s">
        <v>1097</v>
      </c>
      <c r="AE187" s="892" t="s">
        <v>1062</v>
      </c>
      <c r="AF187" s="933"/>
      <c r="AG187" s="933"/>
      <c r="AH187" s="843"/>
      <c r="AI187" s="843"/>
      <c r="AJ187" s="843"/>
      <c r="AK187" s="843"/>
      <c r="AL187" s="843"/>
    </row>
    <row r="188" spans="1:38" ht="15.75" customHeight="1">
      <c r="A188" s="843"/>
      <c r="B188" s="844"/>
      <c r="C188" s="845"/>
      <c r="D188" s="843"/>
      <c r="E188" s="843"/>
      <c r="F188" s="843"/>
      <c r="G188" s="843"/>
      <c r="H188" s="846"/>
      <c r="I188" s="846"/>
      <c r="J188" s="846"/>
      <c r="K188" s="847"/>
      <c r="L188" s="848"/>
      <c r="M188" s="843"/>
      <c r="N188" s="843"/>
      <c r="O188" s="843"/>
      <c r="P188" s="843"/>
      <c r="Q188" s="843"/>
      <c r="R188" s="843"/>
      <c r="S188" s="843"/>
      <c r="T188" s="843"/>
      <c r="U188" s="843"/>
      <c r="V188" s="843"/>
      <c r="W188" s="843"/>
      <c r="X188" s="843"/>
      <c r="Y188" s="843"/>
      <c r="Z188" s="888" t="s">
        <v>63</v>
      </c>
      <c r="AA188" s="951" t="s">
        <v>1088</v>
      </c>
      <c r="AB188" s="890">
        <v>30331</v>
      </c>
      <c r="AC188" s="866">
        <f t="shared" ca="1" si="0"/>
        <v>43</v>
      </c>
      <c r="AD188" s="891" t="s">
        <v>1090</v>
      </c>
      <c r="AE188" s="892" t="s">
        <v>1087</v>
      </c>
      <c r="AF188" s="933"/>
      <c r="AG188" s="933"/>
      <c r="AH188" s="843"/>
      <c r="AI188" s="843"/>
      <c r="AJ188" s="843"/>
      <c r="AK188" s="843"/>
      <c r="AL188" s="843"/>
    </row>
    <row r="189" spans="1:38" ht="15.75" customHeight="1">
      <c r="A189" s="843"/>
      <c r="B189" s="844"/>
      <c r="C189" s="845"/>
      <c r="D189" s="843"/>
      <c r="E189" s="843"/>
      <c r="F189" s="843"/>
      <c r="G189" s="843"/>
      <c r="H189" s="846"/>
      <c r="I189" s="846"/>
      <c r="J189" s="846"/>
      <c r="K189" s="847"/>
      <c r="L189" s="848"/>
      <c r="M189" s="843"/>
      <c r="N189" s="843"/>
      <c r="O189" s="843"/>
      <c r="P189" s="843"/>
      <c r="Q189" s="843"/>
      <c r="R189" s="843"/>
      <c r="S189" s="843"/>
      <c r="T189" s="843"/>
      <c r="U189" s="843"/>
      <c r="V189" s="843"/>
      <c r="W189" s="843"/>
      <c r="X189" s="843"/>
      <c r="Y189" s="843"/>
      <c r="Z189" s="888" t="s">
        <v>7384</v>
      </c>
      <c r="AA189" s="951" t="s">
        <v>1107</v>
      </c>
      <c r="AB189" s="890">
        <v>34714</v>
      </c>
      <c r="AC189" s="866">
        <f t="shared" ca="1" si="0"/>
        <v>31</v>
      </c>
      <c r="AD189" s="891" t="s">
        <v>1109</v>
      </c>
      <c r="AE189" s="892" t="s">
        <v>1087</v>
      </c>
      <c r="AF189" s="933"/>
      <c r="AG189" s="933"/>
      <c r="AH189" s="843"/>
      <c r="AI189" s="843"/>
      <c r="AJ189" s="843"/>
      <c r="AK189" s="843"/>
      <c r="AL189" s="843"/>
    </row>
    <row r="190" spans="1:38" ht="15.75" customHeight="1">
      <c r="A190" s="843"/>
      <c r="B190" s="844"/>
      <c r="C190" s="845"/>
      <c r="D190" s="843"/>
      <c r="E190" s="843"/>
      <c r="F190" s="843"/>
      <c r="G190" s="843"/>
      <c r="H190" s="846"/>
      <c r="I190" s="846"/>
      <c r="J190" s="846"/>
      <c r="K190" s="847"/>
      <c r="L190" s="848"/>
      <c r="M190" s="843"/>
      <c r="N190" s="843"/>
      <c r="O190" s="843"/>
      <c r="P190" s="843"/>
      <c r="Q190" s="843"/>
      <c r="R190" s="843"/>
      <c r="S190" s="843"/>
      <c r="T190" s="843"/>
      <c r="U190" s="843"/>
      <c r="V190" s="843"/>
      <c r="W190" s="843"/>
      <c r="X190" s="843"/>
      <c r="Y190" s="843"/>
      <c r="Z190" s="994" t="s">
        <v>7337</v>
      </c>
      <c r="AA190" s="982" t="s">
        <v>1114</v>
      </c>
      <c r="AB190" s="996">
        <v>33363</v>
      </c>
      <c r="AC190" s="866">
        <f t="shared" ca="1" si="0"/>
        <v>35</v>
      </c>
      <c r="AD190" s="997" t="s">
        <v>1115</v>
      </c>
      <c r="AE190" s="998" t="s">
        <v>1087</v>
      </c>
      <c r="AF190" s="970"/>
      <c r="AG190" s="970"/>
      <c r="AH190" s="843"/>
      <c r="AI190" s="843"/>
      <c r="AJ190" s="843"/>
      <c r="AK190" s="843"/>
      <c r="AL190" s="843"/>
    </row>
    <row r="191" spans="1:38" ht="15.75" customHeight="1">
      <c r="A191" s="843"/>
      <c r="B191" s="844"/>
      <c r="C191" s="845"/>
      <c r="D191" s="843"/>
      <c r="E191" s="843"/>
      <c r="F191" s="843"/>
      <c r="G191" s="843"/>
      <c r="H191" s="846"/>
      <c r="I191" s="846"/>
      <c r="J191" s="846"/>
      <c r="K191" s="847"/>
      <c r="L191" s="848"/>
      <c r="M191" s="843"/>
      <c r="N191" s="843"/>
      <c r="O191" s="843"/>
      <c r="P191" s="843"/>
      <c r="Q191" s="843"/>
      <c r="R191" s="843"/>
      <c r="S191" s="843"/>
      <c r="T191" s="843"/>
      <c r="U191" s="843"/>
      <c r="V191" s="843"/>
      <c r="W191" s="843"/>
      <c r="X191" s="843"/>
      <c r="Y191" s="843"/>
      <c r="Z191" s="1037"/>
      <c r="AA191" s="985"/>
      <c r="AB191" s="1016"/>
      <c r="AC191" s="866">
        <f t="shared" ca="1" si="0"/>
        <v>126</v>
      </c>
      <c r="AD191" s="1017"/>
      <c r="AE191" s="1038"/>
      <c r="AF191" s="970"/>
      <c r="AG191" s="970"/>
      <c r="AH191" s="843"/>
      <c r="AI191" s="843"/>
      <c r="AJ191" s="843"/>
      <c r="AK191" s="843"/>
      <c r="AL191" s="843"/>
    </row>
    <row r="192" spans="1:38" ht="15.75" customHeight="1">
      <c r="A192" s="843"/>
      <c r="B192" s="844"/>
      <c r="C192" s="845"/>
      <c r="D192" s="843"/>
      <c r="E192" s="843"/>
      <c r="F192" s="843"/>
      <c r="G192" s="843"/>
      <c r="H192" s="846"/>
      <c r="I192" s="846"/>
      <c r="J192" s="846"/>
      <c r="K192" s="847"/>
      <c r="L192" s="848"/>
      <c r="M192" s="843"/>
      <c r="N192" s="843"/>
      <c r="O192" s="843"/>
      <c r="P192" s="843"/>
      <c r="Q192" s="843"/>
      <c r="R192" s="843"/>
      <c r="S192" s="843"/>
      <c r="T192" s="843"/>
      <c r="U192" s="843"/>
      <c r="V192" s="843"/>
      <c r="W192" s="843"/>
      <c r="X192" s="843"/>
      <c r="Y192" s="843"/>
      <c r="Z192" s="976"/>
      <c r="AA192" s="977"/>
      <c r="AB192" s="978"/>
      <c r="AC192" s="866">
        <f t="shared" ca="1" si="0"/>
        <v>126</v>
      </c>
      <c r="AD192" s="979"/>
      <c r="AE192" s="980"/>
      <c r="AF192" s="616"/>
      <c r="AG192" s="616"/>
      <c r="AH192" s="843"/>
      <c r="AI192" s="843"/>
      <c r="AJ192" s="843"/>
      <c r="AK192" s="843"/>
      <c r="AL192" s="843"/>
    </row>
    <row r="193" spans="1:38" ht="15.75" customHeight="1">
      <c r="A193" s="843"/>
      <c r="B193" s="844"/>
      <c r="C193" s="845"/>
      <c r="D193" s="843"/>
      <c r="E193" s="843"/>
      <c r="F193" s="843"/>
      <c r="G193" s="843"/>
      <c r="H193" s="846"/>
      <c r="I193" s="846"/>
      <c r="J193" s="846"/>
      <c r="K193" s="847"/>
      <c r="L193" s="848"/>
      <c r="M193" s="843"/>
      <c r="N193" s="843"/>
      <c r="O193" s="843"/>
      <c r="P193" s="843"/>
      <c r="Q193" s="843"/>
      <c r="R193" s="843"/>
      <c r="S193" s="843"/>
      <c r="T193" s="843"/>
      <c r="U193" s="843"/>
      <c r="V193" s="843"/>
      <c r="W193" s="843"/>
      <c r="X193" s="843"/>
      <c r="Y193" s="843"/>
      <c r="Z193" s="888" t="s">
        <v>7385</v>
      </c>
      <c r="AA193" s="889" t="s">
        <v>2643</v>
      </c>
      <c r="AB193" s="890">
        <v>31483</v>
      </c>
      <c r="AC193" s="866">
        <f t="shared" ca="1" si="0"/>
        <v>40</v>
      </c>
      <c r="AD193" s="891" t="s">
        <v>2646</v>
      </c>
      <c r="AE193" s="892" t="s">
        <v>100</v>
      </c>
      <c r="AF193" s="933"/>
      <c r="AG193" s="933"/>
      <c r="AH193" s="843"/>
      <c r="AI193" s="843"/>
      <c r="AJ193" s="843"/>
      <c r="AK193" s="843"/>
      <c r="AL193" s="843"/>
    </row>
    <row r="194" spans="1:38" ht="15.75" customHeight="1">
      <c r="A194" s="843"/>
      <c r="B194" s="844"/>
      <c r="C194" s="845"/>
      <c r="D194" s="843"/>
      <c r="E194" s="843"/>
      <c r="F194" s="843"/>
      <c r="G194" s="843"/>
      <c r="H194" s="846"/>
      <c r="I194" s="846"/>
      <c r="J194" s="846"/>
      <c r="K194" s="847"/>
      <c r="L194" s="848"/>
      <c r="M194" s="843"/>
      <c r="N194" s="843"/>
      <c r="O194" s="843"/>
      <c r="P194" s="843"/>
      <c r="Q194" s="843"/>
      <c r="R194" s="843"/>
      <c r="S194" s="843"/>
      <c r="T194" s="843"/>
      <c r="U194" s="843"/>
      <c r="V194" s="843"/>
      <c r="W194" s="843"/>
      <c r="X194" s="843"/>
      <c r="Y194" s="843"/>
      <c r="Z194" s="895" t="s">
        <v>61</v>
      </c>
      <c r="AA194" s="896" t="s">
        <v>1120</v>
      </c>
      <c r="AB194" s="897">
        <v>35954</v>
      </c>
      <c r="AC194" s="866">
        <f t="shared" ca="1" si="0"/>
        <v>28</v>
      </c>
      <c r="AD194" s="898" t="s">
        <v>1121</v>
      </c>
      <c r="AE194" s="899" t="s">
        <v>977</v>
      </c>
      <c r="AF194" s="970"/>
      <c r="AG194" s="970"/>
      <c r="AH194" s="843"/>
      <c r="AI194" s="843"/>
      <c r="AJ194" s="843"/>
      <c r="AK194" s="843"/>
      <c r="AL194" s="843"/>
    </row>
    <row r="195" spans="1:38" ht="15.75" customHeight="1">
      <c r="A195" s="843"/>
      <c r="B195" s="844"/>
      <c r="C195" s="845"/>
      <c r="D195" s="843"/>
      <c r="E195" s="843"/>
      <c r="F195" s="843"/>
      <c r="G195" s="843"/>
      <c r="H195" s="846"/>
      <c r="I195" s="846"/>
      <c r="J195" s="846"/>
      <c r="K195" s="847"/>
      <c r="L195" s="848"/>
      <c r="M195" s="843"/>
      <c r="N195" s="843"/>
      <c r="O195" s="843"/>
      <c r="P195" s="843"/>
      <c r="Q195" s="843"/>
      <c r="R195" s="843"/>
      <c r="S195" s="843"/>
      <c r="T195" s="843"/>
      <c r="U195" s="843"/>
      <c r="V195" s="843"/>
      <c r="W195" s="843"/>
      <c r="X195" s="843"/>
      <c r="Y195" s="843"/>
      <c r="Z195" s="895" t="s">
        <v>62</v>
      </c>
      <c r="AA195" s="896" t="s">
        <v>1159</v>
      </c>
      <c r="AB195" s="897">
        <v>35965</v>
      </c>
      <c r="AC195" s="866">
        <f t="shared" ca="1" si="0"/>
        <v>28</v>
      </c>
      <c r="AD195" s="898" t="s">
        <v>1161</v>
      </c>
      <c r="AE195" s="899" t="s">
        <v>977</v>
      </c>
      <c r="AF195" s="970"/>
      <c r="AG195" s="970"/>
      <c r="AH195" s="843"/>
      <c r="AI195" s="843"/>
      <c r="AJ195" s="843"/>
      <c r="AK195" s="843"/>
      <c r="AL195" s="843"/>
    </row>
    <row r="196" spans="1:38" ht="15.75" customHeight="1">
      <c r="A196" s="843"/>
      <c r="B196" s="844"/>
      <c r="C196" s="845"/>
      <c r="D196" s="843"/>
      <c r="E196" s="843"/>
      <c r="F196" s="843"/>
      <c r="G196" s="843"/>
      <c r="H196" s="846"/>
      <c r="I196" s="846"/>
      <c r="J196" s="846"/>
      <c r="K196" s="847"/>
      <c r="L196" s="848"/>
      <c r="M196" s="843"/>
      <c r="N196" s="843"/>
      <c r="O196" s="843"/>
      <c r="P196" s="843"/>
      <c r="Q196" s="843"/>
      <c r="R196" s="843"/>
      <c r="S196" s="843"/>
      <c r="T196" s="843"/>
      <c r="U196" s="843"/>
      <c r="V196" s="843"/>
      <c r="W196" s="843"/>
      <c r="X196" s="843"/>
      <c r="Y196" s="843"/>
      <c r="Z196" s="895" t="s">
        <v>7341</v>
      </c>
      <c r="AA196" s="896" t="s">
        <v>2580</v>
      </c>
      <c r="AB196" s="897">
        <v>36563</v>
      </c>
      <c r="AC196" s="866">
        <f t="shared" ca="1" si="0"/>
        <v>26</v>
      </c>
      <c r="AD196" s="898" t="s">
        <v>2702</v>
      </c>
      <c r="AE196" s="899" t="s">
        <v>977</v>
      </c>
      <c r="AF196" s="970"/>
      <c r="AG196" s="970"/>
      <c r="AH196" s="843"/>
      <c r="AI196" s="843"/>
      <c r="AJ196" s="843"/>
      <c r="AK196" s="843"/>
      <c r="AL196" s="843"/>
    </row>
    <row r="197" spans="1:38" ht="15.75" customHeight="1">
      <c r="A197" s="843"/>
      <c r="B197" s="844"/>
      <c r="C197" s="845"/>
      <c r="D197" s="843"/>
      <c r="E197" s="843"/>
      <c r="F197" s="843"/>
      <c r="G197" s="843"/>
      <c r="H197" s="846"/>
      <c r="I197" s="846"/>
      <c r="J197" s="846"/>
      <c r="K197" s="847"/>
      <c r="L197" s="848"/>
      <c r="M197" s="843"/>
      <c r="N197" s="843"/>
      <c r="O197" s="843"/>
      <c r="P197" s="843"/>
      <c r="Q197" s="843"/>
      <c r="R197" s="843"/>
      <c r="S197" s="843"/>
      <c r="T197" s="843"/>
      <c r="U197" s="843"/>
      <c r="V197" s="843"/>
      <c r="W197" s="843"/>
      <c r="X197" s="843"/>
      <c r="Y197" s="843"/>
      <c r="Z197" s="952" t="s">
        <v>46</v>
      </c>
      <c r="AA197" s="953" t="s">
        <v>1168</v>
      </c>
      <c r="AB197" s="897">
        <v>33993</v>
      </c>
      <c r="AC197" s="866">
        <f t="shared" ca="1" si="0"/>
        <v>33</v>
      </c>
      <c r="AD197" s="898" t="s">
        <v>1171</v>
      </c>
      <c r="AE197" s="969" t="s">
        <v>977</v>
      </c>
      <c r="AF197" s="970"/>
      <c r="AG197" s="970"/>
      <c r="AH197" s="843"/>
      <c r="AI197" s="843"/>
      <c r="AJ197" s="843"/>
      <c r="AK197" s="843"/>
      <c r="AL197" s="843"/>
    </row>
    <row r="198" spans="1:38" ht="15.75" customHeight="1">
      <c r="A198" s="843"/>
      <c r="B198" s="844"/>
      <c r="C198" s="845"/>
      <c r="D198" s="843"/>
      <c r="E198" s="843"/>
      <c r="F198" s="843"/>
      <c r="G198" s="843"/>
      <c r="H198" s="846"/>
      <c r="I198" s="846"/>
      <c r="J198" s="846"/>
      <c r="K198" s="847"/>
      <c r="L198" s="848"/>
      <c r="M198" s="843"/>
      <c r="N198" s="843"/>
      <c r="O198" s="843"/>
      <c r="P198" s="843"/>
      <c r="Q198" s="843"/>
      <c r="R198" s="843"/>
      <c r="S198" s="843"/>
      <c r="T198" s="843"/>
      <c r="U198" s="843"/>
      <c r="V198" s="843"/>
      <c r="W198" s="843"/>
      <c r="X198" s="843"/>
      <c r="Y198" s="843"/>
      <c r="Z198" s="1041" t="s">
        <v>7343</v>
      </c>
      <c r="AA198" s="1042" t="s">
        <v>1141</v>
      </c>
      <c r="AB198" s="1025">
        <v>37293</v>
      </c>
      <c r="AC198" s="866">
        <f t="shared" ca="1" si="0"/>
        <v>24</v>
      </c>
      <c r="AD198" s="1026" t="s">
        <v>1143</v>
      </c>
      <c r="AE198" s="1043" t="s">
        <v>977</v>
      </c>
      <c r="AF198" s="1028"/>
      <c r="AG198" s="1028"/>
      <c r="AH198" s="843"/>
      <c r="AI198" s="843"/>
      <c r="AJ198" s="843"/>
      <c r="AK198" s="843"/>
      <c r="AL198" s="843"/>
    </row>
    <row r="199" spans="1:38" ht="15.75" customHeight="1">
      <c r="A199" s="843"/>
      <c r="B199" s="844"/>
      <c r="C199" s="845"/>
      <c r="D199" s="843"/>
      <c r="E199" s="843"/>
      <c r="F199" s="843"/>
      <c r="G199" s="843"/>
      <c r="H199" s="846"/>
      <c r="I199" s="846"/>
      <c r="J199" s="846"/>
      <c r="K199" s="847"/>
      <c r="L199" s="848"/>
      <c r="M199" s="843"/>
      <c r="N199" s="843"/>
      <c r="O199" s="843"/>
      <c r="P199" s="843"/>
      <c r="Q199" s="843"/>
      <c r="R199" s="843"/>
      <c r="S199" s="843"/>
      <c r="T199" s="843"/>
      <c r="U199" s="843"/>
      <c r="V199" s="843"/>
      <c r="W199" s="843"/>
      <c r="X199" s="843"/>
      <c r="Y199" s="843"/>
      <c r="Z199" s="952" t="s">
        <v>7344</v>
      </c>
      <c r="AA199" s="953" t="s">
        <v>1186</v>
      </c>
      <c r="AB199" s="897">
        <v>34234</v>
      </c>
      <c r="AC199" s="866">
        <f t="shared" ca="1" si="0"/>
        <v>33</v>
      </c>
      <c r="AD199" s="898" t="s">
        <v>1188</v>
      </c>
      <c r="AE199" s="969" t="s">
        <v>977</v>
      </c>
      <c r="AF199" s="970"/>
      <c r="AG199" s="970"/>
      <c r="AH199" s="843"/>
      <c r="AI199" s="843"/>
      <c r="AJ199" s="843"/>
      <c r="AK199" s="843"/>
      <c r="AL199" s="843"/>
    </row>
    <row r="200" spans="1:38" ht="15.75" customHeight="1">
      <c r="A200" s="843"/>
      <c r="B200" s="844"/>
      <c r="C200" s="845"/>
      <c r="D200" s="843"/>
      <c r="E200" s="843"/>
      <c r="F200" s="843"/>
      <c r="G200" s="843"/>
      <c r="H200" s="846"/>
      <c r="I200" s="846"/>
      <c r="J200" s="846"/>
      <c r="K200" s="847"/>
      <c r="L200" s="848"/>
      <c r="M200" s="843"/>
      <c r="N200" s="843"/>
      <c r="O200" s="843"/>
      <c r="P200" s="843"/>
      <c r="Q200" s="843"/>
      <c r="R200" s="843"/>
      <c r="S200" s="843"/>
      <c r="T200" s="843"/>
      <c r="U200" s="843"/>
      <c r="V200" s="843"/>
      <c r="W200" s="843"/>
      <c r="X200" s="843"/>
      <c r="Y200" s="843"/>
      <c r="Z200" s="952" t="s">
        <v>7346</v>
      </c>
      <c r="AA200" s="953" t="s">
        <v>1149</v>
      </c>
      <c r="AB200" s="897">
        <v>36855</v>
      </c>
      <c r="AC200" s="866">
        <f t="shared" ca="1" si="0"/>
        <v>25</v>
      </c>
      <c r="AD200" s="898" t="s">
        <v>1151</v>
      </c>
      <c r="AE200" s="969" t="s">
        <v>977</v>
      </c>
      <c r="AF200" s="970"/>
      <c r="AG200" s="970"/>
      <c r="AH200" s="843"/>
      <c r="AI200" s="843"/>
      <c r="AJ200" s="843"/>
      <c r="AK200" s="843"/>
      <c r="AL200" s="843"/>
    </row>
    <row r="201" spans="1:38" ht="15.75" customHeight="1">
      <c r="A201" s="843"/>
      <c r="B201" s="844"/>
      <c r="C201" s="845"/>
      <c r="D201" s="843"/>
      <c r="E201" s="843"/>
      <c r="F201" s="843"/>
      <c r="G201" s="843"/>
      <c r="H201" s="846"/>
      <c r="I201" s="846"/>
      <c r="J201" s="846"/>
      <c r="K201" s="847"/>
      <c r="L201" s="848"/>
      <c r="M201" s="843"/>
      <c r="N201" s="843"/>
      <c r="O201" s="843"/>
      <c r="P201" s="843"/>
      <c r="Q201" s="843"/>
      <c r="R201" s="843"/>
      <c r="S201" s="843"/>
      <c r="T201" s="843"/>
      <c r="U201" s="843"/>
      <c r="V201" s="843"/>
      <c r="W201" s="843"/>
      <c r="X201" s="843"/>
      <c r="Y201" s="843"/>
      <c r="Z201" s="952" t="s">
        <v>45</v>
      </c>
      <c r="AA201" s="953" t="s">
        <v>1174</v>
      </c>
      <c r="AB201" s="897">
        <v>36500</v>
      </c>
      <c r="AC201" s="866">
        <f t="shared" ca="1" si="0"/>
        <v>26</v>
      </c>
      <c r="AD201" s="898" t="s">
        <v>1175</v>
      </c>
      <c r="AE201" s="969" t="s">
        <v>977</v>
      </c>
      <c r="AF201" s="970"/>
      <c r="AG201" s="970"/>
      <c r="AH201" s="843"/>
      <c r="AI201" s="843"/>
      <c r="AJ201" s="843"/>
      <c r="AK201" s="843"/>
      <c r="AL201" s="843"/>
    </row>
    <row r="202" spans="1:38" ht="15.75" customHeight="1">
      <c r="A202" s="843"/>
      <c r="B202" s="844"/>
      <c r="C202" s="845"/>
      <c r="D202" s="843"/>
      <c r="E202" s="843"/>
      <c r="F202" s="843"/>
      <c r="G202" s="843"/>
      <c r="H202" s="846"/>
      <c r="I202" s="846"/>
      <c r="J202" s="846"/>
      <c r="K202" s="847"/>
      <c r="L202" s="848"/>
      <c r="M202" s="843"/>
      <c r="N202" s="843"/>
      <c r="O202" s="843"/>
      <c r="P202" s="843"/>
      <c r="Q202" s="843"/>
      <c r="R202" s="843"/>
      <c r="S202" s="843"/>
      <c r="T202" s="843"/>
      <c r="U202" s="843"/>
      <c r="V202" s="843"/>
      <c r="W202" s="843"/>
      <c r="X202" s="843"/>
      <c r="Y202" s="843"/>
      <c r="Z202" s="952" t="s">
        <v>28</v>
      </c>
      <c r="AA202" s="953" t="s">
        <v>1125</v>
      </c>
      <c r="AB202" s="897">
        <v>35091</v>
      </c>
      <c r="AC202" s="866">
        <f t="shared" ca="1" si="0"/>
        <v>30</v>
      </c>
      <c r="AD202" s="898" t="s">
        <v>1126</v>
      </c>
      <c r="AE202" s="969" t="s">
        <v>977</v>
      </c>
      <c r="AF202" s="970"/>
      <c r="AG202" s="970"/>
      <c r="AH202" s="843"/>
      <c r="AI202" s="843"/>
      <c r="AJ202" s="843"/>
      <c r="AK202" s="843"/>
      <c r="AL202" s="843"/>
    </row>
    <row r="203" spans="1:38" ht="15.75" customHeight="1">
      <c r="A203" s="843"/>
      <c r="B203" s="844"/>
      <c r="C203" s="845"/>
      <c r="D203" s="843"/>
      <c r="E203" s="843"/>
      <c r="F203" s="843"/>
      <c r="G203" s="843"/>
      <c r="H203" s="846"/>
      <c r="I203" s="846"/>
      <c r="J203" s="846"/>
      <c r="K203" s="847"/>
      <c r="L203" s="848"/>
      <c r="M203" s="843"/>
      <c r="N203" s="843"/>
      <c r="O203" s="843"/>
      <c r="P203" s="843"/>
      <c r="Q203" s="843"/>
      <c r="R203" s="843"/>
      <c r="S203" s="843"/>
      <c r="T203" s="843"/>
      <c r="U203" s="843"/>
      <c r="V203" s="843"/>
      <c r="W203" s="843"/>
      <c r="X203" s="843"/>
      <c r="Y203" s="843"/>
      <c r="Z203" s="952" t="s">
        <v>7347</v>
      </c>
      <c r="AA203" s="953" t="s">
        <v>1382</v>
      </c>
      <c r="AB203" s="897">
        <v>35048</v>
      </c>
      <c r="AC203" s="866">
        <f t="shared" ca="1" si="0"/>
        <v>30</v>
      </c>
      <c r="AD203" s="898" t="s">
        <v>1384</v>
      </c>
      <c r="AE203" s="969" t="s">
        <v>977</v>
      </c>
      <c r="AF203" s="970"/>
      <c r="AG203" s="970"/>
      <c r="AH203" s="843"/>
      <c r="AI203" s="843"/>
      <c r="AJ203" s="843"/>
      <c r="AK203" s="843"/>
      <c r="AL203" s="843"/>
    </row>
    <row r="204" spans="1:38" ht="15.75" customHeight="1">
      <c r="A204" s="843"/>
      <c r="B204" s="844"/>
      <c r="C204" s="845"/>
      <c r="D204" s="843"/>
      <c r="E204" s="843"/>
      <c r="F204" s="843"/>
      <c r="G204" s="843"/>
      <c r="H204" s="846"/>
      <c r="I204" s="846"/>
      <c r="J204" s="846"/>
      <c r="K204" s="847"/>
      <c r="L204" s="848"/>
      <c r="M204" s="843"/>
      <c r="N204" s="843"/>
      <c r="O204" s="843"/>
      <c r="P204" s="843"/>
      <c r="Q204" s="843"/>
      <c r="R204" s="843"/>
      <c r="S204" s="843"/>
      <c r="T204" s="843"/>
      <c r="U204" s="843"/>
      <c r="V204" s="843"/>
      <c r="W204" s="843"/>
      <c r="X204" s="843"/>
      <c r="Y204" s="843"/>
      <c r="Z204" s="1044" t="s">
        <v>7345</v>
      </c>
      <c r="AA204" s="1045" t="s">
        <v>1154</v>
      </c>
      <c r="AB204" s="1046">
        <v>34269</v>
      </c>
      <c r="AC204" s="866">
        <f t="shared" ca="1" si="0"/>
        <v>32</v>
      </c>
      <c r="AD204" s="1047" t="s">
        <v>1155</v>
      </c>
      <c r="AE204" s="1048" t="s">
        <v>977</v>
      </c>
      <c r="AF204" s="970"/>
      <c r="AG204" s="970"/>
      <c r="AH204" s="843"/>
      <c r="AI204" s="843"/>
      <c r="AJ204" s="843"/>
      <c r="AK204" s="843"/>
      <c r="AL204" s="843"/>
    </row>
    <row r="205" spans="1:38" ht="15.75" customHeight="1">
      <c r="A205" s="843"/>
      <c r="B205" s="844"/>
      <c r="C205" s="845"/>
      <c r="D205" s="843"/>
      <c r="E205" s="843"/>
      <c r="F205" s="843"/>
      <c r="G205" s="843"/>
      <c r="H205" s="846"/>
      <c r="I205" s="846"/>
      <c r="J205" s="846"/>
      <c r="K205" s="847"/>
      <c r="L205" s="848"/>
      <c r="M205" s="843"/>
      <c r="N205" s="843"/>
      <c r="O205" s="843"/>
      <c r="P205" s="843"/>
      <c r="Q205" s="843"/>
      <c r="R205" s="843"/>
      <c r="S205" s="843"/>
      <c r="T205" s="843"/>
      <c r="U205" s="843"/>
      <c r="V205" s="843"/>
      <c r="W205" s="843"/>
      <c r="X205" s="843"/>
      <c r="Y205" s="843"/>
      <c r="Z205" s="1037"/>
      <c r="AA205" s="985"/>
      <c r="AB205" s="1016"/>
      <c r="AC205" s="866">
        <f t="shared" ca="1" si="0"/>
        <v>126</v>
      </c>
      <c r="AD205" s="1017"/>
      <c r="AE205" s="1038"/>
      <c r="AF205" s="970"/>
      <c r="AG205" s="970"/>
      <c r="AH205" s="843"/>
      <c r="AI205" s="843"/>
      <c r="AJ205" s="843"/>
      <c r="AK205" s="843"/>
      <c r="AL205" s="843"/>
    </row>
    <row r="206" spans="1:38" ht="15.75" customHeight="1">
      <c r="A206" s="843"/>
      <c r="B206" s="844"/>
      <c r="C206" s="845"/>
      <c r="D206" s="843"/>
      <c r="E206" s="843"/>
      <c r="F206" s="843"/>
      <c r="G206" s="843"/>
      <c r="H206" s="846"/>
      <c r="I206" s="846"/>
      <c r="J206" s="846"/>
      <c r="K206" s="847"/>
      <c r="L206" s="848"/>
      <c r="M206" s="843"/>
      <c r="N206" s="843"/>
      <c r="O206" s="843"/>
      <c r="P206" s="843"/>
      <c r="Q206" s="843"/>
      <c r="R206" s="843"/>
      <c r="S206" s="843"/>
      <c r="T206" s="843"/>
      <c r="U206" s="843"/>
      <c r="V206" s="843"/>
      <c r="W206" s="843"/>
      <c r="X206" s="843"/>
      <c r="Y206" s="843"/>
      <c r="Z206" s="976"/>
      <c r="AA206" s="977"/>
      <c r="AB206" s="978"/>
      <c r="AC206" s="866">
        <f t="shared" ca="1" si="0"/>
        <v>126</v>
      </c>
      <c r="AD206" s="979"/>
      <c r="AE206" s="980"/>
      <c r="AF206" s="616"/>
      <c r="AG206" s="616"/>
      <c r="AH206" s="843"/>
      <c r="AI206" s="843"/>
      <c r="AJ206" s="843"/>
      <c r="AK206" s="843"/>
      <c r="AL206" s="843"/>
    </row>
    <row r="207" spans="1:38" ht="15.75" customHeight="1">
      <c r="A207" s="843"/>
      <c r="B207" s="844"/>
      <c r="C207" s="845"/>
      <c r="D207" s="843"/>
      <c r="E207" s="843"/>
      <c r="F207" s="843"/>
      <c r="G207" s="843"/>
      <c r="H207" s="846"/>
      <c r="I207" s="846"/>
      <c r="J207" s="846"/>
      <c r="K207" s="847"/>
      <c r="L207" s="848"/>
      <c r="M207" s="843"/>
      <c r="N207" s="843"/>
      <c r="O207" s="843"/>
      <c r="P207" s="843"/>
      <c r="Q207" s="843"/>
      <c r="R207" s="843"/>
      <c r="S207" s="843"/>
      <c r="T207" s="843"/>
      <c r="U207" s="843"/>
      <c r="V207" s="843"/>
      <c r="W207" s="843"/>
      <c r="X207" s="843"/>
      <c r="Y207" s="843"/>
      <c r="Z207" s="860" t="s">
        <v>1970</v>
      </c>
      <c r="AA207" s="1049" t="s">
        <v>1215</v>
      </c>
      <c r="AB207" s="864">
        <v>27466</v>
      </c>
      <c r="AC207" s="866">
        <f t="shared" ca="1" si="0"/>
        <v>51</v>
      </c>
      <c r="AD207" s="867" t="s">
        <v>1216</v>
      </c>
      <c r="AE207" s="866" t="s">
        <v>983</v>
      </c>
      <c r="AF207" s="616"/>
      <c r="AG207" s="616"/>
      <c r="AH207" s="843"/>
      <c r="AI207" s="843"/>
      <c r="AJ207" s="843"/>
      <c r="AK207" s="843"/>
      <c r="AL207" s="843"/>
    </row>
    <row r="208" spans="1:38" ht="15.75" customHeight="1">
      <c r="A208" s="843"/>
      <c r="B208" s="844"/>
      <c r="C208" s="845"/>
      <c r="D208" s="843"/>
      <c r="E208" s="843"/>
      <c r="F208" s="843"/>
      <c r="G208" s="843"/>
      <c r="H208" s="846"/>
      <c r="I208" s="846"/>
      <c r="J208" s="846"/>
      <c r="K208" s="847"/>
      <c r="L208" s="848"/>
      <c r="M208" s="843"/>
      <c r="N208" s="843"/>
      <c r="O208" s="843"/>
      <c r="P208" s="843"/>
      <c r="Q208" s="843"/>
      <c r="R208" s="843"/>
      <c r="S208" s="843"/>
      <c r="T208" s="843"/>
      <c r="U208" s="843"/>
      <c r="V208" s="843"/>
      <c r="W208" s="843"/>
      <c r="X208" s="843"/>
      <c r="Y208" s="843"/>
      <c r="Z208" s="952" t="s">
        <v>7349</v>
      </c>
      <c r="AA208" s="953" t="s">
        <v>1179</v>
      </c>
      <c r="AB208" s="897">
        <v>34534</v>
      </c>
      <c r="AC208" s="866">
        <f t="shared" ca="1" si="0"/>
        <v>32</v>
      </c>
      <c r="AD208" s="898" t="s">
        <v>1181</v>
      </c>
      <c r="AE208" s="969" t="s">
        <v>1178</v>
      </c>
      <c r="AF208" s="970"/>
      <c r="AG208" s="970"/>
      <c r="AH208" s="843"/>
      <c r="AI208" s="843"/>
      <c r="AJ208" s="843"/>
      <c r="AK208" s="843"/>
      <c r="AL208" s="843"/>
    </row>
    <row r="209" spans="1:38" ht="15.75" customHeight="1">
      <c r="A209" s="843"/>
      <c r="B209" s="844"/>
      <c r="C209" s="845"/>
      <c r="D209" s="843"/>
      <c r="E209" s="843"/>
      <c r="F209" s="843"/>
      <c r="G209" s="843"/>
      <c r="H209" s="846"/>
      <c r="I209" s="846"/>
      <c r="J209" s="846"/>
      <c r="K209" s="847"/>
      <c r="L209" s="848"/>
      <c r="M209" s="843"/>
      <c r="N209" s="843"/>
      <c r="O209" s="843"/>
      <c r="P209" s="843"/>
      <c r="Q209" s="843"/>
      <c r="R209" s="843"/>
      <c r="S209" s="843"/>
      <c r="T209" s="843"/>
      <c r="U209" s="843"/>
      <c r="V209" s="843"/>
      <c r="W209" s="843"/>
      <c r="X209" s="843"/>
      <c r="Y209" s="843"/>
      <c r="Z209" s="952" t="s">
        <v>4112</v>
      </c>
      <c r="AA209" s="953" t="s">
        <v>1193</v>
      </c>
      <c r="AB209" s="897">
        <v>36496</v>
      </c>
      <c r="AC209" s="866">
        <f t="shared" ca="1" si="0"/>
        <v>26</v>
      </c>
      <c r="AD209" s="898" t="s">
        <v>1195</v>
      </c>
      <c r="AE209" s="969" t="s">
        <v>1178</v>
      </c>
      <c r="AF209" s="970"/>
      <c r="AG209" s="970"/>
      <c r="AH209" s="843"/>
      <c r="AI209" s="843"/>
      <c r="AJ209" s="843"/>
      <c r="AK209" s="843"/>
      <c r="AL209" s="843"/>
    </row>
    <row r="210" spans="1:38" ht="15.75" customHeight="1">
      <c r="A210" s="843"/>
      <c r="B210" s="844"/>
      <c r="C210" s="845"/>
      <c r="D210" s="843"/>
      <c r="E210" s="843"/>
      <c r="F210" s="843"/>
      <c r="G210" s="843"/>
      <c r="H210" s="846"/>
      <c r="I210" s="846"/>
      <c r="J210" s="846"/>
      <c r="K210" s="847"/>
      <c r="L210" s="848"/>
      <c r="M210" s="843"/>
      <c r="N210" s="843"/>
      <c r="O210" s="843"/>
      <c r="P210" s="843"/>
      <c r="Q210" s="843"/>
      <c r="R210" s="843"/>
      <c r="S210" s="843"/>
      <c r="T210" s="843"/>
      <c r="U210" s="843"/>
      <c r="V210" s="843"/>
      <c r="W210" s="843"/>
      <c r="X210" s="843"/>
      <c r="Y210" s="843"/>
      <c r="Z210" s="983"/>
      <c r="AA210" s="963"/>
      <c r="AB210" s="942"/>
      <c r="AC210" s="866">
        <f t="shared" ca="1" si="0"/>
        <v>126</v>
      </c>
      <c r="AD210" s="943"/>
      <c r="AE210" s="970"/>
      <c r="AF210" s="970"/>
      <c r="AG210" s="970"/>
      <c r="AH210" s="843"/>
      <c r="AI210" s="843"/>
      <c r="AJ210" s="843"/>
      <c r="AK210" s="843"/>
      <c r="AL210" s="843"/>
    </row>
    <row r="211" spans="1:38" ht="15.75" customHeight="1">
      <c r="A211" s="843"/>
      <c r="B211" s="844"/>
      <c r="C211" s="845"/>
      <c r="D211" s="843"/>
      <c r="E211" s="843"/>
      <c r="F211" s="843"/>
      <c r="G211" s="843"/>
      <c r="H211" s="846"/>
      <c r="I211" s="846"/>
      <c r="J211" s="846"/>
      <c r="K211" s="847"/>
      <c r="L211" s="848"/>
      <c r="M211" s="843"/>
      <c r="N211" s="843"/>
      <c r="O211" s="843"/>
      <c r="P211" s="843"/>
      <c r="Q211" s="843"/>
      <c r="R211" s="843"/>
      <c r="S211" s="843"/>
      <c r="T211" s="843"/>
      <c r="U211" s="843"/>
      <c r="V211" s="843"/>
      <c r="W211" s="843"/>
      <c r="X211" s="843"/>
      <c r="Y211" s="843"/>
      <c r="Z211" s="976"/>
      <c r="AA211" s="977"/>
      <c r="AB211" s="978"/>
      <c r="AC211" s="866">
        <f t="shared" ca="1" si="0"/>
        <v>126</v>
      </c>
      <c r="AD211" s="979"/>
      <c r="AE211" s="980"/>
      <c r="AF211" s="616"/>
      <c r="AG211" s="616"/>
      <c r="AH211" s="843"/>
      <c r="AI211" s="843"/>
      <c r="AJ211" s="843"/>
      <c r="AK211" s="843"/>
      <c r="AL211" s="843"/>
    </row>
    <row r="212" spans="1:38" ht="15.75" customHeight="1">
      <c r="A212" s="843"/>
      <c r="B212" s="844"/>
      <c r="C212" s="845"/>
      <c r="D212" s="843"/>
      <c r="E212" s="843"/>
      <c r="F212" s="843"/>
      <c r="G212" s="843"/>
      <c r="H212" s="846"/>
      <c r="I212" s="846"/>
      <c r="J212" s="846"/>
      <c r="K212" s="847"/>
      <c r="L212" s="848"/>
      <c r="M212" s="843"/>
      <c r="N212" s="843"/>
      <c r="O212" s="843"/>
      <c r="P212" s="843"/>
      <c r="Q212" s="843"/>
      <c r="R212" s="843"/>
      <c r="S212" s="843"/>
      <c r="T212" s="843"/>
      <c r="U212" s="843"/>
      <c r="V212" s="843"/>
      <c r="W212" s="843"/>
      <c r="X212" s="843"/>
      <c r="Y212" s="843"/>
      <c r="Z212" s="950" t="s">
        <v>99</v>
      </c>
      <c r="AA212" s="1050" t="s">
        <v>984</v>
      </c>
      <c r="AB212" s="879">
        <v>27869</v>
      </c>
      <c r="AC212" s="866">
        <f t="shared" ca="1" si="0"/>
        <v>50</v>
      </c>
      <c r="AD212" s="880" t="s">
        <v>986</v>
      </c>
      <c r="AE212" s="881" t="s">
        <v>983</v>
      </c>
      <c r="AF212" s="616"/>
      <c r="AG212" s="616"/>
      <c r="AH212" s="843"/>
      <c r="AI212" s="843"/>
      <c r="AJ212" s="843"/>
      <c r="AK212" s="843"/>
      <c r="AL212" s="843"/>
    </row>
    <row r="213" spans="1:38" ht="15.75" customHeight="1">
      <c r="A213" s="843"/>
      <c r="B213" s="844"/>
      <c r="C213" s="845"/>
      <c r="D213" s="843"/>
      <c r="E213" s="843"/>
      <c r="F213" s="843"/>
      <c r="G213" s="843"/>
      <c r="H213" s="846"/>
      <c r="I213" s="846"/>
      <c r="J213" s="846"/>
      <c r="K213" s="847"/>
      <c r="L213" s="848"/>
      <c r="M213" s="843"/>
      <c r="N213" s="843"/>
      <c r="O213" s="843"/>
      <c r="P213" s="843"/>
      <c r="Q213" s="843"/>
      <c r="R213" s="843"/>
      <c r="S213" s="843"/>
      <c r="T213" s="843"/>
      <c r="U213" s="843"/>
      <c r="V213" s="843"/>
      <c r="W213" s="843"/>
      <c r="X213" s="843"/>
      <c r="Y213" s="843"/>
      <c r="Z213" s="895" t="s">
        <v>7357</v>
      </c>
      <c r="AA213" s="1051" t="s">
        <v>2831</v>
      </c>
      <c r="AB213" s="897">
        <v>36523</v>
      </c>
      <c r="AC213" s="866">
        <f t="shared" ca="1" si="0"/>
        <v>26</v>
      </c>
      <c r="AD213" s="898" t="s">
        <v>2836</v>
      </c>
      <c r="AE213" s="899" t="s">
        <v>1220</v>
      </c>
      <c r="AF213" s="970"/>
      <c r="AG213" s="970"/>
      <c r="AH213" s="843"/>
      <c r="AI213" s="843"/>
      <c r="AJ213" s="843"/>
      <c r="AK213" s="843"/>
      <c r="AL213" s="843"/>
    </row>
    <row r="214" spans="1:38" ht="15.75" customHeight="1">
      <c r="A214" s="843"/>
      <c r="B214" s="844"/>
      <c r="C214" s="845"/>
      <c r="D214" s="843"/>
      <c r="E214" s="843"/>
      <c r="F214" s="843"/>
      <c r="G214" s="843"/>
      <c r="H214" s="846"/>
      <c r="I214" s="846"/>
      <c r="J214" s="846"/>
      <c r="K214" s="847"/>
      <c r="L214" s="848"/>
      <c r="M214" s="843"/>
      <c r="N214" s="843"/>
      <c r="O214" s="843"/>
      <c r="P214" s="843"/>
      <c r="Q214" s="843"/>
      <c r="R214" s="843"/>
      <c r="S214" s="843"/>
      <c r="T214" s="843"/>
      <c r="U214" s="843"/>
      <c r="V214" s="843"/>
      <c r="W214" s="843"/>
      <c r="X214" s="843"/>
      <c r="Y214" s="843"/>
      <c r="Z214" s="888" t="s">
        <v>7387</v>
      </c>
      <c r="AA214" s="951" t="s">
        <v>1020</v>
      </c>
      <c r="AB214" s="890">
        <v>33420</v>
      </c>
      <c r="AC214" s="866">
        <f t="shared" ca="1" si="0"/>
        <v>35</v>
      </c>
      <c r="AD214" s="891" t="s">
        <v>1022</v>
      </c>
      <c r="AE214" s="892" t="s">
        <v>995</v>
      </c>
      <c r="AF214" s="933"/>
      <c r="AG214" s="933"/>
      <c r="AH214" s="843"/>
      <c r="AI214" s="843"/>
      <c r="AJ214" s="843"/>
      <c r="AK214" s="843"/>
      <c r="AL214" s="843"/>
    </row>
    <row r="215" spans="1:38" ht="15.75" customHeight="1">
      <c r="A215" s="843"/>
      <c r="B215" s="844"/>
      <c r="C215" s="845"/>
      <c r="D215" s="843"/>
      <c r="E215" s="843"/>
      <c r="F215" s="843"/>
      <c r="G215" s="843"/>
      <c r="H215" s="846"/>
      <c r="I215" s="846"/>
      <c r="J215" s="846"/>
      <c r="K215" s="847"/>
      <c r="L215" s="848"/>
      <c r="M215" s="843"/>
      <c r="N215" s="843"/>
      <c r="O215" s="843"/>
      <c r="P215" s="843"/>
      <c r="Q215" s="843"/>
      <c r="R215" s="843"/>
      <c r="S215" s="843"/>
      <c r="T215" s="843"/>
      <c r="U215" s="843"/>
      <c r="V215" s="843"/>
      <c r="W215" s="843"/>
      <c r="X215" s="843"/>
      <c r="Y215" s="843"/>
      <c r="Z215" s="895" t="s">
        <v>7265</v>
      </c>
      <c r="AA215" s="1051" t="s">
        <v>1235</v>
      </c>
      <c r="AB215" s="897">
        <v>30838</v>
      </c>
      <c r="AC215" s="866">
        <f t="shared" ca="1" si="0"/>
        <v>42</v>
      </c>
      <c r="AD215" s="898" t="s">
        <v>1237</v>
      </c>
      <c r="AE215" s="899" t="s">
        <v>1220</v>
      </c>
      <c r="AF215" s="970"/>
      <c r="AG215" s="970"/>
      <c r="AH215" s="843"/>
      <c r="AI215" s="843"/>
      <c r="AJ215" s="843"/>
      <c r="AK215" s="843"/>
      <c r="AL215" s="843"/>
    </row>
    <row r="216" spans="1:38" ht="15.75" customHeight="1">
      <c r="A216" s="843"/>
      <c r="B216" s="844"/>
      <c r="C216" s="845"/>
      <c r="D216" s="843"/>
      <c r="E216" s="843"/>
      <c r="F216" s="843"/>
      <c r="G216" s="843"/>
      <c r="H216" s="846"/>
      <c r="I216" s="846"/>
      <c r="J216" s="846"/>
      <c r="K216" s="847"/>
      <c r="L216" s="848"/>
      <c r="M216" s="843"/>
      <c r="N216" s="843"/>
      <c r="O216" s="843"/>
      <c r="P216" s="843"/>
      <c r="Q216" s="843"/>
      <c r="R216" s="843"/>
      <c r="S216" s="843"/>
      <c r="T216" s="843"/>
      <c r="U216" s="843"/>
      <c r="V216" s="843"/>
      <c r="W216" s="843"/>
      <c r="X216" s="843"/>
      <c r="Y216" s="843"/>
      <c r="Z216" s="895" t="s">
        <v>102</v>
      </c>
      <c r="AA216" s="1051" t="s">
        <v>1222</v>
      </c>
      <c r="AB216" s="897">
        <v>31652</v>
      </c>
      <c r="AC216" s="866">
        <f t="shared" ca="1" si="0"/>
        <v>40</v>
      </c>
      <c r="AD216" s="898" t="s">
        <v>1224</v>
      </c>
      <c r="AE216" s="899" t="s">
        <v>1220</v>
      </c>
      <c r="AF216" s="970"/>
      <c r="AG216" s="970"/>
      <c r="AH216" s="843"/>
      <c r="AI216" s="843"/>
      <c r="AJ216" s="843"/>
      <c r="AK216" s="843"/>
      <c r="AL216" s="843"/>
    </row>
    <row r="217" spans="1:38" ht="15.75" customHeight="1">
      <c r="A217" s="843"/>
      <c r="B217" s="844"/>
      <c r="C217" s="845"/>
      <c r="D217" s="843"/>
      <c r="E217" s="843"/>
      <c r="F217" s="843"/>
      <c r="G217" s="843"/>
      <c r="H217" s="846"/>
      <c r="I217" s="846"/>
      <c r="J217" s="846"/>
      <c r="K217" s="847"/>
      <c r="L217" s="848"/>
      <c r="M217" s="843"/>
      <c r="N217" s="843"/>
      <c r="O217" s="843"/>
      <c r="P217" s="843"/>
      <c r="Q217" s="843"/>
      <c r="R217" s="843"/>
      <c r="S217" s="843"/>
      <c r="T217" s="843"/>
      <c r="U217" s="843"/>
      <c r="V217" s="843"/>
      <c r="W217" s="843"/>
      <c r="X217" s="843"/>
      <c r="Y217" s="843"/>
      <c r="Z217" s="1052" t="s">
        <v>7388</v>
      </c>
      <c r="AA217" s="1053" t="s">
        <v>2743</v>
      </c>
      <c r="AB217" s="796">
        <v>35617</v>
      </c>
      <c r="AC217" s="866">
        <f t="shared" ca="1" si="0"/>
        <v>29</v>
      </c>
      <c r="AD217" s="622" t="s">
        <v>7389</v>
      </c>
      <c r="AE217" s="620" t="s">
        <v>1220</v>
      </c>
      <c r="AF217" s="658"/>
      <c r="AG217" s="658"/>
      <c r="AH217" s="843"/>
      <c r="AI217" s="843"/>
      <c r="AJ217" s="843"/>
      <c r="AK217" s="843"/>
      <c r="AL217" s="843"/>
    </row>
    <row r="218" spans="1:38" ht="15.75" customHeight="1">
      <c r="A218" s="843"/>
      <c r="B218" s="844"/>
      <c r="C218" s="845"/>
      <c r="D218" s="843"/>
      <c r="E218" s="843"/>
      <c r="F218" s="843"/>
      <c r="G218" s="843"/>
      <c r="H218" s="846"/>
      <c r="I218" s="846"/>
      <c r="J218" s="846"/>
      <c r="K218" s="847"/>
      <c r="L218" s="848"/>
      <c r="M218" s="843"/>
      <c r="N218" s="843"/>
      <c r="O218" s="843"/>
      <c r="P218" s="843"/>
      <c r="Q218" s="843"/>
      <c r="R218" s="843"/>
      <c r="S218" s="843"/>
      <c r="T218" s="843"/>
      <c r="U218" s="843"/>
      <c r="V218" s="843"/>
      <c r="W218" s="843"/>
      <c r="X218" s="843"/>
      <c r="Y218" s="843"/>
      <c r="Z218" s="895" t="s">
        <v>7269</v>
      </c>
      <c r="AA218" s="1051" t="s">
        <v>1249</v>
      </c>
      <c r="AB218" s="897">
        <v>34782</v>
      </c>
      <c r="AC218" s="866">
        <f t="shared" ca="1" si="0"/>
        <v>31</v>
      </c>
      <c r="AD218" s="898" t="s">
        <v>1251</v>
      </c>
      <c r="AE218" s="899" t="s">
        <v>1220</v>
      </c>
      <c r="AF218" s="970"/>
      <c r="AG218" s="970"/>
      <c r="AH218" s="843"/>
      <c r="AI218" s="843"/>
      <c r="AJ218" s="843"/>
      <c r="AK218" s="843"/>
      <c r="AL218" s="843"/>
    </row>
    <row r="219" spans="1:38" ht="15.75" customHeight="1">
      <c r="A219" s="843"/>
      <c r="B219" s="844"/>
      <c r="C219" s="845"/>
      <c r="D219" s="843"/>
      <c r="E219" s="843"/>
      <c r="F219" s="843"/>
      <c r="G219" s="843"/>
      <c r="H219" s="846"/>
      <c r="I219" s="846"/>
      <c r="J219" s="846"/>
      <c r="K219" s="847"/>
      <c r="L219" s="848"/>
      <c r="M219" s="843"/>
      <c r="N219" s="843"/>
      <c r="O219" s="843"/>
      <c r="P219" s="843"/>
      <c r="Q219" s="843"/>
      <c r="R219" s="843"/>
      <c r="S219" s="843"/>
      <c r="T219" s="843"/>
      <c r="U219" s="843"/>
      <c r="V219" s="843"/>
      <c r="W219" s="843"/>
      <c r="X219" s="843"/>
      <c r="Y219" s="843"/>
      <c r="Z219" s="895" t="s">
        <v>7354</v>
      </c>
      <c r="AA219" s="1051" t="s">
        <v>2919</v>
      </c>
      <c r="AB219" s="897">
        <v>34207</v>
      </c>
      <c r="AC219" s="866">
        <f t="shared" ca="1" si="0"/>
        <v>33</v>
      </c>
      <c r="AD219" s="898" t="s">
        <v>2921</v>
      </c>
      <c r="AE219" s="899" t="s">
        <v>1028</v>
      </c>
      <c r="AF219" s="970"/>
      <c r="AG219" s="970"/>
      <c r="AH219" s="843"/>
      <c r="AI219" s="843"/>
      <c r="AJ219" s="843"/>
      <c r="AK219" s="843"/>
      <c r="AL219" s="843"/>
    </row>
    <row r="220" spans="1:38" ht="15.75" customHeight="1">
      <c r="A220" s="843"/>
      <c r="B220" s="844"/>
      <c r="C220" s="845"/>
      <c r="D220" s="843"/>
      <c r="E220" s="843"/>
      <c r="F220" s="843"/>
      <c r="G220" s="843"/>
      <c r="H220" s="846"/>
      <c r="I220" s="846"/>
      <c r="J220" s="846"/>
      <c r="K220" s="847"/>
      <c r="L220" s="848"/>
      <c r="M220" s="843"/>
      <c r="N220" s="843"/>
      <c r="O220" s="843"/>
      <c r="P220" s="843"/>
      <c r="Q220" s="843"/>
      <c r="R220" s="843"/>
      <c r="S220" s="843"/>
      <c r="T220" s="843"/>
      <c r="U220" s="843"/>
      <c r="V220" s="843"/>
      <c r="W220" s="843"/>
      <c r="X220" s="843"/>
      <c r="Y220" s="843"/>
      <c r="Z220" s="895" t="s">
        <v>7358</v>
      </c>
      <c r="AA220" s="1051" t="s">
        <v>2968</v>
      </c>
      <c r="AB220" s="897">
        <v>36014</v>
      </c>
      <c r="AC220" s="866">
        <f t="shared" ca="1" si="0"/>
        <v>28</v>
      </c>
      <c r="AD220" s="898" t="s">
        <v>2969</v>
      </c>
      <c r="AE220" s="899" t="s">
        <v>1220</v>
      </c>
      <c r="AF220" s="970"/>
      <c r="AG220" s="970"/>
      <c r="AH220" s="843"/>
      <c r="AI220" s="843"/>
      <c r="AJ220" s="843"/>
      <c r="AK220" s="843"/>
      <c r="AL220" s="843"/>
    </row>
    <row r="221" spans="1:38" ht="15.75" customHeight="1">
      <c r="A221" s="843"/>
      <c r="B221" s="844"/>
      <c r="C221" s="845"/>
      <c r="D221" s="843"/>
      <c r="E221" s="843"/>
      <c r="F221" s="843"/>
      <c r="G221" s="843"/>
      <c r="H221" s="846"/>
      <c r="I221" s="846"/>
      <c r="J221" s="846"/>
      <c r="K221" s="847"/>
      <c r="L221" s="848"/>
      <c r="M221" s="843"/>
      <c r="N221" s="843"/>
      <c r="O221" s="843"/>
      <c r="P221" s="843"/>
      <c r="Q221" s="843"/>
      <c r="R221" s="843"/>
      <c r="S221" s="843"/>
      <c r="T221" s="843"/>
      <c r="U221" s="843"/>
      <c r="V221" s="843"/>
      <c r="W221" s="843"/>
      <c r="X221" s="843"/>
      <c r="Y221" s="843"/>
      <c r="Z221" s="895" t="s">
        <v>7390</v>
      </c>
      <c r="AA221" s="1051" t="s">
        <v>3512</v>
      </c>
      <c r="AB221" s="897">
        <v>37157</v>
      </c>
      <c r="AC221" s="866">
        <f t="shared" ca="1" si="0"/>
        <v>25</v>
      </c>
      <c r="AD221" s="898" t="s">
        <v>7391</v>
      </c>
      <c r="AE221" s="899" t="s">
        <v>1220</v>
      </c>
      <c r="AF221" s="970"/>
      <c r="AG221" s="970"/>
      <c r="AH221" s="843"/>
      <c r="AI221" s="843"/>
      <c r="AJ221" s="843"/>
      <c r="AK221" s="843"/>
      <c r="AL221" s="843"/>
    </row>
    <row r="222" spans="1:38" ht="15.75" customHeight="1">
      <c r="A222" s="843"/>
      <c r="B222" s="844"/>
      <c r="C222" s="845"/>
      <c r="D222" s="843"/>
      <c r="E222" s="843"/>
      <c r="F222" s="843"/>
      <c r="G222" s="843"/>
      <c r="H222" s="846"/>
      <c r="I222" s="846"/>
      <c r="J222" s="846"/>
      <c r="K222" s="847"/>
      <c r="L222" s="848"/>
      <c r="M222" s="843"/>
      <c r="N222" s="843"/>
      <c r="O222" s="843"/>
      <c r="P222" s="843"/>
      <c r="Q222" s="843"/>
      <c r="R222" s="843"/>
      <c r="S222" s="843"/>
      <c r="T222" s="843"/>
      <c r="U222" s="843"/>
      <c r="V222" s="843"/>
      <c r="W222" s="843"/>
      <c r="X222" s="843"/>
      <c r="Y222" s="843"/>
      <c r="Z222" s="895" t="s">
        <v>7359</v>
      </c>
      <c r="AA222" s="1051" t="s">
        <v>1254</v>
      </c>
      <c r="AB222" s="897">
        <v>32946</v>
      </c>
      <c r="AC222" s="866">
        <f t="shared" ca="1" si="0"/>
        <v>36</v>
      </c>
      <c r="AD222" s="898" t="s">
        <v>1256</v>
      </c>
      <c r="AE222" s="899" t="s">
        <v>1220</v>
      </c>
      <c r="AF222" s="970"/>
      <c r="AG222" s="970"/>
      <c r="AH222" s="843"/>
      <c r="AI222" s="843"/>
      <c r="AJ222" s="843"/>
      <c r="AK222" s="843"/>
      <c r="AL222" s="843"/>
    </row>
    <row r="223" spans="1:38" ht="15.75" customHeight="1">
      <c r="A223" s="843"/>
      <c r="B223" s="844"/>
      <c r="C223" s="845"/>
      <c r="D223" s="843"/>
      <c r="E223" s="843"/>
      <c r="F223" s="843"/>
      <c r="G223" s="843"/>
      <c r="H223" s="846"/>
      <c r="I223" s="846"/>
      <c r="J223" s="846"/>
      <c r="K223" s="847"/>
      <c r="L223" s="848"/>
      <c r="M223" s="843"/>
      <c r="N223" s="843"/>
      <c r="O223" s="843"/>
      <c r="P223" s="843"/>
      <c r="Q223" s="843"/>
      <c r="R223" s="843"/>
      <c r="S223" s="843"/>
      <c r="T223" s="843"/>
      <c r="U223" s="843"/>
      <c r="V223" s="843"/>
      <c r="W223" s="843"/>
      <c r="X223" s="843"/>
      <c r="Y223" s="843"/>
      <c r="Z223" s="895" t="s">
        <v>7360</v>
      </c>
      <c r="AA223" s="1051" t="s">
        <v>1261</v>
      </c>
      <c r="AB223" s="897">
        <v>29700</v>
      </c>
      <c r="AC223" s="866">
        <f t="shared" ca="1" si="0"/>
        <v>45</v>
      </c>
      <c r="AD223" s="898" t="s">
        <v>1237</v>
      </c>
      <c r="AE223" s="899" t="s">
        <v>1220</v>
      </c>
      <c r="AF223" s="970"/>
      <c r="AG223" s="970"/>
      <c r="AH223" s="843"/>
      <c r="AI223" s="843"/>
      <c r="AJ223" s="843"/>
      <c r="AK223" s="843"/>
      <c r="AL223" s="843"/>
    </row>
    <row r="224" spans="1:38" ht="15.75" customHeight="1">
      <c r="A224" s="843"/>
      <c r="B224" s="844"/>
      <c r="C224" s="845"/>
      <c r="D224" s="843"/>
      <c r="E224" s="843"/>
      <c r="F224" s="843"/>
      <c r="G224" s="843"/>
      <c r="H224" s="846"/>
      <c r="I224" s="846"/>
      <c r="J224" s="846"/>
      <c r="K224" s="847"/>
      <c r="L224" s="848"/>
      <c r="M224" s="843"/>
      <c r="N224" s="843"/>
      <c r="O224" s="843"/>
      <c r="P224" s="843"/>
      <c r="Q224" s="843"/>
      <c r="R224" s="843"/>
      <c r="S224" s="843"/>
      <c r="T224" s="843"/>
      <c r="U224" s="843"/>
      <c r="V224" s="843"/>
      <c r="W224" s="843"/>
      <c r="X224" s="843"/>
      <c r="Y224" s="843"/>
      <c r="Z224" s="895" t="s">
        <v>7361</v>
      </c>
      <c r="AA224" s="1051" t="s">
        <v>1430</v>
      </c>
      <c r="AB224" s="897">
        <v>36818</v>
      </c>
      <c r="AC224" s="866">
        <f t="shared" ca="1" si="0"/>
        <v>25</v>
      </c>
      <c r="AD224" s="898" t="s">
        <v>1432</v>
      </c>
      <c r="AE224" s="899" t="s">
        <v>1028</v>
      </c>
      <c r="AF224" s="970"/>
      <c r="AG224" s="970"/>
      <c r="AH224" s="843"/>
      <c r="AI224" s="843"/>
      <c r="AJ224" s="843"/>
      <c r="AK224" s="843"/>
      <c r="AL224" s="843"/>
    </row>
    <row r="225" spans="1:38" ht="15.75" customHeight="1">
      <c r="A225" s="843"/>
      <c r="B225" s="844"/>
      <c r="C225" s="845"/>
      <c r="D225" s="843"/>
      <c r="E225" s="843"/>
      <c r="F225" s="843"/>
      <c r="G225" s="843"/>
      <c r="H225" s="846"/>
      <c r="I225" s="846"/>
      <c r="J225" s="846"/>
      <c r="K225" s="847"/>
      <c r="L225" s="848"/>
      <c r="M225" s="843"/>
      <c r="N225" s="843"/>
      <c r="O225" s="843"/>
      <c r="P225" s="843"/>
      <c r="Q225" s="843"/>
      <c r="R225" s="843"/>
      <c r="S225" s="843"/>
      <c r="T225" s="843"/>
      <c r="U225" s="843"/>
      <c r="V225" s="843"/>
      <c r="W225" s="843"/>
      <c r="X225" s="843"/>
      <c r="Y225" s="843"/>
      <c r="Z225" s="895" t="s">
        <v>7362</v>
      </c>
      <c r="AA225" s="1051" t="s">
        <v>2983</v>
      </c>
      <c r="AB225" s="897">
        <v>36798</v>
      </c>
      <c r="AC225" s="866">
        <f t="shared" ca="1" si="0"/>
        <v>26</v>
      </c>
      <c r="AD225" s="898" t="s">
        <v>2986</v>
      </c>
      <c r="AE225" s="899" t="s">
        <v>1028</v>
      </c>
      <c r="AF225" s="970"/>
      <c r="AG225" s="970"/>
      <c r="AH225" s="843"/>
      <c r="AI225" s="843"/>
      <c r="AJ225" s="843"/>
      <c r="AK225" s="843"/>
      <c r="AL225" s="843"/>
    </row>
    <row r="226" spans="1:38" ht="15.75" customHeight="1">
      <c r="A226" s="843"/>
      <c r="B226" s="844"/>
      <c r="C226" s="845"/>
      <c r="D226" s="843"/>
      <c r="E226" s="843"/>
      <c r="F226" s="843"/>
      <c r="G226" s="843"/>
      <c r="H226" s="846"/>
      <c r="I226" s="846"/>
      <c r="J226" s="846"/>
      <c r="K226" s="847"/>
      <c r="L226" s="848"/>
      <c r="M226" s="843"/>
      <c r="N226" s="843"/>
      <c r="O226" s="843"/>
      <c r="P226" s="843"/>
      <c r="Q226" s="843"/>
      <c r="R226" s="843"/>
      <c r="S226" s="843"/>
      <c r="T226" s="843"/>
      <c r="U226" s="843"/>
      <c r="V226" s="843"/>
      <c r="W226" s="843"/>
      <c r="X226" s="843"/>
      <c r="Y226" s="843"/>
      <c r="Z226" s="895" t="s">
        <v>7363</v>
      </c>
      <c r="AA226" s="1051" t="s">
        <v>1029</v>
      </c>
      <c r="AB226" s="897">
        <v>31224</v>
      </c>
      <c r="AC226" s="866">
        <f t="shared" ca="1" si="0"/>
        <v>41</v>
      </c>
      <c r="AD226" s="898" t="s">
        <v>1031</v>
      </c>
      <c r="AE226" s="899" t="s">
        <v>1028</v>
      </c>
      <c r="AF226" s="970"/>
      <c r="AG226" s="970"/>
      <c r="AH226" s="843"/>
      <c r="AI226" s="843"/>
      <c r="AJ226" s="843"/>
      <c r="AK226" s="843"/>
      <c r="AL226" s="843"/>
    </row>
    <row r="227" spans="1:38" ht="15.75" customHeight="1">
      <c r="A227" s="843"/>
      <c r="B227" s="844"/>
      <c r="C227" s="845"/>
      <c r="D227" s="843"/>
      <c r="E227" s="843"/>
      <c r="F227" s="843"/>
      <c r="G227" s="843"/>
      <c r="H227" s="846"/>
      <c r="I227" s="846"/>
      <c r="J227" s="846"/>
      <c r="K227" s="847"/>
      <c r="L227" s="848"/>
      <c r="M227" s="843"/>
      <c r="N227" s="843"/>
      <c r="O227" s="843"/>
      <c r="P227" s="843"/>
      <c r="Q227" s="843"/>
      <c r="R227" s="843"/>
      <c r="S227" s="843"/>
      <c r="T227" s="843"/>
      <c r="U227" s="843"/>
      <c r="V227" s="843"/>
      <c r="W227" s="843"/>
      <c r="X227" s="843"/>
      <c r="Y227" s="843"/>
      <c r="Z227" s="952" t="s">
        <v>3715</v>
      </c>
      <c r="AA227" s="1051" t="s">
        <v>1035</v>
      </c>
      <c r="AB227" s="897">
        <v>33979</v>
      </c>
      <c r="AC227" s="866">
        <f t="shared" ca="1" si="0"/>
        <v>33</v>
      </c>
      <c r="AD227" s="898" t="s">
        <v>1037</v>
      </c>
      <c r="AE227" s="899" t="s">
        <v>1028</v>
      </c>
      <c r="AF227" s="970"/>
      <c r="AG227" s="970"/>
      <c r="AH227" s="843"/>
      <c r="AI227" s="843"/>
      <c r="AJ227" s="843"/>
      <c r="AK227" s="843"/>
      <c r="AL227" s="843"/>
    </row>
    <row r="228" spans="1:38" ht="15.75" customHeight="1">
      <c r="A228" s="843"/>
      <c r="B228" s="844"/>
      <c r="C228" s="845"/>
      <c r="D228" s="843"/>
      <c r="E228" s="843"/>
      <c r="F228" s="843"/>
      <c r="G228" s="843"/>
      <c r="H228" s="846"/>
      <c r="I228" s="846"/>
      <c r="J228" s="846"/>
      <c r="K228" s="847"/>
      <c r="L228" s="848"/>
      <c r="M228" s="843"/>
      <c r="N228" s="843"/>
      <c r="O228" s="843"/>
      <c r="P228" s="843"/>
      <c r="Q228" s="843"/>
      <c r="R228" s="843"/>
      <c r="S228" s="843"/>
      <c r="T228" s="843"/>
      <c r="U228" s="843"/>
      <c r="V228" s="843"/>
      <c r="W228" s="843"/>
      <c r="X228" s="843"/>
      <c r="Y228" s="843"/>
      <c r="Z228" s="895" t="s">
        <v>7365</v>
      </c>
      <c r="AA228" s="1051" t="s">
        <v>1273</v>
      </c>
      <c r="AB228" s="897">
        <v>32284</v>
      </c>
      <c r="AC228" s="866">
        <f t="shared" ca="1" si="0"/>
        <v>38</v>
      </c>
      <c r="AD228" s="898" t="s">
        <v>1275</v>
      </c>
      <c r="AE228" s="899" t="s">
        <v>1220</v>
      </c>
      <c r="AF228" s="970"/>
      <c r="AG228" s="970"/>
      <c r="AH228" s="843"/>
      <c r="AI228" s="843"/>
      <c r="AJ228" s="843"/>
      <c r="AK228" s="843"/>
      <c r="AL228" s="843"/>
    </row>
    <row r="229" spans="1:38" ht="15.75" customHeight="1">
      <c r="A229" s="843"/>
      <c r="B229" s="844"/>
      <c r="C229" s="845"/>
      <c r="D229" s="843"/>
      <c r="E229" s="843"/>
      <c r="F229" s="843"/>
      <c r="G229" s="843"/>
      <c r="H229" s="846"/>
      <c r="I229" s="846"/>
      <c r="J229" s="846"/>
      <c r="K229" s="847"/>
      <c r="L229" s="848"/>
      <c r="M229" s="843"/>
      <c r="N229" s="843"/>
      <c r="O229" s="843"/>
      <c r="P229" s="843"/>
      <c r="Q229" s="843"/>
      <c r="R229" s="843"/>
      <c r="S229" s="843"/>
      <c r="T229" s="843"/>
      <c r="U229" s="843"/>
      <c r="V229" s="843"/>
      <c r="W229" s="843"/>
      <c r="X229" s="843"/>
      <c r="Y229" s="843"/>
      <c r="Z229" s="895" t="s">
        <v>7366</v>
      </c>
      <c r="AA229" s="1051" t="s">
        <v>1054</v>
      </c>
      <c r="AB229" s="897">
        <v>37706</v>
      </c>
      <c r="AC229" s="866">
        <f t="shared" ca="1" si="0"/>
        <v>23</v>
      </c>
      <c r="AD229" s="898" t="s">
        <v>1056</v>
      </c>
      <c r="AE229" s="899" t="s">
        <v>1028</v>
      </c>
      <c r="AF229" s="970"/>
      <c r="AG229" s="970"/>
      <c r="AH229" s="843"/>
      <c r="AI229" s="843"/>
      <c r="AJ229" s="843"/>
      <c r="AK229" s="843"/>
      <c r="AL229" s="843"/>
    </row>
    <row r="230" spans="1:38" ht="15.75" customHeight="1">
      <c r="A230" s="843"/>
      <c r="B230" s="844"/>
      <c r="C230" s="845"/>
      <c r="D230" s="843"/>
      <c r="E230" s="843"/>
      <c r="F230" s="843"/>
      <c r="G230" s="843"/>
      <c r="H230" s="846"/>
      <c r="I230" s="846"/>
      <c r="J230" s="846"/>
      <c r="K230" s="847"/>
      <c r="L230" s="848"/>
      <c r="M230" s="843"/>
      <c r="N230" s="843"/>
      <c r="O230" s="843"/>
      <c r="P230" s="843"/>
      <c r="Q230" s="843"/>
      <c r="R230" s="843"/>
      <c r="S230" s="843"/>
      <c r="T230" s="843"/>
      <c r="U230" s="843"/>
      <c r="V230" s="843"/>
      <c r="W230" s="843"/>
      <c r="X230" s="843"/>
      <c r="Y230" s="843"/>
      <c r="Z230" s="983"/>
      <c r="AA230" s="963"/>
      <c r="AB230" s="942"/>
      <c r="AC230" s="866">
        <f t="shared" ca="1" si="0"/>
        <v>126</v>
      </c>
      <c r="AD230" s="943"/>
      <c r="AE230" s="970"/>
      <c r="AF230" s="970"/>
      <c r="AG230" s="970"/>
      <c r="AH230" s="843"/>
      <c r="AI230" s="843"/>
      <c r="AJ230" s="843"/>
      <c r="AK230" s="843"/>
      <c r="AL230" s="843"/>
    </row>
    <row r="231" spans="1:38" ht="15.75" customHeight="1">
      <c r="A231" s="843"/>
      <c r="B231" s="844"/>
      <c r="C231" s="845"/>
      <c r="D231" s="843"/>
      <c r="E231" s="843"/>
      <c r="F231" s="843"/>
      <c r="G231" s="843"/>
      <c r="H231" s="846"/>
      <c r="I231" s="846"/>
      <c r="J231" s="846"/>
      <c r="K231" s="847"/>
      <c r="L231" s="848"/>
      <c r="M231" s="843"/>
      <c r="N231" s="843"/>
      <c r="O231" s="843"/>
      <c r="P231" s="843"/>
      <c r="Q231" s="843"/>
      <c r="R231" s="843"/>
      <c r="S231" s="843"/>
      <c r="T231" s="843"/>
      <c r="U231" s="843"/>
      <c r="V231" s="843"/>
      <c r="W231" s="843"/>
      <c r="X231" s="843"/>
      <c r="Y231" s="843"/>
      <c r="Z231" s="976"/>
      <c r="AA231" s="977"/>
      <c r="AB231" s="978"/>
      <c r="AC231" s="866">
        <f t="shared" ca="1" si="0"/>
        <v>126</v>
      </c>
      <c r="AD231" s="979"/>
      <c r="AE231" s="980"/>
      <c r="AF231" s="616"/>
      <c r="AG231" s="616"/>
      <c r="AH231" s="843"/>
      <c r="AI231" s="843"/>
      <c r="AJ231" s="843"/>
      <c r="AK231" s="843"/>
      <c r="AL231" s="843"/>
    </row>
    <row r="232" spans="1:38" ht="15.75" customHeight="1">
      <c r="A232" s="843"/>
      <c r="B232" s="844"/>
      <c r="C232" s="845"/>
      <c r="D232" s="843"/>
      <c r="E232" s="843"/>
      <c r="F232" s="843"/>
      <c r="G232" s="843"/>
      <c r="H232" s="846"/>
      <c r="I232" s="846"/>
      <c r="J232" s="846"/>
      <c r="K232" s="847"/>
      <c r="L232" s="848"/>
      <c r="M232" s="843"/>
      <c r="N232" s="843"/>
      <c r="O232" s="843"/>
      <c r="P232" s="843"/>
      <c r="Q232" s="843"/>
      <c r="R232" s="843"/>
      <c r="S232" s="843"/>
      <c r="T232" s="843"/>
      <c r="U232" s="843"/>
      <c r="V232" s="843"/>
      <c r="W232" s="843"/>
      <c r="X232" s="843"/>
      <c r="Y232" s="843"/>
      <c r="Z232" s="895" t="s">
        <v>104</v>
      </c>
      <c r="AA232" s="896" t="s">
        <v>1309</v>
      </c>
      <c r="AB232" s="897">
        <v>35254</v>
      </c>
      <c r="AC232" s="866">
        <f t="shared" ca="1" si="0"/>
        <v>30</v>
      </c>
      <c r="AD232" s="898" t="s">
        <v>1310</v>
      </c>
      <c r="AE232" s="899" t="s">
        <v>1308</v>
      </c>
      <c r="AF232" s="970"/>
      <c r="AG232" s="970"/>
      <c r="AH232" s="843"/>
      <c r="AI232" s="843"/>
      <c r="AJ232" s="843"/>
      <c r="AK232" s="843"/>
      <c r="AL232" s="843"/>
    </row>
    <row r="233" spans="1:38" ht="15.75" customHeight="1">
      <c r="A233" s="843"/>
      <c r="B233" s="844"/>
      <c r="C233" s="845"/>
      <c r="D233" s="843"/>
      <c r="E233" s="843"/>
      <c r="F233" s="843"/>
      <c r="G233" s="843"/>
      <c r="H233" s="846"/>
      <c r="I233" s="846"/>
      <c r="J233" s="846"/>
      <c r="K233" s="847"/>
      <c r="L233" s="848"/>
      <c r="M233" s="843"/>
      <c r="N233" s="843"/>
      <c r="O233" s="843"/>
      <c r="P233" s="843"/>
      <c r="Q233" s="843"/>
      <c r="R233" s="843"/>
      <c r="S233" s="843"/>
      <c r="T233" s="843"/>
      <c r="U233" s="843"/>
      <c r="V233" s="843"/>
      <c r="W233" s="843"/>
      <c r="X233" s="843"/>
      <c r="Y233" s="843"/>
      <c r="Z233" s="895" t="s">
        <v>60</v>
      </c>
      <c r="AA233" s="896" t="s">
        <v>1302</v>
      </c>
      <c r="AB233" s="897">
        <v>33688</v>
      </c>
      <c r="AC233" s="866">
        <f t="shared" ca="1" si="0"/>
        <v>34</v>
      </c>
      <c r="AD233" s="898" t="s">
        <v>1304</v>
      </c>
      <c r="AE233" s="899" t="s">
        <v>977</v>
      </c>
      <c r="AF233" s="970"/>
      <c r="AG233" s="970"/>
      <c r="AH233" s="843"/>
      <c r="AI233" s="843"/>
      <c r="AJ233" s="843"/>
      <c r="AK233" s="843"/>
      <c r="AL233" s="843"/>
    </row>
    <row r="234" spans="1:38" ht="15.75" customHeight="1">
      <c r="A234" s="843"/>
      <c r="B234" s="844"/>
      <c r="C234" s="845"/>
      <c r="D234" s="843"/>
      <c r="E234" s="843"/>
      <c r="F234" s="843"/>
      <c r="G234" s="843"/>
      <c r="H234" s="846"/>
      <c r="I234" s="846"/>
      <c r="J234" s="846"/>
      <c r="K234" s="847"/>
      <c r="L234" s="848"/>
      <c r="M234" s="843"/>
      <c r="N234" s="843"/>
      <c r="O234" s="843"/>
      <c r="P234" s="843"/>
      <c r="Q234" s="843"/>
      <c r="R234" s="843"/>
      <c r="S234" s="843"/>
      <c r="T234" s="843"/>
      <c r="U234" s="843"/>
      <c r="V234" s="843"/>
      <c r="W234" s="843"/>
      <c r="X234" s="843"/>
      <c r="Y234" s="843"/>
      <c r="Z234" s="952" t="s">
        <v>4650</v>
      </c>
      <c r="AA234" s="953" t="s">
        <v>1317</v>
      </c>
      <c r="AB234" s="897">
        <v>36426</v>
      </c>
      <c r="AC234" s="866">
        <f t="shared" ca="1" si="0"/>
        <v>27</v>
      </c>
      <c r="AD234" s="898" t="s">
        <v>1319</v>
      </c>
      <c r="AE234" s="969" t="s">
        <v>1316</v>
      </c>
      <c r="AF234" s="970"/>
      <c r="AG234" s="970"/>
      <c r="AH234" s="843"/>
      <c r="AI234" s="843"/>
      <c r="AJ234" s="843"/>
      <c r="AK234" s="843"/>
      <c r="AL234" s="843"/>
    </row>
    <row r="235" spans="1:38" ht="15.75" customHeight="1">
      <c r="A235" s="843"/>
      <c r="B235" s="844"/>
      <c r="C235" s="845"/>
      <c r="D235" s="843"/>
      <c r="E235" s="843"/>
      <c r="F235" s="843"/>
      <c r="G235" s="843"/>
      <c r="H235" s="846"/>
      <c r="I235" s="846"/>
      <c r="J235" s="846"/>
      <c r="K235" s="847"/>
      <c r="L235" s="848"/>
      <c r="M235" s="843"/>
      <c r="N235" s="843"/>
      <c r="O235" s="843"/>
      <c r="P235" s="843"/>
      <c r="Q235" s="843"/>
      <c r="R235" s="843"/>
      <c r="S235" s="843"/>
      <c r="T235" s="843"/>
      <c r="U235" s="843"/>
      <c r="V235" s="843"/>
      <c r="W235" s="843"/>
      <c r="X235" s="843"/>
      <c r="Y235" s="843"/>
      <c r="Z235" s="952" t="s">
        <v>7367</v>
      </c>
      <c r="AA235" s="953" t="s">
        <v>1323</v>
      </c>
      <c r="AB235" s="897">
        <v>36700</v>
      </c>
      <c r="AC235" s="866">
        <f t="shared" ca="1" si="0"/>
        <v>26</v>
      </c>
      <c r="AD235" s="898" t="s">
        <v>1324</v>
      </c>
      <c r="AE235" s="969" t="s">
        <v>1316</v>
      </c>
      <c r="AF235" s="970"/>
      <c r="AG235" s="970"/>
      <c r="AH235" s="843"/>
      <c r="AI235" s="843"/>
      <c r="AJ235" s="843"/>
      <c r="AK235" s="843"/>
      <c r="AL235" s="843"/>
    </row>
    <row r="236" spans="1:38" ht="15.75" customHeight="1">
      <c r="A236" s="843"/>
      <c r="B236" s="844"/>
      <c r="C236" s="845"/>
      <c r="D236" s="843"/>
      <c r="E236" s="843"/>
      <c r="F236" s="843"/>
      <c r="G236" s="843"/>
      <c r="H236" s="846"/>
      <c r="I236" s="846"/>
      <c r="J236" s="846"/>
      <c r="K236" s="847"/>
      <c r="L236" s="848"/>
      <c r="M236" s="843"/>
      <c r="N236" s="843"/>
      <c r="O236" s="843"/>
      <c r="P236" s="843"/>
      <c r="Q236" s="843"/>
      <c r="R236" s="843"/>
      <c r="S236" s="843"/>
      <c r="T236" s="843"/>
      <c r="U236" s="843"/>
      <c r="V236" s="843"/>
      <c r="W236" s="843"/>
      <c r="X236" s="843"/>
      <c r="Y236" s="843"/>
      <c r="Z236" s="952" t="s">
        <v>3721</v>
      </c>
      <c r="AA236" s="953" t="s">
        <v>1330</v>
      </c>
      <c r="AB236" s="897">
        <v>30659</v>
      </c>
      <c r="AC236" s="866">
        <f t="shared" ca="1" si="0"/>
        <v>42</v>
      </c>
      <c r="AD236" s="898" t="s">
        <v>1324</v>
      </c>
      <c r="AE236" s="969" t="s">
        <v>1316</v>
      </c>
      <c r="AF236" s="970"/>
      <c r="AG236" s="970"/>
      <c r="AH236" s="843"/>
      <c r="AI236" s="843"/>
      <c r="AJ236" s="843"/>
      <c r="AK236" s="843"/>
      <c r="AL236" s="843"/>
    </row>
    <row r="237" spans="1:38" ht="15.75" customHeight="1">
      <c r="A237" s="843"/>
      <c r="B237" s="844"/>
      <c r="C237" s="845"/>
      <c r="D237" s="843"/>
      <c r="E237" s="843"/>
      <c r="F237" s="843"/>
      <c r="G237" s="843"/>
      <c r="H237" s="846"/>
      <c r="I237" s="846"/>
      <c r="J237" s="846"/>
      <c r="K237" s="847"/>
      <c r="L237" s="848"/>
      <c r="M237" s="843"/>
      <c r="N237" s="843"/>
      <c r="O237" s="843"/>
      <c r="P237" s="843"/>
      <c r="Q237" s="843"/>
      <c r="R237" s="843"/>
      <c r="S237" s="843"/>
      <c r="T237" s="843"/>
      <c r="U237" s="843"/>
      <c r="V237" s="843"/>
      <c r="W237" s="843"/>
      <c r="X237" s="843"/>
      <c r="Y237" s="843"/>
      <c r="Z237" s="952" t="s">
        <v>3726</v>
      </c>
      <c r="AA237" s="953" t="s">
        <v>1338</v>
      </c>
      <c r="AB237" s="897">
        <v>35934</v>
      </c>
      <c r="AC237" s="866">
        <f t="shared" ca="1" si="0"/>
        <v>28</v>
      </c>
      <c r="AD237" s="898" t="s">
        <v>1340</v>
      </c>
      <c r="AE237" s="969" t="s">
        <v>1316</v>
      </c>
      <c r="AF237" s="970"/>
      <c r="AG237" s="970"/>
      <c r="AH237" s="843"/>
      <c r="AI237" s="843"/>
      <c r="AJ237" s="843"/>
      <c r="AK237" s="843"/>
      <c r="AL237" s="843"/>
    </row>
    <row r="238" spans="1:38" ht="15.75" customHeight="1">
      <c r="A238" s="843"/>
      <c r="B238" s="844"/>
      <c r="C238" s="845"/>
      <c r="D238" s="843"/>
      <c r="E238" s="843"/>
      <c r="F238" s="843"/>
      <c r="G238" s="843"/>
      <c r="H238" s="846"/>
      <c r="I238" s="846"/>
      <c r="J238" s="846"/>
      <c r="K238" s="847"/>
      <c r="L238" s="848"/>
      <c r="M238" s="843"/>
      <c r="N238" s="843"/>
      <c r="O238" s="843"/>
      <c r="P238" s="843"/>
      <c r="Q238" s="843"/>
      <c r="R238" s="843"/>
      <c r="S238" s="843"/>
      <c r="T238" s="843"/>
      <c r="U238" s="843"/>
      <c r="V238" s="843"/>
      <c r="W238" s="843"/>
      <c r="X238" s="843"/>
      <c r="Y238" s="843"/>
      <c r="Z238" s="952" t="s">
        <v>3735</v>
      </c>
      <c r="AA238" s="953" t="s">
        <v>1347</v>
      </c>
      <c r="AB238" s="897">
        <v>36865</v>
      </c>
      <c r="AC238" s="866">
        <f t="shared" ca="1" si="0"/>
        <v>25</v>
      </c>
      <c r="AD238" s="898" t="s">
        <v>1348</v>
      </c>
      <c r="AE238" s="969" t="s">
        <v>1316</v>
      </c>
      <c r="AF238" s="970"/>
      <c r="AG238" s="970"/>
      <c r="AH238" s="843"/>
      <c r="AI238" s="843"/>
      <c r="AJ238" s="843"/>
      <c r="AK238" s="843"/>
      <c r="AL238" s="843"/>
    </row>
    <row r="239" spans="1:38" ht="15.75" customHeight="1">
      <c r="A239" s="843"/>
      <c r="B239" s="844"/>
      <c r="C239" s="845"/>
      <c r="D239" s="843"/>
      <c r="E239" s="843"/>
      <c r="F239" s="843"/>
      <c r="G239" s="843"/>
      <c r="H239" s="846"/>
      <c r="I239" s="846"/>
      <c r="J239" s="846"/>
      <c r="K239" s="847"/>
      <c r="L239" s="848"/>
      <c r="M239" s="843"/>
      <c r="N239" s="843"/>
      <c r="O239" s="843"/>
      <c r="P239" s="843"/>
      <c r="Q239" s="843"/>
      <c r="R239" s="843"/>
      <c r="S239" s="843"/>
      <c r="T239" s="843"/>
      <c r="U239" s="843"/>
      <c r="V239" s="843"/>
      <c r="W239" s="843"/>
      <c r="X239" s="843"/>
      <c r="Y239" s="843"/>
      <c r="Z239" s="952" t="s">
        <v>3746</v>
      </c>
      <c r="AA239" s="953" t="s">
        <v>3166</v>
      </c>
      <c r="AB239" s="897">
        <v>33004</v>
      </c>
      <c r="AC239" s="866">
        <f t="shared" ca="1" si="0"/>
        <v>36</v>
      </c>
      <c r="AD239" s="898" t="s">
        <v>3168</v>
      </c>
      <c r="AE239" s="969" t="s">
        <v>3165</v>
      </c>
      <c r="AF239" s="970"/>
      <c r="AG239" s="970"/>
      <c r="AH239" s="843"/>
      <c r="AI239" s="843"/>
      <c r="AJ239" s="843"/>
      <c r="AK239" s="843"/>
      <c r="AL239" s="843"/>
    </row>
    <row r="240" spans="1:38" ht="15.75" customHeight="1">
      <c r="A240" s="843"/>
      <c r="B240" s="844"/>
      <c r="C240" s="845"/>
      <c r="D240" s="843"/>
      <c r="E240" s="843"/>
      <c r="F240" s="843"/>
      <c r="G240" s="843"/>
      <c r="H240" s="846"/>
      <c r="I240" s="846"/>
      <c r="J240" s="846"/>
      <c r="K240" s="847"/>
      <c r="L240" s="848"/>
      <c r="M240" s="843"/>
      <c r="N240" s="843"/>
      <c r="O240" s="843"/>
      <c r="P240" s="843"/>
      <c r="Q240" s="843"/>
      <c r="R240" s="843"/>
      <c r="S240" s="843"/>
      <c r="T240" s="843"/>
      <c r="U240" s="843"/>
      <c r="V240" s="843"/>
      <c r="W240" s="843"/>
      <c r="X240" s="843"/>
      <c r="Y240" s="843"/>
      <c r="Z240" s="952" t="s">
        <v>3886</v>
      </c>
      <c r="AA240" s="953" t="s">
        <v>1353</v>
      </c>
      <c r="AB240" s="897">
        <v>35898</v>
      </c>
      <c r="AC240" s="866">
        <f t="shared" ca="1" si="0"/>
        <v>28</v>
      </c>
      <c r="AD240" s="898" t="s">
        <v>1356</v>
      </c>
      <c r="AE240" s="969" t="s">
        <v>1316</v>
      </c>
      <c r="AF240" s="970"/>
      <c r="AG240" s="970"/>
      <c r="AH240" s="843"/>
      <c r="AI240" s="843"/>
      <c r="AJ240" s="843"/>
      <c r="AK240" s="843"/>
      <c r="AL240" s="843"/>
    </row>
    <row r="241" spans="1:38" ht="15.75" customHeight="1">
      <c r="A241" s="843"/>
      <c r="B241" s="844"/>
      <c r="C241" s="845"/>
      <c r="D241" s="843"/>
      <c r="E241" s="843"/>
      <c r="F241" s="843"/>
      <c r="G241" s="843"/>
      <c r="H241" s="846"/>
      <c r="I241" s="846"/>
      <c r="J241" s="846"/>
      <c r="K241" s="847"/>
      <c r="L241" s="848"/>
      <c r="M241" s="843"/>
      <c r="N241" s="843"/>
      <c r="O241" s="843"/>
      <c r="P241" s="843"/>
      <c r="Q241" s="843"/>
      <c r="R241" s="843"/>
      <c r="S241" s="843"/>
      <c r="T241" s="843"/>
      <c r="U241" s="843"/>
      <c r="V241" s="843"/>
      <c r="W241" s="843"/>
      <c r="X241" s="843"/>
      <c r="Y241" s="843"/>
      <c r="Z241" s="952" t="s">
        <v>3730</v>
      </c>
      <c r="AA241" s="953" t="s">
        <v>1360</v>
      </c>
      <c r="AB241" s="897">
        <v>35455</v>
      </c>
      <c r="AC241" s="866">
        <f t="shared" ca="1" si="0"/>
        <v>29</v>
      </c>
      <c r="AD241" s="898" t="s">
        <v>1361</v>
      </c>
      <c r="AE241" s="969" t="s">
        <v>1316</v>
      </c>
      <c r="AF241" s="970"/>
      <c r="AG241" s="970"/>
      <c r="AH241" s="843"/>
      <c r="AI241" s="843"/>
      <c r="AJ241" s="843"/>
      <c r="AK241" s="843"/>
      <c r="AL241" s="843"/>
    </row>
    <row r="242" spans="1:38" ht="15.75" customHeight="1">
      <c r="A242" s="843"/>
      <c r="B242" s="844"/>
      <c r="C242" s="845"/>
      <c r="D242" s="843"/>
      <c r="E242" s="843"/>
      <c r="F242" s="843"/>
      <c r="G242" s="843"/>
      <c r="H242" s="846"/>
      <c r="I242" s="846"/>
      <c r="J242" s="846"/>
      <c r="K242" s="847"/>
      <c r="L242" s="848"/>
      <c r="M242" s="843"/>
      <c r="N242" s="843"/>
      <c r="O242" s="843"/>
      <c r="P242" s="843"/>
      <c r="Q242" s="843"/>
      <c r="R242" s="843"/>
      <c r="S242" s="843"/>
      <c r="T242" s="843"/>
      <c r="U242" s="843"/>
      <c r="V242" s="843"/>
      <c r="W242" s="843"/>
      <c r="X242" s="843"/>
      <c r="Y242" s="843"/>
      <c r="Z242" s="952" t="s">
        <v>3741</v>
      </c>
      <c r="AA242" s="953" t="s">
        <v>1368</v>
      </c>
      <c r="AB242" s="897">
        <v>34857</v>
      </c>
      <c r="AC242" s="866">
        <f t="shared" ca="1" si="0"/>
        <v>31</v>
      </c>
      <c r="AD242" s="898" t="s">
        <v>1370</v>
      </c>
      <c r="AE242" s="969" t="s">
        <v>1316</v>
      </c>
      <c r="AF242" s="970"/>
      <c r="AG242" s="970"/>
      <c r="AH242" s="843"/>
      <c r="AI242" s="843"/>
      <c r="AJ242" s="843"/>
      <c r="AK242" s="843"/>
      <c r="AL242" s="843"/>
    </row>
    <row r="243" spans="1:38" ht="15.75" customHeight="1">
      <c r="A243" s="843"/>
      <c r="B243" s="844"/>
      <c r="C243" s="845"/>
      <c r="D243" s="843"/>
      <c r="E243" s="843"/>
      <c r="F243" s="843"/>
      <c r="G243" s="843"/>
      <c r="H243" s="846"/>
      <c r="I243" s="846"/>
      <c r="J243" s="846"/>
      <c r="K243" s="847"/>
      <c r="L243" s="848"/>
      <c r="M243" s="843"/>
      <c r="N243" s="843"/>
      <c r="O243" s="843"/>
      <c r="P243" s="843"/>
      <c r="Q243" s="843"/>
      <c r="R243" s="843"/>
      <c r="S243" s="843"/>
      <c r="T243" s="843"/>
      <c r="U243" s="843"/>
      <c r="V243" s="843"/>
      <c r="W243" s="843"/>
      <c r="X243" s="843"/>
      <c r="Y243" s="843"/>
      <c r="Z243" s="983"/>
      <c r="AA243" s="963"/>
      <c r="AB243" s="942"/>
      <c r="AC243" s="866">
        <f t="shared" ca="1" si="0"/>
        <v>126</v>
      </c>
      <c r="AD243" s="943"/>
      <c r="AE243" s="970"/>
      <c r="AF243" s="970"/>
      <c r="AG243" s="970"/>
      <c r="AH243" s="843"/>
      <c r="AI243" s="843"/>
      <c r="AJ243" s="843"/>
      <c r="AK243" s="843"/>
      <c r="AL243" s="843"/>
    </row>
    <row r="244" spans="1:38" ht="15.75" customHeight="1">
      <c r="A244" s="843"/>
      <c r="B244" s="844"/>
      <c r="C244" s="845"/>
      <c r="D244" s="843"/>
      <c r="E244" s="843"/>
      <c r="F244" s="843"/>
      <c r="G244" s="843"/>
      <c r="H244" s="846"/>
      <c r="I244" s="846"/>
      <c r="J244" s="846"/>
      <c r="K244" s="847"/>
      <c r="L244" s="848"/>
      <c r="M244" s="843"/>
      <c r="N244" s="843"/>
      <c r="O244" s="843"/>
      <c r="P244" s="843"/>
      <c r="Q244" s="843"/>
      <c r="R244" s="843"/>
      <c r="S244" s="843"/>
      <c r="T244" s="843"/>
      <c r="U244" s="843"/>
      <c r="V244" s="843"/>
      <c r="W244" s="843"/>
      <c r="X244" s="843"/>
      <c r="Y244" s="843"/>
      <c r="Z244" s="976"/>
      <c r="AA244" s="977"/>
      <c r="AB244" s="978"/>
      <c r="AC244" s="866">
        <f t="shared" ca="1" si="0"/>
        <v>126</v>
      </c>
      <c r="AD244" s="979"/>
      <c r="AE244" s="980"/>
      <c r="AF244" s="616"/>
      <c r="AG244" s="616"/>
      <c r="AH244" s="843"/>
      <c r="AI244" s="843"/>
      <c r="AJ244" s="843"/>
      <c r="AK244" s="843"/>
      <c r="AL244" s="843"/>
    </row>
    <row r="245" spans="1:38" ht="15.75" customHeight="1">
      <c r="A245" s="843"/>
      <c r="B245" s="844"/>
      <c r="C245" s="845"/>
      <c r="D245" s="843"/>
      <c r="E245" s="843"/>
      <c r="F245" s="843"/>
      <c r="G245" s="843"/>
      <c r="H245" s="846"/>
      <c r="I245" s="846"/>
      <c r="J245" s="846"/>
      <c r="K245" s="847"/>
      <c r="L245" s="848"/>
      <c r="M245" s="843"/>
      <c r="N245" s="843"/>
      <c r="O245" s="843"/>
      <c r="P245" s="843"/>
      <c r="Q245" s="843"/>
      <c r="R245" s="843"/>
      <c r="S245" s="843"/>
      <c r="T245" s="843"/>
      <c r="U245" s="843"/>
      <c r="V245" s="843"/>
      <c r="W245" s="843"/>
      <c r="X245" s="843"/>
      <c r="Y245" s="843"/>
      <c r="Z245" s="895" t="s">
        <v>7393</v>
      </c>
      <c r="AA245" s="896" t="s">
        <v>1377</v>
      </c>
      <c r="AB245" s="897">
        <v>29231</v>
      </c>
      <c r="AC245" s="866">
        <f t="shared" ca="1" si="0"/>
        <v>46</v>
      </c>
      <c r="AD245" s="898" t="s">
        <v>1379</v>
      </c>
      <c r="AE245" s="899" t="s">
        <v>1376</v>
      </c>
      <c r="AF245" s="970"/>
      <c r="AG245" s="970"/>
      <c r="AH245" s="843"/>
      <c r="AI245" s="843"/>
      <c r="AJ245" s="843"/>
      <c r="AK245" s="843"/>
      <c r="AL245" s="843"/>
    </row>
    <row r="246" spans="1:38" ht="15.75" customHeight="1">
      <c r="A246" s="843"/>
      <c r="B246" s="844"/>
      <c r="C246" s="845"/>
      <c r="D246" s="843"/>
      <c r="E246" s="843"/>
      <c r="F246" s="843"/>
      <c r="G246" s="843"/>
      <c r="H246" s="846"/>
      <c r="I246" s="846"/>
      <c r="J246" s="846"/>
      <c r="K246" s="847"/>
      <c r="L246" s="848"/>
      <c r="M246" s="843"/>
      <c r="N246" s="843"/>
      <c r="O246" s="843"/>
      <c r="P246" s="843"/>
      <c r="Q246" s="843"/>
      <c r="R246" s="843"/>
      <c r="S246" s="843"/>
      <c r="T246" s="843"/>
      <c r="U246" s="843"/>
      <c r="V246" s="843"/>
      <c r="W246" s="843"/>
      <c r="X246" s="843"/>
      <c r="Y246" s="843"/>
      <c r="Z246" s="895" t="s">
        <v>105</v>
      </c>
      <c r="AA246" s="896" t="s">
        <v>1388</v>
      </c>
      <c r="AB246" s="897">
        <v>28745</v>
      </c>
      <c r="AC246" s="866">
        <f t="shared" ca="1" si="0"/>
        <v>48</v>
      </c>
      <c r="AD246" s="898" t="s">
        <v>1390</v>
      </c>
      <c r="AE246" s="899" t="s">
        <v>1387</v>
      </c>
      <c r="AF246" s="970"/>
      <c r="AG246" s="970"/>
      <c r="AH246" s="843"/>
      <c r="AI246" s="843"/>
      <c r="AJ246" s="843"/>
      <c r="AK246" s="843"/>
      <c r="AL246" s="843"/>
    </row>
    <row r="247" spans="1:38" ht="15.75" customHeight="1">
      <c r="A247" s="843"/>
      <c r="B247" s="844"/>
      <c r="C247" s="845"/>
      <c r="D247" s="843"/>
      <c r="E247" s="843"/>
      <c r="F247" s="843"/>
      <c r="G247" s="843"/>
      <c r="H247" s="846"/>
      <c r="I247" s="846"/>
      <c r="J247" s="846"/>
      <c r="K247" s="847"/>
      <c r="L247" s="848"/>
      <c r="M247" s="843"/>
      <c r="N247" s="843"/>
      <c r="O247" s="843"/>
      <c r="P247" s="843"/>
      <c r="Q247" s="843"/>
      <c r="R247" s="843"/>
      <c r="S247" s="843"/>
      <c r="T247" s="843"/>
      <c r="U247" s="843"/>
      <c r="V247" s="843"/>
      <c r="W247" s="843"/>
      <c r="X247" s="843"/>
      <c r="Y247" s="843"/>
      <c r="Z247" s="895" t="s">
        <v>7180</v>
      </c>
      <c r="AA247" s="896" t="s">
        <v>1394</v>
      </c>
      <c r="AB247" s="897">
        <v>32985</v>
      </c>
      <c r="AC247" s="866">
        <f t="shared" ca="1" si="0"/>
        <v>36</v>
      </c>
      <c r="AD247" s="898" t="s">
        <v>1396</v>
      </c>
      <c r="AE247" s="899" t="s">
        <v>1393</v>
      </c>
      <c r="AF247" s="970"/>
      <c r="AG247" s="970"/>
      <c r="AH247" s="843"/>
      <c r="AI247" s="843"/>
      <c r="AJ247" s="843"/>
      <c r="AK247" s="843"/>
      <c r="AL247" s="843"/>
    </row>
    <row r="248" spans="1:38" ht="15.75" customHeight="1">
      <c r="A248" s="843"/>
      <c r="B248" s="844"/>
      <c r="C248" s="845"/>
      <c r="D248" s="843"/>
      <c r="E248" s="843"/>
      <c r="F248" s="843"/>
      <c r="G248" s="843"/>
      <c r="H248" s="846"/>
      <c r="I248" s="846"/>
      <c r="J248" s="846"/>
      <c r="K248" s="847"/>
      <c r="L248" s="848"/>
      <c r="M248" s="843"/>
      <c r="N248" s="843"/>
      <c r="O248" s="843"/>
      <c r="P248" s="843"/>
      <c r="Q248" s="843"/>
      <c r="R248" s="843"/>
      <c r="S248" s="843"/>
      <c r="T248" s="843"/>
      <c r="U248" s="843"/>
      <c r="V248" s="843"/>
      <c r="W248" s="843"/>
      <c r="X248" s="843"/>
      <c r="Y248" s="843"/>
      <c r="Z248" s="895" t="s">
        <v>7181</v>
      </c>
      <c r="AA248" s="896" t="s">
        <v>1402</v>
      </c>
      <c r="AB248" s="897">
        <v>31734</v>
      </c>
      <c r="AC248" s="866">
        <f t="shared" ca="1" si="0"/>
        <v>39</v>
      </c>
      <c r="AD248" s="898" t="s">
        <v>1405</v>
      </c>
      <c r="AE248" s="899" t="s">
        <v>1401</v>
      </c>
      <c r="AF248" s="970"/>
      <c r="AG248" s="970"/>
      <c r="AH248" s="843"/>
      <c r="AI248" s="843"/>
      <c r="AJ248" s="843"/>
      <c r="AK248" s="843"/>
      <c r="AL248" s="843"/>
    </row>
    <row r="249" spans="1:38" ht="15.75" customHeight="1">
      <c r="A249" s="843"/>
      <c r="B249" s="844"/>
      <c r="C249" s="845"/>
      <c r="D249" s="843"/>
      <c r="E249" s="843"/>
      <c r="F249" s="843"/>
      <c r="G249" s="843"/>
      <c r="H249" s="846"/>
      <c r="I249" s="846"/>
      <c r="J249" s="846"/>
      <c r="K249" s="847"/>
      <c r="L249" s="848"/>
      <c r="M249" s="843"/>
      <c r="N249" s="843"/>
      <c r="O249" s="843"/>
      <c r="P249" s="843"/>
      <c r="Q249" s="843"/>
      <c r="R249" s="843"/>
      <c r="S249" s="843"/>
      <c r="T249" s="843"/>
      <c r="U249" s="843"/>
      <c r="V249" s="843"/>
      <c r="W249" s="843"/>
      <c r="X249" s="843"/>
      <c r="Y249" s="843"/>
      <c r="Z249" s="895" t="s">
        <v>4652</v>
      </c>
      <c r="AA249" s="896" t="s">
        <v>2816</v>
      </c>
      <c r="AB249" s="897">
        <v>30363</v>
      </c>
      <c r="AC249" s="866">
        <f t="shared" ca="1" si="0"/>
        <v>43</v>
      </c>
      <c r="AD249" s="898" t="s">
        <v>3254</v>
      </c>
      <c r="AE249" s="899" t="s">
        <v>1401</v>
      </c>
      <c r="AF249" s="970"/>
      <c r="AG249" s="970"/>
      <c r="AH249" s="843"/>
      <c r="AI249" s="843"/>
      <c r="AJ249" s="843"/>
      <c r="AK249" s="843"/>
      <c r="AL249" s="843"/>
    </row>
    <row r="250" spans="1:38" ht="15.75" customHeight="1">
      <c r="A250" s="843"/>
      <c r="B250" s="844"/>
      <c r="C250" s="845"/>
      <c r="D250" s="843"/>
      <c r="E250" s="843"/>
      <c r="F250" s="843"/>
      <c r="G250" s="843"/>
      <c r="H250" s="846"/>
      <c r="I250" s="846"/>
      <c r="J250" s="846"/>
      <c r="K250" s="847"/>
      <c r="L250" s="848"/>
      <c r="M250" s="843"/>
      <c r="N250" s="843"/>
      <c r="O250" s="843"/>
      <c r="P250" s="843"/>
      <c r="Q250" s="843"/>
      <c r="R250" s="843"/>
      <c r="S250" s="843"/>
      <c r="T250" s="843"/>
      <c r="U250" s="843"/>
      <c r="V250" s="843"/>
      <c r="W250" s="843"/>
      <c r="X250" s="843"/>
      <c r="Y250" s="843"/>
      <c r="Z250" s="895" t="s">
        <v>3565</v>
      </c>
      <c r="AA250" s="896" t="s">
        <v>1409</v>
      </c>
      <c r="AB250" s="897">
        <v>34560</v>
      </c>
      <c r="AC250" s="866">
        <f t="shared" ca="1" si="0"/>
        <v>32</v>
      </c>
      <c r="AD250" s="898" t="s">
        <v>1410</v>
      </c>
      <c r="AE250" s="899" t="s">
        <v>1401</v>
      </c>
      <c r="AF250" s="970"/>
      <c r="AG250" s="970"/>
      <c r="AH250" s="843"/>
      <c r="AI250" s="843"/>
      <c r="AJ250" s="843"/>
      <c r="AK250" s="843"/>
      <c r="AL250" s="843"/>
    </row>
    <row r="251" spans="1:38" ht="15.75" customHeight="1">
      <c r="A251" s="843"/>
      <c r="B251" s="844"/>
      <c r="C251" s="845"/>
      <c r="D251" s="843"/>
      <c r="E251" s="843"/>
      <c r="F251" s="843"/>
      <c r="G251" s="843"/>
      <c r="H251" s="846"/>
      <c r="I251" s="846"/>
      <c r="J251" s="846"/>
      <c r="K251" s="847"/>
      <c r="L251" s="848"/>
      <c r="M251" s="843"/>
      <c r="N251" s="843"/>
      <c r="O251" s="843"/>
      <c r="P251" s="843"/>
      <c r="Q251" s="843"/>
      <c r="R251" s="843"/>
      <c r="S251" s="843"/>
      <c r="T251" s="843"/>
      <c r="U251" s="843"/>
      <c r="V251" s="843"/>
      <c r="W251" s="843"/>
      <c r="X251" s="843"/>
      <c r="Y251" s="843"/>
      <c r="Z251" s="895" t="s">
        <v>3590</v>
      </c>
      <c r="AA251" s="896" t="s">
        <v>1416</v>
      </c>
      <c r="AB251" s="897">
        <v>37550</v>
      </c>
      <c r="AC251" s="866">
        <f t="shared" ca="1" si="0"/>
        <v>23</v>
      </c>
      <c r="AD251" s="898" t="s">
        <v>1418</v>
      </c>
      <c r="AE251" s="899" t="s">
        <v>1242</v>
      </c>
      <c r="AF251" s="970"/>
      <c r="AG251" s="970"/>
      <c r="AH251" s="843"/>
      <c r="AI251" s="843"/>
      <c r="AJ251" s="843"/>
      <c r="AK251" s="843"/>
      <c r="AL251" s="843"/>
    </row>
    <row r="252" spans="1:38" ht="15.75" customHeight="1">
      <c r="A252" s="843"/>
      <c r="B252" s="844"/>
      <c r="C252" s="845"/>
      <c r="D252" s="843"/>
      <c r="E252" s="843"/>
      <c r="F252" s="843"/>
      <c r="G252" s="843"/>
      <c r="H252" s="846"/>
      <c r="I252" s="846"/>
      <c r="J252" s="846"/>
      <c r="K252" s="847"/>
      <c r="L252" s="848"/>
      <c r="M252" s="843"/>
      <c r="N252" s="843"/>
      <c r="O252" s="843"/>
      <c r="P252" s="843"/>
      <c r="Q252" s="843"/>
      <c r="R252" s="843"/>
      <c r="S252" s="843"/>
      <c r="T252" s="843"/>
      <c r="U252" s="843"/>
      <c r="V252" s="843"/>
      <c r="W252" s="843"/>
      <c r="X252" s="843"/>
      <c r="Y252" s="843"/>
      <c r="Z252" s="952" t="s">
        <v>3649</v>
      </c>
      <c r="AA252" s="953" t="s">
        <v>3296</v>
      </c>
      <c r="AB252" s="897">
        <v>26640</v>
      </c>
      <c r="AC252" s="866">
        <f t="shared" ca="1" si="0"/>
        <v>53</v>
      </c>
      <c r="AD252" s="898" t="s">
        <v>3297</v>
      </c>
      <c r="AE252" s="899" t="s">
        <v>1242</v>
      </c>
      <c r="AF252" s="970"/>
      <c r="AG252" s="970"/>
      <c r="AH252" s="843"/>
      <c r="AI252" s="843"/>
      <c r="AJ252" s="843"/>
      <c r="AK252" s="843"/>
      <c r="AL252" s="843"/>
    </row>
    <row r="253" spans="1:38" ht="15.75" customHeight="1">
      <c r="A253" s="843"/>
      <c r="B253" s="844"/>
      <c r="C253" s="845"/>
      <c r="D253" s="843"/>
      <c r="E253" s="843"/>
      <c r="F253" s="843"/>
      <c r="G253" s="843"/>
      <c r="H253" s="846"/>
      <c r="I253" s="846"/>
      <c r="J253" s="846"/>
      <c r="K253" s="847"/>
      <c r="L253" s="848"/>
      <c r="M253" s="843"/>
      <c r="N253" s="843"/>
      <c r="O253" s="843"/>
      <c r="P253" s="843"/>
      <c r="Q253" s="843"/>
      <c r="R253" s="843"/>
      <c r="S253" s="843"/>
      <c r="T253" s="843"/>
      <c r="U253" s="843"/>
      <c r="V253" s="843"/>
      <c r="W253" s="843"/>
      <c r="X253" s="843"/>
      <c r="Y253" s="843"/>
      <c r="Z253" s="952" t="s">
        <v>3661</v>
      </c>
      <c r="AA253" s="953" t="s">
        <v>3311</v>
      </c>
      <c r="AB253" s="897">
        <v>37086</v>
      </c>
      <c r="AC253" s="866">
        <f t="shared" ca="1" si="0"/>
        <v>25</v>
      </c>
      <c r="AD253" s="898" t="s">
        <v>3312</v>
      </c>
      <c r="AE253" s="899" t="s">
        <v>1242</v>
      </c>
      <c r="AF253" s="970"/>
      <c r="AG253" s="970"/>
      <c r="AH253" s="843"/>
      <c r="AI253" s="843"/>
      <c r="AJ253" s="843"/>
      <c r="AK253" s="843"/>
      <c r="AL253" s="843"/>
    </row>
    <row r="254" spans="1:38" ht="15.75" customHeight="1">
      <c r="A254" s="843"/>
      <c r="B254" s="844"/>
      <c r="C254" s="845"/>
      <c r="D254" s="843"/>
      <c r="E254" s="843"/>
      <c r="F254" s="843"/>
      <c r="G254" s="843"/>
      <c r="H254" s="846"/>
      <c r="I254" s="846"/>
      <c r="J254" s="846"/>
      <c r="K254" s="847"/>
      <c r="L254" s="848"/>
      <c r="M254" s="843"/>
      <c r="N254" s="843"/>
      <c r="O254" s="843"/>
      <c r="P254" s="843"/>
      <c r="Q254" s="843"/>
      <c r="R254" s="843"/>
      <c r="S254" s="843"/>
      <c r="T254" s="843"/>
      <c r="U254" s="843"/>
      <c r="V254" s="843"/>
      <c r="W254" s="843"/>
      <c r="X254" s="843"/>
      <c r="Y254" s="843"/>
      <c r="Z254" s="952" t="s">
        <v>3815</v>
      </c>
      <c r="AA254" s="953" t="s">
        <v>3816</v>
      </c>
      <c r="AB254" s="897">
        <v>32558</v>
      </c>
      <c r="AC254" s="866">
        <f t="shared" ca="1" si="0"/>
        <v>37</v>
      </c>
      <c r="AD254" s="898" t="s">
        <v>7394</v>
      </c>
      <c r="AE254" s="899" t="s">
        <v>1242</v>
      </c>
      <c r="AF254" s="970"/>
      <c r="AG254" s="970"/>
      <c r="AH254" s="843"/>
      <c r="AI254" s="843"/>
      <c r="AJ254" s="843"/>
      <c r="AK254" s="843"/>
      <c r="AL254" s="843"/>
    </row>
    <row r="255" spans="1:38" ht="15.75" customHeight="1">
      <c r="A255" s="843"/>
      <c r="B255" s="844"/>
      <c r="C255" s="845"/>
      <c r="D255" s="843"/>
      <c r="E255" s="843"/>
      <c r="F255" s="843"/>
      <c r="G255" s="843"/>
      <c r="H255" s="846"/>
      <c r="I255" s="846"/>
      <c r="J255" s="846"/>
      <c r="K255" s="847"/>
      <c r="L255" s="848"/>
      <c r="M255" s="843"/>
      <c r="N255" s="843"/>
      <c r="O255" s="843"/>
      <c r="P255" s="843"/>
      <c r="Q255" s="843"/>
      <c r="R255" s="843"/>
      <c r="S255" s="843"/>
      <c r="T255" s="843"/>
      <c r="U255" s="843"/>
      <c r="V255" s="843"/>
      <c r="W255" s="843"/>
      <c r="X255" s="843"/>
      <c r="Y255" s="843"/>
      <c r="Z255" s="989" t="s">
        <v>4174</v>
      </c>
      <c r="AA255" s="953" t="s">
        <v>1424</v>
      </c>
      <c r="AB255" s="897">
        <v>34383</v>
      </c>
      <c r="AC255" s="866">
        <f t="shared" ca="1" si="0"/>
        <v>32</v>
      </c>
      <c r="AD255" s="898" t="s">
        <v>1427</v>
      </c>
      <c r="AE255" s="899" t="s">
        <v>1242</v>
      </c>
      <c r="AF255" s="970"/>
      <c r="AG255" s="970"/>
      <c r="AH255" s="843"/>
      <c r="AI255" s="843"/>
      <c r="AJ255" s="843"/>
      <c r="AK255" s="843"/>
      <c r="AL255" s="843"/>
    </row>
    <row r="256" spans="1:38" ht="15.75" customHeight="1">
      <c r="A256" s="843"/>
      <c r="B256" s="844"/>
      <c r="C256" s="845"/>
      <c r="D256" s="843"/>
      <c r="E256" s="843"/>
      <c r="F256" s="843"/>
      <c r="G256" s="843"/>
      <c r="H256" s="846"/>
      <c r="I256" s="846"/>
      <c r="J256" s="846"/>
      <c r="K256" s="847"/>
      <c r="L256" s="848"/>
      <c r="M256" s="843"/>
      <c r="N256" s="843"/>
      <c r="O256" s="843"/>
      <c r="P256" s="843"/>
      <c r="Q256" s="843"/>
      <c r="R256" s="843"/>
      <c r="S256" s="843"/>
      <c r="T256" s="843"/>
      <c r="U256" s="843"/>
      <c r="V256" s="843"/>
      <c r="W256" s="843"/>
      <c r="X256" s="843"/>
      <c r="Y256" s="843"/>
      <c r="Z256" s="952" t="s">
        <v>3786</v>
      </c>
      <c r="AA256" s="953" t="s">
        <v>1447</v>
      </c>
      <c r="AB256" s="897">
        <v>35276</v>
      </c>
      <c r="AC256" s="866">
        <f t="shared" ca="1" si="0"/>
        <v>30</v>
      </c>
      <c r="AD256" s="898" t="s">
        <v>1449</v>
      </c>
      <c r="AE256" s="899" t="s">
        <v>1242</v>
      </c>
      <c r="AF256" s="970"/>
      <c r="AG256" s="970"/>
      <c r="AH256" s="843"/>
      <c r="AI256" s="843"/>
      <c r="AJ256" s="843"/>
      <c r="AK256" s="843"/>
      <c r="AL256" s="843"/>
    </row>
    <row r="257" spans="1:38" ht="15.75" customHeight="1">
      <c r="A257" s="843"/>
      <c r="B257" s="844"/>
      <c r="C257" s="845"/>
      <c r="D257" s="843"/>
      <c r="E257" s="843"/>
      <c r="F257" s="843"/>
      <c r="G257" s="843"/>
      <c r="H257" s="846"/>
      <c r="I257" s="846"/>
      <c r="J257" s="846"/>
      <c r="K257" s="847"/>
      <c r="L257" s="848"/>
      <c r="M257" s="843"/>
      <c r="N257" s="843"/>
      <c r="O257" s="843"/>
      <c r="P257" s="843"/>
      <c r="Q257" s="843"/>
      <c r="R257" s="843"/>
      <c r="S257" s="843"/>
      <c r="T257" s="843"/>
      <c r="U257" s="843"/>
      <c r="V257" s="843"/>
      <c r="W257" s="843"/>
      <c r="X257" s="843"/>
      <c r="Y257" s="843"/>
      <c r="Z257" s="983" t="s">
        <v>7290</v>
      </c>
      <c r="AA257" s="941" t="s">
        <v>1243</v>
      </c>
      <c r="AB257" s="942">
        <v>35731</v>
      </c>
      <c r="AC257" s="866">
        <f t="shared" ca="1" si="0"/>
        <v>28</v>
      </c>
      <c r="AD257" s="943" t="s">
        <v>1245</v>
      </c>
      <c r="AE257" s="970" t="s">
        <v>1242</v>
      </c>
      <c r="AF257" s="970"/>
      <c r="AG257" s="970"/>
      <c r="AH257" s="843"/>
      <c r="AI257" s="843"/>
      <c r="AJ257" s="843"/>
      <c r="AK257" s="843"/>
      <c r="AL257" s="843"/>
    </row>
    <row r="258" spans="1:38" ht="15.75" customHeight="1">
      <c r="A258" s="843"/>
      <c r="B258" s="844"/>
      <c r="C258" s="845"/>
      <c r="D258" s="843"/>
      <c r="E258" s="843"/>
      <c r="F258" s="843"/>
      <c r="G258" s="843"/>
      <c r="H258" s="846"/>
      <c r="I258" s="846"/>
      <c r="J258" s="846"/>
      <c r="K258" s="847"/>
      <c r="L258" s="848"/>
      <c r="M258" s="843"/>
      <c r="N258" s="843"/>
      <c r="O258" s="843"/>
      <c r="P258" s="843"/>
      <c r="Q258" s="843"/>
      <c r="R258" s="843"/>
      <c r="S258" s="843"/>
      <c r="T258" s="843"/>
      <c r="U258" s="843"/>
      <c r="V258" s="843"/>
      <c r="W258" s="843"/>
      <c r="X258" s="843"/>
      <c r="Y258" s="843"/>
      <c r="Z258" s="983"/>
      <c r="AA258" s="963"/>
      <c r="AB258" s="942"/>
      <c r="AC258" s="866">
        <f t="shared" ca="1" si="0"/>
        <v>126</v>
      </c>
      <c r="AD258" s="943"/>
      <c r="AE258" s="970"/>
      <c r="AF258" s="970"/>
      <c r="AG258" s="970"/>
      <c r="AH258" s="843"/>
      <c r="AI258" s="843"/>
      <c r="AJ258" s="843"/>
      <c r="AK258" s="843"/>
      <c r="AL258" s="843"/>
    </row>
    <row r="259" spans="1:38" ht="15.75" customHeight="1">
      <c r="A259" s="843"/>
      <c r="B259" s="844"/>
      <c r="C259" s="845"/>
      <c r="D259" s="843"/>
      <c r="E259" s="843"/>
      <c r="F259" s="843"/>
      <c r="G259" s="843"/>
      <c r="H259" s="846"/>
      <c r="I259" s="846"/>
      <c r="J259" s="846"/>
      <c r="K259" s="847"/>
      <c r="L259" s="848"/>
      <c r="M259" s="843"/>
      <c r="N259" s="843"/>
      <c r="O259" s="843"/>
      <c r="P259" s="843"/>
      <c r="Q259" s="843"/>
      <c r="R259" s="843"/>
      <c r="S259" s="843"/>
      <c r="T259" s="843"/>
      <c r="U259" s="843"/>
      <c r="V259" s="843"/>
      <c r="W259" s="843"/>
      <c r="X259" s="843"/>
      <c r="Y259" s="843"/>
      <c r="Z259" s="976"/>
      <c r="AA259" s="977"/>
      <c r="AB259" s="978"/>
      <c r="AC259" s="866">
        <f t="shared" ca="1" si="0"/>
        <v>126</v>
      </c>
      <c r="AD259" s="979"/>
      <c r="AE259" s="980"/>
      <c r="AF259" s="616"/>
      <c r="AG259" s="616"/>
      <c r="AH259" s="843"/>
      <c r="AI259" s="843"/>
      <c r="AJ259" s="843"/>
      <c r="AK259" s="843"/>
      <c r="AL259" s="843"/>
    </row>
    <row r="260" spans="1:38" ht="15.75" customHeight="1">
      <c r="A260" s="843"/>
      <c r="B260" s="844"/>
      <c r="C260" s="845"/>
      <c r="D260" s="843"/>
      <c r="E260" s="843"/>
      <c r="F260" s="843"/>
      <c r="G260" s="843"/>
      <c r="H260" s="846"/>
      <c r="I260" s="846"/>
      <c r="J260" s="846"/>
      <c r="K260" s="847"/>
      <c r="L260" s="848"/>
      <c r="M260" s="843"/>
      <c r="N260" s="843"/>
      <c r="O260" s="843"/>
      <c r="P260" s="843"/>
      <c r="Q260" s="843"/>
      <c r="R260" s="843"/>
      <c r="S260" s="843"/>
      <c r="T260" s="843"/>
      <c r="U260" s="843"/>
      <c r="V260" s="843"/>
      <c r="W260" s="843"/>
      <c r="X260" s="843"/>
      <c r="Y260" s="843"/>
      <c r="Z260" s="895" t="s">
        <v>1974</v>
      </c>
      <c r="AA260" s="896" t="s">
        <v>1458</v>
      </c>
      <c r="AB260" s="897">
        <v>32962</v>
      </c>
      <c r="AC260" s="866">
        <f t="shared" ca="1" si="0"/>
        <v>36</v>
      </c>
      <c r="AD260" s="898" t="s">
        <v>1460</v>
      </c>
      <c r="AE260" s="899" t="s">
        <v>1457</v>
      </c>
      <c r="AF260" s="970"/>
      <c r="AG260" s="970"/>
      <c r="AH260" s="843"/>
      <c r="AI260" s="843"/>
      <c r="AJ260" s="843"/>
      <c r="AK260" s="843"/>
      <c r="AL260" s="843"/>
    </row>
    <row r="261" spans="1:38" ht="15.75" customHeight="1">
      <c r="A261" s="843"/>
      <c r="B261" s="844"/>
      <c r="C261" s="845"/>
      <c r="D261" s="843"/>
      <c r="E261" s="843"/>
      <c r="F261" s="843"/>
      <c r="G261" s="843"/>
      <c r="H261" s="846"/>
      <c r="I261" s="846"/>
      <c r="J261" s="846"/>
      <c r="K261" s="847"/>
      <c r="L261" s="848"/>
      <c r="M261" s="843"/>
      <c r="N261" s="843"/>
      <c r="O261" s="843"/>
      <c r="P261" s="843"/>
      <c r="Q261" s="843"/>
      <c r="R261" s="843"/>
      <c r="S261" s="843"/>
      <c r="T261" s="843"/>
      <c r="U261" s="843"/>
      <c r="V261" s="843"/>
      <c r="W261" s="843"/>
      <c r="X261" s="843"/>
      <c r="Y261" s="843"/>
      <c r="Z261" s="895" t="s">
        <v>110</v>
      </c>
      <c r="AA261" s="896" t="s">
        <v>1464</v>
      </c>
      <c r="AB261" s="897">
        <v>28864</v>
      </c>
      <c r="AC261" s="866">
        <f t="shared" ca="1" si="0"/>
        <v>47</v>
      </c>
      <c r="AD261" s="898" t="s">
        <v>1466</v>
      </c>
      <c r="AE261" s="899" t="s">
        <v>1376</v>
      </c>
      <c r="AF261" s="970"/>
      <c r="AG261" s="970"/>
      <c r="AH261" s="843"/>
      <c r="AI261" s="843"/>
      <c r="AJ261" s="843"/>
      <c r="AK261" s="843"/>
      <c r="AL261" s="843"/>
    </row>
    <row r="262" spans="1:38" ht="15.75" customHeight="1">
      <c r="A262" s="843"/>
      <c r="B262" s="844"/>
      <c r="C262" s="845"/>
      <c r="D262" s="843"/>
      <c r="E262" s="843"/>
      <c r="F262" s="843"/>
      <c r="G262" s="843"/>
      <c r="H262" s="846"/>
      <c r="I262" s="846"/>
      <c r="J262" s="846"/>
      <c r="K262" s="847"/>
      <c r="L262" s="848"/>
      <c r="M262" s="843"/>
      <c r="N262" s="843"/>
      <c r="O262" s="843"/>
      <c r="P262" s="843"/>
      <c r="Q262" s="843"/>
      <c r="R262" s="843"/>
      <c r="S262" s="843"/>
      <c r="T262" s="843"/>
      <c r="U262" s="843"/>
      <c r="V262" s="843"/>
      <c r="W262" s="843"/>
      <c r="X262" s="843"/>
      <c r="Y262" s="843"/>
      <c r="Z262" s="895" t="s">
        <v>112</v>
      </c>
      <c r="AA262" s="896" t="s">
        <v>1589</v>
      </c>
      <c r="AB262" s="897">
        <v>28547</v>
      </c>
      <c r="AC262" s="866">
        <f t="shared" ca="1" si="0"/>
        <v>48</v>
      </c>
      <c r="AD262" s="898" t="s">
        <v>1590</v>
      </c>
      <c r="AE262" s="899" t="s">
        <v>100</v>
      </c>
      <c r="AF262" s="970"/>
      <c r="AG262" s="970"/>
      <c r="AH262" s="843"/>
      <c r="AI262" s="843"/>
      <c r="AJ262" s="843"/>
      <c r="AK262" s="843"/>
      <c r="AL262" s="843"/>
    </row>
    <row r="263" spans="1:38" ht="15.75" customHeight="1">
      <c r="A263" s="843"/>
      <c r="B263" s="844"/>
      <c r="C263" s="845"/>
      <c r="D263" s="843"/>
      <c r="E263" s="843"/>
      <c r="F263" s="843"/>
      <c r="G263" s="843"/>
      <c r="H263" s="846"/>
      <c r="I263" s="846"/>
      <c r="J263" s="846"/>
      <c r="K263" s="847"/>
      <c r="L263" s="848"/>
      <c r="M263" s="843"/>
      <c r="N263" s="843"/>
      <c r="O263" s="843"/>
      <c r="P263" s="843"/>
      <c r="Q263" s="843"/>
      <c r="R263" s="843"/>
      <c r="S263" s="843"/>
      <c r="T263" s="843"/>
      <c r="U263" s="843"/>
      <c r="V263" s="843"/>
      <c r="W263" s="843"/>
      <c r="X263" s="843"/>
      <c r="Y263" s="843"/>
      <c r="Z263" s="895" t="s">
        <v>108</v>
      </c>
      <c r="AA263" s="896" t="s">
        <v>1470</v>
      </c>
      <c r="AB263" s="897">
        <v>36492</v>
      </c>
      <c r="AC263" s="866">
        <f t="shared" ca="1" si="0"/>
        <v>26</v>
      </c>
      <c r="AD263" s="898" t="s">
        <v>1472</v>
      </c>
      <c r="AE263" s="899" t="s">
        <v>1387</v>
      </c>
      <c r="AF263" s="970"/>
      <c r="AG263" s="970"/>
      <c r="AH263" s="843"/>
      <c r="AI263" s="843"/>
      <c r="AJ263" s="843"/>
      <c r="AK263" s="843"/>
      <c r="AL263" s="843"/>
    </row>
    <row r="264" spans="1:38" ht="15.75" customHeight="1">
      <c r="A264" s="843"/>
      <c r="B264" s="844"/>
      <c r="C264" s="845"/>
      <c r="D264" s="843"/>
      <c r="E264" s="843"/>
      <c r="F264" s="843"/>
      <c r="G264" s="843"/>
      <c r="H264" s="846"/>
      <c r="I264" s="846"/>
      <c r="J264" s="846"/>
      <c r="K264" s="847"/>
      <c r="L264" s="848"/>
      <c r="M264" s="843"/>
      <c r="N264" s="843"/>
      <c r="O264" s="843"/>
      <c r="P264" s="843"/>
      <c r="Q264" s="843"/>
      <c r="R264" s="843"/>
      <c r="S264" s="843"/>
      <c r="T264" s="843"/>
      <c r="U264" s="843"/>
      <c r="V264" s="843"/>
      <c r="W264" s="843"/>
      <c r="X264" s="843"/>
      <c r="Y264" s="843"/>
      <c r="Z264" s="989" t="s">
        <v>7280</v>
      </c>
      <c r="AA264" s="953" t="s">
        <v>3436</v>
      </c>
      <c r="AB264" s="897">
        <v>37315</v>
      </c>
      <c r="AC264" s="866">
        <f t="shared" ca="1" si="0"/>
        <v>24</v>
      </c>
      <c r="AD264" s="898" t="s">
        <v>3441</v>
      </c>
      <c r="AE264" s="969" t="s">
        <v>1387</v>
      </c>
      <c r="AF264" s="970"/>
      <c r="AG264" s="970"/>
      <c r="AH264" s="843"/>
      <c r="AI264" s="843"/>
      <c r="AJ264" s="843"/>
      <c r="AK264" s="843"/>
      <c r="AL264" s="843"/>
    </row>
    <row r="265" spans="1:38" ht="15.75" customHeight="1">
      <c r="A265" s="843"/>
      <c r="B265" s="844"/>
      <c r="C265" s="845"/>
      <c r="D265" s="843"/>
      <c r="E265" s="843"/>
      <c r="F265" s="843"/>
      <c r="G265" s="843"/>
      <c r="H265" s="846"/>
      <c r="I265" s="846"/>
      <c r="J265" s="846"/>
      <c r="K265" s="847"/>
      <c r="L265" s="848"/>
      <c r="M265" s="843"/>
      <c r="N265" s="843"/>
      <c r="O265" s="843"/>
      <c r="P265" s="843"/>
      <c r="Q265" s="843"/>
      <c r="R265" s="843"/>
      <c r="S265" s="843"/>
      <c r="T265" s="843"/>
      <c r="U265" s="843"/>
      <c r="V265" s="843"/>
      <c r="W265" s="843"/>
      <c r="X265" s="843"/>
      <c r="Y265" s="843"/>
      <c r="Z265" s="952" t="s">
        <v>3790</v>
      </c>
      <c r="AA265" s="953" t="s">
        <v>1486</v>
      </c>
      <c r="AB265" s="897">
        <v>38208</v>
      </c>
      <c r="AC265" s="866">
        <f t="shared" ca="1" si="0"/>
        <v>22</v>
      </c>
      <c r="AD265" s="898" t="s">
        <v>1488</v>
      </c>
      <c r="AE265" s="969" t="s">
        <v>1387</v>
      </c>
      <c r="AF265" s="970"/>
      <c r="AG265" s="970"/>
      <c r="AH265" s="843"/>
      <c r="AI265" s="843"/>
      <c r="AJ265" s="843"/>
      <c r="AK265" s="843"/>
      <c r="AL265" s="843"/>
    </row>
    <row r="266" spans="1:38" ht="15.75" customHeight="1">
      <c r="A266" s="843"/>
      <c r="B266" s="844"/>
      <c r="C266" s="845"/>
      <c r="D266" s="843"/>
      <c r="E266" s="843"/>
      <c r="F266" s="843"/>
      <c r="G266" s="843"/>
      <c r="H266" s="846"/>
      <c r="I266" s="846"/>
      <c r="J266" s="846"/>
      <c r="K266" s="847"/>
      <c r="L266" s="848"/>
      <c r="M266" s="843"/>
      <c r="N266" s="843"/>
      <c r="O266" s="843"/>
      <c r="P266" s="843"/>
      <c r="Q266" s="843"/>
      <c r="R266" s="843"/>
      <c r="S266" s="843"/>
      <c r="T266" s="843"/>
      <c r="U266" s="843"/>
      <c r="V266" s="843"/>
      <c r="W266" s="843"/>
      <c r="X266" s="843"/>
      <c r="Y266" s="843"/>
      <c r="Z266" s="952" t="s">
        <v>3802</v>
      </c>
      <c r="AA266" s="953" t="s">
        <v>1495</v>
      </c>
      <c r="AB266" s="897">
        <v>34254</v>
      </c>
      <c r="AC266" s="866">
        <f t="shared" ca="1" si="0"/>
        <v>32</v>
      </c>
      <c r="AD266" s="898" t="s">
        <v>1500</v>
      </c>
      <c r="AE266" s="969" t="s">
        <v>1387</v>
      </c>
      <c r="AF266" s="970"/>
      <c r="AG266" s="970"/>
      <c r="AH266" s="843"/>
      <c r="AI266" s="843"/>
      <c r="AJ266" s="843"/>
      <c r="AK266" s="843"/>
      <c r="AL266" s="843"/>
    </row>
    <row r="267" spans="1:38" ht="15.75" customHeight="1">
      <c r="A267" s="843"/>
      <c r="B267" s="844"/>
      <c r="C267" s="845"/>
      <c r="D267" s="843"/>
      <c r="E267" s="843"/>
      <c r="F267" s="843"/>
      <c r="G267" s="843"/>
      <c r="H267" s="846"/>
      <c r="I267" s="846"/>
      <c r="J267" s="846"/>
      <c r="K267" s="847"/>
      <c r="L267" s="848"/>
      <c r="M267" s="843"/>
      <c r="N267" s="843"/>
      <c r="O267" s="843"/>
      <c r="P267" s="843"/>
      <c r="Q267" s="843"/>
      <c r="R267" s="843"/>
      <c r="S267" s="843"/>
      <c r="T267" s="843"/>
      <c r="U267" s="843"/>
      <c r="V267" s="843"/>
      <c r="W267" s="843"/>
      <c r="X267" s="843"/>
      <c r="Y267" s="843"/>
      <c r="Z267" s="952" t="s">
        <v>3837</v>
      </c>
      <c r="AA267" s="953" t="s">
        <v>3488</v>
      </c>
      <c r="AB267" s="897">
        <v>33150</v>
      </c>
      <c r="AC267" s="866">
        <f t="shared" ca="1" si="0"/>
        <v>35</v>
      </c>
      <c r="AD267" s="898" t="s">
        <v>3490</v>
      </c>
      <c r="AE267" s="969" t="s">
        <v>1387</v>
      </c>
      <c r="AF267" s="970"/>
      <c r="AG267" s="970"/>
      <c r="AH267" s="843"/>
      <c r="AI267" s="843"/>
      <c r="AJ267" s="843"/>
      <c r="AK267" s="843"/>
      <c r="AL267" s="843"/>
    </row>
    <row r="268" spans="1:38" ht="15.75" customHeight="1">
      <c r="A268" s="843"/>
      <c r="B268" s="844"/>
      <c r="C268" s="845"/>
      <c r="D268" s="843"/>
      <c r="E268" s="843"/>
      <c r="F268" s="843"/>
      <c r="G268" s="843"/>
      <c r="H268" s="846"/>
      <c r="I268" s="846"/>
      <c r="J268" s="846"/>
      <c r="K268" s="847"/>
      <c r="L268" s="848"/>
      <c r="M268" s="843"/>
      <c r="N268" s="843"/>
      <c r="O268" s="843"/>
      <c r="P268" s="843"/>
      <c r="Q268" s="843"/>
      <c r="R268" s="843"/>
      <c r="S268" s="843"/>
      <c r="T268" s="843"/>
      <c r="U268" s="843"/>
      <c r="V268" s="843"/>
      <c r="W268" s="843"/>
      <c r="X268" s="843"/>
      <c r="Y268" s="843"/>
      <c r="Z268" s="952" t="s">
        <v>3861</v>
      </c>
      <c r="AA268" s="953" t="s">
        <v>1504</v>
      </c>
      <c r="AB268" s="897">
        <v>38088</v>
      </c>
      <c r="AC268" s="866">
        <f t="shared" ca="1" si="0"/>
        <v>22</v>
      </c>
      <c r="AD268" s="898" t="s">
        <v>1508</v>
      </c>
      <c r="AE268" s="969" t="s">
        <v>1387</v>
      </c>
      <c r="AF268" s="970"/>
      <c r="AG268" s="970"/>
      <c r="AH268" s="843"/>
      <c r="AI268" s="843"/>
      <c r="AJ268" s="843"/>
      <c r="AK268" s="843"/>
      <c r="AL268" s="843"/>
    </row>
    <row r="269" spans="1:38" ht="15.75" customHeight="1">
      <c r="A269" s="843"/>
      <c r="B269" s="844"/>
      <c r="C269" s="845"/>
      <c r="D269" s="843"/>
      <c r="E269" s="843"/>
      <c r="F269" s="843"/>
      <c r="G269" s="843"/>
      <c r="H269" s="846"/>
      <c r="I269" s="846"/>
      <c r="J269" s="846"/>
      <c r="K269" s="847"/>
      <c r="L269" s="848"/>
      <c r="M269" s="843"/>
      <c r="N269" s="843"/>
      <c r="O269" s="843"/>
      <c r="P269" s="843"/>
      <c r="Q269" s="843"/>
      <c r="R269" s="843"/>
      <c r="S269" s="843"/>
      <c r="T269" s="843"/>
      <c r="U269" s="843"/>
      <c r="V269" s="843"/>
      <c r="W269" s="843"/>
      <c r="X269" s="843"/>
      <c r="Y269" s="843"/>
      <c r="Z269" s="952" t="s">
        <v>3892</v>
      </c>
      <c r="AA269" s="953" t="s">
        <v>1516</v>
      </c>
      <c r="AB269" s="897">
        <v>30685</v>
      </c>
      <c r="AC269" s="866">
        <f t="shared" ca="1" si="0"/>
        <v>42</v>
      </c>
      <c r="AD269" s="898" t="s">
        <v>1517</v>
      </c>
      <c r="AE269" s="969" t="s">
        <v>1387</v>
      </c>
      <c r="AF269" s="970"/>
      <c r="AG269" s="970"/>
      <c r="AH269" s="843"/>
      <c r="AI269" s="843"/>
      <c r="AJ269" s="843"/>
      <c r="AK269" s="843"/>
      <c r="AL269" s="843"/>
    </row>
    <row r="270" spans="1:38" ht="15.75" customHeight="1">
      <c r="A270" s="843"/>
      <c r="B270" s="844"/>
      <c r="C270" s="845"/>
      <c r="D270" s="843"/>
      <c r="E270" s="843"/>
      <c r="F270" s="843"/>
      <c r="G270" s="843"/>
      <c r="H270" s="846"/>
      <c r="I270" s="846"/>
      <c r="J270" s="846"/>
      <c r="K270" s="847"/>
      <c r="L270" s="848"/>
      <c r="M270" s="843"/>
      <c r="N270" s="843"/>
      <c r="O270" s="843"/>
      <c r="P270" s="843"/>
      <c r="Q270" s="843"/>
      <c r="R270" s="843"/>
      <c r="S270" s="843"/>
      <c r="T270" s="843"/>
      <c r="U270" s="843"/>
      <c r="V270" s="843"/>
      <c r="W270" s="843"/>
      <c r="X270" s="843"/>
      <c r="Y270" s="843"/>
      <c r="Z270" s="952" t="s">
        <v>4185</v>
      </c>
      <c r="AA270" s="953" t="s">
        <v>4186</v>
      </c>
      <c r="AB270" s="897">
        <v>37314</v>
      </c>
      <c r="AC270" s="866">
        <f t="shared" ca="1" si="0"/>
        <v>24</v>
      </c>
      <c r="AD270" s="898" t="s">
        <v>1472</v>
      </c>
      <c r="AE270" s="969" t="s">
        <v>1387</v>
      </c>
      <c r="AF270" s="970"/>
      <c r="AG270" s="970"/>
      <c r="AH270" s="843"/>
      <c r="AI270" s="843"/>
      <c r="AJ270" s="843"/>
      <c r="AK270" s="843"/>
      <c r="AL270" s="843"/>
    </row>
    <row r="271" spans="1:38" ht="15.75" customHeight="1">
      <c r="A271" s="843"/>
      <c r="B271" s="844"/>
      <c r="C271" s="845"/>
      <c r="D271" s="843"/>
      <c r="E271" s="843"/>
      <c r="F271" s="843"/>
      <c r="G271" s="843"/>
      <c r="H271" s="846"/>
      <c r="I271" s="846"/>
      <c r="J271" s="846"/>
      <c r="K271" s="847"/>
      <c r="L271" s="848"/>
      <c r="M271" s="843"/>
      <c r="N271" s="843"/>
      <c r="O271" s="843"/>
      <c r="P271" s="843"/>
      <c r="Q271" s="843"/>
      <c r="R271" s="843"/>
      <c r="S271" s="843"/>
      <c r="T271" s="843"/>
      <c r="U271" s="843"/>
      <c r="V271" s="843"/>
      <c r="W271" s="843"/>
      <c r="X271" s="843"/>
      <c r="Y271" s="843"/>
      <c r="Z271" s="983"/>
      <c r="AA271" s="963"/>
      <c r="AB271" s="942"/>
      <c r="AC271" s="866">
        <f t="shared" ca="1" si="0"/>
        <v>126</v>
      </c>
      <c r="AD271" s="943"/>
      <c r="AE271" s="970"/>
      <c r="AF271" s="970"/>
      <c r="AG271" s="970"/>
      <c r="AH271" s="843"/>
      <c r="AI271" s="843"/>
      <c r="AJ271" s="843"/>
      <c r="AK271" s="843"/>
      <c r="AL271" s="843"/>
    </row>
    <row r="272" spans="1:38" ht="15.75" customHeight="1">
      <c r="A272" s="843"/>
      <c r="B272" s="844"/>
      <c r="C272" s="845"/>
      <c r="D272" s="843"/>
      <c r="E272" s="843"/>
      <c r="F272" s="843"/>
      <c r="G272" s="843"/>
      <c r="H272" s="846"/>
      <c r="I272" s="846"/>
      <c r="J272" s="846"/>
      <c r="K272" s="847"/>
      <c r="L272" s="848"/>
      <c r="M272" s="843"/>
      <c r="N272" s="843"/>
      <c r="O272" s="843"/>
      <c r="P272" s="843"/>
      <c r="Q272" s="843"/>
      <c r="R272" s="843"/>
      <c r="S272" s="843"/>
      <c r="T272" s="843"/>
      <c r="U272" s="843"/>
      <c r="V272" s="843"/>
      <c r="W272" s="843"/>
      <c r="X272" s="843"/>
      <c r="Y272" s="843"/>
      <c r="Z272" s="976"/>
      <c r="AA272" s="977"/>
      <c r="AB272" s="978"/>
      <c r="AC272" s="866">
        <f t="shared" ca="1" si="0"/>
        <v>126</v>
      </c>
      <c r="AD272" s="979"/>
      <c r="AE272" s="980"/>
      <c r="AF272" s="616"/>
      <c r="AG272" s="616"/>
      <c r="AH272" s="843"/>
      <c r="AI272" s="843"/>
      <c r="AJ272" s="843"/>
      <c r="AK272" s="843"/>
      <c r="AL272" s="843"/>
    </row>
    <row r="273" spans="1:38" ht="15.75" customHeight="1">
      <c r="A273" s="843"/>
      <c r="B273" s="844"/>
      <c r="C273" s="845"/>
      <c r="D273" s="843"/>
      <c r="E273" s="843"/>
      <c r="F273" s="843"/>
      <c r="G273" s="843"/>
      <c r="H273" s="846"/>
      <c r="I273" s="846"/>
      <c r="J273" s="846"/>
      <c r="K273" s="847"/>
      <c r="L273" s="848"/>
      <c r="M273" s="843"/>
      <c r="N273" s="843"/>
      <c r="O273" s="843"/>
      <c r="P273" s="843"/>
      <c r="Q273" s="843"/>
      <c r="R273" s="843"/>
      <c r="S273" s="843"/>
      <c r="T273" s="843"/>
      <c r="U273" s="843"/>
      <c r="V273" s="843"/>
      <c r="W273" s="843"/>
      <c r="X273" s="843"/>
      <c r="Y273" s="843"/>
      <c r="Z273" s="1054" t="s">
        <v>1976</v>
      </c>
      <c r="AA273" s="1055" t="s">
        <v>1576</v>
      </c>
      <c r="AB273" s="1056">
        <v>29201</v>
      </c>
      <c r="AC273" s="866">
        <f t="shared" ca="1" si="0"/>
        <v>46</v>
      </c>
      <c r="AD273" s="1057" t="s">
        <v>1577</v>
      </c>
      <c r="AE273" s="1058" t="s">
        <v>100</v>
      </c>
      <c r="AF273" s="933"/>
      <c r="AG273" s="933"/>
      <c r="AH273" s="843"/>
      <c r="AI273" s="843"/>
      <c r="AJ273" s="843"/>
      <c r="AK273" s="843"/>
      <c r="AL273" s="843"/>
    </row>
    <row r="274" spans="1:38" ht="15.75" customHeight="1">
      <c r="A274" s="843"/>
      <c r="B274" s="844"/>
      <c r="C274" s="845"/>
      <c r="D274" s="843"/>
      <c r="E274" s="843"/>
      <c r="F274" s="843"/>
      <c r="G274" s="843"/>
      <c r="H274" s="846"/>
      <c r="I274" s="846"/>
      <c r="J274" s="846"/>
      <c r="K274" s="847"/>
      <c r="L274" s="848"/>
      <c r="M274" s="843"/>
      <c r="N274" s="843"/>
      <c r="O274" s="843"/>
      <c r="P274" s="843"/>
      <c r="Q274" s="843"/>
      <c r="R274" s="843"/>
      <c r="S274" s="843"/>
      <c r="T274" s="843"/>
      <c r="U274" s="843"/>
      <c r="V274" s="843"/>
      <c r="W274" s="843"/>
      <c r="X274" s="843"/>
      <c r="Y274" s="843"/>
      <c r="Z274" s="888" t="s">
        <v>109</v>
      </c>
      <c r="AA274" s="951" t="s">
        <v>1584</v>
      </c>
      <c r="AB274" s="890">
        <v>25323</v>
      </c>
      <c r="AC274" s="866">
        <f t="shared" ca="1" si="0"/>
        <v>57</v>
      </c>
      <c r="AD274" s="891" t="s">
        <v>1585</v>
      </c>
      <c r="AE274" s="892" t="s">
        <v>100</v>
      </c>
      <c r="AF274" s="933"/>
      <c r="AG274" s="933"/>
      <c r="AH274" s="843"/>
      <c r="AI274" s="843"/>
      <c r="AJ274" s="843"/>
      <c r="AK274" s="843"/>
      <c r="AL274" s="843"/>
    </row>
    <row r="275" spans="1:38" ht="15.75" customHeight="1">
      <c r="A275" s="843"/>
      <c r="B275" s="844"/>
      <c r="C275" s="845"/>
      <c r="D275" s="843"/>
      <c r="E275" s="843"/>
      <c r="F275" s="843"/>
      <c r="G275" s="843"/>
      <c r="H275" s="846"/>
      <c r="I275" s="846"/>
      <c r="J275" s="846"/>
      <c r="K275" s="847"/>
      <c r="L275" s="848"/>
      <c r="M275" s="843"/>
      <c r="N275" s="843"/>
      <c r="O275" s="843"/>
      <c r="P275" s="843"/>
      <c r="Q275" s="843"/>
      <c r="R275" s="843"/>
      <c r="S275" s="843"/>
      <c r="T275" s="843"/>
      <c r="U275" s="843"/>
      <c r="V275" s="843"/>
      <c r="W275" s="843"/>
      <c r="X275" s="843"/>
      <c r="Y275" s="843"/>
      <c r="Z275" s="895" t="s">
        <v>7381</v>
      </c>
      <c r="AA275" s="896" t="s">
        <v>1529</v>
      </c>
      <c r="AB275" s="897">
        <v>34116</v>
      </c>
      <c r="AC275" s="866">
        <f t="shared" ca="1" si="0"/>
        <v>33</v>
      </c>
      <c r="AD275" s="898" t="s">
        <v>1530</v>
      </c>
      <c r="AE275" s="899" t="s">
        <v>1355</v>
      </c>
      <c r="AF275" s="970"/>
      <c r="AG275" s="970"/>
      <c r="AH275" s="843"/>
      <c r="AI275" s="843"/>
      <c r="AJ275" s="843"/>
      <c r="AK275" s="843"/>
      <c r="AL275" s="843"/>
    </row>
    <row r="276" spans="1:38" ht="15.75" customHeight="1">
      <c r="A276" s="843"/>
      <c r="B276" s="844"/>
      <c r="C276" s="845"/>
      <c r="D276" s="843"/>
      <c r="E276" s="843"/>
      <c r="F276" s="843"/>
      <c r="G276" s="843"/>
      <c r="H276" s="846"/>
      <c r="I276" s="846"/>
      <c r="J276" s="846"/>
      <c r="K276" s="847"/>
      <c r="L276" s="848"/>
      <c r="M276" s="843"/>
      <c r="N276" s="843"/>
      <c r="O276" s="843"/>
      <c r="P276" s="843"/>
      <c r="Q276" s="843"/>
      <c r="R276" s="843"/>
      <c r="S276" s="843"/>
      <c r="T276" s="843"/>
      <c r="U276" s="843"/>
      <c r="V276" s="843"/>
      <c r="W276" s="843"/>
      <c r="X276" s="843"/>
      <c r="Y276" s="843"/>
      <c r="Z276" s="895" t="s">
        <v>7183</v>
      </c>
      <c r="AA276" s="896" t="s">
        <v>1606</v>
      </c>
      <c r="AB276" s="897">
        <v>32141</v>
      </c>
      <c r="AC276" s="866">
        <f t="shared" ca="1" si="0"/>
        <v>38</v>
      </c>
      <c r="AD276" s="898" t="s">
        <v>1608</v>
      </c>
      <c r="AE276" s="899" t="s">
        <v>1355</v>
      </c>
      <c r="AF276" s="970"/>
      <c r="AG276" s="970"/>
      <c r="AH276" s="843"/>
      <c r="AI276" s="843"/>
      <c r="AJ276" s="843"/>
      <c r="AK276" s="843"/>
      <c r="AL276" s="843"/>
    </row>
    <row r="277" spans="1:38" ht="15.75" customHeight="1">
      <c r="A277" s="843"/>
      <c r="B277" s="844"/>
      <c r="C277" s="845"/>
      <c r="D277" s="843"/>
      <c r="E277" s="843"/>
      <c r="F277" s="843"/>
      <c r="G277" s="843"/>
      <c r="H277" s="846"/>
      <c r="I277" s="846"/>
      <c r="J277" s="846"/>
      <c r="K277" s="847"/>
      <c r="L277" s="848"/>
      <c r="M277" s="843"/>
      <c r="N277" s="843"/>
      <c r="O277" s="843"/>
      <c r="P277" s="843"/>
      <c r="Q277" s="843"/>
      <c r="R277" s="843"/>
      <c r="S277" s="843"/>
      <c r="T277" s="843"/>
      <c r="U277" s="843"/>
      <c r="V277" s="843"/>
      <c r="W277" s="843"/>
      <c r="X277" s="843"/>
      <c r="Y277" s="843"/>
      <c r="Z277" s="895" t="s">
        <v>7184</v>
      </c>
      <c r="AA277" s="896" t="s">
        <v>1616</v>
      </c>
      <c r="AB277" s="897">
        <v>31312</v>
      </c>
      <c r="AC277" s="866">
        <f t="shared" ca="1" si="0"/>
        <v>41</v>
      </c>
      <c r="AD277" s="898" t="s">
        <v>1618</v>
      </c>
      <c r="AE277" s="899" t="s">
        <v>1355</v>
      </c>
      <c r="AF277" s="970"/>
      <c r="AG277" s="970"/>
      <c r="AH277" s="843"/>
      <c r="AI277" s="843"/>
      <c r="AJ277" s="843"/>
      <c r="AK277" s="843"/>
      <c r="AL277" s="843"/>
    </row>
    <row r="278" spans="1:38" ht="15.75" customHeight="1">
      <c r="A278" s="843"/>
      <c r="B278" s="844"/>
      <c r="C278" s="845"/>
      <c r="D278" s="843"/>
      <c r="E278" s="843"/>
      <c r="F278" s="843"/>
      <c r="G278" s="843"/>
      <c r="H278" s="846"/>
      <c r="I278" s="846"/>
      <c r="J278" s="846"/>
      <c r="K278" s="847"/>
      <c r="L278" s="848"/>
      <c r="M278" s="843"/>
      <c r="N278" s="843"/>
      <c r="O278" s="843"/>
      <c r="P278" s="843"/>
      <c r="Q278" s="843"/>
      <c r="R278" s="843"/>
      <c r="S278" s="843"/>
      <c r="T278" s="843"/>
      <c r="U278" s="843"/>
      <c r="V278" s="843"/>
      <c r="W278" s="843"/>
      <c r="X278" s="843"/>
      <c r="Y278" s="843"/>
      <c r="Z278" s="895" t="s">
        <v>7377</v>
      </c>
      <c r="AA278" s="896" t="s">
        <v>1558</v>
      </c>
      <c r="AB278" s="897">
        <v>34026</v>
      </c>
      <c r="AC278" s="866">
        <f t="shared" ca="1" si="0"/>
        <v>33</v>
      </c>
      <c r="AD278" s="898" t="s">
        <v>1562</v>
      </c>
      <c r="AE278" s="899" t="s">
        <v>1355</v>
      </c>
      <c r="AF278" s="970"/>
      <c r="AG278" s="970"/>
      <c r="AH278" s="843"/>
      <c r="AI278" s="843"/>
      <c r="AJ278" s="843"/>
      <c r="AK278" s="843"/>
      <c r="AL278" s="843"/>
    </row>
    <row r="279" spans="1:38" ht="15.75" customHeight="1">
      <c r="A279" s="843"/>
      <c r="B279" s="844"/>
      <c r="C279" s="845"/>
      <c r="D279" s="843"/>
      <c r="E279" s="843"/>
      <c r="F279" s="843"/>
      <c r="G279" s="843"/>
      <c r="H279" s="846"/>
      <c r="I279" s="846"/>
      <c r="J279" s="846"/>
      <c r="K279" s="847"/>
      <c r="L279" s="848"/>
      <c r="M279" s="843"/>
      <c r="N279" s="843"/>
      <c r="O279" s="843"/>
      <c r="P279" s="843"/>
      <c r="Q279" s="843"/>
      <c r="R279" s="843"/>
      <c r="S279" s="843"/>
      <c r="T279" s="843"/>
      <c r="U279" s="843"/>
      <c r="V279" s="843"/>
      <c r="W279" s="843"/>
      <c r="X279" s="843"/>
      <c r="Y279" s="843"/>
      <c r="Z279" s="895" t="s">
        <v>7378</v>
      </c>
      <c r="AA279" s="896" t="s">
        <v>2892</v>
      </c>
      <c r="AB279" s="897">
        <v>34553</v>
      </c>
      <c r="AC279" s="866">
        <f t="shared" ca="1" si="0"/>
        <v>32</v>
      </c>
      <c r="AD279" s="898" t="s">
        <v>3647</v>
      </c>
      <c r="AE279" s="899" t="s">
        <v>1355</v>
      </c>
      <c r="AF279" s="970"/>
      <c r="AG279" s="970"/>
      <c r="AH279" s="843"/>
      <c r="AI279" s="843"/>
      <c r="AJ279" s="843"/>
      <c r="AK279" s="843"/>
      <c r="AL279" s="843"/>
    </row>
    <row r="280" spans="1:38" ht="15.75" customHeight="1">
      <c r="A280" s="843"/>
      <c r="B280" s="844"/>
      <c r="C280" s="845"/>
      <c r="D280" s="843"/>
      <c r="E280" s="843"/>
      <c r="F280" s="843"/>
      <c r="G280" s="843"/>
      <c r="H280" s="846"/>
      <c r="I280" s="846"/>
      <c r="J280" s="846"/>
      <c r="K280" s="847"/>
      <c r="L280" s="848"/>
      <c r="M280" s="843"/>
      <c r="N280" s="843"/>
      <c r="O280" s="843"/>
      <c r="P280" s="843"/>
      <c r="Q280" s="843"/>
      <c r="R280" s="843"/>
      <c r="S280" s="843"/>
      <c r="T280" s="843"/>
      <c r="U280" s="843"/>
      <c r="V280" s="843"/>
      <c r="W280" s="843"/>
      <c r="X280" s="843"/>
      <c r="Y280" s="843"/>
      <c r="Z280" s="934" t="s">
        <v>3554</v>
      </c>
      <c r="AA280" s="971" t="s">
        <v>2900</v>
      </c>
      <c r="AB280" s="936">
        <v>34406</v>
      </c>
      <c r="AC280" s="866">
        <f t="shared" ca="1" si="0"/>
        <v>32</v>
      </c>
      <c r="AD280" s="937" t="s">
        <v>3656</v>
      </c>
      <c r="AE280" s="899" t="s">
        <v>1355</v>
      </c>
      <c r="AF280" s="970"/>
      <c r="AG280" s="970"/>
      <c r="AH280" s="843"/>
      <c r="AI280" s="843"/>
      <c r="AJ280" s="843"/>
      <c r="AK280" s="843"/>
      <c r="AL280" s="843"/>
    </row>
    <row r="281" spans="1:38" ht="15.75" customHeight="1">
      <c r="A281" s="843"/>
      <c r="B281" s="844"/>
      <c r="C281" s="845"/>
      <c r="D281" s="843"/>
      <c r="E281" s="843"/>
      <c r="F281" s="843"/>
      <c r="G281" s="843"/>
      <c r="H281" s="846"/>
      <c r="I281" s="846"/>
      <c r="J281" s="846"/>
      <c r="K281" s="847"/>
      <c r="L281" s="848"/>
      <c r="M281" s="843"/>
      <c r="N281" s="843"/>
      <c r="O281" s="843"/>
      <c r="P281" s="843"/>
      <c r="Q281" s="843"/>
      <c r="R281" s="843"/>
      <c r="S281" s="843"/>
      <c r="T281" s="843"/>
      <c r="U281" s="843"/>
      <c r="V281" s="843"/>
      <c r="W281" s="843"/>
      <c r="X281" s="843"/>
      <c r="Y281" s="843"/>
      <c r="Z281" s="952" t="s">
        <v>3670</v>
      </c>
      <c r="AA281" s="971" t="s">
        <v>1621</v>
      </c>
      <c r="AB281" s="936">
        <v>34648</v>
      </c>
      <c r="AC281" s="866">
        <f t="shared" ca="1" si="0"/>
        <v>31</v>
      </c>
      <c r="AD281" s="937" t="s">
        <v>1623</v>
      </c>
      <c r="AE281" s="899" t="s">
        <v>1355</v>
      </c>
      <c r="AF281" s="970"/>
      <c r="AG281" s="970"/>
      <c r="AH281" s="843"/>
      <c r="AI281" s="843"/>
      <c r="AJ281" s="843"/>
      <c r="AK281" s="843"/>
      <c r="AL281" s="843"/>
    </row>
    <row r="282" spans="1:38" ht="15.75" customHeight="1">
      <c r="A282" s="843"/>
      <c r="B282" s="844"/>
      <c r="C282" s="845"/>
      <c r="D282" s="843"/>
      <c r="E282" s="843"/>
      <c r="F282" s="843"/>
      <c r="G282" s="843"/>
      <c r="H282" s="846"/>
      <c r="I282" s="846"/>
      <c r="J282" s="846"/>
      <c r="K282" s="847"/>
      <c r="L282" s="848"/>
      <c r="M282" s="843"/>
      <c r="N282" s="843"/>
      <c r="O282" s="843"/>
      <c r="P282" s="843"/>
      <c r="Q282" s="843"/>
      <c r="R282" s="843"/>
      <c r="S282" s="843"/>
      <c r="T282" s="843"/>
      <c r="U282" s="843"/>
      <c r="V282" s="843"/>
      <c r="W282" s="843"/>
      <c r="X282" s="843"/>
      <c r="Y282" s="843"/>
      <c r="Z282" s="939" t="s">
        <v>4221</v>
      </c>
      <c r="AA282" s="971" t="s">
        <v>1545</v>
      </c>
      <c r="AB282" s="936">
        <v>34316</v>
      </c>
      <c r="AC282" s="866">
        <f t="shared" ca="1" si="0"/>
        <v>32</v>
      </c>
      <c r="AD282" s="937" t="s">
        <v>1549</v>
      </c>
      <c r="AE282" s="899" t="s">
        <v>1355</v>
      </c>
      <c r="AF282" s="970"/>
      <c r="AG282" s="970"/>
      <c r="AH282" s="843"/>
      <c r="AI282" s="843"/>
      <c r="AJ282" s="843"/>
      <c r="AK282" s="843"/>
      <c r="AL282" s="843"/>
    </row>
    <row r="283" spans="1:38" ht="15.75" customHeight="1">
      <c r="A283" s="843"/>
      <c r="B283" s="844"/>
      <c r="C283" s="845"/>
      <c r="D283" s="843"/>
      <c r="E283" s="843"/>
      <c r="F283" s="843"/>
      <c r="G283" s="843"/>
      <c r="H283" s="846"/>
      <c r="I283" s="846"/>
      <c r="J283" s="846"/>
      <c r="K283" s="847"/>
      <c r="L283" s="848"/>
      <c r="M283" s="843"/>
      <c r="N283" s="843"/>
      <c r="O283" s="843"/>
      <c r="P283" s="843"/>
      <c r="Q283" s="843"/>
      <c r="R283" s="843"/>
      <c r="S283" s="843"/>
      <c r="T283" s="843"/>
      <c r="U283" s="843"/>
      <c r="V283" s="843"/>
      <c r="W283" s="843"/>
      <c r="X283" s="843"/>
      <c r="Y283" s="843"/>
      <c r="Z283" s="994" t="s">
        <v>7380</v>
      </c>
      <c r="AA283" s="982" t="s">
        <v>1627</v>
      </c>
      <c r="AB283" s="996">
        <v>33739</v>
      </c>
      <c r="AC283" s="866">
        <f t="shared" ca="1" si="0"/>
        <v>34</v>
      </c>
      <c r="AD283" s="1059" t="s">
        <v>1629</v>
      </c>
      <c r="AE283" s="998" t="s">
        <v>1355</v>
      </c>
      <c r="AF283" s="970"/>
      <c r="AG283" s="970"/>
      <c r="AH283" s="843"/>
      <c r="AI283" s="843"/>
      <c r="AJ283" s="843"/>
      <c r="AK283" s="843"/>
      <c r="AL283" s="843"/>
    </row>
    <row r="284" spans="1:38" ht="15.75" customHeight="1">
      <c r="A284" s="843"/>
      <c r="B284" s="844"/>
      <c r="C284" s="845"/>
      <c r="D284" s="843"/>
      <c r="E284" s="843"/>
      <c r="F284" s="843"/>
      <c r="G284" s="843"/>
      <c r="H284" s="846"/>
      <c r="I284" s="846"/>
      <c r="J284" s="846"/>
      <c r="K284" s="847"/>
      <c r="L284" s="848"/>
      <c r="M284" s="843"/>
      <c r="N284" s="843"/>
      <c r="O284" s="843"/>
      <c r="P284" s="843"/>
      <c r="Q284" s="843"/>
      <c r="R284" s="843"/>
      <c r="S284" s="843"/>
      <c r="T284" s="843"/>
      <c r="U284" s="843"/>
      <c r="V284" s="843"/>
      <c r="W284" s="843"/>
      <c r="X284" s="843"/>
      <c r="Y284" s="843"/>
      <c r="Z284" s="1037"/>
      <c r="AA284" s="985"/>
      <c r="AB284" s="843"/>
      <c r="AC284" s="843"/>
      <c r="AD284" s="843"/>
      <c r="AE284" s="843"/>
      <c r="AF284" s="843"/>
      <c r="AG284" s="843"/>
      <c r="AH284" s="843"/>
      <c r="AI284" s="843"/>
      <c r="AJ284" s="843"/>
      <c r="AK284" s="843"/>
      <c r="AL284" s="843"/>
    </row>
    <row r="285" spans="1:38" ht="15.75" customHeight="1">
      <c r="A285" s="843"/>
      <c r="B285" s="844"/>
      <c r="C285" s="845"/>
      <c r="D285" s="843"/>
      <c r="E285" s="843"/>
      <c r="F285" s="843"/>
      <c r="G285" s="843"/>
      <c r="H285" s="846"/>
      <c r="I285" s="846"/>
      <c r="J285" s="846"/>
      <c r="K285" s="847"/>
      <c r="L285" s="848"/>
      <c r="M285" s="843"/>
      <c r="N285" s="843"/>
      <c r="O285" s="843"/>
      <c r="P285" s="843"/>
      <c r="Q285" s="843"/>
      <c r="R285" s="843"/>
      <c r="S285" s="843"/>
      <c r="T285" s="843"/>
      <c r="U285" s="843"/>
      <c r="V285" s="843"/>
      <c r="W285" s="843"/>
      <c r="X285" s="843"/>
      <c r="Y285" s="843"/>
      <c r="Z285" s="186"/>
      <c r="AA285" s="186"/>
      <c r="AB285" s="843"/>
      <c r="AC285" s="843"/>
      <c r="AD285" s="843"/>
      <c r="AE285" s="843"/>
      <c r="AF285" s="843"/>
      <c r="AG285" s="843"/>
      <c r="AH285" s="843"/>
      <c r="AI285" s="843"/>
      <c r="AJ285" s="843"/>
      <c r="AK285" s="843"/>
      <c r="AL285" s="843"/>
    </row>
    <row r="286" spans="1:38" ht="15.75" customHeight="1">
      <c r="A286" s="843"/>
      <c r="B286" s="844"/>
      <c r="C286" s="845"/>
      <c r="D286" s="843"/>
      <c r="E286" s="843"/>
      <c r="F286" s="843"/>
      <c r="G286" s="843"/>
      <c r="H286" s="846"/>
      <c r="I286" s="846"/>
      <c r="J286" s="846"/>
      <c r="K286" s="847"/>
      <c r="L286" s="848"/>
      <c r="M286" s="843"/>
      <c r="N286" s="843"/>
      <c r="O286" s="843"/>
      <c r="P286" s="843"/>
      <c r="Q286" s="843"/>
      <c r="R286" s="843"/>
      <c r="S286" s="843"/>
      <c r="T286" s="843"/>
      <c r="U286" s="843"/>
      <c r="V286" s="843"/>
      <c r="W286" s="843"/>
      <c r="X286" s="843"/>
      <c r="Y286" s="843"/>
      <c r="Z286" s="1060"/>
      <c r="AA286" s="1060"/>
      <c r="AB286" s="843"/>
      <c r="AC286" s="843"/>
      <c r="AD286" s="843"/>
      <c r="AE286" s="843"/>
      <c r="AF286" s="843"/>
      <c r="AG286" s="843"/>
      <c r="AH286" s="843"/>
      <c r="AI286" s="843"/>
      <c r="AJ286" s="843"/>
      <c r="AK286" s="843"/>
      <c r="AL286" s="843"/>
    </row>
    <row r="287" spans="1:38" ht="15.75" customHeight="1">
      <c r="A287" s="843"/>
      <c r="B287" s="844"/>
      <c r="C287" s="845"/>
      <c r="D287" s="843"/>
      <c r="E287" s="843"/>
      <c r="F287" s="843"/>
      <c r="G287" s="843"/>
      <c r="H287" s="846"/>
      <c r="I287" s="846"/>
      <c r="J287" s="846"/>
      <c r="K287" s="847"/>
      <c r="L287" s="848"/>
      <c r="M287" s="843"/>
      <c r="N287" s="843"/>
      <c r="O287" s="843"/>
      <c r="P287" s="843"/>
      <c r="Q287" s="843"/>
      <c r="R287" s="843"/>
      <c r="S287" s="843"/>
      <c r="T287" s="843"/>
      <c r="U287" s="843"/>
      <c r="V287" s="843"/>
      <c r="W287" s="843"/>
      <c r="X287" s="843"/>
      <c r="Y287" s="843"/>
      <c r="Z287" s="1060"/>
      <c r="AA287" s="1060"/>
      <c r="AB287" s="843"/>
      <c r="AC287" s="843"/>
      <c r="AD287" s="843"/>
      <c r="AE287" s="843"/>
      <c r="AF287" s="843"/>
      <c r="AG287" s="843"/>
      <c r="AH287" s="843"/>
      <c r="AI287" s="843"/>
      <c r="AJ287" s="843"/>
      <c r="AK287" s="843"/>
      <c r="AL287" s="843"/>
    </row>
    <row r="288" spans="1:38" ht="15.75" customHeight="1">
      <c r="A288" s="843"/>
      <c r="B288" s="844"/>
      <c r="C288" s="845"/>
      <c r="D288" s="843"/>
      <c r="E288" s="843"/>
      <c r="F288" s="843"/>
      <c r="G288" s="843"/>
      <c r="H288" s="846"/>
      <c r="I288" s="846"/>
      <c r="J288" s="846"/>
      <c r="K288" s="847"/>
      <c r="L288" s="848"/>
      <c r="M288" s="843"/>
      <c r="N288" s="843"/>
      <c r="O288" s="843"/>
      <c r="P288" s="843"/>
      <c r="Q288" s="843"/>
      <c r="R288" s="843"/>
      <c r="S288" s="843"/>
      <c r="T288" s="843"/>
      <c r="U288" s="843"/>
      <c r="V288" s="843"/>
      <c r="W288" s="843"/>
      <c r="X288" s="843"/>
      <c r="Y288" s="843"/>
      <c r="Z288" s="1060"/>
      <c r="AA288" s="1060"/>
      <c r="AB288" s="843"/>
      <c r="AC288" s="843"/>
      <c r="AD288" s="843"/>
      <c r="AE288" s="843"/>
      <c r="AF288" s="843"/>
      <c r="AG288" s="843"/>
      <c r="AH288" s="843"/>
      <c r="AI288" s="843"/>
      <c r="AJ288" s="843"/>
      <c r="AK288" s="843"/>
      <c r="AL288" s="843"/>
    </row>
    <row r="289" spans="1:38" ht="15.75" customHeight="1">
      <c r="A289" s="843"/>
      <c r="B289" s="844"/>
      <c r="C289" s="845"/>
      <c r="D289" s="843"/>
      <c r="E289" s="843"/>
      <c r="F289" s="843"/>
      <c r="G289" s="843"/>
      <c r="H289" s="846"/>
      <c r="I289" s="846"/>
      <c r="J289" s="846"/>
      <c r="K289" s="847"/>
      <c r="L289" s="848"/>
      <c r="M289" s="843"/>
      <c r="N289" s="843"/>
      <c r="O289" s="843"/>
      <c r="P289" s="843"/>
      <c r="Q289" s="843"/>
      <c r="R289" s="843"/>
      <c r="S289" s="843"/>
      <c r="T289" s="843"/>
      <c r="U289" s="843"/>
      <c r="V289" s="843"/>
      <c r="W289" s="843"/>
      <c r="X289" s="843"/>
      <c r="Y289" s="843"/>
      <c r="Z289" s="1060"/>
      <c r="AA289" s="1060"/>
      <c r="AB289" s="843"/>
      <c r="AC289" s="843"/>
      <c r="AD289" s="843"/>
      <c r="AE289" s="843"/>
      <c r="AF289" s="843"/>
      <c r="AG289" s="843"/>
      <c r="AH289" s="843"/>
      <c r="AI289" s="843"/>
      <c r="AJ289" s="843"/>
      <c r="AK289" s="843"/>
      <c r="AL289" s="843"/>
    </row>
    <row r="290" spans="1:38" ht="15.75" customHeight="1">
      <c r="A290" s="843"/>
      <c r="B290" s="844"/>
      <c r="C290" s="845"/>
      <c r="D290" s="843"/>
      <c r="E290" s="843"/>
      <c r="F290" s="843"/>
      <c r="G290" s="843"/>
      <c r="H290" s="846"/>
      <c r="I290" s="846"/>
      <c r="J290" s="846"/>
      <c r="K290" s="847"/>
      <c r="L290" s="848"/>
      <c r="M290" s="843"/>
      <c r="N290" s="843"/>
      <c r="O290" s="843"/>
      <c r="P290" s="843"/>
      <c r="Q290" s="843"/>
      <c r="R290" s="843"/>
      <c r="S290" s="843"/>
      <c r="T290" s="843"/>
      <c r="U290" s="843"/>
      <c r="V290" s="843"/>
      <c r="W290" s="843"/>
      <c r="X290" s="843"/>
      <c r="Y290" s="843"/>
      <c r="Z290" s="1060"/>
      <c r="AA290" s="1060"/>
      <c r="AB290" s="843"/>
      <c r="AC290" s="843"/>
      <c r="AD290" s="843"/>
      <c r="AE290" s="843"/>
      <c r="AF290" s="843"/>
      <c r="AG290" s="843"/>
      <c r="AH290" s="843"/>
      <c r="AI290" s="843"/>
      <c r="AJ290" s="843"/>
      <c r="AK290" s="843"/>
      <c r="AL290" s="843"/>
    </row>
    <row r="291" spans="1:38" ht="15.75" customHeight="1">
      <c r="A291" s="843"/>
      <c r="B291" s="844"/>
      <c r="C291" s="845"/>
      <c r="D291" s="843"/>
      <c r="E291" s="843"/>
      <c r="F291" s="843"/>
      <c r="G291" s="843"/>
      <c r="H291" s="846"/>
      <c r="I291" s="846"/>
      <c r="J291" s="846"/>
      <c r="K291" s="847"/>
      <c r="L291" s="848"/>
      <c r="M291" s="843"/>
      <c r="N291" s="843"/>
      <c r="O291" s="843"/>
      <c r="P291" s="843"/>
      <c r="Q291" s="843"/>
      <c r="R291" s="843"/>
      <c r="S291" s="843"/>
      <c r="T291" s="843"/>
      <c r="U291" s="843"/>
      <c r="V291" s="843"/>
      <c r="W291" s="843"/>
      <c r="X291" s="843"/>
      <c r="Y291" s="843"/>
      <c r="Z291" s="1060"/>
      <c r="AA291" s="1060"/>
      <c r="AB291" s="843"/>
      <c r="AC291" s="843"/>
      <c r="AD291" s="843"/>
      <c r="AE291" s="843"/>
      <c r="AF291" s="843"/>
      <c r="AG291" s="843"/>
      <c r="AH291" s="843"/>
      <c r="AI291" s="843"/>
      <c r="AJ291" s="843"/>
      <c r="AK291" s="843"/>
      <c r="AL291" s="843"/>
    </row>
    <row r="292" spans="1:38" ht="15.75" customHeight="1">
      <c r="A292" s="843"/>
      <c r="B292" s="844"/>
      <c r="C292" s="845"/>
      <c r="D292" s="843"/>
      <c r="E292" s="843"/>
      <c r="F292" s="843"/>
      <c r="G292" s="843"/>
      <c r="H292" s="846"/>
      <c r="I292" s="846"/>
      <c r="J292" s="846"/>
      <c r="K292" s="847"/>
      <c r="L292" s="848"/>
      <c r="M292" s="843"/>
      <c r="N292" s="843"/>
      <c r="O292" s="843"/>
      <c r="P292" s="843"/>
      <c r="Q292" s="843"/>
      <c r="R292" s="843"/>
      <c r="S292" s="843"/>
      <c r="T292" s="843"/>
      <c r="U292" s="843"/>
      <c r="V292" s="843"/>
      <c r="W292" s="843"/>
      <c r="X292" s="843"/>
      <c r="Y292" s="843"/>
      <c r="Z292" s="1060"/>
      <c r="AA292" s="1060"/>
      <c r="AB292" s="843"/>
      <c r="AC292" s="843"/>
      <c r="AD292" s="843"/>
      <c r="AE292" s="843"/>
      <c r="AF292" s="843"/>
      <c r="AG292" s="843"/>
      <c r="AH292" s="843"/>
      <c r="AI292" s="843"/>
      <c r="AJ292" s="843"/>
      <c r="AK292" s="843"/>
      <c r="AL292" s="843"/>
    </row>
    <row r="293" spans="1:38" ht="15.75" customHeight="1">
      <c r="A293" s="843"/>
      <c r="B293" s="844"/>
      <c r="C293" s="845"/>
      <c r="D293" s="843"/>
      <c r="E293" s="843"/>
      <c r="F293" s="843"/>
      <c r="G293" s="843"/>
      <c r="H293" s="846"/>
      <c r="I293" s="846"/>
      <c r="J293" s="846"/>
      <c r="K293" s="847"/>
      <c r="L293" s="848"/>
      <c r="M293" s="843"/>
      <c r="N293" s="843"/>
      <c r="O293" s="843"/>
      <c r="P293" s="843"/>
      <c r="Q293" s="843"/>
      <c r="R293" s="843"/>
      <c r="S293" s="843"/>
      <c r="T293" s="843"/>
      <c r="U293" s="843"/>
      <c r="V293" s="843"/>
      <c r="W293" s="843"/>
      <c r="X293" s="843"/>
      <c r="Y293" s="843"/>
      <c r="Z293" s="1060"/>
      <c r="AA293" s="1060"/>
      <c r="AB293" s="843"/>
      <c r="AC293" s="843"/>
      <c r="AD293" s="843"/>
      <c r="AE293" s="843"/>
      <c r="AF293" s="843"/>
      <c r="AG293" s="843"/>
      <c r="AH293" s="843"/>
      <c r="AI293" s="843"/>
      <c r="AJ293" s="843"/>
      <c r="AK293" s="843"/>
      <c r="AL293" s="843"/>
    </row>
    <row r="294" spans="1:38" ht="15.75" customHeight="1">
      <c r="A294" s="843"/>
      <c r="B294" s="844"/>
      <c r="C294" s="845"/>
      <c r="D294" s="843"/>
      <c r="E294" s="843"/>
      <c r="F294" s="843"/>
      <c r="G294" s="843"/>
      <c r="H294" s="846"/>
      <c r="I294" s="846"/>
      <c r="J294" s="846"/>
      <c r="K294" s="847"/>
      <c r="L294" s="848"/>
      <c r="M294" s="843"/>
      <c r="N294" s="843"/>
      <c r="O294" s="843"/>
      <c r="P294" s="843"/>
      <c r="Q294" s="843"/>
      <c r="R294" s="843"/>
      <c r="S294" s="843"/>
      <c r="T294" s="843"/>
      <c r="U294" s="843"/>
      <c r="V294" s="843"/>
      <c r="W294" s="843"/>
      <c r="X294" s="843"/>
      <c r="Y294" s="843"/>
      <c r="Z294" s="1060"/>
      <c r="AA294" s="1060"/>
      <c r="AB294" s="843"/>
      <c r="AC294" s="843"/>
      <c r="AD294" s="843"/>
      <c r="AE294" s="843"/>
      <c r="AF294" s="843"/>
      <c r="AG294" s="843"/>
      <c r="AH294" s="843"/>
      <c r="AI294" s="843"/>
      <c r="AJ294" s="843"/>
      <c r="AK294" s="843"/>
      <c r="AL294" s="843"/>
    </row>
    <row r="295" spans="1:38" ht="15.75" customHeight="1">
      <c r="A295" s="843"/>
      <c r="B295" s="844"/>
      <c r="C295" s="845"/>
      <c r="D295" s="843"/>
      <c r="E295" s="843"/>
      <c r="F295" s="843"/>
      <c r="G295" s="843"/>
      <c r="H295" s="846"/>
      <c r="I295" s="846"/>
      <c r="J295" s="846"/>
      <c r="K295" s="847"/>
      <c r="L295" s="848"/>
      <c r="M295" s="843"/>
      <c r="N295" s="843"/>
      <c r="O295" s="843"/>
      <c r="P295" s="843"/>
      <c r="Q295" s="843"/>
      <c r="R295" s="843"/>
      <c r="S295" s="843"/>
      <c r="T295" s="843"/>
      <c r="U295" s="843"/>
      <c r="V295" s="843"/>
      <c r="W295" s="843"/>
      <c r="X295" s="843"/>
      <c r="Y295" s="843"/>
      <c r="Z295" s="1060"/>
      <c r="AA295" s="1060"/>
      <c r="AB295" s="843"/>
      <c r="AC295" s="843"/>
      <c r="AD295" s="843"/>
      <c r="AE295" s="843"/>
      <c r="AF295" s="843"/>
      <c r="AG295" s="843"/>
      <c r="AH295" s="843"/>
      <c r="AI295" s="843"/>
      <c r="AJ295" s="843"/>
      <c r="AK295" s="843"/>
      <c r="AL295" s="843"/>
    </row>
    <row r="296" spans="1:38" ht="15.75" customHeight="1">
      <c r="A296" s="843"/>
      <c r="B296" s="844"/>
      <c r="C296" s="845"/>
      <c r="D296" s="843"/>
      <c r="E296" s="843"/>
      <c r="F296" s="843"/>
      <c r="G296" s="843"/>
      <c r="H296" s="846"/>
      <c r="I296" s="846"/>
      <c r="J296" s="846"/>
      <c r="K296" s="847"/>
      <c r="L296" s="848"/>
      <c r="M296" s="843"/>
      <c r="N296" s="843"/>
      <c r="O296" s="843"/>
      <c r="P296" s="843"/>
      <c r="Q296" s="843"/>
      <c r="R296" s="843"/>
      <c r="S296" s="843"/>
      <c r="T296" s="843"/>
      <c r="U296" s="843"/>
      <c r="V296" s="843"/>
      <c r="W296" s="843"/>
      <c r="X296" s="843"/>
      <c r="Y296" s="843"/>
      <c r="Z296" s="1060"/>
      <c r="AA296" s="1060"/>
      <c r="AB296" s="843"/>
      <c r="AC296" s="843"/>
      <c r="AD296" s="843"/>
      <c r="AE296" s="843"/>
      <c r="AF296" s="843"/>
      <c r="AG296" s="843"/>
      <c r="AH296" s="843"/>
      <c r="AI296" s="843"/>
      <c r="AJ296" s="843"/>
      <c r="AK296" s="843"/>
      <c r="AL296" s="843"/>
    </row>
    <row r="297" spans="1:38" ht="15.75" customHeight="1">
      <c r="A297" s="843"/>
      <c r="B297" s="844"/>
      <c r="C297" s="845"/>
      <c r="D297" s="843"/>
      <c r="E297" s="843"/>
      <c r="F297" s="843"/>
      <c r="G297" s="843"/>
      <c r="H297" s="846"/>
      <c r="I297" s="846"/>
      <c r="J297" s="846"/>
      <c r="K297" s="847"/>
      <c r="L297" s="848"/>
      <c r="M297" s="843"/>
      <c r="N297" s="843"/>
      <c r="O297" s="843"/>
      <c r="P297" s="843"/>
      <c r="Q297" s="843"/>
      <c r="R297" s="843"/>
      <c r="S297" s="843"/>
      <c r="T297" s="843"/>
      <c r="U297" s="843"/>
      <c r="V297" s="843"/>
      <c r="W297" s="843"/>
      <c r="X297" s="843"/>
      <c r="Y297" s="843"/>
      <c r="Z297" s="1060"/>
      <c r="AA297" s="1060"/>
      <c r="AB297" s="843"/>
      <c r="AC297" s="843"/>
      <c r="AD297" s="843"/>
      <c r="AE297" s="843"/>
      <c r="AF297" s="843"/>
      <c r="AG297" s="843"/>
      <c r="AH297" s="843"/>
      <c r="AI297" s="843"/>
      <c r="AJ297" s="843"/>
      <c r="AK297" s="843"/>
      <c r="AL297" s="843"/>
    </row>
    <row r="298" spans="1:38" ht="15.75" customHeight="1">
      <c r="A298" s="843"/>
      <c r="B298" s="844"/>
      <c r="C298" s="845"/>
      <c r="D298" s="843"/>
      <c r="E298" s="843"/>
      <c r="F298" s="843"/>
      <c r="G298" s="843"/>
      <c r="H298" s="846"/>
      <c r="I298" s="846"/>
      <c r="J298" s="846"/>
      <c r="K298" s="847"/>
      <c r="L298" s="848"/>
      <c r="M298" s="843"/>
      <c r="N298" s="843"/>
      <c r="O298" s="843"/>
      <c r="P298" s="843"/>
      <c r="Q298" s="843"/>
      <c r="R298" s="843"/>
      <c r="S298" s="843"/>
      <c r="T298" s="843"/>
      <c r="U298" s="843"/>
      <c r="V298" s="843"/>
      <c r="W298" s="843"/>
      <c r="X298" s="843"/>
      <c r="Y298" s="843"/>
      <c r="Z298" s="1060"/>
      <c r="AA298" s="1060"/>
      <c r="AB298" s="843"/>
      <c r="AC298" s="843"/>
      <c r="AD298" s="843"/>
      <c r="AE298" s="843"/>
      <c r="AF298" s="843"/>
      <c r="AG298" s="843"/>
      <c r="AH298" s="843"/>
      <c r="AI298" s="843"/>
      <c r="AJ298" s="843"/>
      <c r="AK298" s="843"/>
      <c r="AL298" s="843"/>
    </row>
    <row r="299" spans="1:38" ht="15.75" customHeight="1">
      <c r="A299" s="843"/>
      <c r="B299" s="844"/>
      <c r="C299" s="845"/>
      <c r="D299" s="843"/>
      <c r="E299" s="843"/>
      <c r="F299" s="843"/>
      <c r="G299" s="843"/>
      <c r="H299" s="846"/>
      <c r="I299" s="846"/>
      <c r="J299" s="846"/>
      <c r="K299" s="847"/>
      <c r="L299" s="848"/>
      <c r="M299" s="843"/>
      <c r="N299" s="843"/>
      <c r="O299" s="843"/>
      <c r="P299" s="843"/>
      <c r="Q299" s="843"/>
      <c r="R299" s="843"/>
      <c r="S299" s="843"/>
      <c r="T299" s="843"/>
      <c r="U299" s="843"/>
      <c r="V299" s="843"/>
      <c r="W299" s="843"/>
      <c r="X299" s="843"/>
      <c r="Y299" s="843"/>
      <c r="Z299" s="1060"/>
      <c r="AA299" s="1060"/>
      <c r="AB299" s="843"/>
      <c r="AC299" s="843"/>
      <c r="AD299" s="843"/>
      <c r="AE299" s="843"/>
      <c r="AF299" s="843"/>
      <c r="AG299" s="843"/>
      <c r="AH299" s="843"/>
      <c r="AI299" s="843"/>
      <c r="AJ299" s="843"/>
      <c r="AK299" s="843"/>
      <c r="AL299" s="843"/>
    </row>
    <row r="300" spans="1:38" ht="15.75" customHeight="1">
      <c r="A300" s="843"/>
      <c r="B300" s="844"/>
      <c r="C300" s="845"/>
      <c r="D300" s="843"/>
      <c r="E300" s="843"/>
      <c r="F300" s="843"/>
      <c r="G300" s="843"/>
      <c r="H300" s="846"/>
      <c r="I300" s="846"/>
      <c r="J300" s="846"/>
      <c r="K300" s="847"/>
      <c r="L300" s="848"/>
      <c r="M300" s="843"/>
      <c r="N300" s="843"/>
      <c r="O300" s="843"/>
      <c r="P300" s="843"/>
      <c r="Q300" s="843"/>
      <c r="R300" s="843"/>
      <c r="S300" s="843"/>
      <c r="T300" s="843"/>
      <c r="U300" s="843"/>
      <c r="V300" s="843"/>
      <c r="W300" s="843"/>
      <c r="X300" s="843"/>
      <c r="Y300" s="843"/>
      <c r="Z300" s="1060"/>
      <c r="AA300" s="1060"/>
      <c r="AB300" s="843"/>
      <c r="AC300" s="843"/>
      <c r="AD300" s="843"/>
      <c r="AE300" s="843"/>
      <c r="AF300" s="843"/>
      <c r="AG300" s="843"/>
      <c r="AH300" s="843"/>
      <c r="AI300" s="843"/>
      <c r="AJ300" s="843"/>
      <c r="AK300" s="843"/>
      <c r="AL300" s="843"/>
    </row>
    <row r="301" spans="1:38" ht="15.75" customHeight="1">
      <c r="A301" s="843"/>
      <c r="B301" s="844"/>
      <c r="C301" s="845"/>
      <c r="D301" s="843"/>
      <c r="E301" s="843"/>
      <c r="F301" s="843"/>
      <c r="G301" s="843"/>
      <c r="H301" s="846"/>
      <c r="I301" s="846"/>
      <c r="J301" s="846"/>
      <c r="K301" s="847"/>
      <c r="L301" s="848"/>
      <c r="M301" s="843"/>
      <c r="N301" s="843"/>
      <c r="O301" s="843"/>
      <c r="P301" s="843"/>
      <c r="Q301" s="843"/>
      <c r="R301" s="843"/>
      <c r="S301" s="843"/>
      <c r="T301" s="843"/>
      <c r="U301" s="843"/>
      <c r="V301" s="843"/>
      <c r="W301" s="843"/>
      <c r="X301" s="843"/>
      <c r="Y301" s="843"/>
      <c r="Z301" s="1060"/>
      <c r="AA301" s="1060"/>
      <c r="AB301" s="843"/>
      <c r="AC301" s="843"/>
      <c r="AD301" s="843"/>
      <c r="AE301" s="843"/>
      <c r="AF301" s="843"/>
      <c r="AG301" s="843"/>
      <c r="AH301" s="843"/>
      <c r="AI301" s="843"/>
      <c r="AJ301" s="843"/>
      <c r="AK301" s="843"/>
      <c r="AL301" s="843"/>
    </row>
    <row r="302" spans="1:38" ht="15.75" customHeight="1">
      <c r="A302" s="843"/>
      <c r="B302" s="844"/>
      <c r="C302" s="845"/>
      <c r="D302" s="843"/>
      <c r="E302" s="843"/>
      <c r="F302" s="843"/>
      <c r="G302" s="843"/>
      <c r="H302" s="846"/>
      <c r="I302" s="846"/>
      <c r="J302" s="846"/>
      <c r="K302" s="847"/>
      <c r="L302" s="848"/>
      <c r="M302" s="843"/>
      <c r="N302" s="843"/>
      <c r="O302" s="843"/>
      <c r="P302" s="843"/>
      <c r="Q302" s="843"/>
      <c r="R302" s="843"/>
      <c r="S302" s="843"/>
      <c r="T302" s="843"/>
      <c r="U302" s="843"/>
      <c r="V302" s="843"/>
      <c r="W302" s="843"/>
      <c r="X302" s="843"/>
      <c r="Y302" s="843"/>
      <c r="Z302" s="1060"/>
      <c r="AA302" s="1060"/>
      <c r="AB302" s="843"/>
      <c r="AC302" s="843"/>
      <c r="AD302" s="843"/>
      <c r="AE302" s="843"/>
      <c r="AF302" s="843"/>
      <c r="AG302" s="843"/>
      <c r="AH302" s="843"/>
      <c r="AI302" s="843"/>
      <c r="AJ302" s="843"/>
      <c r="AK302" s="843"/>
      <c r="AL302" s="843"/>
    </row>
    <row r="303" spans="1:38" ht="15.75" customHeight="1">
      <c r="A303" s="843"/>
      <c r="B303" s="844"/>
      <c r="C303" s="845"/>
      <c r="D303" s="843"/>
      <c r="E303" s="843"/>
      <c r="F303" s="843"/>
      <c r="G303" s="843"/>
      <c r="H303" s="846"/>
      <c r="I303" s="846"/>
      <c r="J303" s="846"/>
      <c r="K303" s="847"/>
      <c r="L303" s="848"/>
      <c r="M303" s="843"/>
      <c r="N303" s="843"/>
      <c r="O303" s="843"/>
      <c r="P303" s="843"/>
      <c r="Q303" s="843"/>
      <c r="R303" s="843"/>
      <c r="S303" s="843"/>
      <c r="T303" s="843"/>
      <c r="U303" s="843"/>
      <c r="V303" s="843"/>
      <c r="W303" s="843"/>
      <c r="X303" s="843"/>
      <c r="Y303" s="843"/>
      <c r="Z303" s="1060"/>
      <c r="AA303" s="1060"/>
      <c r="AB303" s="843"/>
      <c r="AC303" s="843"/>
      <c r="AD303" s="843"/>
      <c r="AE303" s="843"/>
      <c r="AF303" s="843"/>
      <c r="AG303" s="843"/>
      <c r="AH303" s="843"/>
      <c r="AI303" s="843"/>
      <c r="AJ303" s="843"/>
      <c r="AK303" s="843"/>
      <c r="AL303" s="843"/>
    </row>
    <row r="304" spans="1:38" ht="15.75" customHeight="1">
      <c r="A304" s="843"/>
      <c r="B304" s="844"/>
      <c r="C304" s="845"/>
      <c r="D304" s="843"/>
      <c r="E304" s="843"/>
      <c r="F304" s="843"/>
      <c r="G304" s="843"/>
      <c r="H304" s="846"/>
      <c r="I304" s="846"/>
      <c r="J304" s="846"/>
      <c r="K304" s="847"/>
      <c r="L304" s="848"/>
      <c r="M304" s="843"/>
      <c r="N304" s="843"/>
      <c r="O304" s="843"/>
      <c r="P304" s="843"/>
      <c r="Q304" s="843"/>
      <c r="R304" s="843"/>
      <c r="S304" s="843"/>
      <c r="T304" s="843"/>
      <c r="U304" s="843"/>
      <c r="V304" s="843"/>
      <c r="W304" s="843"/>
      <c r="X304" s="843"/>
      <c r="Y304" s="843"/>
      <c r="Z304" s="1060"/>
      <c r="AA304" s="1060"/>
      <c r="AB304" s="843"/>
      <c r="AC304" s="843"/>
      <c r="AD304" s="843"/>
      <c r="AE304" s="843"/>
      <c r="AF304" s="843"/>
      <c r="AG304" s="843"/>
      <c r="AH304" s="843"/>
      <c r="AI304" s="843"/>
      <c r="AJ304" s="843"/>
      <c r="AK304" s="843"/>
      <c r="AL304" s="843"/>
    </row>
    <row r="305" spans="1:38" ht="15.75" customHeight="1">
      <c r="A305" s="843"/>
      <c r="B305" s="844"/>
      <c r="C305" s="845"/>
      <c r="D305" s="843"/>
      <c r="E305" s="843"/>
      <c r="F305" s="843"/>
      <c r="G305" s="843"/>
      <c r="H305" s="846"/>
      <c r="I305" s="846"/>
      <c r="J305" s="846"/>
      <c r="K305" s="847"/>
      <c r="L305" s="848"/>
      <c r="M305" s="843"/>
      <c r="N305" s="843"/>
      <c r="O305" s="843"/>
      <c r="P305" s="843"/>
      <c r="Q305" s="843"/>
      <c r="R305" s="843"/>
      <c r="S305" s="843"/>
      <c r="T305" s="843"/>
      <c r="U305" s="843"/>
      <c r="V305" s="843"/>
      <c r="W305" s="843"/>
      <c r="X305" s="843"/>
      <c r="Y305" s="843"/>
      <c r="Z305" s="1060"/>
      <c r="AA305" s="1060"/>
      <c r="AB305" s="843"/>
      <c r="AC305" s="843"/>
      <c r="AD305" s="843"/>
      <c r="AE305" s="843"/>
      <c r="AF305" s="843"/>
      <c r="AG305" s="843"/>
      <c r="AH305" s="843"/>
      <c r="AI305" s="843"/>
      <c r="AJ305" s="843"/>
      <c r="AK305" s="843"/>
      <c r="AL305" s="843"/>
    </row>
    <row r="306" spans="1:38" ht="15.75" customHeight="1">
      <c r="A306" s="843"/>
      <c r="B306" s="844"/>
      <c r="C306" s="845"/>
      <c r="D306" s="843"/>
      <c r="E306" s="843"/>
      <c r="F306" s="843"/>
      <c r="G306" s="843"/>
      <c r="H306" s="846"/>
      <c r="I306" s="846"/>
      <c r="J306" s="846"/>
      <c r="K306" s="847"/>
      <c r="L306" s="848"/>
      <c r="M306" s="843"/>
      <c r="N306" s="843"/>
      <c r="O306" s="843"/>
      <c r="P306" s="843"/>
      <c r="Q306" s="843"/>
      <c r="R306" s="843"/>
      <c r="S306" s="843"/>
      <c r="T306" s="843"/>
      <c r="U306" s="843"/>
      <c r="V306" s="843"/>
      <c r="W306" s="843"/>
      <c r="X306" s="843"/>
      <c r="Y306" s="843"/>
      <c r="Z306" s="1060"/>
      <c r="AA306" s="1060"/>
      <c r="AB306" s="843"/>
      <c r="AC306" s="843"/>
      <c r="AD306" s="843"/>
      <c r="AE306" s="843"/>
      <c r="AF306" s="843"/>
      <c r="AG306" s="843"/>
      <c r="AH306" s="843"/>
      <c r="AI306" s="843"/>
      <c r="AJ306" s="843"/>
      <c r="AK306" s="843"/>
      <c r="AL306" s="843"/>
    </row>
    <row r="307" spans="1:38" ht="15.75" customHeight="1">
      <c r="A307" s="843"/>
      <c r="B307" s="844"/>
      <c r="C307" s="845"/>
      <c r="D307" s="843"/>
      <c r="E307" s="843"/>
      <c r="F307" s="843"/>
      <c r="G307" s="843"/>
      <c r="H307" s="846"/>
      <c r="I307" s="846"/>
      <c r="J307" s="846"/>
      <c r="K307" s="847"/>
      <c r="L307" s="848"/>
      <c r="M307" s="843"/>
      <c r="N307" s="843"/>
      <c r="O307" s="843"/>
      <c r="P307" s="843"/>
      <c r="Q307" s="843"/>
      <c r="R307" s="843"/>
      <c r="S307" s="843"/>
      <c r="T307" s="843"/>
      <c r="U307" s="843"/>
      <c r="V307" s="843"/>
      <c r="W307" s="843"/>
      <c r="X307" s="843"/>
      <c r="Y307" s="843"/>
      <c r="Z307" s="1060"/>
      <c r="AA307" s="1060"/>
      <c r="AB307" s="843"/>
      <c r="AC307" s="843"/>
      <c r="AD307" s="843"/>
      <c r="AE307" s="843"/>
      <c r="AF307" s="843"/>
      <c r="AG307" s="843"/>
      <c r="AH307" s="843"/>
      <c r="AI307" s="843"/>
      <c r="AJ307" s="843"/>
      <c r="AK307" s="843"/>
      <c r="AL307" s="843"/>
    </row>
    <row r="308" spans="1:38" ht="15.75" customHeight="1">
      <c r="A308" s="843"/>
      <c r="B308" s="844"/>
      <c r="C308" s="845"/>
      <c r="D308" s="843"/>
      <c r="E308" s="843"/>
      <c r="F308" s="843"/>
      <c r="G308" s="843"/>
      <c r="H308" s="846"/>
      <c r="I308" s="846"/>
      <c r="J308" s="846"/>
      <c r="K308" s="847"/>
      <c r="L308" s="848"/>
      <c r="M308" s="843"/>
      <c r="N308" s="843"/>
      <c r="O308" s="843"/>
      <c r="P308" s="843"/>
      <c r="Q308" s="843"/>
      <c r="R308" s="843"/>
      <c r="S308" s="843"/>
      <c r="T308" s="843"/>
      <c r="U308" s="843"/>
      <c r="V308" s="843"/>
      <c r="W308" s="843"/>
      <c r="X308" s="843"/>
      <c r="Y308" s="843"/>
      <c r="Z308" s="1060"/>
      <c r="AA308" s="1060"/>
      <c r="AB308" s="843"/>
      <c r="AC308" s="843"/>
      <c r="AD308" s="843"/>
      <c r="AE308" s="843"/>
      <c r="AF308" s="843"/>
      <c r="AG308" s="843"/>
      <c r="AH308" s="843"/>
      <c r="AI308" s="843"/>
      <c r="AJ308" s="843"/>
      <c r="AK308" s="843"/>
      <c r="AL308" s="843"/>
    </row>
    <row r="309" spans="1:38" ht="15.75" customHeight="1">
      <c r="A309" s="843"/>
      <c r="B309" s="844"/>
      <c r="C309" s="845"/>
      <c r="D309" s="843"/>
      <c r="E309" s="843"/>
      <c r="F309" s="843"/>
      <c r="G309" s="843"/>
      <c r="H309" s="846"/>
      <c r="I309" s="846"/>
      <c r="J309" s="846"/>
      <c r="K309" s="847"/>
      <c r="L309" s="848"/>
      <c r="M309" s="843"/>
      <c r="N309" s="843"/>
      <c r="O309" s="843"/>
      <c r="P309" s="843"/>
      <c r="Q309" s="843"/>
      <c r="R309" s="843"/>
      <c r="S309" s="843"/>
      <c r="T309" s="843"/>
      <c r="U309" s="843"/>
      <c r="V309" s="843"/>
      <c r="W309" s="843"/>
      <c r="X309" s="843"/>
      <c r="Y309" s="843"/>
      <c r="Z309" s="1060"/>
      <c r="AA309" s="1060"/>
      <c r="AB309" s="843"/>
      <c r="AC309" s="843"/>
      <c r="AD309" s="843"/>
      <c r="AE309" s="843"/>
      <c r="AF309" s="843"/>
      <c r="AG309" s="843"/>
      <c r="AH309" s="843"/>
      <c r="AI309" s="843"/>
      <c r="AJ309" s="843"/>
      <c r="AK309" s="843"/>
      <c r="AL309" s="843"/>
    </row>
    <row r="310" spans="1:38" ht="15.75" customHeight="1">
      <c r="A310" s="843"/>
      <c r="B310" s="844"/>
      <c r="C310" s="845"/>
      <c r="D310" s="843"/>
      <c r="E310" s="843"/>
      <c r="F310" s="843"/>
      <c r="G310" s="843"/>
      <c r="H310" s="846"/>
      <c r="I310" s="846"/>
      <c r="J310" s="846"/>
      <c r="K310" s="847"/>
      <c r="L310" s="848"/>
      <c r="M310" s="843"/>
      <c r="N310" s="843"/>
      <c r="O310" s="843"/>
      <c r="P310" s="843"/>
      <c r="Q310" s="843"/>
      <c r="R310" s="843"/>
      <c r="S310" s="843"/>
      <c r="T310" s="843"/>
      <c r="U310" s="843"/>
      <c r="V310" s="843"/>
      <c r="W310" s="843"/>
      <c r="X310" s="843"/>
      <c r="Y310" s="843"/>
      <c r="Z310" s="1060"/>
      <c r="AA310" s="1060"/>
      <c r="AB310" s="843"/>
      <c r="AC310" s="843"/>
      <c r="AD310" s="843"/>
      <c r="AE310" s="843"/>
      <c r="AF310" s="843"/>
      <c r="AG310" s="843"/>
      <c r="AH310" s="843"/>
      <c r="AI310" s="843"/>
      <c r="AJ310" s="843"/>
      <c r="AK310" s="843"/>
      <c r="AL310" s="843"/>
    </row>
    <row r="311" spans="1:38" ht="15.75" customHeight="1">
      <c r="A311" s="843"/>
      <c r="B311" s="844"/>
      <c r="C311" s="845"/>
      <c r="D311" s="843"/>
      <c r="E311" s="843"/>
      <c r="F311" s="843"/>
      <c r="G311" s="843"/>
      <c r="H311" s="846"/>
      <c r="I311" s="846"/>
      <c r="J311" s="846"/>
      <c r="K311" s="847"/>
      <c r="L311" s="848"/>
      <c r="M311" s="843"/>
      <c r="N311" s="843"/>
      <c r="O311" s="843"/>
      <c r="P311" s="843"/>
      <c r="Q311" s="843"/>
      <c r="R311" s="843"/>
      <c r="S311" s="843"/>
      <c r="T311" s="843"/>
      <c r="U311" s="843"/>
      <c r="V311" s="843"/>
      <c r="W311" s="843"/>
      <c r="X311" s="843"/>
      <c r="Y311" s="843"/>
      <c r="Z311" s="1060"/>
      <c r="AA311" s="1060"/>
      <c r="AB311" s="843"/>
      <c r="AC311" s="843"/>
      <c r="AD311" s="843"/>
      <c r="AE311" s="843"/>
      <c r="AF311" s="843"/>
      <c r="AG311" s="843"/>
      <c r="AH311" s="843"/>
      <c r="AI311" s="843"/>
      <c r="AJ311" s="843"/>
      <c r="AK311" s="843"/>
      <c r="AL311" s="843"/>
    </row>
    <row r="312" spans="1:38" ht="15.75" customHeight="1">
      <c r="A312" s="843"/>
      <c r="B312" s="844"/>
      <c r="C312" s="845"/>
      <c r="D312" s="843"/>
      <c r="E312" s="843"/>
      <c r="F312" s="843"/>
      <c r="G312" s="843"/>
      <c r="H312" s="846"/>
      <c r="I312" s="846"/>
      <c r="J312" s="846"/>
      <c r="K312" s="847"/>
      <c r="L312" s="848"/>
      <c r="M312" s="843"/>
      <c r="N312" s="843"/>
      <c r="O312" s="843"/>
      <c r="P312" s="843"/>
      <c r="Q312" s="843"/>
      <c r="R312" s="843"/>
      <c r="S312" s="843"/>
      <c r="T312" s="843"/>
      <c r="U312" s="843"/>
      <c r="V312" s="843"/>
      <c r="W312" s="843"/>
      <c r="X312" s="843"/>
      <c r="Y312" s="843"/>
      <c r="Z312" s="1060"/>
      <c r="AA312" s="1060"/>
      <c r="AB312" s="843"/>
      <c r="AC312" s="843"/>
      <c r="AD312" s="843"/>
      <c r="AE312" s="843"/>
      <c r="AF312" s="843"/>
      <c r="AG312" s="843"/>
      <c r="AH312" s="843"/>
      <c r="AI312" s="843"/>
      <c r="AJ312" s="843"/>
      <c r="AK312" s="843"/>
      <c r="AL312" s="843"/>
    </row>
    <row r="313" spans="1:38" ht="15.75" customHeight="1">
      <c r="A313" s="843"/>
      <c r="B313" s="844"/>
      <c r="C313" s="845"/>
      <c r="D313" s="843"/>
      <c r="E313" s="843"/>
      <c r="F313" s="843"/>
      <c r="G313" s="843"/>
      <c r="H313" s="846"/>
      <c r="I313" s="846"/>
      <c r="J313" s="846"/>
      <c r="K313" s="847"/>
      <c r="L313" s="848"/>
      <c r="M313" s="843"/>
      <c r="N313" s="843"/>
      <c r="O313" s="843"/>
      <c r="P313" s="843"/>
      <c r="Q313" s="843"/>
      <c r="R313" s="843"/>
      <c r="S313" s="843"/>
      <c r="T313" s="843"/>
      <c r="U313" s="843"/>
      <c r="V313" s="843"/>
      <c r="W313" s="843"/>
      <c r="X313" s="843"/>
      <c r="Y313" s="843"/>
      <c r="Z313" s="1060"/>
      <c r="AA313" s="1060"/>
      <c r="AB313" s="843"/>
      <c r="AC313" s="843"/>
      <c r="AD313" s="843"/>
      <c r="AE313" s="843"/>
      <c r="AF313" s="843"/>
      <c r="AG313" s="843"/>
      <c r="AH313" s="843"/>
      <c r="AI313" s="843"/>
      <c r="AJ313" s="843"/>
      <c r="AK313" s="843"/>
      <c r="AL313" s="843"/>
    </row>
    <row r="314" spans="1:38" ht="15.75" customHeight="1">
      <c r="A314" s="843"/>
      <c r="B314" s="844"/>
      <c r="C314" s="845"/>
      <c r="D314" s="843"/>
      <c r="E314" s="843"/>
      <c r="F314" s="843"/>
      <c r="G314" s="843"/>
      <c r="H314" s="846"/>
      <c r="I314" s="846"/>
      <c r="J314" s="846"/>
      <c r="K314" s="847"/>
      <c r="L314" s="848"/>
      <c r="M314" s="843"/>
      <c r="N314" s="843"/>
      <c r="O314" s="843"/>
      <c r="P314" s="843"/>
      <c r="Q314" s="843"/>
      <c r="R314" s="843"/>
      <c r="S314" s="843"/>
      <c r="T314" s="843"/>
      <c r="U314" s="843"/>
      <c r="V314" s="843"/>
      <c r="W314" s="843"/>
      <c r="X314" s="843"/>
      <c r="Y314" s="843"/>
      <c r="Z314" s="1060"/>
      <c r="AA314" s="1060"/>
      <c r="AB314" s="843"/>
      <c r="AC314" s="843"/>
      <c r="AD314" s="843"/>
      <c r="AE314" s="843"/>
      <c r="AF314" s="843"/>
      <c r="AG314" s="843"/>
      <c r="AH314" s="843"/>
      <c r="AI314" s="843"/>
      <c r="AJ314" s="843"/>
      <c r="AK314" s="843"/>
      <c r="AL314" s="843"/>
    </row>
    <row r="315" spans="1:38" ht="15.75" customHeight="1">
      <c r="A315" s="843"/>
      <c r="B315" s="844"/>
      <c r="C315" s="845"/>
      <c r="D315" s="843"/>
      <c r="E315" s="843"/>
      <c r="F315" s="843"/>
      <c r="G315" s="843"/>
      <c r="H315" s="846"/>
      <c r="I315" s="846"/>
      <c r="J315" s="846"/>
      <c r="K315" s="847"/>
      <c r="L315" s="848"/>
      <c r="M315" s="843"/>
      <c r="N315" s="843"/>
      <c r="O315" s="843"/>
      <c r="P315" s="843"/>
      <c r="Q315" s="843"/>
      <c r="R315" s="843"/>
      <c r="S315" s="843"/>
      <c r="T315" s="843"/>
      <c r="U315" s="843"/>
      <c r="V315" s="843"/>
      <c r="W315" s="843"/>
      <c r="X315" s="843"/>
      <c r="Y315" s="843"/>
      <c r="Z315" s="1060"/>
      <c r="AA315" s="1060"/>
      <c r="AB315" s="843"/>
      <c r="AC315" s="843"/>
      <c r="AD315" s="843"/>
      <c r="AE315" s="843"/>
      <c r="AF315" s="843"/>
      <c r="AG315" s="843"/>
      <c r="AH315" s="843"/>
      <c r="AI315" s="843"/>
      <c r="AJ315" s="843"/>
      <c r="AK315" s="843"/>
      <c r="AL315" s="843"/>
    </row>
    <row r="316" spans="1:38" ht="15.75" customHeight="1">
      <c r="A316" s="843"/>
      <c r="B316" s="844"/>
      <c r="C316" s="845"/>
      <c r="D316" s="843"/>
      <c r="E316" s="843"/>
      <c r="F316" s="843"/>
      <c r="G316" s="843"/>
      <c r="H316" s="846"/>
      <c r="I316" s="846"/>
      <c r="J316" s="846"/>
      <c r="K316" s="847"/>
      <c r="L316" s="848"/>
      <c r="M316" s="843"/>
      <c r="N316" s="843"/>
      <c r="O316" s="843"/>
      <c r="P316" s="843"/>
      <c r="Q316" s="843"/>
      <c r="R316" s="843"/>
      <c r="S316" s="843"/>
      <c r="T316" s="843"/>
      <c r="U316" s="843"/>
      <c r="V316" s="843"/>
      <c r="W316" s="843"/>
      <c r="X316" s="843"/>
      <c r="Y316" s="843"/>
      <c r="Z316" s="1060"/>
      <c r="AA316" s="1060"/>
      <c r="AB316" s="843"/>
      <c r="AC316" s="843"/>
      <c r="AD316" s="843"/>
      <c r="AE316" s="843"/>
      <c r="AF316" s="843"/>
      <c r="AG316" s="843"/>
      <c r="AH316" s="843"/>
      <c r="AI316" s="843"/>
      <c r="AJ316" s="843"/>
      <c r="AK316" s="843"/>
      <c r="AL316" s="843"/>
    </row>
    <row r="317" spans="1:38" ht="15.75" customHeight="1">
      <c r="A317" s="843"/>
      <c r="B317" s="844"/>
      <c r="C317" s="845"/>
      <c r="D317" s="843"/>
      <c r="E317" s="843"/>
      <c r="F317" s="843"/>
      <c r="G317" s="843"/>
      <c r="H317" s="846"/>
      <c r="I317" s="846"/>
      <c r="J317" s="846"/>
      <c r="K317" s="847"/>
      <c r="L317" s="848"/>
      <c r="M317" s="843"/>
      <c r="N317" s="843"/>
      <c r="O317" s="843"/>
      <c r="P317" s="843"/>
      <c r="Q317" s="843"/>
      <c r="R317" s="843"/>
      <c r="S317" s="843"/>
      <c r="T317" s="843"/>
      <c r="U317" s="843"/>
      <c r="V317" s="843"/>
      <c r="W317" s="843"/>
      <c r="X317" s="843"/>
      <c r="Y317" s="843"/>
      <c r="Z317" s="1060"/>
      <c r="AA317" s="1060"/>
      <c r="AB317" s="843"/>
      <c r="AC317" s="843"/>
      <c r="AD317" s="843"/>
      <c r="AE317" s="843"/>
      <c r="AF317" s="843"/>
      <c r="AG317" s="843"/>
      <c r="AH317" s="843"/>
      <c r="AI317" s="843"/>
      <c r="AJ317" s="843"/>
      <c r="AK317" s="843"/>
      <c r="AL317" s="843"/>
    </row>
    <row r="318" spans="1:38" ht="15.75" customHeight="1">
      <c r="A318" s="843"/>
      <c r="B318" s="844"/>
      <c r="C318" s="845"/>
      <c r="D318" s="843"/>
      <c r="E318" s="843"/>
      <c r="F318" s="843"/>
      <c r="G318" s="843"/>
      <c r="H318" s="846"/>
      <c r="I318" s="846"/>
      <c r="J318" s="846"/>
      <c r="K318" s="847"/>
      <c r="L318" s="848"/>
      <c r="M318" s="843"/>
      <c r="N318" s="843"/>
      <c r="O318" s="843"/>
      <c r="P318" s="843"/>
      <c r="Q318" s="843"/>
      <c r="R318" s="843"/>
      <c r="S318" s="843"/>
      <c r="T318" s="843"/>
      <c r="U318" s="843"/>
      <c r="V318" s="843"/>
      <c r="W318" s="843"/>
      <c r="X318" s="843"/>
      <c r="Y318" s="843"/>
      <c r="Z318" s="1060"/>
      <c r="AA318" s="1060"/>
      <c r="AB318" s="843"/>
      <c r="AC318" s="843"/>
      <c r="AD318" s="843"/>
      <c r="AE318" s="843"/>
      <c r="AF318" s="843"/>
      <c r="AG318" s="843"/>
      <c r="AH318" s="843"/>
      <c r="AI318" s="843"/>
      <c r="AJ318" s="843"/>
      <c r="AK318" s="843"/>
      <c r="AL318" s="843"/>
    </row>
    <row r="319" spans="1:38" ht="15.75" customHeight="1">
      <c r="A319" s="843"/>
      <c r="B319" s="844"/>
      <c r="C319" s="845"/>
      <c r="D319" s="843"/>
      <c r="E319" s="843"/>
      <c r="F319" s="843"/>
      <c r="G319" s="843"/>
      <c r="H319" s="846"/>
      <c r="I319" s="846"/>
      <c r="J319" s="846"/>
      <c r="K319" s="847"/>
      <c r="L319" s="848"/>
      <c r="M319" s="843"/>
      <c r="N319" s="843"/>
      <c r="O319" s="843"/>
      <c r="P319" s="843"/>
      <c r="Q319" s="843"/>
      <c r="R319" s="843"/>
      <c r="S319" s="843"/>
      <c r="T319" s="843"/>
      <c r="U319" s="843"/>
      <c r="V319" s="843"/>
      <c r="W319" s="843"/>
      <c r="X319" s="843"/>
      <c r="Y319" s="843"/>
      <c r="Z319" s="1060"/>
      <c r="AA319" s="1060"/>
      <c r="AB319" s="843"/>
      <c r="AC319" s="843"/>
      <c r="AD319" s="843"/>
      <c r="AE319" s="843"/>
      <c r="AF319" s="843"/>
      <c r="AG319" s="843"/>
      <c r="AH319" s="843"/>
      <c r="AI319" s="843"/>
      <c r="AJ319" s="843"/>
      <c r="AK319" s="843"/>
      <c r="AL319" s="843"/>
    </row>
    <row r="320" spans="1:38" ht="15.75" customHeight="1">
      <c r="A320" s="843"/>
      <c r="B320" s="844"/>
      <c r="C320" s="845"/>
      <c r="D320" s="843"/>
      <c r="E320" s="843"/>
      <c r="F320" s="843"/>
      <c r="G320" s="843"/>
      <c r="H320" s="846"/>
      <c r="I320" s="846"/>
      <c r="J320" s="846"/>
      <c r="K320" s="847"/>
      <c r="L320" s="848"/>
      <c r="M320" s="843"/>
      <c r="N320" s="843"/>
      <c r="O320" s="843"/>
      <c r="P320" s="843"/>
      <c r="Q320" s="843"/>
      <c r="R320" s="843"/>
      <c r="S320" s="843"/>
      <c r="T320" s="843"/>
      <c r="U320" s="843"/>
      <c r="V320" s="843"/>
      <c r="W320" s="843"/>
      <c r="X320" s="843"/>
      <c r="Y320" s="843"/>
      <c r="Z320" s="1060"/>
      <c r="AA320" s="1060"/>
      <c r="AB320" s="843"/>
      <c r="AC320" s="843"/>
      <c r="AD320" s="843"/>
      <c r="AE320" s="843"/>
      <c r="AF320" s="843"/>
      <c r="AG320" s="843"/>
      <c r="AH320" s="843"/>
      <c r="AI320" s="843"/>
      <c r="AJ320" s="843"/>
      <c r="AK320" s="843"/>
      <c r="AL320" s="843"/>
    </row>
    <row r="321" spans="1:38" ht="15.75" customHeight="1">
      <c r="A321" s="843"/>
      <c r="B321" s="844"/>
      <c r="C321" s="845"/>
      <c r="D321" s="843"/>
      <c r="E321" s="843"/>
      <c r="F321" s="843"/>
      <c r="G321" s="843"/>
      <c r="H321" s="846"/>
      <c r="I321" s="846"/>
      <c r="J321" s="846"/>
      <c r="K321" s="847"/>
      <c r="L321" s="848"/>
      <c r="M321" s="843"/>
      <c r="N321" s="843"/>
      <c r="O321" s="843"/>
      <c r="P321" s="843"/>
      <c r="Q321" s="843"/>
      <c r="R321" s="843"/>
      <c r="S321" s="843"/>
      <c r="T321" s="843"/>
      <c r="U321" s="843"/>
      <c r="V321" s="843"/>
      <c r="W321" s="843"/>
      <c r="X321" s="843"/>
      <c r="Y321" s="843"/>
      <c r="Z321" s="1060"/>
      <c r="AA321" s="1060"/>
      <c r="AB321" s="843"/>
      <c r="AC321" s="843"/>
      <c r="AD321" s="843"/>
      <c r="AE321" s="843"/>
      <c r="AF321" s="843"/>
      <c r="AG321" s="843"/>
      <c r="AH321" s="843"/>
      <c r="AI321" s="843"/>
      <c r="AJ321" s="843"/>
      <c r="AK321" s="843"/>
      <c r="AL321" s="843"/>
    </row>
    <row r="322" spans="1:38" ht="15.75" customHeight="1">
      <c r="A322" s="843"/>
      <c r="B322" s="844"/>
      <c r="C322" s="845"/>
      <c r="D322" s="843"/>
      <c r="E322" s="843"/>
      <c r="F322" s="843"/>
      <c r="G322" s="843"/>
      <c r="H322" s="846"/>
      <c r="I322" s="846"/>
      <c r="J322" s="846"/>
      <c r="K322" s="847"/>
      <c r="L322" s="848"/>
      <c r="M322" s="843"/>
      <c r="N322" s="843"/>
      <c r="O322" s="843"/>
      <c r="P322" s="843"/>
      <c r="Q322" s="843"/>
      <c r="R322" s="843"/>
      <c r="S322" s="843"/>
      <c r="T322" s="843"/>
      <c r="U322" s="843"/>
      <c r="V322" s="843"/>
      <c r="W322" s="843"/>
      <c r="X322" s="843"/>
      <c r="Y322" s="843"/>
      <c r="Z322" s="1060"/>
      <c r="AA322" s="1060"/>
      <c r="AB322" s="843"/>
      <c r="AC322" s="843"/>
      <c r="AD322" s="843"/>
      <c r="AE322" s="843"/>
      <c r="AF322" s="843"/>
      <c r="AG322" s="843"/>
      <c r="AH322" s="843"/>
      <c r="AI322" s="843"/>
      <c r="AJ322" s="843"/>
      <c r="AK322" s="843"/>
      <c r="AL322" s="843"/>
    </row>
    <row r="323" spans="1:38" ht="15.75" customHeight="1">
      <c r="A323" s="843"/>
      <c r="B323" s="844"/>
      <c r="C323" s="845"/>
      <c r="D323" s="843"/>
      <c r="E323" s="843"/>
      <c r="F323" s="843"/>
      <c r="G323" s="843"/>
      <c r="H323" s="846"/>
      <c r="I323" s="846"/>
      <c r="J323" s="846"/>
      <c r="K323" s="847"/>
      <c r="L323" s="848"/>
      <c r="M323" s="843"/>
      <c r="N323" s="843"/>
      <c r="O323" s="843"/>
      <c r="P323" s="843"/>
      <c r="Q323" s="843"/>
      <c r="R323" s="843"/>
      <c r="S323" s="843"/>
      <c r="T323" s="843"/>
      <c r="U323" s="843"/>
      <c r="V323" s="843"/>
      <c r="W323" s="843"/>
      <c r="X323" s="843"/>
      <c r="Y323" s="843"/>
      <c r="Z323" s="1060"/>
      <c r="AA323" s="1060"/>
      <c r="AB323" s="843"/>
      <c r="AC323" s="843"/>
      <c r="AD323" s="843"/>
      <c r="AE323" s="843"/>
      <c r="AF323" s="843"/>
      <c r="AG323" s="843"/>
      <c r="AH323" s="843"/>
      <c r="AI323" s="843"/>
      <c r="AJ323" s="843"/>
      <c r="AK323" s="843"/>
      <c r="AL323" s="843"/>
    </row>
    <row r="324" spans="1:38" ht="15.75" customHeight="1">
      <c r="A324" s="843"/>
      <c r="B324" s="844"/>
      <c r="C324" s="845"/>
      <c r="D324" s="843"/>
      <c r="E324" s="843"/>
      <c r="F324" s="843"/>
      <c r="G324" s="843"/>
      <c r="H324" s="846"/>
      <c r="I324" s="846"/>
      <c r="J324" s="846"/>
      <c r="K324" s="847"/>
      <c r="L324" s="848"/>
      <c r="M324" s="843"/>
      <c r="N324" s="843"/>
      <c r="O324" s="843"/>
      <c r="P324" s="843"/>
      <c r="Q324" s="843"/>
      <c r="R324" s="843"/>
      <c r="S324" s="843"/>
      <c r="T324" s="843"/>
      <c r="U324" s="843"/>
      <c r="V324" s="843"/>
      <c r="W324" s="843"/>
      <c r="X324" s="843"/>
      <c r="Y324" s="843"/>
      <c r="Z324" s="1060"/>
      <c r="AA324" s="1060"/>
      <c r="AB324" s="843"/>
      <c r="AC324" s="843"/>
      <c r="AD324" s="843"/>
      <c r="AE324" s="843"/>
      <c r="AF324" s="843"/>
      <c r="AG324" s="843"/>
      <c r="AH324" s="843"/>
      <c r="AI324" s="843"/>
      <c r="AJ324" s="843"/>
      <c r="AK324" s="843"/>
      <c r="AL324" s="843"/>
    </row>
    <row r="325" spans="1:38" ht="15.75" customHeight="1">
      <c r="A325" s="843"/>
      <c r="B325" s="844"/>
      <c r="C325" s="845"/>
      <c r="D325" s="843"/>
      <c r="E325" s="843"/>
      <c r="F325" s="843"/>
      <c r="G325" s="843"/>
      <c r="H325" s="846"/>
      <c r="I325" s="846"/>
      <c r="J325" s="846"/>
      <c r="K325" s="847"/>
      <c r="L325" s="848"/>
      <c r="M325" s="843"/>
      <c r="N325" s="843"/>
      <c r="O325" s="843"/>
      <c r="P325" s="843"/>
      <c r="Q325" s="843"/>
      <c r="R325" s="843"/>
      <c r="S325" s="843"/>
      <c r="T325" s="843"/>
      <c r="U325" s="843"/>
      <c r="V325" s="843"/>
      <c r="W325" s="843"/>
      <c r="X325" s="843"/>
      <c r="Y325" s="843"/>
      <c r="Z325" s="1060"/>
      <c r="AA325" s="1060"/>
      <c r="AB325" s="843"/>
      <c r="AC325" s="843"/>
      <c r="AD325" s="843"/>
      <c r="AE325" s="843"/>
      <c r="AF325" s="843"/>
      <c r="AG325" s="843"/>
      <c r="AH325" s="843"/>
      <c r="AI325" s="843"/>
      <c r="AJ325" s="843"/>
      <c r="AK325" s="843"/>
      <c r="AL325" s="843"/>
    </row>
    <row r="326" spans="1:38" ht="15.75" customHeight="1">
      <c r="A326" s="843"/>
      <c r="B326" s="844"/>
      <c r="C326" s="845"/>
      <c r="D326" s="843"/>
      <c r="E326" s="843"/>
      <c r="F326" s="843"/>
      <c r="G326" s="843"/>
      <c r="H326" s="846"/>
      <c r="I326" s="846"/>
      <c r="J326" s="846"/>
      <c r="K326" s="847"/>
      <c r="L326" s="848"/>
      <c r="M326" s="843"/>
      <c r="N326" s="843"/>
      <c r="O326" s="843"/>
      <c r="P326" s="843"/>
      <c r="Q326" s="843"/>
      <c r="R326" s="843"/>
      <c r="S326" s="843"/>
      <c r="T326" s="843"/>
      <c r="U326" s="843"/>
      <c r="V326" s="843"/>
      <c r="W326" s="843"/>
      <c r="X326" s="843"/>
      <c r="Y326" s="843"/>
      <c r="Z326" s="1060"/>
      <c r="AA326" s="1060"/>
      <c r="AB326" s="843"/>
      <c r="AC326" s="843"/>
      <c r="AD326" s="843"/>
      <c r="AE326" s="843"/>
      <c r="AF326" s="843"/>
      <c r="AG326" s="843"/>
      <c r="AH326" s="843"/>
      <c r="AI326" s="843"/>
      <c r="AJ326" s="843"/>
      <c r="AK326" s="843"/>
      <c r="AL326" s="843"/>
    </row>
    <row r="327" spans="1:38" ht="15.75" customHeight="1">
      <c r="A327" s="843"/>
      <c r="B327" s="844"/>
      <c r="C327" s="845"/>
      <c r="D327" s="843"/>
      <c r="E327" s="843"/>
      <c r="F327" s="843"/>
      <c r="G327" s="843"/>
      <c r="H327" s="846"/>
      <c r="I327" s="846"/>
      <c r="J327" s="846"/>
      <c r="K327" s="847"/>
      <c r="L327" s="848"/>
      <c r="M327" s="843"/>
      <c r="N327" s="843"/>
      <c r="O327" s="843"/>
      <c r="P327" s="843"/>
      <c r="Q327" s="843"/>
      <c r="R327" s="843"/>
      <c r="S327" s="843"/>
      <c r="T327" s="843"/>
      <c r="U327" s="843"/>
      <c r="V327" s="843"/>
      <c r="W327" s="843"/>
      <c r="X327" s="843"/>
      <c r="Y327" s="843"/>
      <c r="Z327" s="1060"/>
      <c r="AA327" s="1060"/>
      <c r="AB327" s="843"/>
      <c r="AC327" s="843"/>
      <c r="AD327" s="843"/>
      <c r="AE327" s="843"/>
      <c r="AF327" s="843"/>
      <c r="AG327" s="843"/>
      <c r="AH327" s="843"/>
      <c r="AI327" s="843"/>
      <c r="AJ327" s="843"/>
      <c r="AK327" s="843"/>
      <c r="AL327" s="843"/>
    </row>
    <row r="328" spans="1:38" ht="15.75" customHeight="1">
      <c r="A328" s="843"/>
      <c r="B328" s="844"/>
      <c r="C328" s="845"/>
      <c r="D328" s="843"/>
      <c r="E328" s="843"/>
      <c r="F328" s="843"/>
      <c r="G328" s="843"/>
      <c r="H328" s="846"/>
      <c r="I328" s="846"/>
      <c r="J328" s="846"/>
      <c r="K328" s="847"/>
      <c r="L328" s="848"/>
      <c r="M328" s="843"/>
      <c r="N328" s="843"/>
      <c r="O328" s="843"/>
      <c r="P328" s="843"/>
      <c r="Q328" s="843"/>
      <c r="R328" s="843"/>
      <c r="S328" s="843"/>
      <c r="T328" s="843"/>
      <c r="U328" s="843"/>
      <c r="V328" s="843"/>
      <c r="W328" s="843"/>
      <c r="X328" s="843"/>
      <c r="Y328" s="843"/>
      <c r="Z328" s="1060"/>
      <c r="AA328" s="1060"/>
      <c r="AB328" s="843"/>
      <c r="AC328" s="843"/>
      <c r="AD328" s="843"/>
      <c r="AE328" s="843"/>
      <c r="AF328" s="843"/>
      <c r="AG328" s="843"/>
      <c r="AH328" s="843"/>
      <c r="AI328" s="843"/>
      <c r="AJ328" s="843"/>
      <c r="AK328" s="843"/>
      <c r="AL328" s="843"/>
    </row>
    <row r="329" spans="1:38" ht="15.75" customHeight="1">
      <c r="A329" s="843"/>
      <c r="B329" s="844"/>
      <c r="C329" s="845"/>
      <c r="D329" s="843"/>
      <c r="E329" s="843"/>
      <c r="F329" s="843"/>
      <c r="G329" s="843"/>
      <c r="H329" s="846"/>
      <c r="I329" s="846"/>
      <c r="J329" s="846"/>
      <c r="K329" s="847"/>
      <c r="L329" s="848"/>
      <c r="M329" s="843"/>
      <c r="N329" s="843"/>
      <c r="O329" s="843"/>
      <c r="P329" s="843"/>
      <c r="Q329" s="843"/>
      <c r="R329" s="843"/>
      <c r="S329" s="843"/>
      <c r="T329" s="843"/>
      <c r="U329" s="843"/>
      <c r="V329" s="843"/>
      <c r="W329" s="843"/>
      <c r="X329" s="843"/>
      <c r="Y329" s="843"/>
      <c r="Z329" s="1060"/>
      <c r="AA329" s="1060"/>
      <c r="AB329" s="843"/>
      <c r="AC329" s="843"/>
      <c r="AD329" s="843"/>
      <c r="AE329" s="843"/>
      <c r="AF329" s="843"/>
      <c r="AG329" s="843"/>
      <c r="AH329" s="843"/>
      <c r="AI329" s="843"/>
      <c r="AJ329" s="843"/>
      <c r="AK329" s="843"/>
      <c r="AL329" s="843"/>
    </row>
    <row r="330" spans="1:38" ht="15.75" customHeight="1">
      <c r="A330" s="843"/>
      <c r="B330" s="844"/>
      <c r="C330" s="845"/>
      <c r="D330" s="843"/>
      <c r="E330" s="843"/>
      <c r="F330" s="843"/>
      <c r="G330" s="843"/>
      <c r="H330" s="846"/>
      <c r="I330" s="846"/>
      <c r="J330" s="846"/>
      <c r="K330" s="847"/>
      <c r="L330" s="848"/>
      <c r="M330" s="843"/>
      <c r="N330" s="843"/>
      <c r="O330" s="843"/>
      <c r="P330" s="843"/>
      <c r="Q330" s="843"/>
      <c r="R330" s="843"/>
      <c r="S330" s="843"/>
      <c r="T330" s="843"/>
      <c r="U330" s="843"/>
      <c r="V330" s="843"/>
      <c r="W330" s="843"/>
      <c r="X330" s="843"/>
      <c r="Y330" s="843"/>
      <c r="Z330" s="1060"/>
      <c r="AA330" s="1060"/>
      <c r="AB330" s="843"/>
      <c r="AC330" s="843"/>
      <c r="AD330" s="843"/>
      <c r="AE330" s="843"/>
      <c r="AF330" s="843"/>
      <c r="AG330" s="843"/>
      <c r="AH330" s="843"/>
      <c r="AI330" s="843"/>
      <c r="AJ330" s="843"/>
      <c r="AK330" s="843"/>
      <c r="AL330" s="843"/>
    </row>
    <row r="331" spans="1:38" ht="15.75" customHeight="1">
      <c r="A331" s="843"/>
      <c r="B331" s="844"/>
      <c r="C331" s="845"/>
      <c r="D331" s="843"/>
      <c r="E331" s="843"/>
      <c r="F331" s="843"/>
      <c r="G331" s="843"/>
      <c r="H331" s="846"/>
      <c r="I331" s="846"/>
      <c r="J331" s="846"/>
      <c r="K331" s="847"/>
      <c r="L331" s="848"/>
      <c r="M331" s="843"/>
      <c r="N331" s="843"/>
      <c r="O331" s="843"/>
      <c r="P331" s="843"/>
      <c r="Q331" s="843"/>
      <c r="R331" s="843"/>
      <c r="S331" s="843"/>
      <c r="T331" s="843"/>
      <c r="U331" s="843"/>
      <c r="V331" s="843"/>
      <c r="W331" s="843"/>
      <c r="X331" s="843"/>
      <c r="Y331" s="843"/>
      <c r="Z331" s="1060"/>
      <c r="AA331" s="1060"/>
      <c r="AB331" s="843"/>
      <c r="AC331" s="843"/>
      <c r="AD331" s="843"/>
      <c r="AE331" s="843"/>
      <c r="AF331" s="843"/>
      <c r="AG331" s="843"/>
      <c r="AH331" s="843"/>
      <c r="AI331" s="843"/>
      <c r="AJ331" s="843"/>
      <c r="AK331" s="843"/>
      <c r="AL331" s="843"/>
    </row>
    <row r="332" spans="1:38" ht="15.75" customHeight="1">
      <c r="A332" s="843"/>
      <c r="B332" s="844"/>
      <c r="C332" s="845"/>
      <c r="D332" s="843"/>
      <c r="E332" s="843"/>
      <c r="F332" s="843"/>
      <c r="G332" s="843"/>
      <c r="H332" s="846"/>
      <c r="I332" s="846"/>
      <c r="J332" s="846"/>
      <c r="K332" s="847"/>
      <c r="L332" s="848"/>
      <c r="M332" s="843"/>
      <c r="N332" s="843"/>
      <c r="O332" s="843"/>
      <c r="P332" s="843"/>
      <c r="Q332" s="843"/>
      <c r="R332" s="843"/>
      <c r="S332" s="843"/>
      <c r="T332" s="843"/>
      <c r="U332" s="843"/>
      <c r="V332" s="843"/>
      <c r="W332" s="843"/>
      <c r="X332" s="843"/>
      <c r="Y332" s="843"/>
      <c r="Z332" s="1060"/>
      <c r="AA332" s="1060"/>
      <c r="AB332" s="843"/>
      <c r="AC332" s="843"/>
      <c r="AD332" s="843"/>
      <c r="AE332" s="843"/>
      <c r="AF332" s="843"/>
      <c r="AG332" s="843"/>
      <c r="AH332" s="843"/>
      <c r="AI332" s="843"/>
      <c r="AJ332" s="843"/>
      <c r="AK332" s="843"/>
      <c r="AL332" s="843"/>
    </row>
    <row r="333" spans="1:38" ht="15.75" customHeight="1">
      <c r="A333" s="843"/>
      <c r="B333" s="844"/>
      <c r="C333" s="845"/>
      <c r="D333" s="843"/>
      <c r="E333" s="843"/>
      <c r="F333" s="843"/>
      <c r="G333" s="843"/>
      <c r="H333" s="846"/>
      <c r="I333" s="846"/>
      <c r="J333" s="846"/>
      <c r="K333" s="847"/>
      <c r="L333" s="848"/>
      <c r="M333" s="843"/>
      <c r="N333" s="843"/>
      <c r="O333" s="843"/>
      <c r="P333" s="843"/>
      <c r="Q333" s="843"/>
      <c r="R333" s="843"/>
      <c r="S333" s="843"/>
      <c r="T333" s="843"/>
      <c r="U333" s="843"/>
      <c r="V333" s="843"/>
      <c r="W333" s="843"/>
      <c r="X333" s="843"/>
      <c r="Y333" s="843"/>
      <c r="Z333" s="1060"/>
      <c r="AA333" s="1060"/>
      <c r="AB333" s="843"/>
      <c r="AC333" s="843"/>
      <c r="AD333" s="843"/>
      <c r="AE333" s="843"/>
      <c r="AF333" s="843"/>
      <c r="AG333" s="843"/>
      <c r="AH333" s="843"/>
      <c r="AI333" s="843"/>
      <c r="AJ333" s="843"/>
      <c r="AK333" s="843"/>
      <c r="AL333" s="843"/>
    </row>
    <row r="334" spans="1:38" ht="15.75" customHeight="1">
      <c r="A334" s="843"/>
      <c r="B334" s="844"/>
      <c r="C334" s="845"/>
      <c r="D334" s="843"/>
      <c r="E334" s="843"/>
      <c r="F334" s="843"/>
      <c r="G334" s="843"/>
      <c r="H334" s="846"/>
      <c r="I334" s="846"/>
      <c r="J334" s="846"/>
      <c r="K334" s="847"/>
      <c r="L334" s="848"/>
      <c r="M334" s="843"/>
      <c r="N334" s="843"/>
      <c r="O334" s="843"/>
      <c r="P334" s="843"/>
      <c r="Q334" s="843"/>
      <c r="R334" s="843"/>
      <c r="S334" s="843"/>
      <c r="T334" s="843"/>
      <c r="U334" s="843"/>
      <c r="V334" s="843"/>
      <c r="W334" s="843"/>
      <c r="X334" s="843"/>
      <c r="Y334" s="843"/>
      <c r="Z334" s="1060"/>
      <c r="AA334" s="1060"/>
      <c r="AB334" s="843"/>
      <c r="AC334" s="843"/>
      <c r="AD334" s="843"/>
      <c r="AE334" s="843"/>
      <c r="AF334" s="843"/>
      <c r="AG334" s="843"/>
      <c r="AH334" s="843"/>
      <c r="AI334" s="843"/>
      <c r="AJ334" s="843"/>
      <c r="AK334" s="843"/>
      <c r="AL334" s="843"/>
    </row>
    <row r="335" spans="1:38" ht="15.75" customHeight="1">
      <c r="A335" s="843"/>
      <c r="B335" s="844"/>
      <c r="C335" s="845"/>
      <c r="D335" s="843"/>
      <c r="E335" s="843"/>
      <c r="F335" s="843"/>
      <c r="G335" s="843"/>
      <c r="H335" s="846"/>
      <c r="I335" s="846"/>
      <c r="J335" s="846"/>
      <c r="K335" s="847"/>
      <c r="L335" s="848"/>
      <c r="M335" s="843"/>
      <c r="N335" s="843"/>
      <c r="O335" s="843"/>
      <c r="P335" s="843"/>
      <c r="Q335" s="843"/>
      <c r="R335" s="843"/>
      <c r="S335" s="843"/>
      <c r="T335" s="843"/>
      <c r="U335" s="843"/>
      <c r="V335" s="843"/>
      <c r="W335" s="843"/>
      <c r="X335" s="843"/>
      <c r="Y335" s="843"/>
      <c r="Z335" s="1060"/>
      <c r="AA335" s="1060"/>
      <c r="AB335" s="843"/>
      <c r="AC335" s="843"/>
      <c r="AD335" s="843"/>
      <c r="AE335" s="843"/>
      <c r="AF335" s="843"/>
      <c r="AG335" s="843"/>
      <c r="AH335" s="843"/>
      <c r="AI335" s="843"/>
      <c r="AJ335" s="843"/>
      <c r="AK335" s="843"/>
      <c r="AL335" s="843"/>
    </row>
    <row r="336" spans="1:38" ht="15.75" customHeight="1">
      <c r="A336" s="843"/>
      <c r="B336" s="844"/>
      <c r="C336" s="845"/>
      <c r="D336" s="843"/>
      <c r="E336" s="843"/>
      <c r="F336" s="843"/>
      <c r="G336" s="843"/>
      <c r="H336" s="846"/>
      <c r="I336" s="846"/>
      <c r="J336" s="846"/>
      <c r="K336" s="847"/>
      <c r="L336" s="848"/>
      <c r="M336" s="843"/>
      <c r="N336" s="843"/>
      <c r="O336" s="843"/>
      <c r="P336" s="843"/>
      <c r="Q336" s="843"/>
      <c r="R336" s="843"/>
      <c r="S336" s="843"/>
      <c r="T336" s="843"/>
      <c r="U336" s="843"/>
      <c r="V336" s="843"/>
      <c r="W336" s="843"/>
      <c r="X336" s="843"/>
      <c r="Y336" s="843"/>
      <c r="Z336" s="1060"/>
      <c r="AA336" s="1060"/>
      <c r="AB336" s="843"/>
      <c r="AC336" s="843"/>
      <c r="AD336" s="843"/>
      <c r="AE336" s="843"/>
      <c r="AF336" s="843"/>
      <c r="AG336" s="843"/>
      <c r="AH336" s="843"/>
      <c r="AI336" s="843"/>
      <c r="AJ336" s="843"/>
      <c r="AK336" s="843"/>
      <c r="AL336" s="843"/>
    </row>
    <row r="337" spans="1:38" ht="15.75" customHeight="1">
      <c r="A337" s="843"/>
      <c r="B337" s="844"/>
      <c r="C337" s="845"/>
      <c r="D337" s="843"/>
      <c r="E337" s="843"/>
      <c r="F337" s="843"/>
      <c r="G337" s="843"/>
      <c r="H337" s="846"/>
      <c r="I337" s="846"/>
      <c r="J337" s="846"/>
      <c r="K337" s="847"/>
      <c r="L337" s="848"/>
      <c r="M337" s="843"/>
      <c r="N337" s="843"/>
      <c r="O337" s="843"/>
      <c r="P337" s="843"/>
      <c r="Q337" s="843"/>
      <c r="R337" s="843"/>
      <c r="S337" s="843"/>
      <c r="T337" s="843"/>
      <c r="U337" s="843"/>
      <c r="V337" s="843"/>
      <c r="W337" s="843"/>
      <c r="X337" s="843"/>
      <c r="Y337" s="843"/>
      <c r="Z337" s="1060"/>
      <c r="AA337" s="1060"/>
      <c r="AB337" s="843"/>
      <c r="AC337" s="843"/>
      <c r="AD337" s="843"/>
      <c r="AE337" s="843"/>
      <c r="AF337" s="843"/>
      <c r="AG337" s="843"/>
      <c r="AH337" s="843"/>
      <c r="AI337" s="843"/>
      <c r="AJ337" s="843"/>
      <c r="AK337" s="843"/>
      <c r="AL337" s="843"/>
    </row>
    <row r="338" spans="1:38" ht="15.75" customHeight="1">
      <c r="A338" s="843"/>
      <c r="B338" s="844"/>
      <c r="C338" s="845"/>
      <c r="D338" s="843"/>
      <c r="E338" s="843"/>
      <c r="F338" s="843"/>
      <c r="G338" s="843"/>
      <c r="H338" s="846"/>
      <c r="I338" s="846"/>
      <c r="J338" s="846"/>
      <c r="K338" s="847"/>
      <c r="L338" s="848"/>
      <c r="M338" s="843"/>
      <c r="N338" s="843"/>
      <c r="O338" s="843"/>
      <c r="P338" s="843"/>
      <c r="Q338" s="843"/>
      <c r="R338" s="843"/>
      <c r="S338" s="843"/>
      <c r="T338" s="843"/>
      <c r="U338" s="843"/>
      <c r="V338" s="843"/>
      <c r="W338" s="843"/>
      <c r="X338" s="843"/>
      <c r="Y338" s="843"/>
      <c r="Z338" s="1060"/>
      <c r="AA338" s="1060"/>
      <c r="AB338" s="843"/>
      <c r="AC338" s="843"/>
      <c r="AD338" s="843"/>
      <c r="AE338" s="843"/>
      <c r="AF338" s="843"/>
      <c r="AG338" s="843"/>
      <c r="AH338" s="843"/>
      <c r="AI338" s="843"/>
      <c r="AJ338" s="843"/>
      <c r="AK338" s="843"/>
      <c r="AL338" s="843"/>
    </row>
    <row r="339" spans="1:38" ht="15.75" customHeight="1">
      <c r="A339" s="843"/>
      <c r="B339" s="844"/>
      <c r="C339" s="845"/>
      <c r="D339" s="843"/>
      <c r="E339" s="843"/>
      <c r="F339" s="843"/>
      <c r="G339" s="843"/>
      <c r="H339" s="846"/>
      <c r="I339" s="846"/>
      <c r="J339" s="846"/>
      <c r="K339" s="847"/>
      <c r="L339" s="848"/>
      <c r="M339" s="843"/>
      <c r="N339" s="843"/>
      <c r="O339" s="843"/>
      <c r="P339" s="843"/>
      <c r="Q339" s="843"/>
      <c r="R339" s="843"/>
      <c r="S339" s="843"/>
      <c r="T339" s="843"/>
      <c r="U339" s="843"/>
      <c r="V339" s="843"/>
      <c r="W339" s="843"/>
      <c r="X339" s="843"/>
      <c r="Y339" s="843"/>
      <c r="Z339" s="1060"/>
      <c r="AA339" s="1060"/>
      <c r="AB339" s="843"/>
      <c r="AC339" s="843"/>
      <c r="AD339" s="843"/>
      <c r="AE339" s="843"/>
      <c r="AF339" s="843"/>
      <c r="AG339" s="843"/>
      <c r="AH339" s="843"/>
      <c r="AI339" s="843"/>
      <c r="AJ339" s="843"/>
      <c r="AK339" s="843"/>
      <c r="AL339" s="843"/>
    </row>
    <row r="340" spans="1:38" ht="15.75" customHeight="1">
      <c r="A340" s="843"/>
      <c r="B340" s="844"/>
      <c r="C340" s="845"/>
      <c r="D340" s="843"/>
      <c r="E340" s="843"/>
      <c r="F340" s="843"/>
      <c r="G340" s="843"/>
      <c r="H340" s="846"/>
      <c r="I340" s="846"/>
      <c r="J340" s="846"/>
      <c r="K340" s="847"/>
      <c r="L340" s="848"/>
      <c r="M340" s="843"/>
      <c r="N340" s="843"/>
      <c r="O340" s="843"/>
      <c r="P340" s="843"/>
      <c r="Q340" s="843"/>
      <c r="R340" s="843"/>
      <c r="S340" s="843"/>
      <c r="T340" s="843"/>
      <c r="U340" s="843"/>
      <c r="V340" s="843"/>
      <c r="W340" s="843"/>
      <c r="X340" s="843"/>
      <c r="Y340" s="843"/>
      <c r="Z340" s="1060"/>
      <c r="AA340" s="1060"/>
      <c r="AB340" s="843"/>
      <c r="AC340" s="843"/>
      <c r="AD340" s="843"/>
      <c r="AE340" s="843"/>
      <c r="AF340" s="843"/>
      <c r="AG340" s="843"/>
      <c r="AH340" s="843"/>
      <c r="AI340" s="843"/>
      <c r="AJ340" s="843"/>
      <c r="AK340" s="843"/>
      <c r="AL340" s="843"/>
    </row>
    <row r="341" spans="1:38" ht="15.75" customHeight="1">
      <c r="A341" s="843"/>
      <c r="B341" s="844"/>
      <c r="C341" s="845"/>
      <c r="D341" s="843"/>
      <c r="E341" s="843"/>
      <c r="F341" s="843"/>
      <c r="G341" s="843"/>
      <c r="H341" s="846"/>
      <c r="I341" s="846"/>
      <c r="J341" s="846"/>
      <c r="K341" s="847"/>
      <c r="L341" s="848"/>
      <c r="M341" s="843"/>
      <c r="N341" s="843"/>
      <c r="O341" s="843"/>
      <c r="P341" s="843"/>
      <c r="Q341" s="843"/>
      <c r="R341" s="843"/>
      <c r="S341" s="843"/>
      <c r="T341" s="843"/>
      <c r="U341" s="843"/>
      <c r="V341" s="843"/>
      <c r="W341" s="843"/>
      <c r="X341" s="843"/>
      <c r="Y341" s="843"/>
      <c r="Z341" s="1060"/>
      <c r="AA341" s="1060"/>
      <c r="AB341" s="843"/>
      <c r="AC341" s="843"/>
      <c r="AD341" s="843"/>
      <c r="AE341" s="843"/>
      <c r="AF341" s="843"/>
      <c r="AG341" s="843"/>
      <c r="AH341" s="843"/>
      <c r="AI341" s="843"/>
      <c r="AJ341" s="843"/>
      <c r="AK341" s="843"/>
      <c r="AL341" s="843"/>
    </row>
    <row r="342" spans="1:38" ht="15.75" customHeight="1">
      <c r="A342" s="843"/>
      <c r="B342" s="844"/>
      <c r="C342" s="845"/>
      <c r="D342" s="843"/>
      <c r="E342" s="843"/>
      <c r="F342" s="843"/>
      <c r="G342" s="843"/>
      <c r="H342" s="846"/>
      <c r="I342" s="846"/>
      <c r="J342" s="846"/>
      <c r="K342" s="847"/>
      <c r="L342" s="848"/>
      <c r="M342" s="843"/>
      <c r="N342" s="843"/>
      <c r="O342" s="843"/>
      <c r="P342" s="843"/>
      <c r="Q342" s="843"/>
      <c r="R342" s="843"/>
      <c r="S342" s="843"/>
      <c r="T342" s="843"/>
      <c r="U342" s="843"/>
      <c r="V342" s="843"/>
      <c r="W342" s="843"/>
      <c r="X342" s="843"/>
      <c r="Y342" s="843"/>
      <c r="Z342" s="1060"/>
      <c r="AA342" s="1060"/>
      <c r="AB342" s="843"/>
      <c r="AC342" s="843"/>
      <c r="AD342" s="843"/>
      <c r="AE342" s="843"/>
      <c r="AF342" s="843"/>
      <c r="AG342" s="843"/>
      <c r="AH342" s="843"/>
      <c r="AI342" s="843"/>
      <c r="AJ342" s="843"/>
      <c r="AK342" s="843"/>
      <c r="AL342" s="843"/>
    </row>
    <row r="343" spans="1:38" ht="15.75" customHeight="1">
      <c r="A343" s="843"/>
      <c r="B343" s="844"/>
      <c r="C343" s="845"/>
      <c r="D343" s="843"/>
      <c r="E343" s="843"/>
      <c r="F343" s="843"/>
      <c r="G343" s="843"/>
      <c r="H343" s="846"/>
      <c r="I343" s="846"/>
      <c r="J343" s="846"/>
      <c r="K343" s="847"/>
      <c r="L343" s="848"/>
      <c r="M343" s="843"/>
      <c r="N343" s="843"/>
      <c r="O343" s="843"/>
      <c r="P343" s="843"/>
      <c r="Q343" s="843"/>
      <c r="R343" s="843"/>
      <c r="S343" s="843"/>
      <c r="T343" s="843"/>
      <c r="U343" s="843"/>
      <c r="V343" s="843"/>
      <c r="W343" s="843"/>
      <c r="X343" s="843"/>
      <c r="Y343" s="843"/>
      <c r="Z343" s="1060"/>
      <c r="AA343" s="1060"/>
      <c r="AB343" s="843"/>
      <c r="AC343" s="843"/>
      <c r="AD343" s="843"/>
      <c r="AE343" s="843"/>
      <c r="AF343" s="843"/>
      <c r="AG343" s="843"/>
      <c r="AH343" s="843"/>
      <c r="AI343" s="843"/>
      <c r="AJ343" s="843"/>
      <c r="AK343" s="843"/>
      <c r="AL343" s="843"/>
    </row>
    <row r="344" spans="1:38" ht="15.75" customHeight="1">
      <c r="A344" s="843"/>
      <c r="B344" s="844"/>
      <c r="C344" s="845"/>
      <c r="D344" s="843"/>
      <c r="E344" s="843"/>
      <c r="F344" s="843"/>
      <c r="G344" s="843"/>
      <c r="H344" s="846"/>
      <c r="I344" s="846"/>
      <c r="J344" s="846"/>
      <c r="K344" s="847"/>
      <c r="L344" s="848"/>
      <c r="M344" s="843"/>
      <c r="N344" s="843"/>
      <c r="O344" s="843"/>
      <c r="P344" s="843"/>
      <c r="Q344" s="843"/>
      <c r="R344" s="843"/>
      <c r="S344" s="843"/>
      <c r="T344" s="843"/>
      <c r="U344" s="843"/>
      <c r="V344" s="843"/>
      <c r="W344" s="843"/>
      <c r="X344" s="843"/>
      <c r="Y344" s="843"/>
      <c r="Z344" s="1060"/>
      <c r="AA344" s="1060"/>
      <c r="AB344" s="843"/>
      <c r="AC344" s="843"/>
      <c r="AD344" s="843"/>
      <c r="AE344" s="843"/>
      <c r="AF344" s="843"/>
      <c r="AG344" s="843"/>
      <c r="AH344" s="843"/>
      <c r="AI344" s="843"/>
      <c r="AJ344" s="843"/>
      <c r="AK344" s="843"/>
      <c r="AL344" s="843"/>
    </row>
    <row r="345" spans="1:38" ht="15.75" customHeight="1">
      <c r="A345" s="843"/>
      <c r="B345" s="844"/>
      <c r="C345" s="845"/>
      <c r="D345" s="843"/>
      <c r="E345" s="843"/>
      <c r="F345" s="843"/>
      <c r="G345" s="843"/>
      <c r="H345" s="846"/>
      <c r="I345" s="846"/>
      <c r="J345" s="846"/>
      <c r="K345" s="847"/>
      <c r="L345" s="848"/>
      <c r="M345" s="843"/>
      <c r="N345" s="843"/>
      <c r="O345" s="843"/>
      <c r="P345" s="843"/>
      <c r="Q345" s="843"/>
      <c r="R345" s="843"/>
      <c r="S345" s="843"/>
      <c r="T345" s="843"/>
      <c r="U345" s="843"/>
      <c r="V345" s="843"/>
      <c r="W345" s="843"/>
      <c r="X345" s="843"/>
      <c r="Y345" s="843"/>
      <c r="Z345" s="1060"/>
      <c r="AA345" s="1060"/>
      <c r="AB345" s="843"/>
      <c r="AC345" s="843"/>
      <c r="AD345" s="843"/>
      <c r="AE345" s="843"/>
      <c r="AF345" s="843"/>
      <c r="AG345" s="843"/>
      <c r="AH345" s="843"/>
      <c r="AI345" s="843"/>
      <c r="AJ345" s="843"/>
      <c r="AK345" s="843"/>
      <c r="AL345" s="843"/>
    </row>
    <row r="346" spans="1:38" ht="15.75" customHeight="1">
      <c r="A346" s="843"/>
      <c r="B346" s="844"/>
      <c r="C346" s="845"/>
      <c r="D346" s="843"/>
      <c r="E346" s="843"/>
      <c r="F346" s="843"/>
      <c r="G346" s="843"/>
      <c r="H346" s="846"/>
      <c r="I346" s="846"/>
      <c r="J346" s="846"/>
      <c r="K346" s="847"/>
      <c r="L346" s="848"/>
      <c r="M346" s="843"/>
      <c r="N346" s="843"/>
      <c r="O346" s="843"/>
      <c r="P346" s="843"/>
      <c r="Q346" s="843"/>
      <c r="R346" s="843"/>
      <c r="S346" s="843"/>
      <c r="T346" s="843"/>
      <c r="U346" s="843"/>
      <c r="V346" s="843"/>
      <c r="W346" s="843"/>
      <c r="X346" s="843"/>
      <c r="Y346" s="843"/>
      <c r="Z346" s="1060"/>
      <c r="AA346" s="1060"/>
      <c r="AB346" s="843"/>
      <c r="AC346" s="843"/>
      <c r="AD346" s="843"/>
      <c r="AE346" s="843"/>
      <c r="AF346" s="843"/>
      <c r="AG346" s="843"/>
      <c r="AH346" s="843"/>
      <c r="AI346" s="843"/>
      <c r="AJ346" s="843"/>
      <c r="AK346" s="843"/>
      <c r="AL346" s="843"/>
    </row>
    <row r="347" spans="1:38" ht="15.75" customHeight="1">
      <c r="A347" s="843"/>
      <c r="B347" s="844"/>
      <c r="C347" s="845"/>
      <c r="D347" s="843"/>
      <c r="E347" s="843"/>
      <c r="F347" s="843"/>
      <c r="G347" s="843"/>
      <c r="H347" s="846"/>
      <c r="I347" s="846"/>
      <c r="J347" s="846"/>
      <c r="K347" s="847"/>
      <c r="L347" s="848"/>
      <c r="M347" s="843"/>
      <c r="N347" s="843"/>
      <c r="O347" s="843"/>
      <c r="P347" s="843"/>
      <c r="Q347" s="843"/>
      <c r="R347" s="843"/>
      <c r="S347" s="843"/>
      <c r="T347" s="843"/>
      <c r="U347" s="843"/>
      <c r="V347" s="843"/>
      <c r="W347" s="843"/>
      <c r="X347" s="843"/>
      <c r="Y347" s="843"/>
      <c r="Z347" s="1060"/>
      <c r="AA347" s="1060"/>
      <c r="AB347" s="843"/>
      <c r="AC347" s="843"/>
      <c r="AD347" s="843"/>
      <c r="AE347" s="843"/>
      <c r="AF347" s="843"/>
      <c r="AG347" s="843"/>
      <c r="AH347" s="843"/>
      <c r="AI347" s="843"/>
      <c r="AJ347" s="843"/>
      <c r="AK347" s="843"/>
      <c r="AL347" s="843"/>
    </row>
    <row r="348" spans="1:38" ht="15.75" customHeight="1">
      <c r="A348" s="843"/>
      <c r="B348" s="844"/>
      <c r="C348" s="845"/>
      <c r="D348" s="843"/>
      <c r="E348" s="843"/>
      <c r="F348" s="843"/>
      <c r="G348" s="843"/>
      <c r="H348" s="846"/>
      <c r="I348" s="846"/>
      <c r="J348" s="846"/>
      <c r="K348" s="847"/>
      <c r="L348" s="848"/>
      <c r="M348" s="843"/>
      <c r="N348" s="843"/>
      <c r="O348" s="843"/>
      <c r="P348" s="843"/>
      <c r="Q348" s="843"/>
      <c r="R348" s="843"/>
      <c r="S348" s="843"/>
      <c r="T348" s="843"/>
      <c r="U348" s="843"/>
      <c r="V348" s="843"/>
      <c r="W348" s="843"/>
      <c r="X348" s="843"/>
      <c r="Y348" s="843"/>
      <c r="Z348" s="1060"/>
      <c r="AA348" s="1060"/>
      <c r="AB348" s="843"/>
      <c r="AC348" s="843"/>
      <c r="AD348" s="843"/>
      <c r="AE348" s="843"/>
      <c r="AF348" s="843"/>
      <c r="AG348" s="843"/>
      <c r="AH348" s="843"/>
      <c r="AI348" s="843"/>
      <c r="AJ348" s="843"/>
      <c r="AK348" s="843"/>
      <c r="AL348" s="843"/>
    </row>
    <row r="349" spans="1:38" ht="15.75" customHeight="1">
      <c r="A349" s="843"/>
      <c r="B349" s="844"/>
      <c r="C349" s="845"/>
      <c r="D349" s="843"/>
      <c r="E349" s="843"/>
      <c r="F349" s="843"/>
      <c r="G349" s="843"/>
      <c r="H349" s="846"/>
      <c r="I349" s="846"/>
      <c r="J349" s="846"/>
      <c r="K349" s="847"/>
      <c r="L349" s="848"/>
      <c r="M349" s="843"/>
      <c r="N349" s="843"/>
      <c r="O349" s="843"/>
      <c r="P349" s="843"/>
      <c r="Q349" s="843"/>
      <c r="R349" s="843"/>
      <c r="S349" s="843"/>
      <c r="T349" s="843"/>
      <c r="U349" s="843"/>
      <c r="V349" s="843"/>
      <c r="W349" s="843"/>
      <c r="X349" s="843"/>
      <c r="Y349" s="843"/>
      <c r="Z349" s="1060"/>
      <c r="AA349" s="1060"/>
      <c r="AB349" s="843"/>
      <c r="AC349" s="843"/>
      <c r="AD349" s="843"/>
      <c r="AE349" s="843"/>
      <c r="AF349" s="843"/>
      <c r="AG349" s="843"/>
      <c r="AH349" s="843"/>
      <c r="AI349" s="843"/>
      <c r="AJ349" s="843"/>
      <c r="AK349" s="843"/>
      <c r="AL349" s="843"/>
    </row>
    <row r="350" spans="1:38" ht="15.75" customHeight="1">
      <c r="A350" s="843"/>
      <c r="B350" s="844"/>
      <c r="C350" s="845"/>
      <c r="D350" s="843"/>
      <c r="E350" s="843"/>
      <c r="F350" s="843"/>
      <c r="G350" s="843"/>
      <c r="H350" s="846"/>
      <c r="I350" s="846"/>
      <c r="J350" s="846"/>
      <c r="K350" s="847"/>
      <c r="L350" s="848"/>
      <c r="M350" s="843"/>
      <c r="N350" s="843"/>
      <c r="O350" s="843"/>
      <c r="P350" s="843"/>
      <c r="Q350" s="843"/>
      <c r="R350" s="843"/>
      <c r="S350" s="843"/>
      <c r="T350" s="843"/>
      <c r="U350" s="843"/>
      <c r="V350" s="843"/>
      <c r="W350" s="843"/>
      <c r="X350" s="843"/>
      <c r="Y350" s="843"/>
      <c r="Z350" s="1060"/>
      <c r="AA350" s="1060"/>
      <c r="AB350" s="843"/>
      <c r="AC350" s="843"/>
      <c r="AD350" s="843"/>
      <c r="AE350" s="843"/>
      <c r="AF350" s="843"/>
      <c r="AG350" s="843"/>
      <c r="AH350" s="843"/>
      <c r="AI350" s="843"/>
      <c r="AJ350" s="843"/>
      <c r="AK350" s="843"/>
      <c r="AL350" s="843"/>
    </row>
    <row r="351" spans="1:38" ht="15.75" customHeight="1">
      <c r="A351" s="843"/>
      <c r="B351" s="844"/>
      <c r="C351" s="845"/>
      <c r="D351" s="843"/>
      <c r="E351" s="843"/>
      <c r="F351" s="843"/>
      <c r="G351" s="843"/>
      <c r="H351" s="846"/>
      <c r="I351" s="846"/>
      <c r="J351" s="846"/>
      <c r="K351" s="847"/>
      <c r="L351" s="848"/>
      <c r="M351" s="843"/>
      <c r="N351" s="843"/>
      <c r="O351" s="843"/>
      <c r="P351" s="843"/>
      <c r="Q351" s="843"/>
      <c r="R351" s="843"/>
      <c r="S351" s="843"/>
      <c r="T351" s="843"/>
      <c r="U351" s="843"/>
      <c r="V351" s="843"/>
      <c r="W351" s="843"/>
      <c r="X351" s="843"/>
      <c r="Y351" s="843"/>
      <c r="Z351" s="1060"/>
      <c r="AA351" s="1060"/>
      <c r="AB351" s="843"/>
      <c r="AC351" s="843"/>
      <c r="AD351" s="843"/>
      <c r="AE351" s="843"/>
      <c r="AF351" s="843"/>
      <c r="AG351" s="843"/>
      <c r="AH351" s="843"/>
      <c r="AI351" s="843"/>
      <c r="AJ351" s="843"/>
      <c r="AK351" s="843"/>
      <c r="AL351" s="843"/>
    </row>
    <row r="352" spans="1:38" ht="15.75" customHeight="1">
      <c r="A352" s="843"/>
      <c r="B352" s="844"/>
      <c r="C352" s="845"/>
      <c r="D352" s="843"/>
      <c r="E352" s="843"/>
      <c r="F352" s="843"/>
      <c r="G352" s="843"/>
      <c r="H352" s="846"/>
      <c r="I352" s="846"/>
      <c r="J352" s="846"/>
      <c r="K352" s="847"/>
      <c r="L352" s="848"/>
      <c r="M352" s="843"/>
      <c r="N352" s="843"/>
      <c r="O352" s="843"/>
      <c r="P352" s="843"/>
      <c r="Q352" s="843"/>
      <c r="R352" s="843"/>
      <c r="S352" s="843"/>
      <c r="T352" s="843"/>
      <c r="U352" s="843"/>
      <c r="V352" s="843"/>
      <c r="W352" s="843"/>
      <c r="X352" s="843"/>
      <c r="Y352" s="843"/>
      <c r="Z352" s="1060"/>
      <c r="AA352" s="1060"/>
      <c r="AB352" s="843"/>
      <c r="AC352" s="843"/>
      <c r="AD352" s="843"/>
      <c r="AE352" s="843"/>
      <c r="AF352" s="843"/>
      <c r="AG352" s="843"/>
      <c r="AH352" s="843"/>
      <c r="AI352" s="843"/>
      <c r="AJ352" s="843"/>
      <c r="AK352" s="843"/>
      <c r="AL352" s="843"/>
    </row>
    <row r="353" spans="1:38" ht="15.75" customHeight="1">
      <c r="A353" s="843"/>
      <c r="B353" s="844"/>
      <c r="C353" s="845"/>
      <c r="D353" s="843"/>
      <c r="E353" s="843"/>
      <c r="F353" s="843"/>
      <c r="G353" s="843"/>
      <c r="H353" s="846"/>
      <c r="I353" s="846"/>
      <c r="J353" s="846"/>
      <c r="K353" s="847"/>
      <c r="L353" s="848"/>
      <c r="M353" s="843"/>
      <c r="N353" s="843"/>
      <c r="O353" s="843"/>
      <c r="P353" s="843"/>
      <c r="Q353" s="843"/>
      <c r="R353" s="843"/>
      <c r="S353" s="843"/>
      <c r="T353" s="843"/>
      <c r="U353" s="843"/>
      <c r="V353" s="843"/>
      <c r="W353" s="843"/>
      <c r="X353" s="843"/>
      <c r="Y353" s="843"/>
      <c r="Z353" s="1060"/>
      <c r="AA353" s="1060"/>
      <c r="AB353" s="843"/>
      <c r="AC353" s="843"/>
      <c r="AD353" s="843"/>
      <c r="AE353" s="843"/>
      <c r="AF353" s="843"/>
      <c r="AG353" s="843"/>
      <c r="AH353" s="843"/>
      <c r="AI353" s="843"/>
      <c r="AJ353" s="843"/>
      <c r="AK353" s="843"/>
      <c r="AL353" s="843"/>
    </row>
    <row r="354" spans="1:38" ht="15.75" customHeight="1">
      <c r="A354" s="843"/>
      <c r="B354" s="844"/>
      <c r="C354" s="845"/>
      <c r="D354" s="843"/>
      <c r="E354" s="843"/>
      <c r="F354" s="843"/>
      <c r="G354" s="843"/>
      <c r="H354" s="846"/>
      <c r="I354" s="846"/>
      <c r="J354" s="846"/>
      <c r="K354" s="847"/>
      <c r="L354" s="848"/>
      <c r="M354" s="843"/>
      <c r="N354" s="843"/>
      <c r="O354" s="843"/>
      <c r="P354" s="843"/>
      <c r="Q354" s="843"/>
      <c r="R354" s="843"/>
      <c r="S354" s="843"/>
      <c r="T354" s="843"/>
      <c r="U354" s="843"/>
      <c r="V354" s="843"/>
      <c r="W354" s="843"/>
      <c r="X354" s="843"/>
      <c r="Y354" s="843"/>
      <c r="Z354" s="1060"/>
      <c r="AA354" s="1060"/>
      <c r="AB354" s="843"/>
      <c r="AC354" s="843"/>
      <c r="AD354" s="843"/>
      <c r="AE354" s="843"/>
      <c r="AF354" s="843"/>
      <c r="AG354" s="843"/>
      <c r="AH354" s="843"/>
      <c r="AI354" s="843"/>
      <c r="AJ354" s="843"/>
      <c r="AK354" s="843"/>
      <c r="AL354" s="843"/>
    </row>
    <row r="355" spans="1:38" ht="15.75" customHeight="1">
      <c r="A355" s="843"/>
      <c r="B355" s="844"/>
      <c r="C355" s="845"/>
      <c r="D355" s="843"/>
      <c r="E355" s="843"/>
      <c r="F355" s="843"/>
      <c r="G355" s="843"/>
      <c r="H355" s="846"/>
      <c r="I355" s="846"/>
      <c r="J355" s="846"/>
      <c r="K355" s="847"/>
      <c r="L355" s="848"/>
      <c r="M355" s="843"/>
      <c r="N355" s="843"/>
      <c r="O355" s="843"/>
      <c r="P355" s="843"/>
      <c r="Q355" s="843"/>
      <c r="R355" s="843"/>
      <c r="S355" s="843"/>
      <c r="T355" s="843"/>
      <c r="U355" s="843"/>
      <c r="V355" s="843"/>
      <c r="W355" s="843"/>
      <c r="X355" s="843"/>
      <c r="Y355" s="843"/>
      <c r="Z355" s="1060"/>
      <c r="AA355" s="1060"/>
      <c r="AB355" s="843"/>
      <c r="AC355" s="843"/>
      <c r="AD355" s="843"/>
      <c r="AE355" s="843"/>
      <c r="AF355" s="843"/>
      <c r="AG355" s="843"/>
      <c r="AH355" s="843"/>
      <c r="AI355" s="843"/>
      <c r="AJ355" s="843"/>
      <c r="AK355" s="843"/>
      <c r="AL355" s="843"/>
    </row>
    <row r="356" spans="1:38" ht="15.75" customHeight="1">
      <c r="A356" s="843"/>
      <c r="B356" s="844"/>
      <c r="C356" s="845"/>
      <c r="D356" s="843"/>
      <c r="E356" s="843"/>
      <c r="F356" s="843"/>
      <c r="G356" s="843"/>
      <c r="H356" s="846"/>
      <c r="I356" s="846"/>
      <c r="J356" s="846"/>
      <c r="K356" s="847"/>
      <c r="L356" s="848"/>
      <c r="M356" s="843"/>
      <c r="N356" s="843"/>
      <c r="O356" s="843"/>
      <c r="P356" s="843"/>
      <c r="Q356" s="843"/>
      <c r="R356" s="843"/>
      <c r="S356" s="843"/>
      <c r="T356" s="843"/>
      <c r="U356" s="843"/>
      <c r="V356" s="843"/>
      <c r="W356" s="843"/>
      <c r="X356" s="843"/>
      <c r="Y356" s="843"/>
      <c r="Z356" s="1060"/>
      <c r="AA356" s="1060"/>
      <c r="AB356" s="843"/>
      <c r="AC356" s="843"/>
      <c r="AD356" s="843"/>
      <c r="AE356" s="843"/>
      <c r="AF356" s="843"/>
      <c r="AG356" s="843"/>
      <c r="AH356" s="843"/>
      <c r="AI356" s="843"/>
      <c r="AJ356" s="843"/>
      <c r="AK356" s="843"/>
      <c r="AL356" s="843"/>
    </row>
    <row r="357" spans="1:38" ht="15.75" customHeight="1">
      <c r="A357" s="843"/>
      <c r="B357" s="844"/>
      <c r="C357" s="845"/>
      <c r="D357" s="843"/>
      <c r="E357" s="843"/>
      <c r="F357" s="843"/>
      <c r="G357" s="843"/>
      <c r="H357" s="846"/>
      <c r="I357" s="846"/>
      <c r="J357" s="846"/>
      <c r="K357" s="847"/>
      <c r="L357" s="848"/>
      <c r="M357" s="843"/>
      <c r="N357" s="843"/>
      <c r="O357" s="843"/>
      <c r="P357" s="843"/>
      <c r="Q357" s="843"/>
      <c r="R357" s="843"/>
      <c r="S357" s="843"/>
      <c r="T357" s="843"/>
      <c r="U357" s="843"/>
      <c r="V357" s="843"/>
      <c r="W357" s="843"/>
      <c r="X357" s="843"/>
      <c r="Y357" s="843"/>
      <c r="Z357" s="1060"/>
      <c r="AA357" s="1060"/>
      <c r="AB357" s="843"/>
      <c r="AC357" s="843"/>
      <c r="AD357" s="843"/>
      <c r="AE357" s="843"/>
      <c r="AF357" s="843"/>
      <c r="AG357" s="843"/>
      <c r="AH357" s="843"/>
      <c r="AI357" s="843"/>
      <c r="AJ357" s="843"/>
      <c r="AK357" s="843"/>
      <c r="AL357" s="843"/>
    </row>
    <row r="358" spans="1:38" ht="15.75" customHeight="1">
      <c r="A358" s="843"/>
      <c r="B358" s="844"/>
      <c r="C358" s="845"/>
      <c r="D358" s="843"/>
      <c r="E358" s="843"/>
      <c r="F358" s="843"/>
      <c r="G358" s="843"/>
      <c r="H358" s="846"/>
      <c r="I358" s="846"/>
      <c r="J358" s="846"/>
      <c r="K358" s="847"/>
      <c r="L358" s="848"/>
      <c r="M358" s="843"/>
      <c r="N358" s="843"/>
      <c r="O358" s="843"/>
      <c r="P358" s="843"/>
      <c r="Q358" s="843"/>
      <c r="R358" s="843"/>
      <c r="S358" s="843"/>
      <c r="T358" s="843"/>
      <c r="U358" s="843"/>
      <c r="V358" s="843"/>
      <c r="W358" s="843"/>
      <c r="X358" s="843"/>
      <c r="Y358" s="843"/>
      <c r="Z358" s="1060"/>
      <c r="AA358" s="1060"/>
      <c r="AB358" s="843"/>
      <c r="AC358" s="843"/>
      <c r="AD358" s="843"/>
      <c r="AE358" s="843"/>
      <c r="AF358" s="843"/>
      <c r="AG358" s="843"/>
      <c r="AH358" s="843"/>
      <c r="AI358" s="843"/>
      <c r="AJ358" s="843"/>
      <c r="AK358" s="843"/>
      <c r="AL358" s="843"/>
    </row>
    <row r="359" spans="1:38" ht="15.75" customHeight="1">
      <c r="A359" s="843"/>
      <c r="B359" s="844"/>
      <c r="C359" s="845"/>
      <c r="D359" s="843"/>
      <c r="E359" s="843"/>
      <c r="F359" s="843"/>
      <c r="G359" s="843"/>
      <c r="H359" s="846"/>
      <c r="I359" s="846"/>
      <c r="J359" s="846"/>
      <c r="K359" s="847"/>
      <c r="L359" s="848"/>
      <c r="M359" s="843"/>
      <c r="N359" s="843"/>
      <c r="O359" s="843"/>
      <c r="P359" s="843"/>
      <c r="Q359" s="843"/>
      <c r="R359" s="843"/>
      <c r="S359" s="843"/>
      <c r="T359" s="843"/>
      <c r="U359" s="843"/>
      <c r="V359" s="843"/>
      <c r="W359" s="843"/>
      <c r="X359" s="843"/>
      <c r="Y359" s="843"/>
      <c r="Z359" s="1060"/>
      <c r="AA359" s="1060"/>
      <c r="AB359" s="843"/>
      <c r="AC359" s="843"/>
      <c r="AD359" s="843"/>
      <c r="AE359" s="843"/>
      <c r="AF359" s="843"/>
      <c r="AG359" s="843"/>
      <c r="AH359" s="843"/>
      <c r="AI359" s="843"/>
      <c r="AJ359" s="843"/>
      <c r="AK359" s="843"/>
      <c r="AL359" s="843"/>
    </row>
    <row r="360" spans="1:38" ht="15.75" customHeight="1">
      <c r="A360" s="843"/>
      <c r="B360" s="844"/>
      <c r="C360" s="845"/>
      <c r="D360" s="843"/>
      <c r="E360" s="843"/>
      <c r="F360" s="843"/>
      <c r="G360" s="843"/>
      <c r="H360" s="846"/>
      <c r="I360" s="846"/>
      <c r="J360" s="846"/>
      <c r="K360" s="847"/>
      <c r="L360" s="848"/>
      <c r="M360" s="843"/>
      <c r="N360" s="843"/>
      <c r="O360" s="843"/>
      <c r="P360" s="843"/>
      <c r="Q360" s="843"/>
      <c r="R360" s="843"/>
      <c r="S360" s="843"/>
      <c r="T360" s="843"/>
      <c r="U360" s="843"/>
      <c r="V360" s="843"/>
      <c r="W360" s="843"/>
      <c r="X360" s="843"/>
      <c r="Y360" s="843"/>
      <c r="Z360" s="1060"/>
      <c r="AA360" s="1060"/>
      <c r="AB360" s="843"/>
      <c r="AC360" s="843"/>
      <c r="AD360" s="843"/>
      <c r="AE360" s="843"/>
      <c r="AF360" s="843"/>
      <c r="AG360" s="843"/>
      <c r="AH360" s="843"/>
      <c r="AI360" s="843"/>
      <c r="AJ360" s="843"/>
      <c r="AK360" s="843"/>
      <c r="AL360" s="843"/>
    </row>
    <row r="361" spans="1:38" ht="15.75" customHeight="1">
      <c r="A361" s="843"/>
      <c r="B361" s="844"/>
      <c r="C361" s="845"/>
      <c r="D361" s="843"/>
      <c r="E361" s="843"/>
      <c r="F361" s="843"/>
      <c r="G361" s="843"/>
      <c r="H361" s="846"/>
      <c r="I361" s="846"/>
      <c r="J361" s="846"/>
      <c r="K361" s="847"/>
      <c r="L361" s="848"/>
      <c r="M361" s="843"/>
      <c r="N361" s="843"/>
      <c r="O361" s="843"/>
      <c r="P361" s="843"/>
      <c r="Q361" s="843"/>
      <c r="R361" s="843"/>
      <c r="S361" s="843"/>
      <c r="T361" s="843"/>
      <c r="U361" s="843"/>
      <c r="V361" s="843"/>
      <c r="W361" s="843"/>
      <c r="X361" s="843"/>
      <c r="Y361" s="843"/>
      <c r="Z361" s="1060"/>
      <c r="AA361" s="1060"/>
      <c r="AB361" s="843"/>
      <c r="AC361" s="843"/>
      <c r="AD361" s="843"/>
      <c r="AE361" s="843"/>
      <c r="AF361" s="843"/>
      <c r="AG361" s="843"/>
      <c r="AH361" s="843"/>
      <c r="AI361" s="843"/>
      <c r="AJ361" s="843"/>
      <c r="AK361" s="843"/>
      <c r="AL361" s="843"/>
    </row>
    <row r="362" spans="1:38" ht="15.75" customHeight="1">
      <c r="A362" s="843"/>
      <c r="B362" s="844"/>
      <c r="C362" s="845"/>
      <c r="D362" s="843"/>
      <c r="E362" s="843"/>
      <c r="F362" s="843"/>
      <c r="G362" s="843"/>
      <c r="H362" s="846"/>
      <c r="I362" s="846"/>
      <c r="J362" s="846"/>
      <c r="K362" s="847"/>
      <c r="L362" s="848"/>
      <c r="M362" s="843"/>
      <c r="N362" s="843"/>
      <c r="O362" s="843"/>
      <c r="P362" s="843"/>
      <c r="Q362" s="843"/>
      <c r="R362" s="843"/>
      <c r="S362" s="843"/>
      <c r="T362" s="843"/>
      <c r="U362" s="843"/>
      <c r="V362" s="843"/>
      <c r="W362" s="843"/>
      <c r="X362" s="843"/>
      <c r="Y362" s="843"/>
      <c r="Z362" s="1060"/>
      <c r="AA362" s="1060"/>
      <c r="AB362" s="843"/>
      <c r="AC362" s="843"/>
      <c r="AD362" s="843"/>
      <c r="AE362" s="843"/>
      <c r="AF362" s="843"/>
      <c r="AG362" s="843"/>
      <c r="AH362" s="843"/>
      <c r="AI362" s="843"/>
      <c r="AJ362" s="843"/>
      <c r="AK362" s="843"/>
      <c r="AL362" s="843"/>
    </row>
    <row r="363" spans="1:38" ht="15.75" customHeight="1">
      <c r="A363" s="843"/>
      <c r="B363" s="844"/>
      <c r="C363" s="845"/>
      <c r="D363" s="843"/>
      <c r="E363" s="843"/>
      <c r="F363" s="843"/>
      <c r="G363" s="843"/>
      <c r="H363" s="846"/>
      <c r="I363" s="846"/>
      <c r="J363" s="846"/>
      <c r="K363" s="847"/>
      <c r="L363" s="848"/>
      <c r="M363" s="843"/>
      <c r="N363" s="843"/>
      <c r="O363" s="843"/>
      <c r="P363" s="843"/>
      <c r="Q363" s="843"/>
      <c r="R363" s="843"/>
      <c r="S363" s="843"/>
      <c r="T363" s="843"/>
      <c r="U363" s="843"/>
      <c r="V363" s="843"/>
      <c r="W363" s="843"/>
      <c r="X363" s="843"/>
      <c r="Y363" s="843"/>
      <c r="Z363" s="1060"/>
      <c r="AA363" s="1060"/>
      <c r="AB363" s="843"/>
      <c r="AC363" s="843"/>
      <c r="AD363" s="843"/>
      <c r="AE363" s="843"/>
      <c r="AF363" s="843"/>
      <c r="AG363" s="843"/>
      <c r="AH363" s="843"/>
      <c r="AI363" s="843"/>
      <c r="AJ363" s="843"/>
      <c r="AK363" s="843"/>
      <c r="AL363" s="843"/>
    </row>
    <row r="364" spans="1:38" ht="15.75" customHeight="1">
      <c r="A364" s="843"/>
      <c r="B364" s="844"/>
      <c r="C364" s="845"/>
      <c r="D364" s="843"/>
      <c r="E364" s="843"/>
      <c r="F364" s="843"/>
      <c r="G364" s="843"/>
      <c r="H364" s="846"/>
      <c r="I364" s="846"/>
      <c r="J364" s="846"/>
      <c r="K364" s="847"/>
      <c r="L364" s="848"/>
      <c r="M364" s="843"/>
      <c r="N364" s="843"/>
      <c r="O364" s="843"/>
      <c r="P364" s="843"/>
      <c r="Q364" s="843"/>
      <c r="R364" s="843"/>
      <c r="S364" s="843"/>
      <c r="T364" s="843"/>
      <c r="U364" s="843"/>
      <c r="V364" s="843"/>
      <c r="W364" s="843"/>
      <c r="X364" s="843"/>
      <c r="Y364" s="843"/>
      <c r="Z364" s="1060"/>
      <c r="AA364" s="1060"/>
      <c r="AB364" s="843"/>
      <c r="AC364" s="843"/>
      <c r="AD364" s="843"/>
      <c r="AE364" s="843"/>
      <c r="AF364" s="843"/>
      <c r="AG364" s="843"/>
      <c r="AH364" s="843"/>
      <c r="AI364" s="843"/>
      <c r="AJ364" s="843"/>
      <c r="AK364" s="843"/>
      <c r="AL364" s="843"/>
    </row>
    <row r="365" spans="1:38" ht="15.75" customHeight="1">
      <c r="A365" s="843"/>
      <c r="B365" s="844"/>
      <c r="C365" s="845"/>
      <c r="D365" s="843"/>
      <c r="E365" s="843"/>
      <c r="F365" s="843"/>
      <c r="G365" s="843"/>
      <c r="H365" s="846"/>
      <c r="I365" s="846"/>
      <c r="J365" s="846"/>
      <c r="K365" s="847"/>
      <c r="L365" s="848"/>
      <c r="M365" s="843"/>
      <c r="N365" s="843"/>
      <c r="O365" s="843"/>
      <c r="P365" s="843"/>
      <c r="Q365" s="843"/>
      <c r="R365" s="843"/>
      <c r="S365" s="843"/>
      <c r="T365" s="843"/>
      <c r="U365" s="843"/>
      <c r="V365" s="843"/>
      <c r="W365" s="843"/>
      <c r="X365" s="843"/>
      <c r="Y365" s="843"/>
      <c r="Z365" s="1060"/>
      <c r="AA365" s="1060"/>
      <c r="AB365" s="843"/>
      <c r="AC365" s="843"/>
      <c r="AD365" s="843"/>
      <c r="AE365" s="843"/>
      <c r="AF365" s="843"/>
      <c r="AG365" s="843"/>
      <c r="AH365" s="843"/>
      <c r="AI365" s="843"/>
      <c r="AJ365" s="843"/>
      <c r="AK365" s="843"/>
      <c r="AL365" s="843"/>
    </row>
    <row r="366" spans="1:38" ht="15.75" customHeight="1">
      <c r="A366" s="843"/>
      <c r="B366" s="844"/>
      <c r="C366" s="845"/>
      <c r="D366" s="843"/>
      <c r="E366" s="843"/>
      <c r="F366" s="843"/>
      <c r="G366" s="843"/>
      <c r="H366" s="846"/>
      <c r="I366" s="846"/>
      <c r="J366" s="846"/>
      <c r="K366" s="847"/>
      <c r="L366" s="848"/>
      <c r="M366" s="843"/>
      <c r="N366" s="843"/>
      <c r="O366" s="843"/>
      <c r="P366" s="843"/>
      <c r="Q366" s="843"/>
      <c r="R366" s="843"/>
      <c r="S366" s="843"/>
      <c r="T366" s="843"/>
      <c r="U366" s="843"/>
      <c r="V366" s="843"/>
      <c r="W366" s="843"/>
      <c r="X366" s="843"/>
      <c r="Y366" s="843"/>
      <c r="Z366" s="1060"/>
      <c r="AA366" s="1060"/>
      <c r="AB366" s="843"/>
      <c r="AC366" s="843"/>
      <c r="AD366" s="843"/>
      <c r="AE366" s="843"/>
      <c r="AF366" s="843"/>
      <c r="AG366" s="843"/>
      <c r="AH366" s="843"/>
      <c r="AI366" s="843"/>
      <c r="AJ366" s="843"/>
      <c r="AK366" s="843"/>
      <c r="AL366" s="843"/>
    </row>
    <row r="367" spans="1:38" ht="15.75" customHeight="1">
      <c r="A367" s="843"/>
      <c r="B367" s="844"/>
      <c r="C367" s="845"/>
      <c r="D367" s="843"/>
      <c r="E367" s="843"/>
      <c r="F367" s="843"/>
      <c r="G367" s="843"/>
      <c r="H367" s="846"/>
      <c r="I367" s="846"/>
      <c r="J367" s="846"/>
      <c r="K367" s="847"/>
      <c r="L367" s="848"/>
      <c r="M367" s="843"/>
      <c r="N367" s="843"/>
      <c r="O367" s="843"/>
      <c r="P367" s="843"/>
      <c r="Q367" s="843"/>
      <c r="R367" s="843"/>
      <c r="S367" s="843"/>
      <c r="T367" s="843"/>
      <c r="U367" s="843"/>
      <c r="V367" s="843"/>
      <c r="W367" s="843"/>
      <c r="X367" s="843"/>
      <c r="Y367" s="843"/>
      <c r="Z367" s="1060"/>
      <c r="AA367" s="1060"/>
      <c r="AB367" s="843"/>
      <c r="AC367" s="843"/>
      <c r="AD367" s="843"/>
      <c r="AE367" s="843"/>
      <c r="AF367" s="843"/>
      <c r="AG367" s="843"/>
      <c r="AH367" s="843"/>
      <c r="AI367" s="843"/>
      <c r="AJ367" s="843"/>
      <c r="AK367" s="843"/>
      <c r="AL367" s="843"/>
    </row>
    <row r="368" spans="1:38" ht="15.75" customHeight="1">
      <c r="A368" s="843"/>
      <c r="B368" s="844"/>
      <c r="C368" s="845"/>
      <c r="D368" s="843"/>
      <c r="E368" s="843"/>
      <c r="F368" s="843"/>
      <c r="G368" s="843"/>
      <c r="H368" s="846"/>
      <c r="I368" s="846"/>
      <c r="J368" s="846"/>
      <c r="K368" s="847"/>
      <c r="L368" s="848"/>
      <c r="M368" s="843"/>
      <c r="N368" s="843"/>
      <c r="O368" s="843"/>
      <c r="P368" s="843"/>
      <c r="Q368" s="843"/>
      <c r="R368" s="843"/>
      <c r="S368" s="843"/>
      <c r="T368" s="843"/>
      <c r="U368" s="843"/>
      <c r="V368" s="843"/>
      <c r="W368" s="843"/>
      <c r="X368" s="843"/>
      <c r="Y368" s="843"/>
      <c r="Z368" s="1060"/>
      <c r="AA368" s="1060"/>
      <c r="AB368" s="843"/>
      <c r="AC368" s="843"/>
      <c r="AD368" s="843"/>
      <c r="AE368" s="843"/>
      <c r="AF368" s="843"/>
      <c r="AG368" s="843"/>
      <c r="AH368" s="843"/>
      <c r="AI368" s="843"/>
      <c r="AJ368" s="843"/>
      <c r="AK368" s="843"/>
      <c r="AL368" s="843"/>
    </row>
    <row r="369" spans="1:38" ht="15.75" customHeight="1">
      <c r="A369" s="843"/>
      <c r="B369" s="844"/>
      <c r="C369" s="845"/>
      <c r="D369" s="843"/>
      <c r="E369" s="843"/>
      <c r="F369" s="843"/>
      <c r="G369" s="843"/>
      <c r="H369" s="846"/>
      <c r="I369" s="846"/>
      <c r="J369" s="846"/>
      <c r="K369" s="847"/>
      <c r="L369" s="848"/>
      <c r="M369" s="843"/>
      <c r="N369" s="843"/>
      <c r="O369" s="843"/>
      <c r="P369" s="843"/>
      <c r="Q369" s="843"/>
      <c r="R369" s="843"/>
      <c r="S369" s="843"/>
      <c r="T369" s="843"/>
      <c r="U369" s="843"/>
      <c r="V369" s="843"/>
      <c r="W369" s="843"/>
      <c r="X369" s="843"/>
      <c r="Y369" s="843"/>
      <c r="Z369" s="1060"/>
      <c r="AA369" s="1060"/>
      <c r="AB369" s="843"/>
      <c r="AC369" s="843"/>
      <c r="AD369" s="843"/>
      <c r="AE369" s="843"/>
      <c r="AF369" s="843"/>
      <c r="AG369" s="843"/>
      <c r="AH369" s="843"/>
      <c r="AI369" s="843"/>
      <c r="AJ369" s="843"/>
      <c r="AK369" s="843"/>
      <c r="AL369" s="843"/>
    </row>
    <row r="370" spans="1:38" ht="15.75" customHeight="1">
      <c r="A370" s="843"/>
      <c r="B370" s="844"/>
      <c r="C370" s="845"/>
      <c r="D370" s="843"/>
      <c r="E370" s="843"/>
      <c r="F370" s="843"/>
      <c r="G370" s="843"/>
      <c r="H370" s="846"/>
      <c r="I370" s="846"/>
      <c r="J370" s="846"/>
      <c r="K370" s="847"/>
      <c r="L370" s="848"/>
      <c r="M370" s="843"/>
      <c r="N370" s="843"/>
      <c r="O370" s="843"/>
      <c r="P370" s="843"/>
      <c r="Q370" s="843"/>
      <c r="R370" s="843"/>
      <c r="S370" s="843"/>
      <c r="T370" s="843"/>
      <c r="U370" s="843"/>
      <c r="V370" s="843"/>
      <c r="W370" s="843"/>
      <c r="X370" s="843"/>
      <c r="Y370" s="843"/>
      <c r="Z370" s="1060"/>
      <c r="AA370" s="1060"/>
      <c r="AB370" s="843"/>
      <c r="AC370" s="843"/>
      <c r="AD370" s="843"/>
      <c r="AE370" s="843"/>
      <c r="AF370" s="843"/>
      <c r="AG370" s="843"/>
      <c r="AH370" s="843"/>
      <c r="AI370" s="843"/>
      <c r="AJ370" s="843"/>
      <c r="AK370" s="843"/>
      <c r="AL370" s="843"/>
    </row>
    <row r="371" spans="1:38" ht="15.75" customHeight="1">
      <c r="A371" s="843"/>
      <c r="B371" s="844"/>
      <c r="C371" s="845"/>
      <c r="D371" s="843"/>
      <c r="E371" s="843"/>
      <c r="F371" s="843"/>
      <c r="G371" s="843"/>
      <c r="H371" s="846"/>
      <c r="I371" s="846"/>
      <c r="J371" s="846"/>
      <c r="K371" s="847"/>
      <c r="L371" s="848"/>
      <c r="M371" s="843"/>
      <c r="N371" s="843"/>
      <c r="O371" s="843"/>
      <c r="P371" s="843"/>
      <c r="Q371" s="843"/>
      <c r="R371" s="843"/>
      <c r="S371" s="843"/>
      <c r="T371" s="843"/>
      <c r="U371" s="843"/>
      <c r="V371" s="843"/>
      <c r="W371" s="843"/>
      <c r="X371" s="843"/>
      <c r="Y371" s="843"/>
      <c r="Z371" s="1060"/>
      <c r="AA371" s="1060"/>
      <c r="AB371" s="843"/>
      <c r="AC371" s="843"/>
      <c r="AD371" s="843"/>
      <c r="AE371" s="843"/>
      <c r="AF371" s="843"/>
      <c r="AG371" s="843"/>
      <c r="AH371" s="843"/>
      <c r="AI371" s="843"/>
      <c r="AJ371" s="843"/>
      <c r="AK371" s="843"/>
      <c r="AL371" s="843"/>
    </row>
    <row r="372" spans="1:38" ht="15.75" customHeight="1">
      <c r="A372" s="843"/>
      <c r="B372" s="844"/>
      <c r="C372" s="845"/>
      <c r="D372" s="843"/>
      <c r="E372" s="843"/>
      <c r="F372" s="843"/>
      <c r="G372" s="843"/>
      <c r="H372" s="846"/>
      <c r="I372" s="846"/>
      <c r="J372" s="846"/>
      <c r="K372" s="847"/>
      <c r="L372" s="848"/>
      <c r="M372" s="843"/>
      <c r="N372" s="843"/>
      <c r="O372" s="843"/>
      <c r="P372" s="843"/>
      <c r="Q372" s="843"/>
      <c r="R372" s="843"/>
      <c r="S372" s="843"/>
      <c r="T372" s="843"/>
      <c r="U372" s="843"/>
      <c r="V372" s="843"/>
      <c r="W372" s="843"/>
      <c r="X372" s="843"/>
      <c r="Y372" s="843"/>
      <c r="Z372" s="1060"/>
      <c r="AA372" s="1060"/>
      <c r="AB372" s="843"/>
      <c r="AC372" s="843"/>
      <c r="AD372" s="843"/>
      <c r="AE372" s="843"/>
      <c r="AF372" s="843"/>
      <c r="AG372" s="843"/>
      <c r="AH372" s="843"/>
      <c r="AI372" s="843"/>
      <c r="AJ372" s="843"/>
      <c r="AK372" s="843"/>
      <c r="AL372" s="843"/>
    </row>
    <row r="373" spans="1:38" ht="15.75" customHeight="1">
      <c r="A373" s="843"/>
      <c r="B373" s="844"/>
      <c r="C373" s="845"/>
      <c r="D373" s="843"/>
      <c r="E373" s="843"/>
      <c r="F373" s="843"/>
      <c r="G373" s="843"/>
      <c r="H373" s="846"/>
      <c r="I373" s="846"/>
      <c r="J373" s="846"/>
      <c r="K373" s="847"/>
      <c r="L373" s="848"/>
      <c r="M373" s="843"/>
      <c r="N373" s="843"/>
      <c r="O373" s="843"/>
      <c r="P373" s="843"/>
      <c r="Q373" s="843"/>
      <c r="R373" s="843"/>
      <c r="S373" s="843"/>
      <c r="T373" s="843"/>
      <c r="U373" s="843"/>
      <c r="V373" s="843"/>
      <c r="W373" s="843"/>
      <c r="X373" s="843"/>
      <c r="Y373" s="843"/>
      <c r="Z373" s="1060"/>
      <c r="AA373" s="1060"/>
      <c r="AB373" s="843"/>
      <c r="AC373" s="843"/>
      <c r="AD373" s="843"/>
      <c r="AE373" s="843"/>
      <c r="AF373" s="843"/>
      <c r="AG373" s="843"/>
      <c r="AH373" s="843"/>
      <c r="AI373" s="843"/>
      <c r="AJ373" s="843"/>
      <c r="AK373" s="843"/>
      <c r="AL373" s="843"/>
    </row>
    <row r="374" spans="1:38" ht="15.75" customHeight="1">
      <c r="A374" s="843"/>
      <c r="B374" s="844"/>
      <c r="C374" s="845"/>
      <c r="D374" s="843"/>
      <c r="E374" s="843"/>
      <c r="F374" s="843"/>
      <c r="G374" s="843"/>
      <c r="H374" s="846"/>
      <c r="I374" s="846"/>
      <c r="J374" s="846"/>
      <c r="K374" s="847"/>
      <c r="L374" s="848"/>
      <c r="M374" s="843"/>
      <c r="N374" s="843"/>
      <c r="O374" s="843"/>
      <c r="P374" s="843"/>
      <c r="Q374" s="843"/>
      <c r="R374" s="843"/>
      <c r="S374" s="843"/>
      <c r="T374" s="843"/>
      <c r="U374" s="843"/>
      <c r="V374" s="843"/>
      <c r="W374" s="843"/>
      <c r="X374" s="843"/>
      <c r="Y374" s="843"/>
      <c r="Z374" s="1060"/>
      <c r="AA374" s="1060"/>
      <c r="AB374" s="843"/>
      <c r="AC374" s="843"/>
      <c r="AD374" s="843"/>
      <c r="AE374" s="843"/>
      <c r="AF374" s="843"/>
      <c r="AG374" s="843"/>
      <c r="AH374" s="843"/>
      <c r="AI374" s="843"/>
      <c r="AJ374" s="843"/>
      <c r="AK374" s="843"/>
      <c r="AL374" s="843"/>
    </row>
    <row r="375" spans="1:38" ht="15.75" customHeight="1">
      <c r="A375" s="843"/>
      <c r="B375" s="844"/>
      <c r="C375" s="845"/>
      <c r="D375" s="843"/>
      <c r="E375" s="843"/>
      <c r="F375" s="843"/>
      <c r="G375" s="843"/>
      <c r="H375" s="846"/>
      <c r="I375" s="846"/>
      <c r="J375" s="846"/>
      <c r="K375" s="847"/>
      <c r="L375" s="848"/>
      <c r="M375" s="843"/>
      <c r="N375" s="843"/>
      <c r="O375" s="843"/>
      <c r="P375" s="843"/>
      <c r="Q375" s="843"/>
      <c r="R375" s="843"/>
      <c r="S375" s="843"/>
      <c r="T375" s="843"/>
      <c r="U375" s="843"/>
      <c r="V375" s="843"/>
      <c r="W375" s="843"/>
      <c r="X375" s="843"/>
      <c r="Y375" s="843"/>
      <c r="Z375" s="1060"/>
      <c r="AA375" s="1060"/>
      <c r="AB375" s="843"/>
      <c r="AC375" s="843"/>
      <c r="AD375" s="843"/>
      <c r="AE375" s="843"/>
      <c r="AF375" s="843"/>
      <c r="AG375" s="843"/>
      <c r="AH375" s="843"/>
      <c r="AI375" s="843"/>
      <c r="AJ375" s="843"/>
      <c r="AK375" s="843"/>
      <c r="AL375" s="843"/>
    </row>
    <row r="376" spans="1:38" ht="15.75" customHeight="1">
      <c r="A376" s="843"/>
      <c r="B376" s="844"/>
      <c r="C376" s="845"/>
      <c r="D376" s="843"/>
      <c r="E376" s="843"/>
      <c r="F376" s="843"/>
      <c r="G376" s="843"/>
      <c r="H376" s="846"/>
      <c r="I376" s="846"/>
      <c r="J376" s="846"/>
      <c r="K376" s="847"/>
      <c r="L376" s="848"/>
      <c r="M376" s="843"/>
      <c r="N376" s="843"/>
      <c r="O376" s="843"/>
      <c r="P376" s="843"/>
      <c r="Q376" s="843"/>
      <c r="R376" s="843"/>
      <c r="S376" s="843"/>
      <c r="T376" s="843"/>
      <c r="U376" s="843"/>
      <c r="V376" s="843"/>
      <c r="W376" s="843"/>
      <c r="X376" s="843"/>
      <c r="Y376" s="843"/>
      <c r="Z376" s="1060"/>
      <c r="AA376" s="1060"/>
      <c r="AB376" s="843"/>
      <c r="AC376" s="843"/>
      <c r="AD376" s="843"/>
      <c r="AE376" s="843"/>
      <c r="AF376" s="843"/>
      <c r="AG376" s="843"/>
      <c r="AH376" s="843"/>
      <c r="AI376" s="843"/>
      <c r="AJ376" s="843"/>
      <c r="AK376" s="843"/>
      <c r="AL376" s="843"/>
    </row>
    <row r="377" spans="1:38" ht="15.75" customHeight="1">
      <c r="A377" s="843"/>
      <c r="B377" s="844"/>
      <c r="C377" s="845"/>
      <c r="D377" s="843"/>
      <c r="E377" s="843"/>
      <c r="F377" s="843"/>
      <c r="G377" s="843"/>
      <c r="H377" s="846"/>
      <c r="I377" s="846"/>
      <c r="J377" s="846"/>
      <c r="K377" s="847"/>
      <c r="L377" s="848"/>
      <c r="M377" s="843"/>
      <c r="N377" s="843"/>
      <c r="O377" s="843"/>
      <c r="P377" s="843"/>
      <c r="Q377" s="843"/>
      <c r="R377" s="843"/>
      <c r="S377" s="843"/>
      <c r="T377" s="843"/>
      <c r="U377" s="843"/>
      <c r="V377" s="843"/>
      <c r="W377" s="843"/>
      <c r="X377" s="843"/>
      <c r="Y377" s="843"/>
      <c r="Z377" s="1060"/>
      <c r="AA377" s="1060"/>
      <c r="AB377" s="843"/>
      <c r="AC377" s="843"/>
      <c r="AD377" s="843"/>
      <c r="AE377" s="843"/>
      <c r="AF377" s="843"/>
      <c r="AG377" s="843"/>
      <c r="AH377" s="843"/>
      <c r="AI377" s="843"/>
      <c r="AJ377" s="843"/>
      <c r="AK377" s="843"/>
      <c r="AL377" s="843"/>
    </row>
    <row r="378" spans="1:38" ht="15.75" customHeight="1">
      <c r="A378" s="843"/>
      <c r="B378" s="844"/>
      <c r="C378" s="845"/>
      <c r="D378" s="843"/>
      <c r="E378" s="843"/>
      <c r="F378" s="843"/>
      <c r="G378" s="843"/>
      <c r="H378" s="846"/>
      <c r="I378" s="846"/>
      <c r="J378" s="846"/>
      <c r="K378" s="847"/>
      <c r="L378" s="848"/>
      <c r="M378" s="843"/>
      <c r="N378" s="843"/>
      <c r="O378" s="843"/>
      <c r="P378" s="843"/>
      <c r="Q378" s="843"/>
      <c r="R378" s="843"/>
      <c r="S378" s="843"/>
      <c r="T378" s="843"/>
      <c r="U378" s="843"/>
      <c r="V378" s="843"/>
      <c r="W378" s="843"/>
      <c r="X378" s="843"/>
      <c r="Y378" s="843"/>
      <c r="Z378" s="1060"/>
      <c r="AA378" s="1060"/>
      <c r="AB378" s="843"/>
      <c r="AC378" s="843"/>
      <c r="AD378" s="843"/>
      <c r="AE378" s="843"/>
      <c r="AF378" s="843"/>
      <c r="AG378" s="843"/>
      <c r="AH378" s="843"/>
      <c r="AI378" s="843"/>
      <c r="AJ378" s="843"/>
      <c r="AK378" s="843"/>
      <c r="AL378" s="843"/>
    </row>
    <row r="379" spans="1:38" ht="15.75" customHeight="1">
      <c r="A379" s="843"/>
      <c r="B379" s="844"/>
      <c r="C379" s="845"/>
      <c r="D379" s="843"/>
      <c r="E379" s="843"/>
      <c r="F379" s="843"/>
      <c r="G379" s="843"/>
      <c r="H379" s="846"/>
      <c r="I379" s="846"/>
      <c r="J379" s="846"/>
      <c r="K379" s="847"/>
      <c r="L379" s="848"/>
      <c r="M379" s="843"/>
      <c r="N379" s="843"/>
      <c r="O379" s="843"/>
      <c r="P379" s="843"/>
      <c r="Q379" s="843"/>
      <c r="R379" s="843"/>
      <c r="S379" s="843"/>
      <c r="T379" s="843"/>
      <c r="U379" s="843"/>
      <c r="V379" s="843"/>
      <c r="W379" s="843"/>
      <c r="X379" s="843"/>
      <c r="Y379" s="843"/>
      <c r="Z379" s="1060"/>
      <c r="AA379" s="1060"/>
      <c r="AB379" s="843"/>
      <c r="AC379" s="843"/>
      <c r="AD379" s="843"/>
      <c r="AE379" s="843"/>
      <c r="AF379" s="843"/>
      <c r="AG379" s="843"/>
      <c r="AH379" s="843"/>
      <c r="AI379" s="843"/>
      <c r="AJ379" s="843"/>
      <c r="AK379" s="843"/>
      <c r="AL379" s="843"/>
    </row>
    <row r="380" spans="1:38" ht="15.75" customHeight="1">
      <c r="A380" s="843"/>
      <c r="B380" s="844"/>
      <c r="C380" s="845"/>
      <c r="D380" s="843"/>
      <c r="E380" s="843"/>
      <c r="F380" s="843"/>
      <c r="G380" s="843"/>
      <c r="H380" s="846"/>
      <c r="I380" s="846"/>
      <c r="J380" s="846"/>
      <c r="K380" s="847"/>
      <c r="L380" s="848"/>
      <c r="M380" s="843"/>
      <c r="N380" s="843"/>
      <c r="O380" s="843"/>
      <c r="P380" s="843"/>
      <c r="Q380" s="843"/>
      <c r="R380" s="843"/>
      <c r="S380" s="843"/>
      <c r="T380" s="843"/>
      <c r="U380" s="843"/>
      <c r="V380" s="843"/>
      <c r="W380" s="843"/>
      <c r="X380" s="843"/>
      <c r="Y380" s="843"/>
      <c r="Z380" s="1060"/>
      <c r="AA380" s="1060"/>
      <c r="AB380" s="843"/>
      <c r="AC380" s="843"/>
      <c r="AD380" s="843"/>
      <c r="AE380" s="843"/>
      <c r="AF380" s="843"/>
      <c r="AG380" s="843"/>
      <c r="AH380" s="843"/>
      <c r="AI380" s="843"/>
      <c r="AJ380" s="843"/>
      <c r="AK380" s="843"/>
      <c r="AL380" s="843"/>
    </row>
    <row r="381" spans="1:38" ht="15.75" customHeight="1">
      <c r="A381" s="843"/>
      <c r="B381" s="844"/>
      <c r="C381" s="845"/>
      <c r="D381" s="843"/>
      <c r="E381" s="843"/>
      <c r="F381" s="843"/>
      <c r="G381" s="843"/>
      <c r="H381" s="846"/>
      <c r="I381" s="846"/>
      <c r="J381" s="846"/>
      <c r="K381" s="847"/>
      <c r="L381" s="848"/>
      <c r="M381" s="843"/>
      <c r="N381" s="843"/>
      <c r="O381" s="843"/>
      <c r="P381" s="843"/>
      <c r="Q381" s="843"/>
      <c r="R381" s="843"/>
      <c r="S381" s="843"/>
      <c r="T381" s="843"/>
      <c r="U381" s="843"/>
      <c r="V381" s="843"/>
      <c r="W381" s="843"/>
      <c r="X381" s="843"/>
      <c r="Y381" s="843"/>
      <c r="Z381" s="1060"/>
      <c r="AA381" s="1060"/>
      <c r="AB381" s="843"/>
      <c r="AC381" s="843"/>
      <c r="AD381" s="843"/>
      <c r="AE381" s="843"/>
      <c r="AF381" s="843"/>
      <c r="AG381" s="843"/>
      <c r="AH381" s="843"/>
      <c r="AI381" s="843"/>
      <c r="AJ381" s="843"/>
      <c r="AK381" s="843"/>
      <c r="AL381" s="843"/>
    </row>
    <row r="382" spans="1:38" ht="15.75" customHeight="1">
      <c r="A382" s="843"/>
      <c r="B382" s="844"/>
      <c r="C382" s="845"/>
      <c r="D382" s="843"/>
      <c r="E382" s="843"/>
      <c r="F382" s="843"/>
      <c r="G382" s="843"/>
      <c r="H382" s="846"/>
      <c r="I382" s="846"/>
      <c r="J382" s="846"/>
      <c r="K382" s="847"/>
      <c r="L382" s="848"/>
      <c r="M382" s="843"/>
      <c r="N382" s="843"/>
      <c r="O382" s="843"/>
      <c r="P382" s="843"/>
      <c r="Q382" s="843"/>
      <c r="R382" s="843"/>
      <c r="S382" s="843"/>
      <c r="T382" s="843"/>
      <c r="U382" s="843"/>
      <c r="V382" s="843"/>
      <c r="W382" s="843"/>
      <c r="X382" s="843"/>
      <c r="Y382" s="843"/>
      <c r="Z382" s="1060"/>
      <c r="AA382" s="1060"/>
      <c r="AB382" s="843"/>
      <c r="AC382" s="843"/>
      <c r="AD382" s="843"/>
      <c r="AE382" s="843"/>
      <c r="AF382" s="843"/>
      <c r="AG382" s="843"/>
      <c r="AH382" s="843"/>
      <c r="AI382" s="843"/>
      <c r="AJ382" s="843"/>
      <c r="AK382" s="843"/>
      <c r="AL382" s="843"/>
    </row>
    <row r="383" spans="1:38" ht="15.75" customHeight="1">
      <c r="A383" s="843"/>
      <c r="B383" s="844"/>
      <c r="C383" s="845"/>
      <c r="D383" s="843"/>
      <c r="E383" s="843"/>
      <c r="F383" s="843"/>
      <c r="G383" s="843"/>
      <c r="H383" s="846"/>
      <c r="I383" s="846"/>
      <c r="J383" s="846"/>
      <c r="K383" s="847"/>
      <c r="L383" s="848"/>
      <c r="M383" s="843"/>
      <c r="N383" s="843"/>
      <c r="O383" s="843"/>
      <c r="P383" s="843"/>
      <c r="Q383" s="843"/>
      <c r="R383" s="843"/>
      <c r="S383" s="843"/>
      <c r="T383" s="843"/>
      <c r="U383" s="843"/>
      <c r="V383" s="843"/>
      <c r="W383" s="843"/>
      <c r="X383" s="843"/>
      <c r="Y383" s="843"/>
      <c r="Z383" s="1060"/>
      <c r="AA383" s="1060"/>
      <c r="AB383" s="843"/>
      <c r="AC383" s="843"/>
      <c r="AD383" s="843"/>
      <c r="AE383" s="843"/>
      <c r="AF383" s="843"/>
      <c r="AG383" s="843"/>
      <c r="AH383" s="843"/>
      <c r="AI383" s="843"/>
      <c r="AJ383" s="843"/>
      <c r="AK383" s="843"/>
      <c r="AL383" s="843"/>
    </row>
    <row r="384" spans="1:38" ht="15.75" customHeight="1">
      <c r="A384" s="843"/>
      <c r="B384" s="844"/>
      <c r="C384" s="845"/>
      <c r="D384" s="843"/>
      <c r="E384" s="843"/>
      <c r="F384" s="843"/>
      <c r="G384" s="843"/>
      <c r="H384" s="846"/>
      <c r="I384" s="846"/>
      <c r="J384" s="846"/>
      <c r="K384" s="847"/>
      <c r="L384" s="848"/>
      <c r="M384" s="843"/>
      <c r="N384" s="843"/>
      <c r="O384" s="843"/>
      <c r="P384" s="843"/>
      <c r="Q384" s="843"/>
      <c r="R384" s="843"/>
      <c r="S384" s="843"/>
      <c r="T384" s="843"/>
      <c r="U384" s="843"/>
      <c r="V384" s="843"/>
      <c r="W384" s="843"/>
      <c r="X384" s="843"/>
      <c r="Y384" s="843"/>
      <c r="Z384" s="1060"/>
      <c r="AA384" s="1060"/>
      <c r="AB384" s="843"/>
      <c r="AC384" s="843"/>
      <c r="AD384" s="843"/>
      <c r="AE384" s="843"/>
      <c r="AF384" s="843"/>
      <c r="AG384" s="843"/>
      <c r="AH384" s="843"/>
      <c r="AI384" s="843"/>
      <c r="AJ384" s="843"/>
      <c r="AK384" s="843"/>
      <c r="AL384" s="843"/>
    </row>
    <row r="385" spans="1:38" ht="15.75" customHeight="1">
      <c r="A385" s="843"/>
      <c r="B385" s="844"/>
      <c r="C385" s="845"/>
      <c r="D385" s="843"/>
      <c r="E385" s="843"/>
      <c r="F385" s="843"/>
      <c r="G385" s="843"/>
      <c r="H385" s="846"/>
      <c r="I385" s="846"/>
      <c r="J385" s="846"/>
      <c r="K385" s="847"/>
      <c r="L385" s="848"/>
      <c r="M385" s="843"/>
      <c r="N385" s="843"/>
      <c r="O385" s="843"/>
      <c r="P385" s="843"/>
      <c r="Q385" s="843"/>
      <c r="R385" s="843"/>
      <c r="S385" s="843"/>
      <c r="T385" s="843"/>
      <c r="U385" s="843"/>
      <c r="V385" s="843"/>
      <c r="W385" s="843"/>
      <c r="X385" s="843"/>
      <c r="Y385" s="843"/>
      <c r="Z385" s="1060"/>
      <c r="AA385" s="1060"/>
      <c r="AB385" s="843"/>
      <c r="AC385" s="843"/>
      <c r="AD385" s="843"/>
      <c r="AE385" s="843"/>
      <c r="AF385" s="843"/>
      <c r="AG385" s="843"/>
      <c r="AH385" s="843"/>
      <c r="AI385" s="843"/>
      <c r="AJ385" s="843"/>
      <c r="AK385" s="843"/>
      <c r="AL385" s="843"/>
    </row>
    <row r="386" spans="1:38" ht="15.75" customHeight="1">
      <c r="A386" s="843"/>
      <c r="B386" s="844"/>
      <c r="C386" s="845"/>
      <c r="D386" s="843"/>
      <c r="E386" s="843"/>
      <c r="F386" s="843"/>
      <c r="G386" s="843"/>
      <c r="H386" s="846"/>
      <c r="I386" s="846"/>
      <c r="J386" s="846"/>
      <c r="K386" s="847"/>
      <c r="L386" s="848"/>
      <c r="M386" s="843"/>
      <c r="N386" s="843"/>
      <c r="O386" s="843"/>
      <c r="P386" s="843"/>
      <c r="Q386" s="843"/>
      <c r="R386" s="843"/>
      <c r="S386" s="843"/>
      <c r="T386" s="843"/>
      <c r="U386" s="843"/>
      <c r="V386" s="843"/>
      <c r="W386" s="843"/>
      <c r="X386" s="843"/>
      <c r="Y386" s="843"/>
      <c r="Z386" s="1060"/>
      <c r="AA386" s="1060"/>
      <c r="AB386" s="843"/>
      <c r="AC386" s="843"/>
      <c r="AD386" s="843"/>
      <c r="AE386" s="843"/>
      <c r="AF386" s="843"/>
      <c r="AG386" s="843"/>
      <c r="AH386" s="843"/>
      <c r="AI386" s="843"/>
      <c r="AJ386" s="843"/>
      <c r="AK386" s="843"/>
      <c r="AL386" s="843"/>
    </row>
    <row r="387" spans="1:38" ht="15.75" customHeight="1">
      <c r="A387" s="843"/>
      <c r="B387" s="844"/>
      <c r="C387" s="845"/>
      <c r="D387" s="843"/>
      <c r="E387" s="843"/>
      <c r="F387" s="843"/>
      <c r="G387" s="843"/>
      <c r="H387" s="846"/>
      <c r="I387" s="846"/>
      <c r="J387" s="846"/>
      <c r="K387" s="847"/>
      <c r="L387" s="848"/>
      <c r="M387" s="843"/>
      <c r="N387" s="843"/>
      <c r="O387" s="843"/>
      <c r="P387" s="843"/>
      <c r="Q387" s="843"/>
      <c r="R387" s="843"/>
      <c r="S387" s="843"/>
      <c r="T387" s="843"/>
      <c r="U387" s="843"/>
      <c r="V387" s="843"/>
      <c r="W387" s="843"/>
      <c r="X387" s="843"/>
      <c r="Y387" s="843"/>
      <c r="Z387" s="1060"/>
      <c r="AA387" s="1060"/>
      <c r="AB387" s="843"/>
      <c r="AC387" s="843"/>
      <c r="AD387" s="843"/>
      <c r="AE387" s="843"/>
      <c r="AF387" s="843"/>
      <c r="AG387" s="843"/>
      <c r="AH387" s="843"/>
      <c r="AI387" s="843"/>
      <c r="AJ387" s="843"/>
      <c r="AK387" s="843"/>
      <c r="AL387" s="843"/>
    </row>
    <row r="388" spans="1:38" ht="15.75" customHeight="1">
      <c r="A388" s="843"/>
      <c r="B388" s="844"/>
      <c r="C388" s="845"/>
      <c r="D388" s="843"/>
      <c r="E388" s="843"/>
      <c r="F388" s="843"/>
      <c r="G388" s="843"/>
      <c r="H388" s="846"/>
      <c r="I388" s="846"/>
      <c r="J388" s="846"/>
      <c r="K388" s="847"/>
      <c r="L388" s="848"/>
      <c r="M388" s="843"/>
      <c r="N388" s="843"/>
      <c r="O388" s="843"/>
      <c r="P388" s="843"/>
      <c r="Q388" s="843"/>
      <c r="R388" s="843"/>
      <c r="S388" s="843"/>
      <c r="T388" s="843"/>
      <c r="U388" s="843"/>
      <c r="V388" s="843"/>
      <c r="W388" s="843"/>
      <c r="X388" s="843"/>
      <c r="Y388" s="843"/>
      <c r="Z388" s="1060"/>
      <c r="AA388" s="1060"/>
      <c r="AB388" s="843"/>
      <c r="AC388" s="843"/>
      <c r="AD388" s="843"/>
      <c r="AE388" s="843"/>
      <c r="AF388" s="843"/>
      <c r="AG388" s="843"/>
      <c r="AH388" s="843"/>
      <c r="AI388" s="843"/>
      <c r="AJ388" s="843"/>
      <c r="AK388" s="843"/>
      <c r="AL388" s="843"/>
    </row>
    <row r="389" spans="1:38" ht="15.75" customHeight="1">
      <c r="A389" s="843"/>
      <c r="B389" s="844"/>
      <c r="C389" s="845"/>
      <c r="D389" s="843"/>
      <c r="E389" s="843"/>
      <c r="F389" s="843"/>
      <c r="G389" s="843"/>
      <c r="H389" s="846"/>
      <c r="I389" s="846"/>
      <c r="J389" s="846"/>
      <c r="K389" s="847"/>
      <c r="L389" s="848"/>
      <c r="M389" s="843"/>
      <c r="N389" s="843"/>
      <c r="O389" s="843"/>
      <c r="P389" s="843"/>
      <c r="Q389" s="843"/>
      <c r="R389" s="843"/>
      <c r="S389" s="843"/>
      <c r="T389" s="843"/>
      <c r="U389" s="843"/>
      <c r="V389" s="843"/>
      <c r="W389" s="843"/>
      <c r="X389" s="843"/>
      <c r="Y389" s="843"/>
      <c r="Z389" s="1060"/>
      <c r="AA389" s="1060"/>
      <c r="AB389" s="843"/>
      <c r="AC389" s="843"/>
      <c r="AD389" s="843"/>
      <c r="AE389" s="843"/>
      <c r="AF389" s="843"/>
      <c r="AG389" s="843"/>
      <c r="AH389" s="843"/>
      <c r="AI389" s="843"/>
      <c r="AJ389" s="843"/>
      <c r="AK389" s="843"/>
      <c r="AL389" s="843"/>
    </row>
    <row r="390" spans="1:38" ht="15.75" customHeight="1">
      <c r="A390" s="843"/>
      <c r="B390" s="844"/>
      <c r="C390" s="845"/>
      <c r="D390" s="843"/>
      <c r="E390" s="843"/>
      <c r="F390" s="843"/>
      <c r="G390" s="843"/>
      <c r="H390" s="846"/>
      <c r="I390" s="846"/>
      <c r="J390" s="846"/>
      <c r="K390" s="847"/>
      <c r="L390" s="848"/>
      <c r="M390" s="843"/>
      <c r="N390" s="843"/>
      <c r="O390" s="843"/>
      <c r="P390" s="843"/>
      <c r="Q390" s="843"/>
      <c r="R390" s="843"/>
      <c r="S390" s="843"/>
      <c r="T390" s="843"/>
      <c r="U390" s="843"/>
      <c r="V390" s="843"/>
      <c r="W390" s="843"/>
      <c r="X390" s="843"/>
      <c r="Y390" s="843"/>
      <c r="Z390" s="1060"/>
      <c r="AA390" s="1060"/>
      <c r="AB390" s="843"/>
      <c r="AC390" s="843"/>
      <c r="AD390" s="843"/>
      <c r="AE390" s="843"/>
      <c r="AF390" s="843"/>
      <c r="AG390" s="843"/>
      <c r="AH390" s="843"/>
      <c r="AI390" s="843"/>
      <c r="AJ390" s="843"/>
      <c r="AK390" s="843"/>
      <c r="AL390" s="843"/>
    </row>
    <row r="391" spans="1:38" ht="15.75" customHeight="1">
      <c r="A391" s="843"/>
      <c r="B391" s="844"/>
      <c r="C391" s="845"/>
      <c r="D391" s="843"/>
      <c r="E391" s="843"/>
      <c r="F391" s="843"/>
      <c r="G391" s="843"/>
      <c r="H391" s="846"/>
      <c r="I391" s="846"/>
      <c r="J391" s="846"/>
      <c r="K391" s="847"/>
      <c r="L391" s="848"/>
      <c r="M391" s="843"/>
      <c r="N391" s="843"/>
      <c r="O391" s="843"/>
      <c r="P391" s="843"/>
      <c r="Q391" s="843"/>
      <c r="R391" s="843"/>
      <c r="S391" s="843"/>
      <c r="T391" s="843"/>
      <c r="U391" s="843"/>
      <c r="V391" s="843"/>
      <c r="W391" s="843"/>
      <c r="X391" s="843"/>
      <c r="Y391" s="843"/>
      <c r="Z391" s="1060"/>
      <c r="AA391" s="1060"/>
      <c r="AB391" s="843"/>
      <c r="AC391" s="843"/>
      <c r="AD391" s="843"/>
      <c r="AE391" s="843"/>
      <c r="AF391" s="843"/>
      <c r="AG391" s="843"/>
      <c r="AH391" s="843"/>
      <c r="AI391" s="843"/>
      <c r="AJ391" s="843"/>
      <c r="AK391" s="843"/>
      <c r="AL391" s="843"/>
    </row>
    <row r="392" spans="1:38" ht="15.75" customHeight="1">
      <c r="A392" s="843"/>
      <c r="B392" s="844"/>
      <c r="C392" s="845"/>
      <c r="D392" s="843"/>
      <c r="E392" s="843"/>
      <c r="F392" s="843"/>
      <c r="G392" s="843"/>
      <c r="H392" s="846"/>
      <c r="I392" s="846"/>
      <c r="J392" s="846"/>
      <c r="K392" s="847"/>
      <c r="L392" s="848"/>
      <c r="M392" s="843"/>
      <c r="N392" s="843"/>
      <c r="O392" s="843"/>
      <c r="P392" s="843"/>
      <c r="Q392" s="843"/>
      <c r="R392" s="843"/>
      <c r="S392" s="843"/>
      <c r="T392" s="843"/>
      <c r="U392" s="843"/>
      <c r="V392" s="843"/>
      <c r="W392" s="843"/>
      <c r="X392" s="843"/>
      <c r="Y392" s="843"/>
      <c r="Z392" s="1060"/>
      <c r="AA392" s="1060"/>
      <c r="AB392" s="843"/>
      <c r="AC392" s="843"/>
      <c r="AD392" s="843"/>
      <c r="AE392" s="843"/>
      <c r="AF392" s="843"/>
      <c r="AG392" s="843"/>
      <c r="AH392" s="843"/>
      <c r="AI392" s="843"/>
      <c r="AJ392" s="843"/>
      <c r="AK392" s="843"/>
      <c r="AL392" s="843"/>
    </row>
    <row r="393" spans="1:38" ht="15.75" customHeight="1">
      <c r="A393" s="843"/>
      <c r="B393" s="844"/>
      <c r="C393" s="845"/>
      <c r="D393" s="843"/>
      <c r="E393" s="843"/>
      <c r="F393" s="843"/>
      <c r="G393" s="843"/>
      <c r="H393" s="846"/>
      <c r="I393" s="846"/>
      <c r="J393" s="846"/>
      <c r="K393" s="847"/>
      <c r="L393" s="848"/>
      <c r="M393" s="843"/>
      <c r="N393" s="843"/>
      <c r="O393" s="843"/>
      <c r="P393" s="843"/>
      <c r="Q393" s="843"/>
      <c r="R393" s="843"/>
      <c r="S393" s="843"/>
      <c r="T393" s="843"/>
      <c r="U393" s="843"/>
      <c r="V393" s="843"/>
      <c r="W393" s="843"/>
      <c r="X393" s="843"/>
      <c r="Y393" s="843"/>
      <c r="Z393" s="1060"/>
      <c r="AA393" s="1060"/>
      <c r="AB393" s="843"/>
      <c r="AC393" s="843"/>
      <c r="AD393" s="843"/>
      <c r="AE393" s="843"/>
      <c r="AF393" s="843"/>
      <c r="AG393" s="843"/>
      <c r="AH393" s="843"/>
      <c r="AI393" s="843"/>
      <c r="AJ393" s="843"/>
      <c r="AK393" s="843"/>
      <c r="AL393" s="843"/>
    </row>
    <row r="394" spans="1:38" ht="15.75" customHeight="1">
      <c r="A394" s="843"/>
      <c r="B394" s="844"/>
      <c r="C394" s="845"/>
      <c r="D394" s="843"/>
      <c r="E394" s="843"/>
      <c r="F394" s="843"/>
      <c r="G394" s="843"/>
      <c r="H394" s="846"/>
      <c r="I394" s="846"/>
      <c r="J394" s="846"/>
      <c r="K394" s="847"/>
      <c r="L394" s="848"/>
      <c r="M394" s="843"/>
      <c r="N394" s="843"/>
      <c r="O394" s="843"/>
      <c r="P394" s="843"/>
      <c r="Q394" s="843"/>
      <c r="R394" s="843"/>
      <c r="S394" s="843"/>
      <c r="T394" s="843"/>
      <c r="U394" s="843"/>
      <c r="V394" s="843"/>
      <c r="W394" s="843"/>
      <c r="X394" s="843"/>
      <c r="Y394" s="843"/>
      <c r="Z394" s="1060"/>
      <c r="AA394" s="1060"/>
      <c r="AB394" s="843"/>
      <c r="AC394" s="843"/>
      <c r="AD394" s="843"/>
      <c r="AE394" s="843"/>
      <c r="AF394" s="843"/>
      <c r="AG394" s="843"/>
      <c r="AH394" s="843"/>
      <c r="AI394" s="843"/>
      <c r="AJ394" s="843"/>
      <c r="AK394" s="843"/>
      <c r="AL394" s="843"/>
    </row>
    <row r="395" spans="1:38" ht="15.75" customHeight="1">
      <c r="A395" s="843"/>
      <c r="B395" s="844"/>
      <c r="C395" s="845"/>
      <c r="D395" s="843"/>
      <c r="E395" s="843"/>
      <c r="F395" s="843"/>
      <c r="G395" s="843"/>
      <c r="H395" s="846"/>
      <c r="I395" s="846"/>
      <c r="J395" s="846"/>
      <c r="K395" s="847"/>
      <c r="L395" s="848"/>
      <c r="M395" s="843"/>
      <c r="N395" s="843"/>
      <c r="O395" s="843"/>
      <c r="P395" s="843"/>
      <c r="Q395" s="843"/>
      <c r="R395" s="843"/>
      <c r="S395" s="843"/>
      <c r="T395" s="843"/>
      <c r="U395" s="843"/>
      <c r="V395" s="843"/>
      <c r="W395" s="843"/>
      <c r="X395" s="843"/>
      <c r="Y395" s="843"/>
      <c r="Z395" s="1060"/>
      <c r="AA395" s="1060"/>
      <c r="AB395" s="843"/>
      <c r="AC395" s="843"/>
      <c r="AD395" s="843"/>
      <c r="AE395" s="843"/>
      <c r="AF395" s="843"/>
      <c r="AG395" s="843"/>
      <c r="AH395" s="843"/>
      <c r="AI395" s="843"/>
      <c r="AJ395" s="843"/>
      <c r="AK395" s="843"/>
      <c r="AL395" s="843"/>
    </row>
    <row r="396" spans="1:38" ht="15.75" customHeight="1">
      <c r="A396" s="843"/>
      <c r="B396" s="844"/>
      <c r="C396" s="845"/>
      <c r="D396" s="843"/>
      <c r="E396" s="843"/>
      <c r="F396" s="843"/>
      <c r="G396" s="843"/>
      <c r="H396" s="846"/>
      <c r="I396" s="846"/>
      <c r="J396" s="846"/>
      <c r="K396" s="847"/>
      <c r="L396" s="848"/>
      <c r="M396" s="843"/>
      <c r="N396" s="843"/>
      <c r="O396" s="843"/>
      <c r="P396" s="843"/>
      <c r="Q396" s="843"/>
      <c r="R396" s="843"/>
      <c r="S396" s="843"/>
      <c r="T396" s="843"/>
      <c r="U396" s="843"/>
      <c r="V396" s="843"/>
      <c r="W396" s="843"/>
      <c r="X396" s="843"/>
      <c r="Y396" s="843"/>
      <c r="Z396" s="1060"/>
      <c r="AA396" s="1060"/>
      <c r="AB396" s="843"/>
      <c r="AC396" s="843"/>
      <c r="AD396" s="843"/>
      <c r="AE396" s="843"/>
      <c r="AF396" s="843"/>
      <c r="AG396" s="843"/>
      <c r="AH396" s="843"/>
      <c r="AI396" s="843"/>
      <c r="AJ396" s="843"/>
      <c r="AK396" s="843"/>
      <c r="AL396" s="843"/>
    </row>
    <row r="397" spans="1:38" ht="15.75" customHeight="1">
      <c r="A397" s="843"/>
      <c r="B397" s="844"/>
      <c r="C397" s="845"/>
      <c r="D397" s="843"/>
      <c r="E397" s="843"/>
      <c r="F397" s="843"/>
      <c r="G397" s="843"/>
      <c r="H397" s="846"/>
      <c r="I397" s="846"/>
      <c r="J397" s="846"/>
      <c r="K397" s="847"/>
      <c r="L397" s="848"/>
      <c r="M397" s="843"/>
      <c r="N397" s="843"/>
      <c r="O397" s="843"/>
      <c r="P397" s="843"/>
      <c r="Q397" s="843"/>
      <c r="R397" s="843"/>
      <c r="S397" s="843"/>
      <c r="T397" s="843"/>
      <c r="U397" s="843"/>
      <c r="V397" s="843"/>
      <c r="W397" s="843"/>
      <c r="X397" s="843"/>
      <c r="Y397" s="843"/>
      <c r="Z397" s="1060"/>
      <c r="AA397" s="1060"/>
      <c r="AB397" s="843"/>
      <c r="AC397" s="843"/>
      <c r="AD397" s="843"/>
      <c r="AE397" s="843"/>
      <c r="AF397" s="843"/>
      <c r="AG397" s="843"/>
      <c r="AH397" s="843"/>
      <c r="AI397" s="843"/>
      <c r="AJ397" s="843"/>
      <c r="AK397" s="843"/>
      <c r="AL397" s="843"/>
    </row>
    <row r="398" spans="1:38" ht="15.75" customHeight="1">
      <c r="A398" s="843"/>
      <c r="B398" s="844"/>
      <c r="C398" s="845"/>
      <c r="D398" s="843"/>
      <c r="E398" s="843"/>
      <c r="F398" s="843"/>
      <c r="G398" s="843"/>
      <c r="H398" s="846"/>
      <c r="I398" s="846"/>
      <c r="J398" s="846"/>
      <c r="K398" s="847"/>
      <c r="L398" s="848"/>
      <c r="M398" s="843"/>
      <c r="N398" s="843"/>
      <c r="O398" s="843"/>
      <c r="P398" s="843"/>
      <c r="Q398" s="843"/>
      <c r="R398" s="843"/>
      <c r="S398" s="843"/>
      <c r="T398" s="843"/>
      <c r="U398" s="843"/>
      <c r="V398" s="843"/>
      <c r="W398" s="843"/>
      <c r="X398" s="843"/>
      <c r="Y398" s="843"/>
      <c r="Z398" s="1060"/>
      <c r="AA398" s="1060"/>
      <c r="AB398" s="843"/>
      <c r="AC398" s="843"/>
      <c r="AD398" s="843"/>
      <c r="AE398" s="843"/>
      <c r="AF398" s="843"/>
      <c r="AG398" s="843"/>
      <c r="AH398" s="843"/>
      <c r="AI398" s="843"/>
      <c r="AJ398" s="843"/>
      <c r="AK398" s="843"/>
      <c r="AL398" s="843"/>
    </row>
    <row r="399" spans="1:38" ht="15.75" customHeight="1">
      <c r="A399" s="843"/>
      <c r="B399" s="844"/>
      <c r="C399" s="845"/>
      <c r="D399" s="843"/>
      <c r="E399" s="843"/>
      <c r="F399" s="843"/>
      <c r="G399" s="843"/>
      <c r="H399" s="846"/>
      <c r="I399" s="846"/>
      <c r="J399" s="846"/>
      <c r="K399" s="847"/>
      <c r="L399" s="848"/>
      <c r="M399" s="843"/>
      <c r="N399" s="843"/>
      <c r="O399" s="843"/>
      <c r="P399" s="843"/>
      <c r="Q399" s="843"/>
      <c r="R399" s="843"/>
      <c r="S399" s="843"/>
      <c r="T399" s="843"/>
      <c r="U399" s="843"/>
      <c r="V399" s="843"/>
      <c r="W399" s="843"/>
      <c r="X399" s="843"/>
      <c r="Y399" s="843"/>
      <c r="Z399" s="1060"/>
      <c r="AA399" s="1060"/>
      <c r="AB399" s="843"/>
      <c r="AC399" s="843"/>
      <c r="AD399" s="843"/>
      <c r="AE399" s="843"/>
      <c r="AF399" s="843"/>
      <c r="AG399" s="843"/>
      <c r="AH399" s="843"/>
      <c r="AI399" s="843"/>
      <c r="AJ399" s="843"/>
      <c r="AK399" s="843"/>
      <c r="AL399" s="843"/>
    </row>
    <row r="400" spans="1:38" ht="15.75" customHeight="1">
      <c r="A400" s="843"/>
      <c r="B400" s="844"/>
      <c r="C400" s="845"/>
      <c r="D400" s="843"/>
      <c r="E400" s="843"/>
      <c r="F400" s="843"/>
      <c r="G400" s="843"/>
      <c r="H400" s="846"/>
      <c r="I400" s="846"/>
      <c r="J400" s="846"/>
      <c r="K400" s="847"/>
      <c r="L400" s="848"/>
      <c r="M400" s="843"/>
      <c r="N400" s="843"/>
      <c r="O400" s="843"/>
      <c r="P400" s="843"/>
      <c r="Q400" s="843"/>
      <c r="R400" s="843"/>
      <c r="S400" s="843"/>
      <c r="T400" s="843"/>
      <c r="U400" s="843"/>
      <c r="V400" s="843"/>
      <c r="W400" s="843"/>
      <c r="X400" s="843"/>
      <c r="Y400" s="843"/>
      <c r="Z400" s="1060"/>
      <c r="AA400" s="1060"/>
      <c r="AB400" s="843"/>
      <c r="AC400" s="843"/>
      <c r="AD400" s="843"/>
      <c r="AE400" s="843"/>
      <c r="AF400" s="843"/>
      <c r="AG400" s="843"/>
      <c r="AH400" s="843"/>
      <c r="AI400" s="843"/>
      <c r="AJ400" s="843"/>
      <c r="AK400" s="843"/>
      <c r="AL400" s="843"/>
    </row>
    <row r="401" spans="1:38" ht="15.75" customHeight="1">
      <c r="A401" s="843"/>
      <c r="B401" s="844"/>
      <c r="C401" s="845"/>
      <c r="D401" s="843"/>
      <c r="E401" s="843"/>
      <c r="F401" s="843"/>
      <c r="G401" s="843"/>
      <c r="H401" s="846"/>
      <c r="I401" s="846"/>
      <c r="J401" s="846"/>
      <c r="K401" s="847"/>
      <c r="L401" s="848"/>
      <c r="M401" s="843"/>
      <c r="N401" s="843"/>
      <c r="O401" s="843"/>
      <c r="P401" s="843"/>
      <c r="Q401" s="843"/>
      <c r="R401" s="843"/>
      <c r="S401" s="843"/>
      <c r="T401" s="843"/>
      <c r="U401" s="843"/>
      <c r="V401" s="843"/>
      <c r="W401" s="843"/>
      <c r="X401" s="843"/>
      <c r="Y401" s="843"/>
      <c r="Z401" s="1060"/>
      <c r="AA401" s="1060"/>
      <c r="AB401" s="843"/>
      <c r="AC401" s="843"/>
      <c r="AD401" s="843"/>
      <c r="AE401" s="843"/>
      <c r="AF401" s="843"/>
      <c r="AG401" s="843"/>
      <c r="AH401" s="843"/>
      <c r="AI401" s="843"/>
      <c r="AJ401" s="843"/>
      <c r="AK401" s="843"/>
      <c r="AL401" s="843"/>
    </row>
    <row r="402" spans="1:38" ht="15.75" customHeight="1">
      <c r="A402" s="843"/>
      <c r="B402" s="844"/>
      <c r="C402" s="845"/>
      <c r="D402" s="843"/>
      <c r="E402" s="843"/>
      <c r="F402" s="843"/>
      <c r="G402" s="843"/>
      <c r="H402" s="846"/>
      <c r="I402" s="846"/>
      <c r="J402" s="846"/>
      <c r="K402" s="847"/>
      <c r="L402" s="848"/>
      <c r="M402" s="843"/>
      <c r="N402" s="843"/>
      <c r="O402" s="843"/>
      <c r="P402" s="843"/>
      <c r="Q402" s="843"/>
      <c r="R402" s="843"/>
      <c r="S402" s="843"/>
      <c r="T402" s="843"/>
      <c r="U402" s="843"/>
      <c r="V402" s="843"/>
      <c r="W402" s="843"/>
      <c r="X402" s="843"/>
      <c r="Y402" s="843"/>
      <c r="Z402" s="1060"/>
      <c r="AA402" s="1060"/>
      <c r="AB402" s="843"/>
      <c r="AC402" s="843"/>
      <c r="AD402" s="843"/>
      <c r="AE402" s="843"/>
      <c r="AF402" s="843"/>
      <c r="AG402" s="843"/>
      <c r="AH402" s="843"/>
      <c r="AI402" s="843"/>
      <c r="AJ402" s="843"/>
      <c r="AK402" s="843"/>
      <c r="AL402" s="843"/>
    </row>
    <row r="403" spans="1:38" ht="15.75" customHeight="1">
      <c r="A403" s="843"/>
      <c r="B403" s="844"/>
      <c r="C403" s="845"/>
      <c r="D403" s="843"/>
      <c r="E403" s="843"/>
      <c r="F403" s="843"/>
      <c r="G403" s="843"/>
      <c r="H403" s="846"/>
      <c r="I403" s="846"/>
      <c r="J403" s="846"/>
      <c r="K403" s="847"/>
      <c r="L403" s="848"/>
      <c r="M403" s="843"/>
      <c r="N403" s="843"/>
      <c r="O403" s="843"/>
      <c r="P403" s="843"/>
      <c r="Q403" s="843"/>
      <c r="R403" s="843"/>
      <c r="S403" s="843"/>
      <c r="T403" s="843"/>
      <c r="U403" s="843"/>
      <c r="V403" s="843"/>
      <c r="W403" s="843"/>
      <c r="X403" s="843"/>
      <c r="Y403" s="843"/>
      <c r="Z403" s="1060"/>
      <c r="AA403" s="1060"/>
      <c r="AB403" s="843"/>
      <c r="AC403" s="843"/>
      <c r="AD403" s="843"/>
      <c r="AE403" s="843"/>
      <c r="AF403" s="843"/>
      <c r="AG403" s="843"/>
      <c r="AH403" s="843"/>
      <c r="AI403" s="843"/>
      <c r="AJ403" s="843"/>
      <c r="AK403" s="843"/>
      <c r="AL403" s="843"/>
    </row>
    <row r="404" spans="1:38" ht="15.75" customHeight="1">
      <c r="A404" s="843"/>
      <c r="B404" s="844"/>
      <c r="C404" s="845"/>
      <c r="D404" s="843"/>
      <c r="E404" s="843"/>
      <c r="F404" s="843"/>
      <c r="G404" s="843"/>
      <c r="H404" s="846"/>
      <c r="I404" s="846"/>
      <c r="J404" s="846"/>
      <c r="K404" s="847"/>
      <c r="L404" s="848"/>
      <c r="M404" s="843"/>
      <c r="N404" s="843"/>
      <c r="O404" s="843"/>
      <c r="P404" s="843"/>
      <c r="Q404" s="843"/>
      <c r="R404" s="843"/>
      <c r="S404" s="843"/>
      <c r="T404" s="843"/>
      <c r="U404" s="843"/>
      <c r="V404" s="843"/>
      <c r="W404" s="843"/>
      <c r="X404" s="843"/>
      <c r="Y404" s="843"/>
      <c r="Z404" s="1060"/>
      <c r="AA404" s="1060"/>
      <c r="AB404" s="843"/>
      <c r="AC404" s="843"/>
      <c r="AD404" s="843"/>
      <c r="AE404" s="843"/>
      <c r="AF404" s="843"/>
      <c r="AG404" s="843"/>
      <c r="AH404" s="843"/>
      <c r="AI404" s="843"/>
      <c r="AJ404" s="843"/>
      <c r="AK404" s="843"/>
      <c r="AL404" s="843"/>
    </row>
    <row r="405" spans="1:38" ht="15.75" customHeight="1">
      <c r="A405" s="843"/>
      <c r="B405" s="844"/>
      <c r="C405" s="845"/>
      <c r="D405" s="843"/>
      <c r="E405" s="843"/>
      <c r="F405" s="843"/>
      <c r="G405" s="843"/>
      <c r="H405" s="846"/>
      <c r="I405" s="846"/>
      <c r="J405" s="846"/>
      <c r="K405" s="847"/>
      <c r="L405" s="848"/>
      <c r="M405" s="843"/>
      <c r="N405" s="843"/>
      <c r="O405" s="843"/>
      <c r="P405" s="843"/>
      <c r="Q405" s="843"/>
      <c r="R405" s="843"/>
      <c r="S405" s="843"/>
      <c r="T405" s="843"/>
      <c r="U405" s="843"/>
      <c r="V405" s="843"/>
      <c r="W405" s="843"/>
      <c r="X405" s="843"/>
      <c r="Y405" s="843"/>
      <c r="Z405" s="1060"/>
      <c r="AA405" s="1060"/>
      <c r="AB405" s="843"/>
      <c r="AC405" s="843"/>
      <c r="AD405" s="843"/>
      <c r="AE405" s="843"/>
      <c r="AF405" s="843"/>
      <c r="AG405" s="843"/>
      <c r="AH405" s="843"/>
      <c r="AI405" s="843"/>
      <c r="AJ405" s="843"/>
      <c r="AK405" s="843"/>
      <c r="AL405" s="843"/>
    </row>
    <row r="406" spans="1:38" ht="15.75" customHeight="1">
      <c r="A406" s="843"/>
      <c r="B406" s="844"/>
      <c r="C406" s="845"/>
      <c r="D406" s="843"/>
      <c r="E406" s="843"/>
      <c r="F406" s="843"/>
      <c r="G406" s="843"/>
      <c r="H406" s="846"/>
      <c r="I406" s="846"/>
      <c r="J406" s="846"/>
      <c r="K406" s="847"/>
      <c r="L406" s="848"/>
      <c r="M406" s="843"/>
      <c r="N406" s="843"/>
      <c r="O406" s="843"/>
      <c r="P406" s="843"/>
      <c r="Q406" s="843"/>
      <c r="R406" s="843"/>
      <c r="S406" s="843"/>
      <c r="T406" s="843"/>
      <c r="U406" s="843"/>
      <c r="V406" s="843"/>
      <c r="W406" s="843"/>
      <c r="X406" s="843"/>
      <c r="Y406" s="843"/>
      <c r="Z406" s="1060"/>
      <c r="AA406" s="1060"/>
      <c r="AB406" s="843"/>
      <c r="AC406" s="843"/>
      <c r="AD406" s="843"/>
      <c r="AE406" s="843"/>
      <c r="AF406" s="843"/>
      <c r="AG406" s="843"/>
      <c r="AH406" s="843"/>
      <c r="AI406" s="843"/>
      <c r="AJ406" s="843"/>
      <c r="AK406" s="843"/>
      <c r="AL406" s="843"/>
    </row>
    <row r="407" spans="1:38" ht="15.75" customHeight="1">
      <c r="A407" s="843"/>
      <c r="B407" s="844"/>
      <c r="C407" s="845"/>
      <c r="D407" s="843"/>
      <c r="E407" s="843"/>
      <c r="F407" s="843"/>
      <c r="G407" s="843"/>
      <c r="H407" s="846"/>
      <c r="I407" s="846"/>
      <c r="J407" s="846"/>
      <c r="K407" s="847"/>
      <c r="L407" s="848"/>
      <c r="M407" s="843"/>
      <c r="N407" s="843"/>
      <c r="O407" s="843"/>
      <c r="P407" s="843"/>
      <c r="Q407" s="843"/>
      <c r="R407" s="843"/>
      <c r="S407" s="843"/>
      <c r="T407" s="843"/>
      <c r="U407" s="843"/>
      <c r="V407" s="843"/>
      <c r="W407" s="843"/>
      <c r="X407" s="843"/>
      <c r="Y407" s="843"/>
      <c r="Z407" s="1060"/>
      <c r="AA407" s="1060"/>
      <c r="AB407" s="843"/>
      <c r="AC407" s="843"/>
      <c r="AD407" s="843"/>
      <c r="AE407" s="843"/>
      <c r="AF407" s="843"/>
      <c r="AG407" s="843"/>
      <c r="AH407" s="843"/>
      <c r="AI407" s="843"/>
      <c r="AJ407" s="843"/>
      <c r="AK407" s="843"/>
      <c r="AL407" s="843"/>
    </row>
    <row r="408" spans="1:38" ht="15.75" customHeight="1">
      <c r="A408" s="843"/>
      <c r="B408" s="844"/>
      <c r="C408" s="845"/>
      <c r="D408" s="843"/>
      <c r="E408" s="843"/>
      <c r="F408" s="843"/>
      <c r="G408" s="843"/>
      <c r="H408" s="846"/>
      <c r="I408" s="846"/>
      <c r="J408" s="846"/>
      <c r="K408" s="847"/>
      <c r="L408" s="848"/>
      <c r="M408" s="843"/>
      <c r="N408" s="843"/>
      <c r="O408" s="843"/>
      <c r="P408" s="843"/>
      <c r="Q408" s="843"/>
      <c r="R408" s="843"/>
      <c r="S408" s="843"/>
      <c r="T408" s="843"/>
      <c r="U408" s="843"/>
      <c r="V408" s="843"/>
      <c r="W408" s="843"/>
      <c r="X408" s="843"/>
      <c r="Y408" s="843"/>
      <c r="Z408" s="1060"/>
      <c r="AA408" s="1060"/>
      <c r="AB408" s="843"/>
      <c r="AC408" s="843"/>
      <c r="AD408" s="843"/>
      <c r="AE408" s="843"/>
      <c r="AF408" s="843"/>
      <c r="AG408" s="843"/>
      <c r="AH408" s="843"/>
      <c r="AI408" s="843"/>
      <c r="AJ408" s="843"/>
      <c r="AK408" s="843"/>
      <c r="AL408" s="843"/>
    </row>
    <row r="409" spans="1:38" ht="15.75" customHeight="1">
      <c r="A409" s="843"/>
      <c r="B409" s="844"/>
      <c r="C409" s="845"/>
      <c r="D409" s="843"/>
      <c r="E409" s="843"/>
      <c r="F409" s="843"/>
      <c r="G409" s="843"/>
      <c r="H409" s="846"/>
      <c r="I409" s="846"/>
      <c r="J409" s="846"/>
      <c r="K409" s="847"/>
      <c r="L409" s="848"/>
      <c r="M409" s="843"/>
      <c r="N409" s="843"/>
      <c r="O409" s="843"/>
      <c r="P409" s="843"/>
      <c r="Q409" s="843"/>
      <c r="R409" s="843"/>
      <c r="S409" s="843"/>
      <c r="T409" s="843"/>
      <c r="U409" s="843"/>
      <c r="V409" s="843"/>
      <c r="W409" s="843"/>
      <c r="X409" s="843"/>
      <c r="Y409" s="843"/>
      <c r="Z409" s="1060"/>
      <c r="AA409" s="1060"/>
      <c r="AB409" s="843"/>
      <c r="AC409" s="843"/>
      <c r="AD409" s="843"/>
      <c r="AE409" s="843"/>
      <c r="AF409" s="843"/>
      <c r="AG409" s="843"/>
      <c r="AH409" s="843"/>
      <c r="AI409" s="843"/>
      <c r="AJ409" s="843"/>
      <c r="AK409" s="843"/>
      <c r="AL409" s="843"/>
    </row>
    <row r="410" spans="1:38" ht="15.75" customHeight="1">
      <c r="A410" s="843"/>
      <c r="B410" s="844"/>
      <c r="C410" s="845"/>
      <c r="D410" s="843"/>
      <c r="E410" s="843"/>
      <c r="F410" s="843"/>
      <c r="G410" s="843"/>
      <c r="H410" s="846"/>
      <c r="I410" s="846"/>
      <c r="J410" s="846"/>
      <c r="K410" s="847"/>
      <c r="L410" s="848"/>
      <c r="M410" s="843"/>
      <c r="N410" s="843"/>
      <c r="O410" s="843"/>
      <c r="P410" s="843"/>
      <c r="Q410" s="843"/>
      <c r="R410" s="843"/>
      <c r="S410" s="843"/>
      <c r="T410" s="843"/>
      <c r="U410" s="843"/>
      <c r="V410" s="843"/>
      <c r="W410" s="843"/>
      <c r="X410" s="843"/>
      <c r="Y410" s="843"/>
      <c r="Z410" s="1060"/>
      <c r="AA410" s="1060"/>
      <c r="AB410" s="843"/>
      <c r="AC410" s="843"/>
      <c r="AD410" s="843"/>
      <c r="AE410" s="843"/>
      <c r="AF410" s="843"/>
      <c r="AG410" s="843"/>
      <c r="AH410" s="843"/>
      <c r="AI410" s="843"/>
      <c r="AJ410" s="843"/>
      <c r="AK410" s="843"/>
      <c r="AL410" s="843"/>
    </row>
    <row r="411" spans="1:38" ht="15.75" customHeight="1">
      <c r="A411" s="843"/>
      <c r="B411" s="844"/>
      <c r="C411" s="845"/>
      <c r="D411" s="843"/>
      <c r="E411" s="843"/>
      <c r="F411" s="843"/>
      <c r="G411" s="843"/>
      <c r="H411" s="846"/>
      <c r="I411" s="846"/>
      <c r="J411" s="846"/>
      <c r="K411" s="847"/>
      <c r="L411" s="848"/>
      <c r="M411" s="843"/>
      <c r="N411" s="843"/>
      <c r="O411" s="843"/>
      <c r="P411" s="843"/>
      <c r="Q411" s="843"/>
      <c r="R411" s="843"/>
      <c r="S411" s="843"/>
      <c r="T411" s="843"/>
      <c r="U411" s="843"/>
      <c r="V411" s="843"/>
      <c r="W411" s="843"/>
      <c r="X411" s="843"/>
      <c r="Y411" s="843"/>
      <c r="Z411" s="1060"/>
      <c r="AA411" s="1060"/>
      <c r="AB411" s="843"/>
      <c r="AC411" s="843"/>
      <c r="AD411" s="843"/>
      <c r="AE411" s="843"/>
      <c r="AF411" s="843"/>
      <c r="AG411" s="843"/>
      <c r="AH411" s="843"/>
      <c r="AI411" s="843"/>
      <c r="AJ411" s="843"/>
      <c r="AK411" s="843"/>
      <c r="AL411" s="843"/>
    </row>
    <row r="412" spans="1:38" ht="15.75" customHeight="1">
      <c r="A412" s="843"/>
      <c r="B412" s="844"/>
      <c r="C412" s="845"/>
      <c r="D412" s="843"/>
      <c r="E412" s="843"/>
      <c r="F412" s="843"/>
      <c r="G412" s="843"/>
      <c r="H412" s="846"/>
      <c r="I412" s="846"/>
      <c r="J412" s="846"/>
      <c r="K412" s="847"/>
      <c r="L412" s="848"/>
      <c r="M412" s="843"/>
      <c r="N412" s="843"/>
      <c r="O412" s="843"/>
      <c r="P412" s="843"/>
      <c r="Q412" s="843"/>
      <c r="R412" s="843"/>
      <c r="S412" s="843"/>
      <c r="T412" s="843"/>
      <c r="U412" s="843"/>
      <c r="V412" s="843"/>
      <c r="W412" s="843"/>
      <c r="X412" s="843"/>
      <c r="Y412" s="843"/>
      <c r="Z412" s="1060"/>
      <c r="AA412" s="1060"/>
      <c r="AB412" s="843"/>
      <c r="AC412" s="843"/>
      <c r="AD412" s="843"/>
      <c r="AE412" s="843"/>
      <c r="AF412" s="843"/>
      <c r="AG412" s="843"/>
      <c r="AH412" s="843"/>
      <c r="AI412" s="843"/>
      <c r="AJ412" s="843"/>
      <c r="AK412" s="843"/>
      <c r="AL412" s="843"/>
    </row>
    <row r="413" spans="1:38" ht="15.75" customHeight="1">
      <c r="A413" s="843"/>
      <c r="B413" s="844"/>
      <c r="C413" s="845"/>
      <c r="D413" s="843"/>
      <c r="E413" s="843"/>
      <c r="F413" s="843"/>
      <c r="G413" s="843"/>
      <c r="H413" s="846"/>
      <c r="I413" s="846"/>
      <c r="J413" s="846"/>
      <c r="K413" s="847"/>
      <c r="L413" s="848"/>
      <c r="M413" s="843"/>
      <c r="N413" s="843"/>
      <c r="O413" s="843"/>
      <c r="P413" s="843"/>
      <c r="Q413" s="843"/>
      <c r="R413" s="843"/>
      <c r="S413" s="843"/>
      <c r="T413" s="843"/>
      <c r="U413" s="843"/>
      <c r="V413" s="843"/>
      <c r="W413" s="843"/>
      <c r="X413" s="843"/>
      <c r="Y413" s="843"/>
      <c r="Z413" s="1060"/>
      <c r="AA413" s="1060"/>
      <c r="AB413" s="843"/>
      <c r="AC413" s="843"/>
      <c r="AD413" s="843"/>
      <c r="AE413" s="843"/>
      <c r="AF413" s="843"/>
      <c r="AG413" s="843"/>
      <c r="AH413" s="843"/>
      <c r="AI413" s="843"/>
      <c r="AJ413" s="843"/>
      <c r="AK413" s="843"/>
      <c r="AL413" s="843"/>
    </row>
    <row r="414" spans="1:38" ht="15.75" customHeight="1">
      <c r="A414" s="843"/>
      <c r="B414" s="844"/>
      <c r="C414" s="845"/>
      <c r="D414" s="843"/>
      <c r="E414" s="843"/>
      <c r="F414" s="843"/>
      <c r="G414" s="843"/>
      <c r="H414" s="846"/>
      <c r="I414" s="846"/>
      <c r="J414" s="846"/>
      <c r="K414" s="847"/>
      <c r="L414" s="848"/>
      <c r="M414" s="843"/>
      <c r="N414" s="843"/>
      <c r="O414" s="843"/>
      <c r="P414" s="843"/>
      <c r="Q414" s="843"/>
      <c r="R414" s="843"/>
      <c r="S414" s="843"/>
      <c r="T414" s="843"/>
      <c r="U414" s="843"/>
      <c r="V414" s="843"/>
      <c r="W414" s="843"/>
      <c r="X414" s="843"/>
      <c r="Y414" s="843"/>
      <c r="Z414" s="1060"/>
      <c r="AA414" s="1060"/>
      <c r="AB414" s="843"/>
      <c r="AC414" s="843"/>
      <c r="AD414" s="843"/>
      <c r="AE414" s="843"/>
      <c r="AF414" s="843"/>
      <c r="AG414" s="843"/>
      <c r="AH414" s="843"/>
      <c r="AI414" s="843"/>
      <c r="AJ414" s="843"/>
      <c r="AK414" s="843"/>
      <c r="AL414" s="843"/>
    </row>
    <row r="415" spans="1:38" ht="15.75" customHeight="1">
      <c r="A415" s="843"/>
      <c r="B415" s="844"/>
      <c r="C415" s="845"/>
      <c r="D415" s="843"/>
      <c r="E415" s="843"/>
      <c r="F415" s="843"/>
      <c r="G415" s="843"/>
      <c r="H415" s="846"/>
      <c r="I415" s="846"/>
      <c r="J415" s="846"/>
      <c r="K415" s="847"/>
      <c r="L415" s="848"/>
      <c r="M415" s="843"/>
      <c r="N415" s="843"/>
      <c r="O415" s="843"/>
      <c r="P415" s="843"/>
      <c r="Q415" s="843"/>
      <c r="R415" s="843"/>
      <c r="S415" s="843"/>
      <c r="T415" s="843"/>
      <c r="U415" s="843"/>
      <c r="V415" s="843"/>
      <c r="W415" s="843"/>
      <c r="X415" s="843"/>
      <c r="Y415" s="843"/>
      <c r="Z415" s="1060"/>
      <c r="AA415" s="1060"/>
      <c r="AB415" s="843"/>
      <c r="AC415" s="843"/>
      <c r="AD415" s="843"/>
      <c r="AE415" s="843"/>
      <c r="AF415" s="843"/>
      <c r="AG415" s="843"/>
      <c r="AH415" s="843"/>
      <c r="AI415" s="843"/>
      <c r="AJ415" s="843"/>
      <c r="AK415" s="843"/>
      <c r="AL415" s="843"/>
    </row>
    <row r="416" spans="1:38" ht="15.75" customHeight="1">
      <c r="A416" s="843"/>
      <c r="B416" s="844"/>
      <c r="C416" s="845"/>
      <c r="D416" s="843"/>
      <c r="E416" s="843"/>
      <c r="F416" s="843"/>
      <c r="G416" s="843"/>
      <c r="H416" s="846"/>
      <c r="I416" s="846"/>
      <c r="J416" s="846"/>
      <c r="K416" s="847"/>
      <c r="L416" s="848"/>
      <c r="M416" s="843"/>
      <c r="N416" s="843"/>
      <c r="O416" s="843"/>
      <c r="P416" s="843"/>
      <c r="Q416" s="843"/>
      <c r="R416" s="843"/>
      <c r="S416" s="843"/>
      <c r="T416" s="843"/>
      <c r="U416" s="843"/>
      <c r="V416" s="843"/>
      <c r="W416" s="843"/>
      <c r="X416" s="843"/>
      <c r="Y416" s="843"/>
      <c r="Z416" s="1060"/>
      <c r="AA416" s="1060"/>
      <c r="AB416" s="843"/>
      <c r="AC416" s="843"/>
      <c r="AD416" s="843"/>
      <c r="AE416" s="843"/>
      <c r="AF416" s="843"/>
      <c r="AG416" s="843"/>
      <c r="AH416" s="843"/>
      <c r="AI416" s="843"/>
      <c r="AJ416" s="843"/>
      <c r="AK416" s="843"/>
      <c r="AL416" s="843"/>
    </row>
    <row r="417" spans="1:38" ht="15.75" customHeight="1">
      <c r="A417" s="843"/>
      <c r="B417" s="844"/>
      <c r="C417" s="845"/>
      <c r="D417" s="843"/>
      <c r="E417" s="843"/>
      <c r="F417" s="843"/>
      <c r="G417" s="843"/>
      <c r="H417" s="846"/>
      <c r="I417" s="846"/>
      <c r="J417" s="846"/>
      <c r="K417" s="847"/>
      <c r="L417" s="848"/>
      <c r="M417" s="843"/>
      <c r="N417" s="843"/>
      <c r="O417" s="843"/>
      <c r="P417" s="843"/>
      <c r="Q417" s="843"/>
      <c r="R417" s="843"/>
      <c r="S417" s="843"/>
      <c r="T417" s="843"/>
      <c r="U417" s="843"/>
      <c r="V417" s="843"/>
      <c r="W417" s="843"/>
      <c r="X417" s="843"/>
      <c r="Y417" s="843"/>
      <c r="Z417" s="1060"/>
      <c r="AA417" s="1060"/>
      <c r="AB417" s="843"/>
      <c r="AC417" s="843"/>
      <c r="AD417" s="843"/>
      <c r="AE417" s="843"/>
      <c r="AF417" s="843"/>
      <c r="AG417" s="843"/>
      <c r="AH417" s="843"/>
      <c r="AI417" s="843"/>
      <c r="AJ417" s="843"/>
      <c r="AK417" s="843"/>
      <c r="AL417" s="843"/>
    </row>
    <row r="418" spans="1:38" ht="15.75" customHeight="1">
      <c r="A418" s="843"/>
      <c r="B418" s="844"/>
      <c r="C418" s="845"/>
      <c r="D418" s="843"/>
      <c r="E418" s="843"/>
      <c r="F418" s="843"/>
      <c r="G418" s="843"/>
      <c r="H418" s="846"/>
      <c r="I418" s="846"/>
      <c r="J418" s="846"/>
      <c r="K418" s="847"/>
      <c r="L418" s="848"/>
      <c r="M418" s="843"/>
      <c r="N418" s="843"/>
      <c r="O418" s="843"/>
      <c r="P418" s="843"/>
      <c r="Q418" s="843"/>
      <c r="R418" s="843"/>
      <c r="S418" s="843"/>
      <c r="T418" s="843"/>
      <c r="U418" s="843"/>
      <c r="V418" s="843"/>
      <c r="W418" s="843"/>
      <c r="X418" s="843"/>
      <c r="Y418" s="843"/>
      <c r="Z418" s="1060"/>
      <c r="AA418" s="1060"/>
      <c r="AB418" s="843"/>
      <c r="AC418" s="843"/>
      <c r="AD418" s="843"/>
      <c r="AE418" s="843"/>
      <c r="AF418" s="843"/>
      <c r="AG418" s="843"/>
      <c r="AH418" s="843"/>
      <c r="AI418" s="843"/>
      <c r="AJ418" s="843"/>
      <c r="AK418" s="843"/>
      <c r="AL418" s="843"/>
    </row>
    <row r="419" spans="1:38" ht="15.75" customHeight="1">
      <c r="A419" s="843"/>
      <c r="B419" s="844"/>
      <c r="C419" s="845"/>
      <c r="D419" s="843"/>
      <c r="E419" s="843"/>
      <c r="F419" s="843"/>
      <c r="G419" s="843"/>
      <c r="H419" s="846"/>
      <c r="I419" s="846"/>
      <c r="J419" s="846"/>
      <c r="K419" s="847"/>
      <c r="L419" s="848"/>
      <c r="M419" s="843"/>
      <c r="N419" s="843"/>
      <c r="O419" s="843"/>
      <c r="P419" s="843"/>
      <c r="Q419" s="843"/>
      <c r="R419" s="843"/>
      <c r="S419" s="843"/>
      <c r="T419" s="843"/>
      <c r="U419" s="843"/>
      <c r="V419" s="843"/>
      <c r="W419" s="843"/>
      <c r="X419" s="843"/>
      <c r="Y419" s="843"/>
      <c r="Z419" s="1060"/>
      <c r="AA419" s="1060"/>
      <c r="AB419" s="843"/>
      <c r="AC419" s="843"/>
      <c r="AD419" s="843"/>
      <c r="AE419" s="843"/>
      <c r="AF419" s="843"/>
      <c r="AG419" s="843"/>
      <c r="AH419" s="843"/>
      <c r="AI419" s="843"/>
      <c r="AJ419" s="843"/>
      <c r="AK419" s="843"/>
      <c r="AL419" s="843"/>
    </row>
    <row r="420" spans="1:38" ht="15.75" customHeight="1">
      <c r="A420" s="843"/>
      <c r="B420" s="844"/>
      <c r="C420" s="845"/>
      <c r="D420" s="843"/>
      <c r="E420" s="843"/>
      <c r="F420" s="843"/>
      <c r="G420" s="843"/>
      <c r="H420" s="846"/>
      <c r="I420" s="846"/>
      <c r="J420" s="846"/>
      <c r="K420" s="847"/>
      <c r="L420" s="848"/>
      <c r="M420" s="843"/>
      <c r="N420" s="843"/>
      <c r="O420" s="843"/>
      <c r="P420" s="843"/>
      <c r="Q420" s="843"/>
      <c r="R420" s="843"/>
      <c r="S420" s="843"/>
      <c r="T420" s="843"/>
      <c r="U420" s="843"/>
      <c r="V420" s="843"/>
      <c r="W420" s="843"/>
      <c r="X420" s="843"/>
      <c r="Y420" s="843"/>
      <c r="Z420" s="1060"/>
      <c r="AA420" s="1060"/>
      <c r="AB420" s="843"/>
      <c r="AC420" s="843"/>
      <c r="AD420" s="843"/>
      <c r="AE420" s="843"/>
      <c r="AF420" s="843"/>
      <c r="AG420" s="843"/>
      <c r="AH420" s="843"/>
      <c r="AI420" s="843"/>
      <c r="AJ420" s="843"/>
      <c r="AK420" s="843"/>
      <c r="AL420" s="843"/>
    </row>
    <row r="421" spans="1:38" ht="15.75" customHeight="1">
      <c r="A421" s="843"/>
      <c r="B421" s="844"/>
      <c r="C421" s="845"/>
      <c r="D421" s="843"/>
      <c r="E421" s="843"/>
      <c r="F421" s="843"/>
      <c r="G421" s="843"/>
      <c r="H421" s="846"/>
      <c r="I421" s="846"/>
      <c r="J421" s="846"/>
      <c r="K421" s="847"/>
      <c r="L421" s="848"/>
      <c r="M421" s="843"/>
      <c r="N421" s="843"/>
      <c r="O421" s="843"/>
      <c r="P421" s="843"/>
      <c r="Q421" s="843"/>
      <c r="R421" s="843"/>
      <c r="S421" s="843"/>
      <c r="T421" s="843"/>
      <c r="U421" s="843"/>
      <c r="V421" s="843"/>
      <c r="W421" s="843"/>
      <c r="X421" s="843"/>
      <c r="Y421" s="843"/>
      <c r="Z421" s="1060"/>
      <c r="AA421" s="1060"/>
      <c r="AB421" s="843"/>
      <c r="AC421" s="843"/>
      <c r="AD421" s="843"/>
      <c r="AE421" s="843"/>
      <c r="AF421" s="843"/>
      <c r="AG421" s="843"/>
      <c r="AH421" s="843"/>
      <c r="AI421" s="843"/>
      <c r="AJ421" s="843"/>
      <c r="AK421" s="843"/>
      <c r="AL421" s="843"/>
    </row>
    <row r="422" spans="1:38" ht="15.75" customHeight="1">
      <c r="A422" s="843"/>
      <c r="B422" s="844"/>
      <c r="C422" s="845"/>
      <c r="D422" s="843"/>
      <c r="E422" s="843"/>
      <c r="F422" s="843"/>
      <c r="G422" s="843"/>
      <c r="H422" s="846"/>
      <c r="I422" s="846"/>
      <c r="J422" s="846"/>
      <c r="K422" s="847"/>
      <c r="L422" s="848"/>
      <c r="M422" s="843"/>
      <c r="N422" s="843"/>
      <c r="O422" s="843"/>
      <c r="P422" s="843"/>
      <c r="Q422" s="843"/>
      <c r="R422" s="843"/>
      <c r="S422" s="843"/>
      <c r="T422" s="843"/>
      <c r="U422" s="843"/>
      <c r="V422" s="843"/>
      <c r="W422" s="843"/>
      <c r="X422" s="843"/>
      <c r="Y422" s="843"/>
      <c r="Z422" s="1060"/>
      <c r="AA422" s="1060"/>
      <c r="AB422" s="843"/>
      <c r="AC422" s="843"/>
      <c r="AD422" s="843"/>
      <c r="AE422" s="843"/>
      <c r="AF422" s="843"/>
      <c r="AG422" s="843"/>
      <c r="AH422" s="843"/>
      <c r="AI422" s="843"/>
      <c r="AJ422" s="843"/>
      <c r="AK422" s="843"/>
      <c r="AL422" s="843"/>
    </row>
    <row r="423" spans="1:38" ht="15.75" customHeight="1">
      <c r="A423" s="843"/>
      <c r="B423" s="844"/>
      <c r="C423" s="845"/>
      <c r="D423" s="843"/>
      <c r="E423" s="843"/>
      <c r="F423" s="843"/>
      <c r="G423" s="843"/>
      <c r="H423" s="846"/>
      <c r="I423" s="846"/>
      <c r="J423" s="846"/>
      <c r="K423" s="847"/>
      <c r="L423" s="848"/>
      <c r="M423" s="843"/>
      <c r="N423" s="843"/>
      <c r="O423" s="843"/>
      <c r="P423" s="843"/>
      <c r="Q423" s="843"/>
      <c r="R423" s="843"/>
      <c r="S423" s="843"/>
      <c r="T423" s="843"/>
      <c r="U423" s="843"/>
      <c r="V423" s="843"/>
      <c r="W423" s="843"/>
      <c r="X423" s="843"/>
      <c r="Y423" s="843"/>
      <c r="Z423" s="1060"/>
      <c r="AA423" s="1060"/>
      <c r="AB423" s="843"/>
      <c r="AC423" s="843"/>
      <c r="AD423" s="843"/>
      <c r="AE423" s="843"/>
      <c r="AF423" s="843"/>
      <c r="AG423" s="843"/>
      <c r="AH423" s="843"/>
      <c r="AI423" s="843"/>
      <c r="AJ423" s="843"/>
      <c r="AK423" s="843"/>
      <c r="AL423" s="843"/>
    </row>
    <row r="424" spans="1:38" ht="15.75" customHeight="1">
      <c r="A424" s="843"/>
      <c r="B424" s="844"/>
      <c r="C424" s="845"/>
      <c r="D424" s="843"/>
      <c r="E424" s="843"/>
      <c r="F424" s="843"/>
      <c r="G424" s="843"/>
      <c r="H424" s="846"/>
      <c r="I424" s="846"/>
      <c r="J424" s="846"/>
      <c r="K424" s="847"/>
      <c r="L424" s="848"/>
      <c r="M424" s="843"/>
      <c r="N424" s="843"/>
      <c r="O424" s="843"/>
      <c r="P424" s="843"/>
      <c r="Q424" s="843"/>
      <c r="R424" s="843"/>
      <c r="S424" s="843"/>
      <c r="T424" s="843"/>
      <c r="U424" s="843"/>
      <c r="V424" s="843"/>
      <c r="W424" s="843"/>
      <c r="X424" s="843"/>
      <c r="Y424" s="843"/>
      <c r="Z424" s="1060"/>
      <c r="AA424" s="1060"/>
      <c r="AB424" s="843"/>
      <c r="AC424" s="843"/>
      <c r="AD424" s="843"/>
      <c r="AE424" s="843"/>
      <c r="AF424" s="843"/>
      <c r="AG424" s="843"/>
      <c r="AH424" s="843"/>
      <c r="AI424" s="843"/>
      <c r="AJ424" s="843"/>
      <c r="AK424" s="843"/>
      <c r="AL424" s="843"/>
    </row>
    <row r="425" spans="1:38" ht="15.75" customHeight="1">
      <c r="A425" s="843"/>
      <c r="B425" s="844"/>
      <c r="C425" s="845"/>
      <c r="D425" s="843"/>
      <c r="E425" s="843"/>
      <c r="F425" s="843"/>
      <c r="G425" s="843"/>
      <c r="H425" s="846"/>
      <c r="I425" s="846"/>
      <c r="J425" s="846"/>
      <c r="K425" s="847"/>
      <c r="L425" s="848"/>
      <c r="M425" s="843"/>
      <c r="N425" s="843"/>
      <c r="O425" s="843"/>
      <c r="P425" s="843"/>
      <c r="Q425" s="843"/>
      <c r="R425" s="843"/>
      <c r="S425" s="843"/>
      <c r="T425" s="843"/>
      <c r="U425" s="843"/>
      <c r="V425" s="843"/>
      <c r="W425" s="843"/>
      <c r="X425" s="843"/>
      <c r="Y425" s="843"/>
      <c r="Z425" s="1060"/>
      <c r="AA425" s="1060"/>
      <c r="AB425" s="843"/>
      <c r="AC425" s="843"/>
      <c r="AD425" s="843"/>
      <c r="AE425" s="843"/>
      <c r="AF425" s="843"/>
      <c r="AG425" s="843"/>
      <c r="AH425" s="843"/>
      <c r="AI425" s="843"/>
      <c r="AJ425" s="843"/>
      <c r="AK425" s="843"/>
      <c r="AL425" s="843"/>
    </row>
    <row r="426" spans="1:38" ht="15.75" customHeight="1">
      <c r="A426" s="843"/>
      <c r="B426" s="844"/>
      <c r="C426" s="845"/>
      <c r="D426" s="843"/>
      <c r="E426" s="843"/>
      <c r="F426" s="843"/>
      <c r="G426" s="843"/>
      <c r="H426" s="846"/>
      <c r="I426" s="846"/>
      <c r="J426" s="846"/>
      <c r="K426" s="847"/>
      <c r="L426" s="848"/>
      <c r="M426" s="843"/>
      <c r="N426" s="843"/>
      <c r="O426" s="843"/>
      <c r="P426" s="843"/>
      <c r="Q426" s="843"/>
      <c r="R426" s="843"/>
      <c r="S426" s="843"/>
      <c r="T426" s="843"/>
      <c r="U426" s="843"/>
      <c r="V426" s="843"/>
      <c r="W426" s="843"/>
      <c r="X426" s="843"/>
      <c r="Y426" s="843"/>
      <c r="Z426" s="1060"/>
      <c r="AA426" s="1060"/>
      <c r="AB426" s="843"/>
      <c r="AC426" s="843"/>
      <c r="AD426" s="843"/>
      <c r="AE426" s="843"/>
      <c r="AF426" s="843"/>
      <c r="AG426" s="843"/>
      <c r="AH426" s="843"/>
      <c r="AI426" s="843"/>
      <c r="AJ426" s="843"/>
      <c r="AK426" s="843"/>
      <c r="AL426" s="843"/>
    </row>
    <row r="427" spans="1:38" ht="15.75" customHeight="1">
      <c r="A427" s="843"/>
      <c r="B427" s="844"/>
      <c r="C427" s="845"/>
      <c r="D427" s="843"/>
      <c r="E427" s="843"/>
      <c r="F427" s="843"/>
      <c r="G427" s="843"/>
      <c r="H427" s="846"/>
      <c r="I427" s="846"/>
      <c r="J427" s="846"/>
      <c r="K427" s="847"/>
      <c r="L427" s="848"/>
      <c r="M427" s="843"/>
      <c r="N427" s="843"/>
      <c r="O427" s="843"/>
      <c r="P427" s="843"/>
      <c r="Q427" s="843"/>
      <c r="R427" s="843"/>
      <c r="S427" s="843"/>
      <c r="T427" s="843"/>
      <c r="U427" s="843"/>
      <c r="V427" s="843"/>
      <c r="W427" s="843"/>
      <c r="X427" s="843"/>
      <c r="Y427" s="843"/>
      <c r="Z427" s="1060"/>
      <c r="AA427" s="1060"/>
      <c r="AB427" s="843"/>
      <c r="AC427" s="843"/>
      <c r="AD427" s="843"/>
      <c r="AE427" s="843"/>
      <c r="AF427" s="843"/>
      <c r="AG427" s="843"/>
      <c r="AH427" s="843"/>
      <c r="AI427" s="843"/>
      <c r="AJ427" s="843"/>
      <c r="AK427" s="843"/>
      <c r="AL427" s="843"/>
    </row>
    <row r="428" spans="1:38" ht="15.75" customHeight="1">
      <c r="A428" s="843"/>
      <c r="B428" s="844"/>
      <c r="C428" s="845"/>
      <c r="D428" s="843"/>
      <c r="E428" s="843"/>
      <c r="F428" s="843"/>
      <c r="G428" s="843"/>
      <c r="H428" s="846"/>
      <c r="I428" s="846"/>
      <c r="J428" s="846"/>
      <c r="K428" s="847"/>
      <c r="L428" s="848"/>
      <c r="M428" s="843"/>
      <c r="N428" s="843"/>
      <c r="O428" s="843"/>
      <c r="P428" s="843"/>
      <c r="Q428" s="843"/>
      <c r="R428" s="843"/>
      <c r="S428" s="843"/>
      <c r="T428" s="843"/>
      <c r="U428" s="843"/>
      <c r="V428" s="843"/>
      <c r="W428" s="843"/>
      <c r="X428" s="843"/>
      <c r="Y428" s="843"/>
      <c r="Z428" s="1060"/>
      <c r="AA428" s="1060"/>
      <c r="AB428" s="843"/>
      <c r="AC428" s="843"/>
      <c r="AD428" s="843"/>
      <c r="AE428" s="843"/>
      <c r="AF428" s="843"/>
      <c r="AG428" s="843"/>
      <c r="AH428" s="843"/>
      <c r="AI428" s="843"/>
      <c r="AJ428" s="843"/>
      <c r="AK428" s="843"/>
      <c r="AL428" s="843"/>
    </row>
    <row r="429" spans="1:38" ht="15.75" customHeight="1">
      <c r="A429" s="843"/>
      <c r="B429" s="844"/>
      <c r="C429" s="845"/>
      <c r="D429" s="843"/>
      <c r="E429" s="843"/>
      <c r="F429" s="843"/>
      <c r="G429" s="843"/>
      <c r="H429" s="846"/>
      <c r="I429" s="846"/>
      <c r="J429" s="846"/>
      <c r="K429" s="847"/>
      <c r="L429" s="848"/>
      <c r="M429" s="843"/>
      <c r="N429" s="843"/>
      <c r="O429" s="843"/>
      <c r="P429" s="843"/>
      <c r="Q429" s="843"/>
      <c r="R429" s="843"/>
      <c r="S429" s="843"/>
      <c r="T429" s="843"/>
      <c r="U429" s="843"/>
      <c r="V429" s="843"/>
      <c r="W429" s="843"/>
      <c r="X429" s="843"/>
      <c r="Y429" s="843"/>
      <c r="Z429" s="1060"/>
      <c r="AA429" s="1060"/>
      <c r="AB429" s="843"/>
      <c r="AC429" s="843"/>
      <c r="AD429" s="843"/>
      <c r="AE429" s="843"/>
      <c r="AF429" s="843"/>
      <c r="AG429" s="843"/>
      <c r="AH429" s="843"/>
      <c r="AI429" s="843"/>
      <c r="AJ429" s="843"/>
      <c r="AK429" s="843"/>
      <c r="AL429" s="843"/>
    </row>
    <row r="430" spans="1:38" ht="15.75" customHeight="1">
      <c r="A430" s="843"/>
      <c r="B430" s="844"/>
      <c r="C430" s="845"/>
      <c r="D430" s="843"/>
      <c r="E430" s="843"/>
      <c r="F430" s="843"/>
      <c r="G430" s="843"/>
      <c r="H430" s="846"/>
      <c r="I430" s="846"/>
      <c r="J430" s="846"/>
      <c r="K430" s="847"/>
      <c r="L430" s="848"/>
      <c r="M430" s="843"/>
      <c r="N430" s="843"/>
      <c r="O430" s="843"/>
      <c r="P430" s="843"/>
      <c r="Q430" s="843"/>
      <c r="R430" s="843"/>
      <c r="S430" s="843"/>
      <c r="T430" s="843"/>
      <c r="U430" s="843"/>
      <c r="V430" s="843"/>
      <c r="W430" s="843"/>
      <c r="X430" s="843"/>
      <c r="Y430" s="843"/>
      <c r="Z430" s="1060"/>
      <c r="AA430" s="1060"/>
      <c r="AB430" s="843"/>
      <c r="AC430" s="843"/>
      <c r="AD430" s="843"/>
      <c r="AE430" s="843"/>
      <c r="AF430" s="843"/>
      <c r="AG430" s="843"/>
      <c r="AH430" s="843"/>
      <c r="AI430" s="843"/>
      <c r="AJ430" s="843"/>
      <c r="AK430" s="843"/>
      <c r="AL430" s="843"/>
    </row>
    <row r="431" spans="1:38" ht="15.75" customHeight="1">
      <c r="A431" s="843"/>
      <c r="B431" s="844"/>
      <c r="C431" s="845"/>
      <c r="D431" s="843"/>
      <c r="E431" s="843"/>
      <c r="F431" s="843"/>
      <c r="G431" s="843"/>
      <c r="H431" s="846"/>
      <c r="I431" s="846"/>
      <c r="J431" s="846"/>
      <c r="K431" s="847"/>
      <c r="L431" s="848"/>
      <c r="M431" s="843"/>
      <c r="N431" s="843"/>
      <c r="O431" s="843"/>
      <c r="P431" s="843"/>
      <c r="Q431" s="843"/>
      <c r="R431" s="843"/>
      <c r="S431" s="843"/>
      <c r="T431" s="843"/>
      <c r="U431" s="843"/>
      <c r="V431" s="843"/>
      <c r="W431" s="843"/>
      <c r="X431" s="843"/>
      <c r="Y431" s="843"/>
      <c r="Z431" s="1060"/>
      <c r="AA431" s="1060"/>
      <c r="AB431" s="843"/>
      <c r="AC431" s="843"/>
      <c r="AD431" s="843"/>
      <c r="AE431" s="843"/>
      <c r="AF431" s="843"/>
      <c r="AG431" s="843"/>
      <c r="AH431" s="843"/>
      <c r="AI431" s="843"/>
      <c r="AJ431" s="843"/>
      <c r="AK431" s="843"/>
      <c r="AL431" s="843"/>
    </row>
    <row r="432" spans="1:38" ht="15.75" customHeight="1">
      <c r="A432" s="843"/>
      <c r="B432" s="844"/>
      <c r="C432" s="845"/>
      <c r="D432" s="843"/>
      <c r="E432" s="843"/>
      <c r="F432" s="843"/>
      <c r="G432" s="843"/>
      <c r="H432" s="846"/>
      <c r="I432" s="846"/>
      <c r="J432" s="846"/>
      <c r="K432" s="847"/>
      <c r="L432" s="848"/>
      <c r="M432" s="843"/>
      <c r="N432" s="843"/>
      <c r="O432" s="843"/>
      <c r="P432" s="843"/>
      <c r="Q432" s="843"/>
      <c r="R432" s="843"/>
      <c r="S432" s="843"/>
      <c r="T432" s="843"/>
      <c r="U432" s="843"/>
      <c r="V432" s="843"/>
      <c r="W432" s="843"/>
      <c r="X432" s="843"/>
      <c r="Y432" s="843"/>
      <c r="Z432" s="1060"/>
      <c r="AA432" s="1060"/>
      <c r="AB432" s="843"/>
      <c r="AC432" s="843"/>
      <c r="AD432" s="843"/>
      <c r="AE432" s="843"/>
      <c r="AF432" s="843"/>
      <c r="AG432" s="843"/>
      <c r="AH432" s="843"/>
      <c r="AI432" s="843"/>
      <c r="AJ432" s="843"/>
      <c r="AK432" s="843"/>
      <c r="AL432" s="843"/>
    </row>
    <row r="433" spans="1:38" ht="15.75" customHeight="1">
      <c r="A433" s="843"/>
      <c r="B433" s="844"/>
      <c r="C433" s="845"/>
      <c r="D433" s="843"/>
      <c r="E433" s="843"/>
      <c r="F433" s="843"/>
      <c r="G433" s="843"/>
      <c r="H433" s="846"/>
      <c r="I433" s="846"/>
      <c r="J433" s="846"/>
      <c r="K433" s="847"/>
      <c r="L433" s="848"/>
      <c r="M433" s="843"/>
      <c r="N433" s="843"/>
      <c r="O433" s="843"/>
      <c r="P433" s="843"/>
      <c r="Q433" s="843"/>
      <c r="R433" s="843"/>
      <c r="S433" s="843"/>
      <c r="T433" s="843"/>
      <c r="U433" s="843"/>
      <c r="V433" s="843"/>
      <c r="W433" s="843"/>
      <c r="X433" s="843"/>
      <c r="Y433" s="843"/>
      <c r="Z433" s="1060"/>
      <c r="AA433" s="1060"/>
      <c r="AB433" s="843"/>
      <c r="AC433" s="843"/>
      <c r="AD433" s="843"/>
      <c r="AE433" s="843"/>
      <c r="AF433" s="843"/>
      <c r="AG433" s="843"/>
      <c r="AH433" s="843"/>
      <c r="AI433" s="843"/>
      <c r="AJ433" s="843"/>
      <c r="AK433" s="843"/>
      <c r="AL433" s="843"/>
    </row>
    <row r="434" spans="1:38" ht="15.75" customHeight="1">
      <c r="A434" s="843"/>
      <c r="B434" s="844"/>
      <c r="C434" s="845"/>
      <c r="D434" s="843"/>
      <c r="E434" s="843"/>
      <c r="F434" s="843"/>
      <c r="G434" s="843"/>
      <c r="H434" s="846"/>
      <c r="I434" s="846"/>
      <c r="J434" s="846"/>
      <c r="K434" s="847"/>
      <c r="L434" s="848"/>
      <c r="M434" s="843"/>
      <c r="N434" s="843"/>
      <c r="O434" s="843"/>
      <c r="P434" s="843"/>
      <c r="Q434" s="843"/>
      <c r="R434" s="843"/>
      <c r="S434" s="843"/>
      <c r="T434" s="843"/>
      <c r="U434" s="843"/>
      <c r="V434" s="843"/>
      <c r="W434" s="843"/>
      <c r="X434" s="843"/>
      <c r="Y434" s="843"/>
      <c r="Z434" s="1060"/>
      <c r="AA434" s="1060"/>
      <c r="AB434" s="843"/>
      <c r="AC434" s="843"/>
      <c r="AD434" s="843"/>
      <c r="AE434" s="843"/>
      <c r="AF434" s="843"/>
      <c r="AG434" s="843"/>
      <c r="AH434" s="843"/>
      <c r="AI434" s="843"/>
      <c r="AJ434" s="843"/>
      <c r="AK434" s="843"/>
      <c r="AL434" s="843"/>
    </row>
    <row r="435" spans="1:38" ht="15.75" customHeight="1">
      <c r="A435" s="843"/>
      <c r="B435" s="844"/>
      <c r="C435" s="845"/>
      <c r="D435" s="843"/>
      <c r="E435" s="843"/>
      <c r="F435" s="843"/>
      <c r="G435" s="843"/>
      <c r="H435" s="846"/>
      <c r="I435" s="846"/>
      <c r="J435" s="846"/>
      <c r="K435" s="847"/>
      <c r="L435" s="848"/>
      <c r="M435" s="843"/>
      <c r="N435" s="843"/>
      <c r="O435" s="843"/>
      <c r="P435" s="843"/>
      <c r="Q435" s="843"/>
      <c r="R435" s="843"/>
      <c r="S435" s="843"/>
      <c r="T435" s="843"/>
      <c r="U435" s="843"/>
      <c r="V435" s="843"/>
      <c r="W435" s="843"/>
      <c r="X435" s="843"/>
      <c r="Y435" s="843"/>
      <c r="Z435" s="1060"/>
      <c r="AA435" s="1060"/>
      <c r="AB435" s="843"/>
      <c r="AC435" s="843"/>
      <c r="AD435" s="843"/>
      <c r="AE435" s="843"/>
      <c r="AF435" s="843"/>
      <c r="AG435" s="843"/>
      <c r="AH435" s="843"/>
      <c r="AI435" s="843"/>
      <c r="AJ435" s="843"/>
      <c r="AK435" s="843"/>
      <c r="AL435" s="843"/>
    </row>
    <row r="436" spans="1:38" ht="15.75" customHeight="1">
      <c r="A436" s="843"/>
      <c r="B436" s="844"/>
      <c r="C436" s="845"/>
      <c r="D436" s="843"/>
      <c r="E436" s="843"/>
      <c r="F436" s="843"/>
      <c r="G436" s="843"/>
      <c r="H436" s="846"/>
      <c r="I436" s="846"/>
      <c r="J436" s="846"/>
      <c r="K436" s="847"/>
      <c r="L436" s="848"/>
      <c r="M436" s="843"/>
      <c r="N436" s="843"/>
      <c r="O436" s="843"/>
      <c r="P436" s="843"/>
      <c r="Q436" s="843"/>
      <c r="R436" s="843"/>
      <c r="S436" s="843"/>
      <c r="T436" s="843"/>
      <c r="U436" s="843"/>
      <c r="V436" s="843"/>
      <c r="W436" s="843"/>
      <c r="X436" s="843"/>
      <c r="Y436" s="843"/>
      <c r="Z436" s="1060"/>
      <c r="AA436" s="1060"/>
      <c r="AB436" s="843"/>
      <c r="AC436" s="843"/>
      <c r="AD436" s="843"/>
      <c r="AE436" s="843"/>
      <c r="AF436" s="843"/>
      <c r="AG436" s="843"/>
      <c r="AH436" s="843"/>
      <c r="AI436" s="843"/>
      <c r="AJ436" s="843"/>
      <c r="AK436" s="843"/>
      <c r="AL436" s="843"/>
    </row>
    <row r="437" spans="1:38" ht="15.75" customHeight="1">
      <c r="A437" s="843"/>
      <c r="B437" s="844"/>
      <c r="C437" s="845"/>
      <c r="D437" s="843"/>
      <c r="E437" s="843"/>
      <c r="F437" s="843"/>
      <c r="G437" s="843"/>
      <c r="H437" s="846"/>
      <c r="I437" s="846"/>
      <c r="J437" s="846"/>
      <c r="K437" s="847"/>
      <c r="L437" s="848"/>
      <c r="M437" s="843"/>
      <c r="N437" s="843"/>
      <c r="O437" s="843"/>
      <c r="P437" s="843"/>
      <c r="Q437" s="843"/>
      <c r="R437" s="843"/>
      <c r="S437" s="843"/>
      <c r="T437" s="843"/>
      <c r="U437" s="843"/>
      <c r="V437" s="843"/>
      <c r="W437" s="843"/>
      <c r="X437" s="843"/>
      <c r="Y437" s="843"/>
      <c r="Z437" s="1060"/>
      <c r="AA437" s="1060"/>
      <c r="AB437" s="843"/>
      <c r="AC437" s="843"/>
      <c r="AD437" s="843"/>
      <c r="AE437" s="843"/>
      <c r="AF437" s="843"/>
      <c r="AG437" s="843"/>
      <c r="AH437" s="843"/>
      <c r="AI437" s="843"/>
      <c r="AJ437" s="843"/>
      <c r="AK437" s="843"/>
      <c r="AL437" s="843"/>
    </row>
    <row r="438" spans="1:38" ht="15.75" customHeight="1">
      <c r="A438" s="843"/>
      <c r="B438" s="844"/>
      <c r="C438" s="845"/>
      <c r="D438" s="843"/>
      <c r="E438" s="843"/>
      <c r="F438" s="843"/>
      <c r="G438" s="843"/>
      <c r="H438" s="846"/>
      <c r="I438" s="846"/>
      <c r="J438" s="846"/>
      <c r="K438" s="847"/>
      <c r="L438" s="848"/>
      <c r="M438" s="843"/>
      <c r="N438" s="843"/>
      <c r="O438" s="843"/>
      <c r="P438" s="843"/>
      <c r="Q438" s="843"/>
      <c r="R438" s="843"/>
      <c r="S438" s="843"/>
      <c r="T438" s="843"/>
      <c r="U438" s="843"/>
      <c r="V438" s="843"/>
      <c r="W438" s="843"/>
      <c r="X438" s="843"/>
      <c r="Y438" s="843"/>
      <c r="Z438" s="1060"/>
      <c r="AA438" s="1060"/>
      <c r="AB438" s="843"/>
      <c r="AC438" s="843"/>
      <c r="AD438" s="843"/>
      <c r="AE438" s="843"/>
      <c r="AF438" s="843"/>
      <c r="AG438" s="843"/>
      <c r="AH438" s="843"/>
      <c r="AI438" s="843"/>
      <c r="AJ438" s="843"/>
      <c r="AK438" s="843"/>
      <c r="AL438" s="843"/>
    </row>
    <row r="439" spans="1:38" ht="15.75" customHeight="1">
      <c r="A439" s="843"/>
      <c r="B439" s="844"/>
      <c r="C439" s="845"/>
      <c r="D439" s="843"/>
      <c r="E439" s="843"/>
      <c r="F439" s="843"/>
      <c r="G439" s="843"/>
      <c r="H439" s="846"/>
      <c r="I439" s="846"/>
      <c r="J439" s="846"/>
      <c r="K439" s="847"/>
      <c r="L439" s="848"/>
      <c r="M439" s="843"/>
      <c r="N439" s="843"/>
      <c r="O439" s="843"/>
      <c r="P439" s="843"/>
      <c r="Q439" s="843"/>
      <c r="R439" s="843"/>
      <c r="S439" s="843"/>
      <c r="T439" s="843"/>
      <c r="U439" s="843"/>
      <c r="V439" s="843"/>
      <c r="W439" s="843"/>
      <c r="X439" s="843"/>
      <c r="Y439" s="843"/>
      <c r="Z439" s="1060"/>
      <c r="AA439" s="1060"/>
      <c r="AB439" s="843"/>
      <c r="AC439" s="843"/>
      <c r="AD439" s="843"/>
      <c r="AE439" s="843"/>
      <c r="AF439" s="843"/>
      <c r="AG439" s="843"/>
      <c r="AH439" s="843"/>
      <c r="AI439" s="843"/>
      <c r="AJ439" s="843"/>
      <c r="AK439" s="843"/>
      <c r="AL439" s="843"/>
    </row>
    <row r="440" spans="1:38" ht="15.75" customHeight="1">
      <c r="A440" s="843"/>
      <c r="B440" s="844"/>
      <c r="C440" s="845"/>
      <c r="D440" s="843"/>
      <c r="E440" s="843"/>
      <c r="F440" s="843"/>
      <c r="G440" s="843"/>
      <c r="H440" s="846"/>
      <c r="I440" s="846"/>
      <c r="J440" s="846"/>
      <c r="K440" s="847"/>
      <c r="L440" s="848"/>
      <c r="M440" s="843"/>
      <c r="N440" s="843"/>
      <c r="O440" s="843"/>
      <c r="P440" s="843"/>
      <c r="Q440" s="843"/>
      <c r="R440" s="843"/>
      <c r="S440" s="843"/>
      <c r="T440" s="843"/>
      <c r="U440" s="843"/>
      <c r="V440" s="843"/>
      <c r="W440" s="843"/>
      <c r="X440" s="843"/>
      <c r="Y440" s="843"/>
      <c r="Z440" s="1060"/>
      <c r="AA440" s="1060"/>
      <c r="AB440" s="843"/>
      <c r="AC440" s="843"/>
      <c r="AD440" s="843"/>
      <c r="AE440" s="843"/>
      <c r="AF440" s="843"/>
      <c r="AG440" s="843"/>
      <c r="AH440" s="843"/>
      <c r="AI440" s="843"/>
      <c r="AJ440" s="843"/>
      <c r="AK440" s="843"/>
      <c r="AL440" s="843"/>
    </row>
    <row r="441" spans="1:38" ht="15.75" customHeight="1">
      <c r="A441" s="843"/>
      <c r="B441" s="844"/>
      <c r="C441" s="845"/>
      <c r="D441" s="843"/>
      <c r="E441" s="843"/>
      <c r="F441" s="843"/>
      <c r="G441" s="843"/>
      <c r="H441" s="846"/>
      <c r="I441" s="846"/>
      <c r="J441" s="846"/>
      <c r="K441" s="847"/>
      <c r="L441" s="848"/>
      <c r="M441" s="843"/>
      <c r="N441" s="843"/>
      <c r="O441" s="843"/>
      <c r="P441" s="843"/>
      <c r="Q441" s="843"/>
      <c r="R441" s="843"/>
      <c r="S441" s="843"/>
      <c r="T441" s="843"/>
      <c r="U441" s="843"/>
      <c r="V441" s="843"/>
      <c r="W441" s="843"/>
      <c r="X441" s="843"/>
      <c r="Y441" s="843"/>
      <c r="Z441" s="1060"/>
      <c r="AA441" s="1060"/>
      <c r="AB441" s="843"/>
      <c r="AC441" s="843"/>
      <c r="AD441" s="843"/>
      <c r="AE441" s="843"/>
      <c r="AF441" s="843"/>
      <c r="AG441" s="843"/>
      <c r="AH441" s="843"/>
      <c r="AI441" s="843"/>
      <c r="AJ441" s="843"/>
      <c r="AK441" s="843"/>
      <c r="AL441" s="843"/>
    </row>
    <row r="442" spans="1:38" ht="15.75" customHeight="1">
      <c r="A442" s="843"/>
      <c r="B442" s="844"/>
      <c r="C442" s="845"/>
      <c r="D442" s="843"/>
      <c r="E442" s="843"/>
      <c r="F442" s="843"/>
      <c r="G442" s="843"/>
      <c r="H442" s="846"/>
      <c r="I442" s="846"/>
      <c r="J442" s="846"/>
      <c r="K442" s="847"/>
      <c r="L442" s="848"/>
      <c r="M442" s="843"/>
      <c r="N442" s="843"/>
      <c r="O442" s="843"/>
      <c r="P442" s="843"/>
      <c r="Q442" s="843"/>
      <c r="R442" s="843"/>
      <c r="S442" s="843"/>
      <c r="T442" s="843"/>
      <c r="U442" s="843"/>
      <c r="V442" s="843"/>
      <c r="W442" s="843"/>
      <c r="X442" s="843"/>
      <c r="Y442" s="843"/>
      <c r="Z442" s="1060"/>
      <c r="AA442" s="1060"/>
      <c r="AB442" s="843"/>
      <c r="AC442" s="843"/>
      <c r="AD442" s="843"/>
      <c r="AE442" s="843"/>
      <c r="AF442" s="843"/>
      <c r="AG442" s="843"/>
      <c r="AH442" s="843"/>
      <c r="AI442" s="843"/>
      <c r="AJ442" s="843"/>
      <c r="AK442" s="843"/>
      <c r="AL442" s="843"/>
    </row>
    <row r="443" spans="1:38" ht="15.75" customHeight="1">
      <c r="A443" s="843"/>
      <c r="B443" s="844"/>
      <c r="C443" s="845"/>
      <c r="D443" s="843"/>
      <c r="E443" s="843"/>
      <c r="F443" s="843"/>
      <c r="G443" s="843"/>
      <c r="H443" s="846"/>
      <c r="I443" s="846"/>
      <c r="J443" s="846"/>
      <c r="K443" s="847"/>
      <c r="L443" s="848"/>
      <c r="M443" s="843"/>
      <c r="N443" s="843"/>
      <c r="O443" s="843"/>
      <c r="P443" s="843"/>
      <c r="Q443" s="843"/>
      <c r="R443" s="843"/>
      <c r="S443" s="843"/>
      <c r="T443" s="843"/>
      <c r="U443" s="843"/>
      <c r="V443" s="843"/>
      <c r="W443" s="843"/>
      <c r="X443" s="843"/>
      <c r="Y443" s="843"/>
      <c r="Z443" s="1060"/>
      <c r="AA443" s="1060"/>
      <c r="AB443" s="843"/>
      <c r="AC443" s="843"/>
      <c r="AD443" s="843"/>
      <c r="AE443" s="843"/>
      <c r="AF443" s="843"/>
      <c r="AG443" s="843"/>
      <c r="AH443" s="843"/>
      <c r="AI443" s="843"/>
      <c r="AJ443" s="843"/>
      <c r="AK443" s="843"/>
      <c r="AL443" s="843"/>
    </row>
    <row r="444" spans="1:38" ht="15.75" customHeight="1">
      <c r="A444" s="843"/>
      <c r="B444" s="844"/>
      <c r="C444" s="845"/>
      <c r="D444" s="843"/>
      <c r="E444" s="843"/>
      <c r="F444" s="843"/>
      <c r="G444" s="843"/>
      <c r="H444" s="846"/>
      <c r="I444" s="846"/>
      <c r="J444" s="846"/>
      <c r="K444" s="847"/>
      <c r="L444" s="848"/>
      <c r="M444" s="843"/>
      <c r="N444" s="843"/>
      <c r="O444" s="843"/>
      <c r="P444" s="843"/>
      <c r="Q444" s="843"/>
      <c r="R444" s="843"/>
      <c r="S444" s="843"/>
      <c r="T444" s="843"/>
      <c r="U444" s="843"/>
      <c r="V444" s="843"/>
      <c r="W444" s="843"/>
      <c r="X444" s="843"/>
      <c r="Y444" s="843"/>
      <c r="Z444" s="1060"/>
      <c r="AA444" s="1060"/>
      <c r="AB444" s="843"/>
      <c r="AC444" s="843"/>
      <c r="AD444" s="843"/>
      <c r="AE444" s="843"/>
      <c r="AF444" s="843"/>
      <c r="AG444" s="843"/>
      <c r="AH444" s="843"/>
      <c r="AI444" s="843"/>
      <c r="AJ444" s="843"/>
      <c r="AK444" s="843"/>
      <c r="AL444" s="843"/>
    </row>
    <row r="445" spans="1:38" ht="15.75" customHeight="1">
      <c r="A445" s="843"/>
      <c r="B445" s="844"/>
      <c r="C445" s="845"/>
      <c r="D445" s="843"/>
      <c r="E445" s="843"/>
      <c r="F445" s="843"/>
      <c r="G445" s="843"/>
      <c r="H445" s="846"/>
      <c r="I445" s="846"/>
      <c r="J445" s="846"/>
      <c r="K445" s="847"/>
      <c r="L445" s="848"/>
      <c r="M445" s="843"/>
      <c r="N445" s="843"/>
      <c r="O445" s="843"/>
      <c r="P445" s="843"/>
      <c r="Q445" s="843"/>
      <c r="R445" s="843"/>
      <c r="S445" s="843"/>
      <c r="T445" s="843"/>
      <c r="U445" s="843"/>
      <c r="V445" s="843"/>
      <c r="W445" s="843"/>
      <c r="X445" s="843"/>
      <c r="Y445" s="843"/>
      <c r="Z445" s="1060"/>
      <c r="AA445" s="1060"/>
      <c r="AB445" s="843"/>
      <c r="AC445" s="843"/>
      <c r="AD445" s="843"/>
      <c r="AE445" s="843"/>
      <c r="AF445" s="843"/>
      <c r="AG445" s="843"/>
      <c r="AH445" s="843"/>
      <c r="AI445" s="843"/>
      <c r="AJ445" s="843"/>
      <c r="AK445" s="843"/>
      <c r="AL445" s="843"/>
    </row>
    <row r="446" spans="1:38" ht="15.75" customHeight="1">
      <c r="A446" s="843"/>
      <c r="B446" s="844"/>
      <c r="C446" s="845"/>
      <c r="D446" s="843"/>
      <c r="E446" s="843"/>
      <c r="F446" s="843"/>
      <c r="G446" s="843"/>
      <c r="H446" s="846"/>
      <c r="I446" s="846"/>
      <c r="J446" s="846"/>
      <c r="K446" s="847"/>
      <c r="L446" s="848"/>
      <c r="M446" s="843"/>
      <c r="N446" s="843"/>
      <c r="O446" s="843"/>
      <c r="P446" s="843"/>
      <c r="Q446" s="843"/>
      <c r="R446" s="843"/>
      <c r="S446" s="843"/>
      <c r="T446" s="843"/>
      <c r="U446" s="843"/>
      <c r="V446" s="843"/>
      <c r="W446" s="843"/>
      <c r="X446" s="843"/>
      <c r="Y446" s="843"/>
      <c r="Z446" s="1060"/>
      <c r="AA446" s="1060"/>
      <c r="AB446" s="843"/>
      <c r="AC446" s="843"/>
      <c r="AD446" s="843"/>
      <c r="AE446" s="843"/>
      <c r="AF446" s="843"/>
      <c r="AG446" s="843"/>
      <c r="AH446" s="843"/>
      <c r="AI446" s="843"/>
      <c r="AJ446" s="843"/>
      <c r="AK446" s="843"/>
      <c r="AL446" s="843"/>
    </row>
    <row r="447" spans="1:38" ht="15.75" customHeight="1">
      <c r="A447" s="843"/>
      <c r="B447" s="844"/>
      <c r="C447" s="845"/>
      <c r="D447" s="843"/>
      <c r="E447" s="843"/>
      <c r="F447" s="843"/>
      <c r="G447" s="843"/>
      <c r="H447" s="846"/>
      <c r="I447" s="846"/>
      <c r="J447" s="846"/>
      <c r="K447" s="847"/>
      <c r="L447" s="848"/>
      <c r="M447" s="843"/>
      <c r="N447" s="843"/>
      <c r="O447" s="843"/>
      <c r="P447" s="843"/>
      <c r="Q447" s="843"/>
      <c r="R447" s="843"/>
      <c r="S447" s="843"/>
      <c r="T447" s="843"/>
      <c r="U447" s="843"/>
      <c r="V447" s="843"/>
      <c r="W447" s="843"/>
      <c r="X447" s="843"/>
      <c r="Y447" s="843"/>
      <c r="Z447" s="1060"/>
      <c r="AA447" s="1060"/>
      <c r="AB447" s="843"/>
      <c r="AC447" s="843"/>
      <c r="AD447" s="843"/>
      <c r="AE447" s="843"/>
      <c r="AF447" s="843"/>
      <c r="AG447" s="843"/>
      <c r="AH447" s="843"/>
      <c r="AI447" s="843"/>
      <c r="AJ447" s="843"/>
      <c r="AK447" s="843"/>
      <c r="AL447" s="843"/>
    </row>
    <row r="448" spans="1:38" ht="15.75" customHeight="1">
      <c r="A448" s="843"/>
      <c r="B448" s="844"/>
      <c r="C448" s="845"/>
      <c r="D448" s="843"/>
      <c r="E448" s="843"/>
      <c r="F448" s="843"/>
      <c r="G448" s="843"/>
      <c r="H448" s="846"/>
      <c r="I448" s="846"/>
      <c r="J448" s="846"/>
      <c r="K448" s="847"/>
      <c r="L448" s="848"/>
      <c r="M448" s="843"/>
      <c r="N448" s="843"/>
      <c r="O448" s="843"/>
      <c r="P448" s="843"/>
      <c r="Q448" s="843"/>
      <c r="R448" s="843"/>
      <c r="S448" s="843"/>
      <c r="T448" s="843"/>
      <c r="U448" s="843"/>
      <c r="V448" s="843"/>
      <c r="W448" s="843"/>
      <c r="X448" s="843"/>
      <c r="Y448" s="843"/>
      <c r="Z448" s="1060"/>
      <c r="AA448" s="1060"/>
      <c r="AB448" s="843"/>
      <c r="AC448" s="843"/>
      <c r="AD448" s="843"/>
      <c r="AE448" s="843"/>
      <c r="AF448" s="843"/>
      <c r="AG448" s="843"/>
      <c r="AH448" s="843"/>
      <c r="AI448" s="843"/>
      <c r="AJ448" s="843"/>
      <c r="AK448" s="843"/>
      <c r="AL448" s="843"/>
    </row>
    <row r="449" spans="1:38" ht="15.75" customHeight="1">
      <c r="A449" s="843"/>
      <c r="B449" s="844"/>
      <c r="C449" s="845"/>
      <c r="D449" s="843"/>
      <c r="E449" s="843"/>
      <c r="F449" s="843"/>
      <c r="G449" s="843"/>
      <c r="H449" s="846"/>
      <c r="I449" s="846"/>
      <c r="J449" s="846"/>
      <c r="K449" s="847"/>
      <c r="L449" s="848"/>
      <c r="M449" s="843"/>
      <c r="N449" s="843"/>
      <c r="O449" s="843"/>
      <c r="P449" s="843"/>
      <c r="Q449" s="843"/>
      <c r="R449" s="843"/>
      <c r="S449" s="843"/>
      <c r="T449" s="843"/>
      <c r="U449" s="843"/>
      <c r="V449" s="843"/>
      <c r="W449" s="843"/>
      <c r="X449" s="843"/>
      <c r="Y449" s="843"/>
      <c r="Z449" s="1060"/>
      <c r="AA449" s="1060"/>
      <c r="AB449" s="843"/>
      <c r="AC449" s="843"/>
      <c r="AD449" s="843"/>
      <c r="AE449" s="843"/>
      <c r="AF449" s="843"/>
      <c r="AG449" s="843"/>
      <c r="AH449" s="843"/>
      <c r="AI449" s="843"/>
      <c r="AJ449" s="843"/>
      <c r="AK449" s="843"/>
      <c r="AL449" s="843"/>
    </row>
    <row r="450" spans="1:38" ht="15.75" customHeight="1">
      <c r="A450" s="843"/>
      <c r="B450" s="844"/>
      <c r="C450" s="845"/>
      <c r="D450" s="843"/>
      <c r="E450" s="843"/>
      <c r="F450" s="843"/>
      <c r="G450" s="843"/>
      <c r="H450" s="846"/>
      <c r="I450" s="846"/>
      <c r="J450" s="846"/>
      <c r="K450" s="847"/>
      <c r="L450" s="848"/>
      <c r="M450" s="843"/>
      <c r="N450" s="843"/>
      <c r="O450" s="843"/>
      <c r="P450" s="843"/>
      <c r="Q450" s="843"/>
      <c r="R450" s="843"/>
      <c r="S450" s="843"/>
      <c r="T450" s="843"/>
      <c r="U450" s="843"/>
      <c r="V450" s="843"/>
      <c r="W450" s="843"/>
      <c r="X450" s="843"/>
      <c r="Y450" s="843"/>
      <c r="Z450" s="1060"/>
      <c r="AA450" s="1060"/>
      <c r="AB450" s="843"/>
      <c r="AC450" s="843"/>
      <c r="AD450" s="843"/>
      <c r="AE450" s="843"/>
      <c r="AF450" s="843"/>
      <c r="AG450" s="843"/>
      <c r="AH450" s="843"/>
      <c r="AI450" s="843"/>
      <c r="AJ450" s="843"/>
      <c r="AK450" s="843"/>
      <c r="AL450" s="843"/>
    </row>
    <row r="451" spans="1:38" ht="15.75" customHeight="1">
      <c r="A451" s="843"/>
      <c r="B451" s="844"/>
      <c r="C451" s="845"/>
      <c r="D451" s="843"/>
      <c r="E451" s="843"/>
      <c r="F451" s="843"/>
      <c r="G451" s="843"/>
      <c r="H451" s="846"/>
      <c r="I451" s="846"/>
      <c r="J451" s="846"/>
      <c r="K451" s="847"/>
      <c r="L451" s="848"/>
      <c r="M451" s="843"/>
      <c r="N451" s="843"/>
      <c r="O451" s="843"/>
      <c r="P451" s="843"/>
      <c r="Q451" s="843"/>
      <c r="R451" s="843"/>
      <c r="S451" s="843"/>
      <c r="T451" s="843"/>
      <c r="U451" s="843"/>
      <c r="V451" s="843"/>
      <c r="W451" s="843"/>
      <c r="X451" s="843"/>
      <c r="Y451" s="843"/>
      <c r="Z451" s="1060"/>
      <c r="AA451" s="1060"/>
      <c r="AB451" s="843"/>
      <c r="AC451" s="843"/>
      <c r="AD451" s="843"/>
      <c r="AE451" s="843"/>
      <c r="AF451" s="843"/>
      <c r="AG451" s="843"/>
      <c r="AH451" s="843"/>
      <c r="AI451" s="843"/>
      <c r="AJ451" s="843"/>
      <c r="AK451" s="843"/>
      <c r="AL451" s="843"/>
    </row>
    <row r="452" spans="1:38" ht="15.75" customHeight="1">
      <c r="A452" s="843"/>
      <c r="B452" s="844"/>
      <c r="C452" s="845"/>
      <c r="D452" s="843"/>
      <c r="E452" s="843"/>
      <c r="F452" s="843"/>
      <c r="G452" s="843"/>
      <c r="H452" s="846"/>
      <c r="I452" s="846"/>
      <c r="J452" s="846"/>
      <c r="K452" s="847"/>
      <c r="L452" s="848"/>
      <c r="M452" s="843"/>
      <c r="N452" s="843"/>
      <c r="O452" s="843"/>
      <c r="P452" s="843"/>
      <c r="Q452" s="843"/>
      <c r="R452" s="843"/>
      <c r="S452" s="843"/>
      <c r="T452" s="843"/>
      <c r="U452" s="843"/>
      <c r="V452" s="843"/>
      <c r="W452" s="843"/>
      <c r="X452" s="843"/>
      <c r="Y452" s="843"/>
      <c r="Z452" s="1060"/>
      <c r="AA452" s="1060"/>
      <c r="AB452" s="843"/>
      <c r="AC452" s="843"/>
      <c r="AD452" s="843"/>
      <c r="AE452" s="843"/>
      <c r="AF452" s="843"/>
      <c r="AG452" s="843"/>
      <c r="AH452" s="843"/>
      <c r="AI452" s="843"/>
      <c r="AJ452" s="843"/>
      <c r="AK452" s="843"/>
      <c r="AL452" s="843"/>
    </row>
    <row r="453" spans="1:38" ht="15.75" customHeight="1">
      <c r="A453" s="843"/>
      <c r="B453" s="844"/>
      <c r="C453" s="845"/>
      <c r="D453" s="843"/>
      <c r="E453" s="843"/>
      <c r="F453" s="843"/>
      <c r="G453" s="843"/>
      <c r="H453" s="846"/>
      <c r="I453" s="846"/>
      <c r="J453" s="846"/>
      <c r="K453" s="847"/>
      <c r="L453" s="848"/>
      <c r="M453" s="843"/>
      <c r="N453" s="843"/>
      <c r="O453" s="843"/>
      <c r="P453" s="843"/>
      <c r="Q453" s="843"/>
      <c r="R453" s="843"/>
      <c r="S453" s="843"/>
      <c r="T453" s="843"/>
      <c r="U453" s="843"/>
      <c r="V453" s="843"/>
      <c r="W453" s="843"/>
      <c r="X453" s="843"/>
      <c r="Y453" s="843"/>
      <c r="Z453" s="1060"/>
      <c r="AA453" s="1060"/>
      <c r="AB453" s="843"/>
      <c r="AC453" s="843"/>
      <c r="AD453" s="843"/>
      <c r="AE453" s="843"/>
      <c r="AF453" s="843"/>
      <c r="AG453" s="843"/>
      <c r="AH453" s="843"/>
      <c r="AI453" s="843"/>
      <c r="AJ453" s="843"/>
      <c r="AK453" s="843"/>
      <c r="AL453" s="843"/>
    </row>
    <row r="454" spans="1:38" ht="15.75" customHeight="1">
      <c r="A454" s="843"/>
      <c r="B454" s="844"/>
      <c r="C454" s="845"/>
      <c r="D454" s="843"/>
      <c r="E454" s="843"/>
      <c r="F454" s="843"/>
      <c r="G454" s="843"/>
      <c r="H454" s="846"/>
      <c r="I454" s="846"/>
      <c r="J454" s="846"/>
      <c r="K454" s="847"/>
      <c r="L454" s="848"/>
      <c r="M454" s="843"/>
      <c r="N454" s="843"/>
      <c r="O454" s="843"/>
      <c r="P454" s="843"/>
      <c r="Q454" s="843"/>
      <c r="R454" s="843"/>
      <c r="S454" s="843"/>
      <c r="T454" s="843"/>
      <c r="U454" s="843"/>
      <c r="V454" s="843"/>
      <c r="W454" s="843"/>
      <c r="X454" s="843"/>
      <c r="Y454" s="843"/>
      <c r="Z454" s="1060"/>
      <c r="AA454" s="1060"/>
      <c r="AB454" s="843"/>
      <c r="AC454" s="843"/>
      <c r="AD454" s="843"/>
      <c r="AE454" s="843"/>
      <c r="AF454" s="843"/>
      <c r="AG454" s="843"/>
      <c r="AH454" s="843"/>
      <c r="AI454" s="843"/>
      <c r="AJ454" s="843"/>
      <c r="AK454" s="843"/>
      <c r="AL454" s="843"/>
    </row>
    <row r="455" spans="1:38" ht="15.75" customHeight="1">
      <c r="A455" s="843"/>
      <c r="B455" s="844"/>
      <c r="C455" s="845"/>
      <c r="D455" s="843"/>
      <c r="E455" s="843"/>
      <c r="F455" s="843"/>
      <c r="G455" s="843"/>
      <c r="H455" s="846"/>
      <c r="I455" s="846"/>
      <c r="J455" s="846"/>
      <c r="K455" s="847"/>
      <c r="L455" s="848"/>
      <c r="M455" s="843"/>
      <c r="N455" s="843"/>
      <c r="O455" s="843"/>
      <c r="P455" s="843"/>
      <c r="Q455" s="843"/>
      <c r="R455" s="843"/>
      <c r="S455" s="843"/>
      <c r="T455" s="843"/>
      <c r="U455" s="843"/>
      <c r="V455" s="843"/>
      <c r="W455" s="843"/>
      <c r="X455" s="843"/>
      <c r="Y455" s="843"/>
      <c r="Z455" s="1060"/>
      <c r="AA455" s="1060"/>
      <c r="AB455" s="843"/>
      <c r="AC455" s="843"/>
      <c r="AD455" s="843"/>
      <c r="AE455" s="843"/>
      <c r="AF455" s="843"/>
      <c r="AG455" s="843"/>
      <c r="AH455" s="843"/>
      <c r="AI455" s="843"/>
      <c r="AJ455" s="843"/>
      <c r="AK455" s="843"/>
      <c r="AL455" s="843"/>
    </row>
    <row r="456" spans="1:38" ht="15.75" customHeight="1">
      <c r="A456" s="843"/>
      <c r="B456" s="844"/>
      <c r="C456" s="845"/>
      <c r="D456" s="843"/>
      <c r="E456" s="843"/>
      <c r="F456" s="843"/>
      <c r="G456" s="843"/>
      <c r="H456" s="846"/>
      <c r="I456" s="846"/>
      <c r="J456" s="846"/>
      <c r="K456" s="847"/>
      <c r="L456" s="848"/>
      <c r="M456" s="843"/>
      <c r="N456" s="843"/>
      <c r="O456" s="843"/>
      <c r="P456" s="843"/>
      <c r="Q456" s="843"/>
      <c r="R456" s="843"/>
      <c r="S456" s="843"/>
      <c r="T456" s="843"/>
      <c r="U456" s="843"/>
      <c r="V456" s="843"/>
      <c r="W456" s="843"/>
      <c r="X456" s="843"/>
      <c r="Y456" s="843"/>
      <c r="Z456" s="1060"/>
      <c r="AA456" s="1060"/>
      <c r="AB456" s="843"/>
      <c r="AC456" s="843"/>
      <c r="AD456" s="843"/>
      <c r="AE456" s="843"/>
      <c r="AF456" s="843"/>
      <c r="AG456" s="843"/>
      <c r="AH456" s="843"/>
      <c r="AI456" s="843"/>
      <c r="AJ456" s="843"/>
      <c r="AK456" s="843"/>
      <c r="AL456" s="843"/>
    </row>
    <row r="457" spans="1:38" ht="15.75" customHeight="1">
      <c r="A457" s="843"/>
      <c r="B457" s="844"/>
      <c r="C457" s="845"/>
      <c r="D457" s="843"/>
      <c r="E457" s="843"/>
      <c r="F457" s="843"/>
      <c r="G457" s="843"/>
      <c r="H457" s="846"/>
      <c r="I457" s="846"/>
      <c r="J457" s="846"/>
      <c r="K457" s="847"/>
      <c r="L457" s="848"/>
      <c r="M457" s="843"/>
      <c r="N457" s="843"/>
      <c r="O457" s="843"/>
      <c r="P457" s="843"/>
      <c r="Q457" s="843"/>
      <c r="R457" s="843"/>
      <c r="S457" s="843"/>
      <c r="T457" s="843"/>
      <c r="U457" s="843"/>
      <c r="V457" s="843"/>
      <c r="W457" s="843"/>
      <c r="X457" s="843"/>
      <c r="Y457" s="843"/>
      <c r="Z457" s="1060"/>
      <c r="AA457" s="1060"/>
      <c r="AB457" s="843"/>
      <c r="AC457" s="843"/>
      <c r="AD457" s="843"/>
      <c r="AE457" s="843"/>
      <c r="AF457" s="843"/>
      <c r="AG457" s="843"/>
      <c r="AH457" s="843"/>
      <c r="AI457" s="843"/>
      <c r="AJ457" s="843"/>
      <c r="AK457" s="843"/>
      <c r="AL457" s="843"/>
    </row>
    <row r="458" spans="1:38" ht="15.75" customHeight="1">
      <c r="A458" s="843"/>
      <c r="B458" s="844"/>
      <c r="C458" s="845"/>
      <c r="D458" s="843"/>
      <c r="E458" s="843"/>
      <c r="F458" s="843"/>
      <c r="G458" s="843"/>
      <c r="H458" s="846"/>
      <c r="I458" s="846"/>
      <c r="J458" s="846"/>
      <c r="K458" s="847"/>
      <c r="L458" s="848"/>
      <c r="M458" s="843"/>
      <c r="N458" s="843"/>
      <c r="O458" s="843"/>
      <c r="P458" s="843"/>
      <c r="Q458" s="843"/>
      <c r="R458" s="843"/>
      <c r="S458" s="843"/>
      <c r="T458" s="843"/>
      <c r="U458" s="843"/>
      <c r="V458" s="843"/>
      <c r="W458" s="843"/>
      <c r="X458" s="843"/>
      <c r="Y458" s="843"/>
      <c r="Z458" s="1060"/>
      <c r="AA458" s="1060"/>
      <c r="AB458" s="843"/>
      <c r="AC458" s="843"/>
      <c r="AD458" s="843"/>
      <c r="AE458" s="843"/>
      <c r="AF458" s="843"/>
      <c r="AG458" s="843"/>
      <c r="AH458" s="843"/>
      <c r="AI458" s="843"/>
      <c r="AJ458" s="843"/>
      <c r="AK458" s="843"/>
      <c r="AL458" s="843"/>
    </row>
    <row r="459" spans="1:38" ht="15.75" customHeight="1">
      <c r="A459" s="843"/>
      <c r="B459" s="844"/>
      <c r="C459" s="845"/>
      <c r="D459" s="843"/>
      <c r="E459" s="843"/>
      <c r="F459" s="843"/>
      <c r="G459" s="843"/>
      <c r="H459" s="846"/>
      <c r="I459" s="846"/>
      <c r="J459" s="846"/>
      <c r="K459" s="847"/>
      <c r="L459" s="848"/>
      <c r="M459" s="843"/>
      <c r="N459" s="843"/>
      <c r="O459" s="843"/>
      <c r="P459" s="843"/>
      <c r="Q459" s="843"/>
      <c r="R459" s="843"/>
      <c r="S459" s="843"/>
      <c r="T459" s="843"/>
      <c r="U459" s="843"/>
      <c r="V459" s="843"/>
      <c r="W459" s="843"/>
      <c r="X459" s="843"/>
      <c r="Y459" s="843"/>
      <c r="Z459" s="1060"/>
      <c r="AA459" s="1060"/>
      <c r="AB459" s="843"/>
      <c r="AC459" s="843"/>
      <c r="AD459" s="843"/>
      <c r="AE459" s="843"/>
      <c r="AF459" s="843"/>
      <c r="AG459" s="843"/>
      <c r="AH459" s="843"/>
      <c r="AI459" s="843"/>
      <c r="AJ459" s="843"/>
      <c r="AK459" s="843"/>
      <c r="AL459" s="843"/>
    </row>
    <row r="460" spans="1:38" ht="15.75" customHeight="1">
      <c r="A460" s="843"/>
      <c r="B460" s="844"/>
      <c r="C460" s="845"/>
      <c r="D460" s="843"/>
      <c r="E460" s="843"/>
      <c r="F460" s="843"/>
      <c r="G460" s="843"/>
      <c r="H460" s="846"/>
      <c r="I460" s="846"/>
      <c r="J460" s="846"/>
      <c r="K460" s="847"/>
      <c r="L460" s="848"/>
      <c r="M460" s="843"/>
      <c r="N460" s="843"/>
      <c r="O460" s="843"/>
      <c r="P460" s="843"/>
      <c r="Q460" s="843"/>
      <c r="R460" s="843"/>
      <c r="S460" s="843"/>
      <c r="T460" s="843"/>
      <c r="U460" s="843"/>
      <c r="V460" s="843"/>
      <c r="W460" s="843"/>
      <c r="X460" s="843"/>
      <c r="Y460" s="843"/>
      <c r="Z460" s="1060"/>
      <c r="AA460" s="1060"/>
      <c r="AB460" s="843"/>
      <c r="AC460" s="843"/>
      <c r="AD460" s="843"/>
      <c r="AE460" s="843"/>
      <c r="AF460" s="843"/>
      <c r="AG460" s="843"/>
      <c r="AH460" s="843"/>
      <c r="AI460" s="843"/>
      <c r="AJ460" s="843"/>
      <c r="AK460" s="843"/>
      <c r="AL460" s="843"/>
    </row>
    <row r="461" spans="1:38" ht="15.75" customHeight="1">
      <c r="A461" s="843"/>
      <c r="B461" s="844"/>
      <c r="C461" s="845"/>
      <c r="D461" s="843"/>
      <c r="E461" s="843"/>
      <c r="F461" s="843"/>
      <c r="G461" s="843"/>
      <c r="H461" s="846"/>
      <c r="I461" s="846"/>
      <c r="J461" s="846"/>
      <c r="K461" s="847"/>
      <c r="L461" s="848"/>
      <c r="M461" s="843"/>
      <c r="N461" s="843"/>
      <c r="O461" s="843"/>
      <c r="P461" s="843"/>
      <c r="Q461" s="843"/>
      <c r="R461" s="843"/>
      <c r="S461" s="843"/>
      <c r="T461" s="843"/>
      <c r="U461" s="843"/>
      <c r="V461" s="843"/>
      <c r="W461" s="843"/>
      <c r="X461" s="843"/>
      <c r="Y461" s="843"/>
      <c r="Z461" s="1060"/>
      <c r="AA461" s="1060"/>
      <c r="AB461" s="843"/>
      <c r="AC461" s="843"/>
      <c r="AD461" s="843"/>
      <c r="AE461" s="843"/>
      <c r="AF461" s="843"/>
      <c r="AG461" s="843"/>
      <c r="AH461" s="843"/>
      <c r="AI461" s="843"/>
      <c r="AJ461" s="843"/>
      <c r="AK461" s="843"/>
      <c r="AL461" s="843"/>
    </row>
    <row r="462" spans="1:38" ht="15.75" customHeight="1">
      <c r="A462" s="843"/>
      <c r="B462" s="844"/>
      <c r="C462" s="845"/>
      <c r="D462" s="843"/>
      <c r="E462" s="843"/>
      <c r="F462" s="843"/>
      <c r="G462" s="843"/>
      <c r="H462" s="846"/>
      <c r="I462" s="846"/>
      <c r="J462" s="846"/>
      <c r="K462" s="847"/>
      <c r="L462" s="848"/>
      <c r="M462" s="843"/>
      <c r="N462" s="843"/>
      <c r="O462" s="843"/>
      <c r="P462" s="843"/>
      <c r="Q462" s="843"/>
      <c r="R462" s="843"/>
      <c r="S462" s="843"/>
      <c r="T462" s="843"/>
      <c r="U462" s="843"/>
      <c r="V462" s="843"/>
      <c r="W462" s="843"/>
      <c r="X462" s="843"/>
      <c r="Y462" s="843"/>
      <c r="Z462" s="1060"/>
      <c r="AA462" s="1060"/>
      <c r="AB462" s="843"/>
      <c r="AC462" s="843"/>
      <c r="AD462" s="843"/>
      <c r="AE462" s="843"/>
      <c r="AF462" s="843"/>
      <c r="AG462" s="843"/>
      <c r="AH462" s="843"/>
      <c r="AI462" s="843"/>
      <c r="AJ462" s="843"/>
      <c r="AK462" s="843"/>
      <c r="AL462" s="843"/>
    </row>
    <row r="463" spans="1:38" ht="15.75" customHeight="1">
      <c r="A463" s="843"/>
      <c r="B463" s="844"/>
      <c r="C463" s="845"/>
      <c r="D463" s="843"/>
      <c r="E463" s="843"/>
      <c r="F463" s="843"/>
      <c r="G463" s="843"/>
      <c r="H463" s="846"/>
      <c r="I463" s="846"/>
      <c r="J463" s="846"/>
      <c r="K463" s="847"/>
      <c r="L463" s="848"/>
      <c r="M463" s="843"/>
      <c r="N463" s="843"/>
      <c r="O463" s="843"/>
      <c r="P463" s="843"/>
      <c r="Q463" s="843"/>
      <c r="R463" s="843"/>
      <c r="S463" s="843"/>
      <c r="T463" s="843"/>
      <c r="U463" s="843"/>
      <c r="V463" s="843"/>
      <c r="W463" s="843"/>
      <c r="X463" s="843"/>
      <c r="Y463" s="843"/>
      <c r="Z463" s="1060"/>
      <c r="AA463" s="1060"/>
      <c r="AB463" s="843"/>
      <c r="AC463" s="843"/>
      <c r="AD463" s="843"/>
      <c r="AE463" s="843"/>
      <c r="AF463" s="843"/>
      <c r="AG463" s="843"/>
      <c r="AH463" s="843"/>
      <c r="AI463" s="843"/>
      <c r="AJ463" s="843"/>
      <c r="AK463" s="843"/>
      <c r="AL463" s="843"/>
    </row>
    <row r="464" spans="1:38" ht="15.75" customHeight="1">
      <c r="A464" s="843"/>
      <c r="B464" s="844"/>
      <c r="C464" s="845"/>
      <c r="D464" s="843"/>
      <c r="E464" s="843"/>
      <c r="F464" s="843"/>
      <c r="G464" s="843"/>
      <c r="H464" s="846"/>
      <c r="I464" s="846"/>
      <c r="J464" s="846"/>
      <c r="K464" s="847"/>
      <c r="L464" s="848"/>
      <c r="M464" s="843"/>
      <c r="N464" s="843"/>
      <c r="O464" s="843"/>
      <c r="P464" s="843"/>
      <c r="Q464" s="843"/>
      <c r="R464" s="843"/>
      <c r="S464" s="843"/>
      <c r="T464" s="843"/>
      <c r="U464" s="843"/>
      <c r="V464" s="843"/>
      <c r="W464" s="843"/>
      <c r="X464" s="843"/>
      <c r="Y464" s="843"/>
      <c r="Z464" s="1060"/>
      <c r="AA464" s="1060"/>
      <c r="AB464" s="843"/>
      <c r="AC464" s="843"/>
      <c r="AD464" s="843"/>
      <c r="AE464" s="843"/>
      <c r="AF464" s="843"/>
      <c r="AG464" s="843"/>
      <c r="AH464" s="843"/>
      <c r="AI464" s="843"/>
      <c r="AJ464" s="843"/>
      <c r="AK464" s="843"/>
      <c r="AL464" s="843"/>
    </row>
    <row r="465" spans="1:38" ht="15.75" customHeight="1">
      <c r="A465" s="843"/>
      <c r="B465" s="844"/>
      <c r="C465" s="845"/>
      <c r="D465" s="843"/>
      <c r="E465" s="843"/>
      <c r="F465" s="843"/>
      <c r="G465" s="843"/>
      <c r="H465" s="846"/>
      <c r="I465" s="846"/>
      <c r="J465" s="846"/>
      <c r="K465" s="847"/>
      <c r="L465" s="848"/>
      <c r="M465" s="843"/>
      <c r="N465" s="843"/>
      <c r="O465" s="843"/>
      <c r="P465" s="843"/>
      <c r="Q465" s="843"/>
      <c r="R465" s="843"/>
      <c r="S465" s="843"/>
      <c r="T465" s="843"/>
      <c r="U465" s="843"/>
      <c r="V465" s="843"/>
      <c r="W465" s="843"/>
      <c r="X465" s="843"/>
      <c r="Y465" s="843"/>
      <c r="Z465" s="1060"/>
      <c r="AA465" s="1060"/>
      <c r="AB465" s="843"/>
      <c r="AC465" s="843"/>
      <c r="AD465" s="843"/>
      <c r="AE465" s="843"/>
      <c r="AF465" s="843"/>
      <c r="AG465" s="843"/>
      <c r="AH465" s="843"/>
      <c r="AI465" s="843"/>
      <c r="AJ465" s="843"/>
      <c r="AK465" s="843"/>
      <c r="AL465" s="843"/>
    </row>
    <row r="466" spans="1:38" ht="15.75" customHeight="1">
      <c r="A466" s="843"/>
      <c r="B466" s="844"/>
      <c r="C466" s="845"/>
      <c r="D466" s="843"/>
      <c r="E466" s="843"/>
      <c r="F466" s="843"/>
      <c r="G466" s="843"/>
      <c r="H466" s="846"/>
      <c r="I466" s="846"/>
      <c r="J466" s="846"/>
      <c r="K466" s="847"/>
      <c r="L466" s="848"/>
      <c r="M466" s="843"/>
      <c r="N466" s="843"/>
      <c r="O466" s="843"/>
      <c r="P466" s="843"/>
      <c r="Q466" s="843"/>
      <c r="R466" s="843"/>
      <c r="S466" s="843"/>
      <c r="T466" s="843"/>
      <c r="U466" s="843"/>
      <c r="V466" s="843"/>
      <c r="W466" s="843"/>
      <c r="X466" s="843"/>
      <c r="Y466" s="843"/>
      <c r="Z466" s="1060"/>
      <c r="AA466" s="1060"/>
      <c r="AB466" s="843"/>
      <c r="AC466" s="843"/>
      <c r="AD466" s="843"/>
      <c r="AE466" s="843"/>
      <c r="AF466" s="843"/>
      <c r="AG466" s="843"/>
      <c r="AH466" s="843"/>
      <c r="AI466" s="843"/>
      <c r="AJ466" s="843"/>
      <c r="AK466" s="843"/>
      <c r="AL466" s="843"/>
    </row>
    <row r="467" spans="1:38" ht="15.75" customHeight="1">
      <c r="A467" s="843"/>
      <c r="B467" s="844"/>
      <c r="C467" s="845"/>
      <c r="D467" s="843"/>
      <c r="E467" s="843"/>
      <c r="F467" s="843"/>
      <c r="G467" s="843"/>
      <c r="H467" s="846"/>
      <c r="I467" s="846"/>
      <c r="J467" s="846"/>
      <c r="K467" s="847"/>
      <c r="L467" s="848"/>
      <c r="M467" s="843"/>
      <c r="N467" s="843"/>
      <c r="O467" s="843"/>
      <c r="P467" s="843"/>
      <c r="Q467" s="843"/>
      <c r="R467" s="843"/>
      <c r="S467" s="843"/>
      <c r="T467" s="843"/>
      <c r="U467" s="843"/>
      <c r="V467" s="843"/>
      <c r="W467" s="843"/>
      <c r="X467" s="843"/>
      <c r="Y467" s="843"/>
      <c r="Z467" s="1060"/>
      <c r="AA467" s="1060"/>
      <c r="AB467" s="843"/>
      <c r="AC467" s="843"/>
      <c r="AD467" s="843"/>
      <c r="AE467" s="843"/>
      <c r="AF467" s="843"/>
      <c r="AG467" s="843"/>
      <c r="AH467" s="843"/>
      <c r="AI467" s="843"/>
      <c r="AJ467" s="843"/>
      <c r="AK467" s="843"/>
      <c r="AL467" s="843"/>
    </row>
    <row r="468" spans="1:38" ht="15.75" customHeight="1">
      <c r="A468" s="843"/>
      <c r="B468" s="844"/>
      <c r="C468" s="845"/>
      <c r="D468" s="843"/>
      <c r="E468" s="843"/>
      <c r="F468" s="843"/>
      <c r="G468" s="843"/>
      <c r="H468" s="846"/>
      <c r="I468" s="846"/>
      <c r="J468" s="846"/>
      <c r="K468" s="847"/>
      <c r="L468" s="848"/>
      <c r="M468" s="843"/>
      <c r="N468" s="843"/>
      <c r="O468" s="843"/>
      <c r="P468" s="843"/>
      <c r="Q468" s="843"/>
      <c r="R468" s="843"/>
      <c r="S468" s="843"/>
      <c r="T468" s="843"/>
      <c r="U468" s="843"/>
      <c r="V468" s="843"/>
      <c r="W468" s="843"/>
      <c r="X468" s="843"/>
      <c r="Y468" s="843"/>
      <c r="Z468" s="1060"/>
      <c r="AA468" s="1060"/>
      <c r="AB468" s="843"/>
      <c r="AC468" s="843"/>
      <c r="AD468" s="843"/>
      <c r="AE468" s="843"/>
      <c r="AF468" s="843"/>
      <c r="AG468" s="843"/>
      <c r="AH468" s="843"/>
      <c r="AI468" s="843"/>
      <c r="AJ468" s="843"/>
      <c r="AK468" s="843"/>
      <c r="AL468" s="843"/>
    </row>
    <row r="469" spans="1:38" ht="15.75" customHeight="1">
      <c r="A469" s="843"/>
      <c r="B469" s="844"/>
      <c r="C469" s="845"/>
      <c r="D469" s="843"/>
      <c r="E469" s="843"/>
      <c r="F469" s="843"/>
      <c r="G469" s="843"/>
      <c r="H469" s="846"/>
      <c r="I469" s="846"/>
      <c r="J469" s="846"/>
      <c r="K469" s="847"/>
      <c r="L469" s="848"/>
      <c r="M469" s="843"/>
      <c r="N469" s="843"/>
      <c r="O469" s="843"/>
      <c r="P469" s="843"/>
      <c r="Q469" s="843"/>
      <c r="R469" s="843"/>
      <c r="S469" s="843"/>
      <c r="T469" s="843"/>
      <c r="U469" s="843"/>
      <c r="V469" s="843"/>
      <c r="W469" s="843"/>
      <c r="X469" s="843"/>
      <c r="Y469" s="843"/>
      <c r="Z469" s="1060"/>
      <c r="AA469" s="1060"/>
      <c r="AB469" s="843"/>
      <c r="AC469" s="843"/>
      <c r="AD469" s="843"/>
      <c r="AE469" s="843"/>
      <c r="AF469" s="843"/>
      <c r="AG469" s="843"/>
      <c r="AH469" s="843"/>
      <c r="AI469" s="843"/>
      <c r="AJ469" s="843"/>
      <c r="AK469" s="843"/>
      <c r="AL469" s="843"/>
    </row>
    <row r="470" spans="1:38" ht="15.75" customHeight="1">
      <c r="A470" s="843"/>
      <c r="B470" s="844"/>
      <c r="C470" s="845"/>
      <c r="D470" s="843"/>
      <c r="E470" s="843"/>
      <c r="F470" s="843"/>
      <c r="G470" s="843"/>
      <c r="H470" s="846"/>
      <c r="I470" s="846"/>
      <c r="J470" s="846"/>
      <c r="K470" s="847"/>
      <c r="L470" s="848"/>
      <c r="M470" s="843"/>
      <c r="N470" s="843"/>
      <c r="O470" s="843"/>
      <c r="P470" s="843"/>
      <c r="Q470" s="843"/>
      <c r="R470" s="843"/>
      <c r="S470" s="843"/>
      <c r="T470" s="843"/>
      <c r="U470" s="843"/>
      <c r="V470" s="843"/>
      <c r="W470" s="843"/>
      <c r="X470" s="843"/>
      <c r="Y470" s="843"/>
      <c r="Z470" s="1060"/>
      <c r="AA470" s="1060"/>
      <c r="AB470" s="843"/>
      <c r="AC470" s="843"/>
      <c r="AD470" s="843"/>
      <c r="AE470" s="843"/>
      <c r="AF470" s="843"/>
      <c r="AG470" s="843"/>
      <c r="AH470" s="843"/>
      <c r="AI470" s="843"/>
      <c r="AJ470" s="843"/>
      <c r="AK470" s="843"/>
      <c r="AL470" s="843"/>
    </row>
    <row r="471" spans="1:38" ht="15.75" customHeight="1">
      <c r="A471" s="843"/>
      <c r="B471" s="844"/>
      <c r="C471" s="845"/>
      <c r="D471" s="843"/>
      <c r="E471" s="843"/>
      <c r="F471" s="843"/>
      <c r="G471" s="843"/>
      <c r="H471" s="846"/>
      <c r="I471" s="846"/>
      <c r="J471" s="846"/>
      <c r="K471" s="847"/>
      <c r="L471" s="848"/>
      <c r="M471" s="843"/>
      <c r="N471" s="843"/>
      <c r="O471" s="843"/>
      <c r="P471" s="843"/>
      <c r="Q471" s="843"/>
      <c r="R471" s="843"/>
      <c r="S471" s="843"/>
      <c r="T471" s="843"/>
      <c r="U471" s="843"/>
      <c r="V471" s="843"/>
      <c r="W471" s="843"/>
      <c r="X471" s="843"/>
      <c r="Y471" s="843"/>
      <c r="Z471" s="1060"/>
      <c r="AA471" s="1060"/>
      <c r="AB471" s="843"/>
      <c r="AC471" s="843"/>
      <c r="AD471" s="843"/>
      <c r="AE471" s="843"/>
      <c r="AF471" s="843"/>
      <c r="AG471" s="843"/>
      <c r="AH471" s="843"/>
      <c r="AI471" s="843"/>
      <c r="AJ471" s="843"/>
      <c r="AK471" s="843"/>
      <c r="AL471" s="843"/>
    </row>
    <row r="472" spans="1:38" ht="15.75" customHeight="1">
      <c r="A472" s="843"/>
      <c r="B472" s="844"/>
      <c r="C472" s="845"/>
      <c r="D472" s="843"/>
      <c r="E472" s="843"/>
      <c r="F472" s="843"/>
      <c r="G472" s="843"/>
      <c r="H472" s="846"/>
      <c r="I472" s="846"/>
      <c r="J472" s="846"/>
      <c r="K472" s="847"/>
      <c r="L472" s="848"/>
      <c r="M472" s="843"/>
      <c r="N472" s="843"/>
      <c r="O472" s="843"/>
      <c r="P472" s="843"/>
      <c r="Q472" s="843"/>
      <c r="R472" s="843"/>
      <c r="S472" s="843"/>
      <c r="T472" s="843"/>
      <c r="U472" s="843"/>
      <c r="V472" s="843"/>
      <c r="W472" s="843"/>
      <c r="X472" s="843"/>
      <c r="Y472" s="843"/>
      <c r="Z472" s="1060"/>
      <c r="AA472" s="1060"/>
      <c r="AB472" s="843"/>
      <c r="AC472" s="843"/>
      <c r="AD472" s="843"/>
      <c r="AE472" s="843"/>
      <c r="AF472" s="843"/>
      <c r="AG472" s="843"/>
      <c r="AH472" s="843"/>
      <c r="AI472" s="843"/>
      <c r="AJ472" s="843"/>
      <c r="AK472" s="843"/>
      <c r="AL472" s="843"/>
    </row>
    <row r="473" spans="1:38" ht="15.75" customHeight="1">
      <c r="A473" s="843"/>
      <c r="B473" s="844"/>
      <c r="C473" s="845"/>
      <c r="D473" s="843"/>
      <c r="E473" s="843"/>
      <c r="F473" s="843"/>
      <c r="G473" s="843"/>
      <c r="H473" s="846"/>
      <c r="I473" s="846"/>
      <c r="J473" s="846"/>
      <c r="K473" s="847"/>
      <c r="L473" s="848"/>
      <c r="M473" s="843"/>
      <c r="N473" s="843"/>
      <c r="O473" s="843"/>
      <c r="P473" s="843"/>
      <c r="Q473" s="843"/>
      <c r="R473" s="843"/>
      <c r="S473" s="843"/>
      <c r="T473" s="843"/>
      <c r="U473" s="843"/>
      <c r="V473" s="843"/>
      <c r="W473" s="843"/>
      <c r="X473" s="843"/>
      <c r="Y473" s="843"/>
      <c r="Z473" s="1060"/>
      <c r="AA473" s="1060"/>
      <c r="AB473" s="843"/>
      <c r="AC473" s="843"/>
      <c r="AD473" s="843"/>
      <c r="AE473" s="843"/>
      <c r="AF473" s="843"/>
      <c r="AG473" s="843"/>
      <c r="AH473" s="843"/>
      <c r="AI473" s="843"/>
      <c r="AJ473" s="843"/>
      <c r="AK473" s="843"/>
      <c r="AL473" s="843"/>
    </row>
    <row r="474" spans="1:38" ht="15.75" customHeight="1">
      <c r="A474" s="843"/>
      <c r="B474" s="844"/>
      <c r="C474" s="845"/>
      <c r="D474" s="843"/>
      <c r="E474" s="843"/>
      <c r="F474" s="843"/>
      <c r="G474" s="843"/>
      <c r="H474" s="846"/>
      <c r="I474" s="846"/>
      <c r="J474" s="846"/>
      <c r="K474" s="847"/>
      <c r="L474" s="848"/>
      <c r="M474" s="843"/>
      <c r="N474" s="843"/>
      <c r="O474" s="843"/>
      <c r="P474" s="843"/>
      <c r="Q474" s="843"/>
      <c r="R474" s="843"/>
      <c r="S474" s="843"/>
      <c r="T474" s="843"/>
      <c r="U474" s="843"/>
      <c r="V474" s="843"/>
      <c r="W474" s="843"/>
      <c r="X474" s="843"/>
      <c r="Y474" s="843"/>
      <c r="Z474" s="1060"/>
      <c r="AA474" s="1060"/>
      <c r="AB474" s="843"/>
      <c r="AC474" s="843"/>
      <c r="AD474" s="843"/>
      <c r="AE474" s="843"/>
      <c r="AF474" s="843"/>
      <c r="AG474" s="843"/>
      <c r="AH474" s="843"/>
      <c r="AI474" s="843"/>
      <c r="AJ474" s="843"/>
      <c r="AK474" s="843"/>
      <c r="AL474" s="843"/>
    </row>
    <row r="475" spans="1:38" ht="15.75" customHeight="1">
      <c r="A475" s="843"/>
      <c r="B475" s="844"/>
      <c r="C475" s="845"/>
      <c r="D475" s="843"/>
      <c r="E475" s="843"/>
      <c r="F475" s="843"/>
      <c r="G475" s="843"/>
      <c r="H475" s="846"/>
      <c r="I475" s="846"/>
      <c r="J475" s="846"/>
      <c r="K475" s="847"/>
      <c r="L475" s="848"/>
      <c r="M475" s="843"/>
      <c r="N475" s="843"/>
      <c r="O475" s="843"/>
      <c r="P475" s="843"/>
      <c r="Q475" s="843"/>
      <c r="R475" s="843"/>
      <c r="S475" s="843"/>
      <c r="T475" s="843"/>
      <c r="U475" s="843"/>
      <c r="V475" s="843"/>
      <c r="W475" s="843"/>
      <c r="X475" s="843"/>
      <c r="Y475" s="843"/>
      <c r="Z475" s="1060"/>
      <c r="AA475" s="1060"/>
      <c r="AB475" s="843"/>
      <c r="AC475" s="843"/>
      <c r="AD475" s="843"/>
      <c r="AE475" s="843"/>
      <c r="AF475" s="843"/>
      <c r="AG475" s="843"/>
      <c r="AH475" s="843"/>
      <c r="AI475" s="843"/>
      <c r="AJ475" s="843"/>
      <c r="AK475" s="843"/>
      <c r="AL475" s="843"/>
    </row>
    <row r="476" spans="1:38" ht="15.75" customHeight="1">
      <c r="A476" s="843"/>
      <c r="B476" s="844"/>
      <c r="C476" s="845"/>
      <c r="D476" s="843"/>
      <c r="E476" s="843"/>
      <c r="F476" s="843"/>
      <c r="G476" s="843"/>
      <c r="H476" s="846"/>
      <c r="I476" s="846"/>
      <c r="J476" s="846"/>
      <c r="K476" s="847"/>
      <c r="L476" s="848"/>
      <c r="M476" s="843"/>
      <c r="N476" s="843"/>
      <c r="O476" s="843"/>
      <c r="P476" s="843"/>
      <c r="Q476" s="843"/>
      <c r="R476" s="843"/>
      <c r="S476" s="843"/>
      <c r="T476" s="843"/>
      <c r="U476" s="843"/>
      <c r="V476" s="843"/>
      <c r="W476" s="843"/>
      <c r="X476" s="843"/>
      <c r="Y476" s="843"/>
      <c r="Z476" s="1060"/>
      <c r="AA476" s="1060"/>
      <c r="AB476" s="843"/>
      <c r="AC476" s="843"/>
      <c r="AD476" s="843"/>
      <c r="AE476" s="843"/>
      <c r="AF476" s="843"/>
      <c r="AG476" s="843"/>
      <c r="AH476" s="843"/>
      <c r="AI476" s="843"/>
      <c r="AJ476" s="843"/>
      <c r="AK476" s="843"/>
      <c r="AL476" s="843"/>
    </row>
    <row r="477" spans="1:38" ht="15.75" customHeight="1">
      <c r="A477" s="843"/>
      <c r="B477" s="844"/>
      <c r="C477" s="845"/>
      <c r="D477" s="843"/>
      <c r="E477" s="843"/>
      <c r="F477" s="843"/>
      <c r="G477" s="843"/>
      <c r="H477" s="846"/>
      <c r="I477" s="846"/>
      <c r="J477" s="846"/>
      <c r="K477" s="847"/>
      <c r="L477" s="848"/>
      <c r="M477" s="843"/>
      <c r="N477" s="843"/>
      <c r="O477" s="843"/>
      <c r="P477" s="843"/>
      <c r="Q477" s="843"/>
      <c r="R477" s="843"/>
      <c r="S477" s="843"/>
      <c r="T477" s="843"/>
      <c r="U477" s="843"/>
      <c r="V477" s="843"/>
      <c r="W477" s="843"/>
      <c r="X477" s="843"/>
      <c r="Y477" s="843"/>
      <c r="Z477" s="1060"/>
      <c r="AA477" s="1060"/>
      <c r="AB477" s="843"/>
      <c r="AC477" s="843"/>
      <c r="AD477" s="843"/>
      <c r="AE477" s="843"/>
      <c r="AF477" s="843"/>
      <c r="AG477" s="843"/>
      <c r="AH477" s="843"/>
      <c r="AI477" s="843"/>
      <c r="AJ477" s="843"/>
      <c r="AK477" s="843"/>
      <c r="AL477" s="843"/>
    </row>
    <row r="478" spans="1:38" ht="15.75" customHeight="1">
      <c r="A478" s="843"/>
      <c r="B478" s="844"/>
      <c r="C478" s="845"/>
      <c r="D478" s="843"/>
      <c r="E478" s="843"/>
      <c r="F478" s="843"/>
      <c r="G478" s="843"/>
      <c r="H478" s="846"/>
      <c r="I478" s="846"/>
      <c r="J478" s="846"/>
      <c r="K478" s="847"/>
      <c r="L478" s="848"/>
      <c r="M478" s="843"/>
      <c r="N478" s="843"/>
      <c r="O478" s="843"/>
      <c r="P478" s="843"/>
      <c r="Q478" s="843"/>
      <c r="R478" s="843"/>
      <c r="S478" s="843"/>
      <c r="T478" s="843"/>
      <c r="U478" s="843"/>
      <c r="V478" s="843"/>
      <c r="W478" s="843"/>
      <c r="X478" s="843"/>
      <c r="Y478" s="843"/>
      <c r="Z478" s="1060"/>
      <c r="AA478" s="1060"/>
      <c r="AB478" s="843"/>
      <c r="AC478" s="843"/>
      <c r="AD478" s="843"/>
      <c r="AE478" s="843"/>
      <c r="AF478" s="843"/>
      <c r="AG478" s="843"/>
      <c r="AH478" s="843"/>
      <c r="AI478" s="843"/>
      <c r="AJ478" s="843"/>
      <c r="AK478" s="843"/>
      <c r="AL478" s="843"/>
    </row>
    <row r="479" spans="1:38" ht="15.75" customHeight="1">
      <c r="A479" s="843"/>
      <c r="B479" s="844"/>
      <c r="C479" s="845"/>
      <c r="D479" s="843"/>
      <c r="E479" s="843"/>
      <c r="F479" s="843"/>
      <c r="G479" s="843"/>
      <c r="H479" s="846"/>
      <c r="I479" s="846"/>
      <c r="J479" s="846"/>
      <c r="K479" s="847"/>
      <c r="L479" s="848"/>
      <c r="M479" s="843"/>
      <c r="N479" s="843"/>
      <c r="O479" s="843"/>
      <c r="P479" s="843"/>
      <c r="Q479" s="843"/>
      <c r="R479" s="843"/>
      <c r="S479" s="843"/>
      <c r="T479" s="843"/>
      <c r="U479" s="843"/>
      <c r="V479" s="843"/>
      <c r="W479" s="843"/>
      <c r="X479" s="843"/>
      <c r="Y479" s="843"/>
      <c r="Z479" s="1060"/>
      <c r="AA479" s="1060"/>
      <c r="AB479" s="843"/>
      <c r="AC479" s="843"/>
      <c r="AD479" s="843"/>
      <c r="AE479" s="843"/>
      <c r="AF479" s="843"/>
      <c r="AG479" s="843"/>
      <c r="AH479" s="843"/>
      <c r="AI479" s="843"/>
      <c r="AJ479" s="843"/>
      <c r="AK479" s="843"/>
      <c r="AL479" s="843"/>
    </row>
    <row r="480" spans="1:38" ht="15.75" customHeight="1">
      <c r="A480" s="843"/>
      <c r="B480" s="844"/>
      <c r="C480" s="845"/>
      <c r="D480" s="843"/>
      <c r="E480" s="843"/>
      <c r="F480" s="843"/>
      <c r="G480" s="843"/>
      <c r="H480" s="846"/>
      <c r="I480" s="846"/>
      <c r="J480" s="846"/>
      <c r="K480" s="847"/>
      <c r="L480" s="848"/>
      <c r="M480" s="843"/>
      <c r="N480" s="843"/>
      <c r="O480" s="843"/>
      <c r="P480" s="843"/>
      <c r="Q480" s="843"/>
      <c r="R480" s="843"/>
      <c r="S480" s="843"/>
      <c r="T480" s="843"/>
      <c r="U480" s="843"/>
      <c r="V480" s="843"/>
      <c r="W480" s="843"/>
      <c r="X480" s="843"/>
      <c r="Y480" s="843"/>
      <c r="Z480" s="1060"/>
      <c r="AA480" s="1060"/>
      <c r="AB480" s="843"/>
      <c r="AC480" s="843"/>
      <c r="AD480" s="843"/>
      <c r="AE480" s="843"/>
      <c r="AF480" s="843"/>
      <c r="AG480" s="843"/>
      <c r="AH480" s="843"/>
      <c r="AI480" s="843"/>
      <c r="AJ480" s="843"/>
      <c r="AK480" s="843"/>
      <c r="AL480" s="843"/>
    </row>
    <row r="481" spans="1:38" ht="15.75" customHeight="1">
      <c r="A481" s="843"/>
      <c r="B481" s="844"/>
      <c r="C481" s="845"/>
      <c r="D481" s="843"/>
      <c r="E481" s="843"/>
      <c r="F481" s="843"/>
      <c r="G481" s="843"/>
      <c r="H481" s="846"/>
      <c r="I481" s="846"/>
      <c r="J481" s="846"/>
      <c r="K481" s="847"/>
      <c r="L481" s="848"/>
      <c r="M481" s="843"/>
      <c r="N481" s="843"/>
      <c r="O481" s="843"/>
      <c r="P481" s="843"/>
      <c r="Q481" s="843"/>
      <c r="R481" s="843"/>
      <c r="S481" s="843"/>
      <c r="T481" s="843"/>
      <c r="U481" s="843"/>
      <c r="V481" s="843"/>
      <c r="W481" s="843"/>
      <c r="X481" s="843"/>
      <c r="Y481" s="843"/>
      <c r="Z481" s="1060"/>
      <c r="AA481" s="1060"/>
      <c r="AB481" s="843"/>
      <c r="AC481" s="843"/>
      <c r="AD481" s="843"/>
      <c r="AE481" s="843"/>
      <c r="AF481" s="843"/>
      <c r="AG481" s="843"/>
      <c r="AH481" s="843"/>
      <c r="AI481" s="843"/>
      <c r="AJ481" s="843"/>
      <c r="AK481" s="843"/>
      <c r="AL481" s="843"/>
    </row>
    <row r="482" spans="1:38" ht="15.75" customHeight="1">
      <c r="A482" s="843"/>
      <c r="B482" s="844"/>
      <c r="C482" s="845"/>
      <c r="D482" s="843"/>
      <c r="E482" s="843"/>
      <c r="F482" s="843"/>
      <c r="G482" s="843"/>
      <c r="H482" s="846"/>
      <c r="I482" s="846"/>
      <c r="J482" s="846"/>
      <c r="K482" s="847"/>
      <c r="L482" s="848"/>
      <c r="M482" s="843"/>
      <c r="N482" s="843"/>
      <c r="O482" s="843"/>
      <c r="P482" s="843"/>
      <c r="Q482" s="843"/>
      <c r="R482" s="843"/>
      <c r="S482" s="843"/>
      <c r="T482" s="843"/>
      <c r="U482" s="843"/>
      <c r="V482" s="843"/>
      <c r="W482" s="843"/>
      <c r="X482" s="843"/>
      <c r="Y482" s="843"/>
      <c r="Z482" s="1060"/>
      <c r="AA482" s="1060"/>
      <c r="AB482" s="843"/>
      <c r="AC482" s="843"/>
      <c r="AD482" s="843"/>
      <c r="AE482" s="843"/>
      <c r="AF482" s="843"/>
      <c r="AG482" s="843"/>
      <c r="AH482" s="843"/>
      <c r="AI482" s="843"/>
      <c r="AJ482" s="843"/>
      <c r="AK482" s="843"/>
      <c r="AL482" s="843"/>
    </row>
    <row r="483" spans="1:38" ht="15.75" customHeight="1">
      <c r="A483" s="843"/>
      <c r="B483" s="844"/>
      <c r="C483" s="845"/>
      <c r="D483" s="843"/>
      <c r="E483" s="843"/>
      <c r="F483" s="843"/>
      <c r="G483" s="843"/>
      <c r="H483" s="846"/>
      <c r="I483" s="846"/>
      <c r="J483" s="846"/>
      <c r="K483" s="847"/>
      <c r="L483" s="848"/>
      <c r="M483" s="843"/>
      <c r="N483" s="843"/>
      <c r="O483" s="843"/>
      <c r="P483" s="843"/>
      <c r="Q483" s="843"/>
      <c r="R483" s="843"/>
      <c r="S483" s="843"/>
      <c r="T483" s="843"/>
      <c r="U483" s="843"/>
      <c r="V483" s="843"/>
      <c r="W483" s="843"/>
      <c r="X483" s="843"/>
      <c r="Y483" s="843"/>
      <c r="Z483" s="1060"/>
      <c r="AA483" s="1060"/>
      <c r="AB483" s="843"/>
      <c r="AC483" s="843"/>
      <c r="AD483" s="843"/>
      <c r="AE483" s="843"/>
      <c r="AF483" s="843"/>
      <c r="AG483" s="843"/>
      <c r="AH483" s="843"/>
      <c r="AI483" s="843"/>
      <c r="AJ483" s="843"/>
      <c r="AK483" s="843"/>
      <c r="AL483" s="843"/>
    </row>
    <row r="484" spans="1:38" ht="15.75" customHeight="1">
      <c r="A484" s="843"/>
      <c r="B484" s="844"/>
      <c r="C484" s="845"/>
      <c r="D484" s="843"/>
      <c r="E484" s="843"/>
      <c r="F484" s="843"/>
      <c r="G484" s="843"/>
      <c r="H484" s="846"/>
      <c r="I484" s="846"/>
      <c r="J484" s="846"/>
      <c r="K484" s="847"/>
      <c r="L484" s="848"/>
      <c r="M484" s="843"/>
      <c r="N484" s="843"/>
      <c r="O484" s="843"/>
      <c r="P484" s="843"/>
      <c r="Q484" s="843"/>
      <c r="R484" s="843"/>
      <c r="S484" s="843"/>
      <c r="T484" s="843"/>
      <c r="U484" s="843"/>
      <c r="V484" s="843"/>
      <c r="W484" s="843"/>
      <c r="X484" s="843"/>
      <c r="Y484" s="843"/>
      <c r="Z484" s="1060"/>
      <c r="AA484" s="1060"/>
      <c r="AB484" s="843"/>
      <c r="AC484" s="843"/>
      <c r="AD484" s="843"/>
      <c r="AE484" s="843"/>
      <c r="AF484" s="843"/>
      <c r="AG484" s="843"/>
      <c r="AH484" s="843"/>
      <c r="AI484" s="843"/>
      <c r="AJ484" s="843"/>
      <c r="AK484" s="843"/>
      <c r="AL484" s="843"/>
    </row>
    <row r="485" spans="1:38" ht="15.75" customHeight="1">
      <c r="A485" s="843"/>
      <c r="B485" s="844"/>
      <c r="C485" s="845"/>
      <c r="D485" s="843"/>
      <c r="E485" s="843"/>
      <c r="F485" s="843"/>
      <c r="G485" s="843"/>
      <c r="H485" s="846"/>
      <c r="I485" s="846"/>
      <c r="J485" s="846"/>
      <c r="K485" s="847"/>
      <c r="L485" s="848"/>
      <c r="M485" s="843"/>
      <c r="N485" s="843"/>
      <c r="O485" s="843"/>
      <c r="P485" s="843"/>
      <c r="Q485" s="843"/>
      <c r="R485" s="843"/>
      <c r="S485" s="843"/>
      <c r="T485" s="843"/>
      <c r="U485" s="843"/>
      <c r="V485" s="843"/>
      <c r="W485" s="843"/>
      <c r="X485" s="843"/>
      <c r="Y485" s="843"/>
      <c r="Z485" s="1060"/>
      <c r="AA485" s="1060"/>
      <c r="AB485" s="843"/>
      <c r="AC485" s="843"/>
      <c r="AD485" s="843"/>
      <c r="AE485" s="843"/>
      <c r="AF485" s="843"/>
      <c r="AG485" s="843"/>
      <c r="AH485" s="843"/>
      <c r="AI485" s="843"/>
      <c r="AJ485" s="843"/>
      <c r="AK485" s="843"/>
      <c r="AL485" s="843"/>
    </row>
    <row r="486" spans="1:38" ht="15.75" customHeight="1">
      <c r="A486" s="843"/>
      <c r="B486" s="844"/>
      <c r="C486" s="845"/>
      <c r="D486" s="843"/>
      <c r="E486" s="843"/>
      <c r="F486" s="843"/>
      <c r="G486" s="843"/>
      <c r="H486" s="846"/>
      <c r="I486" s="846"/>
      <c r="J486" s="846"/>
      <c r="K486" s="847"/>
      <c r="L486" s="848"/>
      <c r="M486" s="843"/>
      <c r="N486" s="843"/>
      <c r="O486" s="843"/>
      <c r="P486" s="843"/>
      <c r="Q486" s="843"/>
      <c r="R486" s="843"/>
      <c r="S486" s="843"/>
      <c r="T486" s="843"/>
      <c r="U486" s="843"/>
      <c r="V486" s="843"/>
      <c r="W486" s="843"/>
      <c r="X486" s="843"/>
      <c r="Y486" s="843"/>
      <c r="Z486" s="1060"/>
      <c r="AA486" s="1060"/>
      <c r="AB486" s="843"/>
      <c r="AC486" s="843"/>
      <c r="AD486" s="843"/>
      <c r="AE486" s="843"/>
      <c r="AF486" s="843"/>
      <c r="AG486" s="843"/>
      <c r="AH486" s="843"/>
      <c r="AI486" s="843"/>
      <c r="AJ486" s="843"/>
      <c r="AK486" s="843"/>
      <c r="AL486" s="843"/>
    </row>
    <row r="487" spans="1:38" ht="15.75" customHeight="1">
      <c r="A487" s="843"/>
      <c r="B487" s="844"/>
      <c r="C487" s="845"/>
      <c r="D487" s="843"/>
      <c r="E487" s="843"/>
      <c r="F487" s="843"/>
      <c r="G487" s="843"/>
      <c r="H487" s="846"/>
      <c r="I487" s="846"/>
      <c r="J487" s="846"/>
      <c r="K487" s="847"/>
      <c r="L487" s="848"/>
      <c r="M487" s="843"/>
      <c r="N487" s="843"/>
      <c r="O487" s="843"/>
      <c r="P487" s="843"/>
      <c r="Q487" s="843"/>
      <c r="R487" s="843"/>
      <c r="S487" s="843"/>
      <c r="T487" s="843"/>
      <c r="U487" s="843"/>
      <c r="V487" s="843"/>
      <c r="W487" s="843"/>
      <c r="X487" s="843"/>
      <c r="Y487" s="843"/>
      <c r="Z487" s="1060"/>
      <c r="AA487" s="1060"/>
      <c r="AB487" s="843"/>
      <c r="AC487" s="843"/>
      <c r="AD487" s="843"/>
      <c r="AE487" s="843"/>
      <c r="AF487" s="843"/>
      <c r="AG487" s="843"/>
      <c r="AH487" s="843"/>
      <c r="AI487" s="843"/>
      <c r="AJ487" s="843"/>
      <c r="AK487" s="843"/>
      <c r="AL487" s="843"/>
    </row>
    <row r="488" spans="1:38" ht="15.75" customHeight="1">
      <c r="A488" s="843"/>
      <c r="B488" s="844"/>
      <c r="C488" s="845"/>
      <c r="D488" s="843"/>
      <c r="E488" s="843"/>
      <c r="F488" s="843"/>
      <c r="G488" s="843"/>
      <c r="H488" s="846"/>
      <c r="I488" s="846"/>
      <c r="J488" s="846"/>
      <c r="K488" s="847"/>
      <c r="L488" s="848"/>
      <c r="M488" s="843"/>
      <c r="N488" s="843"/>
      <c r="O488" s="843"/>
      <c r="P488" s="843"/>
      <c r="Q488" s="843"/>
      <c r="R488" s="843"/>
      <c r="S488" s="843"/>
      <c r="T488" s="843"/>
      <c r="U488" s="843"/>
      <c r="V488" s="843"/>
      <c r="W488" s="843"/>
      <c r="X488" s="843"/>
      <c r="Y488" s="843"/>
      <c r="Z488" s="1060"/>
      <c r="AA488" s="1060"/>
      <c r="AB488" s="843"/>
      <c r="AC488" s="843"/>
      <c r="AD488" s="843"/>
      <c r="AE488" s="843"/>
      <c r="AF488" s="843"/>
      <c r="AG488" s="843"/>
      <c r="AH488" s="843"/>
      <c r="AI488" s="843"/>
      <c r="AJ488" s="843"/>
      <c r="AK488" s="843"/>
      <c r="AL488" s="843"/>
    </row>
    <row r="489" spans="1:38" ht="15.75" customHeight="1">
      <c r="A489" s="843"/>
      <c r="B489" s="844"/>
      <c r="C489" s="845"/>
      <c r="D489" s="843"/>
      <c r="E489" s="843"/>
      <c r="F489" s="843"/>
      <c r="G489" s="843"/>
      <c r="H489" s="846"/>
      <c r="I489" s="846"/>
      <c r="J489" s="846"/>
      <c r="K489" s="847"/>
      <c r="L489" s="848"/>
      <c r="M489" s="843"/>
      <c r="N489" s="843"/>
      <c r="O489" s="843"/>
      <c r="P489" s="843"/>
      <c r="Q489" s="843"/>
      <c r="R489" s="843"/>
      <c r="S489" s="843"/>
      <c r="T489" s="843"/>
      <c r="U489" s="843"/>
      <c r="V489" s="843"/>
      <c r="W489" s="843"/>
      <c r="X489" s="843"/>
      <c r="Y489" s="843"/>
      <c r="Z489" s="1060"/>
      <c r="AA489" s="1060"/>
      <c r="AB489" s="843"/>
      <c r="AC489" s="843"/>
      <c r="AD489" s="843"/>
      <c r="AE489" s="843"/>
      <c r="AF489" s="843"/>
      <c r="AG489" s="843"/>
      <c r="AH489" s="843"/>
      <c r="AI489" s="843"/>
      <c r="AJ489" s="843"/>
      <c r="AK489" s="843"/>
      <c r="AL489" s="843"/>
    </row>
    <row r="490" spans="1:38" ht="15.75" customHeight="1">
      <c r="A490" s="843"/>
      <c r="B490" s="844"/>
      <c r="C490" s="845"/>
      <c r="D490" s="843"/>
      <c r="E490" s="843"/>
      <c r="F490" s="843"/>
      <c r="G490" s="843"/>
      <c r="H490" s="846"/>
      <c r="I490" s="846"/>
      <c r="J490" s="846"/>
      <c r="K490" s="847"/>
      <c r="L490" s="848"/>
      <c r="M490" s="843"/>
      <c r="N490" s="843"/>
      <c r="O490" s="843"/>
      <c r="P490" s="843"/>
      <c r="Q490" s="843"/>
      <c r="R490" s="843"/>
      <c r="S490" s="843"/>
      <c r="T490" s="843"/>
      <c r="U490" s="843"/>
      <c r="V490" s="843"/>
      <c r="W490" s="843"/>
      <c r="X490" s="843"/>
      <c r="Y490" s="843"/>
      <c r="Z490" s="1060"/>
      <c r="AA490" s="1060"/>
      <c r="AB490" s="843"/>
      <c r="AC490" s="843"/>
      <c r="AD490" s="843"/>
      <c r="AE490" s="843"/>
      <c r="AF490" s="843"/>
      <c r="AG490" s="843"/>
      <c r="AH490" s="843"/>
      <c r="AI490" s="843"/>
      <c r="AJ490" s="843"/>
      <c r="AK490" s="843"/>
      <c r="AL490" s="843"/>
    </row>
    <row r="491" spans="1:38" ht="15.75" customHeight="1">
      <c r="A491" s="843"/>
      <c r="B491" s="844"/>
      <c r="C491" s="845"/>
      <c r="D491" s="843"/>
      <c r="E491" s="843"/>
      <c r="F491" s="843"/>
      <c r="G491" s="843"/>
      <c r="H491" s="846"/>
      <c r="I491" s="846"/>
      <c r="J491" s="846"/>
      <c r="K491" s="847"/>
      <c r="L491" s="848"/>
      <c r="M491" s="843"/>
      <c r="N491" s="843"/>
      <c r="O491" s="843"/>
      <c r="P491" s="843"/>
      <c r="Q491" s="843"/>
      <c r="R491" s="843"/>
      <c r="S491" s="843"/>
      <c r="T491" s="843"/>
      <c r="U491" s="843"/>
      <c r="V491" s="843"/>
      <c r="W491" s="843"/>
      <c r="X491" s="843"/>
      <c r="Y491" s="843"/>
      <c r="Z491" s="1060"/>
      <c r="AA491" s="1060"/>
      <c r="AB491" s="843"/>
      <c r="AC491" s="843"/>
      <c r="AD491" s="843"/>
      <c r="AE491" s="843"/>
      <c r="AF491" s="843"/>
      <c r="AG491" s="843"/>
      <c r="AH491" s="843"/>
      <c r="AI491" s="843"/>
      <c r="AJ491" s="843"/>
      <c r="AK491" s="843"/>
      <c r="AL491" s="843"/>
    </row>
    <row r="492" spans="1:38" ht="15.75" customHeight="1">
      <c r="A492" s="843"/>
      <c r="B492" s="844"/>
      <c r="C492" s="845"/>
      <c r="D492" s="843"/>
      <c r="E492" s="843"/>
      <c r="F492" s="843"/>
      <c r="G492" s="843"/>
      <c r="H492" s="846"/>
      <c r="I492" s="846"/>
      <c r="J492" s="846"/>
      <c r="K492" s="847"/>
      <c r="L492" s="848"/>
      <c r="M492" s="843"/>
      <c r="N492" s="843"/>
      <c r="O492" s="843"/>
      <c r="P492" s="843"/>
      <c r="Q492" s="843"/>
      <c r="R492" s="843"/>
      <c r="S492" s="843"/>
      <c r="T492" s="843"/>
      <c r="U492" s="843"/>
      <c r="V492" s="843"/>
      <c r="W492" s="843"/>
      <c r="X492" s="843"/>
      <c r="Y492" s="843"/>
      <c r="Z492" s="1060"/>
      <c r="AA492" s="1060"/>
      <c r="AB492" s="843"/>
      <c r="AC492" s="843"/>
      <c r="AD492" s="843"/>
      <c r="AE492" s="843"/>
      <c r="AF492" s="843"/>
      <c r="AG492" s="843"/>
      <c r="AH492" s="843"/>
      <c r="AI492" s="843"/>
      <c r="AJ492" s="843"/>
      <c r="AK492" s="843"/>
      <c r="AL492" s="843"/>
    </row>
    <row r="493" spans="1:38" ht="15.75" customHeight="1">
      <c r="A493" s="843"/>
      <c r="B493" s="844"/>
      <c r="C493" s="845"/>
      <c r="D493" s="843"/>
      <c r="E493" s="843"/>
      <c r="F493" s="843"/>
      <c r="G493" s="843"/>
      <c r="H493" s="846"/>
      <c r="I493" s="846"/>
      <c r="J493" s="846"/>
      <c r="K493" s="847"/>
      <c r="L493" s="848"/>
      <c r="M493" s="843"/>
      <c r="N493" s="843"/>
      <c r="O493" s="843"/>
      <c r="P493" s="843"/>
      <c r="Q493" s="843"/>
      <c r="R493" s="843"/>
      <c r="S493" s="843"/>
      <c r="T493" s="843"/>
      <c r="U493" s="843"/>
      <c r="V493" s="843"/>
      <c r="W493" s="843"/>
      <c r="X493" s="843"/>
      <c r="Y493" s="843"/>
      <c r="Z493" s="1060"/>
      <c r="AA493" s="1060"/>
      <c r="AB493" s="843"/>
      <c r="AC493" s="843"/>
      <c r="AD493" s="843"/>
      <c r="AE493" s="843"/>
      <c r="AF493" s="843"/>
      <c r="AG493" s="843"/>
      <c r="AH493" s="843"/>
      <c r="AI493" s="843"/>
      <c r="AJ493" s="843"/>
      <c r="AK493" s="843"/>
      <c r="AL493" s="843"/>
    </row>
    <row r="494" spans="1:38" ht="15.75" customHeight="1">
      <c r="A494" s="843"/>
      <c r="B494" s="844"/>
      <c r="C494" s="845"/>
      <c r="D494" s="843"/>
      <c r="E494" s="843"/>
      <c r="F494" s="843"/>
      <c r="G494" s="843"/>
      <c r="H494" s="846"/>
      <c r="I494" s="846"/>
      <c r="J494" s="846"/>
      <c r="K494" s="847"/>
      <c r="L494" s="848"/>
      <c r="M494" s="843"/>
      <c r="N494" s="843"/>
      <c r="O494" s="843"/>
      <c r="P494" s="843"/>
      <c r="Q494" s="843"/>
      <c r="R494" s="843"/>
      <c r="S494" s="843"/>
      <c r="T494" s="843"/>
      <c r="U494" s="843"/>
      <c r="V494" s="843"/>
      <c r="W494" s="843"/>
      <c r="X494" s="843"/>
      <c r="Y494" s="843"/>
      <c r="Z494" s="1060"/>
      <c r="AA494" s="1060"/>
      <c r="AB494" s="843"/>
      <c r="AC494" s="843"/>
      <c r="AD494" s="843"/>
      <c r="AE494" s="843"/>
      <c r="AF494" s="843"/>
      <c r="AG494" s="843"/>
      <c r="AH494" s="843"/>
      <c r="AI494" s="843"/>
      <c r="AJ494" s="843"/>
      <c r="AK494" s="843"/>
      <c r="AL494" s="843"/>
    </row>
    <row r="495" spans="1:38" ht="15.75" customHeight="1">
      <c r="A495" s="843"/>
      <c r="B495" s="844"/>
      <c r="C495" s="845"/>
      <c r="D495" s="843"/>
      <c r="E495" s="843"/>
      <c r="F495" s="843"/>
      <c r="G495" s="843"/>
      <c r="H495" s="846"/>
      <c r="I495" s="846"/>
      <c r="J495" s="846"/>
      <c r="K495" s="847"/>
      <c r="L495" s="848"/>
      <c r="M495" s="843"/>
      <c r="N495" s="843"/>
      <c r="O495" s="843"/>
      <c r="P495" s="843"/>
      <c r="Q495" s="843"/>
      <c r="R495" s="843"/>
      <c r="S495" s="843"/>
      <c r="T495" s="843"/>
      <c r="U495" s="843"/>
      <c r="V495" s="843"/>
      <c r="W495" s="843"/>
      <c r="X495" s="843"/>
      <c r="Y495" s="843"/>
      <c r="Z495" s="1060"/>
      <c r="AA495" s="1060"/>
      <c r="AB495" s="843"/>
      <c r="AC495" s="843"/>
      <c r="AD495" s="843"/>
      <c r="AE495" s="843"/>
      <c r="AF495" s="843"/>
      <c r="AG495" s="843"/>
      <c r="AH495" s="843"/>
      <c r="AI495" s="843"/>
      <c r="AJ495" s="843"/>
      <c r="AK495" s="843"/>
      <c r="AL495" s="843"/>
    </row>
    <row r="496" spans="1:38" ht="15.75" customHeight="1">
      <c r="A496" s="843"/>
      <c r="B496" s="844"/>
      <c r="C496" s="845"/>
      <c r="D496" s="843"/>
      <c r="E496" s="843"/>
      <c r="F496" s="843"/>
      <c r="G496" s="843"/>
      <c r="H496" s="846"/>
      <c r="I496" s="846"/>
      <c r="J496" s="846"/>
      <c r="K496" s="847"/>
      <c r="L496" s="848"/>
      <c r="M496" s="843"/>
      <c r="N496" s="843"/>
      <c r="O496" s="843"/>
      <c r="P496" s="843"/>
      <c r="Q496" s="843"/>
      <c r="R496" s="843"/>
      <c r="S496" s="843"/>
      <c r="T496" s="843"/>
      <c r="U496" s="843"/>
      <c r="V496" s="843"/>
      <c r="W496" s="843"/>
      <c r="X496" s="843"/>
      <c r="Y496" s="843"/>
      <c r="Z496" s="1060"/>
      <c r="AA496" s="1060"/>
      <c r="AB496" s="843"/>
      <c r="AC496" s="843"/>
      <c r="AD496" s="843"/>
      <c r="AE496" s="843"/>
      <c r="AF496" s="843"/>
      <c r="AG496" s="843"/>
      <c r="AH496" s="843"/>
      <c r="AI496" s="843"/>
      <c r="AJ496" s="843"/>
      <c r="AK496" s="843"/>
      <c r="AL496" s="843"/>
    </row>
    <row r="497" spans="1:38" ht="15.75" customHeight="1">
      <c r="A497" s="843"/>
      <c r="B497" s="844"/>
      <c r="C497" s="845"/>
      <c r="D497" s="843"/>
      <c r="E497" s="843"/>
      <c r="F497" s="843"/>
      <c r="G497" s="843"/>
      <c r="H497" s="846"/>
      <c r="I497" s="846"/>
      <c r="J497" s="846"/>
      <c r="K497" s="847"/>
      <c r="L497" s="848"/>
      <c r="M497" s="843"/>
      <c r="N497" s="843"/>
      <c r="O497" s="843"/>
      <c r="P497" s="843"/>
      <c r="Q497" s="843"/>
      <c r="R497" s="843"/>
      <c r="S497" s="843"/>
      <c r="T497" s="843"/>
      <c r="U497" s="843"/>
      <c r="V497" s="843"/>
      <c r="W497" s="843"/>
      <c r="X497" s="843"/>
      <c r="Y497" s="843"/>
      <c r="Z497" s="1060"/>
      <c r="AA497" s="1060"/>
      <c r="AB497" s="843"/>
      <c r="AC497" s="843"/>
      <c r="AD497" s="843"/>
      <c r="AE497" s="843"/>
      <c r="AF497" s="843"/>
      <c r="AG497" s="843"/>
      <c r="AH497" s="843"/>
      <c r="AI497" s="843"/>
      <c r="AJ497" s="843"/>
      <c r="AK497" s="843"/>
      <c r="AL497" s="843"/>
    </row>
    <row r="498" spans="1:38" ht="15.75" customHeight="1">
      <c r="A498" s="843"/>
      <c r="B498" s="844"/>
      <c r="C498" s="845"/>
      <c r="D498" s="843"/>
      <c r="E498" s="843"/>
      <c r="F498" s="843"/>
      <c r="G498" s="843"/>
      <c r="H498" s="846"/>
      <c r="I498" s="846"/>
      <c r="J498" s="846"/>
      <c r="K498" s="847"/>
      <c r="L498" s="848"/>
      <c r="M498" s="843"/>
      <c r="N498" s="843"/>
      <c r="O498" s="843"/>
      <c r="P498" s="843"/>
      <c r="Q498" s="843"/>
      <c r="R498" s="843"/>
      <c r="S498" s="843"/>
      <c r="T498" s="843"/>
      <c r="U498" s="843"/>
      <c r="V498" s="843"/>
      <c r="W498" s="843"/>
      <c r="X498" s="843"/>
      <c r="Y498" s="843"/>
      <c r="Z498" s="1060"/>
      <c r="AA498" s="1060"/>
      <c r="AB498" s="843"/>
      <c r="AC498" s="843"/>
      <c r="AD498" s="843"/>
      <c r="AE498" s="843"/>
      <c r="AF498" s="843"/>
      <c r="AG498" s="843"/>
      <c r="AH498" s="843"/>
      <c r="AI498" s="843"/>
      <c r="AJ498" s="843"/>
      <c r="AK498" s="843"/>
      <c r="AL498" s="843"/>
    </row>
    <row r="499" spans="1:38" ht="15.75" customHeight="1">
      <c r="A499" s="843"/>
      <c r="B499" s="844"/>
      <c r="C499" s="845"/>
      <c r="D499" s="843"/>
      <c r="E499" s="843"/>
      <c r="F499" s="843"/>
      <c r="G499" s="843"/>
      <c r="H499" s="846"/>
      <c r="I499" s="846"/>
      <c r="J499" s="846"/>
      <c r="K499" s="847"/>
      <c r="L499" s="848"/>
      <c r="M499" s="843"/>
      <c r="N499" s="843"/>
      <c r="O499" s="843"/>
      <c r="P499" s="843"/>
      <c r="Q499" s="843"/>
      <c r="R499" s="843"/>
      <c r="S499" s="843"/>
      <c r="T499" s="843"/>
      <c r="U499" s="843"/>
      <c r="V499" s="843"/>
      <c r="W499" s="843"/>
      <c r="X499" s="843"/>
      <c r="Y499" s="843"/>
      <c r="Z499" s="1060"/>
      <c r="AA499" s="1060"/>
      <c r="AB499" s="843"/>
      <c r="AC499" s="843"/>
      <c r="AD499" s="843"/>
      <c r="AE499" s="843"/>
      <c r="AF499" s="843"/>
      <c r="AG499" s="843"/>
      <c r="AH499" s="843"/>
      <c r="AI499" s="843"/>
      <c r="AJ499" s="843"/>
      <c r="AK499" s="843"/>
      <c r="AL499" s="843"/>
    </row>
    <row r="500" spans="1:38" ht="15.75" customHeight="1">
      <c r="A500" s="843"/>
      <c r="B500" s="844"/>
      <c r="C500" s="845"/>
      <c r="D500" s="843"/>
      <c r="E500" s="843"/>
      <c r="F500" s="843"/>
      <c r="G500" s="843"/>
      <c r="H500" s="846"/>
      <c r="I500" s="846"/>
      <c r="J500" s="846"/>
      <c r="K500" s="847"/>
      <c r="L500" s="848"/>
      <c r="M500" s="843"/>
      <c r="N500" s="843"/>
      <c r="O500" s="843"/>
      <c r="P500" s="843"/>
      <c r="Q500" s="843"/>
      <c r="R500" s="843"/>
      <c r="S500" s="843"/>
      <c r="T500" s="843"/>
      <c r="U500" s="843"/>
      <c r="V500" s="843"/>
      <c r="W500" s="843"/>
      <c r="X500" s="843"/>
      <c r="Y500" s="843"/>
      <c r="Z500" s="1060"/>
      <c r="AA500" s="1060"/>
      <c r="AB500" s="843"/>
      <c r="AC500" s="843"/>
      <c r="AD500" s="843"/>
      <c r="AE500" s="843"/>
      <c r="AF500" s="843"/>
      <c r="AG500" s="843"/>
      <c r="AH500" s="843"/>
      <c r="AI500" s="843"/>
      <c r="AJ500" s="843"/>
      <c r="AK500" s="843"/>
      <c r="AL500" s="843"/>
    </row>
    <row r="501" spans="1:38" ht="15.75" customHeight="1">
      <c r="A501" s="843"/>
      <c r="B501" s="844"/>
      <c r="C501" s="845"/>
      <c r="D501" s="843"/>
      <c r="E501" s="843"/>
      <c r="F501" s="843"/>
      <c r="G501" s="843"/>
      <c r="H501" s="846"/>
      <c r="I501" s="846"/>
      <c r="J501" s="846"/>
      <c r="K501" s="847"/>
      <c r="L501" s="848"/>
      <c r="M501" s="843"/>
      <c r="N501" s="843"/>
      <c r="O501" s="843"/>
      <c r="P501" s="843"/>
      <c r="Q501" s="843"/>
      <c r="R501" s="843"/>
      <c r="S501" s="843"/>
      <c r="T501" s="843"/>
      <c r="U501" s="843"/>
      <c r="V501" s="843"/>
      <c r="W501" s="843"/>
      <c r="X501" s="843"/>
      <c r="Y501" s="843"/>
      <c r="Z501" s="1060"/>
      <c r="AA501" s="1060"/>
      <c r="AB501" s="843"/>
      <c r="AC501" s="843"/>
      <c r="AD501" s="843"/>
      <c r="AE501" s="843"/>
      <c r="AF501" s="843"/>
      <c r="AG501" s="843"/>
      <c r="AH501" s="843"/>
      <c r="AI501" s="843"/>
      <c r="AJ501" s="843"/>
      <c r="AK501" s="843"/>
      <c r="AL501" s="843"/>
    </row>
    <row r="502" spans="1:38" ht="15.75" customHeight="1">
      <c r="A502" s="843"/>
      <c r="B502" s="844"/>
      <c r="C502" s="845"/>
      <c r="D502" s="843"/>
      <c r="E502" s="843"/>
      <c r="F502" s="843"/>
      <c r="G502" s="843"/>
      <c r="H502" s="846"/>
      <c r="I502" s="846"/>
      <c r="J502" s="846"/>
      <c r="K502" s="847"/>
      <c r="L502" s="848"/>
      <c r="M502" s="843"/>
      <c r="N502" s="843"/>
      <c r="O502" s="843"/>
      <c r="P502" s="843"/>
      <c r="Q502" s="843"/>
      <c r="R502" s="843"/>
      <c r="S502" s="843"/>
      <c r="T502" s="843"/>
      <c r="U502" s="843"/>
      <c r="V502" s="843"/>
      <c r="W502" s="843"/>
      <c r="X502" s="843"/>
      <c r="Y502" s="843"/>
      <c r="Z502" s="1060"/>
      <c r="AA502" s="1060"/>
      <c r="AB502" s="843"/>
      <c r="AC502" s="843"/>
      <c r="AD502" s="843"/>
      <c r="AE502" s="843"/>
      <c r="AF502" s="843"/>
      <c r="AG502" s="843"/>
      <c r="AH502" s="843"/>
      <c r="AI502" s="843"/>
      <c r="AJ502" s="843"/>
      <c r="AK502" s="843"/>
      <c r="AL502" s="843"/>
    </row>
    <row r="503" spans="1:38" ht="15.75" customHeight="1">
      <c r="A503" s="843"/>
      <c r="B503" s="844"/>
      <c r="C503" s="845"/>
      <c r="D503" s="843"/>
      <c r="E503" s="843"/>
      <c r="F503" s="843"/>
      <c r="G503" s="843"/>
      <c r="H503" s="846"/>
      <c r="I503" s="846"/>
      <c r="J503" s="846"/>
      <c r="K503" s="847"/>
      <c r="L503" s="848"/>
      <c r="M503" s="843"/>
      <c r="N503" s="843"/>
      <c r="O503" s="843"/>
      <c r="P503" s="843"/>
      <c r="Q503" s="843"/>
      <c r="R503" s="843"/>
      <c r="S503" s="843"/>
      <c r="T503" s="843"/>
      <c r="U503" s="843"/>
      <c r="V503" s="843"/>
      <c r="W503" s="843"/>
      <c r="X503" s="843"/>
      <c r="Y503" s="843"/>
      <c r="Z503" s="1060"/>
      <c r="AA503" s="1060"/>
      <c r="AB503" s="843"/>
      <c r="AC503" s="843"/>
      <c r="AD503" s="843"/>
      <c r="AE503" s="843"/>
      <c r="AF503" s="843"/>
      <c r="AG503" s="843"/>
      <c r="AH503" s="843"/>
      <c r="AI503" s="843"/>
      <c r="AJ503" s="843"/>
      <c r="AK503" s="843"/>
      <c r="AL503" s="843"/>
    </row>
    <row r="504" spans="1:38" ht="15.75" customHeight="1">
      <c r="A504" s="843"/>
      <c r="B504" s="844"/>
      <c r="C504" s="845"/>
      <c r="D504" s="843"/>
      <c r="E504" s="843"/>
      <c r="F504" s="843"/>
      <c r="G504" s="843"/>
      <c r="H504" s="846"/>
      <c r="I504" s="846"/>
      <c r="J504" s="846"/>
      <c r="K504" s="847"/>
      <c r="L504" s="848"/>
      <c r="M504" s="843"/>
      <c r="N504" s="843"/>
      <c r="O504" s="843"/>
      <c r="P504" s="843"/>
      <c r="Q504" s="843"/>
      <c r="R504" s="843"/>
      <c r="S504" s="843"/>
      <c r="T504" s="843"/>
      <c r="U504" s="843"/>
      <c r="V504" s="843"/>
      <c r="W504" s="843"/>
      <c r="X504" s="843"/>
      <c r="Y504" s="843"/>
      <c r="Z504" s="1060"/>
      <c r="AA504" s="1060"/>
      <c r="AB504" s="843"/>
      <c r="AC504" s="843"/>
      <c r="AD504" s="843"/>
      <c r="AE504" s="843"/>
      <c r="AF504" s="843"/>
      <c r="AG504" s="843"/>
      <c r="AH504" s="843"/>
      <c r="AI504" s="843"/>
      <c r="AJ504" s="843"/>
      <c r="AK504" s="843"/>
      <c r="AL504" s="843"/>
    </row>
    <row r="505" spans="1:38" ht="15.75" customHeight="1">
      <c r="A505" s="843"/>
      <c r="B505" s="844"/>
      <c r="C505" s="845"/>
      <c r="D505" s="843"/>
      <c r="E505" s="843"/>
      <c r="F505" s="843"/>
      <c r="G505" s="843"/>
      <c r="H505" s="846"/>
      <c r="I505" s="846"/>
      <c r="J505" s="846"/>
      <c r="K505" s="847"/>
      <c r="L505" s="848"/>
      <c r="M505" s="843"/>
      <c r="N505" s="843"/>
      <c r="O505" s="843"/>
      <c r="P505" s="843"/>
      <c r="Q505" s="843"/>
      <c r="R505" s="843"/>
      <c r="S505" s="843"/>
      <c r="T505" s="843"/>
      <c r="U505" s="843"/>
      <c r="V505" s="843"/>
      <c r="W505" s="843"/>
      <c r="X505" s="843"/>
      <c r="Y505" s="843"/>
      <c r="Z505" s="1060"/>
      <c r="AA505" s="1060"/>
      <c r="AB505" s="843"/>
      <c r="AC505" s="843"/>
      <c r="AD505" s="843"/>
      <c r="AE505" s="843"/>
      <c r="AF505" s="843"/>
      <c r="AG505" s="843"/>
      <c r="AH505" s="843"/>
      <c r="AI505" s="843"/>
      <c r="AJ505" s="843"/>
      <c r="AK505" s="843"/>
      <c r="AL505" s="843"/>
    </row>
    <row r="506" spans="1:38" ht="15.75" customHeight="1">
      <c r="A506" s="843"/>
      <c r="B506" s="844"/>
      <c r="C506" s="845"/>
      <c r="D506" s="843"/>
      <c r="E506" s="843"/>
      <c r="F506" s="843"/>
      <c r="G506" s="843"/>
      <c r="H506" s="846"/>
      <c r="I506" s="846"/>
      <c r="J506" s="846"/>
      <c r="K506" s="847"/>
      <c r="L506" s="848"/>
      <c r="M506" s="843"/>
      <c r="N506" s="843"/>
      <c r="O506" s="843"/>
      <c r="P506" s="843"/>
      <c r="Q506" s="843"/>
      <c r="R506" s="843"/>
      <c r="S506" s="843"/>
      <c r="T506" s="843"/>
      <c r="U506" s="843"/>
      <c r="V506" s="843"/>
      <c r="W506" s="843"/>
      <c r="X506" s="843"/>
      <c r="Y506" s="843"/>
      <c r="Z506" s="1060"/>
      <c r="AA506" s="1060"/>
      <c r="AB506" s="843"/>
      <c r="AC506" s="843"/>
      <c r="AD506" s="843"/>
      <c r="AE506" s="843"/>
      <c r="AF506" s="843"/>
      <c r="AG506" s="843"/>
      <c r="AH506" s="843"/>
      <c r="AI506" s="843"/>
      <c r="AJ506" s="843"/>
      <c r="AK506" s="843"/>
      <c r="AL506" s="843"/>
    </row>
    <row r="507" spans="1:38" ht="15.75" customHeight="1">
      <c r="A507" s="843"/>
      <c r="B507" s="844"/>
      <c r="C507" s="845"/>
      <c r="D507" s="843"/>
      <c r="E507" s="843"/>
      <c r="F507" s="843"/>
      <c r="G507" s="843"/>
      <c r="H507" s="846"/>
      <c r="I507" s="846"/>
      <c r="J507" s="846"/>
      <c r="K507" s="847"/>
      <c r="L507" s="848"/>
      <c r="M507" s="843"/>
      <c r="N507" s="843"/>
      <c r="O507" s="843"/>
      <c r="P507" s="843"/>
      <c r="Q507" s="843"/>
      <c r="R507" s="843"/>
      <c r="S507" s="843"/>
      <c r="T507" s="843"/>
      <c r="U507" s="843"/>
      <c r="V507" s="843"/>
      <c r="W507" s="843"/>
      <c r="X507" s="843"/>
      <c r="Y507" s="843"/>
      <c r="Z507" s="1060"/>
      <c r="AA507" s="1060"/>
      <c r="AB507" s="843"/>
      <c r="AC507" s="843"/>
      <c r="AD507" s="843"/>
      <c r="AE507" s="843"/>
      <c r="AF507" s="843"/>
      <c r="AG507" s="843"/>
      <c r="AH507" s="843"/>
      <c r="AI507" s="843"/>
      <c r="AJ507" s="843"/>
      <c r="AK507" s="843"/>
      <c r="AL507" s="843"/>
    </row>
    <row r="508" spans="1:38" ht="15.75" customHeight="1">
      <c r="A508" s="843"/>
      <c r="B508" s="844"/>
      <c r="C508" s="845"/>
      <c r="D508" s="843"/>
      <c r="E508" s="843"/>
      <c r="F508" s="843"/>
      <c r="G508" s="843"/>
      <c r="H508" s="846"/>
      <c r="I508" s="846"/>
      <c r="J508" s="846"/>
      <c r="K508" s="847"/>
      <c r="L508" s="848"/>
      <c r="M508" s="843"/>
      <c r="N508" s="843"/>
      <c r="O508" s="843"/>
      <c r="P508" s="843"/>
      <c r="Q508" s="843"/>
      <c r="R508" s="843"/>
      <c r="S508" s="843"/>
      <c r="T508" s="843"/>
      <c r="U508" s="843"/>
      <c r="V508" s="843"/>
      <c r="W508" s="843"/>
      <c r="X508" s="843"/>
      <c r="Y508" s="843"/>
      <c r="Z508" s="1060"/>
      <c r="AA508" s="1060"/>
      <c r="AB508" s="843"/>
      <c r="AC508" s="843"/>
      <c r="AD508" s="843"/>
      <c r="AE508" s="843"/>
      <c r="AF508" s="843"/>
      <c r="AG508" s="843"/>
      <c r="AH508" s="843"/>
      <c r="AI508" s="843"/>
      <c r="AJ508" s="843"/>
      <c r="AK508" s="843"/>
      <c r="AL508" s="843"/>
    </row>
    <row r="509" spans="1:38" ht="15.75" customHeight="1">
      <c r="A509" s="843"/>
      <c r="B509" s="844"/>
      <c r="C509" s="845"/>
      <c r="D509" s="843"/>
      <c r="E509" s="843"/>
      <c r="F509" s="843"/>
      <c r="G509" s="843"/>
      <c r="H509" s="846"/>
      <c r="I509" s="846"/>
      <c r="J509" s="846"/>
      <c r="K509" s="847"/>
      <c r="L509" s="848"/>
      <c r="M509" s="843"/>
      <c r="N509" s="843"/>
      <c r="O509" s="843"/>
      <c r="P509" s="843"/>
      <c r="Q509" s="843"/>
      <c r="R509" s="843"/>
      <c r="S509" s="843"/>
      <c r="T509" s="843"/>
      <c r="U509" s="843"/>
      <c r="V509" s="843"/>
      <c r="W509" s="843"/>
      <c r="X509" s="843"/>
      <c r="Y509" s="843"/>
      <c r="Z509" s="1060"/>
      <c r="AA509" s="1060"/>
      <c r="AB509" s="843"/>
      <c r="AC509" s="843"/>
      <c r="AD509" s="843"/>
      <c r="AE509" s="843"/>
      <c r="AF509" s="843"/>
      <c r="AG509" s="843"/>
      <c r="AH509" s="843"/>
      <c r="AI509" s="843"/>
      <c r="AJ509" s="843"/>
      <c r="AK509" s="843"/>
      <c r="AL509" s="843"/>
    </row>
    <row r="510" spans="1:38" ht="15.75" customHeight="1">
      <c r="A510" s="843"/>
      <c r="B510" s="844"/>
      <c r="C510" s="845"/>
      <c r="D510" s="843"/>
      <c r="E510" s="843"/>
      <c r="F510" s="843"/>
      <c r="G510" s="843"/>
      <c r="H510" s="846"/>
      <c r="I510" s="846"/>
      <c r="J510" s="846"/>
      <c r="K510" s="847"/>
      <c r="L510" s="848"/>
      <c r="M510" s="843"/>
      <c r="N510" s="843"/>
      <c r="O510" s="843"/>
      <c r="P510" s="843"/>
      <c r="Q510" s="843"/>
      <c r="R510" s="843"/>
      <c r="S510" s="843"/>
      <c r="T510" s="843"/>
      <c r="U510" s="843"/>
      <c r="V510" s="843"/>
      <c r="W510" s="843"/>
      <c r="X510" s="843"/>
      <c r="Y510" s="843"/>
      <c r="Z510" s="1060"/>
      <c r="AA510" s="1060"/>
      <c r="AB510" s="843"/>
      <c r="AC510" s="843"/>
      <c r="AD510" s="843"/>
      <c r="AE510" s="843"/>
      <c r="AF510" s="843"/>
      <c r="AG510" s="843"/>
      <c r="AH510" s="843"/>
      <c r="AI510" s="843"/>
      <c r="AJ510" s="843"/>
      <c r="AK510" s="843"/>
      <c r="AL510" s="843"/>
    </row>
    <row r="511" spans="1:38" ht="15.75" customHeight="1">
      <c r="A511" s="843"/>
      <c r="B511" s="844"/>
      <c r="C511" s="845"/>
      <c r="D511" s="843"/>
      <c r="E511" s="843"/>
      <c r="F511" s="843"/>
      <c r="G511" s="843"/>
      <c r="H511" s="846"/>
      <c r="I511" s="846"/>
      <c r="J511" s="846"/>
      <c r="K511" s="847"/>
      <c r="L511" s="848"/>
      <c r="M511" s="843"/>
      <c r="N511" s="843"/>
      <c r="O511" s="843"/>
      <c r="P511" s="843"/>
      <c r="Q511" s="843"/>
      <c r="R511" s="843"/>
      <c r="S511" s="843"/>
      <c r="T511" s="843"/>
      <c r="U511" s="843"/>
      <c r="V511" s="843"/>
      <c r="W511" s="843"/>
      <c r="X511" s="843"/>
      <c r="Y511" s="843"/>
      <c r="Z511" s="1060"/>
      <c r="AA511" s="1060"/>
      <c r="AB511" s="843"/>
      <c r="AC511" s="843"/>
      <c r="AD511" s="843"/>
      <c r="AE511" s="843"/>
      <c r="AF511" s="843"/>
      <c r="AG511" s="843"/>
      <c r="AH511" s="843"/>
      <c r="AI511" s="843"/>
      <c r="AJ511" s="843"/>
      <c r="AK511" s="843"/>
      <c r="AL511" s="843"/>
    </row>
    <row r="512" spans="1:38" ht="15.75" customHeight="1">
      <c r="A512" s="843"/>
      <c r="B512" s="844"/>
      <c r="C512" s="845"/>
      <c r="D512" s="843"/>
      <c r="E512" s="843"/>
      <c r="F512" s="843"/>
      <c r="G512" s="843"/>
      <c r="H512" s="846"/>
      <c r="I512" s="846"/>
      <c r="J512" s="846"/>
      <c r="K512" s="847"/>
      <c r="L512" s="848"/>
      <c r="M512" s="843"/>
      <c r="N512" s="843"/>
      <c r="O512" s="843"/>
      <c r="P512" s="843"/>
      <c r="Q512" s="843"/>
      <c r="R512" s="843"/>
      <c r="S512" s="843"/>
      <c r="T512" s="843"/>
      <c r="U512" s="843"/>
      <c r="V512" s="843"/>
      <c r="W512" s="843"/>
      <c r="X512" s="843"/>
      <c r="Y512" s="843"/>
      <c r="Z512" s="1060"/>
      <c r="AA512" s="1060"/>
      <c r="AB512" s="843"/>
      <c r="AC512" s="843"/>
      <c r="AD512" s="843"/>
      <c r="AE512" s="843"/>
      <c r="AF512" s="843"/>
      <c r="AG512" s="843"/>
      <c r="AH512" s="843"/>
      <c r="AI512" s="843"/>
      <c r="AJ512" s="843"/>
      <c r="AK512" s="843"/>
      <c r="AL512" s="843"/>
    </row>
    <row r="513" spans="1:38" ht="15.75" customHeight="1">
      <c r="A513" s="843"/>
      <c r="B513" s="844"/>
      <c r="C513" s="845"/>
      <c r="D513" s="843"/>
      <c r="E513" s="843"/>
      <c r="F513" s="843"/>
      <c r="G513" s="843"/>
      <c r="H513" s="846"/>
      <c r="I513" s="846"/>
      <c r="J513" s="846"/>
      <c r="K513" s="847"/>
      <c r="L513" s="848"/>
      <c r="M513" s="843"/>
      <c r="N513" s="843"/>
      <c r="O513" s="843"/>
      <c r="P513" s="843"/>
      <c r="Q513" s="843"/>
      <c r="R513" s="843"/>
      <c r="S513" s="843"/>
      <c r="T513" s="843"/>
      <c r="U513" s="843"/>
      <c r="V513" s="843"/>
      <c r="W513" s="843"/>
      <c r="X513" s="843"/>
      <c r="Y513" s="843"/>
      <c r="Z513" s="1060"/>
      <c r="AA513" s="1060"/>
      <c r="AB513" s="843"/>
      <c r="AC513" s="843"/>
      <c r="AD513" s="843"/>
      <c r="AE513" s="843"/>
      <c r="AF513" s="843"/>
      <c r="AG513" s="843"/>
      <c r="AH513" s="843"/>
      <c r="AI513" s="843"/>
      <c r="AJ513" s="843"/>
      <c r="AK513" s="843"/>
      <c r="AL513" s="843"/>
    </row>
    <row r="514" spans="1:38" ht="15.75" customHeight="1">
      <c r="A514" s="843"/>
      <c r="B514" s="844"/>
      <c r="C514" s="845"/>
      <c r="D514" s="843"/>
      <c r="E514" s="843"/>
      <c r="F514" s="843"/>
      <c r="G514" s="843"/>
      <c r="H514" s="846"/>
      <c r="I514" s="846"/>
      <c r="J514" s="846"/>
      <c r="K514" s="847"/>
      <c r="L514" s="848"/>
      <c r="M514" s="843"/>
      <c r="N514" s="843"/>
      <c r="O514" s="843"/>
      <c r="P514" s="843"/>
      <c r="Q514" s="843"/>
      <c r="R514" s="843"/>
      <c r="S514" s="843"/>
      <c r="T514" s="843"/>
      <c r="U514" s="843"/>
      <c r="V514" s="843"/>
      <c r="W514" s="843"/>
      <c r="X514" s="843"/>
      <c r="Y514" s="843"/>
      <c r="Z514" s="1060"/>
      <c r="AA514" s="1060"/>
      <c r="AB514" s="843"/>
      <c r="AC514" s="843"/>
      <c r="AD514" s="843"/>
      <c r="AE514" s="843"/>
      <c r="AF514" s="843"/>
      <c r="AG514" s="843"/>
      <c r="AH514" s="843"/>
      <c r="AI514" s="843"/>
      <c r="AJ514" s="843"/>
      <c r="AK514" s="843"/>
      <c r="AL514" s="843"/>
    </row>
    <row r="515" spans="1:38" ht="15.75" customHeight="1">
      <c r="A515" s="843"/>
      <c r="B515" s="844"/>
      <c r="C515" s="845"/>
      <c r="D515" s="843"/>
      <c r="E515" s="843"/>
      <c r="F515" s="843"/>
      <c r="G515" s="843"/>
      <c r="H515" s="846"/>
      <c r="I515" s="846"/>
      <c r="J515" s="846"/>
      <c r="K515" s="847"/>
      <c r="L515" s="848"/>
      <c r="M515" s="843"/>
      <c r="N515" s="843"/>
      <c r="O515" s="843"/>
      <c r="P515" s="843"/>
      <c r="Q515" s="843"/>
      <c r="R515" s="843"/>
      <c r="S515" s="843"/>
      <c r="T515" s="843"/>
      <c r="U515" s="843"/>
      <c r="V515" s="843"/>
      <c r="W515" s="843"/>
      <c r="X515" s="843"/>
      <c r="Y515" s="843"/>
      <c r="Z515" s="1060"/>
      <c r="AA515" s="1060"/>
      <c r="AB515" s="843"/>
      <c r="AC515" s="843"/>
      <c r="AD515" s="843"/>
      <c r="AE515" s="843"/>
      <c r="AF515" s="843"/>
      <c r="AG515" s="843"/>
      <c r="AH515" s="843"/>
      <c r="AI515" s="843"/>
      <c r="AJ515" s="843"/>
      <c r="AK515" s="843"/>
      <c r="AL515" s="843"/>
    </row>
    <row r="516" spans="1:38" ht="15.75" customHeight="1">
      <c r="A516" s="843"/>
      <c r="B516" s="844"/>
      <c r="C516" s="845"/>
      <c r="D516" s="843"/>
      <c r="E516" s="843"/>
      <c r="F516" s="843"/>
      <c r="G516" s="843"/>
      <c r="H516" s="846"/>
      <c r="I516" s="846"/>
      <c r="J516" s="846"/>
      <c r="K516" s="847"/>
      <c r="L516" s="848"/>
      <c r="M516" s="843"/>
      <c r="N516" s="843"/>
      <c r="O516" s="843"/>
      <c r="P516" s="843"/>
      <c r="Q516" s="843"/>
      <c r="R516" s="843"/>
      <c r="S516" s="843"/>
      <c r="T516" s="843"/>
      <c r="U516" s="843"/>
      <c r="V516" s="843"/>
      <c r="W516" s="843"/>
      <c r="X516" s="843"/>
      <c r="Y516" s="843"/>
      <c r="Z516" s="1060"/>
      <c r="AA516" s="1060"/>
      <c r="AB516" s="843"/>
      <c r="AC516" s="843"/>
      <c r="AD516" s="843"/>
      <c r="AE516" s="843"/>
      <c r="AF516" s="843"/>
      <c r="AG516" s="843"/>
      <c r="AH516" s="843"/>
      <c r="AI516" s="843"/>
      <c r="AJ516" s="843"/>
      <c r="AK516" s="843"/>
      <c r="AL516" s="843"/>
    </row>
    <row r="517" spans="1:38" ht="15.75" customHeight="1">
      <c r="A517" s="843"/>
      <c r="B517" s="844"/>
      <c r="C517" s="845"/>
      <c r="D517" s="843"/>
      <c r="E517" s="843"/>
      <c r="F517" s="843"/>
      <c r="G517" s="843"/>
      <c r="H517" s="846"/>
      <c r="I517" s="846"/>
      <c r="J517" s="846"/>
      <c r="K517" s="847"/>
      <c r="L517" s="848"/>
      <c r="M517" s="843"/>
      <c r="N517" s="843"/>
      <c r="O517" s="843"/>
      <c r="P517" s="843"/>
      <c r="Q517" s="843"/>
      <c r="R517" s="843"/>
      <c r="S517" s="843"/>
      <c r="T517" s="843"/>
      <c r="U517" s="843"/>
      <c r="V517" s="843"/>
      <c r="W517" s="843"/>
      <c r="X517" s="843"/>
      <c r="Y517" s="843"/>
      <c r="Z517" s="1060"/>
      <c r="AA517" s="1060"/>
      <c r="AB517" s="843"/>
      <c r="AC517" s="843"/>
      <c r="AD517" s="843"/>
      <c r="AE517" s="843"/>
      <c r="AF517" s="843"/>
      <c r="AG517" s="843"/>
      <c r="AH517" s="843"/>
      <c r="AI517" s="843"/>
      <c r="AJ517" s="843"/>
      <c r="AK517" s="843"/>
      <c r="AL517" s="843"/>
    </row>
    <row r="518" spans="1:38" ht="15.75" customHeight="1">
      <c r="A518" s="843"/>
      <c r="B518" s="844"/>
      <c r="C518" s="845"/>
      <c r="D518" s="843"/>
      <c r="E518" s="843"/>
      <c r="F518" s="843"/>
      <c r="G518" s="843"/>
      <c r="H518" s="846"/>
      <c r="I518" s="846"/>
      <c r="J518" s="846"/>
      <c r="K518" s="847"/>
      <c r="L518" s="848"/>
      <c r="M518" s="843"/>
      <c r="N518" s="843"/>
      <c r="O518" s="843"/>
      <c r="P518" s="843"/>
      <c r="Q518" s="843"/>
      <c r="R518" s="843"/>
      <c r="S518" s="843"/>
      <c r="T518" s="843"/>
      <c r="U518" s="843"/>
      <c r="V518" s="843"/>
      <c r="W518" s="843"/>
      <c r="X518" s="843"/>
      <c r="Y518" s="843"/>
      <c r="Z518" s="1060"/>
      <c r="AA518" s="1060"/>
      <c r="AB518" s="843"/>
      <c r="AC518" s="843"/>
      <c r="AD518" s="843"/>
      <c r="AE518" s="843"/>
      <c r="AF518" s="843"/>
      <c r="AG518" s="843"/>
      <c r="AH518" s="843"/>
      <c r="AI518" s="843"/>
      <c r="AJ518" s="843"/>
      <c r="AK518" s="843"/>
      <c r="AL518" s="843"/>
    </row>
    <row r="519" spans="1:38" ht="15.75" customHeight="1">
      <c r="A519" s="843"/>
      <c r="B519" s="844"/>
      <c r="C519" s="845"/>
      <c r="D519" s="843"/>
      <c r="E519" s="843"/>
      <c r="F519" s="843"/>
      <c r="G519" s="843"/>
      <c r="H519" s="846"/>
      <c r="I519" s="846"/>
      <c r="J519" s="846"/>
      <c r="K519" s="847"/>
      <c r="L519" s="848"/>
      <c r="M519" s="843"/>
      <c r="N519" s="843"/>
      <c r="O519" s="843"/>
      <c r="P519" s="843"/>
      <c r="Q519" s="843"/>
      <c r="R519" s="843"/>
      <c r="S519" s="843"/>
      <c r="T519" s="843"/>
      <c r="U519" s="843"/>
      <c r="V519" s="843"/>
      <c r="W519" s="843"/>
      <c r="X519" s="843"/>
      <c r="Y519" s="843"/>
      <c r="Z519" s="1060"/>
      <c r="AA519" s="1060"/>
      <c r="AB519" s="843"/>
      <c r="AC519" s="843"/>
      <c r="AD519" s="843"/>
      <c r="AE519" s="843"/>
      <c r="AF519" s="843"/>
      <c r="AG519" s="843"/>
      <c r="AH519" s="843"/>
      <c r="AI519" s="843"/>
      <c r="AJ519" s="843"/>
      <c r="AK519" s="843"/>
      <c r="AL519" s="843"/>
    </row>
    <row r="520" spans="1:38" ht="15.75" customHeight="1">
      <c r="A520" s="843"/>
      <c r="B520" s="844"/>
      <c r="C520" s="845"/>
      <c r="D520" s="843"/>
      <c r="E520" s="843"/>
      <c r="F520" s="843"/>
      <c r="G520" s="843"/>
      <c r="H520" s="846"/>
      <c r="I520" s="846"/>
      <c r="J520" s="846"/>
      <c r="K520" s="847"/>
      <c r="L520" s="848"/>
      <c r="M520" s="843"/>
      <c r="N520" s="843"/>
      <c r="O520" s="843"/>
      <c r="P520" s="843"/>
      <c r="Q520" s="843"/>
      <c r="R520" s="843"/>
      <c r="S520" s="843"/>
      <c r="T520" s="843"/>
      <c r="U520" s="843"/>
      <c r="V520" s="843"/>
      <c r="W520" s="843"/>
      <c r="X520" s="843"/>
      <c r="Y520" s="843"/>
      <c r="Z520" s="1060"/>
      <c r="AA520" s="1060"/>
      <c r="AB520" s="843"/>
      <c r="AC520" s="843"/>
      <c r="AD520" s="843"/>
      <c r="AE520" s="843"/>
      <c r="AF520" s="843"/>
      <c r="AG520" s="843"/>
      <c r="AH520" s="843"/>
      <c r="AI520" s="843"/>
      <c r="AJ520" s="843"/>
      <c r="AK520" s="843"/>
      <c r="AL520" s="843"/>
    </row>
    <row r="521" spans="1:38" ht="15.75" customHeight="1">
      <c r="A521" s="843"/>
      <c r="B521" s="844"/>
      <c r="C521" s="845"/>
      <c r="D521" s="843"/>
      <c r="E521" s="843"/>
      <c r="F521" s="843"/>
      <c r="G521" s="843"/>
      <c r="H521" s="846"/>
      <c r="I521" s="846"/>
      <c r="J521" s="846"/>
      <c r="K521" s="847"/>
      <c r="L521" s="848"/>
      <c r="M521" s="843"/>
      <c r="N521" s="843"/>
      <c r="O521" s="843"/>
      <c r="P521" s="843"/>
      <c r="Q521" s="843"/>
      <c r="R521" s="843"/>
      <c r="S521" s="843"/>
      <c r="T521" s="843"/>
      <c r="U521" s="843"/>
      <c r="V521" s="843"/>
      <c r="W521" s="843"/>
      <c r="X521" s="843"/>
      <c r="Y521" s="843"/>
      <c r="Z521" s="1060"/>
      <c r="AA521" s="1060"/>
      <c r="AB521" s="843"/>
      <c r="AC521" s="843"/>
      <c r="AD521" s="843"/>
      <c r="AE521" s="843"/>
      <c r="AF521" s="843"/>
      <c r="AG521" s="843"/>
      <c r="AH521" s="843"/>
      <c r="AI521" s="843"/>
      <c r="AJ521" s="843"/>
      <c r="AK521" s="843"/>
      <c r="AL521" s="843"/>
    </row>
    <row r="522" spans="1:38" ht="15.75" customHeight="1">
      <c r="A522" s="843"/>
      <c r="B522" s="844"/>
      <c r="C522" s="845"/>
      <c r="D522" s="843"/>
      <c r="E522" s="843"/>
      <c r="F522" s="843"/>
      <c r="G522" s="843"/>
      <c r="H522" s="846"/>
      <c r="I522" s="846"/>
      <c r="J522" s="846"/>
      <c r="K522" s="847"/>
      <c r="L522" s="848"/>
      <c r="M522" s="843"/>
      <c r="N522" s="843"/>
      <c r="O522" s="843"/>
      <c r="P522" s="843"/>
      <c r="Q522" s="843"/>
      <c r="R522" s="843"/>
      <c r="S522" s="843"/>
      <c r="T522" s="843"/>
      <c r="U522" s="843"/>
      <c r="V522" s="843"/>
      <c r="W522" s="843"/>
      <c r="X522" s="843"/>
      <c r="Y522" s="843"/>
      <c r="Z522" s="1060"/>
      <c r="AA522" s="1060"/>
      <c r="AB522" s="843"/>
      <c r="AC522" s="843"/>
      <c r="AD522" s="843"/>
      <c r="AE522" s="843"/>
      <c r="AF522" s="843"/>
      <c r="AG522" s="843"/>
      <c r="AH522" s="843"/>
      <c r="AI522" s="843"/>
      <c r="AJ522" s="843"/>
      <c r="AK522" s="843"/>
      <c r="AL522" s="843"/>
    </row>
    <row r="523" spans="1:38" ht="15.75" customHeight="1">
      <c r="A523" s="843"/>
      <c r="B523" s="844"/>
      <c r="C523" s="845"/>
      <c r="D523" s="843"/>
      <c r="E523" s="843"/>
      <c r="F523" s="843"/>
      <c r="G523" s="843"/>
      <c r="H523" s="846"/>
      <c r="I523" s="846"/>
      <c r="J523" s="846"/>
      <c r="K523" s="847"/>
      <c r="L523" s="848"/>
      <c r="M523" s="843"/>
      <c r="N523" s="843"/>
      <c r="O523" s="843"/>
      <c r="P523" s="843"/>
      <c r="Q523" s="843"/>
      <c r="R523" s="843"/>
      <c r="S523" s="843"/>
      <c r="T523" s="843"/>
      <c r="U523" s="843"/>
      <c r="V523" s="843"/>
      <c r="W523" s="843"/>
      <c r="X523" s="843"/>
      <c r="Y523" s="843"/>
      <c r="Z523" s="1060"/>
      <c r="AA523" s="1060"/>
      <c r="AB523" s="843"/>
      <c r="AC523" s="843"/>
      <c r="AD523" s="843"/>
      <c r="AE523" s="843"/>
      <c r="AF523" s="843"/>
      <c r="AG523" s="843"/>
      <c r="AH523" s="843"/>
      <c r="AI523" s="843"/>
      <c r="AJ523" s="843"/>
      <c r="AK523" s="843"/>
      <c r="AL523" s="843"/>
    </row>
    <row r="524" spans="1:38" ht="15.75" customHeight="1">
      <c r="A524" s="843"/>
      <c r="B524" s="844"/>
      <c r="C524" s="845"/>
      <c r="D524" s="843"/>
      <c r="E524" s="843"/>
      <c r="F524" s="843"/>
      <c r="G524" s="843"/>
      <c r="H524" s="846"/>
      <c r="I524" s="846"/>
      <c r="J524" s="846"/>
      <c r="K524" s="847"/>
      <c r="L524" s="848"/>
      <c r="M524" s="843"/>
      <c r="N524" s="843"/>
      <c r="O524" s="843"/>
      <c r="P524" s="843"/>
      <c r="Q524" s="843"/>
      <c r="R524" s="843"/>
      <c r="S524" s="843"/>
      <c r="T524" s="843"/>
      <c r="U524" s="843"/>
      <c r="V524" s="843"/>
      <c r="W524" s="843"/>
      <c r="X524" s="843"/>
      <c r="Y524" s="843"/>
      <c r="Z524" s="1060"/>
      <c r="AA524" s="1060"/>
      <c r="AB524" s="843"/>
      <c r="AC524" s="843"/>
      <c r="AD524" s="843"/>
      <c r="AE524" s="843"/>
      <c r="AF524" s="843"/>
      <c r="AG524" s="843"/>
      <c r="AH524" s="843"/>
      <c r="AI524" s="843"/>
      <c r="AJ524" s="843"/>
      <c r="AK524" s="843"/>
      <c r="AL524" s="843"/>
    </row>
    <row r="525" spans="1:38" ht="15.75" customHeight="1">
      <c r="A525" s="843"/>
      <c r="B525" s="844"/>
      <c r="C525" s="845"/>
      <c r="D525" s="843"/>
      <c r="E525" s="843"/>
      <c r="F525" s="843"/>
      <c r="G525" s="843"/>
      <c r="H525" s="846"/>
      <c r="I525" s="846"/>
      <c r="J525" s="846"/>
      <c r="K525" s="847"/>
      <c r="L525" s="848"/>
      <c r="M525" s="843"/>
      <c r="N525" s="843"/>
      <c r="O525" s="843"/>
      <c r="P525" s="843"/>
      <c r="Q525" s="843"/>
      <c r="R525" s="843"/>
      <c r="S525" s="843"/>
      <c r="T525" s="843"/>
      <c r="U525" s="843"/>
      <c r="V525" s="843"/>
      <c r="W525" s="843"/>
      <c r="X525" s="843"/>
      <c r="Y525" s="843"/>
      <c r="Z525" s="1060"/>
      <c r="AA525" s="1060"/>
      <c r="AB525" s="843"/>
      <c r="AC525" s="843"/>
      <c r="AD525" s="843"/>
      <c r="AE525" s="843"/>
      <c r="AF525" s="843"/>
      <c r="AG525" s="843"/>
      <c r="AH525" s="843"/>
      <c r="AI525" s="843"/>
      <c r="AJ525" s="843"/>
      <c r="AK525" s="843"/>
      <c r="AL525" s="843"/>
    </row>
    <row r="526" spans="1:38" ht="15.75" customHeight="1">
      <c r="A526" s="843"/>
      <c r="B526" s="844"/>
      <c r="C526" s="845"/>
      <c r="D526" s="843"/>
      <c r="E526" s="843"/>
      <c r="F526" s="843"/>
      <c r="G526" s="843"/>
      <c r="H526" s="846"/>
      <c r="I526" s="846"/>
      <c r="J526" s="846"/>
      <c r="K526" s="847"/>
      <c r="L526" s="848"/>
      <c r="M526" s="843"/>
      <c r="N526" s="843"/>
      <c r="O526" s="843"/>
      <c r="P526" s="843"/>
      <c r="Q526" s="843"/>
      <c r="R526" s="843"/>
      <c r="S526" s="843"/>
      <c r="T526" s="843"/>
      <c r="U526" s="843"/>
      <c r="V526" s="843"/>
      <c r="W526" s="843"/>
      <c r="X526" s="843"/>
      <c r="Y526" s="843"/>
      <c r="Z526" s="1060"/>
      <c r="AA526" s="1060"/>
      <c r="AB526" s="843"/>
      <c r="AC526" s="843"/>
      <c r="AD526" s="843"/>
      <c r="AE526" s="843"/>
      <c r="AF526" s="843"/>
      <c r="AG526" s="843"/>
      <c r="AH526" s="843"/>
      <c r="AI526" s="843"/>
      <c r="AJ526" s="843"/>
      <c r="AK526" s="843"/>
      <c r="AL526" s="843"/>
    </row>
    <row r="527" spans="1:38" ht="15.75" customHeight="1">
      <c r="A527" s="843"/>
      <c r="B527" s="844"/>
      <c r="C527" s="845"/>
      <c r="D527" s="843"/>
      <c r="E527" s="843"/>
      <c r="F527" s="843"/>
      <c r="G527" s="843"/>
      <c r="H527" s="846"/>
      <c r="I527" s="846"/>
      <c r="J527" s="846"/>
      <c r="K527" s="847"/>
      <c r="L527" s="848"/>
      <c r="M527" s="843"/>
      <c r="N527" s="843"/>
      <c r="O527" s="843"/>
      <c r="P527" s="843"/>
      <c r="Q527" s="843"/>
      <c r="R527" s="843"/>
      <c r="S527" s="843"/>
      <c r="T527" s="843"/>
      <c r="U527" s="843"/>
      <c r="V527" s="843"/>
      <c r="W527" s="843"/>
      <c r="X527" s="843"/>
      <c r="Y527" s="843"/>
      <c r="Z527" s="1060"/>
      <c r="AA527" s="1060"/>
      <c r="AB527" s="843"/>
      <c r="AC527" s="843"/>
      <c r="AD527" s="843"/>
      <c r="AE527" s="843"/>
      <c r="AF527" s="843"/>
      <c r="AG527" s="843"/>
      <c r="AH527" s="843"/>
      <c r="AI527" s="843"/>
      <c r="AJ527" s="843"/>
      <c r="AK527" s="843"/>
      <c r="AL527" s="843"/>
    </row>
    <row r="528" spans="1:38" ht="15.75" customHeight="1">
      <c r="A528" s="843"/>
      <c r="B528" s="844"/>
      <c r="C528" s="845"/>
      <c r="D528" s="843"/>
      <c r="E528" s="843"/>
      <c r="F528" s="843"/>
      <c r="G528" s="843"/>
      <c r="H528" s="846"/>
      <c r="I528" s="846"/>
      <c r="J528" s="846"/>
      <c r="K528" s="847"/>
      <c r="L528" s="848"/>
      <c r="M528" s="843"/>
      <c r="N528" s="843"/>
      <c r="O528" s="843"/>
      <c r="P528" s="843"/>
      <c r="Q528" s="843"/>
      <c r="R528" s="843"/>
      <c r="S528" s="843"/>
      <c r="T528" s="843"/>
      <c r="U528" s="843"/>
      <c r="V528" s="843"/>
      <c r="W528" s="843"/>
      <c r="X528" s="843"/>
      <c r="Y528" s="843"/>
      <c r="Z528" s="1060"/>
      <c r="AA528" s="1060"/>
      <c r="AB528" s="843"/>
      <c r="AC528" s="843"/>
      <c r="AD528" s="843"/>
      <c r="AE528" s="843"/>
      <c r="AF528" s="843"/>
      <c r="AG528" s="843"/>
      <c r="AH528" s="843"/>
      <c r="AI528" s="843"/>
      <c r="AJ528" s="843"/>
      <c r="AK528" s="843"/>
      <c r="AL528" s="843"/>
    </row>
    <row r="529" spans="1:38" ht="15.75" customHeight="1">
      <c r="A529" s="843"/>
      <c r="B529" s="844"/>
      <c r="C529" s="845"/>
      <c r="D529" s="843"/>
      <c r="E529" s="843"/>
      <c r="F529" s="843"/>
      <c r="G529" s="843"/>
      <c r="H529" s="846"/>
      <c r="I529" s="846"/>
      <c r="J529" s="846"/>
      <c r="K529" s="847"/>
      <c r="L529" s="848"/>
      <c r="M529" s="843"/>
      <c r="N529" s="843"/>
      <c r="O529" s="843"/>
      <c r="P529" s="843"/>
      <c r="Q529" s="843"/>
      <c r="R529" s="843"/>
      <c r="S529" s="843"/>
      <c r="T529" s="843"/>
      <c r="U529" s="843"/>
      <c r="V529" s="843"/>
      <c r="W529" s="843"/>
      <c r="X529" s="843"/>
      <c r="Y529" s="843"/>
      <c r="Z529" s="1060"/>
      <c r="AA529" s="1060"/>
      <c r="AB529" s="843"/>
      <c r="AC529" s="843"/>
      <c r="AD529" s="843"/>
      <c r="AE529" s="843"/>
      <c r="AF529" s="843"/>
      <c r="AG529" s="843"/>
      <c r="AH529" s="843"/>
      <c r="AI529" s="843"/>
      <c r="AJ529" s="843"/>
      <c r="AK529" s="843"/>
      <c r="AL529" s="843"/>
    </row>
    <row r="530" spans="1:38" ht="15.75" customHeight="1">
      <c r="A530" s="843"/>
      <c r="B530" s="844"/>
      <c r="C530" s="845"/>
      <c r="D530" s="843"/>
      <c r="E530" s="843"/>
      <c r="F530" s="843"/>
      <c r="G530" s="843"/>
      <c r="H530" s="846"/>
      <c r="I530" s="846"/>
      <c r="J530" s="846"/>
      <c r="K530" s="847"/>
      <c r="L530" s="848"/>
      <c r="M530" s="843"/>
      <c r="N530" s="843"/>
      <c r="O530" s="843"/>
      <c r="P530" s="843"/>
      <c r="Q530" s="843"/>
      <c r="R530" s="843"/>
      <c r="S530" s="843"/>
      <c r="T530" s="843"/>
      <c r="U530" s="843"/>
      <c r="V530" s="843"/>
      <c r="W530" s="843"/>
      <c r="X530" s="843"/>
      <c r="Y530" s="843"/>
      <c r="Z530" s="1060"/>
      <c r="AA530" s="1060"/>
      <c r="AB530" s="843"/>
      <c r="AC530" s="843"/>
      <c r="AD530" s="843"/>
      <c r="AE530" s="843"/>
      <c r="AF530" s="843"/>
      <c r="AG530" s="843"/>
      <c r="AH530" s="843"/>
      <c r="AI530" s="843"/>
      <c r="AJ530" s="843"/>
      <c r="AK530" s="843"/>
      <c r="AL530" s="843"/>
    </row>
    <row r="531" spans="1:38" ht="15.75" customHeight="1">
      <c r="A531" s="843"/>
      <c r="B531" s="844"/>
      <c r="C531" s="845"/>
      <c r="D531" s="843"/>
      <c r="E531" s="843"/>
      <c r="F531" s="843"/>
      <c r="G531" s="843"/>
      <c r="H531" s="846"/>
      <c r="I531" s="846"/>
      <c r="J531" s="846"/>
      <c r="K531" s="847"/>
      <c r="L531" s="848"/>
      <c r="M531" s="843"/>
      <c r="N531" s="843"/>
      <c r="O531" s="843"/>
      <c r="P531" s="843"/>
      <c r="Q531" s="843"/>
      <c r="R531" s="843"/>
      <c r="S531" s="843"/>
      <c r="T531" s="843"/>
      <c r="U531" s="843"/>
      <c r="V531" s="843"/>
      <c r="W531" s="843"/>
      <c r="X531" s="843"/>
      <c r="Y531" s="843"/>
      <c r="Z531" s="1060"/>
      <c r="AA531" s="1060"/>
      <c r="AB531" s="843"/>
      <c r="AC531" s="843"/>
      <c r="AD531" s="843"/>
      <c r="AE531" s="843"/>
      <c r="AF531" s="843"/>
      <c r="AG531" s="843"/>
      <c r="AH531" s="843"/>
      <c r="AI531" s="843"/>
      <c r="AJ531" s="843"/>
      <c r="AK531" s="843"/>
      <c r="AL531" s="843"/>
    </row>
    <row r="532" spans="1:38" ht="15.75" customHeight="1">
      <c r="A532" s="843"/>
      <c r="B532" s="844"/>
      <c r="C532" s="845"/>
      <c r="D532" s="843"/>
      <c r="E532" s="843"/>
      <c r="F532" s="843"/>
      <c r="G532" s="843"/>
      <c r="H532" s="846"/>
      <c r="I532" s="846"/>
      <c r="J532" s="846"/>
      <c r="K532" s="847"/>
      <c r="L532" s="848"/>
      <c r="M532" s="843"/>
      <c r="N532" s="843"/>
      <c r="O532" s="843"/>
      <c r="P532" s="843"/>
      <c r="Q532" s="843"/>
      <c r="R532" s="843"/>
      <c r="S532" s="843"/>
      <c r="T532" s="843"/>
      <c r="U532" s="843"/>
      <c r="V532" s="843"/>
      <c r="W532" s="843"/>
      <c r="X532" s="843"/>
      <c r="Y532" s="843"/>
      <c r="Z532" s="1060"/>
      <c r="AA532" s="1060"/>
      <c r="AB532" s="843"/>
      <c r="AC532" s="843"/>
      <c r="AD532" s="843"/>
      <c r="AE532" s="843"/>
      <c r="AF532" s="843"/>
      <c r="AG532" s="843"/>
      <c r="AH532" s="843"/>
      <c r="AI532" s="843"/>
      <c r="AJ532" s="843"/>
      <c r="AK532" s="843"/>
      <c r="AL532" s="843"/>
    </row>
    <row r="533" spans="1:38" ht="15.75" customHeight="1">
      <c r="A533" s="843"/>
      <c r="B533" s="844"/>
      <c r="C533" s="845"/>
      <c r="D533" s="843"/>
      <c r="E533" s="843"/>
      <c r="F533" s="843"/>
      <c r="G533" s="843"/>
      <c r="H533" s="846"/>
      <c r="I533" s="846"/>
      <c r="J533" s="846"/>
      <c r="K533" s="847"/>
      <c r="L533" s="848"/>
      <c r="M533" s="843"/>
      <c r="N533" s="843"/>
      <c r="O533" s="843"/>
      <c r="P533" s="843"/>
      <c r="Q533" s="843"/>
      <c r="R533" s="843"/>
      <c r="S533" s="843"/>
      <c r="T533" s="843"/>
      <c r="U533" s="843"/>
      <c r="V533" s="843"/>
      <c r="W533" s="843"/>
      <c r="X533" s="843"/>
      <c r="Y533" s="843"/>
      <c r="Z533" s="1060"/>
      <c r="AA533" s="1060"/>
      <c r="AB533" s="843"/>
      <c r="AC533" s="843"/>
      <c r="AD533" s="843"/>
      <c r="AE533" s="843"/>
      <c r="AF533" s="843"/>
      <c r="AG533" s="843"/>
      <c r="AH533" s="843"/>
      <c r="AI533" s="843"/>
      <c r="AJ533" s="843"/>
      <c r="AK533" s="843"/>
      <c r="AL533" s="843"/>
    </row>
    <row r="534" spans="1:38" ht="15.75" customHeight="1">
      <c r="A534" s="843"/>
      <c r="B534" s="844"/>
      <c r="C534" s="845"/>
      <c r="D534" s="843"/>
      <c r="E534" s="843"/>
      <c r="F534" s="843"/>
      <c r="G534" s="843"/>
      <c r="H534" s="846"/>
      <c r="I534" s="846"/>
      <c r="J534" s="846"/>
      <c r="K534" s="847"/>
      <c r="L534" s="848"/>
      <c r="M534" s="843"/>
      <c r="N534" s="843"/>
      <c r="O534" s="843"/>
      <c r="P534" s="843"/>
      <c r="Q534" s="843"/>
      <c r="R534" s="843"/>
      <c r="S534" s="843"/>
      <c r="T534" s="843"/>
      <c r="U534" s="843"/>
      <c r="V534" s="843"/>
      <c r="W534" s="843"/>
      <c r="X534" s="843"/>
      <c r="Y534" s="843"/>
      <c r="Z534" s="1060"/>
      <c r="AA534" s="1060"/>
      <c r="AB534" s="843"/>
      <c r="AC534" s="843"/>
      <c r="AD534" s="843"/>
      <c r="AE534" s="843"/>
      <c r="AF534" s="843"/>
      <c r="AG534" s="843"/>
      <c r="AH534" s="843"/>
      <c r="AI534" s="843"/>
      <c r="AJ534" s="843"/>
      <c r="AK534" s="843"/>
      <c r="AL534" s="843"/>
    </row>
    <row r="535" spans="1:38" ht="15.75" customHeight="1">
      <c r="A535" s="843"/>
      <c r="B535" s="844"/>
      <c r="C535" s="845"/>
      <c r="D535" s="843"/>
      <c r="E535" s="843"/>
      <c r="F535" s="843"/>
      <c r="G535" s="843"/>
      <c r="H535" s="846"/>
      <c r="I535" s="846"/>
      <c r="J535" s="846"/>
      <c r="K535" s="847"/>
      <c r="L535" s="848"/>
      <c r="M535" s="843"/>
      <c r="N535" s="843"/>
      <c r="O535" s="843"/>
      <c r="P535" s="843"/>
      <c r="Q535" s="843"/>
      <c r="R535" s="843"/>
      <c r="S535" s="843"/>
      <c r="T535" s="843"/>
      <c r="U535" s="843"/>
      <c r="V535" s="843"/>
      <c r="W535" s="843"/>
      <c r="X535" s="843"/>
      <c r="Y535" s="843"/>
      <c r="Z535" s="1060"/>
      <c r="AA535" s="1060"/>
      <c r="AB535" s="843"/>
      <c r="AC535" s="843"/>
      <c r="AD535" s="843"/>
      <c r="AE535" s="843"/>
      <c r="AF535" s="843"/>
      <c r="AG535" s="843"/>
      <c r="AH535" s="843"/>
      <c r="AI535" s="843"/>
      <c r="AJ535" s="843"/>
      <c r="AK535" s="843"/>
      <c r="AL535" s="843"/>
    </row>
    <row r="536" spans="1:38" ht="15.75" customHeight="1">
      <c r="A536" s="843"/>
      <c r="B536" s="844"/>
      <c r="C536" s="845"/>
      <c r="D536" s="843"/>
      <c r="E536" s="843"/>
      <c r="F536" s="843"/>
      <c r="G536" s="843"/>
      <c r="H536" s="846"/>
      <c r="I536" s="846"/>
      <c r="J536" s="846"/>
      <c r="K536" s="847"/>
      <c r="L536" s="848"/>
      <c r="M536" s="843"/>
      <c r="N536" s="843"/>
      <c r="O536" s="843"/>
      <c r="P536" s="843"/>
      <c r="Q536" s="843"/>
      <c r="R536" s="843"/>
      <c r="S536" s="843"/>
      <c r="T536" s="843"/>
      <c r="U536" s="843"/>
      <c r="V536" s="843"/>
      <c r="W536" s="843"/>
      <c r="X536" s="843"/>
      <c r="Y536" s="843"/>
      <c r="Z536" s="1060"/>
      <c r="AA536" s="1060"/>
      <c r="AB536" s="843"/>
      <c r="AC536" s="843"/>
      <c r="AD536" s="843"/>
      <c r="AE536" s="843"/>
      <c r="AF536" s="843"/>
      <c r="AG536" s="843"/>
      <c r="AH536" s="843"/>
      <c r="AI536" s="843"/>
      <c r="AJ536" s="843"/>
      <c r="AK536" s="843"/>
      <c r="AL536" s="843"/>
    </row>
    <row r="537" spans="1:38" ht="15.75" customHeight="1">
      <c r="A537" s="843"/>
      <c r="B537" s="844"/>
      <c r="C537" s="845"/>
      <c r="D537" s="843"/>
      <c r="E537" s="843"/>
      <c r="F537" s="843"/>
      <c r="G537" s="843"/>
      <c r="H537" s="846"/>
      <c r="I537" s="846"/>
      <c r="J537" s="846"/>
      <c r="K537" s="847"/>
      <c r="L537" s="848"/>
      <c r="M537" s="843"/>
      <c r="N537" s="843"/>
      <c r="O537" s="843"/>
      <c r="P537" s="843"/>
      <c r="Q537" s="843"/>
      <c r="R537" s="843"/>
      <c r="S537" s="843"/>
      <c r="T537" s="843"/>
      <c r="U537" s="843"/>
      <c r="V537" s="843"/>
      <c r="W537" s="843"/>
      <c r="X537" s="843"/>
      <c r="Y537" s="843"/>
      <c r="Z537" s="1060"/>
      <c r="AA537" s="1060"/>
      <c r="AB537" s="843"/>
      <c r="AC537" s="843"/>
      <c r="AD537" s="843"/>
      <c r="AE537" s="843"/>
      <c r="AF537" s="843"/>
      <c r="AG537" s="843"/>
      <c r="AH537" s="843"/>
      <c r="AI537" s="843"/>
      <c r="AJ537" s="843"/>
      <c r="AK537" s="843"/>
      <c r="AL537" s="843"/>
    </row>
    <row r="538" spans="1:38" ht="15.75" customHeight="1">
      <c r="A538" s="843"/>
      <c r="B538" s="844"/>
      <c r="C538" s="845"/>
      <c r="D538" s="843"/>
      <c r="E538" s="843"/>
      <c r="F538" s="843"/>
      <c r="G538" s="843"/>
      <c r="H538" s="846"/>
      <c r="I538" s="846"/>
      <c r="J538" s="846"/>
      <c r="K538" s="847"/>
      <c r="L538" s="848"/>
      <c r="M538" s="843"/>
      <c r="N538" s="843"/>
      <c r="O538" s="843"/>
      <c r="P538" s="843"/>
      <c r="Q538" s="843"/>
      <c r="R538" s="843"/>
      <c r="S538" s="843"/>
      <c r="T538" s="843"/>
      <c r="U538" s="843"/>
      <c r="V538" s="843"/>
      <c r="W538" s="843"/>
      <c r="X538" s="843"/>
      <c r="Y538" s="843"/>
      <c r="Z538" s="1060"/>
      <c r="AA538" s="1060"/>
      <c r="AB538" s="843"/>
      <c r="AC538" s="843"/>
      <c r="AD538" s="843"/>
      <c r="AE538" s="843"/>
      <c r="AF538" s="843"/>
      <c r="AG538" s="843"/>
      <c r="AH538" s="843"/>
      <c r="AI538" s="843"/>
      <c r="AJ538" s="843"/>
      <c r="AK538" s="843"/>
      <c r="AL538" s="843"/>
    </row>
    <row r="539" spans="1:38" ht="15.75" customHeight="1">
      <c r="A539" s="843"/>
      <c r="B539" s="844"/>
      <c r="C539" s="845"/>
      <c r="D539" s="843"/>
      <c r="E539" s="843"/>
      <c r="F539" s="843"/>
      <c r="G539" s="843"/>
      <c r="H539" s="846"/>
      <c r="I539" s="846"/>
      <c r="J539" s="846"/>
      <c r="K539" s="847"/>
      <c r="L539" s="848"/>
      <c r="M539" s="843"/>
      <c r="N539" s="843"/>
      <c r="O539" s="843"/>
      <c r="P539" s="843"/>
      <c r="Q539" s="843"/>
      <c r="R539" s="843"/>
      <c r="S539" s="843"/>
      <c r="T539" s="843"/>
      <c r="U539" s="843"/>
      <c r="V539" s="843"/>
      <c r="W539" s="843"/>
      <c r="X539" s="843"/>
      <c r="Y539" s="843"/>
      <c r="Z539" s="1060"/>
      <c r="AA539" s="1060"/>
      <c r="AB539" s="843"/>
      <c r="AC539" s="843"/>
      <c r="AD539" s="843"/>
      <c r="AE539" s="843"/>
      <c r="AF539" s="843"/>
      <c r="AG539" s="843"/>
      <c r="AH539" s="843"/>
      <c r="AI539" s="843"/>
      <c r="AJ539" s="843"/>
      <c r="AK539" s="843"/>
      <c r="AL539" s="843"/>
    </row>
    <row r="540" spans="1:38" ht="15.75" customHeight="1">
      <c r="A540" s="843"/>
      <c r="B540" s="844"/>
      <c r="C540" s="845"/>
      <c r="D540" s="843"/>
      <c r="E540" s="843"/>
      <c r="F540" s="843"/>
      <c r="G540" s="843"/>
      <c r="H540" s="846"/>
      <c r="I540" s="846"/>
      <c r="J540" s="846"/>
      <c r="K540" s="847"/>
      <c r="L540" s="848"/>
      <c r="M540" s="843"/>
      <c r="N540" s="843"/>
      <c r="O540" s="843"/>
      <c r="P540" s="843"/>
      <c r="Q540" s="843"/>
      <c r="R540" s="843"/>
      <c r="S540" s="843"/>
      <c r="T540" s="843"/>
      <c r="U540" s="843"/>
      <c r="V540" s="843"/>
      <c r="W540" s="843"/>
      <c r="X540" s="843"/>
      <c r="Y540" s="843"/>
      <c r="Z540" s="1060"/>
      <c r="AA540" s="1060"/>
      <c r="AB540" s="843"/>
      <c r="AC540" s="843"/>
      <c r="AD540" s="843"/>
      <c r="AE540" s="843"/>
      <c r="AF540" s="843"/>
      <c r="AG540" s="843"/>
      <c r="AH540" s="843"/>
      <c r="AI540" s="843"/>
      <c r="AJ540" s="843"/>
      <c r="AK540" s="843"/>
      <c r="AL540" s="843"/>
    </row>
    <row r="541" spans="1:38" ht="15.75" customHeight="1">
      <c r="A541" s="843"/>
      <c r="B541" s="844"/>
      <c r="C541" s="845"/>
      <c r="D541" s="843"/>
      <c r="E541" s="843"/>
      <c r="F541" s="843"/>
      <c r="G541" s="843"/>
      <c r="H541" s="846"/>
      <c r="I541" s="846"/>
      <c r="J541" s="846"/>
      <c r="K541" s="847"/>
      <c r="L541" s="848"/>
      <c r="M541" s="843"/>
      <c r="N541" s="843"/>
      <c r="O541" s="843"/>
      <c r="P541" s="843"/>
      <c r="Q541" s="843"/>
      <c r="R541" s="843"/>
      <c r="S541" s="843"/>
      <c r="T541" s="843"/>
      <c r="U541" s="843"/>
      <c r="V541" s="843"/>
      <c r="W541" s="843"/>
      <c r="X541" s="843"/>
      <c r="Y541" s="843"/>
      <c r="Z541" s="1060"/>
      <c r="AA541" s="1060"/>
      <c r="AB541" s="843"/>
      <c r="AC541" s="843"/>
      <c r="AD541" s="843"/>
      <c r="AE541" s="843"/>
      <c r="AF541" s="843"/>
      <c r="AG541" s="843"/>
      <c r="AH541" s="843"/>
      <c r="AI541" s="843"/>
      <c r="AJ541" s="843"/>
      <c r="AK541" s="843"/>
      <c r="AL541" s="843"/>
    </row>
    <row r="542" spans="1:38" ht="15.75" customHeight="1">
      <c r="A542" s="843"/>
      <c r="B542" s="844"/>
      <c r="C542" s="845"/>
      <c r="D542" s="843"/>
      <c r="E542" s="843"/>
      <c r="F542" s="843"/>
      <c r="G542" s="843"/>
      <c r="H542" s="846"/>
      <c r="I542" s="846"/>
      <c r="J542" s="846"/>
      <c r="K542" s="847"/>
      <c r="L542" s="848"/>
      <c r="M542" s="843"/>
      <c r="N542" s="843"/>
      <c r="O542" s="843"/>
      <c r="P542" s="843"/>
      <c r="Q542" s="843"/>
      <c r="R542" s="843"/>
      <c r="S542" s="843"/>
      <c r="T542" s="843"/>
      <c r="U542" s="843"/>
      <c r="V542" s="843"/>
      <c r="W542" s="843"/>
      <c r="X542" s="843"/>
      <c r="Y542" s="843"/>
      <c r="Z542" s="1060"/>
      <c r="AA542" s="1060"/>
      <c r="AB542" s="843"/>
      <c r="AC542" s="843"/>
      <c r="AD542" s="843"/>
      <c r="AE542" s="843"/>
      <c r="AF542" s="843"/>
      <c r="AG542" s="843"/>
      <c r="AH542" s="843"/>
      <c r="AI542" s="843"/>
      <c r="AJ542" s="843"/>
      <c r="AK542" s="843"/>
      <c r="AL542" s="843"/>
    </row>
    <row r="543" spans="1:38" ht="15.75" customHeight="1">
      <c r="A543" s="843"/>
      <c r="B543" s="844"/>
      <c r="C543" s="845"/>
      <c r="D543" s="843"/>
      <c r="E543" s="843"/>
      <c r="F543" s="843"/>
      <c r="G543" s="843"/>
      <c r="H543" s="846"/>
      <c r="I543" s="846"/>
      <c r="J543" s="846"/>
      <c r="K543" s="847"/>
      <c r="L543" s="848"/>
      <c r="M543" s="843"/>
      <c r="N543" s="843"/>
      <c r="O543" s="843"/>
      <c r="P543" s="843"/>
      <c r="Q543" s="843"/>
      <c r="R543" s="843"/>
      <c r="S543" s="843"/>
      <c r="T543" s="843"/>
      <c r="U543" s="843"/>
      <c r="V543" s="843"/>
      <c r="W543" s="843"/>
      <c r="X543" s="843"/>
      <c r="Y543" s="843"/>
      <c r="Z543" s="1060"/>
      <c r="AA543" s="1060"/>
      <c r="AB543" s="843"/>
      <c r="AC543" s="843"/>
      <c r="AD543" s="843"/>
      <c r="AE543" s="843"/>
      <c r="AF543" s="843"/>
      <c r="AG543" s="843"/>
      <c r="AH543" s="843"/>
      <c r="AI543" s="843"/>
      <c r="AJ543" s="843"/>
      <c r="AK543" s="843"/>
      <c r="AL543" s="843"/>
    </row>
    <row r="544" spans="1:38" ht="15.75" customHeight="1">
      <c r="A544" s="843"/>
      <c r="B544" s="844"/>
      <c r="C544" s="845"/>
      <c r="D544" s="843"/>
      <c r="E544" s="843"/>
      <c r="F544" s="843"/>
      <c r="G544" s="843"/>
      <c r="H544" s="846"/>
      <c r="I544" s="846"/>
      <c r="J544" s="846"/>
      <c r="K544" s="847"/>
      <c r="L544" s="848"/>
      <c r="M544" s="843"/>
      <c r="N544" s="843"/>
      <c r="O544" s="843"/>
      <c r="P544" s="843"/>
      <c r="Q544" s="843"/>
      <c r="R544" s="843"/>
      <c r="S544" s="843"/>
      <c r="T544" s="843"/>
      <c r="U544" s="843"/>
      <c r="V544" s="843"/>
      <c r="W544" s="843"/>
      <c r="X544" s="843"/>
      <c r="Y544" s="843"/>
      <c r="Z544" s="1060"/>
      <c r="AA544" s="1060"/>
      <c r="AB544" s="843"/>
      <c r="AC544" s="843"/>
      <c r="AD544" s="843"/>
      <c r="AE544" s="843"/>
      <c r="AF544" s="843"/>
      <c r="AG544" s="843"/>
      <c r="AH544" s="843"/>
      <c r="AI544" s="843"/>
      <c r="AJ544" s="843"/>
      <c r="AK544" s="843"/>
      <c r="AL544" s="843"/>
    </row>
    <row r="545" spans="1:38" ht="15.75" customHeight="1">
      <c r="A545" s="843"/>
      <c r="B545" s="844"/>
      <c r="C545" s="845"/>
      <c r="D545" s="843"/>
      <c r="E545" s="843"/>
      <c r="F545" s="843"/>
      <c r="G545" s="843"/>
      <c r="H545" s="846"/>
      <c r="I545" s="846"/>
      <c r="J545" s="846"/>
      <c r="K545" s="847"/>
      <c r="L545" s="848"/>
      <c r="M545" s="843"/>
      <c r="N545" s="843"/>
      <c r="O545" s="843"/>
      <c r="P545" s="843"/>
      <c r="Q545" s="843"/>
      <c r="R545" s="843"/>
      <c r="S545" s="843"/>
      <c r="T545" s="843"/>
      <c r="U545" s="843"/>
      <c r="V545" s="843"/>
      <c r="W545" s="843"/>
      <c r="X545" s="843"/>
      <c r="Y545" s="843"/>
      <c r="Z545" s="1060"/>
      <c r="AA545" s="1060"/>
      <c r="AB545" s="843"/>
      <c r="AC545" s="843"/>
      <c r="AD545" s="843"/>
      <c r="AE545" s="843"/>
      <c r="AF545" s="843"/>
      <c r="AG545" s="843"/>
      <c r="AH545" s="843"/>
      <c r="AI545" s="843"/>
      <c r="AJ545" s="843"/>
      <c r="AK545" s="843"/>
      <c r="AL545" s="843"/>
    </row>
    <row r="546" spans="1:38" ht="15.75" customHeight="1">
      <c r="A546" s="843"/>
      <c r="B546" s="844"/>
      <c r="C546" s="845"/>
      <c r="D546" s="843"/>
      <c r="E546" s="843"/>
      <c r="F546" s="843"/>
      <c r="G546" s="843"/>
      <c r="H546" s="846"/>
      <c r="I546" s="846"/>
      <c r="J546" s="846"/>
      <c r="K546" s="847"/>
      <c r="L546" s="848"/>
      <c r="M546" s="843"/>
      <c r="N546" s="843"/>
      <c r="O546" s="843"/>
      <c r="P546" s="843"/>
      <c r="Q546" s="843"/>
      <c r="R546" s="843"/>
      <c r="S546" s="843"/>
      <c r="T546" s="843"/>
      <c r="U546" s="843"/>
      <c r="V546" s="843"/>
      <c r="W546" s="843"/>
      <c r="X546" s="843"/>
      <c r="Y546" s="843"/>
      <c r="Z546" s="1060"/>
      <c r="AA546" s="1060"/>
      <c r="AB546" s="843"/>
      <c r="AC546" s="843"/>
      <c r="AD546" s="843"/>
      <c r="AE546" s="843"/>
      <c r="AF546" s="843"/>
      <c r="AG546" s="843"/>
      <c r="AH546" s="843"/>
      <c r="AI546" s="843"/>
      <c r="AJ546" s="843"/>
      <c r="AK546" s="843"/>
      <c r="AL546" s="843"/>
    </row>
    <row r="547" spans="1:38" ht="15.75" customHeight="1">
      <c r="A547" s="843"/>
      <c r="B547" s="844"/>
      <c r="C547" s="845"/>
      <c r="D547" s="843"/>
      <c r="E547" s="843"/>
      <c r="F547" s="843"/>
      <c r="G547" s="843"/>
      <c r="H547" s="846"/>
      <c r="I547" s="846"/>
      <c r="J547" s="846"/>
      <c r="K547" s="847"/>
      <c r="L547" s="848"/>
      <c r="M547" s="843"/>
      <c r="N547" s="843"/>
      <c r="O547" s="843"/>
      <c r="P547" s="843"/>
      <c r="Q547" s="843"/>
      <c r="R547" s="843"/>
      <c r="S547" s="843"/>
      <c r="T547" s="843"/>
      <c r="U547" s="843"/>
      <c r="V547" s="843"/>
      <c r="W547" s="843"/>
      <c r="X547" s="843"/>
      <c r="Y547" s="843"/>
      <c r="Z547" s="1060"/>
      <c r="AA547" s="1060"/>
      <c r="AB547" s="843"/>
      <c r="AC547" s="843"/>
      <c r="AD547" s="843"/>
      <c r="AE547" s="843"/>
      <c r="AF547" s="843"/>
      <c r="AG547" s="843"/>
      <c r="AH547" s="843"/>
      <c r="AI547" s="843"/>
      <c r="AJ547" s="843"/>
      <c r="AK547" s="843"/>
      <c r="AL547" s="843"/>
    </row>
    <row r="548" spans="1:38" ht="15.75" customHeight="1">
      <c r="A548" s="843"/>
      <c r="B548" s="844"/>
      <c r="C548" s="845"/>
      <c r="D548" s="843"/>
      <c r="E548" s="843"/>
      <c r="F548" s="843"/>
      <c r="G548" s="843"/>
      <c r="H548" s="846"/>
      <c r="I548" s="846"/>
      <c r="J548" s="846"/>
      <c r="K548" s="847"/>
      <c r="L548" s="848"/>
      <c r="M548" s="843"/>
      <c r="N548" s="843"/>
      <c r="O548" s="843"/>
      <c r="P548" s="843"/>
      <c r="Q548" s="843"/>
      <c r="R548" s="843"/>
      <c r="S548" s="843"/>
      <c r="T548" s="843"/>
      <c r="U548" s="843"/>
      <c r="V548" s="843"/>
      <c r="W548" s="843"/>
      <c r="X548" s="843"/>
      <c r="Y548" s="843"/>
      <c r="Z548" s="1060"/>
      <c r="AA548" s="1060"/>
      <c r="AB548" s="843"/>
      <c r="AC548" s="843"/>
      <c r="AD548" s="843"/>
      <c r="AE548" s="843"/>
      <c r="AF548" s="843"/>
      <c r="AG548" s="843"/>
      <c r="AH548" s="843"/>
      <c r="AI548" s="843"/>
      <c r="AJ548" s="843"/>
      <c r="AK548" s="843"/>
      <c r="AL548" s="843"/>
    </row>
    <row r="549" spans="1:38" ht="15.75" customHeight="1">
      <c r="A549" s="843"/>
      <c r="B549" s="844"/>
      <c r="C549" s="845"/>
      <c r="D549" s="843"/>
      <c r="E549" s="843"/>
      <c r="F549" s="843"/>
      <c r="G549" s="843"/>
      <c r="H549" s="846"/>
      <c r="I549" s="846"/>
      <c r="J549" s="846"/>
      <c r="K549" s="847"/>
      <c r="L549" s="848"/>
      <c r="M549" s="843"/>
      <c r="N549" s="843"/>
      <c r="O549" s="843"/>
      <c r="P549" s="843"/>
      <c r="Q549" s="843"/>
      <c r="R549" s="843"/>
      <c r="S549" s="843"/>
      <c r="T549" s="843"/>
      <c r="U549" s="843"/>
      <c r="V549" s="843"/>
      <c r="W549" s="843"/>
      <c r="X549" s="843"/>
      <c r="Y549" s="843"/>
      <c r="Z549" s="1060"/>
      <c r="AA549" s="1060"/>
      <c r="AB549" s="843"/>
      <c r="AC549" s="843"/>
      <c r="AD549" s="843"/>
      <c r="AE549" s="843"/>
      <c r="AF549" s="843"/>
      <c r="AG549" s="843"/>
      <c r="AH549" s="843"/>
      <c r="AI549" s="843"/>
      <c r="AJ549" s="843"/>
      <c r="AK549" s="843"/>
      <c r="AL549" s="843"/>
    </row>
    <row r="550" spans="1:38" ht="15.75" customHeight="1">
      <c r="A550" s="843"/>
      <c r="B550" s="844"/>
      <c r="C550" s="845"/>
      <c r="D550" s="843"/>
      <c r="E550" s="843"/>
      <c r="F550" s="843"/>
      <c r="G550" s="843"/>
      <c r="H550" s="846"/>
      <c r="I550" s="846"/>
      <c r="J550" s="846"/>
      <c r="K550" s="847"/>
      <c r="L550" s="848"/>
      <c r="M550" s="843"/>
      <c r="N550" s="843"/>
      <c r="O550" s="843"/>
      <c r="P550" s="843"/>
      <c r="Q550" s="843"/>
      <c r="R550" s="843"/>
      <c r="S550" s="843"/>
      <c r="T550" s="843"/>
      <c r="U550" s="843"/>
      <c r="V550" s="843"/>
      <c r="W550" s="843"/>
      <c r="X550" s="843"/>
      <c r="Y550" s="843"/>
      <c r="Z550" s="1060"/>
      <c r="AA550" s="1060"/>
      <c r="AB550" s="843"/>
      <c r="AC550" s="843"/>
      <c r="AD550" s="843"/>
      <c r="AE550" s="843"/>
      <c r="AF550" s="843"/>
      <c r="AG550" s="843"/>
      <c r="AH550" s="843"/>
      <c r="AI550" s="843"/>
      <c r="AJ550" s="843"/>
      <c r="AK550" s="843"/>
      <c r="AL550" s="843"/>
    </row>
    <row r="551" spans="1:38" ht="15.75" customHeight="1">
      <c r="A551" s="843"/>
      <c r="B551" s="844"/>
      <c r="C551" s="845"/>
      <c r="D551" s="843"/>
      <c r="E551" s="843"/>
      <c r="F551" s="843"/>
      <c r="G551" s="843"/>
      <c r="H551" s="846"/>
      <c r="I551" s="846"/>
      <c r="J551" s="846"/>
      <c r="K551" s="847"/>
      <c r="L551" s="848"/>
      <c r="M551" s="843"/>
      <c r="N551" s="843"/>
      <c r="O551" s="843"/>
      <c r="P551" s="843"/>
      <c r="Q551" s="843"/>
      <c r="R551" s="843"/>
      <c r="S551" s="843"/>
      <c r="T551" s="843"/>
      <c r="U551" s="843"/>
      <c r="V551" s="843"/>
      <c r="W551" s="843"/>
      <c r="X551" s="843"/>
      <c r="Y551" s="843"/>
      <c r="Z551" s="1060"/>
      <c r="AA551" s="1060"/>
      <c r="AB551" s="843"/>
      <c r="AC551" s="843"/>
      <c r="AD551" s="843"/>
      <c r="AE551" s="843"/>
      <c r="AF551" s="843"/>
      <c r="AG551" s="843"/>
      <c r="AH551" s="843"/>
      <c r="AI551" s="843"/>
      <c r="AJ551" s="843"/>
      <c r="AK551" s="843"/>
      <c r="AL551" s="843"/>
    </row>
    <row r="552" spans="1:38" ht="15.75" customHeight="1">
      <c r="A552" s="843"/>
      <c r="B552" s="844"/>
      <c r="C552" s="845"/>
      <c r="D552" s="843"/>
      <c r="E552" s="843"/>
      <c r="F552" s="843"/>
      <c r="G552" s="843"/>
      <c r="H552" s="846"/>
      <c r="I552" s="846"/>
      <c r="J552" s="846"/>
      <c r="K552" s="847"/>
      <c r="L552" s="848"/>
      <c r="M552" s="843"/>
      <c r="N552" s="843"/>
      <c r="O552" s="843"/>
      <c r="P552" s="843"/>
      <c r="Q552" s="843"/>
      <c r="R552" s="843"/>
      <c r="S552" s="843"/>
      <c r="T552" s="843"/>
      <c r="U552" s="843"/>
      <c r="V552" s="843"/>
      <c r="W552" s="843"/>
      <c r="X552" s="843"/>
      <c r="Y552" s="843"/>
      <c r="Z552" s="1060"/>
      <c r="AA552" s="1060"/>
      <c r="AB552" s="843"/>
      <c r="AC552" s="843"/>
      <c r="AD552" s="843"/>
      <c r="AE552" s="843"/>
      <c r="AF552" s="843"/>
      <c r="AG552" s="843"/>
      <c r="AH552" s="843"/>
      <c r="AI552" s="843"/>
      <c r="AJ552" s="843"/>
      <c r="AK552" s="843"/>
      <c r="AL552" s="843"/>
    </row>
    <row r="553" spans="1:38" ht="15.75" customHeight="1">
      <c r="A553" s="843"/>
      <c r="B553" s="844"/>
      <c r="C553" s="845"/>
      <c r="D553" s="843"/>
      <c r="E553" s="843"/>
      <c r="F553" s="843"/>
      <c r="G553" s="843"/>
      <c r="H553" s="846"/>
      <c r="I553" s="846"/>
      <c r="J553" s="846"/>
      <c r="K553" s="847"/>
      <c r="L553" s="848"/>
      <c r="M553" s="843"/>
      <c r="N553" s="843"/>
      <c r="O553" s="843"/>
      <c r="P553" s="843"/>
      <c r="Q553" s="843"/>
      <c r="R553" s="843"/>
      <c r="S553" s="843"/>
      <c r="T553" s="843"/>
      <c r="U553" s="843"/>
      <c r="V553" s="843"/>
      <c r="W553" s="843"/>
      <c r="X553" s="843"/>
      <c r="Y553" s="843"/>
      <c r="Z553" s="1060"/>
      <c r="AA553" s="1060"/>
      <c r="AB553" s="843"/>
      <c r="AC553" s="843"/>
      <c r="AD553" s="843"/>
      <c r="AE553" s="843"/>
      <c r="AF553" s="843"/>
      <c r="AG553" s="843"/>
      <c r="AH553" s="843"/>
      <c r="AI553" s="843"/>
      <c r="AJ553" s="843"/>
      <c r="AK553" s="843"/>
      <c r="AL553" s="843"/>
    </row>
    <row r="554" spans="1:38" ht="15.75" customHeight="1">
      <c r="A554" s="843"/>
      <c r="B554" s="844"/>
      <c r="C554" s="845"/>
      <c r="D554" s="843"/>
      <c r="E554" s="843"/>
      <c r="F554" s="843"/>
      <c r="G554" s="843"/>
      <c r="H554" s="846"/>
      <c r="I554" s="846"/>
      <c r="J554" s="846"/>
      <c r="K554" s="847"/>
      <c r="L554" s="848"/>
      <c r="M554" s="843"/>
      <c r="N554" s="843"/>
      <c r="O554" s="843"/>
      <c r="P554" s="843"/>
      <c r="Q554" s="843"/>
      <c r="R554" s="843"/>
      <c r="S554" s="843"/>
      <c r="T554" s="843"/>
      <c r="U554" s="843"/>
      <c r="V554" s="843"/>
      <c r="W554" s="843"/>
      <c r="X554" s="843"/>
      <c r="Y554" s="843"/>
      <c r="Z554" s="1060"/>
      <c r="AA554" s="1060"/>
      <c r="AB554" s="843"/>
      <c r="AC554" s="843"/>
      <c r="AD554" s="843"/>
      <c r="AE554" s="843"/>
      <c r="AF554" s="843"/>
      <c r="AG554" s="843"/>
      <c r="AH554" s="843"/>
      <c r="AI554" s="843"/>
      <c r="AJ554" s="843"/>
      <c r="AK554" s="843"/>
      <c r="AL554" s="843"/>
    </row>
    <row r="555" spans="1:38" ht="15.75" customHeight="1">
      <c r="A555" s="843"/>
      <c r="B555" s="844"/>
      <c r="C555" s="845"/>
      <c r="D555" s="843"/>
      <c r="E555" s="843"/>
      <c r="F555" s="843"/>
      <c r="G555" s="843"/>
      <c r="H555" s="846"/>
      <c r="I555" s="846"/>
      <c r="J555" s="846"/>
      <c r="K555" s="847"/>
      <c r="L555" s="848"/>
      <c r="M555" s="843"/>
      <c r="N555" s="843"/>
      <c r="O555" s="843"/>
      <c r="P555" s="843"/>
      <c r="Q555" s="843"/>
      <c r="R555" s="843"/>
      <c r="S555" s="843"/>
      <c r="T555" s="843"/>
      <c r="U555" s="843"/>
      <c r="V555" s="843"/>
      <c r="W555" s="843"/>
      <c r="X555" s="843"/>
      <c r="Y555" s="843"/>
      <c r="Z555" s="1060"/>
      <c r="AA555" s="1060"/>
      <c r="AB555" s="843"/>
      <c r="AC555" s="843"/>
      <c r="AD555" s="843"/>
      <c r="AE555" s="843"/>
      <c r="AF555" s="843"/>
      <c r="AG555" s="843"/>
      <c r="AH555" s="843"/>
      <c r="AI555" s="843"/>
      <c r="AJ555" s="843"/>
      <c r="AK555" s="843"/>
      <c r="AL555" s="843"/>
    </row>
    <row r="556" spans="1:38" ht="15.75" customHeight="1">
      <c r="A556" s="843"/>
      <c r="B556" s="844"/>
      <c r="C556" s="845"/>
      <c r="D556" s="843"/>
      <c r="E556" s="843"/>
      <c r="F556" s="843"/>
      <c r="G556" s="843"/>
      <c r="H556" s="846"/>
      <c r="I556" s="846"/>
      <c r="J556" s="846"/>
      <c r="K556" s="847"/>
      <c r="L556" s="848"/>
      <c r="M556" s="843"/>
      <c r="N556" s="843"/>
      <c r="O556" s="843"/>
      <c r="P556" s="843"/>
      <c r="Q556" s="843"/>
      <c r="R556" s="843"/>
      <c r="S556" s="843"/>
      <c r="T556" s="843"/>
      <c r="U556" s="843"/>
      <c r="V556" s="843"/>
      <c r="W556" s="843"/>
      <c r="X556" s="843"/>
      <c r="Y556" s="843"/>
      <c r="Z556" s="1060"/>
      <c r="AA556" s="1060"/>
      <c r="AB556" s="843"/>
      <c r="AC556" s="843"/>
      <c r="AD556" s="843"/>
      <c r="AE556" s="843"/>
      <c r="AF556" s="843"/>
      <c r="AG556" s="843"/>
      <c r="AH556" s="843"/>
      <c r="AI556" s="843"/>
      <c r="AJ556" s="843"/>
      <c r="AK556" s="843"/>
      <c r="AL556" s="843"/>
    </row>
    <row r="557" spans="1:38" ht="15.75" customHeight="1">
      <c r="A557" s="843"/>
      <c r="B557" s="844"/>
      <c r="C557" s="845"/>
      <c r="D557" s="843"/>
      <c r="E557" s="843"/>
      <c r="F557" s="843"/>
      <c r="G557" s="843"/>
      <c r="H557" s="846"/>
      <c r="I557" s="846"/>
      <c r="J557" s="846"/>
      <c r="K557" s="847"/>
      <c r="L557" s="848"/>
      <c r="M557" s="843"/>
      <c r="N557" s="843"/>
      <c r="O557" s="843"/>
      <c r="P557" s="843"/>
      <c r="Q557" s="843"/>
      <c r="R557" s="843"/>
      <c r="S557" s="843"/>
      <c r="T557" s="843"/>
      <c r="U557" s="843"/>
      <c r="V557" s="843"/>
      <c r="W557" s="843"/>
      <c r="X557" s="843"/>
      <c r="Y557" s="843"/>
      <c r="Z557" s="1060"/>
      <c r="AA557" s="1060"/>
      <c r="AB557" s="843"/>
      <c r="AC557" s="843"/>
      <c r="AD557" s="843"/>
      <c r="AE557" s="843"/>
      <c r="AF557" s="843"/>
      <c r="AG557" s="843"/>
      <c r="AH557" s="843"/>
      <c r="AI557" s="843"/>
      <c r="AJ557" s="843"/>
      <c r="AK557" s="843"/>
      <c r="AL557" s="843"/>
    </row>
    <row r="558" spans="1:38" ht="15.75" customHeight="1">
      <c r="A558" s="843"/>
      <c r="B558" s="844"/>
      <c r="C558" s="845"/>
      <c r="D558" s="843"/>
      <c r="E558" s="843"/>
      <c r="F558" s="843"/>
      <c r="G558" s="843"/>
      <c r="H558" s="846"/>
      <c r="I558" s="846"/>
      <c r="J558" s="846"/>
      <c r="K558" s="847"/>
      <c r="L558" s="848"/>
      <c r="M558" s="843"/>
      <c r="N558" s="843"/>
      <c r="O558" s="843"/>
      <c r="P558" s="843"/>
      <c r="Q558" s="843"/>
      <c r="R558" s="843"/>
      <c r="S558" s="843"/>
      <c r="T558" s="843"/>
      <c r="U558" s="843"/>
      <c r="V558" s="843"/>
      <c r="W558" s="843"/>
      <c r="X558" s="843"/>
      <c r="Y558" s="843"/>
      <c r="Z558" s="1060"/>
      <c r="AA558" s="1060"/>
      <c r="AB558" s="843"/>
      <c r="AC558" s="843"/>
      <c r="AD558" s="843"/>
      <c r="AE558" s="843"/>
      <c r="AF558" s="843"/>
      <c r="AG558" s="843"/>
      <c r="AH558" s="843"/>
      <c r="AI558" s="843"/>
      <c r="AJ558" s="843"/>
      <c r="AK558" s="843"/>
      <c r="AL558" s="843"/>
    </row>
    <row r="559" spans="1:38" ht="15.75" customHeight="1">
      <c r="A559" s="843"/>
      <c r="B559" s="844"/>
      <c r="C559" s="845"/>
      <c r="D559" s="843"/>
      <c r="E559" s="843"/>
      <c r="F559" s="843"/>
      <c r="G559" s="843"/>
      <c r="H559" s="846"/>
      <c r="I559" s="846"/>
      <c r="J559" s="846"/>
      <c r="K559" s="847"/>
      <c r="L559" s="848"/>
      <c r="M559" s="843"/>
      <c r="N559" s="843"/>
      <c r="O559" s="843"/>
      <c r="P559" s="843"/>
      <c r="Q559" s="843"/>
      <c r="R559" s="843"/>
      <c r="S559" s="843"/>
      <c r="T559" s="843"/>
      <c r="U559" s="843"/>
      <c r="V559" s="843"/>
      <c r="W559" s="843"/>
      <c r="X559" s="843"/>
      <c r="Y559" s="843"/>
      <c r="Z559" s="1060"/>
      <c r="AA559" s="1060"/>
      <c r="AB559" s="843"/>
      <c r="AC559" s="843"/>
      <c r="AD559" s="843"/>
      <c r="AE559" s="843"/>
      <c r="AF559" s="843"/>
      <c r="AG559" s="843"/>
      <c r="AH559" s="843"/>
      <c r="AI559" s="843"/>
      <c r="AJ559" s="843"/>
      <c r="AK559" s="843"/>
      <c r="AL559" s="843"/>
    </row>
    <row r="560" spans="1:38" ht="15.75" customHeight="1">
      <c r="A560" s="843"/>
      <c r="B560" s="844"/>
      <c r="C560" s="845"/>
      <c r="D560" s="843"/>
      <c r="E560" s="843"/>
      <c r="F560" s="843"/>
      <c r="G560" s="843"/>
      <c r="H560" s="846"/>
      <c r="I560" s="846"/>
      <c r="J560" s="846"/>
      <c r="K560" s="847"/>
      <c r="L560" s="848"/>
      <c r="M560" s="843"/>
      <c r="N560" s="843"/>
      <c r="O560" s="843"/>
      <c r="P560" s="843"/>
      <c r="Q560" s="843"/>
      <c r="R560" s="843"/>
      <c r="S560" s="843"/>
      <c r="T560" s="843"/>
      <c r="U560" s="843"/>
      <c r="V560" s="843"/>
      <c r="W560" s="843"/>
      <c r="X560" s="843"/>
      <c r="Y560" s="843"/>
      <c r="Z560" s="1060"/>
      <c r="AA560" s="1060"/>
      <c r="AB560" s="843"/>
      <c r="AC560" s="843"/>
      <c r="AD560" s="843"/>
      <c r="AE560" s="843"/>
      <c r="AF560" s="843"/>
      <c r="AG560" s="843"/>
      <c r="AH560" s="843"/>
      <c r="AI560" s="843"/>
      <c r="AJ560" s="843"/>
      <c r="AK560" s="843"/>
      <c r="AL560" s="843"/>
    </row>
    <row r="561" spans="1:38" ht="15.75" customHeight="1">
      <c r="A561" s="843"/>
      <c r="B561" s="844"/>
      <c r="C561" s="845"/>
      <c r="D561" s="843"/>
      <c r="E561" s="843"/>
      <c r="F561" s="843"/>
      <c r="G561" s="843"/>
      <c r="H561" s="846"/>
      <c r="I561" s="846"/>
      <c r="J561" s="846"/>
      <c r="K561" s="847"/>
      <c r="L561" s="848"/>
      <c r="M561" s="843"/>
      <c r="N561" s="843"/>
      <c r="O561" s="843"/>
      <c r="P561" s="843"/>
      <c r="Q561" s="843"/>
      <c r="R561" s="843"/>
      <c r="S561" s="843"/>
      <c r="T561" s="843"/>
      <c r="U561" s="843"/>
      <c r="V561" s="843"/>
      <c r="W561" s="843"/>
      <c r="X561" s="843"/>
      <c r="Y561" s="843"/>
      <c r="Z561" s="1060"/>
      <c r="AA561" s="1060"/>
      <c r="AB561" s="843"/>
      <c r="AC561" s="843"/>
      <c r="AD561" s="843"/>
      <c r="AE561" s="843"/>
      <c r="AF561" s="843"/>
      <c r="AG561" s="843"/>
      <c r="AH561" s="843"/>
      <c r="AI561" s="843"/>
      <c r="AJ561" s="843"/>
      <c r="AK561" s="843"/>
      <c r="AL561" s="843"/>
    </row>
    <row r="562" spans="1:38" ht="15.75" customHeight="1">
      <c r="A562" s="843"/>
      <c r="B562" s="844"/>
      <c r="C562" s="845"/>
      <c r="D562" s="843"/>
      <c r="E562" s="843"/>
      <c r="F562" s="843"/>
      <c r="G562" s="843"/>
      <c r="H562" s="846"/>
      <c r="I562" s="846"/>
      <c r="J562" s="846"/>
      <c r="K562" s="847"/>
      <c r="L562" s="848"/>
      <c r="M562" s="843"/>
      <c r="N562" s="843"/>
      <c r="O562" s="843"/>
      <c r="P562" s="843"/>
      <c r="Q562" s="843"/>
      <c r="R562" s="843"/>
      <c r="S562" s="843"/>
      <c r="T562" s="843"/>
      <c r="U562" s="843"/>
      <c r="V562" s="843"/>
      <c r="W562" s="843"/>
      <c r="X562" s="843"/>
      <c r="Y562" s="843"/>
      <c r="Z562" s="1060"/>
      <c r="AA562" s="1060"/>
      <c r="AB562" s="843"/>
      <c r="AC562" s="843"/>
      <c r="AD562" s="843"/>
      <c r="AE562" s="843"/>
      <c r="AF562" s="843"/>
      <c r="AG562" s="843"/>
      <c r="AH562" s="843"/>
      <c r="AI562" s="843"/>
      <c r="AJ562" s="843"/>
      <c r="AK562" s="843"/>
      <c r="AL562" s="843"/>
    </row>
    <row r="563" spans="1:38" ht="15.75" customHeight="1">
      <c r="A563" s="843"/>
      <c r="B563" s="844"/>
      <c r="C563" s="845"/>
      <c r="D563" s="843"/>
      <c r="E563" s="843"/>
      <c r="F563" s="843"/>
      <c r="G563" s="843"/>
      <c r="H563" s="846"/>
      <c r="I563" s="846"/>
      <c r="J563" s="846"/>
      <c r="K563" s="847"/>
      <c r="L563" s="848"/>
      <c r="M563" s="843"/>
      <c r="N563" s="843"/>
      <c r="O563" s="843"/>
      <c r="P563" s="843"/>
      <c r="Q563" s="843"/>
      <c r="R563" s="843"/>
      <c r="S563" s="843"/>
      <c r="T563" s="843"/>
      <c r="U563" s="843"/>
      <c r="V563" s="843"/>
      <c r="W563" s="843"/>
      <c r="X563" s="843"/>
      <c r="Y563" s="843"/>
      <c r="Z563" s="1060"/>
      <c r="AA563" s="1060"/>
      <c r="AB563" s="843"/>
      <c r="AC563" s="843"/>
      <c r="AD563" s="843"/>
      <c r="AE563" s="843"/>
      <c r="AF563" s="843"/>
      <c r="AG563" s="843"/>
      <c r="AH563" s="843"/>
      <c r="AI563" s="843"/>
      <c r="AJ563" s="843"/>
      <c r="AK563" s="843"/>
      <c r="AL563" s="843"/>
    </row>
    <row r="564" spans="1:38" ht="15.75" customHeight="1">
      <c r="A564" s="843"/>
      <c r="B564" s="844"/>
      <c r="C564" s="845"/>
      <c r="D564" s="843"/>
      <c r="E564" s="843"/>
      <c r="F564" s="843"/>
      <c r="G564" s="843"/>
      <c r="H564" s="846"/>
      <c r="I564" s="846"/>
      <c r="J564" s="846"/>
      <c r="K564" s="847"/>
      <c r="L564" s="848"/>
      <c r="M564" s="843"/>
      <c r="N564" s="843"/>
      <c r="O564" s="843"/>
      <c r="P564" s="843"/>
      <c r="Q564" s="843"/>
      <c r="R564" s="843"/>
      <c r="S564" s="843"/>
      <c r="T564" s="843"/>
      <c r="U564" s="843"/>
      <c r="V564" s="843"/>
      <c r="W564" s="843"/>
      <c r="X564" s="843"/>
      <c r="Y564" s="843"/>
      <c r="Z564" s="1060"/>
      <c r="AA564" s="1060"/>
      <c r="AB564" s="843"/>
      <c r="AC564" s="843"/>
      <c r="AD564" s="843"/>
      <c r="AE564" s="843"/>
      <c r="AF564" s="843"/>
      <c r="AG564" s="843"/>
      <c r="AH564" s="843"/>
      <c r="AI564" s="843"/>
      <c r="AJ564" s="843"/>
      <c r="AK564" s="843"/>
      <c r="AL564" s="843"/>
    </row>
    <row r="565" spans="1:38" ht="15.75" customHeight="1">
      <c r="A565" s="843"/>
      <c r="B565" s="844"/>
      <c r="C565" s="845"/>
      <c r="D565" s="843"/>
      <c r="E565" s="843"/>
      <c r="F565" s="843"/>
      <c r="G565" s="843"/>
      <c r="H565" s="846"/>
      <c r="I565" s="846"/>
      <c r="J565" s="846"/>
      <c r="K565" s="847"/>
      <c r="L565" s="848"/>
      <c r="M565" s="843"/>
      <c r="N565" s="843"/>
      <c r="O565" s="843"/>
      <c r="P565" s="843"/>
      <c r="Q565" s="843"/>
      <c r="R565" s="843"/>
      <c r="S565" s="843"/>
      <c r="T565" s="843"/>
      <c r="U565" s="843"/>
      <c r="V565" s="843"/>
      <c r="W565" s="843"/>
      <c r="X565" s="843"/>
      <c r="Y565" s="843"/>
      <c r="Z565" s="1060"/>
      <c r="AA565" s="1060"/>
      <c r="AB565" s="843"/>
      <c r="AC565" s="843"/>
      <c r="AD565" s="843"/>
      <c r="AE565" s="843"/>
      <c r="AF565" s="843"/>
      <c r="AG565" s="843"/>
      <c r="AH565" s="843"/>
      <c r="AI565" s="843"/>
      <c r="AJ565" s="843"/>
      <c r="AK565" s="843"/>
      <c r="AL565" s="843"/>
    </row>
    <row r="566" spans="1:38" ht="15.75" customHeight="1">
      <c r="A566" s="843"/>
      <c r="B566" s="844"/>
      <c r="C566" s="845"/>
      <c r="D566" s="843"/>
      <c r="E566" s="843"/>
      <c r="F566" s="843"/>
      <c r="G566" s="843"/>
      <c r="H566" s="846"/>
      <c r="I566" s="846"/>
      <c r="J566" s="846"/>
      <c r="K566" s="847"/>
      <c r="L566" s="848"/>
      <c r="M566" s="843"/>
      <c r="N566" s="843"/>
      <c r="O566" s="843"/>
      <c r="P566" s="843"/>
      <c r="Q566" s="843"/>
      <c r="R566" s="843"/>
      <c r="S566" s="843"/>
      <c r="T566" s="843"/>
      <c r="U566" s="843"/>
      <c r="V566" s="843"/>
      <c r="W566" s="843"/>
      <c r="X566" s="843"/>
      <c r="Y566" s="843"/>
      <c r="Z566" s="1060"/>
      <c r="AA566" s="1060"/>
      <c r="AB566" s="843"/>
      <c r="AC566" s="843"/>
      <c r="AD566" s="843"/>
      <c r="AE566" s="843"/>
      <c r="AF566" s="843"/>
      <c r="AG566" s="843"/>
      <c r="AH566" s="843"/>
      <c r="AI566" s="843"/>
      <c r="AJ566" s="843"/>
      <c r="AK566" s="843"/>
      <c r="AL566" s="843"/>
    </row>
    <row r="567" spans="1:38" ht="15.75" customHeight="1">
      <c r="A567" s="843"/>
      <c r="B567" s="844"/>
      <c r="C567" s="845"/>
      <c r="D567" s="843"/>
      <c r="E567" s="843"/>
      <c r="F567" s="843"/>
      <c r="G567" s="843"/>
      <c r="H567" s="846"/>
      <c r="I567" s="846"/>
      <c r="J567" s="846"/>
      <c r="K567" s="847"/>
      <c r="L567" s="848"/>
      <c r="M567" s="843"/>
      <c r="N567" s="843"/>
      <c r="O567" s="843"/>
      <c r="P567" s="843"/>
      <c r="Q567" s="843"/>
      <c r="R567" s="843"/>
      <c r="S567" s="843"/>
      <c r="T567" s="843"/>
      <c r="U567" s="843"/>
      <c r="V567" s="843"/>
      <c r="W567" s="843"/>
      <c r="X567" s="843"/>
      <c r="Y567" s="843"/>
      <c r="Z567" s="1060"/>
      <c r="AA567" s="1060"/>
      <c r="AB567" s="843"/>
      <c r="AC567" s="843"/>
      <c r="AD567" s="843"/>
      <c r="AE567" s="843"/>
      <c r="AF567" s="843"/>
      <c r="AG567" s="843"/>
      <c r="AH567" s="843"/>
      <c r="AI567" s="843"/>
      <c r="AJ567" s="843"/>
      <c r="AK567" s="843"/>
      <c r="AL567" s="843"/>
    </row>
    <row r="568" spans="1:38" ht="15.75" customHeight="1">
      <c r="A568" s="843"/>
      <c r="B568" s="844"/>
      <c r="C568" s="845"/>
      <c r="D568" s="843"/>
      <c r="E568" s="843"/>
      <c r="F568" s="843"/>
      <c r="G568" s="843"/>
      <c r="H568" s="846"/>
      <c r="I568" s="846"/>
      <c r="J568" s="846"/>
      <c r="K568" s="847"/>
      <c r="L568" s="848"/>
      <c r="M568" s="843"/>
      <c r="N568" s="843"/>
      <c r="O568" s="843"/>
      <c r="P568" s="843"/>
      <c r="Q568" s="843"/>
      <c r="R568" s="843"/>
      <c r="S568" s="843"/>
      <c r="T568" s="843"/>
      <c r="U568" s="843"/>
      <c r="V568" s="843"/>
      <c r="W568" s="843"/>
      <c r="X568" s="843"/>
      <c r="Y568" s="843"/>
      <c r="Z568" s="1060"/>
      <c r="AA568" s="1060"/>
      <c r="AB568" s="843"/>
      <c r="AC568" s="843"/>
      <c r="AD568" s="843"/>
      <c r="AE568" s="843"/>
      <c r="AF568" s="843"/>
      <c r="AG568" s="843"/>
      <c r="AH568" s="843"/>
      <c r="AI568" s="843"/>
      <c r="AJ568" s="843"/>
      <c r="AK568" s="843"/>
      <c r="AL568" s="843"/>
    </row>
    <row r="569" spans="1:38" ht="15.75" customHeight="1">
      <c r="A569" s="843"/>
      <c r="B569" s="844"/>
      <c r="C569" s="845"/>
      <c r="D569" s="843"/>
      <c r="E569" s="843"/>
      <c r="F569" s="843"/>
      <c r="G569" s="843"/>
      <c r="H569" s="846"/>
      <c r="I569" s="846"/>
      <c r="J569" s="846"/>
      <c r="K569" s="847"/>
      <c r="L569" s="848"/>
      <c r="M569" s="843"/>
      <c r="N569" s="843"/>
      <c r="O569" s="843"/>
      <c r="P569" s="843"/>
      <c r="Q569" s="843"/>
      <c r="R569" s="843"/>
      <c r="S569" s="843"/>
      <c r="T569" s="843"/>
      <c r="U569" s="843"/>
      <c r="V569" s="843"/>
      <c r="W569" s="843"/>
      <c r="X569" s="843"/>
      <c r="Y569" s="843"/>
      <c r="Z569" s="1060"/>
      <c r="AA569" s="1060"/>
      <c r="AB569" s="843"/>
      <c r="AC569" s="843"/>
      <c r="AD569" s="843"/>
      <c r="AE569" s="843"/>
      <c r="AF569" s="843"/>
      <c r="AG569" s="843"/>
      <c r="AH569" s="843"/>
      <c r="AI569" s="843"/>
      <c r="AJ569" s="843"/>
      <c r="AK569" s="843"/>
      <c r="AL569" s="843"/>
    </row>
    <row r="570" spans="1:38" ht="15.75" customHeight="1">
      <c r="A570" s="843"/>
      <c r="B570" s="844"/>
      <c r="C570" s="845"/>
      <c r="D570" s="843"/>
      <c r="E570" s="843"/>
      <c r="F570" s="843"/>
      <c r="G570" s="843"/>
      <c r="H570" s="846"/>
      <c r="I570" s="846"/>
      <c r="J570" s="846"/>
      <c r="K570" s="847"/>
      <c r="L570" s="848"/>
      <c r="M570" s="843"/>
      <c r="N570" s="843"/>
      <c r="O570" s="843"/>
      <c r="P570" s="843"/>
      <c r="Q570" s="843"/>
      <c r="R570" s="843"/>
      <c r="S570" s="843"/>
      <c r="T570" s="843"/>
      <c r="U570" s="843"/>
      <c r="V570" s="843"/>
      <c r="W570" s="843"/>
      <c r="X570" s="843"/>
      <c r="Y570" s="843"/>
      <c r="Z570" s="1060"/>
      <c r="AA570" s="1060"/>
      <c r="AB570" s="843"/>
      <c r="AC570" s="843"/>
      <c r="AD570" s="843"/>
      <c r="AE570" s="843"/>
      <c r="AF570" s="843"/>
      <c r="AG570" s="843"/>
      <c r="AH570" s="843"/>
      <c r="AI570" s="843"/>
      <c r="AJ570" s="843"/>
      <c r="AK570" s="843"/>
      <c r="AL570" s="843"/>
    </row>
    <row r="571" spans="1:38" ht="15.75" customHeight="1">
      <c r="A571" s="843"/>
      <c r="B571" s="844"/>
      <c r="C571" s="845"/>
      <c r="D571" s="843"/>
      <c r="E571" s="843"/>
      <c r="F571" s="843"/>
      <c r="G571" s="843"/>
      <c r="H571" s="846"/>
      <c r="I571" s="846"/>
      <c r="J571" s="846"/>
      <c r="K571" s="847"/>
      <c r="L571" s="848"/>
      <c r="M571" s="843"/>
      <c r="N571" s="843"/>
      <c r="O571" s="843"/>
      <c r="P571" s="843"/>
      <c r="Q571" s="843"/>
      <c r="R571" s="843"/>
      <c r="S571" s="843"/>
      <c r="T571" s="843"/>
      <c r="U571" s="843"/>
      <c r="V571" s="843"/>
      <c r="W571" s="843"/>
      <c r="X571" s="843"/>
      <c r="Y571" s="843"/>
      <c r="Z571" s="1060"/>
      <c r="AA571" s="1060"/>
      <c r="AB571" s="843"/>
      <c r="AC571" s="843"/>
      <c r="AD571" s="843"/>
      <c r="AE571" s="843"/>
      <c r="AF571" s="843"/>
      <c r="AG571" s="843"/>
      <c r="AH571" s="843"/>
      <c r="AI571" s="843"/>
      <c r="AJ571" s="843"/>
      <c r="AK571" s="843"/>
      <c r="AL571" s="843"/>
    </row>
    <row r="572" spans="1:38" ht="15.75" customHeight="1">
      <c r="A572" s="843"/>
      <c r="B572" s="844"/>
      <c r="C572" s="845"/>
      <c r="D572" s="843"/>
      <c r="E572" s="843"/>
      <c r="F572" s="843"/>
      <c r="G572" s="843"/>
      <c r="H572" s="846"/>
      <c r="I572" s="846"/>
      <c r="J572" s="846"/>
      <c r="K572" s="847"/>
      <c r="L572" s="848"/>
      <c r="M572" s="843"/>
      <c r="N572" s="843"/>
      <c r="O572" s="843"/>
      <c r="P572" s="843"/>
      <c r="Q572" s="843"/>
      <c r="R572" s="843"/>
      <c r="S572" s="843"/>
      <c r="T572" s="843"/>
      <c r="U572" s="843"/>
      <c r="V572" s="843"/>
      <c r="W572" s="843"/>
      <c r="X572" s="843"/>
      <c r="Y572" s="843"/>
      <c r="Z572" s="1060"/>
      <c r="AA572" s="1060"/>
      <c r="AB572" s="843"/>
      <c r="AC572" s="843"/>
      <c r="AD572" s="843"/>
      <c r="AE572" s="843"/>
      <c r="AF572" s="843"/>
      <c r="AG572" s="843"/>
      <c r="AH572" s="843"/>
      <c r="AI572" s="843"/>
      <c r="AJ572" s="843"/>
      <c r="AK572" s="843"/>
      <c r="AL572" s="843"/>
    </row>
    <row r="573" spans="1:38" ht="15.75" customHeight="1">
      <c r="A573" s="843"/>
      <c r="B573" s="844"/>
      <c r="C573" s="845"/>
      <c r="D573" s="843"/>
      <c r="E573" s="843"/>
      <c r="F573" s="843"/>
      <c r="G573" s="843"/>
      <c r="H573" s="846"/>
      <c r="I573" s="846"/>
      <c r="J573" s="846"/>
      <c r="K573" s="847"/>
      <c r="L573" s="848"/>
      <c r="M573" s="843"/>
      <c r="N573" s="843"/>
      <c r="O573" s="843"/>
      <c r="P573" s="843"/>
      <c r="Q573" s="843"/>
      <c r="R573" s="843"/>
      <c r="S573" s="843"/>
      <c r="T573" s="843"/>
      <c r="U573" s="843"/>
      <c r="V573" s="843"/>
      <c r="W573" s="843"/>
      <c r="X573" s="843"/>
      <c r="Y573" s="843"/>
      <c r="Z573" s="1060"/>
      <c r="AA573" s="1060"/>
      <c r="AB573" s="843"/>
      <c r="AC573" s="843"/>
      <c r="AD573" s="843"/>
      <c r="AE573" s="843"/>
      <c r="AF573" s="843"/>
      <c r="AG573" s="843"/>
      <c r="AH573" s="843"/>
      <c r="AI573" s="843"/>
      <c r="AJ573" s="843"/>
      <c r="AK573" s="843"/>
      <c r="AL573" s="843"/>
    </row>
    <row r="574" spans="1:38" ht="15.75" customHeight="1">
      <c r="A574" s="843"/>
      <c r="B574" s="844"/>
      <c r="C574" s="845"/>
      <c r="D574" s="843"/>
      <c r="E574" s="843"/>
      <c r="F574" s="843"/>
      <c r="G574" s="843"/>
      <c r="H574" s="846"/>
      <c r="I574" s="846"/>
      <c r="J574" s="846"/>
      <c r="K574" s="847"/>
      <c r="L574" s="848"/>
      <c r="M574" s="843"/>
      <c r="N574" s="843"/>
      <c r="O574" s="843"/>
      <c r="P574" s="843"/>
      <c r="Q574" s="843"/>
      <c r="R574" s="843"/>
      <c r="S574" s="843"/>
      <c r="T574" s="843"/>
      <c r="U574" s="843"/>
      <c r="V574" s="843"/>
      <c r="W574" s="843"/>
      <c r="X574" s="843"/>
      <c r="Y574" s="843"/>
      <c r="Z574" s="1060"/>
      <c r="AA574" s="1060"/>
      <c r="AB574" s="843"/>
      <c r="AC574" s="843"/>
      <c r="AD574" s="843"/>
      <c r="AE574" s="843"/>
      <c r="AF574" s="843"/>
      <c r="AG574" s="843"/>
      <c r="AH574" s="843"/>
      <c r="AI574" s="843"/>
      <c r="AJ574" s="843"/>
      <c r="AK574" s="843"/>
      <c r="AL574" s="843"/>
    </row>
    <row r="575" spans="1:38" ht="15.75" customHeight="1">
      <c r="A575" s="843"/>
      <c r="B575" s="844"/>
      <c r="C575" s="845"/>
      <c r="D575" s="843"/>
      <c r="E575" s="843"/>
      <c r="F575" s="843"/>
      <c r="G575" s="843"/>
      <c r="H575" s="846"/>
      <c r="I575" s="846"/>
      <c r="J575" s="846"/>
      <c r="K575" s="847"/>
      <c r="L575" s="848"/>
      <c r="M575" s="843"/>
      <c r="N575" s="843"/>
      <c r="O575" s="843"/>
      <c r="P575" s="843"/>
      <c r="Q575" s="843"/>
      <c r="R575" s="843"/>
      <c r="S575" s="843"/>
      <c r="T575" s="843"/>
      <c r="U575" s="843"/>
      <c r="V575" s="843"/>
      <c r="W575" s="843"/>
      <c r="X575" s="843"/>
      <c r="Y575" s="843"/>
      <c r="Z575" s="1060"/>
      <c r="AA575" s="1060"/>
      <c r="AB575" s="843"/>
      <c r="AC575" s="843"/>
      <c r="AD575" s="843"/>
      <c r="AE575" s="843"/>
      <c r="AF575" s="843"/>
      <c r="AG575" s="843"/>
      <c r="AH575" s="843"/>
      <c r="AI575" s="843"/>
      <c r="AJ575" s="843"/>
      <c r="AK575" s="843"/>
      <c r="AL575" s="843"/>
    </row>
    <row r="576" spans="1:38" ht="15.75" customHeight="1">
      <c r="A576" s="843"/>
      <c r="B576" s="844"/>
      <c r="C576" s="845"/>
      <c r="D576" s="843"/>
      <c r="E576" s="843"/>
      <c r="F576" s="843"/>
      <c r="G576" s="843"/>
      <c r="H576" s="846"/>
      <c r="I576" s="846"/>
      <c r="J576" s="846"/>
      <c r="K576" s="847"/>
      <c r="L576" s="848"/>
      <c r="M576" s="843"/>
      <c r="N576" s="843"/>
      <c r="O576" s="843"/>
      <c r="P576" s="843"/>
      <c r="Q576" s="843"/>
      <c r="R576" s="843"/>
      <c r="S576" s="843"/>
      <c r="T576" s="843"/>
      <c r="U576" s="843"/>
      <c r="V576" s="843"/>
      <c r="W576" s="843"/>
      <c r="X576" s="843"/>
      <c r="Y576" s="843"/>
      <c r="Z576" s="1060"/>
      <c r="AA576" s="1060"/>
      <c r="AB576" s="843"/>
      <c r="AC576" s="843"/>
      <c r="AD576" s="843"/>
      <c r="AE576" s="843"/>
      <c r="AF576" s="843"/>
      <c r="AG576" s="843"/>
      <c r="AH576" s="843"/>
      <c r="AI576" s="843"/>
      <c r="AJ576" s="843"/>
      <c r="AK576" s="843"/>
      <c r="AL576" s="843"/>
    </row>
    <row r="577" spans="1:38" ht="15.75" customHeight="1">
      <c r="A577" s="843"/>
      <c r="B577" s="844"/>
      <c r="C577" s="845"/>
      <c r="D577" s="843"/>
      <c r="E577" s="843"/>
      <c r="F577" s="843"/>
      <c r="G577" s="843"/>
      <c r="H577" s="846"/>
      <c r="I577" s="846"/>
      <c r="J577" s="846"/>
      <c r="K577" s="847"/>
      <c r="L577" s="848"/>
      <c r="M577" s="843"/>
      <c r="N577" s="843"/>
      <c r="O577" s="843"/>
      <c r="P577" s="843"/>
      <c r="Q577" s="843"/>
      <c r="R577" s="843"/>
      <c r="S577" s="843"/>
      <c r="T577" s="843"/>
      <c r="U577" s="843"/>
      <c r="V577" s="843"/>
      <c r="W577" s="843"/>
      <c r="X577" s="843"/>
      <c r="Y577" s="843"/>
      <c r="Z577" s="1060"/>
      <c r="AA577" s="1060"/>
      <c r="AB577" s="843"/>
      <c r="AC577" s="843"/>
      <c r="AD577" s="843"/>
      <c r="AE577" s="843"/>
      <c r="AF577" s="843"/>
      <c r="AG577" s="843"/>
      <c r="AH577" s="843"/>
      <c r="AI577" s="843"/>
      <c r="AJ577" s="843"/>
      <c r="AK577" s="843"/>
      <c r="AL577" s="843"/>
    </row>
    <row r="578" spans="1:38" ht="15.75" customHeight="1">
      <c r="A578" s="843"/>
      <c r="B578" s="844"/>
      <c r="C578" s="845"/>
      <c r="D578" s="843"/>
      <c r="E578" s="843"/>
      <c r="F578" s="843"/>
      <c r="G578" s="843"/>
      <c r="H578" s="846"/>
      <c r="I578" s="846"/>
      <c r="J578" s="846"/>
      <c r="K578" s="847"/>
      <c r="L578" s="848"/>
      <c r="M578" s="843"/>
      <c r="N578" s="843"/>
      <c r="O578" s="843"/>
      <c r="P578" s="843"/>
      <c r="Q578" s="843"/>
      <c r="R578" s="843"/>
      <c r="S578" s="843"/>
      <c r="T578" s="843"/>
      <c r="U578" s="843"/>
      <c r="V578" s="843"/>
      <c r="W578" s="843"/>
      <c r="X578" s="843"/>
      <c r="Y578" s="843"/>
      <c r="Z578" s="1060"/>
      <c r="AA578" s="1060"/>
      <c r="AB578" s="843"/>
      <c r="AC578" s="843"/>
      <c r="AD578" s="843"/>
      <c r="AE578" s="843"/>
      <c r="AF578" s="843"/>
      <c r="AG578" s="843"/>
      <c r="AH578" s="843"/>
      <c r="AI578" s="843"/>
      <c r="AJ578" s="843"/>
      <c r="AK578" s="843"/>
      <c r="AL578" s="843"/>
    </row>
    <row r="579" spans="1:38" ht="15.75" customHeight="1">
      <c r="A579" s="843"/>
      <c r="B579" s="844"/>
      <c r="C579" s="845"/>
      <c r="D579" s="843"/>
      <c r="E579" s="843"/>
      <c r="F579" s="843"/>
      <c r="G579" s="843"/>
      <c r="H579" s="846"/>
      <c r="I579" s="846"/>
      <c r="J579" s="846"/>
      <c r="K579" s="847"/>
      <c r="L579" s="848"/>
      <c r="M579" s="843"/>
      <c r="N579" s="843"/>
      <c r="O579" s="843"/>
      <c r="P579" s="843"/>
      <c r="Q579" s="843"/>
      <c r="R579" s="843"/>
      <c r="S579" s="843"/>
      <c r="T579" s="843"/>
      <c r="U579" s="843"/>
      <c r="V579" s="843"/>
      <c r="W579" s="843"/>
      <c r="X579" s="843"/>
      <c r="Y579" s="843"/>
      <c r="Z579" s="1060"/>
      <c r="AA579" s="1060"/>
      <c r="AB579" s="843"/>
      <c r="AC579" s="843"/>
      <c r="AD579" s="843"/>
      <c r="AE579" s="843"/>
      <c r="AF579" s="843"/>
      <c r="AG579" s="843"/>
      <c r="AH579" s="843"/>
      <c r="AI579" s="843"/>
      <c r="AJ579" s="843"/>
      <c r="AK579" s="843"/>
      <c r="AL579" s="843"/>
    </row>
    <row r="580" spans="1:38" ht="15.75" customHeight="1">
      <c r="A580" s="843"/>
      <c r="B580" s="844"/>
      <c r="C580" s="845"/>
      <c r="D580" s="843"/>
      <c r="E580" s="843"/>
      <c r="F580" s="843"/>
      <c r="G580" s="843"/>
      <c r="H580" s="846"/>
      <c r="I580" s="846"/>
      <c r="J580" s="846"/>
      <c r="K580" s="847"/>
      <c r="L580" s="848"/>
      <c r="M580" s="843"/>
      <c r="N580" s="843"/>
      <c r="O580" s="843"/>
      <c r="P580" s="843"/>
      <c r="Q580" s="843"/>
      <c r="R580" s="843"/>
      <c r="S580" s="843"/>
      <c r="T580" s="843"/>
      <c r="U580" s="843"/>
      <c r="V580" s="843"/>
      <c r="W580" s="843"/>
      <c r="X580" s="843"/>
      <c r="Y580" s="843"/>
      <c r="Z580" s="1060"/>
      <c r="AA580" s="1060"/>
      <c r="AB580" s="843"/>
      <c r="AC580" s="843"/>
      <c r="AD580" s="843"/>
      <c r="AE580" s="843"/>
      <c r="AF580" s="843"/>
      <c r="AG580" s="843"/>
      <c r="AH580" s="843"/>
      <c r="AI580" s="843"/>
      <c r="AJ580" s="843"/>
      <c r="AK580" s="843"/>
      <c r="AL580" s="843"/>
    </row>
    <row r="581" spans="1:38" ht="15.75" customHeight="1">
      <c r="A581" s="843"/>
      <c r="B581" s="844"/>
      <c r="C581" s="845"/>
      <c r="D581" s="843"/>
      <c r="E581" s="843"/>
      <c r="F581" s="843"/>
      <c r="G581" s="843"/>
      <c r="H581" s="846"/>
      <c r="I581" s="846"/>
      <c r="J581" s="846"/>
      <c r="K581" s="847"/>
      <c r="L581" s="848"/>
      <c r="M581" s="843"/>
      <c r="N581" s="843"/>
      <c r="O581" s="843"/>
      <c r="P581" s="843"/>
      <c r="Q581" s="843"/>
      <c r="R581" s="843"/>
      <c r="S581" s="843"/>
      <c r="T581" s="843"/>
      <c r="U581" s="843"/>
      <c r="V581" s="843"/>
      <c r="W581" s="843"/>
      <c r="X581" s="843"/>
      <c r="Y581" s="843"/>
      <c r="Z581" s="1060"/>
      <c r="AA581" s="1060"/>
      <c r="AB581" s="843"/>
      <c r="AC581" s="843"/>
      <c r="AD581" s="843"/>
      <c r="AE581" s="843"/>
      <c r="AF581" s="843"/>
      <c r="AG581" s="843"/>
      <c r="AH581" s="843"/>
      <c r="AI581" s="843"/>
      <c r="AJ581" s="843"/>
      <c r="AK581" s="843"/>
      <c r="AL581" s="843"/>
    </row>
    <row r="582" spans="1:38" ht="15.75" customHeight="1">
      <c r="A582" s="843"/>
      <c r="B582" s="844"/>
      <c r="C582" s="845"/>
      <c r="D582" s="843"/>
      <c r="E582" s="843"/>
      <c r="F582" s="843"/>
      <c r="G582" s="843"/>
      <c r="H582" s="846"/>
      <c r="I582" s="846"/>
      <c r="J582" s="846"/>
      <c r="K582" s="847"/>
      <c r="L582" s="848"/>
      <c r="M582" s="843"/>
      <c r="N582" s="843"/>
      <c r="O582" s="843"/>
      <c r="P582" s="843"/>
      <c r="Q582" s="843"/>
      <c r="R582" s="843"/>
      <c r="S582" s="843"/>
      <c r="T582" s="843"/>
      <c r="U582" s="843"/>
      <c r="V582" s="843"/>
      <c r="W582" s="843"/>
      <c r="X582" s="843"/>
      <c r="Y582" s="843"/>
      <c r="Z582" s="1060"/>
      <c r="AA582" s="1060"/>
      <c r="AB582" s="843"/>
      <c r="AC582" s="843"/>
      <c r="AD582" s="843"/>
      <c r="AE582" s="843"/>
      <c r="AF582" s="843"/>
      <c r="AG582" s="843"/>
      <c r="AH582" s="843"/>
      <c r="AI582" s="843"/>
      <c r="AJ582" s="843"/>
      <c r="AK582" s="843"/>
      <c r="AL582" s="843"/>
    </row>
    <row r="583" spans="1:38" ht="15.75" customHeight="1">
      <c r="A583" s="843"/>
      <c r="B583" s="844"/>
      <c r="C583" s="845"/>
      <c r="D583" s="843"/>
      <c r="E583" s="843"/>
      <c r="F583" s="843"/>
      <c r="G583" s="843"/>
      <c r="H583" s="846"/>
      <c r="I583" s="846"/>
      <c r="J583" s="846"/>
      <c r="K583" s="847"/>
      <c r="L583" s="848"/>
      <c r="M583" s="843"/>
      <c r="N583" s="843"/>
      <c r="O583" s="843"/>
      <c r="P583" s="843"/>
      <c r="Q583" s="843"/>
      <c r="R583" s="843"/>
      <c r="S583" s="843"/>
      <c r="T583" s="843"/>
      <c r="U583" s="843"/>
      <c r="V583" s="843"/>
      <c r="W583" s="843"/>
      <c r="X583" s="843"/>
      <c r="Y583" s="843"/>
      <c r="Z583" s="1060"/>
      <c r="AA583" s="1060"/>
      <c r="AB583" s="843"/>
      <c r="AC583" s="843"/>
      <c r="AD583" s="843"/>
      <c r="AE583" s="843"/>
      <c r="AF583" s="843"/>
      <c r="AG583" s="843"/>
      <c r="AH583" s="843"/>
      <c r="AI583" s="843"/>
      <c r="AJ583" s="843"/>
      <c r="AK583" s="843"/>
      <c r="AL583" s="843"/>
    </row>
    <row r="584" spans="1:38" ht="15.75" customHeight="1">
      <c r="A584" s="843"/>
      <c r="B584" s="844"/>
      <c r="C584" s="845"/>
      <c r="D584" s="843"/>
      <c r="E584" s="843"/>
      <c r="F584" s="843"/>
      <c r="G584" s="843"/>
      <c r="H584" s="846"/>
      <c r="I584" s="846"/>
      <c r="J584" s="846"/>
      <c r="K584" s="847"/>
      <c r="L584" s="848"/>
      <c r="M584" s="843"/>
      <c r="N584" s="843"/>
      <c r="O584" s="843"/>
      <c r="P584" s="843"/>
      <c r="Q584" s="843"/>
      <c r="R584" s="843"/>
      <c r="S584" s="843"/>
      <c r="T584" s="843"/>
      <c r="U584" s="843"/>
      <c r="V584" s="843"/>
      <c r="W584" s="843"/>
      <c r="X584" s="843"/>
      <c r="Y584" s="843"/>
      <c r="Z584" s="1060"/>
      <c r="AA584" s="1060"/>
      <c r="AB584" s="843"/>
      <c r="AC584" s="843"/>
      <c r="AD584" s="843"/>
      <c r="AE584" s="843"/>
      <c r="AF584" s="843"/>
      <c r="AG584" s="843"/>
      <c r="AH584" s="843"/>
      <c r="AI584" s="843"/>
      <c r="AJ584" s="843"/>
      <c r="AK584" s="843"/>
      <c r="AL584" s="843"/>
    </row>
    <row r="585" spans="1:38" ht="15.75" customHeight="1">
      <c r="A585" s="843"/>
      <c r="B585" s="844"/>
      <c r="C585" s="845"/>
      <c r="D585" s="843"/>
      <c r="E585" s="843"/>
      <c r="F585" s="843"/>
      <c r="G585" s="843"/>
      <c r="H585" s="846"/>
      <c r="I585" s="846"/>
      <c r="J585" s="846"/>
      <c r="K585" s="847"/>
      <c r="L585" s="848"/>
      <c r="M585" s="843"/>
      <c r="N585" s="843"/>
      <c r="O585" s="843"/>
      <c r="P585" s="843"/>
      <c r="Q585" s="843"/>
      <c r="R585" s="843"/>
      <c r="S585" s="843"/>
      <c r="T585" s="843"/>
      <c r="U585" s="843"/>
      <c r="V585" s="843"/>
      <c r="W585" s="843"/>
      <c r="X585" s="843"/>
      <c r="Y585" s="843"/>
      <c r="Z585" s="1060"/>
      <c r="AA585" s="1060"/>
      <c r="AB585" s="843"/>
      <c r="AC585" s="843"/>
      <c r="AD585" s="843"/>
      <c r="AE585" s="843"/>
      <c r="AF585" s="843"/>
      <c r="AG585" s="843"/>
      <c r="AH585" s="843"/>
      <c r="AI585" s="843"/>
      <c r="AJ585" s="843"/>
      <c r="AK585" s="843"/>
      <c r="AL585" s="843"/>
    </row>
    <row r="586" spans="1:38" ht="15.75" customHeight="1">
      <c r="A586" s="843"/>
      <c r="B586" s="844"/>
      <c r="C586" s="845"/>
      <c r="D586" s="843"/>
      <c r="E586" s="843"/>
      <c r="F586" s="843"/>
      <c r="G586" s="843"/>
      <c r="H586" s="846"/>
      <c r="I586" s="846"/>
      <c r="J586" s="846"/>
      <c r="K586" s="847"/>
      <c r="L586" s="848"/>
      <c r="M586" s="843"/>
      <c r="N586" s="843"/>
      <c r="O586" s="843"/>
      <c r="P586" s="843"/>
      <c r="Q586" s="843"/>
      <c r="R586" s="843"/>
      <c r="S586" s="843"/>
      <c r="T586" s="843"/>
      <c r="U586" s="843"/>
      <c r="V586" s="843"/>
      <c r="W586" s="843"/>
      <c r="X586" s="843"/>
      <c r="Y586" s="843"/>
      <c r="Z586" s="1060"/>
      <c r="AA586" s="1060"/>
      <c r="AB586" s="843"/>
      <c r="AC586" s="843"/>
      <c r="AD586" s="843"/>
      <c r="AE586" s="843"/>
      <c r="AF586" s="843"/>
      <c r="AG586" s="843"/>
      <c r="AH586" s="843"/>
      <c r="AI586" s="843"/>
      <c r="AJ586" s="843"/>
      <c r="AK586" s="843"/>
      <c r="AL586" s="843"/>
    </row>
    <row r="587" spans="1:38" ht="15.75" customHeight="1">
      <c r="A587" s="843"/>
      <c r="B587" s="844"/>
      <c r="C587" s="845"/>
      <c r="D587" s="843"/>
      <c r="E587" s="843"/>
      <c r="F587" s="843"/>
      <c r="G587" s="843"/>
      <c r="H587" s="846"/>
      <c r="I587" s="846"/>
      <c r="J587" s="846"/>
      <c r="K587" s="847"/>
      <c r="L587" s="848"/>
      <c r="M587" s="843"/>
      <c r="N587" s="843"/>
      <c r="O587" s="843"/>
      <c r="P587" s="843"/>
      <c r="Q587" s="843"/>
      <c r="R587" s="843"/>
      <c r="S587" s="843"/>
      <c r="T587" s="843"/>
      <c r="U587" s="843"/>
      <c r="V587" s="843"/>
      <c r="W587" s="843"/>
      <c r="X587" s="843"/>
      <c r="Y587" s="843"/>
      <c r="Z587" s="1060"/>
      <c r="AA587" s="1060"/>
      <c r="AB587" s="843"/>
      <c r="AC587" s="843"/>
      <c r="AD587" s="843"/>
      <c r="AE587" s="843"/>
      <c r="AF587" s="843"/>
      <c r="AG587" s="843"/>
      <c r="AH587" s="843"/>
      <c r="AI587" s="843"/>
      <c r="AJ587" s="843"/>
      <c r="AK587" s="843"/>
      <c r="AL587" s="843"/>
    </row>
    <row r="588" spans="1:38" ht="15.75" customHeight="1">
      <c r="A588" s="843"/>
      <c r="B588" s="844"/>
      <c r="C588" s="845"/>
      <c r="D588" s="843"/>
      <c r="E588" s="843"/>
      <c r="F588" s="843"/>
      <c r="G588" s="843"/>
      <c r="H588" s="846"/>
      <c r="I588" s="846"/>
      <c r="J588" s="846"/>
      <c r="K588" s="847"/>
      <c r="L588" s="848"/>
      <c r="M588" s="843"/>
      <c r="N588" s="843"/>
      <c r="O588" s="843"/>
      <c r="P588" s="843"/>
      <c r="Q588" s="843"/>
      <c r="R588" s="843"/>
      <c r="S588" s="843"/>
      <c r="T588" s="843"/>
      <c r="U588" s="843"/>
      <c r="V588" s="843"/>
      <c r="W588" s="843"/>
      <c r="X588" s="843"/>
      <c r="Y588" s="843"/>
      <c r="Z588" s="1060"/>
      <c r="AA588" s="1060"/>
      <c r="AB588" s="843"/>
      <c r="AC588" s="843"/>
      <c r="AD588" s="843"/>
      <c r="AE588" s="843"/>
      <c r="AF588" s="843"/>
      <c r="AG588" s="843"/>
      <c r="AH588" s="843"/>
      <c r="AI588" s="843"/>
      <c r="AJ588" s="843"/>
      <c r="AK588" s="843"/>
      <c r="AL588" s="843"/>
    </row>
    <row r="589" spans="1:38" ht="15.75" customHeight="1">
      <c r="A589" s="843"/>
      <c r="B589" s="844"/>
      <c r="C589" s="845"/>
      <c r="D589" s="843"/>
      <c r="E589" s="843"/>
      <c r="F589" s="843"/>
      <c r="G589" s="843"/>
      <c r="H589" s="846"/>
      <c r="I589" s="846"/>
      <c r="J589" s="846"/>
      <c r="K589" s="847"/>
      <c r="L589" s="848"/>
      <c r="M589" s="843"/>
      <c r="N589" s="843"/>
      <c r="O589" s="843"/>
      <c r="P589" s="843"/>
      <c r="Q589" s="843"/>
      <c r="R589" s="843"/>
      <c r="S589" s="843"/>
      <c r="T589" s="843"/>
      <c r="U589" s="843"/>
      <c r="V589" s="843"/>
      <c r="W589" s="843"/>
      <c r="X589" s="843"/>
      <c r="Y589" s="843"/>
      <c r="Z589" s="1060"/>
      <c r="AA589" s="1060"/>
      <c r="AB589" s="843"/>
      <c r="AC589" s="843"/>
      <c r="AD589" s="843"/>
      <c r="AE589" s="843"/>
      <c r="AF589" s="843"/>
      <c r="AG589" s="843"/>
      <c r="AH589" s="843"/>
      <c r="AI589" s="843"/>
      <c r="AJ589" s="843"/>
      <c r="AK589" s="843"/>
      <c r="AL589" s="843"/>
    </row>
    <row r="590" spans="1:38" ht="15.75" customHeight="1">
      <c r="A590" s="843"/>
      <c r="B590" s="844"/>
      <c r="C590" s="845"/>
      <c r="D590" s="843"/>
      <c r="E590" s="843"/>
      <c r="F590" s="843"/>
      <c r="G590" s="843"/>
      <c r="H590" s="846"/>
      <c r="I590" s="846"/>
      <c r="J590" s="846"/>
      <c r="K590" s="847"/>
      <c r="L590" s="848"/>
      <c r="M590" s="843"/>
      <c r="N590" s="843"/>
      <c r="O590" s="843"/>
      <c r="P590" s="843"/>
      <c r="Q590" s="843"/>
      <c r="R590" s="843"/>
      <c r="S590" s="843"/>
      <c r="T590" s="843"/>
      <c r="U590" s="843"/>
      <c r="V590" s="843"/>
      <c r="W590" s="843"/>
      <c r="X590" s="843"/>
      <c r="Y590" s="843"/>
      <c r="Z590" s="1060"/>
      <c r="AA590" s="1060"/>
      <c r="AB590" s="843"/>
      <c r="AC590" s="843"/>
      <c r="AD590" s="843"/>
      <c r="AE590" s="843"/>
      <c r="AF590" s="843"/>
      <c r="AG590" s="843"/>
      <c r="AH590" s="843"/>
      <c r="AI590" s="843"/>
      <c r="AJ590" s="843"/>
      <c r="AK590" s="843"/>
      <c r="AL590" s="843"/>
    </row>
    <row r="591" spans="1:38" ht="15.75" customHeight="1">
      <c r="A591" s="843"/>
      <c r="B591" s="844"/>
      <c r="C591" s="845"/>
      <c r="D591" s="843"/>
      <c r="E591" s="843"/>
      <c r="F591" s="843"/>
      <c r="G591" s="843"/>
      <c r="H591" s="846"/>
      <c r="I591" s="846"/>
      <c r="J591" s="846"/>
      <c r="K591" s="847"/>
      <c r="L591" s="848"/>
      <c r="M591" s="843"/>
      <c r="N591" s="843"/>
      <c r="O591" s="843"/>
      <c r="P591" s="843"/>
      <c r="Q591" s="843"/>
      <c r="R591" s="843"/>
      <c r="S591" s="843"/>
      <c r="T591" s="843"/>
      <c r="U591" s="843"/>
      <c r="V591" s="843"/>
      <c r="W591" s="843"/>
      <c r="X591" s="843"/>
      <c r="Y591" s="843"/>
      <c r="Z591" s="1060"/>
      <c r="AA591" s="1060"/>
      <c r="AB591" s="843"/>
      <c r="AC591" s="843"/>
      <c r="AD591" s="843"/>
      <c r="AE591" s="843"/>
      <c r="AF591" s="843"/>
      <c r="AG591" s="843"/>
      <c r="AH591" s="843"/>
      <c r="AI591" s="843"/>
      <c r="AJ591" s="843"/>
      <c r="AK591" s="843"/>
      <c r="AL591" s="843"/>
    </row>
    <row r="592" spans="1:38" ht="15.75" customHeight="1">
      <c r="A592" s="843"/>
      <c r="B592" s="844"/>
      <c r="C592" s="845"/>
      <c r="D592" s="843"/>
      <c r="E592" s="843"/>
      <c r="F592" s="843"/>
      <c r="G592" s="843"/>
      <c r="H592" s="846"/>
      <c r="I592" s="846"/>
      <c r="J592" s="846"/>
      <c r="K592" s="847"/>
      <c r="L592" s="848"/>
      <c r="M592" s="843"/>
      <c r="N592" s="843"/>
      <c r="O592" s="843"/>
      <c r="P592" s="843"/>
      <c r="Q592" s="843"/>
      <c r="R592" s="843"/>
      <c r="S592" s="843"/>
      <c r="T592" s="843"/>
      <c r="U592" s="843"/>
      <c r="V592" s="843"/>
      <c r="W592" s="843"/>
      <c r="X592" s="843"/>
      <c r="Y592" s="843"/>
      <c r="Z592" s="1060"/>
      <c r="AA592" s="1060"/>
      <c r="AB592" s="843"/>
      <c r="AC592" s="843"/>
      <c r="AD592" s="843"/>
      <c r="AE592" s="843"/>
      <c r="AF592" s="843"/>
      <c r="AG592" s="843"/>
      <c r="AH592" s="843"/>
      <c r="AI592" s="843"/>
      <c r="AJ592" s="843"/>
      <c r="AK592" s="843"/>
      <c r="AL592" s="843"/>
    </row>
    <row r="593" spans="1:38" ht="15.75" customHeight="1">
      <c r="A593" s="843"/>
      <c r="B593" s="844"/>
      <c r="C593" s="845"/>
      <c r="D593" s="843"/>
      <c r="E593" s="843"/>
      <c r="F593" s="843"/>
      <c r="G593" s="843"/>
      <c r="H593" s="846"/>
      <c r="I593" s="846"/>
      <c r="J593" s="846"/>
      <c r="K593" s="847"/>
      <c r="L593" s="848"/>
      <c r="M593" s="843"/>
      <c r="N593" s="843"/>
      <c r="O593" s="843"/>
      <c r="P593" s="843"/>
      <c r="Q593" s="843"/>
      <c r="R593" s="843"/>
      <c r="S593" s="843"/>
      <c r="T593" s="843"/>
      <c r="U593" s="843"/>
      <c r="V593" s="843"/>
      <c r="W593" s="843"/>
      <c r="X593" s="843"/>
      <c r="Y593" s="843"/>
      <c r="Z593" s="1060"/>
      <c r="AA593" s="1060"/>
      <c r="AB593" s="843"/>
      <c r="AC593" s="843"/>
      <c r="AD593" s="843"/>
      <c r="AE593" s="843"/>
      <c r="AF593" s="843"/>
      <c r="AG593" s="843"/>
      <c r="AH593" s="843"/>
      <c r="AI593" s="843"/>
      <c r="AJ593" s="843"/>
      <c r="AK593" s="843"/>
      <c r="AL593" s="843"/>
    </row>
    <row r="594" spans="1:38" ht="15.75" customHeight="1">
      <c r="A594" s="843"/>
      <c r="B594" s="844"/>
      <c r="C594" s="845"/>
      <c r="D594" s="843"/>
      <c r="E594" s="843"/>
      <c r="F594" s="843"/>
      <c r="G594" s="843"/>
      <c r="H594" s="846"/>
      <c r="I594" s="846"/>
      <c r="J594" s="846"/>
      <c r="K594" s="847"/>
      <c r="L594" s="848"/>
      <c r="M594" s="843"/>
      <c r="N594" s="843"/>
      <c r="O594" s="843"/>
      <c r="P594" s="843"/>
      <c r="Q594" s="843"/>
      <c r="R594" s="843"/>
      <c r="S594" s="843"/>
      <c r="T594" s="843"/>
      <c r="U594" s="843"/>
      <c r="V594" s="843"/>
      <c r="W594" s="843"/>
      <c r="X594" s="843"/>
      <c r="Y594" s="843"/>
      <c r="Z594" s="1060"/>
      <c r="AA594" s="1060"/>
      <c r="AB594" s="843"/>
      <c r="AC594" s="843"/>
      <c r="AD594" s="843"/>
      <c r="AE594" s="843"/>
      <c r="AF594" s="843"/>
      <c r="AG594" s="843"/>
      <c r="AH594" s="843"/>
      <c r="AI594" s="843"/>
      <c r="AJ594" s="843"/>
      <c r="AK594" s="843"/>
      <c r="AL594" s="843"/>
    </row>
    <row r="595" spans="1:38" ht="15.75" customHeight="1">
      <c r="A595" s="843"/>
      <c r="B595" s="844"/>
      <c r="C595" s="845"/>
      <c r="D595" s="843"/>
      <c r="E595" s="843"/>
      <c r="F595" s="843"/>
      <c r="G595" s="843"/>
      <c r="H595" s="846"/>
      <c r="I595" s="846"/>
      <c r="J595" s="846"/>
      <c r="K595" s="847"/>
      <c r="L595" s="848"/>
      <c r="M595" s="843"/>
      <c r="N595" s="843"/>
      <c r="O595" s="843"/>
      <c r="P595" s="843"/>
      <c r="Q595" s="843"/>
      <c r="R595" s="843"/>
      <c r="S595" s="843"/>
      <c r="T595" s="843"/>
      <c r="U595" s="843"/>
      <c r="V595" s="843"/>
      <c r="W595" s="843"/>
      <c r="X595" s="843"/>
      <c r="Y595" s="843"/>
      <c r="Z595" s="1060"/>
      <c r="AA595" s="1060"/>
      <c r="AB595" s="843"/>
      <c r="AC595" s="843"/>
      <c r="AD595" s="843"/>
      <c r="AE595" s="843"/>
      <c r="AF595" s="843"/>
      <c r="AG595" s="843"/>
      <c r="AH595" s="843"/>
      <c r="AI595" s="843"/>
      <c r="AJ595" s="843"/>
      <c r="AK595" s="843"/>
      <c r="AL595" s="843"/>
    </row>
    <row r="596" spans="1:38" ht="15.75" customHeight="1">
      <c r="A596" s="843"/>
      <c r="B596" s="844"/>
      <c r="C596" s="845"/>
      <c r="D596" s="843"/>
      <c r="E596" s="843"/>
      <c r="F596" s="843"/>
      <c r="G596" s="843"/>
      <c r="H596" s="846"/>
      <c r="I596" s="846"/>
      <c r="J596" s="846"/>
      <c r="K596" s="847"/>
      <c r="L596" s="848"/>
      <c r="M596" s="843"/>
      <c r="N596" s="843"/>
      <c r="O596" s="843"/>
      <c r="P596" s="843"/>
      <c r="Q596" s="843"/>
      <c r="R596" s="843"/>
      <c r="S596" s="843"/>
      <c r="T596" s="843"/>
      <c r="U596" s="843"/>
      <c r="V596" s="843"/>
      <c r="W596" s="843"/>
      <c r="X596" s="843"/>
      <c r="Y596" s="843"/>
      <c r="Z596" s="1060"/>
      <c r="AA596" s="1060"/>
      <c r="AB596" s="843"/>
      <c r="AC596" s="843"/>
      <c r="AD596" s="843"/>
      <c r="AE596" s="843"/>
      <c r="AF596" s="843"/>
      <c r="AG596" s="843"/>
      <c r="AH596" s="843"/>
      <c r="AI596" s="843"/>
      <c r="AJ596" s="843"/>
      <c r="AK596" s="843"/>
      <c r="AL596" s="843"/>
    </row>
    <row r="597" spans="1:38" ht="15.75" customHeight="1">
      <c r="A597" s="843"/>
      <c r="B597" s="844"/>
      <c r="C597" s="845"/>
      <c r="D597" s="843"/>
      <c r="E597" s="843"/>
      <c r="F597" s="843"/>
      <c r="G597" s="843"/>
      <c r="H597" s="846"/>
      <c r="I597" s="846"/>
      <c r="J597" s="846"/>
      <c r="K597" s="847"/>
      <c r="L597" s="848"/>
      <c r="M597" s="843"/>
      <c r="N597" s="843"/>
      <c r="O597" s="843"/>
      <c r="P597" s="843"/>
      <c r="Q597" s="843"/>
      <c r="R597" s="843"/>
      <c r="S597" s="843"/>
      <c r="T597" s="843"/>
      <c r="U597" s="843"/>
      <c r="V597" s="843"/>
      <c r="W597" s="843"/>
      <c r="X597" s="843"/>
      <c r="Y597" s="843"/>
      <c r="Z597" s="1060"/>
      <c r="AA597" s="1060"/>
      <c r="AB597" s="843"/>
      <c r="AC597" s="843"/>
      <c r="AD597" s="843"/>
      <c r="AE597" s="843"/>
      <c r="AF597" s="843"/>
      <c r="AG597" s="843"/>
      <c r="AH597" s="843"/>
      <c r="AI597" s="843"/>
      <c r="AJ597" s="843"/>
      <c r="AK597" s="843"/>
      <c r="AL597" s="843"/>
    </row>
    <row r="598" spans="1:38" ht="15.75" customHeight="1">
      <c r="A598" s="843"/>
      <c r="B598" s="844"/>
      <c r="C598" s="845"/>
      <c r="D598" s="843"/>
      <c r="E598" s="843"/>
      <c r="F598" s="843"/>
      <c r="G598" s="843"/>
      <c r="H598" s="846"/>
      <c r="I598" s="846"/>
      <c r="J598" s="846"/>
      <c r="K598" s="847"/>
      <c r="L598" s="848"/>
      <c r="M598" s="843"/>
      <c r="N598" s="843"/>
      <c r="O598" s="843"/>
      <c r="P598" s="843"/>
      <c r="Q598" s="843"/>
      <c r="R598" s="843"/>
      <c r="S598" s="843"/>
      <c r="T598" s="843"/>
      <c r="U598" s="843"/>
      <c r="V598" s="843"/>
      <c r="W598" s="843"/>
      <c r="X598" s="843"/>
      <c r="Y598" s="843"/>
      <c r="Z598" s="1060"/>
      <c r="AA598" s="1060"/>
      <c r="AB598" s="843"/>
      <c r="AC598" s="843"/>
      <c r="AD598" s="843"/>
      <c r="AE598" s="843"/>
      <c r="AF598" s="843"/>
      <c r="AG598" s="843"/>
      <c r="AH598" s="843"/>
      <c r="AI598" s="843"/>
      <c r="AJ598" s="843"/>
      <c r="AK598" s="843"/>
      <c r="AL598" s="843"/>
    </row>
    <row r="599" spans="1:38" ht="15.75" customHeight="1">
      <c r="A599" s="843"/>
      <c r="B599" s="844"/>
      <c r="C599" s="845"/>
      <c r="D599" s="843"/>
      <c r="E599" s="843"/>
      <c r="F599" s="843"/>
      <c r="G599" s="843"/>
      <c r="H599" s="846"/>
      <c r="I599" s="846"/>
      <c r="J599" s="846"/>
      <c r="K599" s="847"/>
      <c r="L599" s="848"/>
      <c r="M599" s="843"/>
      <c r="N599" s="843"/>
      <c r="O599" s="843"/>
      <c r="P599" s="843"/>
      <c r="Q599" s="843"/>
      <c r="R599" s="843"/>
      <c r="S599" s="843"/>
      <c r="T599" s="843"/>
      <c r="U599" s="843"/>
      <c r="V599" s="843"/>
      <c r="W599" s="843"/>
      <c r="X599" s="843"/>
      <c r="Y599" s="843"/>
      <c r="Z599" s="1060"/>
      <c r="AA599" s="1060"/>
      <c r="AB599" s="843"/>
      <c r="AC599" s="843"/>
      <c r="AD599" s="843"/>
      <c r="AE599" s="843"/>
      <c r="AF599" s="843"/>
      <c r="AG599" s="843"/>
      <c r="AH599" s="843"/>
      <c r="AI599" s="843"/>
      <c r="AJ599" s="843"/>
      <c r="AK599" s="843"/>
      <c r="AL599" s="843"/>
    </row>
    <row r="600" spans="1:38" ht="15.75" customHeight="1">
      <c r="A600" s="843"/>
      <c r="B600" s="844"/>
      <c r="C600" s="845"/>
      <c r="D600" s="843"/>
      <c r="E600" s="843"/>
      <c r="F600" s="843"/>
      <c r="G600" s="843"/>
      <c r="H600" s="846"/>
      <c r="I600" s="846"/>
      <c r="J600" s="846"/>
      <c r="K600" s="847"/>
      <c r="L600" s="848"/>
      <c r="M600" s="843"/>
      <c r="N600" s="843"/>
      <c r="O600" s="843"/>
      <c r="P600" s="843"/>
      <c r="Q600" s="843"/>
      <c r="R600" s="843"/>
      <c r="S600" s="843"/>
      <c r="T600" s="843"/>
      <c r="U600" s="843"/>
      <c r="V600" s="843"/>
      <c r="W600" s="843"/>
      <c r="X600" s="843"/>
      <c r="Y600" s="843"/>
      <c r="Z600" s="1060"/>
      <c r="AA600" s="1060"/>
      <c r="AB600" s="843"/>
      <c r="AC600" s="843"/>
      <c r="AD600" s="843"/>
      <c r="AE600" s="843"/>
      <c r="AF600" s="843"/>
      <c r="AG600" s="843"/>
      <c r="AH600" s="843"/>
      <c r="AI600" s="843"/>
      <c r="AJ600" s="843"/>
      <c r="AK600" s="843"/>
      <c r="AL600" s="843"/>
    </row>
    <row r="601" spans="1:38" ht="15.75" customHeight="1">
      <c r="A601" s="843"/>
      <c r="B601" s="844"/>
      <c r="C601" s="845"/>
      <c r="D601" s="843"/>
      <c r="E601" s="843"/>
      <c r="F601" s="843"/>
      <c r="G601" s="843"/>
      <c r="H601" s="846"/>
      <c r="I601" s="846"/>
      <c r="J601" s="846"/>
      <c r="K601" s="847"/>
      <c r="L601" s="848"/>
      <c r="M601" s="843"/>
      <c r="N601" s="843"/>
      <c r="O601" s="843"/>
      <c r="P601" s="843"/>
      <c r="Q601" s="843"/>
      <c r="R601" s="843"/>
      <c r="S601" s="843"/>
      <c r="T601" s="843"/>
      <c r="U601" s="843"/>
      <c r="V601" s="843"/>
      <c r="W601" s="843"/>
      <c r="X601" s="843"/>
      <c r="Y601" s="843"/>
      <c r="Z601" s="1060"/>
      <c r="AA601" s="1060"/>
      <c r="AB601" s="843"/>
      <c r="AC601" s="843"/>
      <c r="AD601" s="843"/>
      <c r="AE601" s="843"/>
      <c r="AF601" s="843"/>
      <c r="AG601" s="843"/>
      <c r="AH601" s="843"/>
      <c r="AI601" s="843"/>
      <c r="AJ601" s="843"/>
      <c r="AK601" s="843"/>
      <c r="AL601" s="843"/>
    </row>
    <row r="602" spans="1:38" ht="15.75" customHeight="1">
      <c r="A602" s="843"/>
      <c r="B602" s="844"/>
      <c r="C602" s="845"/>
      <c r="D602" s="843"/>
      <c r="E602" s="843"/>
      <c r="F602" s="843"/>
      <c r="G602" s="843"/>
      <c r="H602" s="846"/>
      <c r="I602" s="846"/>
      <c r="J602" s="846"/>
      <c r="K602" s="847"/>
      <c r="L602" s="848"/>
      <c r="M602" s="843"/>
      <c r="N602" s="843"/>
      <c r="O602" s="843"/>
      <c r="P602" s="843"/>
      <c r="Q602" s="843"/>
      <c r="R602" s="843"/>
      <c r="S602" s="843"/>
      <c r="T602" s="843"/>
      <c r="U602" s="843"/>
      <c r="V602" s="843"/>
      <c r="W602" s="843"/>
      <c r="X602" s="843"/>
      <c r="Y602" s="843"/>
      <c r="Z602" s="1060"/>
      <c r="AA602" s="1060"/>
      <c r="AB602" s="843"/>
      <c r="AC602" s="843"/>
      <c r="AD602" s="843"/>
      <c r="AE602" s="843"/>
      <c r="AF602" s="843"/>
      <c r="AG602" s="843"/>
      <c r="AH602" s="843"/>
      <c r="AI602" s="843"/>
      <c r="AJ602" s="843"/>
      <c r="AK602" s="843"/>
      <c r="AL602" s="843"/>
    </row>
    <row r="603" spans="1:38" ht="15.75" customHeight="1">
      <c r="A603" s="843"/>
      <c r="B603" s="844"/>
      <c r="C603" s="845"/>
      <c r="D603" s="843"/>
      <c r="E603" s="843"/>
      <c r="F603" s="843"/>
      <c r="G603" s="843"/>
      <c r="H603" s="846"/>
      <c r="I603" s="846"/>
      <c r="J603" s="846"/>
      <c r="K603" s="847"/>
      <c r="L603" s="848"/>
      <c r="M603" s="843"/>
      <c r="N603" s="843"/>
      <c r="O603" s="843"/>
      <c r="P603" s="843"/>
      <c r="Q603" s="843"/>
      <c r="R603" s="843"/>
      <c r="S603" s="843"/>
      <c r="T603" s="843"/>
      <c r="U603" s="843"/>
      <c r="V603" s="843"/>
      <c r="W603" s="843"/>
      <c r="X603" s="843"/>
      <c r="Y603" s="843"/>
      <c r="Z603" s="1060"/>
      <c r="AA603" s="1060"/>
      <c r="AB603" s="843"/>
      <c r="AC603" s="843"/>
      <c r="AD603" s="843"/>
      <c r="AE603" s="843"/>
      <c r="AF603" s="843"/>
      <c r="AG603" s="843"/>
      <c r="AH603" s="843"/>
      <c r="AI603" s="843"/>
      <c r="AJ603" s="843"/>
      <c r="AK603" s="843"/>
      <c r="AL603" s="843"/>
    </row>
    <row r="604" spans="1:38" ht="15.75" customHeight="1">
      <c r="A604" s="843"/>
      <c r="B604" s="844"/>
      <c r="C604" s="845"/>
      <c r="D604" s="843"/>
      <c r="E604" s="843"/>
      <c r="F604" s="843"/>
      <c r="G604" s="843"/>
      <c r="H604" s="846"/>
      <c r="I604" s="846"/>
      <c r="J604" s="846"/>
      <c r="K604" s="847"/>
      <c r="L604" s="848"/>
      <c r="M604" s="843"/>
      <c r="N604" s="843"/>
      <c r="O604" s="843"/>
      <c r="P604" s="843"/>
      <c r="Q604" s="843"/>
      <c r="R604" s="843"/>
      <c r="S604" s="843"/>
      <c r="T604" s="843"/>
      <c r="U604" s="843"/>
      <c r="V604" s="843"/>
      <c r="W604" s="843"/>
      <c r="X604" s="843"/>
      <c r="Y604" s="843"/>
      <c r="Z604" s="1060"/>
      <c r="AA604" s="1060"/>
      <c r="AB604" s="843"/>
      <c r="AC604" s="843"/>
      <c r="AD604" s="843"/>
      <c r="AE604" s="843"/>
      <c r="AF604" s="843"/>
      <c r="AG604" s="843"/>
      <c r="AH604" s="843"/>
      <c r="AI604" s="843"/>
      <c r="AJ604" s="843"/>
      <c r="AK604" s="843"/>
      <c r="AL604" s="843"/>
    </row>
    <row r="605" spans="1:38" ht="15.75" customHeight="1">
      <c r="A605" s="843"/>
      <c r="B605" s="844"/>
      <c r="C605" s="845"/>
      <c r="D605" s="843"/>
      <c r="E605" s="843"/>
      <c r="F605" s="843"/>
      <c r="G605" s="843"/>
      <c r="H605" s="846"/>
      <c r="I605" s="846"/>
      <c r="J605" s="846"/>
      <c r="K605" s="847"/>
      <c r="L605" s="848"/>
      <c r="M605" s="843"/>
      <c r="N605" s="843"/>
      <c r="O605" s="843"/>
      <c r="P605" s="843"/>
      <c r="Q605" s="843"/>
      <c r="R605" s="843"/>
      <c r="S605" s="843"/>
      <c r="T605" s="843"/>
      <c r="U605" s="843"/>
      <c r="V605" s="843"/>
      <c r="W605" s="843"/>
      <c r="X605" s="843"/>
      <c r="Y605" s="843"/>
      <c r="Z605" s="1060"/>
      <c r="AA605" s="1060"/>
      <c r="AB605" s="843"/>
      <c r="AC605" s="843"/>
      <c r="AD605" s="843"/>
      <c r="AE605" s="843"/>
      <c r="AF605" s="843"/>
      <c r="AG605" s="843"/>
      <c r="AH605" s="843"/>
      <c r="AI605" s="843"/>
      <c r="AJ605" s="843"/>
      <c r="AK605" s="843"/>
      <c r="AL605" s="843"/>
    </row>
    <row r="606" spans="1:38" ht="15.75" customHeight="1">
      <c r="A606" s="843"/>
      <c r="B606" s="844"/>
      <c r="C606" s="845"/>
      <c r="D606" s="843"/>
      <c r="E606" s="843"/>
      <c r="F606" s="843"/>
      <c r="G606" s="843"/>
      <c r="H606" s="846"/>
      <c r="I606" s="846"/>
      <c r="J606" s="846"/>
      <c r="K606" s="847"/>
      <c r="L606" s="848"/>
      <c r="M606" s="843"/>
      <c r="N606" s="843"/>
      <c r="O606" s="843"/>
      <c r="P606" s="843"/>
      <c r="Q606" s="843"/>
      <c r="R606" s="843"/>
      <c r="S606" s="843"/>
      <c r="T606" s="843"/>
      <c r="U606" s="843"/>
      <c r="V606" s="843"/>
      <c r="W606" s="843"/>
      <c r="X606" s="843"/>
      <c r="Y606" s="843"/>
      <c r="Z606" s="1060"/>
      <c r="AA606" s="1060"/>
      <c r="AB606" s="843"/>
      <c r="AC606" s="843"/>
      <c r="AD606" s="843"/>
      <c r="AE606" s="843"/>
      <c r="AF606" s="843"/>
      <c r="AG606" s="843"/>
      <c r="AH606" s="843"/>
      <c r="AI606" s="843"/>
      <c r="AJ606" s="843"/>
      <c r="AK606" s="843"/>
      <c r="AL606" s="843"/>
    </row>
    <row r="607" spans="1:38" ht="15.75" customHeight="1">
      <c r="A607" s="843"/>
      <c r="B607" s="844"/>
      <c r="C607" s="845"/>
      <c r="D607" s="843"/>
      <c r="E607" s="843"/>
      <c r="F607" s="843"/>
      <c r="G607" s="843"/>
      <c r="H607" s="846"/>
      <c r="I607" s="846"/>
      <c r="J607" s="846"/>
      <c r="K607" s="847"/>
      <c r="L607" s="848"/>
      <c r="M607" s="843"/>
      <c r="N607" s="843"/>
      <c r="O607" s="843"/>
      <c r="P607" s="843"/>
      <c r="Q607" s="843"/>
      <c r="R607" s="843"/>
      <c r="S607" s="843"/>
      <c r="T607" s="843"/>
      <c r="U607" s="843"/>
      <c r="V607" s="843"/>
      <c r="W607" s="843"/>
      <c r="X607" s="843"/>
      <c r="Y607" s="843"/>
      <c r="Z607" s="1060"/>
      <c r="AA607" s="1060"/>
      <c r="AB607" s="843"/>
      <c r="AC607" s="843"/>
      <c r="AD607" s="843"/>
      <c r="AE607" s="843"/>
      <c r="AF607" s="843"/>
      <c r="AG607" s="843"/>
      <c r="AH607" s="843"/>
      <c r="AI607" s="843"/>
      <c r="AJ607" s="843"/>
      <c r="AK607" s="843"/>
      <c r="AL607" s="843"/>
    </row>
    <row r="608" spans="1:38" ht="15.75" customHeight="1">
      <c r="A608" s="843"/>
      <c r="B608" s="844"/>
      <c r="C608" s="845"/>
      <c r="D608" s="843"/>
      <c r="E608" s="843"/>
      <c r="F608" s="843"/>
      <c r="G608" s="843"/>
      <c r="H608" s="846"/>
      <c r="I608" s="846"/>
      <c r="J608" s="846"/>
      <c r="K608" s="847"/>
      <c r="L608" s="848"/>
      <c r="M608" s="843"/>
      <c r="N608" s="843"/>
      <c r="O608" s="843"/>
      <c r="P608" s="843"/>
      <c r="Q608" s="843"/>
      <c r="R608" s="843"/>
      <c r="S608" s="843"/>
      <c r="T608" s="843"/>
      <c r="U608" s="843"/>
      <c r="V608" s="843"/>
      <c r="W608" s="843"/>
      <c r="X608" s="843"/>
      <c r="Y608" s="843"/>
      <c r="Z608" s="1060"/>
      <c r="AA608" s="1060"/>
      <c r="AB608" s="843"/>
      <c r="AC608" s="843"/>
      <c r="AD608" s="843"/>
      <c r="AE608" s="843"/>
      <c r="AF608" s="843"/>
      <c r="AG608" s="843"/>
      <c r="AH608" s="843"/>
      <c r="AI608" s="843"/>
      <c r="AJ608" s="843"/>
      <c r="AK608" s="843"/>
      <c r="AL608" s="843"/>
    </row>
    <row r="609" spans="1:38" ht="15.75" customHeight="1">
      <c r="A609" s="843"/>
      <c r="B609" s="844"/>
      <c r="C609" s="845"/>
      <c r="D609" s="843"/>
      <c r="E609" s="843"/>
      <c r="F609" s="843"/>
      <c r="G609" s="843"/>
      <c r="H609" s="846"/>
      <c r="I609" s="846"/>
      <c r="J609" s="846"/>
      <c r="K609" s="847"/>
      <c r="L609" s="848"/>
      <c r="M609" s="843"/>
      <c r="N609" s="843"/>
      <c r="O609" s="843"/>
      <c r="P609" s="843"/>
      <c r="Q609" s="843"/>
      <c r="R609" s="843"/>
      <c r="S609" s="843"/>
      <c r="T609" s="843"/>
      <c r="U609" s="843"/>
      <c r="V609" s="843"/>
      <c r="W609" s="843"/>
      <c r="X609" s="843"/>
      <c r="Y609" s="843"/>
      <c r="Z609" s="1060"/>
      <c r="AA609" s="1060"/>
      <c r="AB609" s="843"/>
      <c r="AC609" s="843"/>
      <c r="AD609" s="843"/>
      <c r="AE609" s="843"/>
      <c r="AF609" s="843"/>
      <c r="AG609" s="843"/>
      <c r="AH609" s="843"/>
      <c r="AI609" s="843"/>
      <c r="AJ609" s="843"/>
      <c r="AK609" s="843"/>
      <c r="AL609" s="843"/>
    </row>
    <row r="610" spans="1:38" ht="15.75" customHeight="1">
      <c r="A610" s="843"/>
      <c r="B610" s="844"/>
      <c r="C610" s="845"/>
      <c r="D610" s="843"/>
      <c r="E610" s="843"/>
      <c r="F610" s="843"/>
      <c r="G610" s="843"/>
      <c r="H610" s="846"/>
      <c r="I610" s="846"/>
      <c r="J610" s="846"/>
      <c r="K610" s="847"/>
      <c r="L610" s="848"/>
      <c r="M610" s="843"/>
      <c r="N610" s="843"/>
      <c r="O610" s="843"/>
      <c r="P610" s="843"/>
      <c r="Q610" s="843"/>
      <c r="R610" s="843"/>
      <c r="S610" s="843"/>
      <c r="T610" s="843"/>
      <c r="U610" s="843"/>
      <c r="V610" s="843"/>
      <c r="W610" s="843"/>
      <c r="X610" s="843"/>
      <c r="Y610" s="843"/>
      <c r="Z610" s="1060"/>
      <c r="AA610" s="1060"/>
      <c r="AB610" s="843"/>
      <c r="AC610" s="843"/>
      <c r="AD610" s="843"/>
      <c r="AE610" s="843"/>
      <c r="AF610" s="843"/>
      <c r="AG610" s="843"/>
      <c r="AH610" s="843"/>
      <c r="AI610" s="843"/>
      <c r="AJ610" s="843"/>
      <c r="AK610" s="843"/>
      <c r="AL610" s="843"/>
    </row>
    <row r="611" spans="1:38" ht="15.75" customHeight="1">
      <c r="A611" s="843"/>
      <c r="B611" s="844"/>
      <c r="C611" s="845"/>
      <c r="D611" s="843"/>
      <c r="E611" s="843"/>
      <c r="F611" s="843"/>
      <c r="G611" s="843"/>
      <c r="H611" s="846"/>
      <c r="I611" s="846"/>
      <c r="J611" s="846"/>
      <c r="K611" s="847"/>
      <c r="L611" s="848"/>
      <c r="M611" s="843"/>
      <c r="N611" s="843"/>
      <c r="O611" s="843"/>
      <c r="P611" s="843"/>
      <c r="Q611" s="843"/>
      <c r="R611" s="843"/>
      <c r="S611" s="843"/>
      <c r="T611" s="843"/>
      <c r="U611" s="843"/>
      <c r="V611" s="843"/>
      <c r="W611" s="843"/>
      <c r="X611" s="843"/>
      <c r="Y611" s="843"/>
      <c r="Z611" s="1060"/>
      <c r="AA611" s="1060"/>
      <c r="AB611" s="843"/>
      <c r="AC611" s="843"/>
      <c r="AD611" s="843"/>
      <c r="AE611" s="843"/>
      <c r="AF611" s="843"/>
      <c r="AG611" s="843"/>
      <c r="AH611" s="843"/>
      <c r="AI611" s="843"/>
      <c r="AJ611" s="843"/>
      <c r="AK611" s="843"/>
      <c r="AL611" s="843"/>
    </row>
    <row r="612" spans="1:38" ht="15.75" customHeight="1">
      <c r="A612" s="843"/>
      <c r="B612" s="844"/>
      <c r="C612" s="845"/>
      <c r="D612" s="843"/>
      <c r="E612" s="843"/>
      <c r="F612" s="843"/>
      <c r="G612" s="843"/>
      <c r="H612" s="846"/>
      <c r="I612" s="846"/>
      <c r="J612" s="846"/>
      <c r="K612" s="847"/>
      <c r="L612" s="848"/>
      <c r="M612" s="843"/>
      <c r="N612" s="843"/>
      <c r="O612" s="843"/>
      <c r="P612" s="843"/>
      <c r="Q612" s="843"/>
      <c r="R612" s="843"/>
      <c r="S612" s="843"/>
      <c r="T612" s="843"/>
      <c r="U612" s="843"/>
      <c r="V612" s="843"/>
      <c r="W612" s="843"/>
      <c r="X612" s="843"/>
      <c r="Y612" s="843"/>
      <c r="Z612" s="1060"/>
      <c r="AA612" s="1060"/>
      <c r="AB612" s="843"/>
      <c r="AC612" s="843"/>
      <c r="AD612" s="843"/>
      <c r="AE612" s="843"/>
      <c r="AF612" s="843"/>
      <c r="AG612" s="843"/>
      <c r="AH612" s="843"/>
      <c r="AI612" s="843"/>
      <c r="AJ612" s="843"/>
      <c r="AK612" s="843"/>
      <c r="AL612" s="843"/>
    </row>
    <row r="613" spans="1:38" ht="15.75" customHeight="1">
      <c r="A613" s="843"/>
      <c r="B613" s="844"/>
      <c r="C613" s="845"/>
      <c r="D613" s="843"/>
      <c r="E613" s="843"/>
      <c r="F613" s="843"/>
      <c r="G613" s="843"/>
      <c r="H613" s="846"/>
      <c r="I613" s="846"/>
      <c r="J613" s="846"/>
      <c r="K613" s="847"/>
      <c r="L613" s="848"/>
      <c r="M613" s="843"/>
      <c r="N613" s="843"/>
      <c r="O613" s="843"/>
      <c r="P613" s="843"/>
      <c r="Q613" s="843"/>
      <c r="R613" s="843"/>
      <c r="S613" s="843"/>
      <c r="T613" s="843"/>
      <c r="U613" s="843"/>
      <c r="V613" s="843"/>
      <c r="W613" s="843"/>
      <c r="X613" s="843"/>
      <c r="Y613" s="843"/>
      <c r="Z613" s="1060"/>
      <c r="AA613" s="1060"/>
      <c r="AB613" s="843"/>
      <c r="AC613" s="843"/>
      <c r="AD613" s="843"/>
      <c r="AE613" s="843"/>
      <c r="AF613" s="843"/>
      <c r="AG613" s="843"/>
      <c r="AH613" s="843"/>
      <c r="AI613" s="843"/>
      <c r="AJ613" s="843"/>
      <c r="AK613" s="843"/>
      <c r="AL613" s="843"/>
    </row>
    <row r="614" spans="1:38" ht="15.75" customHeight="1">
      <c r="A614" s="843"/>
      <c r="B614" s="844"/>
      <c r="C614" s="845"/>
      <c r="D614" s="843"/>
      <c r="E614" s="843"/>
      <c r="F614" s="843"/>
      <c r="G614" s="843"/>
      <c r="H614" s="846"/>
      <c r="I614" s="846"/>
      <c r="J614" s="846"/>
      <c r="K614" s="847"/>
      <c r="L614" s="848"/>
      <c r="M614" s="843"/>
      <c r="N614" s="843"/>
      <c r="O614" s="843"/>
      <c r="P614" s="843"/>
      <c r="Q614" s="843"/>
      <c r="R614" s="843"/>
      <c r="S614" s="843"/>
      <c r="T614" s="843"/>
      <c r="U614" s="843"/>
      <c r="V614" s="843"/>
      <c r="W614" s="843"/>
      <c r="X614" s="843"/>
      <c r="Y614" s="843"/>
      <c r="Z614" s="1060"/>
      <c r="AA614" s="1060"/>
      <c r="AB614" s="843"/>
      <c r="AC614" s="843"/>
      <c r="AD614" s="843"/>
      <c r="AE614" s="843"/>
      <c r="AF614" s="843"/>
      <c r="AG614" s="843"/>
      <c r="AH614" s="843"/>
      <c r="AI614" s="843"/>
      <c r="AJ614" s="843"/>
      <c r="AK614" s="843"/>
      <c r="AL614" s="843"/>
    </row>
    <row r="615" spans="1:38" ht="15.75" customHeight="1">
      <c r="A615" s="843"/>
      <c r="B615" s="844"/>
      <c r="C615" s="845"/>
      <c r="D615" s="843"/>
      <c r="E615" s="843"/>
      <c r="F615" s="843"/>
      <c r="G615" s="843"/>
      <c r="H615" s="846"/>
      <c r="I615" s="846"/>
      <c r="J615" s="846"/>
      <c r="K615" s="847"/>
      <c r="L615" s="848"/>
      <c r="M615" s="843"/>
      <c r="N615" s="843"/>
      <c r="O615" s="843"/>
      <c r="P615" s="843"/>
      <c r="Q615" s="843"/>
      <c r="R615" s="843"/>
      <c r="S615" s="843"/>
      <c r="T615" s="843"/>
      <c r="U615" s="843"/>
      <c r="V615" s="843"/>
      <c r="W615" s="843"/>
      <c r="X615" s="843"/>
      <c r="Y615" s="843"/>
      <c r="Z615" s="1060"/>
      <c r="AA615" s="1060"/>
      <c r="AB615" s="843"/>
      <c r="AC615" s="843"/>
      <c r="AD615" s="843"/>
      <c r="AE615" s="843"/>
      <c r="AF615" s="843"/>
      <c r="AG615" s="843"/>
      <c r="AH615" s="843"/>
      <c r="AI615" s="843"/>
      <c r="AJ615" s="843"/>
      <c r="AK615" s="843"/>
      <c r="AL615" s="843"/>
    </row>
    <row r="616" spans="1:38" ht="15.75" customHeight="1">
      <c r="A616" s="843"/>
      <c r="B616" s="844"/>
      <c r="C616" s="845"/>
      <c r="D616" s="843"/>
      <c r="E616" s="843"/>
      <c r="F616" s="843"/>
      <c r="G616" s="843"/>
      <c r="H616" s="846"/>
      <c r="I616" s="846"/>
      <c r="J616" s="846"/>
      <c r="K616" s="847"/>
      <c r="L616" s="848"/>
      <c r="M616" s="843"/>
      <c r="N616" s="843"/>
      <c r="O616" s="843"/>
      <c r="P616" s="843"/>
      <c r="Q616" s="843"/>
      <c r="R616" s="843"/>
      <c r="S616" s="843"/>
      <c r="T616" s="843"/>
      <c r="U616" s="843"/>
      <c r="V616" s="843"/>
      <c r="W616" s="843"/>
      <c r="X616" s="843"/>
      <c r="Y616" s="843"/>
      <c r="Z616" s="1060"/>
      <c r="AA616" s="1060"/>
      <c r="AB616" s="843"/>
      <c r="AC616" s="843"/>
      <c r="AD616" s="843"/>
      <c r="AE616" s="843"/>
      <c r="AF616" s="843"/>
      <c r="AG616" s="843"/>
      <c r="AH616" s="843"/>
      <c r="AI616" s="843"/>
      <c r="AJ616" s="843"/>
      <c r="AK616" s="843"/>
      <c r="AL616" s="843"/>
    </row>
    <row r="617" spans="1:38" ht="15.75" customHeight="1">
      <c r="A617" s="843"/>
      <c r="B617" s="844"/>
      <c r="C617" s="845"/>
      <c r="D617" s="843"/>
      <c r="E617" s="843"/>
      <c r="F617" s="843"/>
      <c r="G617" s="843"/>
      <c r="H617" s="846"/>
      <c r="I617" s="846"/>
      <c r="J617" s="846"/>
      <c r="K617" s="847"/>
      <c r="L617" s="848"/>
      <c r="M617" s="843"/>
      <c r="N617" s="843"/>
      <c r="O617" s="843"/>
      <c r="P617" s="843"/>
      <c r="Q617" s="843"/>
      <c r="R617" s="843"/>
      <c r="S617" s="843"/>
      <c r="T617" s="843"/>
      <c r="U617" s="843"/>
      <c r="V617" s="843"/>
      <c r="W617" s="843"/>
      <c r="X617" s="843"/>
      <c r="Y617" s="843"/>
      <c r="Z617" s="1060"/>
      <c r="AA617" s="1060"/>
      <c r="AB617" s="843"/>
      <c r="AC617" s="843"/>
      <c r="AD617" s="843"/>
      <c r="AE617" s="843"/>
      <c r="AF617" s="843"/>
      <c r="AG617" s="843"/>
      <c r="AH617" s="843"/>
      <c r="AI617" s="843"/>
      <c r="AJ617" s="843"/>
      <c r="AK617" s="843"/>
      <c r="AL617" s="843"/>
    </row>
    <row r="618" spans="1:38" ht="15.75" customHeight="1">
      <c r="A618" s="843"/>
      <c r="B618" s="844"/>
      <c r="C618" s="845"/>
      <c r="D618" s="843"/>
      <c r="E618" s="843"/>
      <c r="F618" s="843"/>
      <c r="G618" s="843"/>
      <c r="H618" s="846"/>
      <c r="I618" s="846"/>
      <c r="J618" s="846"/>
      <c r="K618" s="847"/>
      <c r="L618" s="848"/>
      <c r="M618" s="843"/>
      <c r="N618" s="843"/>
      <c r="O618" s="843"/>
      <c r="P618" s="843"/>
      <c r="Q618" s="843"/>
      <c r="R618" s="843"/>
      <c r="S618" s="843"/>
      <c r="T618" s="843"/>
      <c r="U618" s="843"/>
      <c r="V618" s="843"/>
      <c r="W618" s="843"/>
      <c r="X618" s="843"/>
      <c r="Y618" s="843"/>
      <c r="Z618" s="1060"/>
      <c r="AA618" s="1060"/>
      <c r="AB618" s="843"/>
      <c r="AC618" s="843"/>
      <c r="AD618" s="843"/>
      <c r="AE618" s="843"/>
      <c r="AF618" s="843"/>
      <c r="AG618" s="843"/>
      <c r="AH618" s="843"/>
      <c r="AI618" s="843"/>
      <c r="AJ618" s="843"/>
      <c r="AK618" s="843"/>
      <c r="AL618" s="843"/>
    </row>
    <row r="619" spans="1:38" ht="15.75" customHeight="1">
      <c r="A619" s="843"/>
      <c r="B619" s="844"/>
      <c r="C619" s="845"/>
      <c r="D619" s="843"/>
      <c r="E619" s="843"/>
      <c r="F619" s="843"/>
      <c r="G619" s="843"/>
      <c r="H619" s="846"/>
      <c r="I619" s="846"/>
      <c r="J619" s="846"/>
      <c r="K619" s="847"/>
      <c r="L619" s="848"/>
      <c r="M619" s="843"/>
      <c r="N619" s="843"/>
      <c r="O619" s="843"/>
      <c r="P619" s="843"/>
      <c r="Q619" s="843"/>
      <c r="R619" s="843"/>
      <c r="S619" s="843"/>
      <c r="T619" s="843"/>
      <c r="U619" s="843"/>
      <c r="V619" s="843"/>
      <c r="W619" s="843"/>
      <c r="X619" s="843"/>
      <c r="Y619" s="843"/>
      <c r="Z619" s="1060"/>
      <c r="AA619" s="1060"/>
      <c r="AB619" s="843"/>
      <c r="AC619" s="843"/>
      <c r="AD619" s="843"/>
      <c r="AE619" s="843"/>
      <c r="AF619" s="843"/>
      <c r="AG619" s="843"/>
      <c r="AH619" s="843"/>
      <c r="AI619" s="843"/>
      <c r="AJ619" s="843"/>
      <c r="AK619" s="843"/>
      <c r="AL619" s="843"/>
    </row>
    <row r="620" spans="1:38" ht="15.75" customHeight="1">
      <c r="A620" s="843"/>
      <c r="B620" s="844"/>
      <c r="C620" s="845"/>
      <c r="D620" s="843"/>
      <c r="E620" s="843"/>
      <c r="F620" s="843"/>
      <c r="G620" s="843"/>
      <c r="H620" s="846"/>
      <c r="I620" s="846"/>
      <c r="J620" s="846"/>
      <c r="K620" s="847"/>
      <c r="L620" s="848"/>
      <c r="M620" s="843"/>
      <c r="N620" s="843"/>
      <c r="O620" s="843"/>
      <c r="P620" s="843"/>
      <c r="Q620" s="843"/>
      <c r="R620" s="843"/>
      <c r="S620" s="843"/>
      <c r="T620" s="843"/>
      <c r="U620" s="843"/>
      <c r="V620" s="843"/>
      <c r="W620" s="843"/>
      <c r="X620" s="843"/>
      <c r="Y620" s="843"/>
      <c r="Z620" s="1060"/>
      <c r="AA620" s="1060"/>
      <c r="AB620" s="843"/>
      <c r="AC620" s="843"/>
      <c r="AD620" s="843"/>
      <c r="AE620" s="843"/>
      <c r="AF620" s="843"/>
      <c r="AG620" s="843"/>
      <c r="AH620" s="843"/>
      <c r="AI620" s="843"/>
      <c r="AJ620" s="843"/>
      <c r="AK620" s="843"/>
      <c r="AL620" s="843"/>
    </row>
    <row r="621" spans="1:38" ht="15.75" customHeight="1">
      <c r="A621" s="843"/>
      <c r="B621" s="844"/>
      <c r="C621" s="845"/>
      <c r="D621" s="843"/>
      <c r="E621" s="843"/>
      <c r="F621" s="843"/>
      <c r="G621" s="843"/>
      <c r="H621" s="846"/>
      <c r="I621" s="846"/>
      <c r="J621" s="846"/>
      <c r="K621" s="847"/>
      <c r="L621" s="848"/>
      <c r="M621" s="843"/>
      <c r="N621" s="843"/>
      <c r="O621" s="843"/>
      <c r="P621" s="843"/>
      <c r="Q621" s="843"/>
      <c r="R621" s="843"/>
      <c r="S621" s="843"/>
      <c r="T621" s="843"/>
      <c r="U621" s="843"/>
      <c r="V621" s="843"/>
      <c r="W621" s="843"/>
      <c r="X621" s="843"/>
      <c r="Y621" s="843"/>
      <c r="Z621" s="1060"/>
      <c r="AA621" s="1060"/>
      <c r="AB621" s="843"/>
      <c r="AC621" s="843"/>
      <c r="AD621" s="843"/>
      <c r="AE621" s="843"/>
      <c r="AF621" s="843"/>
      <c r="AG621" s="843"/>
      <c r="AH621" s="843"/>
      <c r="AI621" s="843"/>
      <c r="AJ621" s="843"/>
      <c r="AK621" s="843"/>
      <c r="AL621" s="843"/>
    </row>
    <row r="622" spans="1:38" ht="15.75" customHeight="1">
      <c r="A622" s="843"/>
      <c r="B622" s="844"/>
      <c r="C622" s="845"/>
      <c r="D622" s="843"/>
      <c r="E622" s="843"/>
      <c r="F622" s="843"/>
      <c r="G622" s="843"/>
      <c r="H622" s="846"/>
      <c r="I622" s="846"/>
      <c r="J622" s="846"/>
      <c r="K622" s="847"/>
      <c r="L622" s="848"/>
      <c r="M622" s="843"/>
      <c r="N622" s="843"/>
      <c r="O622" s="843"/>
      <c r="P622" s="843"/>
      <c r="Q622" s="843"/>
      <c r="R622" s="843"/>
      <c r="S622" s="843"/>
      <c r="T622" s="843"/>
      <c r="U622" s="843"/>
      <c r="V622" s="843"/>
      <c r="W622" s="843"/>
      <c r="X622" s="843"/>
      <c r="Y622" s="843"/>
      <c r="Z622" s="1060"/>
      <c r="AA622" s="1060"/>
      <c r="AB622" s="843"/>
      <c r="AC622" s="843"/>
      <c r="AD622" s="843"/>
      <c r="AE622" s="843"/>
      <c r="AF622" s="843"/>
      <c r="AG622" s="843"/>
      <c r="AH622" s="843"/>
      <c r="AI622" s="843"/>
      <c r="AJ622" s="843"/>
      <c r="AK622" s="843"/>
      <c r="AL622" s="843"/>
    </row>
    <row r="623" spans="1:38" ht="15.75" customHeight="1">
      <c r="A623" s="843"/>
      <c r="B623" s="844"/>
      <c r="C623" s="845"/>
      <c r="D623" s="843"/>
      <c r="E623" s="843"/>
      <c r="F623" s="843"/>
      <c r="G623" s="843"/>
      <c r="H623" s="846"/>
      <c r="I623" s="846"/>
      <c r="J623" s="846"/>
      <c r="K623" s="847"/>
      <c r="L623" s="848"/>
      <c r="M623" s="843"/>
      <c r="N623" s="843"/>
      <c r="O623" s="843"/>
      <c r="P623" s="843"/>
      <c r="Q623" s="843"/>
      <c r="R623" s="843"/>
      <c r="S623" s="843"/>
      <c r="T623" s="843"/>
      <c r="U623" s="843"/>
      <c r="V623" s="843"/>
      <c r="W623" s="843"/>
      <c r="X623" s="843"/>
      <c r="Y623" s="843"/>
      <c r="Z623" s="1060"/>
      <c r="AA623" s="1060"/>
      <c r="AB623" s="843"/>
      <c r="AC623" s="843"/>
      <c r="AD623" s="843"/>
      <c r="AE623" s="843"/>
      <c r="AF623" s="843"/>
      <c r="AG623" s="843"/>
      <c r="AH623" s="843"/>
      <c r="AI623" s="843"/>
      <c r="AJ623" s="843"/>
      <c r="AK623" s="843"/>
      <c r="AL623" s="843"/>
    </row>
    <row r="624" spans="1:38" ht="15.75" customHeight="1">
      <c r="A624" s="843"/>
      <c r="B624" s="844"/>
      <c r="C624" s="845"/>
      <c r="D624" s="843"/>
      <c r="E624" s="843"/>
      <c r="F624" s="843"/>
      <c r="G624" s="843"/>
      <c r="H624" s="846"/>
      <c r="I624" s="846"/>
      <c r="J624" s="846"/>
      <c r="K624" s="847"/>
      <c r="L624" s="848"/>
      <c r="M624" s="843"/>
      <c r="N624" s="843"/>
      <c r="O624" s="843"/>
      <c r="P624" s="843"/>
      <c r="Q624" s="843"/>
      <c r="R624" s="843"/>
      <c r="S624" s="843"/>
      <c r="T624" s="843"/>
      <c r="U624" s="843"/>
      <c r="V624" s="843"/>
      <c r="W624" s="843"/>
      <c r="X624" s="843"/>
      <c r="Y624" s="843"/>
      <c r="Z624" s="1060"/>
      <c r="AA624" s="1060"/>
      <c r="AB624" s="843"/>
      <c r="AC624" s="843"/>
      <c r="AD624" s="843"/>
      <c r="AE624" s="843"/>
      <c r="AF624" s="843"/>
      <c r="AG624" s="843"/>
      <c r="AH624" s="843"/>
      <c r="AI624" s="843"/>
      <c r="AJ624" s="843"/>
      <c r="AK624" s="843"/>
      <c r="AL624" s="843"/>
    </row>
    <row r="625" spans="1:38" ht="15.75" customHeight="1">
      <c r="A625" s="843"/>
      <c r="B625" s="844"/>
      <c r="C625" s="845"/>
      <c r="D625" s="843"/>
      <c r="E625" s="843"/>
      <c r="F625" s="843"/>
      <c r="G625" s="843"/>
      <c r="H625" s="846"/>
      <c r="I625" s="846"/>
      <c r="J625" s="846"/>
      <c r="K625" s="847"/>
      <c r="L625" s="848"/>
      <c r="M625" s="843"/>
      <c r="N625" s="843"/>
      <c r="O625" s="843"/>
      <c r="P625" s="843"/>
      <c r="Q625" s="843"/>
      <c r="R625" s="843"/>
      <c r="S625" s="843"/>
      <c r="T625" s="843"/>
      <c r="U625" s="843"/>
      <c r="V625" s="843"/>
      <c r="W625" s="843"/>
      <c r="X625" s="843"/>
      <c r="Y625" s="843"/>
      <c r="Z625" s="1060"/>
      <c r="AA625" s="1060"/>
      <c r="AB625" s="843"/>
      <c r="AC625" s="843"/>
      <c r="AD625" s="843"/>
      <c r="AE625" s="843"/>
      <c r="AF625" s="843"/>
      <c r="AG625" s="843"/>
      <c r="AH625" s="843"/>
      <c r="AI625" s="843"/>
      <c r="AJ625" s="843"/>
      <c r="AK625" s="843"/>
      <c r="AL625" s="843"/>
    </row>
    <row r="626" spans="1:38" ht="15.75" customHeight="1">
      <c r="A626" s="843"/>
      <c r="B626" s="844"/>
      <c r="C626" s="845"/>
      <c r="D626" s="843"/>
      <c r="E626" s="843"/>
      <c r="F626" s="843"/>
      <c r="G626" s="843"/>
      <c r="H626" s="846"/>
      <c r="I626" s="846"/>
      <c r="J626" s="846"/>
      <c r="K626" s="847"/>
      <c r="L626" s="848"/>
      <c r="M626" s="843"/>
      <c r="N626" s="843"/>
      <c r="O626" s="843"/>
      <c r="P626" s="843"/>
      <c r="Q626" s="843"/>
      <c r="R626" s="843"/>
      <c r="S626" s="843"/>
      <c r="T626" s="843"/>
      <c r="U626" s="843"/>
      <c r="V626" s="843"/>
      <c r="W626" s="843"/>
      <c r="X626" s="843"/>
      <c r="Y626" s="843"/>
      <c r="Z626" s="1060"/>
      <c r="AA626" s="1060"/>
      <c r="AB626" s="843"/>
      <c r="AC626" s="843"/>
      <c r="AD626" s="843"/>
      <c r="AE626" s="843"/>
      <c r="AF626" s="843"/>
      <c r="AG626" s="843"/>
      <c r="AH626" s="843"/>
      <c r="AI626" s="843"/>
      <c r="AJ626" s="843"/>
      <c r="AK626" s="843"/>
      <c r="AL626" s="843"/>
    </row>
    <row r="627" spans="1:38" ht="15.75" customHeight="1">
      <c r="A627" s="843"/>
      <c r="B627" s="844"/>
      <c r="C627" s="845"/>
      <c r="D627" s="843"/>
      <c r="E627" s="843"/>
      <c r="F627" s="843"/>
      <c r="G627" s="843"/>
      <c r="H627" s="846"/>
      <c r="I627" s="846"/>
      <c r="J627" s="846"/>
      <c r="K627" s="847"/>
      <c r="L627" s="848"/>
      <c r="M627" s="843"/>
      <c r="N627" s="843"/>
      <c r="O627" s="843"/>
      <c r="P627" s="843"/>
      <c r="Q627" s="843"/>
      <c r="R627" s="843"/>
      <c r="S627" s="843"/>
      <c r="T627" s="843"/>
      <c r="U627" s="843"/>
      <c r="V627" s="843"/>
      <c r="W627" s="843"/>
      <c r="X627" s="843"/>
      <c r="Y627" s="843"/>
      <c r="Z627" s="1060"/>
      <c r="AA627" s="1060"/>
      <c r="AB627" s="843"/>
      <c r="AC627" s="843"/>
      <c r="AD627" s="843"/>
      <c r="AE627" s="843"/>
      <c r="AF627" s="843"/>
      <c r="AG627" s="843"/>
      <c r="AH627" s="843"/>
      <c r="AI627" s="843"/>
      <c r="AJ627" s="843"/>
      <c r="AK627" s="843"/>
      <c r="AL627" s="843"/>
    </row>
    <row r="628" spans="1:38" ht="15.75" customHeight="1">
      <c r="A628" s="843"/>
      <c r="B628" s="844"/>
      <c r="C628" s="845"/>
      <c r="D628" s="843"/>
      <c r="E628" s="843"/>
      <c r="F628" s="843"/>
      <c r="G628" s="843"/>
      <c r="H628" s="846"/>
      <c r="I628" s="846"/>
      <c r="J628" s="846"/>
      <c r="K628" s="847"/>
      <c r="L628" s="848"/>
      <c r="M628" s="843"/>
      <c r="N628" s="843"/>
      <c r="O628" s="843"/>
      <c r="P628" s="843"/>
      <c r="Q628" s="843"/>
      <c r="R628" s="843"/>
      <c r="S628" s="843"/>
      <c r="T628" s="843"/>
      <c r="U628" s="843"/>
      <c r="V628" s="843"/>
      <c r="W628" s="843"/>
      <c r="X628" s="843"/>
      <c r="Y628" s="843"/>
      <c r="Z628" s="1060"/>
      <c r="AA628" s="1060"/>
      <c r="AB628" s="843"/>
      <c r="AC628" s="843"/>
      <c r="AD628" s="843"/>
      <c r="AE628" s="843"/>
      <c r="AF628" s="843"/>
      <c r="AG628" s="843"/>
      <c r="AH628" s="843"/>
      <c r="AI628" s="843"/>
      <c r="AJ628" s="843"/>
      <c r="AK628" s="843"/>
      <c r="AL628" s="843"/>
    </row>
    <row r="629" spans="1:38" ht="15.75" customHeight="1">
      <c r="A629" s="843"/>
      <c r="B629" s="844"/>
      <c r="C629" s="845"/>
      <c r="D629" s="843"/>
      <c r="E629" s="843"/>
      <c r="F629" s="843"/>
      <c r="G629" s="843"/>
      <c r="H629" s="846"/>
      <c r="I629" s="846"/>
      <c r="J629" s="846"/>
      <c r="K629" s="847"/>
      <c r="L629" s="848"/>
      <c r="M629" s="843"/>
      <c r="N629" s="843"/>
      <c r="O629" s="843"/>
      <c r="P629" s="843"/>
      <c r="Q629" s="843"/>
      <c r="R629" s="843"/>
      <c r="S629" s="843"/>
      <c r="T629" s="843"/>
      <c r="U629" s="843"/>
      <c r="V629" s="843"/>
      <c r="W629" s="843"/>
      <c r="X629" s="843"/>
      <c r="Y629" s="843"/>
      <c r="Z629" s="1060"/>
      <c r="AA629" s="1060"/>
      <c r="AB629" s="843"/>
      <c r="AC629" s="843"/>
      <c r="AD629" s="843"/>
      <c r="AE629" s="843"/>
      <c r="AF629" s="843"/>
      <c r="AG629" s="843"/>
      <c r="AH629" s="843"/>
      <c r="AI629" s="843"/>
      <c r="AJ629" s="843"/>
      <c r="AK629" s="843"/>
      <c r="AL629" s="843"/>
    </row>
    <row r="630" spans="1:38" ht="15.75" customHeight="1">
      <c r="A630" s="843"/>
      <c r="B630" s="844"/>
      <c r="C630" s="845"/>
      <c r="D630" s="843"/>
      <c r="E630" s="843"/>
      <c r="F630" s="843"/>
      <c r="G630" s="843"/>
      <c r="H630" s="846"/>
      <c r="I630" s="846"/>
      <c r="J630" s="846"/>
      <c r="K630" s="847"/>
      <c r="L630" s="848"/>
      <c r="M630" s="843"/>
      <c r="N630" s="843"/>
      <c r="O630" s="843"/>
      <c r="P630" s="843"/>
      <c r="Q630" s="843"/>
      <c r="R630" s="843"/>
      <c r="S630" s="843"/>
      <c r="T630" s="843"/>
      <c r="U630" s="843"/>
      <c r="V630" s="843"/>
      <c r="W630" s="843"/>
      <c r="X630" s="843"/>
      <c r="Y630" s="843"/>
      <c r="Z630" s="1060"/>
      <c r="AA630" s="1060"/>
      <c r="AB630" s="843"/>
      <c r="AC630" s="843"/>
      <c r="AD630" s="843"/>
      <c r="AE630" s="843"/>
      <c r="AF630" s="843"/>
      <c r="AG630" s="843"/>
      <c r="AH630" s="843"/>
      <c r="AI630" s="843"/>
      <c r="AJ630" s="843"/>
      <c r="AK630" s="843"/>
      <c r="AL630" s="843"/>
    </row>
    <row r="631" spans="1:38" ht="15.75" customHeight="1">
      <c r="A631" s="843"/>
      <c r="B631" s="844"/>
      <c r="C631" s="845"/>
      <c r="D631" s="843"/>
      <c r="E631" s="843"/>
      <c r="F631" s="843"/>
      <c r="G631" s="843"/>
      <c r="H631" s="846"/>
      <c r="I631" s="846"/>
      <c r="J631" s="846"/>
      <c r="K631" s="847"/>
      <c r="L631" s="848"/>
      <c r="M631" s="843"/>
      <c r="N631" s="843"/>
      <c r="O631" s="843"/>
      <c r="P631" s="843"/>
      <c r="Q631" s="843"/>
      <c r="R631" s="843"/>
      <c r="S631" s="843"/>
      <c r="T631" s="843"/>
      <c r="U631" s="843"/>
      <c r="V631" s="843"/>
      <c r="W631" s="843"/>
      <c r="X631" s="843"/>
      <c r="Y631" s="843"/>
      <c r="Z631" s="1060"/>
      <c r="AA631" s="1060"/>
      <c r="AB631" s="843"/>
      <c r="AC631" s="843"/>
      <c r="AD631" s="843"/>
      <c r="AE631" s="843"/>
      <c r="AF631" s="843"/>
      <c r="AG631" s="843"/>
      <c r="AH631" s="843"/>
      <c r="AI631" s="843"/>
      <c r="AJ631" s="843"/>
      <c r="AK631" s="843"/>
      <c r="AL631" s="843"/>
    </row>
    <row r="632" spans="1:38" ht="15.75" customHeight="1">
      <c r="A632" s="843"/>
      <c r="B632" s="844"/>
      <c r="C632" s="845"/>
      <c r="D632" s="843"/>
      <c r="E632" s="843"/>
      <c r="F632" s="843"/>
      <c r="G632" s="843"/>
      <c r="H632" s="846"/>
      <c r="I632" s="846"/>
      <c r="J632" s="846"/>
      <c r="K632" s="847"/>
      <c r="L632" s="848"/>
      <c r="M632" s="843"/>
      <c r="N632" s="843"/>
      <c r="O632" s="843"/>
      <c r="P632" s="843"/>
      <c r="Q632" s="843"/>
      <c r="R632" s="843"/>
      <c r="S632" s="843"/>
      <c r="T632" s="843"/>
      <c r="U632" s="843"/>
      <c r="V632" s="843"/>
      <c r="W632" s="843"/>
      <c r="X632" s="843"/>
      <c r="Y632" s="843"/>
      <c r="Z632" s="1060"/>
      <c r="AA632" s="1060"/>
      <c r="AB632" s="843"/>
      <c r="AC632" s="843"/>
      <c r="AD632" s="843"/>
      <c r="AE632" s="843"/>
      <c r="AF632" s="843"/>
      <c r="AG632" s="843"/>
      <c r="AH632" s="843"/>
      <c r="AI632" s="843"/>
      <c r="AJ632" s="843"/>
      <c r="AK632" s="843"/>
      <c r="AL632" s="843"/>
    </row>
    <row r="633" spans="1:38" ht="15.75" customHeight="1">
      <c r="A633" s="843"/>
      <c r="B633" s="844"/>
      <c r="C633" s="845"/>
      <c r="D633" s="843"/>
      <c r="E633" s="843"/>
      <c r="F633" s="843"/>
      <c r="G633" s="843"/>
      <c r="H633" s="846"/>
      <c r="I633" s="846"/>
      <c r="J633" s="846"/>
      <c r="K633" s="847"/>
      <c r="L633" s="848"/>
      <c r="M633" s="843"/>
      <c r="N633" s="843"/>
      <c r="O633" s="843"/>
      <c r="P633" s="843"/>
      <c r="Q633" s="843"/>
      <c r="R633" s="843"/>
      <c r="S633" s="843"/>
      <c r="T633" s="843"/>
      <c r="U633" s="843"/>
      <c r="V633" s="843"/>
      <c r="W633" s="843"/>
      <c r="X633" s="843"/>
      <c r="Y633" s="843"/>
      <c r="Z633" s="1060"/>
      <c r="AA633" s="1060"/>
      <c r="AB633" s="843"/>
      <c r="AC633" s="843"/>
      <c r="AD633" s="843"/>
      <c r="AE633" s="843"/>
      <c r="AF633" s="843"/>
      <c r="AG633" s="843"/>
      <c r="AH633" s="843"/>
      <c r="AI633" s="843"/>
      <c r="AJ633" s="843"/>
      <c r="AK633" s="843"/>
      <c r="AL633" s="843"/>
    </row>
    <row r="634" spans="1:38" ht="15.75" customHeight="1">
      <c r="A634" s="843"/>
      <c r="B634" s="844"/>
      <c r="C634" s="845"/>
      <c r="D634" s="843"/>
      <c r="E634" s="843"/>
      <c r="F634" s="843"/>
      <c r="G634" s="843"/>
      <c r="H634" s="846"/>
      <c r="I634" s="846"/>
      <c r="J634" s="846"/>
      <c r="K634" s="847"/>
      <c r="L634" s="848"/>
      <c r="M634" s="843"/>
      <c r="N634" s="843"/>
      <c r="O634" s="843"/>
      <c r="P634" s="843"/>
      <c r="Q634" s="843"/>
      <c r="R634" s="843"/>
      <c r="S634" s="843"/>
      <c r="T634" s="843"/>
      <c r="U634" s="843"/>
      <c r="V634" s="843"/>
      <c r="W634" s="843"/>
      <c r="X634" s="843"/>
      <c r="Y634" s="843"/>
      <c r="Z634" s="1060"/>
      <c r="AA634" s="1060"/>
      <c r="AB634" s="843"/>
      <c r="AC634" s="843"/>
      <c r="AD634" s="843"/>
      <c r="AE634" s="843"/>
      <c r="AF634" s="843"/>
      <c r="AG634" s="843"/>
      <c r="AH634" s="843"/>
      <c r="AI634" s="843"/>
      <c r="AJ634" s="843"/>
      <c r="AK634" s="843"/>
      <c r="AL634" s="843"/>
    </row>
    <row r="635" spans="1:38" ht="15.75" customHeight="1">
      <c r="A635" s="843"/>
      <c r="B635" s="844"/>
      <c r="C635" s="845"/>
      <c r="D635" s="843"/>
      <c r="E635" s="843"/>
      <c r="F635" s="843"/>
      <c r="G635" s="843"/>
      <c r="H635" s="846"/>
      <c r="I635" s="846"/>
      <c r="J635" s="846"/>
      <c r="K635" s="847"/>
      <c r="L635" s="848"/>
      <c r="M635" s="843"/>
      <c r="N635" s="843"/>
      <c r="O635" s="843"/>
      <c r="P635" s="843"/>
      <c r="Q635" s="843"/>
      <c r="R635" s="843"/>
      <c r="S635" s="843"/>
      <c r="T635" s="843"/>
      <c r="U635" s="843"/>
      <c r="V635" s="843"/>
      <c r="W635" s="843"/>
      <c r="X635" s="843"/>
      <c r="Y635" s="843"/>
      <c r="Z635" s="1060"/>
      <c r="AA635" s="1060"/>
      <c r="AB635" s="843"/>
      <c r="AC635" s="843"/>
      <c r="AD635" s="843"/>
      <c r="AE635" s="843"/>
      <c r="AF635" s="843"/>
      <c r="AG635" s="843"/>
      <c r="AH635" s="843"/>
      <c r="AI635" s="843"/>
      <c r="AJ635" s="843"/>
      <c r="AK635" s="843"/>
      <c r="AL635" s="843"/>
    </row>
    <row r="636" spans="1:38" ht="15.75" customHeight="1">
      <c r="A636" s="843"/>
      <c r="B636" s="844"/>
      <c r="C636" s="845"/>
      <c r="D636" s="843"/>
      <c r="E636" s="843"/>
      <c r="F636" s="843"/>
      <c r="G636" s="843"/>
      <c r="H636" s="846"/>
      <c r="I636" s="846"/>
      <c r="J636" s="846"/>
      <c r="K636" s="847"/>
      <c r="L636" s="848"/>
      <c r="M636" s="843"/>
      <c r="N636" s="843"/>
      <c r="O636" s="843"/>
      <c r="P636" s="843"/>
      <c r="Q636" s="843"/>
      <c r="R636" s="843"/>
      <c r="S636" s="843"/>
      <c r="T636" s="843"/>
      <c r="U636" s="843"/>
      <c r="V636" s="843"/>
      <c r="W636" s="843"/>
      <c r="X636" s="843"/>
      <c r="Y636" s="843"/>
      <c r="Z636" s="1060"/>
      <c r="AA636" s="1060"/>
      <c r="AB636" s="843"/>
      <c r="AC636" s="843"/>
      <c r="AD636" s="843"/>
      <c r="AE636" s="843"/>
      <c r="AF636" s="843"/>
      <c r="AG636" s="843"/>
      <c r="AH636" s="843"/>
      <c r="AI636" s="843"/>
      <c r="AJ636" s="843"/>
      <c r="AK636" s="843"/>
      <c r="AL636" s="843"/>
    </row>
    <row r="637" spans="1:38" ht="15.75" customHeight="1">
      <c r="A637" s="843"/>
      <c r="B637" s="844"/>
      <c r="C637" s="845"/>
      <c r="D637" s="843"/>
      <c r="E637" s="843"/>
      <c r="F637" s="843"/>
      <c r="G637" s="843"/>
      <c r="H637" s="846"/>
      <c r="I637" s="846"/>
      <c r="J637" s="846"/>
      <c r="K637" s="847"/>
      <c r="L637" s="848"/>
      <c r="M637" s="843"/>
      <c r="N637" s="843"/>
      <c r="O637" s="843"/>
      <c r="P637" s="843"/>
      <c r="Q637" s="843"/>
      <c r="R637" s="843"/>
      <c r="S637" s="843"/>
      <c r="T637" s="843"/>
      <c r="U637" s="843"/>
      <c r="V637" s="843"/>
      <c r="W637" s="843"/>
      <c r="X637" s="843"/>
      <c r="Y637" s="843"/>
      <c r="Z637" s="1060"/>
      <c r="AA637" s="1060"/>
      <c r="AB637" s="843"/>
      <c r="AC637" s="843"/>
      <c r="AD637" s="843"/>
      <c r="AE637" s="843"/>
      <c r="AF637" s="843"/>
      <c r="AG637" s="843"/>
      <c r="AH637" s="843"/>
      <c r="AI637" s="843"/>
      <c r="AJ637" s="843"/>
      <c r="AK637" s="843"/>
      <c r="AL637" s="843"/>
    </row>
    <row r="638" spans="1:38" ht="15.75" customHeight="1">
      <c r="A638" s="843"/>
      <c r="B638" s="844"/>
      <c r="C638" s="845"/>
      <c r="D638" s="843"/>
      <c r="E638" s="843"/>
      <c r="F638" s="843"/>
      <c r="G638" s="843"/>
      <c r="H638" s="846"/>
      <c r="I638" s="846"/>
      <c r="J638" s="846"/>
      <c r="K638" s="847"/>
      <c r="L638" s="848"/>
      <c r="M638" s="843"/>
      <c r="N638" s="843"/>
      <c r="O638" s="843"/>
      <c r="P638" s="843"/>
      <c r="Q638" s="843"/>
      <c r="R638" s="843"/>
      <c r="S638" s="843"/>
      <c r="T638" s="843"/>
      <c r="U638" s="843"/>
      <c r="V638" s="843"/>
      <c r="W638" s="843"/>
      <c r="X638" s="843"/>
      <c r="Y638" s="843"/>
      <c r="Z638" s="1060"/>
      <c r="AA638" s="1060"/>
      <c r="AB638" s="843"/>
      <c r="AC638" s="843"/>
      <c r="AD638" s="843"/>
      <c r="AE638" s="843"/>
      <c r="AF638" s="843"/>
      <c r="AG638" s="843"/>
      <c r="AH638" s="843"/>
      <c r="AI638" s="843"/>
      <c r="AJ638" s="843"/>
      <c r="AK638" s="843"/>
      <c r="AL638" s="843"/>
    </row>
    <row r="639" spans="1:38" ht="15.75" customHeight="1">
      <c r="A639" s="843"/>
      <c r="B639" s="844"/>
      <c r="C639" s="845"/>
      <c r="D639" s="843"/>
      <c r="E639" s="843"/>
      <c r="F639" s="843"/>
      <c r="G639" s="843"/>
      <c r="H639" s="846"/>
      <c r="I639" s="846"/>
      <c r="J639" s="846"/>
      <c r="K639" s="847"/>
      <c r="L639" s="848"/>
      <c r="M639" s="843"/>
      <c r="N639" s="843"/>
      <c r="O639" s="843"/>
      <c r="P639" s="843"/>
      <c r="Q639" s="843"/>
      <c r="R639" s="843"/>
      <c r="S639" s="843"/>
      <c r="T639" s="843"/>
      <c r="U639" s="843"/>
      <c r="V639" s="843"/>
      <c r="W639" s="843"/>
      <c r="X639" s="843"/>
      <c r="Y639" s="843"/>
      <c r="Z639" s="1060"/>
      <c r="AA639" s="1060"/>
      <c r="AB639" s="843"/>
      <c r="AC639" s="843"/>
      <c r="AD639" s="843"/>
      <c r="AE639" s="843"/>
      <c r="AF639" s="843"/>
      <c r="AG639" s="843"/>
      <c r="AH639" s="843"/>
      <c r="AI639" s="843"/>
      <c r="AJ639" s="843"/>
      <c r="AK639" s="843"/>
      <c r="AL639" s="843"/>
    </row>
    <row r="640" spans="1:38" ht="15.75" customHeight="1">
      <c r="A640" s="843"/>
      <c r="B640" s="844"/>
      <c r="C640" s="845"/>
      <c r="D640" s="843"/>
      <c r="E640" s="843"/>
      <c r="F640" s="843"/>
      <c r="G640" s="843"/>
      <c r="H640" s="846"/>
      <c r="I640" s="846"/>
      <c r="J640" s="846"/>
      <c r="K640" s="847"/>
      <c r="L640" s="848"/>
      <c r="M640" s="843"/>
      <c r="N640" s="843"/>
      <c r="O640" s="843"/>
      <c r="P640" s="843"/>
      <c r="Q640" s="843"/>
      <c r="R640" s="843"/>
      <c r="S640" s="843"/>
      <c r="T640" s="843"/>
      <c r="U640" s="843"/>
      <c r="V640" s="843"/>
      <c r="W640" s="843"/>
      <c r="X640" s="843"/>
      <c r="Y640" s="843"/>
      <c r="Z640" s="1060"/>
      <c r="AA640" s="1060"/>
      <c r="AB640" s="843"/>
      <c r="AC640" s="843"/>
      <c r="AD640" s="843"/>
      <c r="AE640" s="843"/>
      <c r="AF640" s="843"/>
      <c r="AG640" s="843"/>
      <c r="AH640" s="843"/>
      <c r="AI640" s="843"/>
      <c r="AJ640" s="843"/>
      <c r="AK640" s="843"/>
      <c r="AL640" s="843"/>
    </row>
    <row r="641" spans="1:38" ht="15.75" customHeight="1">
      <c r="A641" s="843"/>
      <c r="B641" s="844"/>
      <c r="C641" s="845"/>
      <c r="D641" s="843"/>
      <c r="E641" s="843"/>
      <c r="F641" s="843"/>
      <c r="G641" s="843"/>
      <c r="H641" s="846"/>
      <c r="I641" s="846"/>
      <c r="J641" s="846"/>
      <c r="K641" s="847"/>
      <c r="L641" s="848"/>
      <c r="M641" s="843"/>
      <c r="N641" s="843"/>
      <c r="O641" s="843"/>
      <c r="P641" s="843"/>
      <c r="Q641" s="843"/>
      <c r="R641" s="843"/>
      <c r="S641" s="843"/>
      <c r="T641" s="843"/>
      <c r="U641" s="843"/>
      <c r="V641" s="843"/>
      <c r="W641" s="843"/>
      <c r="X641" s="843"/>
      <c r="Y641" s="843"/>
      <c r="Z641" s="1060"/>
      <c r="AA641" s="1060"/>
      <c r="AB641" s="843"/>
      <c r="AC641" s="843"/>
      <c r="AD641" s="843"/>
      <c r="AE641" s="843"/>
      <c r="AF641" s="843"/>
      <c r="AG641" s="843"/>
      <c r="AH641" s="843"/>
      <c r="AI641" s="843"/>
      <c r="AJ641" s="843"/>
      <c r="AK641" s="843"/>
      <c r="AL641" s="843"/>
    </row>
    <row r="642" spans="1:38" ht="15.75" customHeight="1">
      <c r="A642" s="843"/>
      <c r="B642" s="844"/>
      <c r="C642" s="845"/>
      <c r="D642" s="843"/>
      <c r="E642" s="843"/>
      <c r="F642" s="843"/>
      <c r="G642" s="843"/>
      <c r="H642" s="846"/>
      <c r="I642" s="846"/>
      <c r="J642" s="846"/>
      <c r="K642" s="847"/>
      <c r="L642" s="848"/>
      <c r="M642" s="843"/>
      <c r="N642" s="843"/>
      <c r="O642" s="843"/>
      <c r="P642" s="843"/>
      <c r="Q642" s="843"/>
      <c r="R642" s="843"/>
      <c r="S642" s="843"/>
      <c r="T642" s="843"/>
      <c r="U642" s="843"/>
      <c r="V642" s="843"/>
      <c r="W642" s="843"/>
      <c r="X642" s="843"/>
      <c r="Y642" s="843"/>
      <c r="Z642" s="1060"/>
      <c r="AA642" s="1060"/>
      <c r="AB642" s="843"/>
      <c r="AC642" s="843"/>
      <c r="AD642" s="843"/>
      <c r="AE642" s="843"/>
      <c r="AF642" s="843"/>
      <c r="AG642" s="843"/>
      <c r="AH642" s="843"/>
      <c r="AI642" s="843"/>
      <c r="AJ642" s="843"/>
      <c r="AK642" s="843"/>
      <c r="AL642" s="843"/>
    </row>
    <row r="643" spans="1:38" ht="15.75" customHeight="1">
      <c r="A643" s="843"/>
      <c r="B643" s="844"/>
      <c r="C643" s="845"/>
      <c r="D643" s="843"/>
      <c r="E643" s="843"/>
      <c r="F643" s="843"/>
      <c r="G643" s="843"/>
      <c r="H643" s="846"/>
      <c r="I643" s="846"/>
      <c r="J643" s="846"/>
      <c r="K643" s="847"/>
      <c r="L643" s="848"/>
      <c r="M643" s="843"/>
      <c r="N643" s="843"/>
      <c r="O643" s="843"/>
      <c r="P643" s="843"/>
      <c r="Q643" s="843"/>
      <c r="R643" s="843"/>
      <c r="S643" s="843"/>
      <c r="T643" s="843"/>
      <c r="U643" s="843"/>
      <c r="V643" s="843"/>
      <c r="W643" s="843"/>
      <c r="X643" s="843"/>
      <c r="Y643" s="843"/>
      <c r="Z643" s="1060"/>
      <c r="AA643" s="1060"/>
      <c r="AB643" s="843"/>
      <c r="AC643" s="843"/>
      <c r="AD643" s="843"/>
      <c r="AE643" s="843"/>
      <c r="AF643" s="843"/>
      <c r="AG643" s="843"/>
      <c r="AH643" s="843"/>
      <c r="AI643" s="843"/>
      <c r="AJ643" s="843"/>
      <c r="AK643" s="843"/>
      <c r="AL643" s="843"/>
    </row>
    <row r="644" spans="1:38" ht="15.75" customHeight="1">
      <c r="A644" s="843"/>
      <c r="B644" s="844"/>
      <c r="C644" s="845"/>
      <c r="D644" s="843"/>
      <c r="E644" s="843"/>
      <c r="F644" s="843"/>
      <c r="G644" s="843"/>
      <c r="H644" s="846"/>
      <c r="I644" s="846"/>
      <c r="J644" s="846"/>
      <c r="K644" s="847"/>
      <c r="L644" s="848"/>
      <c r="M644" s="843"/>
      <c r="N644" s="843"/>
      <c r="O644" s="843"/>
      <c r="P644" s="843"/>
      <c r="Q644" s="843"/>
      <c r="R644" s="843"/>
      <c r="S644" s="843"/>
      <c r="T644" s="843"/>
      <c r="U644" s="843"/>
      <c r="V644" s="843"/>
      <c r="W644" s="843"/>
      <c r="X644" s="843"/>
      <c r="Y644" s="843"/>
      <c r="Z644" s="1060"/>
      <c r="AA644" s="1060"/>
      <c r="AB644" s="843"/>
      <c r="AC644" s="843"/>
      <c r="AD644" s="843"/>
      <c r="AE644" s="843"/>
      <c r="AF644" s="843"/>
      <c r="AG644" s="843"/>
      <c r="AH644" s="843"/>
      <c r="AI644" s="843"/>
      <c r="AJ644" s="843"/>
      <c r="AK644" s="843"/>
      <c r="AL644" s="843"/>
    </row>
    <row r="645" spans="1:38" ht="15.75" customHeight="1">
      <c r="A645" s="843"/>
      <c r="B645" s="844"/>
      <c r="C645" s="845"/>
      <c r="D645" s="843"/>
      <c r="E645" s="843"/>
      <c r="F645" s="843"/>
      <c r="G645" s="843"/>
      <c r="H645" s="846"/>
      <c r="I645" s="846"/>
      <c r="J645" s="846"/>
      <c r="K645" s="847"/>
      <c r="L645" s="848"/>
      <c r="M645" s="843"/>
      <c r="N645" s="843"/>
      <c r="O645" s="843"/>
      <c r="P645" s="843"/>
      <c r="Q645" s="843"/>
      <c r="R645" s="843"/>
      <c r="S645" s="843"/>
      <c r="T645" s="843"/>
      <c r="U645" s="843"/>
      <c r="V645" s="843"/>
      <c r="W645" s="843"/>
      <c r="X645" s="843"/>
      <c r="Y645" s="843"/>
      <c r="Z645" s="1060"/>
      <c r="AA645" s="1060"/>
      <c r="AB645" s="843"/>
      <c r="AC645" s="843"/>
      <c r="AD645" s="843"/>
      <c r="AE645" s="843"/>
      <c r="AF645" s="843"/>
      <c r="AG645" s="843"/>
      <c r="AH645" s="843"/>
      <c r="AI645" s="843"/>
      <c r="AJ645" s="843"/>
      <c r="AK645" s="843"/>
      <c r="AL645" s="843"/>
    </row>
    <row r="646" spans="1:38" ht="15.75" customHeight="1">
      <c r="A646" s="843"/>
      <c r="B646" s="844"/>
      <c r="C646" s="845"/>
      <c r="D646" s="843"/>
      <c r="E646" s="843"/>
      <c r="F646" s="843"/>
      <c r="G646" s="843"/>
      <c r="H646" s="846"/>
      <c r="I646" s="846"/>
      <c r="J646" s="846"/>
      <c r="K646" s="847"/>
      <c r="L646" s="848"/>
      <c r="M646" s="843"/>
      <c r="N646" s="843"/>
      <c r="O646" s="843"/>
      <c r="P646" s="843"/>
      <c r="Q646" s="843"/>
      <c r="R646" s="843"/>
      <c r="S646" s="843"/>
      <c r="T646" s="843"/>
      <c r="U646" s="843"/>
      <c r="V646" s="843"/>
      <c r="W646" s="843"/>
      <c r="X646" s="843"/>
      <c r="Y646" s="843"/>
      <c r="Z646" s="1060"/>
      <c r="AA646" s="1060"/>
      <c r="AB646" s="843"/>
      <c r="AC646" s="843"/>
      <c r="AD646" s="843"/>
      <c r="AE646" s="843"/>
      <c r="AF646" s="843"/>
      <c r="AG646" s="843"/>
      <c r="AH646" s="843"/>
      <c r="AI646" s="843"/>
      <c r="AJ646" s="843"/>
      <c r="AK646" s="843"/>
      <c r="AL646" s="843"/>
    </row>
    <row r="647" spans="1:38" ht="15.75" customHeight="1">
      <c r="A647" s="843"/>
      <c r="B647" s="844"/>
      <c r="C647" s="845"/>
      <c r="D647" s="843"/>
      <c r="E647" s="843"/>
      <c r="F647" s="843"/>
      <c r="G647" s="843"/>
      <c r="H647" s="846"/>
      <c r="I647" s="846"/>
      <c r="J647" s="846"/>
      <c r="K647" s="847"/>
      <c r="L647" s="848"/>
      <c r="M647" s="843"/>
      <c r="N647" s="843"/>
      <c r="O647" s="843"/>
      <c r="P647" s="843"/>
      <c r="Q647" s="843"/>
      <c r="R647" s="843"/>
      <c r="S647" s="843"/>
      <c r="T647" s="843"/>
      <c r="U647" s="843"/>
      <c r="V647" s="843"/>
      <c r="W647" s="843"/>
      <c r="X647" s="843"/>
      <c r="Y647" s="843"/>
      <c r="Z647" s="1060"/>
      <c r="AA647" s="1060"/>
      <c r="AB647" s="843"/>
      <c r="AC647" s="843"/>
      <c r="AD647" s="843"/>
      <c r="AE647" s="843"/>
      <c r="AF647" s="843"/>
      <c r="AG647" s="843"/>
      <c r="AH647" s="843"/>
      <c r="AI647" s="843"/>
      <c r="AJ647" s="843"/>
      <c r="AK647" s="843"/>
      <c r="AL647" s="843"/>
    </row>
    <row r="648" spans="1:38" ht="15.75" customHeight="1">
      <c r="A648" s="843"/>
      <c r="B648" s="844"/>
      <c r="C648" s="845"/>
      <c r="D648" s="843"/>
      <c r="E648" s="843"/>
      <c r="F648" s="843"/>
      <c r="G648" s="843"/>
      <c r="H648" s="846"/>
      <c r="I648" s="846"/>
      <c r="J648" s="846"/>
      <c r="K648" s="847"/>
      <c r="L648" s="848"/>
      <c r="M648" s="843"/>
      <c r="N648" s="843"/>
      <c r="O648" s="843"/>
      <c r="P648" s="843"/>
      <c r="Q648" s="843"/>
      <c r="R648" s="843"/>
      <c r="S648" s="843"/>
      <c r="T648" s="843"/>
      <c r="U648" s="843"/>
      <c r="V648" s="843"/>
      <c r="W648" s="843"/>
      <c r="X648" s="843"/>
      <c r="Y648" s="843"/>
      <c r="Z648" s="1060"/>
      <c r="AA648" s="1060"/>
      <c r="AB648" s="843"/>
      <c r="AC648" s="843"/>
      <c r="AD648" s="843"/>
      <c r="AE648" s="843"/>
      <c r="AF648" s="843"/>
      <c r="AG648" s="843"/>
      <c r="AH648" s="843"/>
      <c r="AI648" s="843"/>
      <c r="AJ648" s="843"/>
      <c r="AK648" s="843"/>
      <c r="AL648" s="843"/>
    </row>
    <row r="649" spans="1:38" ht="15.75" customHeight="1">
      <c r="A649" s="843"/>
      <c r="B649" s="844"/>
      <c r="C649" s="845"/>
      <c r="D649" s="843"/>
      <c r="E649" s="843"/>
      <c r="F649" s="843"/>
      <c r="G649" s="843"/>
      <c r="H649" s="846"/>
      <c r="I649" s="846"/>
      <c r="J649" s="846"/>
      <c r="K649" s="847"/>
      <c r="L649" s="848"/>
      <c r="M649" s="843"/>
      <c r="N649" s="843"/>
      <c r="O649" s="843"/>
      <c r="P649" s="843"/>
      <c r="Q649" s="843"/>
      <c r="R649" s="843"/>
      <c r="S649" s="843"/>
      <c r="T649" s="843"/>
      <c r="U649" s="843"/>
      <c r="V649" s="843"/>
      <c r="W649" s="843"/>
      <c r="X649" s="843"/>
      <c r="Y649" s="843"/>
      <c r="Z649" s="1060"/>
      <c r="AA649" s="1060"/>
      <c r="AB649" s="843"/>
      <c r="AC649" s="843"/>
      <c r="AD649" s="843"/>
      <c r="AE649" s="843"/>
      <c r="AF649" s="843"/>
      <c r="AG649" s="843"/>
      <c r="AH649" s="843"/>
      <c r="AI649" s="843"/>
      <c r="AJ649" s="843"/>
      <c r="AK649" s="843"/>
      <c r="AL649" s="843"/>
    </row>
    <row r="650" spans="1:38" ht="15.75" customHeight="1">
      <c r="A650" s="843"/>
      <c r="B650" s="844"/>
      <c r="C650" s="845"/>
      <c r="D650" s="843"/>
      <c r="E650" s="843"/>
      <c r="F650" s="843"/>
      <c r="G650" s="843"/>
      <c r="H650" s="846"/>
      <c r="I650" s="846"/>
      <c r="J650" s="846"/>
      <c r="K650" s="847"/>
      <c r="L650" s="848"/>
      <c r="M650" s="843"/>
      <c r="N650" s="843"/>
      <c r="O650" s="843"/>
      <c r="P650" s="843"/>
      <c r="Q650" s="843"/>
      <c r="R650" s="843"/>
      <c r="S650" s="843"/>
      <c r="T650" s="843"/>
      <c r="U650" s="843"/>
      <c r="V650" s="843"/>
      <c r="W650" s="843"/>
      <c r="X650" s="843"/>
      <c r="Y650" s="843"/>
      <c r="Z650" s="1060"/>
      <c r="AA650" s="1060"/>
      <c r="AB650" s="843"/>
      <c r="AC650" s="843"/>
      <c r="AD650" s="843"/>
      <c r="AE650" s="843"/>
      <c r="AF650" s="843"/>
      <c r="AG650" s="843"/>
      <c r="AH650" s="843"/>
      <c r="AI650" s="843"/>
      <c r="AJ650" s="843"/>
      <c r="AK650" s="843"/>
      <c r="AL650" s="843"/>
    </row>
    <row r="651" spans="1:38" ht="15.75" customHeight="1">
      <c r="A651" s="843"/>
      <c r="B651" s="844"/>
      <c r="C651" s="845"/>
      <c r="D651" s="843"/>
      <c r="E651" s="843"/>
      <c r="F651" s="843"/>
      <c r="G651" s="843"/>
      <c r="H651" s="846"/>
      <c r="I651" s="846"/>
      <c r="J651" s="846"/>
      <c r="K651" s="847"/>
      <c r="L651" s="848"/>
      <c r="M651" s="843"/>
      <c r="N651" s="843"/>
      <c r="O651" s="843"/>
      <c r="P651" s="843"/>
      <c r="Q651" s="843"/>
      <c r="R651" s="843"/>
      <c r="S651" s="843"/>
      <c r="T651" s="843"/>
      <c r="U651" s="843"/>
      <c r="V651" s="843"/>
      <c r="W651" s="843"/>
      <c r="X651" s="843"/>
      <c r="Y651" s="843"/>
      <c r="Z651" s="1060"/>
      <c r="AA651" s="1060"/>
      <c r="AB651" s="843"/>
      <c r="AC651" s="843"/>
      <c r="AD651" s="843"/>
      <c r="AE651" s="843"/>
      <c r="AF651" s="843"/>
      <c r="AG651" s="843"/>
      <c r="AH651" s="843"/>
      <c r="AI651" s="843"/>
      <c r="AJ651" s="843"/>
      <c r="AK651" s="843"/>
      <c r="AL651" s="843"/>
    </row>
    <row r="652" spans="1:38" ht="15.75" customHeight="1">
      <c r="A652" s="843"/>
      <c r="B652" s="844"/>
      <c r="C652" s="845"/>
      <c r="D652" s="843"/>
      <c r="E652" s="843"/>
      <c r="F652" s="843"/>
      <c r="G652" s="843"/>
      <c r="H652" s="846"/>
      <c r="I652" s="846"/>
      <c r="J652" s="846"/>
      <c r="K652" s="847"/>
      <c r="L652" s="848"/>
      <c r="M652" s="843"/>
      <c r="N652" s="843"/>
      <c r="O652" s="843"/>
      <c r="P652" s="843"/>
      <c r="Q652" s="843"/>
      <c r="R652" s="843"/>
      <c r="S652" s="843"/>
      <c r="T652" s="843"/>
      <c r="U652" s="843"/>
      <c r="V652" s="843"/>
      <c r="W652" s="843"/>
      <c r="X652" s="843"/>
      <c r="Y652" s="843"/>
      <c r="Z652" s="1060"/>
      <c r="AA652" s="1060"/>
      <c r="AB652" s="843"/>
      <c r="AC652" s="843"/>
      <c r="AD652" s="843"/>
      <c r="AE652" s="843"/>
      <c r="AF652" s="843"/>
      <c r="AG652" s="843"/>
      <c r="AH652" s="843"/>
      <c r="AI652" s="843"/>
      <c r="AJ652" s="843"/>
      <c r="AK652" s="843"/>
      <c r="AL652" s="843"/>
    </row>
    <row r="653" spans="1:38" ht="15.75" customHeight="1">
      <c r="A653" s="843"/>
      <c r="B653" s="844"/>
      <c r="C653" s="845"/>
      <c r="D653" s="843"/>
      <c r="E653" s="843"/>
      <c r="F653" s="843"/>
      <c r="G653" s="843"/>
      <c r="H653" s="846"/>
      <c r="I653" s="846"/>
      <c r="J653" s="846"/>
      <c r="K653" s="847"/>
      <c r="L653" s="848"/>
      <c r="M653" s="843"/>
      <c r="N653" s="843"/>
      <c r="O653" s="843"/>
      <c r="P653" s="843"/>
      <c r="Q653" s="843"/>
      <c r="R653" s="843"/>
      <c r="S653" s="843"/>
      <c r="T653" s="843"/>
      <c r="U653" s="843"/>
      <c r="V653" s="843"/>
      <c r="W653" s="843"/>
      <c r="X653" s="843"/>
      <c r="Y653" s="843"/>
      <c r="Z653" s="1060"/>
      <c r="AA653" s="1060"/>
      <c r="AB653" s="843"/>
      <c r="AC653" s="843"/>
      <c r="AD653" s="843"/>
      <c r="AE653" s="843"/>
      <c r="AF653" s="843"/>
      <c r="AG653" s="843"/>
      <c r="AH653" s="843"/>
      <c r="AI653" s="843"/>
      <c r="AJ653" s="843"/>
      <c r="AK653" s="843"/>
      <c r="AL653" s="843"/>
    </row>
    <row r="654" spans="1:38" ht="15.75" customHeight="1">
      <c r="A654" s="843"/>
      <c r="B654" s="844"/>
      <c r="C654" s="845"/>
      <c r="D654" s="843"/>
      <c r="E654" s="843"/>
      <c r="F654" s="843"/>
      <c r="G654" s="843"/>
      <c r="H654" s="846"/>
      <c r="I654" s="846"/>
      <c r="J654" s="846"/>
      <c r="K654" s="847"/>
      <c r="L654" s="848"/>
      <c r="M654" s="843"/>
      <c r="N654" s="843"/>
      <c r="O654" s="843"/>
      <c r="P654" s="843"/>
      <c r="Q654" s="843"/>
      <c r="R654" s="843"/>
      <c r="S654" s="843"/>
      <c r="T654" s="843"/>
      <c r="U654" s="843"/>
      <c r="V654" s="843"/>
      <c r="W654" s="843"/>
      <c r="X654" s="843"/>
      <c r="Y654" s="843"/>
      <c r="Z654" s="1060"/>
      <c r="AA654" s="1060"/>
      <c r="AB654" s="843"/>
      <c r="AC654" s="843"/>
      <c r="AD654" s="843"/>
      <c r="AE654" s="843"/>
      <c r="AF654" s="843"/>
      <c r="AG654" s="843"/>
      <c r="AH654" s="843"/>
      <c r="AI654" s="843"/>
      <c r="AJ654" s="843"/>
      <c r="AK654" s="843"/>
      <c r="AL654" s="843"/>
    </row>
    <row r="655" spans="1:38" ht="15.75" customHeight="1">
      <c r="A655" s="843"/>
      <c r="B655" s="844"/>
      <c r="C655" s="845"/>
      <c r="D655" s="843"/>
      <c r="E655" s="843"/>
      <c r="F655" s="843"/>
      <c r="G655" s="843"/>
      <c r="H655" s="846"/>
      <c r="I655" s="846"/>
      <c r="J655" s="846"/>
      <c r="K655" s="847"/>
      <c r="L655" s="848"/>
      <c r="M655" s="843"/>
      <c r="N655" s="843"/>
      <c r="O655" s="843"/>
      <c r="P655" s="843"/>
      <c r="Q655" s="843"/>
      <c r="R655" s="843"/>
      <c r="S655" s="843"/>
      <c r="T655" s="843"/>
      <c r="U655" s="843"/>
      <c r="V655" s="843"/>
      <c r="W655" s="843"/>
      <c r="X655" s="843"/>
      <c r="Y655" s="843"/>
      <c r="Z655" s="1060"/>
      <c r="AA655" s="1060"/>
      <c r="AB655" s="843"/>
      <c r="AC655" s="843"/>
      <c r="AD655" s="843"/>
      <c r="AE655" s="843"/>
      <c r="AF655" s="843"/>
      <c r="AG655" s="843"/>
      <c r="AH655" s="843"/>
      <c r="AI655" s="843"/>
      <c r="AJ655" s="843"/>
      <c r="AK655" s="843"/>
      <c r="AL655" s="843"/>
    </row>
    <row r="656" spans="1:38" ht="15.75" customHeight="1">
      <c r="A656" s="843"/>
      <c r="B656" s="844"/>
      <c r="C656" s="845"/>
      <c r="D656" s="843"/>
      <c r="E656" s="843"/>
      <c r="F656" s="843"/>
      <c r="G656" s="843"/>
      <c r="H656" s="846"/>
      <c r="I656" s="846"/>
      <c r="J656" s="846"/>
      <c r="K656" s="847"/>
      <c r="L656" s="848"/>
      <c r="M656" s="843"/>
      <c r="N656" s="843"/>
      <c r="O656" s="843"/>
      <c r="P656" s="843"/>
      <c r="Q656" s="843"/>
      <c r="R656" s="843"/>
      <c r="S656" s="843"/>
      <c r="T656" s="843"/>
      <c r="U656" s="843"/>
      <c r="V656" s="843"/>
      <c r="W656" s="843"/>
      <c r="X656" s="843"/>
      <c r="Y656" s="843"/>
      <c r="Z656" s="1060"/>
      <c r="AA656" s="1060"/>
      <c r="AB656" s="843"/>
      <c r="AC656" s="843"/>
      <c r="AD656" s="843"/>
      <c r="AE656" s="843"/>
      <c r="AF656" s="843"/>
      <c r="AG656" s="843"/>
      <c r="AH656" s="843"/>
      <c r="AI656" s="843"/>
      <c r="AJ656" s="843"/>
      <c r="AK656" s="843"/>
      <c r="AL656" s="843"/>
    </row>
    <row r="657" spans="1:38" ht="15.75" customHeight="1">
      <c r="A657" s="843"/>
      <c r="B657" s="844"/>
      <c r="C657" s="845"/>
      <c r="D657" s="843"/>
      <c r="E657" s="843"/>
      <c r="F657" s="843"/>
      <c r="G657" s="843"/>
      <c r="H657" s="846"/>
      <c r="I657" s="846"/>
      <c r="J657" s="846"/>
      <c r="K657" s="847"/>
      <c r="L657" s="848"/>
      <c r="M657" s="843"/>
      <c r="N657" s="843"/>
      <c r="O657" s="843"/>
      <c r="P657" s="843"/>
      <c r="Q657" s="843"/>
      <c r="R657" s="843"/>
      <c r="S657" s="843"/>
      <c r="T657" s="843"/>
      <c r="U657" s="843"/>
      <c r="V657" s="843"/>
      <c r="W657" s="843"/>
      <c r="X657" s="843"/>
      <c r="Y657" s="843"/>
      <c r="Z657" s="1060"/>
      <c r="AA657" s="1060"/>
      <c r="AB657" s="843"/>
      <c r="AC657" s="843"/>
      <c r="AD657" s="843"/>
      <c r="AE657" s="843"/>
      <c r="AF657" s="843"/>
      <c r="AG657" s="843"/>
      <c r="AH657" s="843"/>
      <c r="AI657" s="843"/>
      <c r="AJ657" s="843"/>
      <c r="AK657" s="843"/>
      <c r="AL657" s="843"/>
    </row>
    <row r="658" spans="1:38" ht="15.75" customHeight="1">
      <c r="A658" s="843"/>
      <c r="B658" s="844"/>
      <c r="C658" s="845"/>
      <c r="D658" s="843"/>
      <c r="E658" s="843"/>
      <c r="F658" s="843"/>
      <c r="G658" s="843"/>
      <c r="H658" s="846"/>
      <c r="I658" s="846"/>
      <c r="J658" s="846"/>
      <c r="K658" s="847"/>
      <c r="L658" s="848"/>
      <c r="M658" s="843"/>
      <c r="N658" s="843"/>
      <c r="O658" s="843"/>
      <c r="P658" s="843"/>
      <c r="Q658" s="843"/>
      <c r="R658" s="843"/>
      <c r="S658" s="843"/>
      <c r="T658" s="843"/>
      <c r="U658" s="843"/>
      <c r="V658" s="843"/>
      <c r="W658" s="843"/>
      <c r="X658" s="843"/>
      <c r="Y658" s="843"/>
      <c r="Z658" s="1060"/>
      <c r="AA658" s="1060"/>
      <c r="AB658" s="843"/>
      <c r="AC658" s="843"/>
      <c r="AD658" s="843"/>
      <c r="AE658" s="843"/>
      <c r="AF658" s="843"/>
      <c r="AG658" s="843"/>
      <c r="AH658" s="843"/>
      <c r="AI658" s="843"/>
      <c r="AJ658" s="843"/>
      <c r="AK658" s="843"/>
      <c r="AL658" s="843"/>
    </row>
    <row r="659" spans="1:38" ht="15.75" customHeight="1">
      <c r="A659" s="843"/>
      <c r="B659" s="844"/>
      <c r="C659" s="845"/>
      <c r="D659" s="843"/>
      <c r="E659" s="843"/>
      <c r="F659" s="843"/>
      <c r="G659" s="843"/>
      <c r="H659" s="846"/>
      <c r="I659" s="846"/>
      <c r="J659" s="846"/>
      <c r="K659" s="847"/>
      <c r="L659" s="848"/>
      <c r="M659" s="843"/>
      <c r="N659" s="843"/>
      <c r="O659" s="843"/>
      <c r="P659" s="843"/>
      <c r="Q659" s="843"/>
      <c r="R659" s="843"/>
      <c r="S659" s="843"/>
      <c r="T659" s="843"/>
      <c r="U659" s="843"/>
      <c r="V659" s="843"/>
      <c r="W659" s="843"/>
      <c r="X659" s="843"/>
      <c r="Y659" s="843"/>
      <c r="Z659" s="1060"/>
      <c r="AA659" s="1060"/>
      <c r="AB659" s="843"/>
      <c r="AC659" s="843"/>
      <c r="AD659" s="843"/>
      <c r="AE659" s="843"/>
      <c r="AF659" s="843"/>
      <c r="AG659" s="843"/>
      <c r="AH659" s="843"/>
      <c r="AI659" s="843"/>
      <c r="AJ659" s="843"/>
      <c r="AK659" s="843"/>
      <c r="AL659" s="843"/>
    </row>
    <row r="660" spans="1:38" ht="15.75" customHeight="1">
      <c r="A660" s="843"/>
      <c r="B660" s="844"/>
      <c r="C660" s="845"/>
      <c r="D660" s="843"/>
      <c r="E660" s="843"/>
      <c r="F660" s="843"/>
      <c r="G660" s="843"/>
      <c r="H660" s="846"/>
      <c r="I660" s="846"/>
      <c r="J660" s="846"/>
      <c r="K660" s="847"/>
      <c r="L660" s="848"/>
      <c r="M660" s="843"/>
      <c r="N660" s="843"/>
      <c r="O660" s="843"/>
      <c r="P660" s="843"/>
      <c r="Q660" s="843"/>
      <c r="R660" s="843"/>
      <c r="S660" s="843"/>
      <c r="T660" s="843"/>
      <c r="U660" s="843"/>
      <c r="V660" s="843"/>
      <c r="W660" s="843"/>
      <c r="X660" s="843"/>
      <c r="Y660" s="843"/>
      <c r="Z660" s="1060"/>
      <c r="AA660" s="1060"/>
      <c r="AB660" s="843"/>
      <c r="AC660" s="843"/>
      <c r="AD660" s="843"/>
      <c r="AE660" s="843"/>
      <c r="AF660" s="843"/>
      <c r="AG660" s="843"/>
      <c r="AH660" s="843"/>
      <c r="AI660" s="843"/>
      <c r="AJ660" s="843"/>
      <c r="AK660" s="843"/>
      <c r="AL660" s="843"/>
    </row>
    <row r="661" spans="1:38" ht="15.75" customHeight="1">
      <c r="A661" s="843"/>
      <c r="B661" s="844"/>
      <c r="C661" s="845"/>
      <c r="D661" s="843"/>
      <c r="E661" s="843"/>
      <c r="F661" s="843"/>
      <c r="G661" s="843"/>
      <c r="H661" s="846"/>
      <c r="I661" s="846"/>
      <c r="J661" s="846"/>
      <c r="K661" s="847"/>
      <c r="L661" s="848"/>
      <c r="M661" s="843"/>
      <c r="N661" s="843"/>
      <c r="O661" s="843"/>
      <c r="P661" s="843"/>
      <c r="Q661" s="843"/>
      <c r="R661" s="843"/>
      <c r="S661" s="843"/>
      <c r="T661" s="843"/>
      <c r="U661" s="843"/>
      <c r="V661" s="843"/>
      <c r="W661" s="843"/>
      <c r="X661" s="843"/>
      <c r="Y661" s="843"/>
      <c r="Z661" s="1060"/>
      <c r="AA661" s="1060"/>
      <c r="AB661" s="843"/>
      <c r="AC661" s="843"/>
      <c r="AD661" s="843"/>
      <c r="AE661" s="843"/>
      <c r="AF661" s="843"/>
      <c r="AG661" s="843"/>
      <c r="AH661" s="843"/>
      <c r="AI661" s="843"/>
      <c r="AJ661" s="843"/>
      <c r="AK661" s="843"/>
      <c r="AL661" s="843"/>
    </row>
    <row r="662" spans="1:38" ht="15.75" customHeight="1">
      <c r="A662" s="843"/>
      <c r="B662" s="844"/>
      <c r="C662" s="845"/>
      <c r="D662" s="843"/>
      <c r="E662" s="843"/>
      <c r="F662" s="843"/>
      <c r="G662" s="843"/>
      <c r="H662" s="846"/>
      <c r="I662" s="846"/>
      <c r="J662" s="846"/>
      <c r="K662" s="847"/>
      <c r="L662" s="848"/>
      <c r="M662" s="843"/>
      <c r="N662" s="843"/>
      <c r="O662" s="843"/>
      <c r="P662" s="843"/>
      <c r="Q662" s="843"/>
      <c r="R662" s="843"/>
      <c r="S662" s="843"/>
      <c r="T662" s="843"/>
      <c r="U662" s="843"/>
      <c r="V662" s="843"/>
      <c r="W662" s="843"/>
      <c r="X662" s="843"/>
      <c r="Y662" s="843"/>
      <c r="Z662" s="1060"/>
      <c r="AA662" s="1060"/>
      <c r="AB662" s="843"/>
      <c r="AC662" s="843"/>
      <c r="AD662" s="843"/>
      <c r="AE662" s="843"/>
      <c r="AF662" s="843"/>
      <c r="AG662" s="843"/>
      <c r="AH662" s="843"/>
      <c r="AI662" s="843"/>
      <c r="AJ662" s="843"/>
      <c r="AK662" s="843"/>
      <c r="AL662" s="843"/>
    </row>
    <row r="663" spans="1:38" ht="15.75" customHeight="1">
      <c r="A663" s="843"/>
      <c r="B663" s="844"/>
      <c r="C663" s="845"/>
      <c r="D663" s="843"/>
      <c r="E663" s="843"/>
      <c r="F663" s="843"/>
      <c r="G663" s="843"/>
      <c r="H663" s="846"/>
      <c r="I663" s="846"/>
      <c r="J663" s="846"/>
      <c r="K663" s="847"/>
      <c r="L663" s="848"/>
      <c r="M663" s="843"/>
      <c r="N663" s="843"/>
      <c r="O663" s="843"/>
      <c r="P663" s="843"/>
      <c r="Q663" s="843"/>
      <c r="R663" s="843"/>
      <c r="S663" s="843"/>
      <c r="T663" s="843"/>
      <c r="U663" s="843"/>
      <c r="V663" s="843"/>
      <c r="W663" s="843"/>
      <c r="X663" s="843"/>
      <c r="Y663" s="843"/>
      <c r="Z663" s="1060"/>
      <c r="AA663" s="1060"/>
      <c r="AB663" s="843"/>
      <c r="AC663" s="843"/>
      <c r="AD663" s="843"/>
      <c r="AE663" s="843"/>
      <c r="AF663" s="843"/>
      <c r="AG663" s="843"/>
      <c r="AH663" s="843"/>
      <c r="AI663" s="843"/>
      <c r="AJ663" s="843"/>
      <c r="AK663" s="843"/>
      <c r="AL663" s="843"/>
    </row>
    <row r="664" spans="1:38" ht="15.75" customHeight="1">
      <c r="A664" s="843"/>
      <c r="B664" s="844"/>
      <c r="C664" s="845"/>
      <c r="D664" s="843"/>
      <c r="E664" s="843"/>
      <c r="F664" s="843"/>
      <c r="G664" s="843"/>
      <c r="H664" s="846"/>
      <c r="I664" s="846"/>
      <c r="J664" s="846"/>
      <c r="K664" s="847"/>
      <c r="L664" s="848"/>
      <c r="M664" s="843"/>
      <c r="N664" s="843"/>
      <c r="O664" s="843"/>
      <c r="P664" s="843"/>
      <c r="Q664" s="843"/>
      <c r="R664" s="843"/>
      <c r="S664" s="843"/>
      <c r="T664" s="843"/>
      <c r="U664" s="843"/>
      <c r="V664" s="843"/>
      <c r="W664" s="843"/>
      <c r="X664" s="843"/>
      <c r="Y664" s="843"/>
      <c r="Z664" s="1060"/>
      <c r="AA664" s="1060"/>
      <c r="AB664" s="843"/>
      <c r="AC664" s="843"/>
      <c r="AD664" s="843"/>
      <c r="AE664" s="843"/>
      <c r="AF664" s="843"/>
      <c r="AG664" s="843"/>
      <c r="AH664" s="843"/>
      <c r="AI664" s="843"/>
      <c r="AJ664" s="843"/>
      <c r="AK664" s="843"/>
      <c r="AL664" s="843"/>
    </row>
    <row r="665" spans="1:38" ht="15.75" customHeight="1">
      <c r="A665" s="843"/>
      <c r="B665" s="844"/>
      <c r="C665" s="845"/>
      <c r="D665" s="843"/>
      <c r="E665" s="843"/>
      <c r="F665" s="843"/>
      <c r="G665" s="843"/>
      <c r="H665" s="846"/>
      <c r="I665" s="846"/>
      <c r="J665" s="846"/>
      <c r="K665" s="847"/>
      <c r="L665" s="848"/>
      <c r="M665" s="843"/>
      <c r="N665" s="843"/>
      <c r="O665" s="843"/>
      <c r="P665" s="843"/>
      <c r="Q665" s="843"/>
      <c r="R665" s="843"/>
      <c r="S665" s="843"/>
      <c r="T665" s="843"/>
      <c r="U665" s="843"/>
      <c r="V665" s="843"/>
      <c r="W665" s="843"/>
      <c r="X665" s="843"/>
      <c r="Y665" s="843"/>
      <c r="Z665" s="1060"/>
      <c r="AA665" s="1060"/>
      <c r="AB665" s="843"/>
      <c r="AC665" s="843"/>
      <c r="AD665" s="843"/>
      <c r="AE665" s="843"/>
      <c r="AF665" s="843"/>
      <c r="AG665" s="843"/>
      <c r="AH665" s="843"/>
      <c r="AI665" s="843"/>
      <c r="AJ665" s="843"/>
      <c r="AK665" s="843"/>
      <c r="AL665" s="843"/>
    </row>
    <row r="666" spans="1:38" ht="15.75" customHeight="1">
      <c r="A666" s="843"/>
      <c r="B666" s="844"/>
      <c r="C666" s="845"/>
      <c r="D666" s="843"/>
      <c r="E666" s="843"/>
      <c r="F666" s="843"/>
      <c r="G666" s="843"/>
      <c r="H666" s="846"/>
      <c r="I666" s="846"/>
      <c r="J666" s="846"/>
      <c r="K666" s="847"/>
      <c r="L666" s="848"/>
      <c r="M666" s="843"/>
      <c r="N666" s="843"/>
      <c r="O666" s="843"/>
      <c r="P666" s="843"/>
      <c r="Q666" s="843"/>
      <c r="R666" s="843"/>
      <c r="S666" s="843"/>
      <c r="T666" s="843"/>
      <c r="U666" s="843"/>
      <c r="V666" s="843"/>
      <c r="W666" s="843"/>
      <c r="X666" s="843"/>
      <c r="Y666" s="843"/>
      <c r="Z666" s="1060"/>
      <c r="AA666" s="1060"/>
      <c r="AB666" s="843"/>
      <c r="AC666" s="843"/>
      <c r="AD666" s="843"/>
      <c r="AE666" s="843"/>
      <c r="AF666" s="843"/>
      <c r="AG666" s="843"/>
      <c r="AH666" s="843"/>
      <c r="AI666" s="843"/>
      <c r="AJ666" s="843"/>
      <c r="AK666" s="843"/>
      <c r="AL666" s="843"/>
    </row>
    <row r="667" spans="1:38" ht="15.75" customHeight="1">
      <c r="A667" s="843"/>
      <c r="B667" s="844"/>
      <c r="C667" s="845"/>
      <c r="D667" s="843"/>
      <c r="E667" s="843"/>
      <c r="F667" s="843"/>
      <c r="G667" s="843"/>
      <c r="H667" s="846"/>
      <c r="I667" s="846"/>
      <c r="J667" s="846"/>
      <c r="K667" s="847"/>
      <c r="L667" s="848"/>
      <c r="M667" s="843"/>
      <c r="N667" s="843"/>
      <c r="O667" s="843"/>
      <c r="P667" s="843"/>
      <c r="Q667" s="843"/>
      <c r="R667" s="843"/>
      <c r="S667" s="843"/>
      <c r="T667" s="843"/>
      <c r="U667" s="843"/>
      <c r="V667" s="843"/>
      <c r="W667" s="843"/>
      <c r="X667" s="843"/>
      <c r="Y667" s="843"/>
      <c r="Z667" s="1060"/>
      <c r="AA667" s="1060"/>
      <c r="AB667" s="843"/>
      <c r="AC667" s="843"/>
      <c r="AD667" s="843"/>
      <c r="AE667" s="843"/>
      <c r="AF667" s="843"/>
      <c r="AG667" s="843"/>
      <c r="AH667" s="843"/>
      <c r="AI667" s="843"/>
      <c r="AJ667" s="843"/>
      <c r="AK667" s="843"/>
      <c r="AL667" s="843"/>
    </row>
    <row r="668" spans="1:38" ht="15.75" customHeight="1">
      <c r="A668" s="843"/>
      <c r="B668" s="844"/>
      <c r="C668" s="845"/>
      <c r="D668" s="843"/>
      <c r="E668" s="843"/>
      <c r="F668" s="843"/>
      <c r="G668" s="843"/>
      <c r="H668" s="846"/>
      <c r="I668" s="846"/>
      <c r="J668" s="846"/>
      <c r="K668" s="847"/>
      <c r="L668" s="848"/>
      <c r="M668" s="843"/>
      <c r="N668" s="843"/>
      <c r="O668" s="843"/>
      <c r="P668" s="843"/>
      <c r="Q668" s="843"/>
      <c r="R668" s="843"/>
      <c r="S668" s="843"/>
      <c r="T668" s="843"/>
      <c r="U668" s="843"/>
      <c r="V668" s="843"/>
      <c r="W668" s="843"/>
      <c r="X668" s="843"/>
      <c r="Y668" s="843"/>
      <c r="Z668" s="1060"/>
      <c r="AA668" s="1060"/>
      <c r="AB668" s="843"/>
      <c r="AC668" s="843"/>
      <c r="AD668" s="843"/>
      <c r="AE668" s="843"/>
      <c r="AF668" s="843"/>
      <c r="AG668" s="843"/>
      <c r="AH668" s="843"/>
      <c r="AI668" s="843"/>
      <c r="AJ668" s="843"/>
      <c r="AK668" s="843"/>
      <c r="AL668" s="843"/>
    </row>
    <row r="669" spans="1:38" ht="15.75" customHeight="1">
      <c r="A669" s="843"/>
      <c r="B669" s="844"/>
      <c r="C669" s="845"/>
      <c r="D669" s="843"/>
      <c r="E669" s="843"/>
      <c r="F669" s="843"/>
      <c r="G669" s="843"/>
      <c r="H669" s="846"/>
      <c r="I669" s="846"/>
      <c r="J669" s="846"/>
      <c r="K669" s="847"/>
      <c r="L669" s="848"/>
      <c r="M669" s="843"/>
      <c r="N669" s="843"/>
      <c r="O669" s="843"/>
      <c r="P669" s="843"/>
      <c r="Q669" s="843"/>
      <c r="R669" s="843"/>
      <c r="S669" s="843"/>
      <c r="T669" s="843"/>
      <c r="U669" s="843"/>
      <c r="V669" s="843"/>
      <c r="W669" s="843"/>
      <c r="X669" s="843"/>
      <c r="Y669" s="843"/>
      <c r="Z669" s="1060"/>
      <c r="AA669" s="1060"/>
      <c r="AB669" s="843"/>
      <c r="AC669" s="843"/>
      <c r="AD669" s="843"/>
      <c r="AE669" s="843"/>
      <c r="AF669" s="843"/>
      <c r="AG669" s="843"/>
      <c r="AH669" s="843"/>
      <c r="AI669" s="843"/>
      <c r="AJ669" s="843"/>
      <c r="AK669" s="843"/>
      <c r="AL669" s="843"/>
    </row>
    <row r="670" spans="1:38" ht="15.75" customHeight="1">
      <c r="A670" s="843"/>
      <c r="B670" s="844"/>
      <c r="C670" s="845"/>
      <c r="D670" s="843"/>
      <c r="E670" s="843"/>
      <c r="F670" s="843"/>
      <c r="G670" s="843"/>
      <c r="H670" s="846"/>
      <c r="I670" s="846"/>
      <c r="J670" s="846"/>
      <c r="K670" s="847"/>
      <c r="L670" s="848"/>
      <c r="M670" s="843"/>
      <c r="N670" s="843"/>
      <c r="O670" s="843"/>
      <c r="P670" s="843"/>
      <c r="Q670" s="843"/>
      <c r="R670" s="843"/>
      <c r="S670" s="843"/>
      <c r="T670" s="843"/>
      <c r="U670" s="843"/>
      <c r="V670" s="843"/>
      <c r="W670" s="843"/>
      <c r="X670" s="843"/>
      <c r="Y670" s="843"/>
      <c r="Z670" s="1060"/>
      <c r="AA670" s="1060"/>
      <c r="AB670" s="843"/>
      <c r="AC670" s="843"/>
      <c r="AD670" s="843"/>
      <c r="AE670" s="843"/>
      <c r="AF670" s="843"/>
      <c r="AG670" s="843"/>
      <c r="AH670" s="843"/>
      <c r="AI670" s="843"/>
      <c r="AJ670" s="843"/>
      <c r="AK670" s="843"/>
      <c r="AL670" s="843"/>
    </row>
    <row r="671" spans="1:38" ht="15.75" customHeight="1">
      <c r="A671" s="843"/>
      <c r="B671" s="844"/>
      <c r="C671" s="845"/>
      <c r="D671" s="843"/>
      <c r="E671" s="843"/>
      <c r="F671" s="843"/>
      <c r="G671" s="843"/>
      <c r="H671" s="846"/>
      <c r="I671" s="846"/>
      <c r="J671" s="846"/>
      <c r="K671" s="847"/>
      <c r="L671" s="848"/>
      <c r="M671" s="843"/>
      <c r="N671" s="843"/>
      <c r="O671" s="843"/>
      <c r="P671" s="843"/>
      <c r="Q671" s="843"/>
      <c r="R671" s="843"/>
      <c r="S671" s="843"/>
      <c r="T671" s="843"/>
      <c r="U671" s="843"/>
      <c r="V671" s="843"/>
      <c r="W671" s="843"/>
      <c r="X671" s="843"/>
      <c r="Y671" s="843"/>
      <c r="Z671" s="1060"/>
      <c r="AA671" s="1060"/>
      <c r="AB671" s="843"/>
      <c r="AC671" s="843"/>
      <c r="AD671" s="843"/>
      <c r="AE671" s="843"/>
      <c r="AF671" s="843"/>
      <c r="AG671" s="843"/>
      <c r="AH671" s="843"/>
      <c r="AI671" s="843"/>
      <c r="AJ671" s="843"/>
      <c r="AK671" s="843"/>
      <c r="AL671" s="843"/>
    </row>
    <row r="672" spans="1:38" ht="15.75" customHeight="1">
      <c r="A672" s="843"/>
      <c r="B672" s="844"/>
      <c r="C672" s="845"/>
      <c r="D672" s="843"/>
      <c r="E672" s="843"/>
      <c r="F672" s="843"/>
      <c r="G672" s="843"/>
      <c r="H672" s="846"/>
      <c r="I672" s="846"/>
      <c r="J672" s="846"/>
      <c r="K672" s="847"/>
      <c r="L672" s="848"/>
      <c r="M672" s="843"/>
      <c r="N672" s="843"/>
      <c r="O672" s="843"/>
      <c r="P672" s="843"/>
      <c r="Q672" s="843"/>
      <c r="R672" s="843"/>
      <c r="S672" s="843"/>
      <c r="T672" s="843"/>
      <c r="U672" s="843"/>
      <c r="V672" s="843"/>
      <c r="W672" s="843"/>
      <c r="X672" s="843"/>
      <c r="Y672" s="843"/>
      <c r="Z672" s="1060"/>
      <c r="AA672" s="1060"/>
      <c r="AB672" s="843"/>
      <c r="AC672" s="843"/>
      <c r="AD672" s="843"/>
      <c r="AE672" s="843"/>
      <c r="AF672" s="843"/>
      <c r="AG672" s="843"/>
      <c r="AH672" s="843"/>
      <c r="AI672" s="843"/>
      <c r="AJ672" s="843"/>
      <c r="AK672" s="843"/>
      <c r="AL672" s="843"/>
    </row>
    <row r="673" spans="1:38" ht="15.75" customHeight="1">
      <c r="A673" s="843"/>
      <c r="B673" s="844"/>
      <c r="C673" s="845"/>
      <c r="D673" s="843"/>
      <c r="E673" s="843"/>
      <c r="F673" s="843"/>
      <c r="G673" s="843"/>
      <c r="H673" s="846"/>
      <c r="I673" s="846"/>
      <c r="J673" s="846"/>
      <c r="K673" s="847"/>
      <c r="L673" s="848"/>
      <c r="M673" s="843"/>
      <c r="N673" s="843"/>
      <c r="O673" s="843"/>
      <c r="P673" s="843"/>
      <c r="Q673" s="843"/>
      <c r="R673" s="843"/>
      <c r="S673" s="843"/>
      <c r="T673" s="843"/>
      <c r="U673" s="843"/>
      <c r="V673" s="843"/>
      <c r="W673" s="843"/>
      <c r="X673" s="843"/>
      <c r="Y673" s="843"/>
      <c r="Z673" s="1060"/>
      <c r="AA673" s="1060"/>
      <c r="AB673" s="843"/>
      <c r="AC673" s="843"/>
      <c r="AD673" s="843"/>
      <c r="AE673" s="843"/>
      <c r="AF673" s="843"/>
      <c r="AG673" s="843"/>
      <c r="AH673" s="843"/>
      <c r="AI673" s="843"/>
      <c r="AJ673" s="843"/>
      <c r="AK673" s="843"/>
      <c r="AL673" s="843"/>
    </row>
    <row r="674" spans="1:38" ht="15.75" customHeight="1">
      <c r="A674" s="843"/>
      <c r="B674" s="844"/>
      <c r="C674" s="845"/>
      <c r="D674" s="843"/>
      <c r="E674" s="843"/>
      <c r="F674" s="843"/>
      <c r="G674" s="843"/>
      <c r="H674" s="846"/>
      <c r="I674" s="846"/>
      <c r="J674" s="846"/>
      <c r="K674" s="847"/>
      <c r="L674" s="848"/>
      <c r="M674" s="843"/>
      <c r="N674" s="843"/>
      <c r="O674" s="843"/>
      <c r="P674" s="843"/>
      <c r="Q674" s="843"/>
      <c r="R674" s="843"/>
      <c r="S674" s="843"/>
      <c r="T674" s="843"/>
      <c r="U674" s="843"/>
      <c r="V674" s="843"/>
      <c r="W674" s="843"/>
      <c r="X674" s="843"/>
      <c r="Y674" s="843"/>
      <c r="Z674" s="1060"/>
      <c r="AA674" s="1060"/>
      <c r="AB674" s="843"/>
      <c r="AC674" s="843"/>
      <c r="AD674" s="843"/>
      <c r="AE674" s="843"/>
      <c r="AF674" s="843"/>
      <c r="AG674" s="843"/>
      <c r="AH674" s="843"/>
      <c r="AI674" s="843"/>
      <c r="AJ674" s="843"/>
      <c r="AK674" s="843"/>
      <c r="AL674" s="843"/>
    </row>
    <row r="675" spans="1:38" ht="15.75" customHeight="1">
      <c r="A675" s="843"/>
      <c r="B675" s="844"/>
      <c r="C675" s="845"/>
      <c r="D675" s="843"/>
      <c r="E675" s="843"/>
      <c r="F675" s="843"/>
      <c r="G675" s="843"/>
      <c r="H675" s="846"/>
      <c r="I675" s="846"/>
      <c r="J675" s="846"/>
      <c r="K675" s="847"/>
      <c r="L675" s="848"/>
      <c r="M675" s="843"/>
      <c r="N675" s="843"/>
      <c r="O675" s="843"/>
      <c r="P675" s="843"/>
      <c r="Q675" s="843"/>
      <c r="R675" s="843"/>
      <c r="S675" s="843"/>
      <c r="T675" s="843"/>
      <c r="U675" s="843"/>
      <c r="V675" s="843"/>
      <c r="W675" s="843"/>
      <c r="X675" s="843"/>
      <c r="Y675" s="843"/>
      <c r="Z675" s="1060"/>
      <c r="AA675" s="1060"/>
      <c r="AB675" s="843"/>
      <c r="AC675" s="843"/>
      <c r="AD675" s="843"/>
      <c r="AE675" s="843"/>
      <c r="AF675" s="843"/>
      <c r="AG675" s="843"/>
      <c r="AH675" s="843"/>
      <c r="AI675" s="843"/>
      <c r="AJ675" s="843"/>
      <c r="AK675" s="843"/>
      <c r="AL675" s="843"/>
    </row>
    <row r="676" spans="1:38" ht="15.75" customHeight="1">
      <c r="A676" s="843"/>
      <c r="B676" s="844"/>
      <c r="C676" s="845"/>
      <c r="D676" s="843"/>
      <c r="E676" s="843"/>
      <c r="F676" s="843"/>
      <c r="G676" s="843"/>
      <c r="H676" s="846"/>
      <c r="I676" s="846"/>
      <c r="J676" s="846"/>
      <c r="K676" s="847"/>
      <c r="L676" s="848"/>
      <c r="M676" s="843"/>
      <c r="N676" s="843"/>
      <c r="O676" s="843"/>
      <c r="P676" s="843"/>
      <c r="Q676" s="843"/>
      <c r="R676" s="843"/>
      <c r="S676" s="843"/>
      <c r="T676" s="843"/>
      <c r="U676" s="843"/>
      <c r="V676" s="843"/>
      <c r="W676" s="843"/>
      <c r="X676" s="843"/>
      <c r="Y676" s="843"/>
      <c r="Z676" s="1060"/>
      <c r="AA676" s="1060"/>
      <c r="AB676" s="843"/>
      <c r="AC676" s="843"/>
      <c r="AD676" s="843"/>
      <c r="AE676" s="843"/>
      <c r="AF676" s="843"/>
      <c r="AG676" s="843"/>
      <c r="AH676" s="843"/>
      <c r="AI676" s="843"/>
      <c r="AJ676" s="843"/>
      <c r="AK676" s="843"/>
      <c r="AL676" s="843"/>
    </row>
    <row r="677" spans="1:38" ht="15.75" customHeight="1">
      <c r="A677" s="843"/>
      <c r="B677" s="844"/>
      <c r="C677" s="845"/>
      <c r="D677" s="843"/>
      <c r="E677" s="843"/>
      <c r="F677" s="843"/>
      <c r="G677" s="843"/>
      <c r="H677" s="846"/>
      <c r="I677" s="846"/>
      <c r="J677" s="846"/>
      <c r="K677" s="847"/>
      <c r="L677" s="848"/>
      <c r="M677" s="843"/>
      <c r="N677" s="843"/>
      <c r="O677" s="843"/>
      <c r="P677" s="843"/>
      <c r="Q677" s="843"/>
      <c r="R677" s="843"/>
      <c r="S677" s="843"/>
      <c r="T677" s="843"/>
      <c r="U677" s="843"/>
      <c r="V677" s="843"/>
      <c r="W677" s="843"/>
      <c r="X677" s="843"/>
      <c r="Y677" s="843"/>
      <c r="Z677" s="1060"/>
      <c r="AA677" s="1060"/>
      <c r="AB677" s="843"/>
      <c r="AC677" s="843"/>
      <c r="AD677" s="843"/>
      <c r="AE677" s="843"/>
      <c r="AF677" s="843"/>
      <c r="AG677" s="843"/>
      <c r="AH677" s="843"/>
      <c r="AI677" s="843"/>
      <c r="AJ677" s="843"/>
      <c r="AK677" s="843"/>
      <c r="AL677" s="843"/>
    </row>
    <row r="678" spans="1:38" ht="15.75" customHeight="1">
      <c r="A678" s="843"/>
      <c r="B678" s="844"/>
      <c r="C678" s="845"/>
      <c r="D678" s="843"/>
      <c r="E678" s="843"/>
      <c r="F678" s="843"/>
      <c r="G678" s="843"/>
      <c r="H678" s="846"/>
      <c r="I678" s="846"/>
      <c r="J678" s="846"/>
      <c r="K678" s="847"/>
      <c r="L678" s="848"/>
      <c r="M678" s="843"/>
      <c r="N678" s="843"/>
      <c r="O678" s="843"/>
      <c r="P678" s="843"/>
      <c r="Q678" s="843"/>
      <c r="R678" s="843"/>
      <c r="S678" s="843"/>
      <c r="T678" s="843"/>
      <c r="U678" s="843"/>
      <c r="V678" s="843"/>
      <c r="W678" s="843"/>
      <c r="X678" s="843"/>
      <c r="Y678" s="843"/>
      <c r="Z678" s="1060"/>
      <c r="AA678" s="1060"/>
      <c r="AB678" s="843"/>
      <c r="AC678" s="843"/>
      <c r="AD678" s="843"/>
      <c r="AE678" s="843"/>
      <c r="AF678" s="843"/>
      <c r="AG678" s="843"/>
      <c r="AH678" s="843"/>
      <c r="AI678" s="843"/>
      <c r="AJ678" s="843"/>
      <c r="AK678" s="843"/>
      <c r="AL678" s="843"/>
    </row>
    <row r="679" spans="1:38" ht="15.75" customHeight="1">
      <c r="A679" s="843"/>
      <c r="B679" s="844"/>
      <c r="C679" s="845"/>
      <c r="D679" s="843"/>
      <c r="E679" s="843"/>
      <c r="F679" s="843"/>
      <c r="G679" s="843"/>
      <c r="H679" s="846"/>
      <c r="I679" s="846"/>
      <c r="J679" s="846"/>
      <c r="K679" s="847"/>
      <c r="L679" s="848"/>
      <c r="M679" s="843"/>
      <c r="N679" s="843"/>
      <c r="O679" s="843"/>
      <c r="P679" s="843"/>
      <c r="Q679" s="843"/>
      <c r="R679" s="843"/>
      <c r="S679" s="843"/>
      <c r="T679" s="843"/>
      <c r="U679" s="843"/>
      <c r="V679" s="843"/>
      <c r="W679" s="843"/>
      <c r="X679" s="843"/>
      <c r="Y679" s="843"/>
      <c r="Z679" s="1060"/>
      <c r="AA679" s="1060"/>
      <c r="AB679" s="843"/>
      <c r="AC679" s="843"/>
      <c r="AD679" s="843"/>
      <c r="AE679" s="843"/>
      <c r="AF679" s="843"/>
      <c r="AG679" s="843"/>
      <c r="AH679" s="843"/>
      <c r="AI679" s="843"/>
      <c r="AJ679" s="843"/>
      <c r="AK679" s="843"/>
      <c r="AL679" s="843"/>
    </row>
    <row r="680" spans="1:38" ht="15.75" customHeight="1">
      <c r="A680" s="843"/>
      <c r="B680" s="844"/>
      <c r="C680" s="845"/>
      <c r="D680" s="843"/>
      <c r="E680" s="843"/>
      <c r="F680" s="843"/>
      <c r="G680" s="843"/>
      <c r="H680" s="846"/>
      <c r="I680" s="846"/>
      <c r="J680" s="846"/>
      <c r="K680" s="847"/>
      <c r="L680" s="848"/>
      <c r="M680" s="843"/>
      <c r="N680" s="843"/>
      <c r="O680" s="843"/>
      <c r="P680" s="843"/>
      <c r="Q680" s="843"/>
      <c r="R680" s="843"/>
      <c r="S680" s="843"/>
      <c r="T680" s="843"/>
      <c r="U680" s="843"/>
      <c r="V680" s="843"/>
      <c r="W680" s="843"/>
      <c r="X680" s="843"/>
      <c r="Y680" s="843"/>
      <c r="Z680" s="1060"/>
      <c r="AA680" s="1060"/>
      <c r="AB680" s="843"/>
      <c r="AC680" s="843"/>
      <c r="AD680" s="843"/>
      <c r="AE680" s="843"/>
      <c r="AF680" s="843"/>
      <c r="AG680" s="843"/>
      <c r="AH680" s="843"/>
      <c r="AI680" s="843"/>
      <c r="AJ680" s="843"/>
      <c r="AK680" s="843"/>
      <c r="AL680" s="843"/>
    </row>
    <row r="681" spans="1:38" ht="15.75" customHeight="1">
      <c r="A681" s="843"/>
      <c r="B681" s="844"/>
      <c r="C681" s="845"/>
      <c r="D681" s="843"/>
      <c r="E681" s="843"/>
      <c r="F681" s="843"/>
      <c r="G681" s="843"/>
      <c r="H681" s="846"/>
      <c r="I681" s="846"/>
      <c r="J681" s="846"/>
      <c r="K681" s="847"/>
      <c r="L681" s="848"/>
      <c r="M681" s="843"/>
      <c r="N681" s="843"/>
      <c r="O681" s="843"/>
      <c r="P681" s="843"/>
      <c r="Q681" s="843"/>
      <c r="R681" s="843"/>
      <c r="S681" s="843"/>
      <c r="T681" s="843"/>
      <c r="U681" s="843"/>
      <c r="V681" s="843"/>
      <c r="W681" s="843"/>
      <c r="X681" s="843"/>
      <c r="Y681" s="843"/>
      <c r="Z681" s="1060"/>
      <c r="AA681" s="1060"/>
      <c r="AB681" s="843"/>
      <c r="AC681" s="843"/>
      <c r="AD681" s="843"/>
      <c r="AE681" s="843"/>
      <c r="AF681" s="843"/>
      <c r="AG681" s="843"/>
      <c r="AH681" s="843"/>
      <c r="AI681" s="843"/>
      <c r="AJ681" s="843"/>
      <c r="AK681" s="843"/>
      <c r="AL681" s="843"/>
    </row>
    <row r="682" spans="1:38" ht="15.75" customHeight="1">
      <c r="A682" s="843"/>
      <c r="B682" s="844"/>
      <c r="C682" s="845"/>
      <c r="D682" s="843"/>
      <c r="E682" s="843"/>
      <c r="F682" s="843"/>
      <c r="G682" s="843"/>
      <c r="H682" s="846"/>
      <c r="I682" s="846"/>
      <c r="J682" s="846"/>
      <c r="K682" s="847"/>
      <c r="L682" s="848"/>
      <c r="M682" s="843"/>
      <c r="N682" s="843"/>
      <c r="O682" s="843"/>
      <c r="P682" s="843"/>
      <c r="Q682" s="843"/>
      <c r="R682" s="843"/>
      <c r="S682" s="843"/>
      <c r="T682" s="843"/>
      <c r="U682" s="843"/>
      <c r="V682" s="843"/>
      <c r="W682" s="843"/>
      <c r="X682" s="843"/>
      <c r="Y682" s="843"/>
      <c r="Z682" s="1060"/>
      <c r="AA682" s="1060"/>
      <c r="AB682" s="843"/>
      <c r="AC682" s="843"/>
      <c r="AD682" s="843"/>
      <c r="AE682" s="843"/>
      <c r="AF682" s="843"/>
      <c r="AG682" s="843"/>
      <c r="AH682" s="843"/>
      <c r="AI682" s="843"/>
      <c r="AJ682" s="843"/>
      <c r="AK682" s="843"/>
      <c r="AL682" s="843"/>
    </row>
    <row r="683" spans="1:38" ht="15.75" customHeight="1">
      <c r="A683" s="843"/>
      <c r="B683" s="844"/>
      <c r="C683" s="845"/>
      <c r="D683" s="843"/>
      <c r="E683" s="843"/>
      <c r="F683" s="843"/>
      <c r="G683" s="843"/>
      <c r="H683" s="846"/>
      <c r="I683" s="846"/>
      <c r="J683" s="846"/>
      <c r="K683" s="847"/>
      <c r="L683" s="848"/>
      <c r="M683" s="843"/>
      <c r="N683" s="843"/>
      <c r="O683" s="843"/>
      <c r="P683" s="843"/>
      <c r="Q683" s="843"/>
      <c r="R683" s="843"/>
      <c r="S683" s="843"/>
      <c r="T683" s="843"/>
      <c r="U683" s="843"/>
      <c r="V683" s="843"/>
      <c r="W683" s="843"/>
      <c r="X683" s="843"/>
      <c r="Y683" s="843"/>
      <c r="Z683" s="1060"/>
      <c r="AA683" s="1060"/>
      <c r="AB683" s="843"/>
      <c r="AC683" s="843"/>
      <c r="AD683" s="843"/>
      <c r="AE683" s="843"/>
      <c r="AF683" s="843"/>
      <c r="AG683" s="843"/>
      <c r="AH683" s="843"/>
      <c r="AI683" s="843"/>
      <c r="AJ683" s="843"/>
      <c r="AK683" s="843"/>
      <c r="AL683" s="843"/>
    </row>
    <row r="684" spans="1:38" ht="15.75" customHeight="1">
      <c r="A684" s="843"/>
      <c r="B684" s="844"/>
      <c r="C684" s="845"/>
      <c r="D684" s="843"/>
      <c r="E684" s="843"/>
      <c r="F684" s="843"/>
      <c r="G684" s="843"/>
      <c r="H684" s="846"/>
      <c r="I684" s="846"/>
      <c r="J684" s="846"/>
      <c r="K684" s="847"/>
      <c r="L684" s="848"/>
      <c r="M684" s="843"/>
      <c r="N684" s="843"/>
      <c r="O684" s="843"/>
      <c r="P684" s="843"/>
      <c r="Q684" s="843"/>
      <c r="R684" s="843"/>
      <c r="S684" s="843"/>
      <c r="T684" s="843"/>
      <c r="U684" s="843"/>
      <c r="V684" s="843"/>
      <c r="W684" s="843"/>
      <c r="X684" s="843"/>
      <c r="Y684" s="843"/>
      <c r="Z684" s="1060"/>
      <c r="AA684" s="1060"/>
      <c r="AB684" s="843"/>
      <c r="AC684" s="843"/>
      <c r="AD684" s="843"/>
      <c r="AE684" s="843"/>
      <c r="AF684" s="843"/>
      <c r="AG684" s="843"/>
      <c r="AH684" s="843"/>
      <c r="AI684" s="843"/>
      <c r="AJ684" s="843"/>
      <c r="AK684" s="843"/>
      <c r="AL684" s="843"/>
    </row>
    <row r="685" spans="1:38" ht="15.75" customHeight="1">
      <c r="A685" s="843"/>
      <c r="B685" s="844"/>
      <c r="C685" s="845"/>
      <c r="D685" s="843"/>
      <c r="E685" s="843"/>
      <c r="F685" s="843"/>
      <c r="G685" s="843"/>
      <c r="H685" s="846"/>
      <c r="I685" s="846"/>
      <c r="J685" s="846"/>
      <c r="K685" s="847"/>
      <c r="L685" s="848"/>
      <c r="M685" s="843"/>
      <c r="N685" s="843"/>
      <c r="O685" s="843"/>
      <c r="P685" s="843"/>
      <c r="Q685" s="843"/>
      <c r="R685" s="843"/>
      <c r="S685" s="843"/>
      <c r="T685" s="843"/>
      <c r="U685" s="843"/>
      <c r="V685" s="843"/>
      <c r="W685" s="843"/>
      <c r="X685" s="843"/>
      <c r="Y685" s="843"/>
      <c r="Z685" s="1060"/>
      <c r="AA685" s="1060"/>
      <c r="AB685" s="843"/>
      <c r="AC685" s="843"/>
      <c r="AD685" s="843"/>
      <c r="AE685" s="843"/>
      <c r="AF685" s="843"/>
      <c r="AG685" s="843"/>
      <c r="AH685" s="843"/>
      <c r="AI685" s="843"/>
      <c r="AJ685" s="843"/>
      <c r="AK685" s="843"/>
      <c r="AL685" s="843"/>
    </row>
    <row r="686" spans="1:38" ht="15.75" customHeight="1">
      <c r="A686" s="843"/>
      <c r="B686" s="844"/>
      <c r="C686" s="845"/>
      <c r="D686" s="843"/>
      <c r="E686" s="843"/>
      <c r="F686" s="843"/>
      <c r="G686" s="843"/>
      <c r="H686" s="846"/>
      <c r="I686" s="846"/>
      <c r="J686" s="846"/>
      <c r="K686" s="847"/>
      <c r="L686" s="848"/>
      <c r="M686" s="843"/>
      <c r="N686" s="843"/>
      <c r="O686" s="843"/>
      <c r="P686" s="843"/>
      <c r="Q686" s="843"/>
      <c r="R686" s="843"/>
      <c r="S686" s="843"/>
      <c r="T686" s="843"/>
      <c r="U686" s="843"/>
      <c r="V686" s="843"/>
      <c r="W686" s="843"/>
      <c r="X686" s="843"/>
      <c r="Y686" s="843"/>
      <c r="Z686" s="1060"/>
      <c r="AA686" s="1060"/>
      <c r="AB686" s="843"/>
      <c r="AC686" s="843"/>
      <c r="AD686" s="843"/>
      <c r="AE686" s="843"/>
      <c r="AF686" s="843"/>
      <c r="AG686" s="843"/>
      <c r="AH686" s="843"/>
      <c r="AI686" s="843"/>
      <c r="AJ686" s="843"/>
      <c r="AK686" s="843"/>
      <c r="AL686" s="843"/>
    </row>
    <row r="687" spans="1:38" ht="15.75" customHeight="1">
      <c r="A687" s="843"/>
      <c r="B687" s="844"/>
      <c r="C687" s="845"/>
      <c r="D687" s="843"/>
      <c r="E687" s="843"/>
      <c r="F687" s="843"/>
      <c r="G687" s="843"/>
      <c r="H687" s="846"/>
      <c r="I687" s="846"/>
      <c r="J687" s="846"/>
      <c r="K687" s="847"/>
      <c r="L687" s="848"/>
      <c r="M687" s="843"/>
      <c r="N687" s="843"/>
      <c r="O687" s="843"/>
      <c r="P687" s="843"/>
      <c r="Q687" s="843"/>
      <c r="R687" s="843"/>
      <c r="S687" s="843"/>
      <c r="T687" s="843"/>
      <c r="U687" s="843"/>
      <c r="V687" s="843"/>
      <c r="W687" s="843"/>
      <c r="X687" s="843"/>
      <c r="Y687" s="843"/>
      <c r="Z687" s="1060"/>
      <c r="AA687" s="1060"/>
      <c r="AB687" s="843"/>
      <c r="AC687" s="843"/>
      <c r="AD687" s="843"/>
      <c r="AE687" s="843"/>
      <c r="AF687" s="843"/>
      <c r="AG687" s="843"/>
      <c r="AH687" s="843"/>
      <c r="AI687" s="843"/>
      <c r="AJ687" s="843"/>
      <c r="AK687" s="843"/>
      <c r="AL687" s="843"/>
    </row>
    <row r="688" spans="1:38" ht="15.75" customHeight="1">
      <c r="A688" s="843"/>
      <c r="B688" s="844"/>
      <c r="C688" s="845"/>
      <c r="D688" s="843"/>
      <c r="E688" s="843"/>
      <c r="F688" s="843"/>
      <c r="G688" s="843"/>
      <c r="H688" s="846"/>
      <c r="I688" s="846"/>
      <c r="J688" s="846"/>
      <c r="K688" s="847"/>
      <c r="L688" s="848"/>
      <c r="M688" s="843"/>
      <c r="N688" s="843"/>
      <c r="O688" s="843"/>
      <c r="P688" s="843"/>
      <c r="Q688" s="843"/>
      <c r="R688" s="843"/>
      <c r="S688" s="843"/>
      <c r="T688" s="843"/>
      <c r="U688" s="843"/>
      <c r="V688" s="843"/>
      <c r="W688" s="843"/>
      <c r="X688" s="843"/>
      <c r="Y688" s="843"/>
      <c r="Z688" s="1060"/>
      <c r="AA688" s="1060"/>
      <c r="AB688" s="843"/>
      <c r="AC688" s="843"/>
      <c r="AD688" s="843"/>
      <c r="AE688" s="843"/>
      <c r="AF688" s="843"/>
      <c r="AG688" s="843"/>
      <c r="AH688" s="843"/>
      <c r="AI688" s="843"/>
      <c r="AJ688" s="843"/>
      <c r="AK688" s="843"/>
      <c r="AL688" s="843"/>
    </row>
    <row r="689" spans="1:38" ht="15.75" customHeight="1">
      <c r="A689" s="843"/>
      <c r="B689" s="844"/>
      <c r="C689" s="845"/>
      <c r="D689" s="843"/>
      <c r="E689" s="843"/>
      <c r="F689" s="843"/>
      <c r="G689" s="843"/>
      <c r="H689" s="846"/>
      <c r="I689" s="846"/>
      <c r="J689" s="846"/>
      <c r="K689" s="847"/>
      <c r="L689" s="848"/>
      <c r="M689" s="843"/>
      <c r="N689" s="843"/>
      <c r="O689" s="843"/>
      <c r="P689" s="843"/>
      <c r="Q689" s="843"/>
      <c r="R689" s="843"/>
      <c r="S689" s="843"/>
      <c r="T689" s="843"/>
      <c r="U689" s="843"/>
      <c r="V689" s="843"/>
      <c r="W689" s="843"/>
      <c r="X689" s="843"/>
      <c r="Y689" s="843"/>
      <c r="Z689" s="1060"/>
      <c r="AA689" s="1060"/>
      <c r="AB689" s="843"/>
      <c r="AC689" s="843"/>
      <c r="AD689" s="843"/>
      <c r="AE689" s="843"/>
      <c r="AF689" s="843"/>
      <c r="AG689" s="843"/>
      <c r="AH689" s="843"/>
      <c r="AI689" s="843"/>
      <c r="AJ689" s="843"/>
      <c r="AK689" s="843"/>
      <c r="AL689" s="843"/>
    </row>
    <row r="690" spans="1:38" ht="15.75" customHeight="1">
      <c r="A690" s="843"/>
      <c r="B690" s="844"/>
      <c r="C690" s="845"/>
      <c r="D690" s="843"/>
      <c r="E690" s="843"/>
      <c r="F690" s="843"/>
      <c r="G690" s="843"/>
      <c r="H690" s="846"/>
      <c r="I690" s="846"/>
      <c r="J690" s="846"/>
      <c r="K690" s="847"/>
      <c r="L690" s="848"/>
      <c r="M690" s="843"/>
      <c r="N690" s="843"/>
      <c r="O690" s="843"/>
      <c r="P690" s="843"/>
      <c r="Q690" s="843"/>
      <c r="R690" s="843"/>
      <c r="S690" s="843"/>
      <c r="T690" s="843"/>
      <c r="U690" s="843"/>
      <c r="V690" s="843"/>
      <c r="W690" s="843"/>
      <c r="X690" s="843"/>
      <c r="Y690" s="843"/>
      <c r="Z690" s="1060"/>
      <c r="AA690" s="1060"/>
      <c r="AB690" s="843"/>
      <c r="AC690" s="843"/>
      <c r="AD690" s="843"/>
      <c r="AE690" s="843"/>
      <c r="AF690" s="843"/>
      <c r="AG690" s="843"/>
      <c r="AH690" s="843"/>
      <c r="AI690" s="843"/>
      <c r="AJ690" s="843"/>
      <c r="AK690" s="843"/>
      <c r="AL690" s="843"/>
    </row>
    <row r="691" spans="1:38" ht="15.75" customHeight="1">
      <c r="A691" s="843"/>
      <c r="B691" s="844"/>
      <c r="C691" s="845"/>
      <c r="D691" s="843"/>
      <c r="E691" s="843"/>
      <c r="F691" s="843"/>
      <c r="G691" s="843"/>
      <c r="H691" s="846"/>
      <c r="I691" s="846"/>
      <c r="J691" s="846"/>
      <c r="K691" s="847"/>
      <c r="L691" s="848"/>
      <c r="M691" s="843"/>
      <c r="N691" s="843"/>
      <c r="O691" s="843"/>
      <c r="P691" s="843"/>
      <c r="Q691" s="843"/>
      <c r="R691" s="843"/>
      <c r="S691" s="843"/>
      <c r="T691" s="843"/>
      <c r="U691" s="843"/>
      <c r="V691" s="843"/>
      <c r="W691" s="843"/>
      <c r="X691" s="843"/>
      <c r="Y691" s="843"/>
      <c r="Z691" s="1060"/>
      <c r="AA691" s="1060"/>
      <c r="AB691" s="843"/>
      <c r="AC691" s="843"/>
      <c r="AD691" s="843"/>
      <c r="AE691" s="843"/>
      <c r="AF691" s="843"/>
      <c r="AG691" s="843"/>
      <c r="AH691" s="843"/>
      <c r="AI691" s="843"/>
      <c r="AJ691" s="843"/>
      <c r="AK691" s="843"/>
      <c r="AL691" s="843"/>
    </row>
    <row r="692" spans="1:38" ht="15.75" customHeight="1">
      <c r="A692" s="843"/>
      <c r="B692" s="844"/>
      <c r="C692" s="845"/>
      <c r="D692" s="843"/>
      <c r="E692" s="843"/>
      <c r="F692" s="843"/>
      <c r="G692" s="843"/>
      <c r="H692" s="846"/>
      <c r="I692" s="846"/>
      <c r="J692" s="846"/>
      <c r="K692" s="847"/>
      <c r="L692" s="848"/>
      <c r="M692" s="843"/>
      <c r="N692" s="843"/>
      <c r="O692" s="843"/>
      <c r="P692" s="843"/>
      <c r="Q692" s="843"/>
      <c r="R692" s="843"/>
      <c r="S692" s="843"/>
      <c r="T692" s="843"/>
      <c r="U692" s="843"/>
      <c r="V692" s="843"/>
      <c r="W692" s="843"/>
      <c r="X692" s="843"/>
      <c r="Y692" s="843"/>
      <c r="Z692" s="1060"/>
      <c r="AA692" s="1060"/>
      <c r="AB692" s="843"/>
      <c r="AC692" s="843"/>
      <c r="AD692" s="843"/>
      <c r="AE692" s="843"/>
      <c r="AF692" s="843"/>
      <c r="AG692" s="843"/>
      <c r="AH692" s="843"/>
      <c r="AI692" s="843"/>
      <c r="AJ692" s="843"/>
      <c r="AK692" s="843"/>
      <c r="AL692" s="843"/>
    </row>
    <row r="693" spans="1:38" ht="15.75" customHeight="1">
      <c r="A693" s="843"/>
      <c r="B693" s="844"/>
      <c r="C693" s="845"/>
      <c r="D693" s="843"/>
      <c r="E693" s="843"/>
      <c r="F693" s="843"/>
      <c r="G693" s="843"/>
      <c r="H693" s="846"/>
      <c r="I693" s="846"/>
      <c r="J693" s="846"/>
      <c r="K693" s="847"/>
      <c r="L693" s="848"/>
      <c r="M693" s="843"/>
      <c r="N693" s="843"/>
      <c r="O693" s="843"/>
      <c r="P693" s="843"/>
      <c r="Q693" s="843"/>
      <c r="R693" s="843"/>
      <c r="S693" s="843"/>
      <c r="T693" s="843"/>
      <c r="U693" s="843"/>
      <c r="V693" s="843"/>
      <c r="W693" s="843"/>
      <c r="X693" s="843"/>
      <c r="Y693" s="843"/>
      <c r="Z693" s="1060"/>
      <c r="AA693" s="1060"/>
      <c r="AB693" s="843"/>
      <c r="AC693" s="843"/>
      <c r="AD693" s="843"/>
      <c r="AE693" s="843"/>
      <c r="AF693" s="843"/>
      <c r="AG693" s="843"/>
      <c r="AH693" s="843"/>
      <c r="AI693" s="843"/>
      <c r="AJ693" s="843"/>
      <c r="AK693" s="843"/>
      <c r="AL693" s="843"/>
    </row>
    <row r="694" spans="1:38" ht="15.75" customHeight="1">
      <c r="A694" s="843"/>
      <c r="B694" s="844"/>
      <c r="C694" s="845"/>
      <c r="D694" s="843"/>
      <c r="E694" s="843"/>
      <c r="F694" s="843"/>
      <c r="G694" s="843"/>
      <c r="H694" s="846"/>
      <c r="I694" s="846"/>
      <c r="J694" s="846"/>
      <c r="K694" s="847"/>
      <c r="L694" s="848"/>
      <c r="M694" s="843"/>
      <c r="N694" s="843"/>
      <c r="O694" s="843"/>
      <c r="P694" s="843"/>
      <c r="Q694" s="843"/>
      <c r="R694" s="843"/>
      <c r="S694" s="843"/>
      <c r="T694" s="843"/>
      <c r="U694" s="843"/>
      <c r="V694" s="843"/>
      <c r="W694" s="843"/>
      <c r="X694" s="843"/>
      <c r="Y694" s="843"/>
      <c r="Z694" s="1060"/>
      <c r="AA694" s="1060"/>
      <c r="AB694" s="843"/>
      <c r="AC694" s="843"/>
      <c r="AD694" s="843"/>
      <c r="AE694" s="843"/>
      <c r="AF694" s="843"/>
      <c r="AG694" s="843"/>
      <c r="AH694" s="843"/>
      <c r="AI694" s="843"/>
      <c r="AJ694" s="843"/>
      <c r="AK694" s="843"/>
      <c r="AL694" s="843"/>
    </row>
    <row r="695" spans="1:38" ht="15.75" customHeight="1">
      <c r="A695" s="843"/>
      <c r="B695" s="844"/>
      <c r="C695" s="845"/>
      <c r="D695" s="843"/>
      <c r="E695" s="843"/>
      <c r="F695" s="843"/>
      <c r="G695" s="843"/>
      <c r="H695" s="846"/>
      <c r="I695" s="846"/>
      <c r="J695" s="846"/>
      <c r="K695" s="847"/>
      <c r="L695" s="848"/>
      <c r="M695" s="843"/>
      <c r="N695" s="843"/>
      <c r="O695" s="843"/>
      <c r="P695" s="843"/>
      <c r="Q695" s="843"/>
      <c r="R695" s="843"/>
      <c r="S695" s="843"/>
      <c r="T695" s="843"/>
      <c r="U695" s="843"/>
      <c r="V695" s="843"/>
      <c r="W695" s="843"/>
      <c r="X695" s="843"/>
      <c r="Y695" s="843"/>
      <c r="Z695" s="1060"/>
      <c r="AA695" s="1060"/>
      <c r="AB695" s="843"/>
      <c r="AC695" s="843"/>
      <c r="AD695" s="843"/>
      <c r="AE695" s="843"/>
      <c r="AF695" s="843"/>
      <c r="AG695" s="843"/>
      <c r="AH695" s="843"/>
      <c r="AI695" s="843"/>
      <c r="AJ695" s="843"/>
      <c r="AK695" s="843"/>
      <c r="AL695" s="843"/>
    </row>
    <row r="696" spans="1:38" ht="15.75" customHeight="1">
      <c r="A696" s="843"/>
      <c r="B696" s="844"/>
      <c r="C696" s="845"/>
      <c r="D696" s="843"/>
      <c r="E696" s="843"/>
      <c r="F696" s="843"/>
      <c r="G696" s="843"/>
      <c r="H696" s="846"/>
      <c r="I696" s="846"/>
      <c r="J696" s="846"/>
      <c r="K696" s="847"/>
      <c r="L696" s="848"/>
      <c r="M696" s="843"/>
      <c r="N696" s="843"/>
      <c r="O696" s="843"/>
      <c r="P696" s="843"/>
      <c r="Q696" s="843"/>
      <c r="R696" s="843"/>
      <c r="S696" s="843"/>
      <c r="T696" s="843"/>
      <c r="U696" s="843"/>
      <c r="V696" s="843"/>
      <c r="W696" s="843"/>
      <c r="X696" s="843"/>
      <c r="Y696" s="843"/>
      <c r="Z696" s="1060"/>
      <c r="AA696" s="1060"/>
      <c r="AB696" s="843"/>
      <c r="AC696" s="843"/>
      <c r="AD696" s="843"/>
      <c r="AE696" s="843"/>
      <c r="AF696" s="843"/>
      <c r="AG696" s="843"/>
      <c r="AH696" s="843"/>
      <c r="AI696" s="843"/>
      <c r="AJ696" s="843"/>
      <c r="AK696" s="843"/>
      <c r="AL696" s="843"/>
    </row>
    <row r="697" spans="1:38" ht="15.75" customHeight="1">
      <c r="A697" s="843"/>
      <c r="B697" s="844"/>
      <c r="C697" s="845"/>
      <c r="D697" s="843"/>
      <c r="E697" s="843"/>
      <c r="F697" s="843"/>
      <c r="G697" s="843"/>
      <c r="H697" s="846"/>
      <c r="I697" s="846"/>
      <c r="J697" s="846"/>
      <c r="K697" s="847"/>
      <c r="L697" s="848"/>
      <c r="M697" s="843"/>
      <c r="N697" s="843"/>
      <c r="O697" s="843"/>
      <c r="P697" s="843"/>
      <c r="Q697" s="843"/>
      <c r="R697" s="843"/>
      <c r="S697" s="843"/>
      <c r="T697" s="843"/>
      <c r="U697" s="843"/>
      <c r="V697" s="843"/>
      <c r="W697" s="843"/>
      <c r="X697" s="843"/>
      <c r="Y697" s="843"/>
      <c r="Z697" s="1060"/>
      <c r="AA697" s="1060"/>
      <c r="AB697" s="843"/>
      <c r="AC697" s="843"/>
      <c r="AD697" s="843"/>
      <c r="AE697" s="843"/>
      <c r="AF697" s="843"/>
      <c r="AG697" s="843"/>
      <c r="AH697" s="843"/>
      <c r="AI697" s="843"/>
      <c r="AJ697" s="843"/>
      <c r="AK697" s="843"/>
      <c r="AL697" s="843"/>
    </row>
    <row r="698" spans="1:38" ht="15.75" customHeight="1">
      <c r="A698" s="843"/>
      <c r="B698" s="844"/>
      <c r="C698" s="845"/>
      <c r="D698" s="843"/>
      <c r="E698" s="843"/>
      <c r="F698" s="843"/>
      <c r="G698" s="843"/>
      <c r="H698" s="846"/>
      <c r="I698" s="846"/>
      <c r="J698" s="846"/>
      <c r="K698" s="847"/>
      <c r="L698" s="848"/>
      <c r="M698" s="843"/>
      <c r="N698" s="843"/>
      <c r="O698" s="843"/>
      <c r="P698" s="843"/>
      <c r="Q698" s="843"/>
      <c r="R698" s="843"/>
      <c r="S698" s="843"/>
      <c r="T698" s="843"/>
      <c r="U698" s="843"/>
      <c r="V698" s="843"/>
      <c r="W698" s="843"/>
      <c r="X698" s="843"/>
      <c r="Y698" s="843"/>
      <c r="Z698" s="1060"/>
      <c r="AA698" s="1060"/>
      <c r="AB698" s="843"/>
      <c r="AC698" s="843"/>
      <c r="AD698" s="843"/>
      <c r="AE698" s="843"/>
      <c r="AF698" s="843"/>
      <c r="AG698" s="843"/>
      <c r="AH698" s="843"/>
      <c r="AI698" s="843"/>
      <c r="AJ698" s="843"/>
      <c r="AK698" s="843"/>
      <c r="AL698" s="843"/>
    </row>
    <row r="699" spans="1:38" ht="15.75" customHeight="1">
      <c r="A699" s="843"/>
      <c r="B699" s="844"/>
      <c r="C699" s="845"/>
      <c r="D699" s="843"/>
      <c r="E699" s="843"/>
      <c r="F699" s="843"/>
      <c r="G699" s="843"/>
      <c r="H699" s="846"/>
      <c r="I699" s="846"/>
      <c r="J699" s="846"/>
      <c r="K699" s="847"/>
      <c r="L699" s="848"/>
      <c r="M699" s="843"/>
      <c r="N699" s="843"/>
      <c r="O699" s="843"/>
      <c r="P699" s="843"/>
      <c r="Q699" s="843"/>
      <c r="R699" s="843"/>
      <c r="S699" s="843"/>
      <c r="T699" s="843"/>
      <c r="U699" s="843"/>
      <c r="V699" s="843"/>
      <c r="W699" s="843"/>
      <c r="X699" s="843"/>
      <c r="Y699" s="843"/>
      <c r="Z699" s="1060"/>
      <c r="AA699" s="1060"/>
      <c r="AB699" s="843"/>
      <c r="AC699" s="843"/>
      <c r="AD699" s="843"/>
      <c r="AE699" s="843"/>
      <c r="AF699" s="843"/>
      <c r="AG699" s="843"/>
      <c r="AH699" s="843"/>
      <c r="AI699" s="843"/>
      <c r="AJ699" s="843"/>
      <c r="AK699" s="843"/>
      <c r="AL699" s="843"/>
    </row>
    <row r="700" spans="1:38" ht="15.75" customHeight="1">
      <c r="A700" s="843"/>
      <c r="B700" s="844"/>
      <c r="C700" s="845"/>
      <c r="D700" s="843"/>
      <c r="E700" s="843"/>
      <c r="F700" s="843"/>
      <c r="G700" s="843"/>
      <c r="H700" s="846"/>
      <c r="I700" s="846"/>
      <c r="J700" s="846"/>
      <c r="K700" s="847"/>
      <c r="L700" s="848"/>
      <c r="M700" s="843"/>
      <c r="N700" s="843"/>
      <c r="O700" s="843"/>
      <c r="P700" s="843"/>
      <c r="Q700" s="843"/>
      <c r="R700" s="843"/>
      <c r="S700" s="843"/>
      <c r="T700" s="843"/>
      <c r="U700" s="843"/>
      <c r="V700" s="843"/>
      <c r="W700" s="843"/>
      <c r="X700" s="843"/>
      <c r="Y700" s="843"/>
      <c r="Z700" s="1060"/>
      <c r="AA700" s="1060"/>
      <c r="AB700" s="843"/>
      <c r="AC700" s="843"/>
      <c r="AD700" s="843"/>
      <c r="AE700" s="843"/>
      <c r="AF700" s="843"/>
      <c r="AG700" s="843"/>
      <c r="AH700" s="843"/>
      <c r="AI700" s="843"/>
      <c r="AJ700" s="843"/>
      <c r="AK700" s="843"/>
      <c r="AL700" s="843"/>
    </row>
    <row r="701" spans="1:38" ht="15.75" customHeight="1">
      <c r="A701" s="843"/>
      <c r="B701" s="844"/>
      <c r="C701" s="845"/>
      <c r="D701" s="843"/>
      <c r="E701" s="843"/>
      <c r="F701" s="843"/>
      <c r="G701" s="843"/>
      <c r="H701" s="846"/>
      <c r="I701" s="846"/>
      <c r="J701" s="846"/>
      <c r="K701" s="847"/>
      <c r="L701" s="848"/>
      <c r="M701" s="843"/>
      <c r="N701" s="843"/>
      <c r="O701" s="843"/>
      <c r="P701" s="843"/>
      <c r="Q701" s="843"/>
      <c r="R701" s="843"/>
      <c r="S701" s="843"/>
      <c r="T701" s="843"/>
      <c r="U701" s="843"/>
      <c r="V701" s="843"/>
      <c r="W701" s="843"/>
      <c r="X701" s="843"/>
      <c r="Y701" s="843"/>
      <c r="Z701" s="1060"/>
      <c r="AA701" s="1060"/>
      <c r="AB701" s="843"/>
      <c r="AC701" s="843"/>
      <c r="AD701" s="843"/>
      <c r="AE701" s="843"/>
      <c r="AF701" s="843"/>
      <c r="AG701" s="843"/>
      <c r="AH701" s="843"/>
      <c r="AI701" s="843"/>
      <c r="AJ701" s="843"/>
      <c r="AK701" s="843"/>
      <c r="AL701" s="843"/>
    </row>
    <row r="702" spans="1:38" ht="15.75" customHeight="1">
      <c r="A702" s="843"/>
      <c r="B702" s="844"/>
      <c r="C702" s="845"/>
      <c r="D702" s="843"/>
      <c r="E702" s="843"/>
      <c r="F702" s="843"/>
      <c r="G702" s="843"/>
      <c r="H702" s="846"/>
      <c r="I702" s="846"/>
      <c r="J702" s="846"/>
      <c r="K702" s="847"/>
      <c r="L702" s="848"/>
      <c r="M702" s="843"/>
      <c r="N702" s="843"/>
      <c r="O702" s="843"/>
      <c r="P702" s="843"/>
      <c r="Q702" s="843"/>
      <c r="R702" s="843"/>
      <c r="S702" s="843"/>
      <c r="T702" s="843"/>
      <c r="U702" s="843"/>
      <c r="V702" s="843"/>
      <c r="W702" s="843"/>
      <c r="X702" s="843"/>
      <c r="Y702" s="843"/>
      <c r="Z702" s="1060"/>
      <c r="AA702" s="1060"/>
      <c r="AB702" s="843"/>
      <c r="AC702" s="843"/>
      <c r="AD702" s="843"/>
      <c r="AE702" s="843"/>
      <c r="AF702" s="843"/>
      <c r="AG702" s="843"/>
      <c r="AH702" s="843"/>
      <c r="AI702" s="843"/>
      <c r="AJ702" s="843"/>
      <c r="AK702" s="843"/>
      <c r="AL702" s="843"/>
    </row>
    <row r="703" spans="1:38" ht="15.75" customHeight="1">
      <c r="A703" s="843"/>
      <c r="B703" s="844"/>
      <c r="C703" s="845"/>
      <c r="D703" s="843"/>
      <c r="E703" s="843"/>
      <c r="F703" s="843"/>
      <c r="G703" s="843"/>
      <c r="H703" s="846"/>
      <c r="I703" s="846"/>
      <c r="J703" s="846"/>
      <c r="K703" s="847"/>
      <c r="L703" s="848"/>
      <c r="M703" s="843"/>
      <c r="N703" s="843"/>
      <c r="O703" s="843"/>
      <c r="P703" s="843"/>
      <c r="Q703" s="843"/>
      <c r="R703" s="843"/>
      <c r="S703" s="843"/>
      <c r="T703" s="843"/>
      <c r="U703" s="843"/>
      <c r="V703" s="843"/>
      <c r="W703" s="843"/>
      <c r="X703" s="843"/>
      <c r="Y703" s="843"/>
      <c r="Z703" s="1060"/>
      <c r="AA703" s="1060"/>
      <c r="AB703" s="843"/>
      <c r="AC703" s="843"/>
      <c r="AD703" s="843"/>
      <c r="AE703" s="843"/>
      <c r="AF703" s="843"/>
      <c r="AG703" s="843"/>
      <c r="AH703" s="843"/>
      <c r="AI703" s="843"/>
      <c r="AJ703" s="843"/>
      <c r="AK703" s="843"/>
      <c r="AL703" s="843"/>
    </row>
    <row r="704" spans="1:38" ht="15.75" customHeight="1">
      <c r="A704" s="843"/>
      <c r="B704" s="844"/>
      <c r="C704" s="845"/>
      <c r="D704" s="843"/>
      <c r="E704" s="843"/>
      <c r="F704" s="843"/>
      <c r="G704" s="843"/>
      <c r="H704" s="846"/>
      <c r="I704" s="846"/>
      <c r="J704" s="846"/>
      <c r="K704" s="847"/>
      <c r="L704" s="848"/>
      <c r="M704" s="843"/>
      <c r="N704" s="843"/>
      <c r="O704" s="843"/>
      <c r="P704" s="843"/>
      <c r="Q704" s="843"/>
      <c r="R704" s="843"/>
      <c r="S704" s="843"/>
      <c r="T704" s="843"/>
      <c r="U704" s="843"/>
      <c r="V704" s="843"/>
      <c r="W704" s="843"/>
      <c r="X704" s="843"/>
      <c r="Y704" s="843"/>
      <c r="Z704" s="1060"/>
      <c r="AA704" s="1060"/>
      <c r="AB704" s="843"/>
      <c r="AC704" s="843"/>
      <c r="AD704" s="843"/>
      <c r="AE704" s="843"/>
      <c r="AF704" s="843"/>
      <c r="AG704" s="843"/>
      <c r="AH704" s="843"/>
      <c r="AI704" s="843"/>
      <c r="AJ704" s="843"/>
      <c r="AK704" s="843"/>
      <c r="AL704" s="843"/>
    </row>
    <row r="705" spans="1:38" ht="15.75" customHeight="1">
      <c r="A705" s="843"/>
      <c r="B705" s="844"/>
      <c r="C705" s="845"/>
      <c r="D705" s="843"/>
      <c r="E705" s="843"/>
      <c r="F705" s="843"/>
      <c r="G705" s="843"/>
      <c r="H705" s="846"/>
      <c r="I705" s="846"/>
      <c r="J705" s="846"/>
      <c r="K705" s="847"/>
      <c r="L705" s="848"/>
      <c r="M705" s="843"/>
      <c r="N705" s="843"/>
      <c r="O705" s="843"/>
      <c r="P705" s="843"/>
      <c r="Q705" s="843"/>
      <c r="R705" s="843"/>
      <c r="S705" s="843"/>
      <c r="T705" s="843"/>
      <c r="U705" s="843"/>
      <c r="V705" s="843"/>
      <c r="W705" s="843"/>
      <c r="X705" s="843"/>
      <c r="Y705" s="843"/>
      <c r="Z705" s="1060"/>
      <c r="AA705" s="1060"/>
      <c r="AB705" s="843"/>
      <c r="AC705" s="843"/>
      <c r="AD705" s="843"/>
      <c r="AE705" s="843"/>
      <c r="AF705" s="843"/>
      <c r="AG705" s="843"/>
      <c r="AH705" s="843"/>
      <c r="AI705" s="843"/>
      <c r="AJ705" s="843"/>
      <c r="AK705" s="843"/>
      <c r="AL705" s="843"/>
    </row>
    <row r="706" spans="1:38" ht="15.75" customHeight="1">
      <c r="A706" s="843"/>
      <c r="B706" s="844"/>
      <c r="C706" s="845"/>
      <c r="D706" s="843"/>
      <c r="E706" s="843"/>
      <c r="F706" s="843"/>
      <c r="G706" s="843"/>
      <c r="H706" s="846"/>
      <c r="I706" s="846"/>
      <c r="J706" s="846"/>
      <c r="K706" s="847"/>
      <c r="L706" s="848"/>
      <c r="M706" s="843"/>
      <c r="N706" s="843"/>
      <c r="O706" s="843"/>
      <c r="P706" s="843"/>
      <c r="Q706" s="843"/>
      <c r="R706" s="843"/>
      <c r="S706" s="843"/>
      <c r="T706" s="843"/>
      <c r="U706" s="843"/>
      <c r="V706" s="843"/>
      <c r="W706" s="843"/>
      <c r="X706" s="843"/>
      <c r="Y706" s="843"/>
      <c r="Z706" s="1060"/>
      <c r="AA706" s="1060"/>
      <c r="AB706" s="843"/>
      <c r="AC706" s="843"/>
      <c r="AD706" s="843"/>
      <c r="AE706" s="843"/>
      <c r="AF706" s="843"/>
      <c r="AG706" s="843"/>
      <c r="AH706" s="843"/>
      <c r="AI706" s="843"/>
      <c r="AJ706" s="843"/>
      <c r="AK706" s="843"/>
      <c r="AL706" s="843"/>
    </row>
    <row r="707" spans="1:38" ht="15.75" customHeight="1">
      <c r="A707" s="843"/>
      <c r="B707" s="844"/>
      <c r="C707" s="845"/>
      <c r="D707" s="843"/>
      <c r="E707" s="843"/>
      <c r="F707" s="843"/>
      <c r="G707" s="843"/>
      <c r="H707" s="846"/>
      <c r="I707" s="846"/>
      <c r="J707" s="846"/>
      <c r="K707" s="847"/>
      <c r="L707" s="848"/>
      <c r="M707" s="843"/>
      <c r="N707" s="843"/>
      <c r="O707" s="843"/>
      <c r="P707" s="843"/>
      <c r="Q707" s="843"/>
      <c r="R707" s="843"/>
      <c r="S707" s="843"/>
      <c r="T707" s="843"/>
      <c r="U707" s="843"/>
      <c r="V707" s="843"/>
      <c r="W707" s="843"/>
      <c r="X707" s="843"/>
      <c r="Y707" s="843"/>
      <c r="Z707" s="1060"/>
      <c r="AA707" s="1060"/>
      <c r="AB707" s="843"/>
      <c r="AC707" s="843"/>
      <c r="AD707" s="843"/>
      <c r="AE707" s="843"/>
      <c r="AF707" s="843"/>
      <c r="AG707" s="843"/>
      <c r="AH707" s="843"/>
      <c r="AI707" s="843"/>
      <c r="AJ707" s="843"/>
      <c r="AK707" s="843"/>
      <c r="AL707" s="843"/>
    </row>
    <row r="708" spans="1:38" ht="15.75" customHeight="1">
      <c r="A708" s="843"/>
      <c r="B708" s="844"/>
      <c r="C708" s="845"/>
      <c r="D708" s="843"/>
      <c r="E708" s="843"/>
      <c r="F708" s="843"/>
      <c r="G708" s="843"/>
      <c r="H708" s="846"/>
      <c r="I708" s="846"/>
      <c r="J708" s="846"/>
      <c r="K708" s="847"/>
      <c r="L708" s="848"/>
      <c r="M708" s="843"/>
      <c r="N708" s="843"/>
      <c r="O708" s="843"/>
      <c r="P708" s="843"/>
      <c r="Q708" s="843"/>
      <c r="R708" s="843"/>
      <c r="S708" s="843"/>
      <c r="T708" s="843"/>
      <c r="U708" s="843"/>
      <c r="V708" s="843"/>
      <c r="W708" s="843"/>
      <c r="X708" s="843"/>
      <c r="Y708" s="843"/>
      <c r="Z708" s="1060"/>
      <c r="AA708" s="1060"/>
      <c r="AB708" s="843"/>
      <c r="AC708" s="843"/>
      <c r="AD708" s="843"/>
      <c r="AE708" s="843"/>
      <c r="AF708" s="843"/>
      <c r="AG708" s="843"/>
      <c r="AH708" s="843"/>
      <c r="AI708" s="843"/>
      <c r="AJ708" s="843"/>
      <c r="AK708" s="843"/>
      <c r="AL708" s="843"/>
    </row>
    <row r="709" spans="1:38" ht="15.75" customHeight="1">
      <c r="A709" s="843"/>
      <c r="B709" s="844"/>
      <c r="C709" s="845"/>
      <c r="D709" s="843"/>
      <c r="E709" s="843"/>
      <c r="F709" s="843"/>
      <c r="G709" s="843"/>
      <c r="H709" s="846"/>
      <c r="I709" s="846"/>
      <c r="J709" s="846"/>
      <c r="K709" s="847"/>
      <c r="L709" s="848"/>
      <c r="M709" s="843"/>
      <c r="N709" s="843"/>
      <c r="O709" s="843"/>
      <c r="P709" s="843"/>
      <c r="Q709" s="843"/>
      <c r="R709" s="843"/>
      <c r="S709" s="843"/>
      <c r="T709" s="843"/>
      <c r="U709" s="843"/>
      <c r="V709" s="843"/>
      <c r="W709" s="843"/>
      <c r="X709" s="843"/>
      <c r="Y709" s="843"/>
      <c r="Z709" s="1060"/>
      <c r="AA709" s="1060"/>
      <c r="AB709" s="843"/>
      <c r="AC709" s="843"/>
      <c r="AD709" s="843"/>
      <c r="AE709" s="843"/>
      <c r="AF709" s="843"/>
      <c r="AG709" s="843"/>
      <c r="AH709" s="843"/>
      <c r="AI709" s="843"/>
      <c r="AJ709" s="843"/>
      <c r="AK709" s="843"/>
      <c r="AL709" s="843"/>
    </row>
    <row r="710" spans="1:38" ht="15.75" customHeight="1">
      <c r="A710" s="843"/>
      <c r="B710" s="844"/>
      <c r="C710" s="845"/>
      <c r="D710" s="843"/>
      <c r="E710" s="843"/>
      <c r="F710" s="843"/>
      <c r="G710" s="843"/>
      <c r="H710" s="846"/>
      <c r="I710" s="846"/>
      <c r="J710" s="846"/>
      <c r="K710" s="847"/>
      <c r="L710" s="848"/>
      <c r="M710" s="843"/>
      <c r="N710" s="843"/>
      <c r="O710" s="843"/>
      <c r="P710" s="843"/>
      <c r="Q710" s="843"/>
      <c r="R710" s="843"/>
      <c r="S710" s="843"/>
      <c r="T710" s="843"/>
      <c r="U710" s="843"/>
      <c r="V710" s="843"/>
      <c r="W710" s="843"/>
      <c r="X710" s="843"/>
      <c r="Y710" s="843"/>
      <c r="Z710" s="1060"/>
      <c r="AA710" s="1060"/>
      <c r="AB710" s="843"/>
      <c r="AC710" s="843"/>
      <c r="AD710" s="843"/>
      <c r="AE710" s="843"/>
      <c r="AF710" s="843"/>
      <c r="AG710" s="843"/>
      <c r="AH710" s="843"/>
      <c r="AI710" s="843"/>
      <c r="AJ710" s="843"/>
      <c r="AK710" s="843"/>
      <c r="AL710" s="843"/>
    </row>
    <row r="711" spans="1:38" ht="15.75" customHeight="1">
      <c r="A711" s="843"/>
      <c r="B711" s="844"/>
      <c r="C711" s="845"/>
      <c r="D711" s="843"/>
      <c r="E711" s="843"/>
      <c r="F711" s="843"/>
      <c r="G711" s="843"/>
      <c r="H711" s="846"/>
      <c r="I711" s="846"/>
      <c r="J711" s="846"/>
      <c r="K711" s="847"/>
      <c r="L711" s="848"/>
      <c r="M711" s="843"/>
      <c r="N711" s="843"/>
      <c r="O711" s="843"/>
      <c r="P711" s="843"/>
      <c r="Q711" s="843"/>
      <c r="R711" s="843"/>
      <c r="S711" s="843"/>
      <c r="T711" s="843"/>
      <c r="U711" s="843"/>
      <c r="V711" s="843"/>
      <c r="W711" s="843"/>
      <c r="X711" s="843"/>
      <c r="Y711" s="843"/>
      <c r="Z711" s="1060"/>
      <c r="AA711" s="1060"/>
      <c r="AB711" s="843"/>
      <c r="AC711" s="843"/>
      <c r="AD711" s="843"/>
      <c r="AE711" s="843"/>
      <c r="AF711" s="843"/>
      <c r="AG711" s="843"/>
      <c r="AH711" s="843"/>
      <c r="AI711" s="843"/>
      <c r="AJ711" s="843"/>
      <c r="AK711" s="843"/>
      <c r="AL711" s="843"/>
    </row>
    <row r="712" spans="1:38" ht="15.75" customHeight="1">
      <c r="A712" s="843"/>
      <c r="B712" s="844"/>
      <c r="C712" s="845"/>
      <c r="D712" s="843"/>
      <c r="E712" s="843"/>
      <c r="F712" s="843"/>
      <c r="G712" s="843"/>
      <c r="H712" s="846"/>
      <c r="I712" s="846"/>
      <c r="J712" s="846"/>
      <c r="K712" s="847"/>
      <c r="L712" s="848"/>
      <c r="M712" s="843"/>
      <c r="N712" s="843"/>
      <c r="O712" s="843"/>
      <c r="P712" s="843"/>
      <c r="Q712" s="843"/>
      <c r="R712" s="843"/>
      <c r="S712" s="843"/>
      <c r="T712" s="843"/>
      <c r="U712" s="843"/>
      <c r="V712" s="843"/>
      <c r="W712" s="843"/>
      <c r="X712" s="843"/>
      <c r="Y712" s="843"/>
      <c r="Z712" s="1060"/>
      <c r="AA712" s="1060"/>
      <c r="AB712" s="843"/>
      <c r="AC712" s="843"/>
      <c r="AD712" s="843"/>
      <c r="AE712" s="843"/>
      <c r="AF712" s="843"/>
      <c r="AG712" s="843"/>
      <c r="AH712" s="843"/>
      <c r="AI712" s="843"/>
      <c r="AJ712" s="843"/>
      <c r="AK712" s="843"/>
      <c r="AL712" s="843"/>
    </row>
    <row r="713" spans="1:38" ht="15.75" customHeight="1">
      <c r="A713" s="843"/>
      <c r="B713" s="844"/>
      <c r="C713" s="845"/>
      <c r="D713" s="843"/>
      <c r="E713" s="843"/>
      <c r="F713" s="843"/>
      <c r="G713" s="843"/>
      <c r="H713" s="846"/>
      <c r="I713" s="846"/>
      <c r="J713" s="846"/>
      <c r="K713" s="847"/>
      <c r="L713" s="848"/>
      <c r="M713" s="843"/>
      <c r="N713" s="843"/>
      <c r="O713" s="843"/>
      <c r="P713" s="843"/>
      <c r="Q713" s="843"/>
      <c r="R713" s="843"/>
      <c r="S713" s="843"/>
      <c r="T713" s="843"/>
      <c r="U713" s="843"/>
      <c r="V713" s="843"/>
      <c r="W713" s="843"/>
      <c r="X713" s="843"/>
      <c r="Y713" s="843"/>
      <c r="Z713" s="1060"/>
      <c r="AA713" s="1060"/>
      <c r="AB713" s="843"/>
      <c r="AC713" s="843"/>
      <c r="AD713" s="843"/>
      <c r="AE713" s="843"/>
      <c r="AF713" s="843"/>
      <c r="AG713" s="843"/>
      <c r="AH713" s="843"/>
      <c r="AI713" s="843"/>
      <c r="AJ713" s="843"/>
      <c r="AK713" s="843"/>
      <c r="AL713" s="843"/>
    </row>
    <row r="714" spans="1:38" ht="15.75" customHeight="1">
      <c r="A714" s="843"/>
      <c r="B714" s="844"/>
      <c r="C714" s="845"/>
      <c r="D714" s="843"/>
      <c r="E714" s="843"/>
      <c r="F714" s="843"/>
      <c r="G714" s="843"/>
      <c r="H714" s="846"/>
      <c r="I714" s="846"/>
      <c r="J714" s="846"/>
      <c r="K714" s="847"/>
      <c r="L714" s="848"/>
      <c r="M714" s="843"/>
      <c r="N714" s="843"/>
      <c r="O714" s="843"/>
      <c r="P714" s="843"/>
      <c r="Q714" s="843"/>
      <c r="R714" s="843"/>
      <c r="S714" s="843"/>
      <c r="T714" s="843"/>
      <c r="U714" s="843"/>
      <c r="V714" s="843"/>
      <c r="W714" s="843"/>
      <c r="X714" s="843"/>
      <c r="Y714" s="843"/>
      <c r="Z714" s="1060"/>
      <c r="AA714" s="1060"/>
      <c r="AB714" s="843"/>
      <c r="AC714" s="843"/>
      <c r="AD714" s="843"/>
      <c r="AE714" s="843"/>
      <c r="AF714" s="843"/>
      <c r="AG714" s="843"/>
      <c r="AH714" s="843"/>
      <c r="AI714" s="843"/>
      <c r="AJ714" s="843"/>
      <c r="AK714" s="843"/>
      <c r="AL714" s="843"/>
    </row>
    <row r="715" spans="1:38" ht="15.75" customHeight="1">
      <c r="A715" s="843"/>
      <c r="B715" s="844"/>
      <c r="C715" s="845"/>
      <c r="D715" s="843"/>
      <c r="E715" s="843"/>
      <c r="F715" s="843"/>
      <c r="G715" s="843"/>
      <c r="H715" s="846"/>
      <c r="I715" s="846"/>
      <c r="J715" s="846"/>
      <c r="K715" s="847"/>
      <c r="L715" s="848"/>
      <c r="M715" s="843"/>
      <c r="N715" s="843"/>
      <c r="O715" s="843"/>
      <c r="P715" s="843"/>
      <c r="Q715" s="843"/>
      <c r="R715" s="843"/>
      <c r="S715" s="843"/>
      <c r="T715" s="843"/>
      <c r="U715" s="843"/>
      <c r="V715" s="843"/>
      <c r="W715" s="843"/>
      <c r="X715" s="843"/>
      <c r="Y715" s="843"/>
      <c r="Z715" s="1060"/>
      <c r="AA715" s="1060"/>
      <c r="AB715" s="843"/>
      <c r="AC715" s="843"/>
      <c r="AD715" s="843"/>
      <c r="AE715" s="843"/>
      <c r="AF715" s="843"/>
      <c r="AG715" s="843"/>
      <c r="AH715" s="843"/>
      <c r="AI715" s="843"/>
      <c r="AJ715" s="843"/>
      <c r="AK715" s="843"/>
      <c r="AL715" s="843"/>
    </row>
    <row r="716" spans="1:38" ht="15.75" customHeight="1">
      <c r="A716" s="843"/>
      <c r="B716" s="844"/>
      <c r="C716" s="845"/>
      <c r="D716" s="843"/>
      <c r="E716" s="843"/>
      <c r="F716" s="843"/>
      <c r="G716" s="843"/>
      <c r="H716" s="846"/>
      <c r="I716" s="846"/>
      <c r="J716" s="846"/>
      <c r="K716" s="847"/>
      <c r="L716" s="848"/>
      <c r="M716" s="843"/>
      <c r="N716" s="843"/>
      <c r="O716" s="843"/>
      <c r="P716" s="843"/>
      <c r="Q716" s="843"/>
      <c r="R716" s="843"/>
      <c r="S716" s="843"/>
      <c r="T716" s="843"/>
      <c r="U716" s="843"/>
      <c r="V716" s="843"/>
      <c r="W716" s="843"/>
      <c r="X716" s="843"/>
      <c r="Y716" s="843"/>
      <c r="Z716" s="1060"/>
      <c r="AA716" s="1060"/>
      <c r="AB716" s="843"/>
      <c r="AC716" s="843"/>
      <c r="AD716" s="843"/>
      <c r="AE716" s="843"/>
      <c r="AF716" s="843"/>
      <c r="AG716" s="843"/>
      <c r="AH716" s="843"/>
      <c r="AI716" s="843"/>
      <c r="AJ716" s="843"/>
      <c r="AK716" s="843"/>
      <c r="AL716" s="843"/>
    </row>
    <row r="717" spans="1:38" ht="15.75" customHeight="1">
      <c r="A717" s="843"/>
      <c r="B717" s="844"/>
      <c r="C717" s="845"/>
      <c r="D717" s="843"/>
      <c r="E717" s="843"/>
      <c r="F717" s="843"/>
      <c r="G717" s="843"/>
      <c r="H717" s="846"/>
      <c r="I717" s="846"/>
      <c r="J717" s="846"/>
      <c r="K717" s="847"/>
      <c r="L717" s="848"/>
      <c r="M717" s="843"/>
      <c r="N717" s="843"/>
      <c r="O717" s="843"/>
      <c r="P717" s="843"/>
      <c r="Q717" s="843"/>
      <c r="R717" s="843"/>
      <c r="S717" s="843"/>
      <c r="T717" s="843"/>
      <c r="U717" s="843"/>
      <c r="V717" s="843"/>
      <c r="W717" s="843"/>
      <c r="X717" s="843"/>
      <c r="Y717" s="843"/>
      <c r="Z717" s="1060"/>
      <c r="AA717" s="1060"/>
      <c r="AB717" s="843"/>
      <c r="AC717" s="843"/>
      <c r="AD717" s="843"/>
      <c r="AE717" s="843"/>
      <c r="AF717" s="843"/>
      <c r="AG717" s="843"/>
      <c r="AH717" s="843"/>
      <c r="AI717" s="843"/>
      <c r="AJ717" s="843"/>
      <c r="AK717" s="843"/>
      <c r="AL717" s="843"/>
    </row>
    <row r="718" spans="1:38" ht="15.75" customHeight="1">
      <c r="A718" s="843"/>
      <c r="B718" s="844"/>
      <c r="C718" s="845"/>
      <c r="D718" s="843"/>
      <c r="E718" s="843"/>
      <c r="F718" s="843"/>
      <c r="G718" s="843"/>
      <c r="H718" s="846"/>
      <c r="I718" s="846"/>
      <c r="J718" s="846"/>
      <c r="K718" s="847"/>
      <c r="L718" s="848"/>
      <c r="M718" s="843"/>
      <c r="N718" s="843"/>
      <c r="O718" s="843"/>
      <c r="P718" s="843"/>
      <c r="Q718" s="843"/>
      <c r="R718" s="843"/>
      <c r="S718" s="843"/>
      <c r="T718" s="843"/>
      <c r="U718" s="843"/>
      <c r="V718" s="843"/>
      <c r="W718" s="843"/>
      <c r="X718" s="843"/>
      <c r="Y718" s="843"/>
      <c r="Z718" s="1060"/>
      <c r="AA718" s="1060"/>
      <c r="AB718" s="843"/>
      <c r="AC718" s="843"/>
      <c r="AD718" s="843"/>
      <c r="AE718" s="843"/>
      <c r="AF718" s="843"/>
      <c r="AG718" s="843"/>
      <c r="AH718" s="843"/>
      <c r="AI718" s="843"/>
      <c r="AJ718" s="843"/>
      <c r="AK718" s="843"/>
      <c r="AL718" s="843"/>
    </row>
    <row r="719" spans="1:38" ht="15.75" customHeight="1">
      <c r="A719" s="843"/>
      <c r="B719" s="844"/>
      <c r="C719" s="845"/>
      <c r="D719" s="843"/>
      <c r="E719" s="843"/>
      <c r="F719" s="843"/>
      <c r="G719" s="843"/>
      <c r="H719" s="846"/>
      <c r="I719" s="846"/>
      <c r="J719" s="846"/>
      <c r="K719" s="847"/>
      <c r="L719" s="848"/>
      <c r="M719" s="843"/>
      <c r="N719" s="843"/>
      <c r="O719" s="843"/>
      <c r="P719" s="843"/>
      <c r="Q719" s="843"/>
      <c r="R719" s="843"/>
      <c r="S719" s="843"/>
      <c r="T719" s="843"/>
      <c r="U719" s="843"/>
      <c r="V719" s="843"/>
      <c r="W719" s="843"/>
      <c r="X719" s="843"/>
      <c r="Y719" s="843"/>
      <c r="Z719" s="1060"/>
      <c r="AA719" s="1060"/>
      <c r="AB719" s="843"/>
      <c r="AC719" s="843"/>
      <c r="AD719" s="843"/>
      <c r="AE719" s="843"/>
      <c r="AF719" s="843"/>
      <c r="AG719" s="843"/>
      <c r="AH719" s="843"/>
      <c r="AI719" s="843"/>
      <c r="AJ719" s="843"/>
      <c r="AK719" s="843"/>
      <c r="AL719" s="843"/>
    </row>
    <row r="720" spans="1:38" ht="15.75" customHeight="1">
      <c r="A720" s="843"/>
      <c r="B720" s="844"/>
      <c r="C720" s="845"/>
      <c r="D720" s="843"/>
      <c r="E720" s="843"/>
      <c r="F720" s="843"/>
      <c r="G720" s="843"/>
      <c r="H720" s="846"/>
      <c r="I720" s="846"/>
      <c r="J720" s="846"/>
      <c r="K720" s="847"/>
      <c r="L720" s="848"/>
      <c r="M720" s="843"/>
      <c r="N720" s="843"/>
      <c r="O720" s="843"/>
      <c r="P720" s="843"/>
      <c r="Q720" s="843"/>
      <c r="R720" s="843"/>
      <c r="S720" s="843"/>
      <c r="T720" s="843"/>
      <c r="U720" s="843"/>
      <c r="V720" s="843"/>
      <c r="W720" s="843"/>
      <c r="X720" s="843"/>
      <c r="Y720" s="843"/>
      <c r="Z720" s="1060"/>
      <c r="AA720" s="1060"/>
      <c r="AB720" s="843"/>
      <c r="AC720" s="843"/>
      <c r="AD720" s="843"/>
      <c r="AE720" s="843"/>
      <c r="AF720" s="843"/>
      <c r="AG720" s="843"/>
      <c r="AH720" s="843"/>
      <c r="AI720" s="843"/>
      <c r="AJ720" s="843"/>
      <c r="AK720" s="843"/>
      <c r="AL720" s="843"/>
    </row>
    <row r="721" spans="1:38" ht="15.75" customHeight="1">
      <c r="A721" s="843"/>
      <c r="B721" s="844"/>
      <c r="C721" s="845"/>
      <c r="D721" s="843"/>
      <c r="E721" s="843"/>
      <c r="F721" s="843"/>
      <c r="G721" s="843"/>
      <c r="H721" s="846"/>
      <c r="I721" s="846"/>
      <c r="J721" s="846"/>
      <c r="K721" s="847"/>
      <c r="L721" s="848"/>
      <c r="M721" s="843"/>
      <c r="N721" s="843"/>
      <c r="O721" s="843"/>
      <c r="P721" s="843"/>
      <c r="Q721" s="843"/>
      <c r="R721" s="843"/>
      <c r="S721" s="843"/>
      <c r="T721" s="843"/>
      <c r="U721" s="843"/>
      <c r="V721" s="843"/>
      <c r="W721" s="843"/>
      <c r="X721" s="843"/>
      <c r="Y721" s="843"/>
      <c r="Z721" s="1060"/>
      <c r="AA721" s="1060"/>
      <c r="AB721" s="843"/>
      <c r="AC721" s="843"/>
      <c r="AD721" s="843"/>
      <c r="AE721" s="843"/>
      <c r="AF721" s="843"/>
      <c r="AG721" s="843"/>
      <c r="AH721" s="843"/>
      <c r="AI721" s="843"/>
      <c r="AJ721" s="843"/>
      <c r="AK721" s="843"/>
      <c r="AL721" s="843"/>
    </row>
    <row r="722" spans="1:38" ht="15.75" customHeight="1">
      <c r="A722" s="843"/>
      <c r="B722" s="844"/>
      <c r="C722" s="845"/>
      <c r="D722" s="843"/>
      <c r="E722" s="843"/>
      <c r="F722" s="843"/>
      <c r="G722" s="843"/>
      <c r="H722" s="846"/>
      <c r="I722" s="846"/>
      <c r="J722" s="846"/>
      <c r="K722" s="847"/>
      <c r="L722" s="848"/>
      <c r="M722" s="843"/>
      <c r="N722" s="843"/>
      <c r="O722" s="843"/>
      <c r="P722" s="843"/>
      <c r="Q722" s="843"/>
      <c r="R722" s="843"/>
      <c r="S722" s="843"/>
      <c r="T722" s="843"/>
      <c r="U722" s="843"/>
      <c r="V722" s="843"/>
      <c r="W722" s="843"/>
      <c r="X722" s="843"/>
      <c r="Y722" s="843"/>
      <c r="Z722" s="1060"/>
      <c r="AA722" s="1060"/>
      <c r="AB722" s="843"/>
      <c r="AC722" s="843"/>
      <c r="AD722" s="843"/>
      <c r="AE722" s="843"/>
      <c r="AF722" s="843"/>
      <c r="AG722" s="843"/>
      <c r="AH722" s="843"/>
      <c r="AI722" s="843"/>
      <c r="AJ722" s="843"/>
      <c r="AK722" s="843"/>
      <c r="AL722" s="843"/>
    </row>
    <row r="723" spans="1:38" ht="15.75" customHeight="1">
      <c r="A723" s="843"/>
      <c r="B723" s="844"/>
      <c r="C723" s="845"/>
      <c r="D723" s="843"/>
      <c r="E723" s="843"/>
      <c r="F723" s="843"/>
      <c r="G723" s="843"/>
      <c r="H723" s="846"/>
      <c r="I723" s="846"/>
      <c r="J723" s="846"/>
      <c r="K723" s="847"/>
      <c r="L723" s="848"/>
      <c r="M723" s="843"/>
      <c r="N723" s="843"/>
      <c r="O723" s="843"/>
      <c r="P723" s="843"/>
      <c r="Q723" s="843"/>
      <c r="R723" s="843"/>
      <c r="S723" s="843"/>
      <c r="T723" s="843"/>
      <c r="U723" s="843"/>
      <c r="V723" s="843"/>
      <c r="W723" s="843"/>
      <c r="X723" s="843"/>
      <c r="Y723" s="843"/>
      <c r="Z723" s="1060"/>
      <c r="AA723" s="1060"/>
      <c r="AB723" s="843"/>
      <c r="AC723" s="843"/>
      <c r="AD723" s="843"/>
      <c r="AE723" s="843"/>
      <c r="AF723" s="843"/>
      <c r="AG723" s="843"/>
      <c r="AH723" s="843"/>
      <c r="AI723" s="843"/>
      <c r="AJ723" s="843"/>
      <c r="AK723" s="843"/>
      <c r="AL723" s="843"/>
    </row>
    <row r="724" spans="1:38" ht="15.75" customHeight="1">
      <c r="A724" s="843"/>
      <c r="B724" s="844"/>
      <c r="C724" s="845"/>
      <c r="D724" s="843"/>
      <c r="E724" s="843"/>
      <c r="F724" s="843"/>
      <c r="G724" s="843"/>
      <c r="H724" s="846"/>
      <c r="I724" s="846"/>
      <c r="J724" s="846"/>
      <c r="K724" s="847"/>
      <c r="L724" s="848"/>
      <c r="M724" s="843"/>
      <c r="N724" s="843"/>
      <c r="O724" s="843"/>
      <c r="P724" s="843"/>
      <c r="Q724" s="843"/>
      <c r="R724" s="843"/>
      <c r="S724" s="843"/>
      <c r="T724" s="843"/>
      <c r="U724" s="843"/>
      <c r="V724" s="843"/>
      <c r="W724" s="843"/>
      <c r="X724" s="843"/>
      <c r="Y724" s="843"/>
      <c r="Z724" s="1060"/>
      <c r="AA724" s="1060"/>
      <c r="AB724" s="843"/>
      <c r="AC724" s="843"/>
      <c r="AD724" s="843"/>
      <c r="AE724" s="843"/>
      <c r="AF724" s="843"/>
      <c r="AG724" s="843"/>
      <c r="AH724" s="843"/>
      <c r="AI724" s="843"/>
      <c r="AJ724" s="843"/>
      <c r="AK724" s="843"/>
      <c r="AL724" s="843"/>
    </row>
    <row r="725" spans="1:38" ht="15.75" customHeight="1">
      <c r="A725" s="843"/>
      <c r="B725" s="844"/>
      <c r="C725" s="845"/>
      <c r="D725" s="843"/>
      <c r="E725" s="843"/>
      <c r="F725" s="843"/>
      <c r="G725" s="843"/>
      <c r="H725" s="846"/>
      <c r="I725" s="846"/>
      <c r="J725" s="846"/>
      <c r="K725" s="847"/>
      <c r="L725" s="848"/>
      <c r="M725" s="843"/>
      <c r="N725" s="843"/>
      <c r="O725" s="843"/>
      <c r="P725" s="843"/>
      <c r="Q725" s="843"/>
      <c r="R725" s="843"/>
      <c r="S725" s="843"/>
      <c r="T725" s="843"/>
      <c r="U725" s="843"/>
      <c r="V725" s="843"/>
      <c r="W725" s="843"/>
      <c r="X725" s="843"/>
      <c r="Y725" s="843"/>
      <c r="Z725" s="1060"/>
      <c r="AA725" s="1060"/>
      <c r="AB725" s="843"/>
      <c r="AC725" s="843"/>
      <c r="AD725" s="843"/>
      <c r="AE725" s="843"/>
      <c r="AF725" s="843"/>
      <c r="AG725" s="843"/>
      <c r="AH725" s="843"/>
      <c r="AI725" s="843"/>
      <c r="AJ725" s="843"/>
      <c r="AK725" s="843"/>
      <c r="AL725" s="843"/>
    </row>
    <row r="726" spans="1:38" ht="15.75" customHeight="1">
      <c r="A726" s="843"/>
      <c r="B726" s="844"/>
      <c r="C726" s="845"/>
      <c r="D726" s="843"/>
      <c r="E726" s="843"/>
      <c r="F726" s="843"/>
      <c r="G726" s="843"/>
      <c r="H726" s="846"/>
      <c r="I726" s="846"/>
      <c r="J726" s="846"/>
      <c r="K726" s="847"/>
      <c r="L726" s="848"/>
      <c r="M726" s="843"/>
      <c r="N726" s="843"/>
      <c r="O726" s="843"/>
      <c r="P726" s="843"/>
      <c r="Q726" s="843"/>
      <c r="R726" s="843"/>
      <c r="S726" s="843"/>
      <c r="T726" s="843"/>
      <c r="U726" s="843"/>
      <c r="V726" s="843"/>
      <c r="W726" s="843"/>
      <c r="X726" s="843"/>
      <c r="Y726" s="843"/>
      <c r="Z726" s="1060"/>
      <c r="AA726" s="1060"/>
      <c r="AB726" s="843"/>
      <c r="AC726" s="843"/>
      <c r="AD726" s="843"/>
      <c r="AE726" s="843"/>
      <c r="AF726" s="843"/>
      <c r="AG726" s="843"/>
      <c r="AH726" s="843"/>
      <c r="AI726" s="843"/>
      <c r="AJ726" s="843"/>
      <c r="AK726" s="843"/>
      <c r="AL726" s="843"/>
    </row>
    <row r="727" spans="1:38" ht="15.75" customHeight="1">
      <c r="A727" s="843"/>
      <c r="B727" s="844"/>
      <c r="C727" s="845"/>
      <c r="D727" s="843"/>
      <c r="E727" s="843"/>
      <c r="F727" s="843"/>
      <c r="G727" s="843"/>
      <c r="H727" s="846"/>
      <c r="I727" s="846"/>
      <c r="J727" s="846"/>
      <c r="K727" s="847"/>
      <c r="L727" s="848"/>
      <c r="M727" s="843"/>
      <c r="N727" s="843"/>
      <c r="O727" s="843"/>
      <c r="P727" s="843"/>
      <c r="Q727" s="843"/>
      <c r="R727" s="843"/>
      <c r="S727" s="843"/>
      <c r="T727" s="843"/>
      <c r="U727" s="843"/>
      <c r="V727" s="843"/>
      <c r="W727" s="843"/>
      <c r="X727" s="843"/>
      <c r="Y727" s="843"/>
      <c r="Z727" s="1060"/>
      <c r="AA727" s="1060"/>
      <c r="AB727" s="843"/>
      <c r="AC727" s="843"/>
      <c r="AD727" s="843"/>
      <c r="AE727" s="843"/>
      <c r="AF727" s="843"/>
      <c r="AG727" s="843"/>
      <c r="AH727" s="843"/>
      <c r="AI727" s="843"/>
      <c r="AJ727" s="843"/>
      <c r="AK727" s="843"/>
      <c r="AL727" s="843"/>
    </row>
    <row r="728" spans="1:38" ht="15.75" customHeight="1">
      <c r="A728" s="843"/>
      <c r="B728" s="844"/>
      <c r="C728" s="845"/>
      <c r="D728" s="843"/>
      <c r="E728" s="843"/>
      <c r="F728" s="843"/>
      <c r="G728" s="843"/>
      <c r="H728" s="846"/>
      <c r="I728" s="846"/>
      <c r="J728" s="846"/>
      <c r="K728" s="847"/>
      <c r="L728" s="848"/>
      <c r="M728" s="843"/>
      <c r="N728" s="843"/>
      <c r="O728" s="843"/>
      <c r="P728" s="843"/>
      <c r="Q728" s="843"/>
      <c r="R728" s="843"/>
      <c r="S728" s="843"/>
      <c r="T728" s="843"/>
      <c r="U728" s="843"/>
      <c r="V728" s="843"/>
      <c r="W728" s="843"/>
      <c r="X728" s="843"/>
      <c r="Y728" s="843"/>
      <c r="Z728" s="1060"/>
      <c r="AA728" s="1060"/>
      <c r="AB728" s="843"/>
      <c r="AC728" s="843"/>
      <c r="AD728" s="843"/>
      <c r="AE728" s="843"/>
      <c r="AF728" s="843"/>
      <c r="AG728" s="843"/>
      <c r="AH728" s="843"/>
      <c r="AI728" s="843"/>
      <c r="AJ728" s="843"/>
      <c r="AK728" s="843"/>
      <c r="AL728" s="843"/>
    </row>
    <row r="729" spans="1:38" ht="15.75" customHeight="1">
      <c r="A729" s="843"/>
      <c r="B729" s="844"/>
      <c r="C729" s="845"/>
      <c r="D729" s="843"/>
      <c r="E729" s="843"/>
      <c r="F729" s="843"/>
      <c r="G729" s="843"/>
      <c r="H729" s="846"/>
      <c r="I729" s="846"/>
      <c r="J729" s="846"/>
      <c r="K729" s="847"/>
      <c r="L729" s="848"/>
      <c r="M729" s="843"/>
      <c r="N729" s="843"/>
      <c r="O729" s="843"/>
      <c r="P729" s="843"/>
      <c r="Q729" s="843"/>
      <c r="R729" s="843"/>
      <c r="S729" s="843"/>
      <c r="T729" s="843"/>
      <c r="U729" s="843"/>
      <c r="V729" s="843"/>
      <c r="W729" s="843"/>
      <c r="X729" s="843"/>
      <c r="Y729" s="843"/>
      <c r="Z729" s="1060"/>
      <c r="AA729" s="1060"/>
      <c r="AB729" s="843"/>
      <c r="AC729" s="843"/>
      <c r="AD729" s="843"/>
      <c r="AE729" s="843"/>
      <c r="AF729" s="843"/>
      <c r="AG729" s="843"/>
      <c r="AH729" s="843"/>
      <c r="AI729" s="843"/>
      <c r="AJ729" s="843"/>
      <c r="AK729" s="843"/>
      <c r="AL729" s="843"/>
    </row>
    <row r="730" spans="1:38" ht="15.75" customHeight="1">
      <c r="A730" s="843"/>
      <c r="B730" s="844"/>
      <c r="C730" s="845"/>
      <c r="D730" s="843"/>
      <c r="E730" s="843"/>
      <c r="F730" s="843"/>
      <c r="G730" s="843"/>
      <c r="H730" s="846"/>
      <c r="I730" s="846"/>
      <c r="J730" s="846"/>
      <c r="K730" s="847"/>
      <c r="L730" s="848"/>
      <c r="M730" s="843"/>
      <c r="N730" s="843"/>
      <c r="O730" s="843"/>
      <c r="P730" s="843"/>
      <c r="Q730" s="843"/>
      <c r="R730" s="843"/>
      <c r="S730" s="843"/>
      <c r="T730" s="843"/>
      <c r="U730" s="843"/>
      <c r="V730" s="843"/>
      <c r="W730" s="843"/>
      <c r="X730" s="843"/>
      <c r="Y730" s="843"/>
      <c r="Z730" s="1060"/>
      <c r="AA730" s="1060"/>
      <c r="AB730" s="843"/>
      <c r="AC730" s="843"/>
      <c r="AD730" s="843"/>
      <c r="AE730" s="843"/>
      <c r="AF730" s="843"/>
      <c r="AG730" s="843"/>
      <c r="AH730" s="843"/>
      <c r="AI730" s="843"/>
      <c r="AJ730" s="843"/>
      <c r="AK730" s="843"/>
      <c r="AL730" s="843"/>
    </row>
    <row r="731" spans="1:38" ht="15.75" customHeight="1">
      <c r="A731" s="843"/>
      <c r="B731" s="844"/>
      <c r="C731" s="845"/>
      <c r="D731" s="843"/>
      <c r="E731" s="843"/>
      <c r="F731" s="843"/>
      <c r="G731" s="843"/>
      <c r="H731" s="846"/>
      <c r="I731" s="846"/>
      <c r="J731" s="846"/>
      <c r="K731" s="847"/>
      <c r="L731" s="848"/>
      <c r="M731" s="843"/>
      <c r="N731" s="843"/>
      <c r="O731" s="843"/>
      <c r="P731" s="843"/>
      <c r="Q731" s="843"/>
      <c r="R731" s="843"/>
      <c r="S731" s="843"/>
      <c r="T731" s="843"/>
      <c r="U731" s="843"/>
      <c r="V731" s="843"/>
      <c r="W731" s="843"/>
      <c r="X731" s="843"/>
      <c r="Y731" s="843"/>
      <c r="Z731" s="1060"/>
      <c r="AA731" s="1060"/>
      <c r="AB731" s="843"/>
      <c r="AC731" s="843"/>
      <c r="AD731" s="843"/>
      <c r="AE731" s="843"/>
      <c r="AF731" s="843"/>
      <c r="AG731" s="843"/>
      <c r="AH731" s="843"/>
      <c r="AI731" s="843"/>
      <c r="AJ731" s="843"/>
      <c r="AK731" s="843"/>
      <c r="AL731" s="843"/>
    </row>
    <row r="732" spans="1:38" ht="15.75" customHeight="1">
      <c r="A732" s="843"/>
      <c r="B732" s="844"/>
      <c r="C732" s="845"/>
      <c r="D732" s="843"/>
      <c r="E732" s="843"/>
      <c r="F732" s="843"/>
      <c r="G732" s="843"/>
      <c r="H732" s="846"/>
      <c r="I732" s="846"/>
      <c r="J732" s="846"/>
      <c r="K732" s="847"/>
      <c r="L732" s="848"/>
      <c r="M732" s="843"/>
      <c r="N732" s="843"/>
      <c r="O732" s="843"/>
      <c r="P732" s="843"/>
      <c r="Q732" s="843"/>
      <c r="R732" s="843"/>
      <c r="S732" s="843"/>
      <c r="T732" s="843"/>
      <c r="U732" s="843"/>
      <c r="V732" s="843"/>
      <c r="W732" s="843"/>
      <c r="X732" s="843"/>
      <c r="Y732" s="843"/>
      <c r="Z732" s="1060"/>
      <c r="AA732" s="1060"/>
      <c r="AB732" s="843"/>
      <c r="AC732" s="843"/>
      <c r="AD732" s="843"/>
      <c r="AE732" s="843"/>
      <c r="AF732" s="843"/>
      <c r="AG732" s="843"/>
      <c r="AH732" s="843"/>
      <c r="AI732" s="843"/>
      <c r="AJ732" s="843"/>
      <c r="AK732" s="843"/>
      <c r="AL732" s="843"/>
    </row>
    <row r="733" spans="1:38" ht="15.75" customHeight="1">
      <c r="A733" s="843"/>
      <c r="B733" s="844"/>
      <c r="C733" s="845"/>
      <c r="D733" s="843"/>
      <c r="E733" s="843"/>
      <c r="F733" s="843"/>
      <c r="G733" s="843"/>
      <c r="H733" s="846"/>
      <c r="I733" s="846"/>
      <c r="J733" s="846"/>
      <c r="K733" s="847"/>
      <c r="L733" s="848"/>
      <c r="M733" s="843"/>
      <c r="N733" s="843"/>
      <c r="O733" s="843"/>
      <c r="P733" s="843"/>
      <c r="Q733" s="843"/>
      <c r="R733" s="843"/>
      <c r="S733" s="843"/>
      <c r="T733" s="843"/>
      <c r="U733" s="843"/>
      <c r="V733" s="843"/>
      <c r="W733" s="843"/>
      <c r="X733" s="843"/>
      <c r="Y733" s="843"/>
      <c r="Z733" s="1060"/>
      <c r="AA733" s="1060"/>
      <c r="AB733" s="843"/>
      <c r="AC733" s="843"/>
      <c r="AD733" s="843"/>
      <c r="AE733" s="843"/>
      <c r="AF733" s="843"/>
      <c r="AG733" s="843"/>
      <c r="AH733" s="843"/>
      <c r="AI733" s="843"/>
      <c r="AJ733" s="843"/>
      <c r="AK733" s="843"/>
      <c r="AL733" s="843"/>
    </row>
    <row r="734" spans="1:38" ht="15.75" customHeight="1">
      <c r="A734" s="843"/>
      <c r="B734" s="844"/>
      <c r="C734" s="845"/>
      <c r="D734" s="843"/>
      <c r="E734" s="843"/>
      <c r="F734" s="843"/>
      <c r="G734" s="843"/>
      <c r="H734" s="846"/>
      <c r="I734" s="846"/>
      <c r="J734" s="846"/>
      <c r="K734" s="847"/>
      <c r="L734" s="848"/>
      <c r="M734" s="843"/>
      <c r="N734" s="843"/>
      <c r="O734" s="843"/>
      <c r="P734" s="843"/>
      <c r="Q734" s="843"/>
      <c r="R734" s="843"/>
      <c r="S734" s="843"/>
      <c r="T734" s="843"/>
      <c r="U734" s="843"/>
      <c r="V734" s="843"/>
      <c r="W734" s="843"/>
      <c r="X734" s="843"/>
      <c r="Y734" s="843"/>
      <c r="Z734" s="1060"/>
      <c r="AA734" s="1060"/>
      <c r="AB734" s="843"/>
      <c r="AC734" s="843"/>
      <c r="AD734" s="843"/>
      <c r="AE734" s="843"/>
      <c r="AF734" s="843"/>
      <c r="AG734" s="843"/>
      <c r="AH734" s="843"/>
      <c r="AI734" s="843"/>
      <c r="AJ734" s="843"/>
      <c r="AK734" s="843"/>
      <c r="AL734" s="843"/>
    </row>
    <row r="735" spans="1:38" ht="15.75" customHeight="1">
      <c r="A735" s="843"/>
      <c r="B735" s="844"/>
      <c r="C735" s="845"/>
      <c r="D735" s="843"/>
      <c r="E735" s="843"/>
      <c r="F735" s="843"/>
      <c r="G735" s="843"/>
      <c r="H735" s="846"/>
      <c r="I735" s="846"/>
      <c r="J735" s="846"/>
      <c r="K735" s="847"/>
      <c r="L735" s="848"/>
      <c r="M735" s="843"/>
      <c r="N735" s="843"/>
      <c r="O735" s="843"/>
      <c r="P735" s="843"/>
      <c r="Q735" s="843"/>
      <c r="R735" s="843"/>
      <c r="S735" s="843"/>
      <c r="T735" s="843"/>
      <c r="U735" s="843"/>
      <c r="V735" s="843"/>
      <c r="W735" s="843"/>
      <c r="X735" s="843"/>
      <c r="Y735" s="843"/>
      <c r="Z735" s="1060"/>
      <c r="AA735" s="1060"/>
      <c r="AB735" s="843"/>
      <c r="AC735" s="843"/>
      <c r="AD735" s="843"/>
      <c r="AE735" s="843"/>
      <c r="AF735" s="843"/>
      <c r="AG735" s="843"/>
      <c r="AH735" s="843"/>
      <c r="AI735" s="843"/>
      <c r="AJ735" s="843"/>
      <c r="AK735" s="843"/>
      <c r="AL735" s="843"/>
    </row>
    <row r="736" spans="1:38" ht="15.75" customHeight="1">
      <c r="A736" s="843"/>
      <c r="B736" s="844"/>
      <c r="C736" s="845"/>
      <c r="D736" s="843"/>
      <c r="E736" s="843"/>
      <c r="F736" s="843"/>
      <c r="G736" s="843"/>
      <c r="H736" s="846"/>
      <c r="I736" s="846"/>
      <c r="J736" s="846"/>
      <c r="K736" s="847"/>
      <c r="L736" s="848"/>
      <c r="M736" s="843"/>
      <c r="N736" s="843"/>
      <c r="O736" s="843"/>
      <c r="P736" s="843"/>
      <c r="Q736" s="843"/>
      <c r="R736" s="843"/>
      <c r="S736" s="843"/>
      <c r="T736" s="843"/>
      <c r="U736" s="843"/>
      <c r="V736" s="843"/>
      <c r="W736" s="843"/>
      <c r="X736" s="843"/>
      <c r="Y736" s="843"/>
      <c r="Z736" s="1060"/>
      <c r="AA736" s="1060"/>
      <c r="AB736" s="843"/>
      <c r="AC736" s="843"/>
      <c r="AD736" s="843"/>
      <c r="AE736" s="843"/>
      <c r="AF736" s="843"/>
      <c r="AG736" s="843"/>
      <c r="AH736" s="843"/>
      <c r="AI736" s="843"/>
      <c r="AJ736" s="843"/>
      <c r="AK736" s="843"/>
      <c r="AL736" s="843"/>
    </row>
    <row r="737" spans="1:38" ht="15.75" customHeight="1">
      <c r="A737" s="843"/>
      <c r="B737" s="844"/>
      <c r="C737" s="845"/>
      <c r="D737" s="843"/>
      <c r="E737" s="843"/>
      <c r="F737" s="843"/>
      <c r="G737" s="843"/>
      <c r="H737" s="846"/>
      <c r="I737" s="846"/>
      <c r="J737" s="846"/>
      <c r="K737" s="847"/>
      <c r="L737" s="848"/>
      <c r="M737" s="843"/>
      <c r="N737" s="843"/>
      <c r="O737" s="843"/>
      <c r="P737" s="843"/>
      <c r="Q737" s="843"/>
      <c r="R737" s="843"/>
      <c r="S737" s="843"/>
      <c r="T737" s="843"/>
      <c r="U737" s="843"/>
      <c r="V737" s="843"/>
      <c r="W737" s="843"/>
      <c r="X737" s="843"/>
      <c r="Y737" s="843"/>
      <c r="Z737" s="1060"/>
      <c r="AA737" s="1060"/>
      <c r="AB737" s="843"/>
      <c r="AC737" s="843"/>
      <c r="AD737" s="843"/>
      <c r="AE737" s="843"/>
      <c r="AF737" s="843"/>
      <c r="AG737" s="843"/>
      <c r="AH737" s="843"/>
      <c r="AI737" s="843"/>
      <c r="AJ737" s="843"/>
      <c r="AK737" s="843"/>
      <c r="AL737" s="843"/>
    </row>
    <row r="738" spans="1:38" ht="15.75" customHeight="1">
      <c r="A738" s="843"/>
      <c r="B738" s="844"/>
      <c r="C738" s="845"/>
      <c r="D738" s="843"/>
      <c r="E738" s="843"/>
      <c r="F738" s="843"/>
      <c r="G738" s="843"/>
      <c r="H738" s="846"/>
      <c r="I738" s="846"/>
      <c r="J738" s="846"/>
      <c r="K738" s="847"/>
      <c r="L738" s="848"/>
      <c r="M738" s="843"/>
      <c r="N738" s="843"/>
      <c r="O738" s="843"/>
      <c r="P738" s="843"/>
      <c r="Q738" s="843"/>
      <c r="R738" s="843"/>
      <c r="S738" s="843"/>
      <c r="T738" s="843"/>
      <c r="U738" s="843"/>
      <c r="V738" s="843"/>
      <c r="W738" s="843"/>
      <c r="X738" s="843"/>
      <c r="Y738" s="843"/>
      <c r="Z738" s="1060"/>
      <c r="AA738" s="1060"/>
      <c r="AB738" s="843"/>
      <c r="AC738" s="843"/>
      <c r="AD738" s="843"/>
      <c r="AE738" s="843"/>
      <c r="AF738" s="843"/>
      <c r="AG738" s="843"/>
      <c r="AH738" s="843"/>
      <c r="AI738" s="843"/>
      <c r="AJ738" s="843"/>
      <c r="AK738" s="843"/>
      <c r="AL738" s="843"/>
    </row>
    <row r="739" spans="1:38" ht="15.75" customHeight="1">
      <c r="A739" s="843"/>
      <c r="B739" s="844"/>
      <c r="C739" s="845"/>
      <c r="D739" s="843"/>
      <c r="E739" s="843"/>
      <c r="F739" s="843"/>
      <c r="G739" s="843"/>
      <c r="H739" s="846"/>
      <c r="I739" s="846"/>
      <c r="J739" s="846"/>
      <c r="K739" s="847"/>
      <c r="L739" s="848"/>
      <c r="M739" s="843"/>
      <c r="N739" s="843"/>
      <c r="O739" s="843"/>
      <c r="P739" s="843"/>
      <c r="Q739" s="843"/>
      <c r="R739" s="843"/>
      <c r="S739" s="843"/>
      <c r="T739" s="843"/>
      <c r="U739" s="843"/>
      <c r="V739" s="843"/>
      <c r="W739" s="843"/>
      <c r="X739" s="843"/>
      <c r="Y739" s="843"/>
      <c r="Z739" s="1060"/>
      <c r="AA739" s="1060"/>
      <c r="AB739" s="843"/>
      <c r="AC739" s="843"/>
      <c r="AD739" s="843"/>
      <c r="AE739" s="843"/>
      <c r="AF739" s="843"/>
      <c r="AG739" s="843"/>
      <c r="AH739" s="843"/>
      <c r="AI739" s="843"/>
      <c r="AJ739" s="843"/>
      <c r="AK739" s="843"/>
      <c r="AL739" s="843"/>
    </row>
    <row r="740" spans="1:38" ht="15.75" customHeight="1">
      <c r="A740" s="843"/>
      <c r="B740" s="844"/>
      <c r="C740" s="845"/>
      <c r="D740" s="843"/>
      <c r="E740" s="843"/>
      <c r="F740" s="843"/>
      <c r="G740" s="843"/>
      <c r="H740" s="846"/>
      <c r="I740" s="846"/>
      <c r="J740" s="846"/>
      <c r="K740" s="847"/>
      <c r="L740" s="848"/>
      <c r="M740" s="843"/>
      <c r="N740" s="843"/>
      <c r="O740" s="843"/>
      <c r="P740" s="843"/>
      <c r="Q740" s="843"/>
      <c r="R740" s="843"/>
      <c r="S740" s="843"/>
      <c r="T740" s="843"/>
      <c r="U740" s="843"/>
      <c r="V740" s="843"/>
      <c r="W740" s="843"/>
      <c r="X740" s="843"/>
      <c r="Y740" s="843"/>
      <c r="Z740" s="1060"/>
      <c r="AA740" s="1060"/>
      <c r="AB740" s="843"/>
      <c r="AC740" s="843"/>
      <c r="AD740" s="843"/>
      <c r="AE740" s="843"/>
      <c r="AF740" s="843"/>
      <c r="AG740" s="843"/>
      <c r="AH740" s="843"/>
      <c r="AI740" s="843"/>
      <c r="AJ740" s="843"/>
      <c r="AK740" s="843"/>
      <c r="AL740" s="843"/>
    </row>
    <row r="741" spans="1:38" ht="15.75" customHeight="1">
      <c r="A741" s="843"/>
      <c r="B741" s="844"/>
      <c r="C741" s="845"/>
      <c r="D741" s="843"/>
      <c r="E741" s="843"/>
      <c r="F741" s="843"/>
      <c r="G741" s="843"/>
      <c r="H741" s="846"/>
      <c r="I741" s="846"/>
      <c r="J741" s="846"/>
      <c r="K741" s="847"/>
      <c r="L741" s="848"/>
      <c r="M741" s="843"/>
      <c r="N741" s="843"/>
      <c r="O741" s="843"/>
      <c r="P741" s="843"/>
      <c r="Q741" s="843"/>
      <c r="R741" s="843"/>
      <c r="S741" s="843"/>
      <c r="T741" s="843"/>
      <c r="U741" s="843"/>
      <c r="V741" s="843"/>
      <c r="W741" s="843"/>
      <c r="X741" s="843"/>
      <c r="Y741" s="843"/>
      <c r="Z741" s="1060"/>
      <c r="AA741" s="1060"/>
      <c r="AB741" s="843"/>
      <c r="AC741" s="843"/>
      <c r="AD741" s="843"/>
      <c r="AE741" s="843"/>
      <c r="AF741" s="843"/>
      <c r="AG741" s="843"/>
      <c r="AH741" s="843"/>
      <c r="AI741" s="843"/>
      <c r="AJ741" s="843"/>
      <c r="AK741" s="843"/>
      <c r="AL741" s="843"/>
    </row>
    <row r="742" spans="1:38" ht="15.75" customHeight="1">
      <c r="A742" s="843"/>
      <c r="B742" s="844"/>
      <c r="C742" s="845"/>
      <c r="D742" s="843"/>
      <c r="E742" s="843"/>
      <c r="F742" s="843"/>
      <c r="G742" s="843"/>
      <c r="H742" s="846"/>
      <c r="I742" s="846"/>
      <c r="J742" s="846"/>
      <c r="K742" s="847"/>
      <c r="L742" s="848"/>
      <c r="M742" s="843"/>
      <c r="N742" s="843"/>
      <c r="O742" s="843"/>
      <c r="P742" s="843"/>
      <c r="Q742" s="843"/>
      <c r="R742" s="843"/>
      <c r="S742" s="843"/>
      <c r="T742" s="843"/>
      <c r="U742" s="843"/>
      <c r="V742" s="843"/>
      <c r="W742" s="843"/>
      <c r="X742" s="843"/>
      <c r="Y742" s="843"/>
      <c r="Z742" s="1060"/>
      <c r="AA742" s="1060"/>
      <c r="AB742" s="843"/>
      <c r="AC742" s="843"/>
      <c r="AD742" s="843"/>
      <c r="AE742" s="843"/>
      <c r="AF742" s="843"/>
      <c r="AG742" s="843"/>
      <c r="AH742" s="843"/>
      <c r="AI742" s="843"/>
      <c r="AJ742" s="843"/>
      <c r="AK742" s="843"/>
      <c r="AL742" s="843"/>
    </row>
    <row r="743" spans="1:38" ht="15.75" customHeight="1">
      <c r="A743" s="843"/>
      <c r="B743" s="844"/>
      <c r="C743" s="845"/>
      <c r="D743" s="843"/>
      <c r="E743" s="843"/>
      <c r="F743" s="843"/>
      <c r="G743" s="843"/>
      <c r="H743" s="846"/>
      <c r="I743" s="846"/>
      <c r="J743" s="846"/>
      <c r="K743" s="847"/>
      <c r="L743" s="848"/>
      <c r="M743" s="843"/>
      <c r="N743" s="843"/>
      <c r="O743" s="843"/>
      <c r="P743" s="843"/>
      <c r="Q743" s="843"/>
      <c r="R743" s="843"/>
      <c r="S743" s="843"/>
      <c r="T743" s="843"/>
      <c r="U743" s="843"/>
      <c r="V743" s="843"/>
      <c r="W743" s="843"/>
      <c r="X743" s="843"/>
      <c r="Y743" s="843"/>
      <c r="Z743" s="1060"/>
      <c r="AA743" s="1060"/>
      <c r="AB743" s="843"/>
      <c r="AC743" s="843"/>
      <c r="AD743" s="843"/>
      <c r="AE743" s="843"/>
      <c r="AF743" s="843"/>
      <c r="AG743" s="843"/>
      <c r="AH743" s="843"/>
      <c r="AI743" s="843"/>
      <c r="AJ743" s="843"/>
      <c r="AK743" s="843"/>
      <c r="AL743" s="843"/>
    </row>
    <row r="744" spans="1:38" ht="15.75" customHeight="1">
      <c r="A744" s="843"/>
      <c r="B744" s="844"/>
      <c r="C744" s="845"/>
      <c r="D744" s="843"/>
      <c r="E744" s="843"/>
      <c r="F744" s="843"/>
      <c r="G744" s="843"/>
      <c r="H744" s="846"/>
      <c r="I744" s="846"/>
      <c r="J744" s="846"/>
      <c r="K744" s="847"/>
      <c r="L744" s="848"/>
      <c r="M744" s="843"/>
      <c r="N744" s="843"/>
      <c r="O744" s="843"/>
      <c r="P744" s="843"/>
      <c r="Q744" s="843"/>
      <c r="R744" s="843"/>
      <c r="S744" s="843"/>
      <c r="T744" s="843"/>
      <c r="U744" s="843"/>
      <c r="V744" s="843"/>
      <c r="W744" s="843"/>
      <c r="X744" s="843"/>
      <c r="Y744" s="843"/>
      <c r="Z744" s="1060"/>
      <c r="AA744" s="1060"/>
      <c r="AB744" s="843"/>
      <c r="AC744" s="843"/>
      <c r="AD744" s="843"/>
      <c r="AE744" s="843"/>
      <c r="AF744" s="843"/>
      <c r="AG744" s="843"/>
      <c r="AH744" s="843"/>
      <c r="AI744" s="843"/>
      <c r="AJ744" s="843"/>
      <c r="AK744" s="843"/>
      <c r="AL744" s="843"/>
    </row>
    <row r="745" spans="1:38" ht="15.75" customHeight="1">
      <c r="A745" s="843"/>
      <c r="B745" s="844"/>
      <c r="C745" s="845"/>
      <c r="D745" s="843"/>
      <c r="E745" s="843"/>
      <c r="F745" s="843"/>
      <c r="G745" s="843"/>
      <c r="H745" s="846"/>
      <c r="I745" s="846"/>
      <c r="J745" s="846"/>
      <c r="K745" s="847"/>
      <c r="L745" s="848"/>
      <c r="M745" s="843"/>
      <c r="N745" s="843"/>
      <c r="O745" s="843"/>
      <c r="P745" s="843"/>
      <c r="Q745" s="843"/>
      <c r="R745" s="843"/>
      <c r="S745" s="843"/>
      <c r="T745" s="843"/>
      <c r="U745" s="843"/>
      <c r="V745" s="843"/>
      <c r="W745" s="843"/>
      <c r="X745" s="843"/>
      <c r="Y745" s="843"/>
      <c r="Z745" s="1060"/>
      <c r="AA745" s="1060"/>
      <c r="AB745" s="843"/>
      <c r="AC745" s="843"/>
      <c r="AD745" s="843"/>
      <c r="AE745" s="843"/>
      <c r="AF745" s="843"/>
      <c r="AG745" s="843"/>
      <c r="AH745" s="843"/>
      <c r="AI745" s="843"/>
      <c r="AJ745" s="843"/>
      <c r="AK745" s="843"/>
      <c r="AL745" s="843"/>
    </row>
    <row r="746" spans="1:38" ht="15.75" customHeight="1">
      <c r="A746" s="843"/>
      <c r="B746" s="844"/>
      <c r="C746" s="845"/>
      <c r="D746" s="843"/>
      <c r="E746" s="843"/>
      <c r="F746" s="843"/>
      <c r="G746" s="843"/>
      <c r="H746" s="846"/>
      <c r="I746" s="846"/>
      <c r="J746" s="846"/>
      <c r="K746" s="847"/>
      <c r="L746" s="848"/>
      <c r="M746" s="843"/>
      <c r="N746" s="843"/>
      <c r="O746" s="843"/>
      <c r="P746" s="843"/>
      <c r="Q746" s="843"/>
      <c r="R746" s="843"/>
      <c r="S746" s="843"/>
      <c r="T746" s="843"/>
      <c r="U746" s="843"/>
      <c r="V746" s="843"/>
      <c r="W746" s="843"/>
      <c r="X746" s="843"/>
      <c r="Y746" s="843"/>
      <c r="Z746" s="1060"/>
      <c r="AA746" s="1060"/>
      <c r="AB746" s="843"/>
      <c r="AC746" s="843"/>
      <c r="AD746" s="843"/>
      <c r="AE746" s="843"/>
      <c r="AF746" s="843"/>
      <c r="AG746" s="843"/>
      <c r="AH746" s="843"/>
      <c r="AI746" s="843"/>
      <c r="AJ746" s="843"/>
      <c r="AK746" s="843"/>
      <c r="AL746" s="843"/>
    </row>
    <row r="747" spans="1:38" ht="15.75" customHeight="1">
      <c r="A747" s="843"/>
      <c r="B747" s="844"/>
      <c r="C747" s="845"/>
      <c r="D747" s="843"/>
      <c r="E747" s="843"/>
      <c r="F747" s="843"/>
      <c r="G747" s="843"/>
      <c r="H747" s="846"/>
      <c r="I747" s="846"/>
      <c r="J747" s="846"/>
      <c r="K747" s="847"/>
      <c r="L747" s="848"/>
      <c r="M747" s="843"/>
      <c r="N747" s="843"/>
      <c r="O747" s="843"/>
      <c r="P747" s="843"/>
      <c r="Q747" s="843"/>
      <c r="R747" s="843"/>
      <c r="S747" s="843"/>
      <c r="T747" s="843"/>
      <c r="U747" s="843"/>
      <c r="V747" s="843"/>
      <c r="W747" s="843"/>
      <c r="X747" s="843"/>
      <c r="Y747" s="843"/>
      <c r="Z747" s="1060"/>
      <c r="AA747" s="1060"/>
      <c r="AB747" s="843"/>
      <c r="AC747" s="843"/>
      <c r="AD747" s="843"/>
      <c r="AE747" s="843"/>
      <c r="AF747" s="843"/>
      <c r="AG747" s="843"/>
      <c r="AH747" s="843"/>
      <c r="AI747" s="843"/>
      <c r="AJ747" s="843"/>
      <c r="AK747" s="843"/>
      <c r="AL747" s="843"/>
    </row>
    <row r="748" spans="1:38" ht="15.75" customHeight="1">
      <c r="A748" s="843"/>
      <c r="B748" s="844"/>
      <c r="C748" s="845"/>
      <c r="D748" s="843"/>
      <c r="E748" s="843"/>
      <c r="F748" s="843"/>
      <c r="G748" s="843"/>
      <c r="H748" s="846"/>
      <c r="I748" s="846"/>
      <c r="J748" s="846"/>
      <c r="K748" s="847"/>
      <c r="L748" s="848"/>
      <c r="M748" s="843"/>
      <c r="N748" s="843"/>
      <c r="O748" s="843"/>
      <c r="P748" s="843"/>
      <c r="Q748" s="843"/>
      <c r="R748" s="843"/>
      <c r="S748" s="843"/>
      <c r="T748" s="843"/>
      <c r="U748" s="843"/>
      <c r="V748" s="843"/>
      <c r="W748" s="843"/>
      <c r="X748" s="843"/>
      <c r="Y748" s="843"/>
      <c r="Z748" s="1060"/>
      <c r="AA748" s="1060"/>
      <c r="AB748" s="843"/>
      <c r="AC748" s="843"/>
      <c r="AD748" s="843"/>
      <c r="AE748" s="843"/>
      <c r="AF748" s="843"/>
      <c r="AG748" s="843"/>
      <c r="AH748" s="843"/>
      <c r="AI748" s="843"/>
      <c r="AJ748" s="843"/>
      <c r="AK748" s="843"/>
      <c r="AL748" s="843"/>
    </row>
    <row r="749" spans="1:38" ht="15.75" customHeight="1">
      <c r="A749" s="843"/>
      <c r="B749" s="844"/>
      <c r="C749" s="845"/>
      <c r="D749" s="843"/>
      <c r="E749" s="843"/>
      <c r="F749" s="843"/>
      <c r="G749" s="843"/>
      <c r="H749" s="846"/>
      <c r="I749" s="846"/>
      <c r="J749" s="846"/>
      <c r="K749" s="847"/>
      <c r="L749" s="848"/>
      <c r="M749" s="843"/>
      <c r="N749" s="843"/>
      <c r="O749" s="843"/>
      <c r="P749" s="843"/>
      <c r="Q749" s="843"/>
      <c r="R749" s="843"/>
      <c r="S749" s="843"/>
      <c r="T749" s="843"/>
      <c r="U749" s="843"/>
      <c r="V749" s="843"/>
      <c r="W749" s="843"/>
      <c r="X749" s="843"/>
      <c r="Y749" s="843"/>
      <c r="Z749" s="1060"/>
      <c r="AA749" s="1060"/>
      <c r="AB749" s="843"/>
      <c r="AC749" s="843"/>
      <c r="AD749" s="843"/>
      <c r="AE749" s="843"/>
      <c r="AF749" s="843"/>
      <c r="AG749" s="843"/>
      <c r="AH749" s="843"/>
      <c r="AI749" s="843"/>
      <c r="AJ749" s="843"/>
      <c r="AK749" s="843"/>
      <c r="AL749" s="843"/>
    </row>
    <row r="750" spans="1:38" ht="15.75" customHeight="1">
      <c r="A750" s="843"/>
      <c r="B750" s="844"/>
      <c r="C750" s="845"/>
      <c r="D750" s="843"/>
      <c r="E750" s="843"/>
      <c r="F750" s="843"/>
      <c r="G750" s="843"/>
      <c r="H750" s="846"/>
      <c r="I750" s="846"/>
      <c r="J750" s="846"/>
      <c r="K750" s="847"/>
      <c r="L750" s="848"/>
      <c r="M750" s="843"/>
      <c r="N750" s="843"/>
      <c r="O750" s="843"/>
      <c r="P750" s="843"/>
      <c r="Q750" s="843"/>
      <c r="R750" s="843"/>
      <c r="S750" s="843"/>
      <c r="T750" s="843"/>
      <c r="U750" s="843"/>
      <c r="V750" s="843"/>
      <c r="W750" s="843"/>
      <c r="X750" s="843"/>
      <c r="Y750" s="843"/>
      <c r="Z750" s="1060"/>
      <c r="AA750" s="1060"/>
      <c r="AB750" s="843"/>
      <c r="AC750" s="843"/>
      <c r="AD750" s="843"/>
      <c r="AE750" s="843"/>
      <c r="AF750" s="843"/>
      <c r="AG750" s="843"/>
      <c r="AH750" s="843"/>
      <c r="AI750" s="843"/>
      <c r="AJ750" s="843"/>
      <c r="AK750" s="843"/>
      <c r="AL750" s="843"/>
    </row>
    <row r="751" spans="1:38" ht="15.75" customHeight="1">
      <c r="A751" s="843"/>
      <c r="B751" s="844"/>
      <c r="C751" s="845"/>
      <c r="D751" s="843"/>
      <c r="E751" s="843"/>
      <c r="F751" s="843"/>
      <c r="G751" s="843"/>
      <c r="H751" s="846"/>
      <c r="I751" s="846"/>
      <c r="J751" s="846"/>
      <c r="K751" s="847"/>
      <c r="L751" s="848"/>
      <c r="M751" s="843"/>
      <c r="N751" s="843"/>
      <c r="O751" s="843"/>
      <c r="P751" s="843"/>
      <c r="Q751" s="843"/>
      <c r="R751" s="843"/>
      <c r="S751" s="843"/>
      <c r="T751" s="843"/>
      <c r="U751" s="843"/>
      <c r="V751" s="843"/>
      <c r="W751" s="843"/>
      <c r="X751" s="843"/>
      <c r="Y751" s="843"/>
      <c r="Z751" s="1060"/>
      <c r="AA751" s="1060"/>
      <c r="AB751" s="843"/>
      <c r="AC751" s="843"/>
      <c r="AD751" s="843"/>
      <c r="AE751" s="843"/>
      <c r="AF751" s="843"/>
      <c r="AG751" s="843"/>
      <c r="AH751" s="843"/>
      <c r="AI751" s="843"/>
      <c r="AJ751" s="843"/>
      <c r="AK751" s="843"/>
      <c r="AL751" s="843"/>
    </row>
    <row r="752" spans="1:38" ht="15.75" customHeight="1">
      <c r="A752" s="843"/>
      <c r="B752" s="844"/>
      <c r="C752" s="845"/>
      <c r="D752" s="843"/>
      <c r="E752" s="843"/>
      <c r="F752" s="843"/>
      <c r="G752" s="843"/>
      <c r="H752" s="846"/>
      <c r="I752" s="846"/>
      <c r="J752" s="846"/>
      <c r="K752" s="847"/>
      <c r="L752" s="848"/>
      <c r="M752" s="843"/>
      <c r="N752" s="843"/>
      <c r="O752" s="843"/>
      <c r="P752" s="843"/>
      <c r="Q752" s="843"/>
      <c r="R752" s="843"/>
      <c r="S752" s="843"/>
      <c r="T752" s="843"/>
      <c r="U752" s="843"/>
      <c r="V752" s="843"/>
      <c r="W752" s="843"/>
      <c r="X752" s="843"/>
      <c r="Y752" s="843"/>
      <c r="Z752" s="1060"/>
      <c r="AA752" s="1060"/>
      <c r="AB752" s="843"/>
      <c r="AC752" s="843"/>
      <c r="AD752" s="843"/>
      <c r="AE752" s="843"/>
      <c r="AF752" s="843"/>
      <c r="AG752" s="843"/>
      <c r="AH752" s="843"/>
      <c r="AI752" s="843"/>
      <c r="AJ752" s="843"/>
      <c r="AK752" s="843"/>
      <c r="AL752" s="843"/>
    </row>
    <row r="753" spans="1:38" ht="15.75" customHeight="1">
      <c r="A753" s="843"/>
      <c r="B753" s="844"/>
      <c r="C753" s="845"/>
      <c r="D753" s="843"/>
      <c r="E753" s="843"/>
      <c r="F753" s="843"/>
      <c r="G753" s="843"/>
      <c r="H753" s="846"/>
      <c r="I753" s="846"/>
      <c r="J753" s="846"/>
      <c r="K753" s="847"/>
      <c r="L753" s="848"/>
      <c r="M753" s="843"/>
      <c r="N753" s="843"/>
      <c r="O753" s="843"/>
      <c r="P753" s="843"/>
      <c r="Q753" s="843"/>
      <c r="R753" s="843"/>
      <c r="S753" s="843"/>
      <c r="T753" s="843"/>
      <c r="U753" s="843"/>
      <c r="V753" s="843"/>
      <c r="W753" s="843"/>
      <c r="X753" s="843"/>
      <c r="Y753" s="843"/>
      <c r="Z753" s="1060"/>
      <c r="AA753" s="1060"/>
      <c r="AB753" s="843"/>
      <c r="AC753" s="843"/>
      <c r="AD753" s="843"/>
      <c r="AE753" s="843"/>
      <c r="AF753" s="843"/>
      <c r="AG753" s="843"/>
      <c r="AH753" s="843"/>
      <c r="AI753" s="843"/>
      <c r="AJ753" s="843"/>
      <c r="AK753" s="843"/>
      <c r="AL753" s="843"/>
    </row>
    <row r="754" spans="1:38" ht="15.75" customHeight="1">
      <c r="A754" s="843"/>
      <c r="B754" s="844"/>
      <c r="C754" s="845"/>
      <c r="D754" s="843"/>
      <c r="E754" s="843"/>
      <c r="F754" s="843"/>
      <c r="G754" s="843"/>
      <c r="H754" s="846"/>
      <c r="I754" s="846"/>
      <c r="J754" s="846"/>
      <c r="K754" s="847"/>
      <c r="L754" s="848"/>
      <c r="M754" s="843"/>
      <c r="N754" s="843"/>
      <c r="O754" s="843"/>
      <c r="P754" s="843"/>
      <c r="Q754" s="843"/>
      <c r="R754" s="843"/>
      <c r="S754" s="843"/>
      <c r="T754" s="843"/>
      <c r="U754" s="843"/>
      <c r="V754" s="843"/>
      <c r="W754" s="843"/>
      <c r="X754" s="843"/>
      <c r="Y754" s="843"/>
      <c r="Z754" s="1060"/>
      <c r="AA754" s="1060"/>
      <c r="AB754" s="843"/>
      <c r="AC754" s="843"/>
      <c r="AD754" s="843"/>
      <c r="AE754" s="843"/>
      <c r="AF754" s="843"/>
      <c r="AG754" s="843"/>
      <c r="AH754" s="843"/>
      <c r="AI754" s="843"/>
      <c r="AJ754" s="843"/>
      <c r="AK754" s="843"/>
      <c r="AL754" s="843"/>
    </row>
    <row r="755" spans="1:38" ht="15.75" customHeight="1">
      <c r="A755" s="843"/>
      <c r="B755" s="844"/>
      <c r="C755" s="845"/>
      <c r="D755" s="843"/>
      <c r="E755" s="843"/>
      <c r="F755" s="843"/>
      <c r="G755" s="843"/>
      <c r="H755" s="846"/>
      <c r="I755" s="846"/>
      <c r="J755" s="846"/>
      <c r="K755" s="847"/>
      <c r="L755" s="848"/>
      <c r="M755" s="843"/>
      <c r="N755" s="843"/>
      <c r="O755" s="843"/>
      <c r="P755" s="843"/>
      <c r="Q755" s="843"/>
      <c r="R755" s="843"/>
      <c r="S755" s="843"/>
      <c r="T755" s="843"/>
      <c r="U755" s="843"/>
      <c r="V755" s="843"/>
      <c r="W755" s="843"/>
      <c r="X755" s="843"/>
      <c r="Y755" s="843"/>
      <c r="Z755" s="1060"/>
      <c r="AA755" s="1060"/>
      <c r="AB755" s="843"/>
      <c r="AC755" s="843"/>
      <c r="AD755" s="843"/>
      <c r="AE755" s="843"/>
      <c r="AF755" s="843"/>
      <c r="AG755" s="843"/>
      <c r="AH755" s="843"/>
      <c r="AI755" s="843"/>
      <c r="AJ755" s="843"/>
      <c r="AK755" s="843"/>
      <c r="AL755" s="843"/>
    </row>
    <row r="756" spans="1:38" ht="15.75" customHeight="1">
      <c r="A756" s="843"/>
      <c r="B756" s="844"/>
      <c r="C756" s="845"/>
      <c r="D756" s="843"/>
      <c r="E756" s="843"/>
      <c r="F756" s="843"/>
      <c r="G756" s="843"/>
      <c r="H756" s="846"/>
      <c r="I756" s="846"/>
      <c r="J756" s="846"/>
      <c r="K756" s="847"/>
      <c r="L756" s="848"/>
      <c r="M756" s="843"/>
      <c r="N756" s="843"/>
      <c r="O756" s="843"/>
      <c r="P756" s="843"/>
      <c r="Q756" s="843"/>
      <c r="R756" s="843"/>
      <c r="S756" s="843"/>
      <c r="T756" s="843"/>
      <c r="U756" s="843"/>
      <c r="V756" s="843"/>
      <c r="W756" s="843"/>
      <c r="X756" s="843"/>
      <c r="Y756" s="843"/>
      <c r="Z756" s="1060"/>
      <c r="AA756" s="1060"/>
      <c r="AB756" s="843"/>
      <c r="AC756" s="843"/>
      <c r="AD756" s="843"/>
      <c r="AE756" s="843"/>
      <c r="AF756" s="843"/>
      <c r="AG756" s="843"/>
      <c r="AH756" s="843"/>
      <c r="AI756" s="843"/>
      <c r="AJ756" s="843"/>
      <c r="AK756" s="843"/>
      <c r="AL756" s="843"/>
    </row>
    <row r="757" spans="1:38" ht="15.75" customHeight="1">
      <c r="A757" s="843"/>
      <c r="B757" s="844"/>
      <c r="C757" s="845"/>
      <c r="D757" s="843"/>
      <c r="E757" s="843"/>
      <c r="F757" s="843"/>
      <c r="G757" s="843"/>
      <c r="H757" s="846"/>
      <c r="I757" s="846"/>
      <c r="J757" s="846"/>
      <c r="K757" s="847"/>
      <c r="L757" s="848"/>
      <c r="M757" s="843"/>
      <c r="N757" s="843"/>
      <c r="O757" s="843"/>
      <c r="P757" s="843"/>
      <c r="Q757" s="843"/>
      <c r="R757" s="843"/>
      <c r="S757" s="843"/>
      <c r="T757" s="843"/>
      <c r="U757" s="843"/>
      <c r="V757" s="843"/>
      <c r="W757" s="843"/>
      <c r="X757" s="843"/>
      <c r="Y757" s="843"/>
      <c r="Z757" s="1060"/>
      <c r="AA757" s="1060"/>
      <c r="AB757" s="843"/>
      <c r="AC757" s="843"/>
      <c r="AD757" s="843"/>
      <c r="AE757" s="843"/>
      <c r="AF757" s="843"/>
      <c r="AG757" s="843"/>
      <c r="AH757" s="843"/>
      <c r="AI757" s="843"/>
      <c r="AJ757" s="843"/>
      <c r="AK757" s="843"/>
      <c r="AL757" s="843"/>
    </row>
    <row r="758" spans="1:38" ht="15.75" customHeight="1">
      <c r="A758" s="843"/>
      <c r="B758" s="844"/>
      <c r="C758" s="845"/>
      <c r="D758" s="843"/>
      <c r="E758" s="843"/>
      <c r="F758" s="843"/>
      <c r="G758" s="843"/>
      <c r="H758" s="846"/>
      <c r="I758" s="846"/>
      <c r="J758" s="846"/>
      <c r="K758" s="847"/>
      <c r="L758" s="848"/>
      <c r="M758" s="843"/>
      <c r="N758" s="843"/>
      <c r="O758" s="843"/>
      <c r="P758" s="843"/>
      <c r="Q758" s="843"/>
      <c r="R758" s="843"/>
      <c r="S758" s="843"/>
      <c r="T758" s="843"/>
      <c r="U758" s="843"/>
      <c r="V758" s="843"/>
      <c r="W758" s="843"/>
      <c r="X758" s="843"/>
      <c r="Y758" s="843"/>
      <c r="Z758" s="1060"/>
      <c r="AA758" s="1060"/>
      <c r="AB758" s="843"/>
      <c r="AC758" s="843"/>
      <c r="AD758" s="843"/>
      <c r="AE758" s="843"/>
      <c r="AF758" s="843"/>
      <c r="AG758" s="843"/>
      <c r="AH758" s="843"/>
      <c r="AI758" s="843"/>
      <c r="AJ758" s="843"/>
      <c r="AK758" s="843"/>
      <c r="AL758" s="843"/>
    </row>
    <row r="759" spans="1:38" ht="15.75" customHeight="1">
      <c r="A759" s="843"/>
      <c r="B759" s="844"/>
      <c r="C759" s="845"/>
      <c r="D759" s="843"/>
      <c r="E759" s="843"/>
      <c r="F759" s="843"/>
      <c r="G759" s="843"/>
      <c r="H759" s="846"/>
      <c r="I759" s="846"/>
      <c r="J759" s="846"/>
      <c r="K759" s="847"/>
      <c r="L759" s="848"/>
      <c r="M759" s="843"/>
      <c r="N759" s="843"/>
      <c r="O759" s="843"/>
      <c r="P759" s="843"/>
      <c r="Q759" s="843"/>
      <c r="R759" s="843"/>
      <c r="S759" s="843"/>
      <c r="T759" s="843"/>
      <c r="U759" s="843"/>
      <c r="V759" s="843"/>
      <c r="W759" s="843"/>
      <c r="X759" s="843"/>
      <c r="Y759" s="843"/>
      <c r="Z759" s="1060"/>
      <c r="AA759" s="1060"/>
      <c r="AB759" s="843"/>
      <c r="AC759" s="843"/>
      <c r="AD759" s="843"/>
      <c r="AE759" s="843"/>
      <c r="AF759" s="843"/>
      <c r="AG759" s="843"/>
      <c r="AH759" s="843"/>
      <c r="AI759" s="843"/>
      <c r="AJ759" s="843"/>
      <c r="AK759" s="843"/>
      <c r="AL759" s="843"/>
    </row>
    <row r="760" spans="1:38" ht="15.75" customHeight="1">
      <c r="A760" s="843"/>
      <c r="B760" s="844"/>
      <c r="C760" s="845"/>
      <c r="D760" s="843"/>
      <c r="E760" s="843"/>
      <c r="F760" s="843"/>
      <c r="G760" s="843"/>
      <c r="H760" s="846"/>
      <c r="I760" s="846"/>
      <c r="J760" s="846"/>
      <c r="K760" s="847"/>
      <c r="L760" s="848"/>
      <c r="M760" s="843"/>
      <c r="N760" s="843"/>
      <c r="O760" s="843"/>
      <c r="P760" s="843"/>
      <c r="Q760" s="843"/>
      <c r="R760" s="843"/>
      <c r="S760" s="843"/>
      <c r="T760" s="843"/>
      <c r="U760" s="843"/>
      <c r="V760" s="843"/>
      <c r="W760" s="843"/>
      <c r="X760" s="843"/>
      <c r="Y760" s="843"/>
      <c r="Z760" s="1060"/>
      <c r="AA760" s="1060"/>
      <c r="AB760" s="843"/>
      <c r="AC760" s="843"/>
      <c r="AD760" s="843"/>
      <c r="AE760" s="843"/>
      <c r="AF760" s="843"/>
      <c r="AG760" s="843"/>
      <c r="AH760" s="843"/>
      <c r="AI760" s="843"/>
      <c r="AJ760" s="843"/>
      <c r="AK760" s="843"/>
      <c r="AL760" s="843"/>
    </row>
    <row r="761" spans="1:38" ht="15.75" customHeight="1">
      <c r="A761" s="843"/>
      <c r="B761" s="844"/>
      <c r="C761" s="845"/>
      <c r="D761" s="843"/>
      <c r="E761" s="843"/>
      <c r="F761" s="843"/>
      <c r="G761" s="843"/>
      <c r="H761" s="846"/>
      <c r="I761" s="846"/>
      <c r="J761" s="846"/>
      <c r="K761" s="847"/>
      <c r="L761" s="848"/>
      <c r="M761" s="843"/>
      <c r="N761" s="843"/>
      <c r="O761" s="843"/>
      <c r="P761" s="843"/>
      <c r="Q761" s="843"/>
      <c r="R761" s="843"/>
      <c r="S761" s="843"/>
      <c r="T761" s="843"/>
      <c r="U761" s="843"/>
      <c r="V761" s="843"/>
      <c r="W761" s="843"/>
      <c r="X761" s="843"/>
      <c r="Y761" s="843"/>
      <c r="Z761" s="1060"/>
      <c r="AA761" s="1060"/>
      <c r="AB761" s="843"/>
      <c r="AC761" s="843"/>
      <c r="AD761" s="843"/>
      <c r="AE761" s="843"/>
      <c r="AF761" s="843"/>
      <c r="AG761" s="843"/>
      <c r="AH761" s="843"/>
      <c r="AI761" s="843"/>
      <c r="AJ761" s="843"/>
      <c r="AK761" s="843"/>
      <c r="AL761" s="843"/>
    </row>
    <row r="762" spans="1:38" ht="15.75" customHeight="1">
      <c r="A762" s="843"/>
      <c r="B762" s="844"/>
      <c r="C762" s="845"/>
      <c r="D762" s="843"/>
      <c r="E762" s="843"/>
      <c r="F762" s="843"/>
      <c r="G762" s="843"/>
      <c r="H762" s="846"/>
      <c r="I762" s="846"/>
      <c r="J762" s="846"/>
      <c r="K762" s="847"/>
      <c r="L762" s="848"/>
      <c r="M762" s="843"/>
      <c r="N762" s="843"/>
      <c r="O762" s="843"/>
      <c r="P762" s="843"/>
      <c r="Q762" s="843"/>
      <c r="R762" s="843"/>
      <c r="S762" s="843"/>
      <c r="T762" s="843"/>
      <c r="U762" s="843"/>
      <c r="V762" s="843"/>
      <c r="W762" s="843"/>
      <c r="X762" s="843"/>
      <c r="Y762" s="843"/>
      <c r="Z762" s="1060"/>
      <c r="AA762" s="1060"/>
      <c r="AB762" s="843"/>
      <c r="AC762" s="843"/>
      <c r="AD762" s="843"/>
      <c r="AE762" s="843"/>
      <c r="AF762" s="843"/>
      <c r="AG762" s="843"/>
      <c r="AH762" s="843"/>
      <c r="AI762" s="843"/>
      <c r="AJ762" s="843"/>
      <c r="AK762" s="843"/>
      <c r="AL762" s="843"/>
    </row>
    <row r="763" spans="1:38" ht="15.75" customHeight="1">
      <c r="A763" s="843"/>
      <c r="B763" s="844"/>
      <c r="C763" s="845"/>
      <c r="D763" s="843"/>
      <c r="E763" s="843"/>
      <c r="F763" s="843"/>
      <c r="G763" s="843"/>
      <c r="H763" s="846"/>
      <c r="I763" s="846"/>
      <c r="J763" s="846"/>
      <c r="K763" s="847"/>
      <c r="L763" s="848"/>
      <c r="M763" s="843"/>
      <c r="N763" s="843"/>
      <c r="O763" s="843"/>
      <c r="P763" s="843"/>
      <c r="Q763" s="843"/>
      <c r="R763" s="843"/>
      <c r="S763" s="843"/>
      <c r="T763" s="843"/>
      <c r="U763" s="843"/>
      <c r="V763" s="843"/>
      <c r="W763" s="843"/>
      <c r="X763" s="843"/>
      <c r="Y763" s="843"/>
      <c r="Z763" s="1060"/>
      <c r="AA763" s="1060"/>
      <c r="AB763" s="843"/>
      <c r="AC763" s="843"/>
      <c r="AD763" s="843"/>
      <c r="AE763" s="843"/>
      <c r="AF763" s="843"/>
      <c r="AG763" s="843"/>
      <c r="AH763" s="843"/>
      <c r="AI763" s="843"/>
      <c r="AJ763" s="843"/>
      <c r="AK763" s="843"/>
      <c r="AL763" s="843"/>
    </row>
    <row r="764" spans="1:38" ht="15.75" customHeight="1">
      <c r="A764" s="843"/>
      <c r="B764" s="844"/>
      <c r="C764" s="845"/>
      <c r="D764" s="843"/>
      <c r="E764" s="843"/>
      <c r="F764" s="843"/>
      <c r="G764" s="843"/>
      <c r="H764" s="846"/>
      <c r="I764" s="846"/>
      <c r="J764" s="846"/>
      <c r="K764" s="847"/>
      <c r="L764" s="848"/>
      <c r="M764" s="843"/>
      <c r="N764" s="843"/>
      <c r="O764" s="843"/>
      <c r="P764" s="843"/>
      <c r="Q764" s="843"/>
      <c r="R764" s="843"/>
      <c r="S764" s="843"/>
      <c r="T764" s="843"/>
      <c r="U764" s="843"/>
      <c r="V764" s="843"/>
      <c r="W764" s="843"/>
      <c r="X764" s="843"/>
      <c r="Y764" s="843"/>
      <c r="Z764" s="1060"/>
      <c r="AA764" s="1060"/>
      <c r="AB764" s="843"/>
      <c r="AC764" s="843"/>
      <c r="AD764" s="843"/>
      <c r="AE764" s="843"/>
      <c r="AF764" s="843"/>
      <c r="AG764" s="843"/>
      <c r="AH764" s="843"/>
      <c r="AI764" s="843"/>
      <c r="AJ764" s="843"/>
      <c r="AK764" s="843"/>
      <c r="AL764" s="843"/>
    </row>
    <row r="765" spans="1:38" ht="15.75" customHeight="1">
      <c r="A765" s="843"/>
      <c r="B765" s="844"/>
      <c r="C765" s="845"/>
      <c r="D765" s="843"/>
      <c r="E765" s="843"/>
      <c r="F765" s="843"/>
      <c r="G765" s="843"/>
      <c r="H765" s="846"/>
      <c r="I765" s="846"/>
      <c r="J765" s="846"/>
      <c r="K765" s="847"/>
      <c r="L765" s="848"/>
      <c r="M765" s="843"/>
      <c r="N765" s="843"/>
      <c r="O765" s="843"/>
      <c r="P765" s="843"/>
      <c r="Q765" s="843"/>
      <c r="R765" s="843"/>
      <c r="S765" s="843"/>
      <c r="T765" s="843"/>
      <c r="U765" s="843"/>
      <c r="V765" s="843"/>
      <c r="W765" s="843"/>
      <c r="X765" s="843"/>
      <c r="Y765" s="843"/>
      <c r="Z765" s="1060"/>
      <c r="AA765" s="1060"/>
      <c r="AB765" s="843"/>
      <c r="AC765" s="843"/>
      <c r="AD765" s="843"/>
      <c r="AE765" s="843"/>
      <c r="AF765" s="843"/>
      <c r="AG765" s="843"/>
      <c r="AH765" s="843"/>
      <c r="AI765" s="843"/>
      <c r="AJ765" s="843"/>
      <c r="AK765" s="843"/>
      <c r="AL765" s="843"/>
    </row>
    <row r="766" spans="1:38" ht="15.75" customHeight="1">
      <c r="A766" s="843"/>
      <c r="B766" s="844"/>
      <c r="C766" s="845"/>
      <c r="D766" s="843"/>
      <c r="E766" s="843"/>
      <c r="F766" s="843"/>
      <c r="G766" s="843"/>
      <c r="H766" s="846"/>
      <c r="I766" s="846"/>
      <c r="J766" s="846"/>
      <c r="K766" s="847"/>
      <c r="L766" s="848"/>
      <c r="M766" s="843"/>
      <c r="N766" s="843"/>
      <c r="O766" s="843"/>
      <c r="P766" s="843"/>
      <c r="Q766" s="843"/>
      <c r="R766" s="843"/>
      <c r="S766" s="843"/>
      <c r="T766" s="843"/>
      <c r="U766" s="843"/>
      <c r="V766" s="843"/>
      <c r="W766" s="843"/>
      <c r="X766" s="843"/>
      <c r="Y766" s="843"/>
      <c r="Z766" s="1060"/>
      <c r="AA766" s="1060"/>
      <c r="AB766" s="843"/>
      <c r="AC766" s="843"/>
      <c r="AD766" s="843"/>
      <c r="AE766" s="843"/>
      <c r="AF766" s="843"/>
      <c r="AG766" s="843"/>
      <c r="AH766" s="843"/>
      <c r="AI766" s="843"/>
      <c r="AJ766" s="843"/>
      <c r="AK766" s="843"/>
      <c r="AL766" s="843"/>
    </row>
    <row r="767" spans="1:38" ht="15.75" customHeight="1">
      <c r="A767" s="843"/>
      <c r="B767" s="844"/>
      <c r="C767" s="845"/>
      <c r="D767" s="843"/>
      <c r="E767" s="843"/>
      <c r="F767" s="843"/>
      <c r="G767" s="843"/>
      <c r="H767" s="846"/>
      <c r="I767" s="846"/>
      <c r="J767" s="846"/>
      <c r="K767" s="847"/>
      <c r="L767" s="848"/>
      <c r="M767" s="843"/>
      <c r="N767" s="843"/>
      <c r="O767" s="843"/>
      <c r="P767" s="843"/>
      <c r="Q767" s="843"/>
      <c r="R767" s="843"/>
      <c r="S767" s="843"/>
      <c r="T767" s="843"/>
      <c r="U767" s="843"/>
      <c r="V767" s="843"/>
      <c r="W767" s="843"/>
      <c r="X767" s="843"/>
      <c r="Y767" s="843"/>
      <c r="Z767" s="1060"/>
      <c r="AA767" s="1060"/>
      <c r="AB767" s="843"/>
      <c r="AC767" s="843"/>
      <c r="AD767" s="843"/>
      <c r="AE767" s="843"/>
      <c r="AF767" s="843"/>
      <c r="AG767" s="843"/>
      <c r="AH767" s="843"/>
      <c r="AI767" s="843"/>
      <c r="AJ767" s="843"/>
      <c r="AK767" s="843"/>
      <c r="AL767" s="843"/>
    </row>
    <row r="768" spans="1:38" ht="15.75" customHeight="1">
      <c r="A768" s="843"/>
      <c r="B768" s="844"/>
      <c r="C768" s="845"/>
      <c r="D768" s="843"/>
      <c r="E768" s="843"/>
      <c r="F768" s="843"/>
      <c r="G768" s="843"/>
      <c r="H768" s="846"/>
      <c r="I768" s="846"/>
      <c r="J768" s="846"/>
      <c r="K768" s="847"/>
      <c r="L768" s="848"/>
      <c r="M768" s="843"/>
      <c r="N768" s="843"/>
      <c r="O768" s="843"/>
      <c r="P768" s="843"/>
      <c r="Q768" s="843"/>
      <c r="R768" s="843"/>
      <c r="S768" s="843"/>
      <c r="T768" s="843"/>
      <c r="U768" s="843"/>
      <c r="V768" s="843"/>
      <c r="W768" s="843"/>
      <c r="X768" s="843"/>
      <c r="Y768" s="843"/>
      <c r="Z768" s="1060"/>
      <c r="AA768" s="1060"/>
      <c r="AB768" s="843"/>
      <c r="AC768" s="843"/>
      <c r="AD768" s="843"/>
      <c r="AE768" s="843"/>
      <c r="AF768" s="843"/>
      <c r="AG768" s="843"/>
      <c r="AH768" s="843"/>
      <c r="AI768" s="843"/>
      <c r="AJ768" s="843"/>
      <c r="AK768" s="843"/>
      <c r="AL768" s="843"/>
    </row>
    <row r="769" spans="1:38" ht="15.75" customHeight="1">
      <c r="A769" s="843"/>
      <c r="B769" s="844"/>
      <c r="C769" s="845"/>
      <c r="D769" s="843"/>
      <c r="E769" s="843"/>
      <c r="F769" s="843"/>
      <c r="G769" s="843"/>
      <c r="H769" s="846"/>
      <c r="I769" s="846"/>
      <c r="J769" s="846"/>
      <c r="K769" s="847"/>
      <c r="L769" s="848"/>
      <c r="M769" s="843"/>
      <c r="N769" s="843"/>
      <c r="O769" s="843"/>
      <c r="P769" s="843"/>
      <c r="Q769" s="843"/>
      <c r="R769" s="843"/>
      <c r="S769" s="843"/>
      <c r="T769" s="843"/>
      <c r="U769" s="843"/>
      <c r="V769" s="843"/>
      <c r="W769" s="843"/>
      <c r="X769" s="843"/>
      <c r="Y769" s="843"/>
      <c r="Z769" s="1060"/>
      <c r="AA769" s="1060"/>
      <c r="AB769" s="843"/>
      <c r="AC769" s="843"/>
      <c r="AD769" s="843"/>
      <c r="AE769" s="843"/>
      <c r="AF769" s="843"/>
      <c r="AG769" s="843"/>
      <c r="AH769" s="843"/>
      <c r="AI769" s="843"/>
      <c r="AJ769" s="843"/>
      <c r="AK769" s="843"/>
      <c r="AL769" s="843"/>
    </row>
    <row r="770" spans="1:38" ht="15.75" customHeight="1">
      <c r="A770" s="843"/>
      <c r="B770" s="844"/>
      <c r="C770" s="845"/>
      <c r="D770" s="843"/>
      <c r="E770" s="843"/>
      <c r="F770" s="843"/>
      <c r="G770" s="843"/>
      <c r="H770" s="846"/>
      <c r="I770" s="846"/>
      <c r="J770" s="846"/>
      <c r="K770" s="847"/>
      <c r="L770" s="848"/>
      <c r="M770" s="843"/>
      <c r="N770" s="843"/>
      <c r="O770" s="843"/>
      <c r="P770" s="843"/>
      <c r="Q770" s="843"/>
      <c r="R770" s="843"/>
      <c r="S770" s="843"/>
      <c r="T770" s="843"/>
      <c r="U770" s="843"/>
      <c r="V770" s="843"/>
      <c r="W770" s="843"/>
      <c r="X770" s="843"/>
      <c r="Y770" s="843"/>
      <c r="Z770" s="1060"/>
      <c r="AA770" s="1060"/>
      <c r="AB770" s="843"/>
      <c r="AC770" s="843"/>
      <c r="AD770" s="843"/>
      <c r="AE770" s="843"/>
      <c r="AF770" s="843"/>
      <c r="AG770" s="843"/>
      <c r="AH770" s="843"/>
      <c r="AI770" s="843"/>
      <c r="AJ770" s="843"/>
      <c r="AK770" s="843"/>
      <c r="AL770" s="843"/>
    </row>
    <row r="771" spans="1:38" ht="15.75" customHeight="1">
      <c r="A771" s="843"/>
      <c r="B771" s="844"/>
      <c r="C771" s="845"/>
      <c r="D771" s="843"/>
      <c r="E771" s="843"/>
      <c r="F771" s="843"/>
      <c r="G771" s="843"/>
      <c r="H771" s="846"/>
      <c r="I771" s="846"/>
      <c r="J771" s="846"/>
      <c r="K771" s="847"/>
      <c r="L771" s="848"/>
      <c r="M771" s="843"/>
      <c r="N771" s="843"/>
      <c r="O771" s="843"/>
      <c r="P771" s="843"/>
      <c r="Q771" s="843"/>
      <c r="R771" s="843"/>
      <c r="S771" s="843"/>
      <c r="T771" s="843"/>
      <c r="U771" s="843"/>
      <c r="V771" s="843"/>
      <c r="W771" s="843"/>
      <c r="X771" s="843"/>
      <c r="Y771" s="843"/>
      <c r="Z771" s="1060"/>
      <c r="AA771" s="1060"/>
      <c r="AB771" s="843"/>
      <c r="AC771" s="843"/>
      <c r="AD771" s="843"/>
      <c r="AE771" s="843"/>
      <c r="AF771" s="843"/>
      <c r="AG771" s="843"/>
      <c r="AH771" s="843"/>
      <c r="AI771" s="843"/>
      <c r="AJ771" s="843"/>
      <c r="AK771" s="843"/>
      <c r="AL771" s="843"/>
    </row>
    <row r="772" spans="1:38" ht="15.75" customHeight="1">
      <c r="A772" s="843"/>
      <c r="B772" s="844"/>
      <c r="C772" s="845"/>
      <c r="D772" s="843"/>
      <c r="E772" s="843"/>
      <c r="F772" s="843"/>
      <c r="G772" s="843"/>
      <c r="H772" s="846"/>
      <c r="I772" s="846"/>
      <c r="J772" s="846"/>
      <c r="K772" s="847"/>
      <c r="L772" s="848"/>
      <c r="M772" s="843"/>
      <c r="N772" s="843"/>
      <c r="O772" s="843"/>
      <c r="P772" s="843"/>
      <c r="Q772" s="843"/>
      <c r="R772" s="843"/>
      <c r="S772" s="843"/>
      <c r="T772" s="843"/>
      <c r="U772" s="843"/>
      <c r="V772" s="843"/>
      <c r="W772" s="843"/>
      <c r="X772" s="843"/>
      <c r="Y772" s="843"/>
      <c r="Z772" s="1060"/>
      <c r="AA772" s="1060"/>
      <c r="AB772" s="843"/>
      <c r="AC772" s="843"/>
      <c r="AD772" s="843"/>
      <c r="AE772" s="843"/>
      <c r="AF772" s="843"/>
      <c r="AG772" s="843"/>
      <c r="AH772" s="843"/>
      <c r="AI772" s="843"/>
      <c r="AJ772" s="843"/>
      <c r="AK772" s="843"/>
      <c r="AL772" s="843"/>
    </row>
    <row r="773" spans="1:38" ht="15.75" customHeight="1">
      <c r="A773" s="843"/>
      <c r="B773" s="844"/>
      <c r="C773" s="845"/>
      <c r="D773" s="843"/>
      <c r="E773" s="843"/>
      <c r="F773" s="843"/>
      <c r="G773" s="843"/>
      <c r="H773" s="846"/>
      <c r="I773" s="846"/>
      <c r="J773" s="846"/>
      <c r="K773" s="847"/>
      <c r="L773" s="848"/>
      <c r="M773" s="843"/>
      <c r="N773" s="843"/>
      <c r="O773" s="843"/>
      <c r="P773" s="843"/>
      <c r="Q773" s="843"/>
      <c r="R773" s="843"/>
      <c r="S773" s="843"/>
      <c r="T773" s="843"/>
      <c r="U773" s="843"/>
      <c r="V773" s="843"/>
      <c r="W773" s="843"/>
      <c r="X773" s="843"/>
      <c r="Y773" s="843"/>
      <c r="Z773" s="1060"/>
      <c r="AA773" s="1060"/>
      <c r="AB773" s="843"/>
      <c r="AC773" s="843"/>
      <c r="AD773" s="843"/>
      <c r="AE773" s="843"/>
      <c r="AF773" s="843"/>
      <c r="AG773" s="843"/>
      <c r="AH773" s="843"/>
      <c r="AI773" s="843"/>
      <c r="AJ773" s="843"/>
      <c r="AK773" s="843"/>
      <c r="AL773" s="843"/>
    </row>
    <row r="774" spans="1:38" ht="15.75" customHeight="1">
      <c r="A774" s="843"/>
      <c r="B774" s="844"/>
      <c r="C774" s="845"/>
      <c r="D774" s="843"/>
      <c r="E774" s="843"/>
      <c r="F774" s="843"/>
      <c r="G774" s="843"/>
      <c r="H774" s="846"/>
      <c r="I774" s="846"/>
      <c r="J774" s="846"/>
      <c r="K774" s="847"/>
      <c r="L774" s="848"/>
      <c r="M774" s="843"/>
      <c r="N774" s="843"/>
      <c r="O774" s="843"/>
      <c r="P774" s="843"/>
      <c r="Q774" s="843"/>
      <c r="R774" s="843"/>
      <c r="S774" s="843"/>
      <c r="T774" s="843"/>
      <c r="U774" s="843"/>
      <c r="V774" s="843"/>
      <c r="W774" s="843"/>
      <c r="X774" s="843"/>
      <c r="Y774" s="843"/>
      <c r="Z774" s="1060"/>
      <c r="AA774" s="1060"/>
      <c r="AB774" s="843"/>
      <c r="AC774" s="843"/>
      <c r="AD774" s="843"/>
      <c r="AE774" s="843"/>
      <c r="AF774" s="843"/>
      <c r="AG774" s="843"/>
      <c r="AH774" s="843"/>
      <c r="AI774" s="843"/>
      <c r="AJ774" s="843"/>
      <c r="AK774" s="843"/>
      <c r="AL774" s="843"/>
    </row>
    <row r="775" spans="1:38" ht="15.75" customHeight="1">
      <c r="A775" s="843"/>
      <c r="B775" s="844"/>
      <c r="C775" s="845"/>
      <c r="D775" s="843"/>
      <c r="E775" s="843"/>
      <c r="F775" s="843"/>
      <c r="G775" s="843"/>
      <c r="H775" s="846"/>
      <c r="I775" s="846"/>
      <c r="J775" s="846"/>
      <c r="K775" s="847"/>
      <c r="L775" s="848"/>
      <c r="M775" s="843"/>
      <c r="N775" s="843"/>
      <c r="O775" s="843"/>
      <c r="P775" s="843"/>
      <c r="Q775" s="843"/>
      <c r="R775" s="843"/>
      <c r="S775" s="843"/>
      <c r="T775" s="843"/>
      <c r="U775" s="843"/>
      <c r="V775" s="843"/>
      <c r="W775" s="843"/>
      <c r="X775" s="843"/>
      <c r="Y775" s="843"/>
      <c r="Z775" s="1060"/>
      <c r="AA775" s="1060"/>
      <c r="AB775" s="843"/>
      <c r="AC775" s="843"/>
      <c r="AD775" s="843"/>
      <c r="AE775" s="843"/>
      <c r="AF775" s="843"/>
      <c r="AG775" s="843"/>
      <c r="AH775" s="843"/>
      <c r="AI775" s="843"/>
      <c r="AJ775" s="843"/>
      <c r="AK775" s="843"/>
      <c r="AL775" s="843"/>
    </row>
    <row r="776" spans="1:38" ht="15.75" customHeight="1">
      <c r="A776" s="843"/>
      <c r="B776" s="844"/>
      <c r="C776" s="845"/>
      <c r="D776" s="843"/>
      <c r="E776" s="843"/>
      <c r="F776" s="843"/>
      <c r="G776" s="843"/>
      <c r="H776" s="846"/>
      <c r="I776" s="846"/>
      <c r="J776" s="846"/>
      <c r="K776" s="847"/>
      <c r="L776" s="848"/>
      <c r="M776" s="843"/>
      <c r="N776" s="843"/>
      <c r="O776" s="843"/>
      <c r="P776" s="843"/>
      <c r="Q776" s="843"/>
      <c r="R776" s="843"/>
      <c r="S776" s="843"/>
      <c r="T776" s="843"/>
      <c r="U776" s="843"/>
      <c r="V776" s="843"/>
      <c r="W776" s="843"/>
      <c r="X776" s="843"/>
      <c r="Y776" s="843"/>
      <c r="Z776" s="1060"/>
      <c r="AA776" s="1060"/>
      <c r="AB776" s="843"/>
      <c r="AC776" s="843"/>
      <c r="AD776" s="843"/>
      <c r="AE776" s="843"/>
      <c r="AF776" s="843"/>
      <c r="AG776" s="843"/>
      <c r="AH776" s="843"/>
      <c r="AI776" s="843"/>
      <c r="AJ776" s="843"/>
      <c r="AK776" s="843"/>
      <c r="AL776" s="843"/>
    </row>
    <row r="777" spans="1:38" ht="15.75" customHeight="1">
      <c r="A777" s="843"/>
      <c r="B777" s="844"/>
      <c r="C777" s="845"/>
      <c r="D777" s="843"/>
      <c r="E777" s="843"/>
      <c r="F777" s="843"/>
      <c r="G777" s="843"/>
      <c r="H777" s="846"/>
      <c r="I777" s="846"/>
      <c r="J777" s="846"/>
      <c r="K777" s="847"/>
      <c r="L777" s="848"/>
      <c r="M777" s="843"/>
      <c r="N777" s="843"/>
      <c r="O777" s="843"/>
      <c r="P777" s="843"/>
      <c r="Q777" s="843"/>
      <c r="R777" s="843"/>
      <c r="S777" s="843"/>
      <c r="T777" s="843"/>
      <c r="U777" s="843"/>
      <c r="V777" s="843"/>
      <c r="W777" s="843"/>
      <c r="X777" s="843"/>
      <c r="Y777" s="843"/>
      <c r="Z777" s="1060"/>
      <c r="AA777" s="1060"/>
      <c r="AB777" s="843"/>
      <c r="AC777" s="843"/>
      <c r="AD777" s="843"/>
      <c r="AE777" s="843"/>
      <c r="AF777" s="843"/>
      <c r="AG777" s="843"/>
      <c r="AH777" s="843"/>
      <c r="AI777" s="843"/>
      <c r="AJ777" s="843"/>
      <c r="AK777" s="843"/>
      <c r="AL777" s="843"/>
    </row>
    <row r="778" spans="1:38" ht="15.75" customHeight="1">
      <c r="A778" s="843"/>
      <c r="B778" s="844"/>
      <c r="C778" s="845"/>
      <c r="D778" s="843"/>
      <c r="E778" s="843"/>
      <c r="F778" s="843"/>
      <c r="G778" s="843"/>
      <c r="H778" s="846"/>
      <c r="I778" s="846"/>
      <c r="J778" s="846"/>
      <c r="K778" s="847"/>
      <c r="L778" s="848"/>
      <c r="M778" s="843"/>
      <c r="N778" s="843"/>
      <c r="O778" s="843"/>
      <c r="P778" s="843"/>
      <c r="Q778" s="843"/>
      <c r="R778" s="843"/>
      <c r="S778" s="843"/>
      <c r="T778" s="843"/>
      <c r="U778" s="843"/>
      <c r="V778" s="843"/>
      <c r="W778" s="843"/>
      <c r="X778" s="843"/>
      <c r="Y778" s="843"/>
      <c r="Z778" s="1060"/>
      <c r="AA778" s="1060"/>
      <c r="AB778" s="843"/>
      <c r="AC778" s="843"/>
      <c r="AD778" s="843"/>
      <c r="AE778" s="843"/>
      <c r="AF778" s="843"/>
      <c r="AG778" s="843"/>
      <c r="AH778" s="843"/>
      <c r="AI778" s="843"/>
      <c r="AJ778" s="843"/>
      <c r="AK778" s="843"/>
      <c r="AL778" s="843"/>
    </row>
    <row r="779" spans="1:38" ht="15.75" customHeight="1">
      <c r="A779" s="843"/>
      <c r="B779" s="844"/>
      <c r="C779" s="845"/>
      <c r="D779" s="843"/>
      <c r="E779" s="843"/>
      <c r="F779" s="843"/>
      <c r="G779" s="843"/>
      <c r="H779" s="846"/>
      <c r="I779" s="846"/>
      <c r="J779" s="846"/>
      <c r="K779" s="847"/>
      <c r="L779" s="848"/>
      <c r="M779" s="843"/>
      <c r="N779" s="843"/>
      <c r="O779" s="843"/>
      <c r="P779" s="843"/>
      <c r="Q779" s="843"/>
      <c r="R779" s="843"/>
      <c r="S779" s="843"/>
      <c r="T779" s="843"/>
      <c r="U779" s="843"/>
      <c r="V779" s="843"/>
      <c r="W779" s="843"/>
      <c r="X779" s="843"/>
      <c r="Y779" s="843"/>
      <c r="Z779" s="1060"/>
      <c r="AA779" s="1060"/>
      <c r="AB779" s="843"/>
      <c r="AC779" s="843"/>
      <c r="AD779" s="843"/>
      <c r="AE779" s="843"/>
      <c r="AF779" s="843"/>
      <c r="AG779" s="843"/>
      <c r="AH779" s="843"/>
      <c r="AI779" s="843"/>
      <c r="AJ779" s="843"/>
      <c r="AK779" s="843"/>
      <c r="AL779" s="843"/>
    </row>
    <row r="780" spans="1:38" ht="15.75" customHeight="1">
      <c r="A780" s="843"/>
      <c r="B780" s="844"/>
      <c r="C780" s="845"/>
      <c r="D780" s="843"/>
      <c r="E780" s="843"/>
      <c r="F780" s="843"/>
      <c r="G780" s="843"/>
      <c r="H780" s="846"/>
      <c r="I780" s="846"/>
      <c r="J780" s="846"/>
      <c r="K780" s="847"/>
      <c r="L780" s="848"/>
      <c r="M780" s="843"/>
      <c r="N780" s="843"/>
      <c r="O780" s="843"/>
      <c r="P780" s="843"/>
      <c r="Q780" s="843"/>
      <c r="R780" s="843"/>
      <c r="S780" s="843"/>
      <c r="T780" s="843"/>
      <c r="U780" s="843"/>
      <c r="V780" s="843"/>
      <c r="W780" s="843"/>
      <c r="X780" s="843"/>
      <c r="Y780" s="843"/>
      <c r="Z780" s="1060"/>
      <c r="AA780" s="1060"/>
      <c r="AB780" s="843"/>
      <c r="AC780" s="843"/>
      <c r="AD780" s="843"/>
      <c r="AE780" s="843"/>
      <c r="AF780" s="843"/>
      <c r="AG780" s="843"/>
      <c r="AH780" s="843"/>
      <c r="AI780" s="843"/>
      <c r="AJ780" s="843"/>
      <c r="AK780" s="843"/>
      <c r="AL780" s="843"/>
    </row>
    <row r="781" spans="1:38" ht="15.75" customHeight="1">
      <c r="A781" s="843"/>
      <c r="B781" s="844"/>
      <c r="C781" s="845"/>
      <c r="D781" s="843"/>
      <c r="E781" s="843"/>
      <c r="F781" s="843"/>
      <c r="G781" s="843"/>
      <c r="H781" s="846"/>
      <c r="I781" s="846"/>
      <c r="J781" s="846"/>
      <c r="K781" s="847"/>
      <c r="L781" s="848"/>
      <c r="M781" s="843"/>
      <c r="N781" s="843"/>
      <c r="O781" s="843"/>
      <c r="P781" s="843"/>
      <c r="Q781" s="843"/>
      <c r="R781" s="843"/>
      <c r="S781" s="843"/>
      <c r="T781" s="843"/>
      <c r="U781" s="843"/>
      <c r="V781" s="843"/>
      <c r="W781" s="843"/>
      <c r="X781" s="843"/>
      <c r="Y781" s="843"/>
      <c r="Z781" s="1060"/>
      <c r="AA781" s="1060"/>
      <c r="AB781" s="843"/>
      <c r="AC781" s="843"/>
      <c r="AD781" s="843"/>
      <c r="AE781" s="843"/>
      <c r="AF781" s="843"/>
      <c r="AG781" s="843"/>
      <c r="AH781" s="843"/>
      <c r="AI781" s="843"/>
      <c r="AJ781" s="843"/>
      <c r="AK781" s="843"/>
      <c r="AL781" s="843"/>
    </row>
    <row r="782" spans="1:38" ht="15.75" customHeight="1">
      <c r="A782" s="843"/>
      <c r="B782" s="844"/>
      <c r="C782" s="845"/>
      <c r="D782" s="843"/>
      <c r="E782" s="843"/>
      <c r="F782" s="843"/>
      <c r="G782" s="843"/>
      <c r="H782" s="846"/>
      <c r="I782" s="846"/>
      <c r="J782" s="846"/>
      <c r="K782" s="847"/>
      <c r="L782" s="848"/>
      <c r="M782" s="843"/>
      <c r="N782" s="843"/>
      <c r="O782" s="843"/>
      <c r="P782" s="843"/>
      <c r="Q782" s="843"/>
      <c r="R782" s="843"/>
      <c r="S782" s="843"/>
      <c r="T782" s="843"/>
      <c r="U782" s="843"/>
      <c r="V782" s="843"/>
      <c r="W782" s="843"/>
      <c r="X782" s="843"/>
      <c r="Y782" s="843"/>
      <c r="Z782" s="1060"/>
      <c r="AA782" s="1060"/>
      <c r="AB782" s="843"/>
      <c r="AC782" s="843"/>
      <c r="AD782" s="843"/>
      <c r="AE782" s="843"/>
      <c r="AF782" s="843"/>
      <c r="AG782" s="843"/>
      <c r="AH782" s="843"/>
      <c r="AI782" s="843"/>
      <c r="AJ782" s="843"/>
      <c r="AK782" s="843"/>
      <c r="AL782" s="843"/>
    </row>
    <row r="783" spans="1:38" ht="15.75" customHeight="1">
      <c r="A783" s="843"/>
      <c r="B783" s="844"/>
      <c r="C783" s="845"/>
      <c r="D783" s="843"/>
      <c r="E783" s="843"/>
      <c r="F783" s="843"/>
      <c r="G783" s="843"/>
      <c r="H783" s="846"/>
      <c r="I783" s="846"/>
      <c r="J783" s="846"/>
      <c r="K783" s="847"/>
      <c r="L783" s="848"/>
      <c r="M783" s="843"/>
      <c r="N783" s="843"/>
      <c r="O783" s="843"/>
      <c r="P783" s="843"/>
      <c r="Q783" s="843"/>
      <c r="R783" s="843"/>
      <c r="S783" s="843"/>
      <c r="T783" s="843"/>
      <c r="U783" s="843"/>
      <c r="V783" s="843"/>
      <c r="W783" s="843"/>
      <c r="X783" s="843"/>
      <c r="Y783" s="843"/>
      <c r="Z783" s="1060"/>
      <c r="AA783" s="1060"/>
      <c r="AB783" s="843"/>
      <c r="AC783" s="843"/>
      <c r="AD783" s="843"/>
      <c r="AE783" s="843"/>
      <c r="AF783" s="843"/>
      <c r="AG783" s="843"/>
      <c r="AH783" s="843"/>
      <c r="AI783" s="843"/>
      <c r="AJ783" s="843"/>
      <c r="AK783" s="843"/>
      <c r="AL783" s="843"/>
    </row>
    <row r="784" spans="1:38" ht="15.75" customHeight="1">
      <c r="A784" s="843"/>
      <c r="B784" s="844"/>
      <c r="C784" s="845"/>
      <c r="D784" s="843"/>
      <c r="E784" s="843"/>
      <c r="F784" s="843"/>
      <c r="G784" s="843"/>
      <c r="H784" s="846"/>
      <c r="I784" s="846"/>
      <c r="J784" s="846"/>
      <c r="K784" s="847"/>
      <c r="L784" s="848"/>
      <c r="M784" s="843"/>
      <c r="N784" s="843"/>
      <c r="O784" s="843"/>
      <c r="P784" s="843"/>
      <c r="Q784" s="843"/>
      <c r="R784" s="843"/>
      <c r="S784" s="843"/>
      <c r="T784" s="843"/>
      <c r="U784" s="843"/>
      <c r="V784" s="843"/>
      <c r="W784" s="843"/>
      <c r="X784" s="843"/>
      <c r="Y784" s="843"/>
      <c r="Z784" s="1060"/>
      <c r="AA784" s="1060"/>
      <c r="AB784" s="843"/>
      <c r="AC784" s="843"/>
      <c r="AD784" s="843"/>
      <c r="AE784" s="843"/>
      <c r="AF784" s="843"/>
      <c r="AG784" s="843"/>
      <c r="AH784" s="843"/>
      <c r="AI784" s="843"/>
      <c r="AJ784" s="843"/>
      <c r="AK784" s="843"/>
      <c r="AL784" s="843"/>
    </row>
    <row r="785" spans="1:38" ht="15.75" customHeight="1">
      <c r="A785" s="843"/>
      <c r="B785" s="844"/>
      <c r="C785" s="845"/>
      <c r="D785" s="843"/>
      <c r="E785" s="843"/>
      <c r="F785" s="843"/>
      <c r="G785" s="843"/>
      <c r="H785" s="846"/>
      <c r="I785" s="846"/>
      <c r="J785" s="846"/>
      <c r="K785" s="847"/>
      <c r="L785" s="848"/>
      <c r="M785" s="843"/>
      <c r="N785" s="843"/>
      <c r="O785" s="843"/>
      <c r="P785" s="843"/>
      <c r="Q785" s="843"/>
      <c r="R785" s="843"/>
      <c r="S785" s="843"/>
      <c r="T785" s="843"/>
      <c r="U785" s="843"/>
      <c r="V785" s="843"/>
      <c r="W785" s="843"/>
      <c r="X785" s="843"/>
      <c r="Y785" s="843"/>
      <c r="Z785" s="1060"/>
      <c r="AA785" s="1060"/>
      <c r="AB785" s="843"/>
      <c r="AC785" s="843"/>
      <c r="AD785" s="843"/>
      <c r="AE785" s="843"/>
      <c r="AF785" s="843"/>
      <c r="AG785" s="843"/>
      <c r="AH785" s="843"/>
      <c r="AI785" s="843"/>
      <c r="AJ785" s="843"/>
      <c r="AK785" s="843"/>
      <c r="AL785" s="843"/>
    </row>
    <row r="786" spans="1:38" ht="15.75" customHeight="1">
      <c r="A786" s="843"/>
      <c r="B786" s="844"/>
      <c r="C786" s="845"/>
      <c r="D786" s="843"/>
      <c r="E786" s="843"/>
      <c r="F786" s="843"/>
      <c r="G786" s="843"/>
      <c r="H786" s="846"/>
      <c r="I786" s="846"/>
      <c r="J786" s="846"/>
      <c r="K786" s="847"/>
      <c r="L786" s="848"/>
      <c r="M786" s="843"/>
      <c r="N786" s="843"/>
      <c r="O786" s="843"/>
      <c r="P786" s="843"/>
      <c r="Q786" s="843"/>
      <c r="R786" s="843"/>
      <c r="S786" s="843"/>
      <c r="T786" s="843"/>
      <c r="U786" s="843"/>
      <c r="V786" s="843"/>
      <c r="W786" s="843"/>
      <c r="X786" s="843"/>
      <c r="Y786" s="843"/>
      <c r="Z786" s="1060"/>
      <c r="AA786" s="1060"/>
      <c r="AB786" s="843"/>
      <c r="AC786" s="843"/>
      <c r="AD786" s="843"/>
      <c r="AE786" s="843"/>
      <c r="AF786" s="843"/>
      <c r="AG786" s="843"/>
      <c r="AH786" s="843"/>
      <c r="AI786" s="843"/>
      <c r="AJ786" s="843"/>
      <c r="AK786" s="843"/>
      <c r="AL786" s="843"/>
    </row>
    <row r="787" spans="1:38" ht="15.75" customHeight="1">
      <c r="A787" s="843"/>
      <c r="B787" s="844"/>
      <c r="C787" s="845"/>
      <c r="D787" s="843"/>
      <c r="E787" s="843"/>
      <c r="F787" s="843"/>
      <c r="G787" s="843"/>
      <c r="H787" s="846"/>
      <c r="I787" s="846"/>
      <c r="J787" s="846"/>
      <c r="K787" s="847"/>
      <c r="L787" s="848"/>
      <c r="M787" s="843"/>
      <c r="N787" s="843"/>
      <c r="O787" s="843"/>
      <c r="P787" s="843"/>
      <c r="Q787" s="843"/>
      <c r="R787" s="843"/>
      <c r="S787" s="843"/>
      <c r="T787" s="843"/>
      <c r="U787" s="843"/>
      <c r="V787" s="843"/>
      <c r="W787" s="843"/>
      <c r="X787" s="843"/>
      <c r="Y787" s="843"/>
      <c r="Z787" s="1060"/>
      <c r="AA787" s="1060"/>
      <c r="AB787" s="843"/>
      <c r="AC787" s="843"/>
      <c r="AD787" s="843"/>
      <c r="AE787" s="843"/>
      <c r="AF787" s="843"/>
      <c r="AG787" s="843"/>
      <c r="AH787" s="843"/>
      <c r="AI787" s="843"/>
      <c r="AJ787" s="843"/>
      <c r="AK787" s="843"/>
      <c r="AL787" s="843"/>
    </row>
    <row r="788" spans="1:38" ht="15.75" customHeight="1">
      <c r="A788" s="843"/>
      <c r="B788" s="844"/>
      <c r="C788" s="845"/>
      <c r="D788" s="843"/>
      <c r="E788" s="843"/>
      <c r="F788" s="843"/>
      <c r="G788" s="843"/>
      <c r="H788" s="846"/>
      <c r="I788" s="846"/>
      <c r="J788" s="846"/>
      <c r="K788" s="847"/>
      <c r="L788" s="848"/>
      <c r="M788" s="843"/>
      <c r="N788" s="843"/>
      <c r="O788" s="843"/>
      <c r="P788" s="843"/>
      <c r="Q788" s="843"/>
      <c r="R788" s="843"/>
      <c r="S788" s="843"/>
      <c r="T788" s="843"/>
      <c r="U788" s="843"/>
      <c r="V788" s="843"/>
      <c r="W788" s="843"/>
      <c r="X788" s="843"/>
      <c r="Y788" s="843"/>
      <c r="Z788" s="1060"/>
      <c r="AA788" s="1060"/>
      <c r="AB788" s="843"/>
      <c r="AC788" s="843"/>
      <c r="AD788" s="843"/>
      <c r="AE788" s="843"/>
      <c r="AF788" s="843"/>
      <c r="AG788" s="843"/>
      <c r="AH788" s="843"/>
      <c r="AI788" s="843"/>
      <c r="AJ788" s="843"/>
      <c r="AK788" s="843"/>
      <c r="AL788" s="843"/>
    </row>
    <row r="789" spans="1:38" ht="15.75" customHeight="1">
      <c r="A789" s="843"/>
      <c r="B789" s="844"/>
      <c r="C789" s="845"/>
      <c r="D789" s="843"/>
      <c r="E789" s="843"/>
      <c r="F789" s="843"/>
      <c r="G789" s="843"/>
      <c r="H789" s="846"/>
      <c r="I789" s="846"/>
      <c r="J789" s="846"/>
      <c r="K789" s="847"/>
      <c r="L789" s="848"/>
      <c r="M789" s="843"/>
      <c r="N789" s="843"/>
      <c r="O789" s="843"/>
      <c r="P789" s="843"/>
      <c r="Q789" s="843"/>
      <c r="R789" s="843"/>
      <c r="S789" s="843"/>
      <c r="T789" s="843"/>
      <c r="U789" s="843"/>
      <c r="V789" s="843"/>
      <c r="W789" s="843"/>
      <c r="X789" s="843"/>
      <c r="Y789" s="843"/>
      <c r="Z789" s="1060"/>
      <c r="AA789" s="1060"/>
      <c r="AB789" s="843"/>
      <c r="AC789" s="843"/>
      <c r="AD789" s="843"/>
      <c r="AE789" s="843"/>
      <c r="AF789" s="843"/>
      <c r="AG789" s="843"/>
      <c r="AH789" s="843"/>
      <c r="AI789" s="843"/>
      <c r="AJ789" s="843"/>
      <c r="AK789" s="843"/>
      <c r="AL789" s="843"/>
    </row>
    <row r="790" spans="1:38" ht="15.75" customHeight="1">
      <c r="A790" s="843"/>
      <c r="B790" s="844"/>
      <c r="C790" s="845"/>
      <c r="D790" s="843"/>
      <c r="E790" s="843"/>
      <c r="F790" s="843"/>
      <c r="G790" s="843"/>
      <c r="H790" s="846"/>
      <c r="I790" s="846"/>
      <c r="J790" s="846"/>
      <c r="K790" s="847"/>
      <c r="L790" s="848"/>
      <c r="M790" s="843"/>
      <c r="N790" s="843"/>
      <c r="O790" s="843"/>
      <c r="P790" s="843"/>
      <c r="Q790" s="843"/>
      <c r="R790" s="843"/>
      <c r="S790" s="843"/>
      <c r="T790" s="843"/>
      <c r="U790" s="843"/>
      <c r="V790" s="843"/>
      <c r="W790" s="843"/>
      <c r="X790" s="843"/>
      <c r="Y790" s="843"/>
      <c r="Z790" s="1060"/>
      <c r="AA790" s="1060"/>
      <c r="AB790" s="843"/>
      <c r="AC790" s="843"/>
      <c r="AD790" s="843"/>
      <c r="AE790" s="843"/>
      <c r="AF790" s="843"/>
      <c r="AG790" s="843"/>
      <c r="AH790" s="843"/>
      <c r="AI790" s="843"/>
      <c r="AJ790" s="843"/>
      <c r="AK790" s="843"/>
      <c r="AL790" s="843"/>
    </row>
    <row r="791" spans="1:38" ht="15.75" customHeight="1">
      <c r="A791" s="843"/>
      <c r="B791" s="844"/>
      <c r="C791" s="845"/>
      <c r="D791" s="843"/>
      <c r="E791" s="843"/>
      <c r="F791" s="843"/>
      <c r="G791" s="843"/>
      <c r="H791" s="846"/>
      <c r="I791" s="846"/>
      <c r="J791" s="846"/>
      <c r="K791" s="847"/>
      <c r="L791" s="848"/>
      <c r="M791" s="843"/>
      <c r="N791" s="843"/>
      <c r="O791" s="843"/>
      <c r="P791" s="843"/>
      <c r="Q791" s="843"/>
      <c r="R791" s="843"/>
      <c r="S791" s="843"/>
      <c r="T791" s="843"/>
      <c r="U791" s="843"/>
      <c r="V791" s="843"/>
      <c r="W791" s="843"/>
      <c r="X791" s="843"/>
      <c r="Y791" s="843"/>
      <c r="Z791" s="1060"/>
      <c r="AA791" s="1060"/>
      <c r="AB791" s="843"/>
      <c r="AC791" s="843"/>
      <c r="AD791" s="843"/>
      <c r="AE791" s="843"/>
      <c r="AF791" s="843"/>
      <c r="AG791" s="843"/>
      <c r="AH791" s="843"/>
      <c r="AI791" s="843"/>
      <c r="AJ791" s="843"/>
      <c r="AK791" s="843"/>
      <c r="AL791" s="843"/>
    </row>
    <row r="792" spans="1:38" ht="15.75" customHeight="1">
      <c r="A792" s="843"/>
      <c r="B792" s="844"/>
      <c r="C792" s="845"/>
      <c r="D792" s="843"/>
      <c r="E792" s="843"/>
      <c r="F792" s="843"/>
      <c r="G792" s="843"/>
      <c r="H792" s="846"/>
      <c r="I792" s="846"/>
      <c r="J792" s="846"/>
      <c r="K792" s="847"/>
      <c r="L792" s="848"/>
      <c r="M792" s="843"/>
      <c r="N792" s="843"/>
      <c r="O792" s="843"/>
      <c r="P792" s="843"/>
      <c r="Q792" s="843"/>
      <c r="R792" s="843"/>
      <c r="S792" s="843"/>
      <c r="T792" s="843"/>
      <c r="U792" s="843"/>
      <c r="V792" s="843"/>
      <c r="W792" s="843"/>
      <c r="X792" s="843"/>
      <c r="Y792" s="843"/>
      <c r="Z792" s="1060"/>
      <c r="AA792" s="1060"/>
      <c r="AB792" s="843"/>
      <c r="AC792" s="843"/>
      <c r="AD792" s="843"/>
      <c r="AE792" s="843"/>
      <c r="AF792" s="843"/>
      <c r="AG792" s="843"/>
      <c r="AH792" s="843"/>
      <c r="AI792" s="843"/>
      <c r="AJ792" s="843"/>
      <c r="AK792" s="843"/>
      <c r="AL792" s="843"/>
    </row>
    <row r="793" spans="1:38" ht="15.75" customHeight="1">
      <c r="A793" s="843"/>
      <c r="B793" s="844"/>
      <c r="C793" s="845"/>
      <c r="D793" s="843"/>
      <c r="E793" s="843"/>
      <c r="F793" s="843"/>
      <c r="G793" s="843"/>
      <c r="H793" s="846"/>
      <c r="I793" s="846"/>
      <c r="J793" s="846"/>
      <c r="K793" s="847"/>
      <c r="L793" s="848"/>
      <c r="M793" s="843"/>
      <c r="N793" s="843"/>
      <c r="O793" s="843"/>
      <c r="P793" s="843"/>
      <c r="Q793" s="843"/>
      <c r="R793" s="843"/>
      <c r="S793" s="843"/>
      <c r="T793" s="843"/>
      <c r="U793" s="843"/>
      <c r="V793" s="843"/>
      <c r="W793" s="843"/>
      <c r="X793" s="843"/>
      <c r="Y793" s="843"/>
      <c r="Z793" s="1060"/>
      <c r="AA793" s="1060"/>
      <c r="AB793" s="843"/>
      <c r="AC793" s="843"/>
      <c r="AD793" s="843"/>
      <c r="AE793" s="843"/>
      <c r="AF793" s="843"/>
      <c r="AG793" s="843"/>
      <c r="AH793" s="843"/>
      <c r="AI793" s="843"/>
      <c r="AJ793" s="843"/>
      <c r="AK793" s="843"/>
      <c r="AL793" s="843"/>
    </row>
    <row r="794" spans="1:38" ht="15.75" customHeight="1">
      <c r="A794" s="843"/>
      <c r="B794" s="844"/>
      <c r="C794" s="845"/>
      <c r="D794" s="843"/>
      <c r="E794" s="843"/>
      <c r="F794" s="843"/>
      <c r="G794" s="843"/>
      <c r="H794" s="846"/>
      <c r="I794" s="846"/>
      <c r="J794" s="846"/>
      <c r="K794" s="847"/>
      <c r="L794" s="848"/>
      <c r="M794" s="843"/>
      <c r="N794" s="843"/>
      <c r="O794" s="843"/>
      <c r="P794" s="843"/>
      <c r="Q794" s="843"/>
      <c r="R794" s="843"/>
      <c r="S794" s="843"/>
      <c r="T794" s="843"/>
      <c r="U794" s="843"/>
      <c r="V794" s="843"/>
      <c r="W794" s="843"/>
      <c r="X794" s="843"/>
      <c r="Y794" s="843"/>
      <c r="Z794" s="1060"/>
      <c r="AA794" s="1060"/>
      <c r="AB794" s="843"/>
      <c r="AC794" s="843"/>
      <c r="AD794" s="843"/>
      <c r="AE794" s="843"/>
      <c r="AF794" s="843"/>
      <c r="AG794" s="843"/>
      <c r="AH794" s="843"/>
      <c r="AI794" s="843"/>
      <c r="AJ794" s="843"/>
      <c r="AK794" s="843"/>
      <c r="AL794" s="843"/>
    </row>
    <row r="795" spans="1:38" ht="15.75" customHeight="1">
      <c r="A795" s="843"/>
      <c r="B795" s="844"/>
      <c r="C795" s="845"/>
      <c r="D795" s="843"/>
      <c r="E795" s="843"/>
      <c r="F795" s="843"/>
      <c r="G795" s="843"/>
      <c r="H795" s="846"/>
      <c r="I795" s="846"/>
      <c r="J795" s="846"/>
      <c r="K795" s="847"/>
      <c r="L795" s="848"/>
      <c r="M795" s="843"/>
      <c r="N795" s="843"/>
      <c r="O795" s="843"/>
      <c r="P795" s="843"/>
      <c r="Q795" s="843"/>
      <c r="R795" s="843"/>
      <c r="S795" s="843"/>
      <c r="T795" s="843"/>
      <c r="U795" s="843"/>
      <c r="V795" s="843"/>
      <c r="W795" s="843"/>
      <c r="X795" s="843"/>
      <c r="Y795" s="843"/>
      <c r="Z795" s="1060"/>
      <c r="AA795" s="1060"/>
      <c r="AB795" s="843"/>
      <c r="AC795" s="843"/>
      <c r="AD795" s="843"/>
      <c r="AE795" s="843"/>
      <c r="AF795" s="843"/>
      <c r="AG795" s="843"/>
      <c r="AH795" s="843"/>
      <c r="AI795" s="843"/>
      <c r="AJ795" s="843"/>
      <c r="AK795" s="843"/>
      <c r="AL795" s="843"/>
    </row>
    <row r="796" spans="1:38" ht="15.75" customHeight="1">
      <c r="A796" s="843"/>
      <c r="B796" s="844"/>
      <c r="C796" s="845"/>
      <c r="D796" s="843"/>
      <c r="E796" s="843"/>
      <c r="F796" s="843"/>
      <c r="G796" s="843"/>
      <c r="H796" s="846"/>
      <c r="I796" s="846"/>
      <c r="J796" s="846"/>
      <c r="K796" s="847"/>
      <c r="L796" s="848"/>
      <c r="M796" s="843"/>
      <c r="N796" s="843"/>
      <c r="O796" s="843"/>
      <c r="P796" s="843"/>
      <c r="Q796" s="843"/>
      <c r="R796" s="843"/>
      <c r="S796" s="843"/>
      <c r="T796" s="843"/>
      <c r="U796" s="843"/>
      <c r="V796" s="843"/>
      <c r="W796" s="843"/>
      <c r="X796" s="843"/>
      <c r="Y796" s="843"/>
      <c r="Z796" s="1060"/>
      <c r="AA796" s="1060"/>
      <c r="AB796" s="843"/>
      <c r="AC796" s="843"/>
      <c r="AD796" s="843"/>
      <c r="AE796" s="843"/>
      <c r="AF796" s="843"/>
      <c r="AG796" s="843"/>
      <c r="AH796" s="843"/>
      <c r="AI796" s="843"/>
      <c r="AJ796" s="843"/>
      <c r="AK796" s="843"/>
      <c r="AL796" s="843"/>
    </row>
    <row r="797" spans="1:38" ht="15.75" customHeight="1">
      <c r="A797" s="843"/>
      <c r="B797" s="844"/>
      <c r="C797" s="845"/>
      <c r="D797" s="843"/>
      <c r="E797" s="843"/>
      <c r="F797" s="843"/>
      <c r="G797" s="843"/>
      <c r="H797" s="846"/>
      <c r="I797" s="846"/>
      <c r="J797" s="846"/>
      <c r="K797" s="847"/>
      <c r="L797" s="848"/>
      <c r="M797" s="843"/>
      <c r="N797" s="843"/>
      <c r="O797" s="843"/>
      <c r="P797" s="843"/>
      <c r="Q797" s="843"/>
      <c r="R797" s="843"/>
      <c r="S797" s="843"/>
      <c r="T797" s="843"/>
      <c r="U797" s="843"/>
      <c r="V797" s="843"/>
      <c r="W797" s="843"/>
      <c r="X797" s="843"/>
      <c r="Y797" s="843"/>
      <c r="Z797" s="1060"/>
      <c r="AA797" s="1060"/>
      <c r="AB797" s="843"/>
      <c r="AC797" s="843"/>
      <c r="AD797" s="843"/>
      <c r="AE797" s="843"/>
      <c r="AF797" s="843"/>
      <c r="AG797" s="843"/>
      <c r="AH797" s="843"/>
      <c r="AI797" s="843"/>
      <c r="AJ797" s="843"/>
      <c r="AK797" s="843"/>
      <c r="AL797" s="843"/>
    </row>
    <row r="798" spans="1:38" ht="15.75" customHeight="1">
      <c r="A798" s="843"/>
      <c r="B798" s="844"/>
      <c r="C798" s="845"/>
      <c r="D798" s="843"/>
      <c r="E798" s="843"/>
      <c r="F798" s="843"/>
      <c r="G798" s="843"/>
      <c r="H798" s="846"/>
      <c r="I798" s="846"/>
      <c r="J798" s="846"/>
      <c r="K798" s="847"/>
      <c r="L798" s="848"/>
      <c r="M798" s="843"/>
      <c r="N798" s="843"/>
      <c r="O798" s="843"/>
      <c r="P798" s="843"/>
      <c r="Q798" s="843"/>
      <c r="R798" s="843"/>
      <c r="S798" s="843"/>
      <c r="T798" s="843"/>
      <c r="U798" s="843"/>
      <c r="V798" s="843"/>
      <c r="W798" s="843"/>
      <c r="X798" s="843"/>
      <c r="Y798" s="843"/>
      <c r="Z798" s="1060"/>
      <c r="AA798" s="1060"/>
      <c r="AB798" s="843"/>
      <c r="AC798" s="843"/>
      <c r="AD798" s="843"/>
      <c r="AE798" s="843"/>
      <c r="AF798" s="843"/>
      <c r="AG798" s="843"/>
      <c r="AH798" s="843"/>
      <c r="AI798" s="843"/>
      <c r="AJ798" s="843"/>
      <c r="AK798" s="843"/>
      <c r="AL798" s="843"/>
    </row>
    <row r="799" spans="1:38" ht="15.75" customHeight="1">
      <c r="A799" s="843"/>
      <c r="B799" s="844"/>
      <c r="C799" s="845"/>
      <c r="D799" s="843"/>
      <c r="E799" s="843"/>
      <c r="F799" s="843"/>
      <c r="G799" s="843"/>
      <c r="H799" s="846"/>
      <c r="I799" s="846"/>
      <c r="J799" s="846"/>
      <c r="K799" s="847"/>
      <c r="L799" s="848"/>
      <c r="M799" s="843"/>
      <c r="N799" s="843"/>
      <c r="O799" s="843"/>
      <c r="P799" s="843"/>
      <c r="Q799" s="843"/>
      <c r="R799" s="843"/>
      <c r="S799" s="843"/>
      <c r="T799" s="843"/>
      <c r="U799" s="843"/>
      <c r="V799" s="843"/>
      <c r="W799" s="843"/>
      <c r="X799" s="843"/>
      <c r="Y799" s="843"/>
      <c r="Z799" s="1060"/>
      <c r="AA799" s="1060"/>
      <c r="AB799" s="843"/>
      <c r="AC799" s="843"/>
      <c r="AD799" s="843"/>
      <c r="AE799" s="843"/>
      <c r="AF799" s="843"/>
      <c r="AG799" s="843"/>
      <c r="AH799" s="843"/>
      <c r="AI799" s="843"/>
      <c r="AJ799" s="843"/>
      <c r="AK799" s="843"/>
      <c r="AL799" s="843"/>
    </row>
    <row r="800" spans="1:38" ht="15.75" customHeight="1">
      <c r="A800" s="843"/>
      <c r="B800" s="844"/>
      <c r="C800" s="845"/>
      <c r="D800" s="843"/>
      <c r="E800" s="843"/>
      <c r="F800" s="843"/>
      <c r="G800" s="843"/>
      <c r="H800" s="846"/>
      <c r="I800" s="846"/>
      <c r="J800" s="846"/>
      <c r="K800" s="847"/>
      <c r="L800" s="848"/>
      <c r="M800" s="843"/>
      <c r="N800" s="843"/>
      <c r="O800" s="843"/>
      <c r="P800" s="843"/>
      <c r="Q800" s="843"/>
      <c r="R800" s="843"/>
      <c r="S800" s="843"/>
      <c r="T800" s="843"/>
      <c r="U800" s="843"/>
      <c r="V800" s="843"/>
      <c r="W800" s="843"/>
      <c r="X800" s="843"/>
      <c r="Y800" s="843"/>
      <c r="Z800" s="1060"/>
      <c r="AA800" s="1060"/>
      <c r="AB800" s="843"/>
      <c r="AC800" s="843"/>
      <c r="AD800" s="843"/>
      <c r="AE800" s="843"/>
      <c r="AF800" s="843"/>
      <c r="AG800" s="843"/>
      <c r="AH800" s="843"/>
      <c r="AI800" s="843"/>
      <c r="AJ800" s="843"/>
      <c r="AK800" s="843"/>
      <c r="AL800" s="843"/>
    </row>
    <row r="801" spans="1:38" ht="15.75" customHeight="1">
      <c r="A801" s="843"/>
      <c r="B801" s="844"/>
      <c r="C801" s="845"/>
      <c r="D801" s="843"/>
      <c r="E801" s="843"/>
      <c r="F801" s="843"/>
      <c r="G801" s="843"/>
      <c r="H801" s="846"/>
      <c r="I801" s="846"/>
      <c r="J801" s="846"/>
      <c r="K801" s="847"/>
      <c r="L801" s="848"/>
      <c r="M801" s="843"/>
      <c r="N801" s="843"/>
      <c r="O801" s="843"/>
      <c r="P801" s="843"/>
      <c r="Q801" s="843"/>
      <c r="R801" s="843"/>
      <c r="S801" s="843"/>
      <c r="T801" s="843"/>
      <c r="U801" s="843"/>
      <c r="V801" s="843"/>
      <c r="W801" s="843"/>
      <c r="X801" s="843"/>
      <c r="Y801" s="843"/>
      <c r="Z801" s="1060"/>
      <c r="AA801" s="1060"/>
      <c r="AB801" s="843"/>
      <c r="AC801" s="843"/>
      <c r="AD801" s="843"/>
      <c r="AE801" s="843"/>
      <c r="AF801" s="843"/>
      <c r="AG801" s="843"/>
      <c r="AH801" s="843"/>
      <c r="AI801" s="843"/>
      <c r="AJ801" s="843"/>
      <c r="AK801" s="843"/>
      <c r="AL801" s="843"/>
    </row>
    <row r="802" spans="1:38" ht="15.75" customHeight="1">
      <c r="A802" s="843"/>
      <c r="B802" s="844"/>
      <c r="C802" s="845"/>
      <c r="D802" s="843"/>
      <c r="E802" s="843"/>
      <c r="F802" s="843"/>
      <c r="G802" s="843"/>
      <c r="H802" s="846"/>
      <c r="I802" s="846"/>
      <c r="J802" s="846"/>
      <c r="K802" s="847"/>
      <c r="L802" s="848"/>
      <c r="M802" s="843"/>
      <c r="N802" s="843"/>
      <c r="O802" s="843"/>
      <c r="P802" s="843"/>
      <c r="Q802" s="843"/>
      <c r="R802" s="843"/>
      <c r="S802" s="843"/>
      <c r="T802" s="843"/>
      <c r="U802" s="843"/>
      <c r="V802" s="843"/>
      <c r="W802" s="843"/>
      <c r="X802" s="843"/>
      <c r="Y802" s="843"/>
      <c r="Z802" s="1060"/>
      <c r="AA802" s="1060"/>
      <c r="AB802" s="843"/>
      <c r="AC802" s="843"/>
      <c r="AD802" s="843"/>
      <c r="AE802" s="843"/>
      <c r="AF802" s="843"/>
      <c r="AG802" s="843"/>
      <c r="AH802" s="843"/>
      <c r="AI802" s="843"/>
      <c r="AJ802" s="843"/>
      <c r="AK802" s="843"/>
      <c r="AL802" s="843"/>
    </row>
    <row r="803" spans="1:38" ht="15.75" customHeight="1">
      <c r="A803" s="843"/>
      <c r="B803" s="844"/>
      <c r="C803" s="845"/>
      <c r="D803" s="843"/>
      <c r="E803" s="843"/>
      <c r="F803" s="843"/>
      <c r="G803" s="843"/>
      <c r="H803" s="846"/>
      <c r="I803" s="846"/>
      <c r="J803" s="846"/>
      <c r="K803" s="847"/>
      <c r="L803" s="848"/>
      <c r="M803" s="843"/>
      <c r="N803" s="843"/>
      <c r="O803" s="843"/>
      <c r="P803" s="843"/>
      <c r="Q803" s="843"/>
      <c r="R803" s="843"/>
      <c r="S803" s="843"/>
      <c r="T803" s="843"/>
      <c r="U803" s="843"/>
      <c r="V803" s="843"/>
      <c r="W803" s="843"/>
      <c r="X803" s="843"/>
      <c r="Y803" s="843"/>
      <c r="Z803" s="1060"/>
      <c r="AA803" s="1060"/>
      <c r="AB803" s="843"/>
      <c r="AC803" s="843"/>
      <c r="AD803" s="843"/>
      <c r="AE803" s="843"/>
      <c r="AF803" s="843"/>
      <c r="AG803" s="843"/>
      <c r="AH803" s="843"/>
      <c r="AI803" s="843"/>
      <c r="AJ803" s="843"/>
      <c r="AK803" s="843"/>
      <c r="AL803" s="843"/>
    </row>
    <row r="804" spans="1:38" ht="15.75" customHeight="1">
      <c r="A804" s="843"/>
      <c r="B804" s="844"/>
      <c r="C804" s="845"/>
      <c r="D804" s="843"/>
      <c r="E804" s="843"/>
      <c r="F804" s="843"/>
      <c r="G804" s="843"/>
      <c r="H804" s="846"/>
      <c r="I804" s="846"/>
      <c r="J804" s="846"/>
      <c r="K804" s="847"/>
      <c r="L804" s="848"/>
      <c r="M804" s="843"/>
      <c r="N804" s="843"/>
      <c r="O804" s="843"/>
      <c r="P804" s="843"/>
      <c r="Q804" s="843"/>
      <c r="R804" s="843"/>
      <c r="S804" s="843"/>
      <c r="T804" s="843"/>
      <c r="U804" s="843"/>
      <c r="V804" s="843"/>
      <c r="W804" s="843"/>
      <c r="X804" s="843"/>
      <c r="Y804" s="843"/>
      <c r="Z804" s="1060"/>
      <c r="AA804" s="1060"/>
      <c r="AB804" s="843"/>
      <c r="AC804" s="843"/>
      <c r="AD804" s="843"/>
      <c r="AE804" s="843"/>
      <c r="AF804" s="843"/>
      <c r="AG804" s="843"/>
      <c r="AH804" s="843"/>
      <c r="AI804" s="843"/>
      <c r="AJ804" s="843"/>
      <c r="AK804" s="843"/>
      <c r="AL804" s="843"/>
    </row>
    <row r="805" spans="1:38" ht="15.75" customHeight="1">
      <c r="A805" s="843"/>
      <c r="B805" s="844"/>
      <c r="C805" s="845"/>
      <c r="D805" s="843"/>
      <c r="E805" s="843"/>
      <c r="F805" s="843"/>
      <c r="G805" s="843"/>
      <c r="H805" s="846"/>
      <c r="I805" s="846"/>
      <c r="J805" s="846"/>
      <c r="K805" s="847"/>
      <c r="L805" s="848"/>
      <c r="M805" s="843"/>
      <c r="N805" s="843"/>
      <c r="O805" s="843"/>
      <c r="P805" s="843"/>
      <c r="Q805" s="843"/>
      <c r="R805" s="843"/>
      <c r="S805" s="843"/>
      <c r="T805" s="843"/>
      <c r="U805" s="843"/>
      <c r="V805" s="843"/>
      <c r="W805" s="843"/>
      <c r="X805" s="843"/>
      <c r="Y805" s="843"/>
      <c r="Z805" s="1060"/>
      <c r="AA805" s="1060"/>
      <c r="AB805" s="843"/>
      <c r="AC805" s="843"/>
      <c r="AD805" s="843"/>
      <c r="AE805" s="843"/>
      <c r="AF805" s="843"/>
      <c r="AG805" s="843"/>
      <c r="AH805" s="843"/>
      <c r="AI805" s="843"/>
      <c r="AJ805" s="843"/>
      <c r="AK805" s="843"/>
      <c r="AL805" s="843"/>
    </row>
    <row r="806" spans="1:38" ht="15.75" customHeight="1">
      <c r="A806" s="843"/>
      <c r="B806" s="844"/>
      <c r="C806" s="845"/>
      <c r="D806" s="843"/>
      <c r="E806" s="843"/>
      <c r="F806" s="843"/>
      <c r="G806" s="843"/>
      <c r="H806" s="846"/>
      <c r="I806" s="846"/>
      <c r="J806" s="846"/>
      <c r="K806" s="847"/>
      <c r="L806" s="848"/>
      <c r="M806" s="843"/>
      <c r="N806" s="843"/>
      <c r="O806" s="843"/>
      <c r="P806" s="843"/>
      <c r="Q806" s="843"/>
      <c r="R806" s="843"/>
      <c r="S806" s="843"/>
      <c r="T806" s="843"/>
      <c r="U806" s="843"/>
      <c r="V806" s="843"/>
      <c r="W806" s="843"/>
      <c r="X806" s="843"/>
      <c r="Y806" s="843"/>
      <c r="Z806" s="1060"/>
      <c r="AA806" s="1060"/>
      <c r="AB806" s="843"/>
      <c r="AC806" s="843"/>
      <c r="AD806" s="843"/>
      <c r="AE806" s="843"/>
      <c r="AF806" s="843"/>
      <c r="AG806" s="843"/>
      <c r="AH806" s="843"/>
      <c r="AI806" s="843"/>
      <c r="AJ806" s="843"/>
      <c r="AK806" s="843"/>
      <c r="AL806" s="843"/>
    </row>
    <row r="807" spans="1:38" ht="15.75" customHeight="1">
      <c r="A807" s="843"/>
      <c r="B807" s="844"/>
      <c r="C807" s="845"/>
      <c r="D807" s="843"/>
      <c r="E807" s="843"/>
      <c r="F807" s="843"/>
      <c r="G807" s="843"/>
      <c r="H807" s="846"/>
      <c r="I807" s="846"/>
      <c r="J807" s="846"/>
      <c r="K807" s="847"/>
      <c r="L807" s="848"/>
      <c r="M807" s="843"/>
      <c r="N807" s="843"/>
      <c r="O807" s="843"/>
      <c r="P807" s="843"/>
      <c r="Q807" s="843"/>
      <c r="R807" s="843"/>
      <c r="S807" s="843"/>
      <c r="T807" s="843"/>
      <c r="U807" s="843"/>
      <c r="V807" s="843"/>
      <c r="W807" s="843"/>
      <c r="X807" s="843"/>
      <c r="Y807" s="843"/>
      <c r="Z807" s="1060"/>
      <c r="AA807" s="1060"/>
      <c r="AB807" s="843"/>
      <c r="AC807" s="843"/>
      <c r="AD807" s="843"/>
      <c r="AE807" s="843"/>
      <c r="AF807" s="843"/>
      <c r="AG807" s="843"/>
      <c r="AH807" s="843"/>
      <c r="AI807" s="843"/>
      <c r="AJ807" s="843"/>
      <c r="AK807" s="843"/>
      <c r="AL807" s="843"/>
    </row>
    <row r="808" spans="1:38" ht="15.75" customHeight="1">
      <c r="A808" s="843"/>
      <c r="B808" s="844"/>
      <c r="C808" s="845"/>
      <c r="D808" s="843"/>
      <c r="E808" s="843"/>
      <c r="F808" s="843"/>
      <c r="G808" s="843"/>
      <c r="H808" s="846"/>
      <c r="I808" s="846"/>
      <c r="J808" s="846"/>
      <c r="K808" s="847"/>
      <c r="L808" s="848"/>
      <c r="M808" s="843"/>
      <c r="N808" s="843"/>
      <c r="O808" s="843"/>
      <c r="P808" s="843"/>
      <c r="Q808" s="843"/>
      <c r="R808" s="843"/>
      <c r="S808" s="843"/>
      <c r="T808" s="843"/>
      <c r="U808" s="843"/>
      <c r="V808" s="843"/>
      <c r="W808" s="843"/>
      <c r="X808" s="843"/>
      <c r="Y808" s="843"/>
      <c r="Z808" s="1060"/>
      <c r="AA808" s="1060"/>
      <c r="AB808" s="843"/>
      <c r="AC808" s="843"/>
      <c r="AD808" s="843"/>
      <c r="AE808" s="843"/>
      <c r="AF808" s="843"/>
      <c r="AG808" s="843"/>
      <c r="AH808" s="843"/>
      <c r="AI808" s="843"/>
      <c r="AJ808" s="843"/>
      <c r="AK808" s="843"/>
      <c r="AL808" s="843"/>
    </row>
    <row r="809" spans="1:38" ht="15.75" customHeight="1">
      <c r="A809" s="843"/>
      <c r="B809" s="844"/>
      <c r="C809" s="845"/>
      <c r="D809" s="843"/>
      <c r="E809" s="843"/>
      <c r="F809" s="843"/>
      <c r="G809" s="843"/>
      <c r="H809" s="846"/>
      <c r="I809" s="846"/>
      <c r="J809" s="846"/>
      <c r="K809" s="847"/>
      <c r="L809" s="848"/>
      <c r="M809" s="843"/>
      <c r="N809" s="843"/>
      <c r="O809" s="843"/>
      <c r="P809" s="843"/>
      <c r="Q809" s="843"/>
      <c r="R809" s="843"/>
      <c r="S809" s="843"/>
      <c r="T809" s="843"/>
      <c r="U809" s="843"/>
      <c r="V809" s="843"/>
      <c r="W809" s="843"/>
      <c r="X809" s="843"/>
      <c r="Y809" s="843"/>
      <c r="Z809" s="1060"/>
      <c r="AA809" s="1060"/>
      <c r="AB809" s="843"/>
      <c r="AC809" s="843"/>
      <c r="AD809" s="843"/>
      <c r="AE809" s="843"/>
      <c r="AF809" s="843"/>
      <c r="AG809" s="843"/>
      <c r="AH809" s="843"/>
      <c r="AI809" s="843"/>
      <c r="AJ809" s="843"/>
      <c r="AK809" s="843"/>
      <c r="AL809" s="843"/>
    </row>
    <row r="810" spans="1:38" ht="15.75" customHeight="1">
      <c r="A810" s="843"/>
      <c r="B810" s="844"/>
      <c r="C810" s="845"/>
      <c r="D810" s="843"/>
      <c r="E810" s="843"/>
      <c r="F810" s="843"/>
      <c r="G810" s="843"/>
      <c r="H810" s="846"/>
      <c r="I810" s="846"/>
      <c r="J810" s="846"/>
      <c r="K810" s="847"/>
      <c r="L810" s="848"/>
      <c r="M810" s="843"/>
      <c r="N810" s="843"/>
      <c r="O810" s="843"/>
      <c r="P810" s="843"/>
      <c r="Q810" s="843"/>
      <c r="R810" s="843"/>
      <c r="S810" s="843"/>
      <c r="T810" s="843"/>
      <c r="U810" s="843"/>
      <c r="V810" s="843"/>
      <c r="W810" s="843"/>
      <c r="X810" s="843"/>
      <c r="Y810" s="843"/>
      <c r="Z810" s="1060"/>
      <c r="AA810" s="1060"/>
      <c r="AB810" s="843"/>
      <c r="AC810" s="843"/>
      <c r="AD810" s="843"/>
      <c r="AE810" s="843"/>
      <c r="AF810" s="843"/>
      <c r="AG810" s="843"/>
      <c r="AH810" s="843"/>
      <c r="AI810" s="843"/>
      <c r="AJ810" s="843"/>
      <c r="AK810" s="843"/>
      <c r="AL810" s="843"/>
    </row>
    <row r="811" spans="1:38" ht="15.75" customHeight="1">
      <c r="A811" s="843"/>
      <c r="B811" s="844"/>
      <c r="C811" s="845"/>
      <c r="D811" s="843"/>
      <c r="E811" s="843"/>
      <c r="F811" s="843"/>
      <c r="G811" s="843"/>
      <c r="H811" s="846"/>
      <c r="I811" s="846"/>
      <c r="J811" s="846"/>
      <c r="K811" s="847"/>
      <c r="L811" s="848"/>
      <c r="M811" s="843"/>
      <c r="N811" s="843"/>
      <c r="O811" s="843"/>
      <c r="P811" s="843"/>
      <c r="Q811" s="843"/>
      <c r="R811" s="843"/>
      <c r="S811" s="843"/>
      <c r="T811" s="843"/>
      <c r="U811" s="843"/>
      <c r="V811" s="843"/>
      <c r="W811" s="843"/>
      <c r="X811" s="843"/>
      <c r="Y811" s="843"/>
      <c r="Z811" s="1060"/>
      <c r="AA811" s="1060"/>
      <c r="AB811" s="843"/>
      <c r="AC811" s="843"/>
      <c r="AD811" s="843"/>
      <c r="AE811" s="843"/>
      <c r="AF811" s="843"/>
      <c r="AG811" s="843"/>
      <c r="AH811" s="843"/>
      <c r="AI811" s="843"/>
      <c r="AJ811" s="843"/>
      <c r="AK811" s="843"/>
      <c r="AL811" s="843"/>
    </row>
    <row r="812" spans="1:38" ht="15.75" customHeight="1">
      <c r="A812" s="843"/>
      <c r="B812" s="844"/>
      <c r="C812" s="845"/>
      <c r="D812" s="843"/>
      <c r="E812" s="843"/>
      <c r="F812" s="843"/>
      <c r="G812" s="843"/>
      <c r="H812" s="846"/>
      <c r="I812" s="846"/>
      <c r="J812" s="846"/>
      <c r="K812" s="847"/>
      <c r="L812" s="848"/>
      <c r="M812" s="843"/>
      <c r="N812" s="843"/>
      <c r="O812" s="843"/>
      <c r="P812" s="843"/>
      <c r="Q812" s="843"/>
      <c r="R812" s="843"/>
      <c r="S812" s="843"/>
      <c r="T812" s="843"/>
      <c r="U812" s="843"/>
      <c r="V812" s="843"/>
      <c r="W812" s="843"/>
      <c r="X812" s="843"/>
      <c r="Y812" s="843"/>
      <c r="Z812" s="1060"/>
      <c r="AA812" s="1060"/>
      <c r="AB812" s="843"/>
      <c r="AC812" s="843"/>
      <c r="AD812" s="843"/>
      <c r="AE812" s="843"/>
      <c r="AF812" s="843"/>
      <c r="AG812" s="843"/>
      <c r="AH812" s="843"/>
      <c r="AI812" s="843"/>
      <c r="AJ812" s="843"/>
      <c r="AK812" s="843"/>
      <c r="AL812" s="843"/>
    </row>
    <row r="813" spans="1:38" ht="15.75" customHeight="1">
      <c r="A813" s="843"/>
      <c r="B813" s="844"/>
      <c r="C813" s="845"/>
      <c r="D813" s="843"/>
      <c r="E813" s="843"/>
      <c r="F813" s="843"/>
      <c r="G813" s="843"/>
      <c r="H813" s="846"/>
      <c r="I813" s="846"/>
      <c r="J813" s="846"/>
      <c r="K813" s="847"/>
      <c r="L813" s="848"/>
      <c r="M813" s="843"/>
      <c r="N813" s="843"/>
      <c r="O813" s="843"/>
      <c r="P813" s="843"/>
      <c r="Q813" s="843"/>
      <c r="R813" s="843"/>
      <c r="S813" s="843"/>
      <c r="T813" s="843"/>
      <c r="U813" s="843"/>
      <c r="V813" s="843"/>
      <c r="W813" s="843"/>
      <c r="X813" s="843"/>
      <c r="Y813" s="843"/>
      <c r="Z813" s="1060"/>
      <c r="AA813" s="1060"/>
      <c r="AB813" s="843"/>
      <c r="AC813" s="843"/>
      <c r="AD813" s="843"/>
      <c r="AE813" s="843"/>
      <c r="AF813" s="843"/>
      <c r="AG813" s="843"/>
      <c r="AH813" s="843"/>
      <c r="AI813" s="843"/>
      <c r="AJ813" s="843"/>
      <c r="AK813" s="843"/>
      <c r="AL813" s="843"/>
    </row>
    <row r="814" spans="1:38" ht="15.75" customHeight="1">
      <c r="A814" s="843"/>
      <c r="B814" s="844"/>
      <c r="C814" s="845"/>
      <c r="D814" s="843"/>
      <c r="E814" s="843"/>
      <c r="F814" s="843"/>
      <c r="G814" s="843"/>
      <c r="H814" s="846"/>
      <c r="I814" s="846"/>
      <c r="J814" s="846"/>
      <c r="K814" s="847"/>
      <c r="L814" s="848"/>
      <c r="M814" s="843"/>
      <c r="N814" s="843"/>
      <c r="O814" s="843"/>
      <c r="P814" s="843"/>
      <c r="Q814" s="843"/>
      <c r="R814" s="843"/>
      <c r="S814" s="843"/>
      <c r="T814" s="843"/>
      <c r="U814" s="843"/>
      <c r="V814" s="843"/>
      <c r="W814" s="843"/>
      <c r="X814" s="843"/>
      <c r="Y814" s="843"/>
      <c r="Z814" s="1060"/>
      <c r="AA814" s="1060"/>
      <c r="AB814" s="843"/>
      <c r="AC814" s="843"/>
      <c r="AD814" s="843"/>
      <c r="AE814" s="843"/>
      <c r="AF814" s="843"/>
      <c r="AG814" s="843"/>
      <c r="AH814" s="843"/>
      <c r="AI814" s="843"/>
      <c r="AJ814" s="843"/>
      <c r="AK814" s="843"/>
      <c r="AL814" s="843"/>
    </row>
    <row r="815" spans="1:38" ht="15.75" customHeight="1">
      <c r="A815" s="843"/>
      <c r="B815" s="844"/>
      <c r="C815" s="845"/>
      <c r="D815" s="843"/>
      <c r="E815" s="843"/>
      <c r="F815" s="843"/>
      <c r="G815" s="843"/>
      <c r="H815" s="846"/>
      <c r="I815" s="846"/>
      <c r="J815" s="846"/>
      <c r="K815" s="847"/>
      <c r="L815" s="848"/>
      <c r="M815" s="843"/>
      <c r="N815" s="843"/>
      <c r="O815" s="843"/>
      <c r="P815" s="843"/>
      <c r="Q815" s="843"/>
      <c r="R815" s="843"/>
      <c r="S815" s="843"/>
      <c r="T815" s="843"/>
      <c r="U815" s="843"/>
      <c r="V815" s="843"/>
      <c r="W815" s="843"/>
      <c r="X815" s="843"/>
      <c r="Y815" s="843"/>
      <c r="Z815" s="1060"/>
      <c r="AA815" s="1060"/>
      <c r="AB815" s="843"/>
      <c r="AC815" s="843"/>
      <c r="AD815" s="843"/>
      <c r="AE815" s="843"/>
      <c r="AF815" s="843"/>
      <c r="AG815" s="843"/>
      <c r="AH815" s="843"/>
      <c r="AI815" s="843"/>
      <c r="AJ815" s="843"/>
      <c r="AK815" s="843"/>
      <c r="AL815" s="843"/>
    </row>
    <row r="816" spans="1:38" ht="15.75" customHeight="1">
      <c r="A816" s="843"/>
      <c r="B816" s="844"/>
      <c r="C816" s="845"/>
      <c r="D816" s="843"/>
      <c r="E816" s="843"/>
      <c r="F816" s="843"/>
      <c r="G816" s="843"/>
      <c r="H816" s="846"/>
      <c r="I816" s="846"/>
      <c r="J816" s="846"/>
      <c r="K816" s="847"/>
      <c r="L816" s="848"/>
      <c r="M816" s="843"/>
      <c r="N816" s="843"/>
      <c r="O816" s="843"/>
      <c r="P816" s="843"/>
      <c r="Q816" s="843"/>
      <c r="R816" s="843"/>
      <c r="S816" s="843"/>
      <c r="T816" s="843"/>
      <c r="U816" s="843"/>
      <c r="V816" s="843"/>
      <c r="W816" s="843"/>
      <c r="X816" s="843"/>
      <c r="Y816" s="843"/>
      <c r="Z816" s="1060"/>
      <c r="AA816" s="1060"/>
      <c r="AB816" s="843"/>
      <c r="AC816" s="843"/>
      <c r="AD816" s="843"/>
      <c r="AE816" s="843"/>
      <c r="AF816" s="843"/>
      <c r="AG816" s="843"/>
      <c r="AH816" s="843"/>
      <c r="AI816" s="843"/>
      <c r="AJ816" s="843"/>
      <c r="AK816" s="843"/>
      <c r="AL816" s="843"/>
    </row>
    <row r="817" spans="1:38" ht="15.75" customHeight="1">
      <c r="A817" s="843"/>
      <c r="B817" s="844"/>
      <c r="C817" s="845"/>
      <c r="D817" s="843"/>
      <c r="E817" s="843"/>
      <c r="F817" s="843"/>
      <c r="G817" s="843"/>
      <c r="H817" s="846"/>
      <c r="I817" s="846"/>
      <c r="J817" s="846"/>
      <c r="K817" s="847"/>
      <c r="L817" s="848"/>
      <c r="M817" s="843"/>
      <c r="N817" s="843"/>
      <c r="O817" s="843"/>
      <c r="P817" s="843"/>
      <c r="Q817" s="843"/>
      <c r="R817" s="843"/>
      <c r="S817" s="843"/>
      <c r="T817" s="843"/>
      <c r="U817" s="843"/>
      <c r="V817" s="843"/>
      <c r="W817" s="843"/>
      <c r="X817" s="843"/>
      <c r="Y817" s="843"/>
      <c r="Z817" s="1060"/>
      <c r="AA817" s="1060"/>
      <c r="AB817" s="843"/>
      <c r="AC817" s="843"/>
      <c r="AD817" s="843"/>
      <c r="AE817" s="843"/>
      <c r="AF817" s="843"/>
      <c r="AG817" s="843"/>
      <c r="AH817" s="843"/>
      <c r="AI817" s="843"/>
      <c r="AJ817" s="843"/>
      <c r="AK817" s="843"/>
      <c r="AL817" s="843"/>
    </row>
    <row r="818" spans="1:38" ht="15.75" customHeight="1">
      <c r="A818" s="843"/>
      <c r="B818" s="844"/>
      <c r="C818" s="845"/>
      <c r="D818" s="843"/>
      <c r="E818" s="843"/>
      <c r="F818" s="843"/>
      <c r="G818" s="843"/>
      <c r="H818" s="846"/>
      <c r="I818" s="846"/>
      <c r="J818" s="846"/>
      <c r="K818" s="847"/>
      <c r="L818" s="848"/>
      <c r="M818" s="843"/>
      <c r="N818" s="843"/>
      <c r="O818" s="843"/>
      <c r="P818" s="843"/>
      <c r="Q818" s="843"/>
      <c r="R818" s="843"/>
      <c r="S818" s="843"/>
      <c r="T818" s="843"/>
      <c r="U818" s="843"/>
      <c r="V818" s="843"/>
      <c r="W818" s="843"/>
      <c r="X818" s="843"/>
      <c r="Y818" s="843"/>
      <c r="Z818" s="1060"/>
      <c r="AA818" s="1060"/>
      <c r="AB818" s="843"/>
      <c r="AC818" s="843"/>
      <c r="AD818" s="843"/>
      <c r="AE818" s="843"/>
      <c r="AF818" s="843"/>
      <c r="AG818" s="843"/>
      <c r="AH818" s="843"/>
      <c r="AI818" s="843"/>
      <c r="AJ818" s="843"/>
      <c r="AK818" s="843"/>
      <c r="AL818" s="843"/>
    </row>
    <row r="819" spans="1:38" ht="15.75" customHeight="1">
      <c r="A819" s="843"/>
      <c r="B819" s="844"/>
      <c r="C819" s="845"/>
      <c r="D819" s="843"/>
      <c r="E819" s="843"/>
      <c r="F819" s="843"/>
      <c r="G819" s="843"/>
      <c r="H819" s="846"/>
      <c r="I819" s="846"/>
      <c r="J819" s="846"/>
      <c r="K819" s="847"/>
      <c r="L819" s="848"/>
      <c r="M819" s="843"/>
      <c r="N819" s="843"/>
      <c r="O819" s="843"/>
      <c r="P819" s="843"/>
      <c r="Q819" s="843"/>
      <c r="R819" s="843"/>
      <c r="S819" s="843"/>
      <c r="T819" s="843"/>
      <c r="U819" s="843"/>
      <c r="V819" s="843"/>
      <c r="W819" s="843"/>
      <c r="X819" s="843"/>
      <c r="Y819" s="843"/>
      <c r="Z819" s="1060"/>
      <c r="AA819" s="1060"/>
      <c r="AB819" s="843"/>
      <c r="AC819" s="843"/>
      <c r="AD819" s="843"/>
      <c r="AE819" s="843"/>
      <c r="AF819" s="843"/>
      <c r="AG819" s="843"/>
      <c r="AH819" s="843"/>
      <c r="AI819" s="843"/>
      <c r="AJ819" s="843"/>
      <c r="AK819" s="843"/>
      <c r="AL819" s="843"/>
    </row>
    <row r="820" spans="1:38" ht="15.75" customHeight="1">
      <c r="A820" s="843"/>
      <c r="B820" s="844"/>
      <c r="C820" s="845"/>
      <c r="D820" s="843"/>
      <c r="E820" s="843"/>
      <c r="F820" s="843"/>
      <c r="G820" s="843"/>
      <c r="H820" s="846"/>
      <c r="I820" s="846"/>
      <c r="J820" s="846"/>
      <c r="K820" s="847"/>
      <c r="L820" s="848"/>
      <c r="M820" s="843"/>
      <c r="N820" s="843"/>
      <c r="O820" s="843"/>
      <c r="P820" s="843"/>
      <c r="Q820" s="843"/>
      <c r="R820" s="843"/>
      <c r="S820" s="843"/>
      <c r="T820" s="843"/>
      <c r="U820" s="843"/>
      <c r="V820" s="843"/>
      <c r="W820" s="843"/>
      <c r="X820" s="843"/>
      <c r="Y820" s="843"/>
      <c r="Z820" s="1060"/>
      <c r="AA820" s="1060"/>
      <c r="AB820" s="843"/>
      <c r="AC820" s="843"/>
      <c r="AD820" s="843"/>
      <c r="AE820" s="843"/>
      <c r="AF820" s="843"/>
      <c r="AG820" s="843"/>
      <c r="AH820" s="843"/>
      <c r="AI820" s="843"/>
      <c r="AJ820" s="843"/>
      <c r="AK820" s="843"/>
      <c r="AL820" s="843"/>
    </row>
    <row r="821" spans="1:38" ht="15.75" customHeight="1">
      <c r="A821" s="843"/>
      <c r="B821" s="844"/>
      <c r="C821" s="845"/>
      <c r="D821" s="843"/>
      <c r="E821" s="843"/>
      <c r="F821" s="843"/>
      <c r="G821" s="843"/>
      <c r="H821" s="846"/>
      <c r="I821" s="846"/>
      <c r="J821" s="846"/>
      <c r="K821" s="847"/>
      <c r="L821" s="848"/>
      <c r="M821" s="843"/>
      <c r="N821" s="843"/>
      <c r="O821" s="843"/>
      <c r="P821" s="843"/>
      <c r="Q821" s="843"/>
      <c r="R821" s="843"/>
      <c r="S821" s="843"/>
      <c r="T821" s="843"/>
      <c r="U821" s="843"/>
      <c r="V821" s="843"/>
      <c r="W821" s="843"/>
      <c r="X821" s="843"/>
      <c r="Y821" s="843"/>
      <c r="Z821" s="1060"/>
      <c r="AA821" s="1060"/>
      <c r="AB821" s="843"/>
      <c r="AC821" s="843"/>
      <c r="AD821" s="843"/>
      <c r="AE821" s="843"/>
      <c r="AF821" s="843"/>
      <c r="AG821" s="843"/>
      <c r="AH821" s="843"/>
      <c r="AI821" s="843"/>
      <c r="AJ821" s="843"/>
      <c r="AK821" s="843"/>
      <c r="AL821" s="843"/>
    </row>
    <row r="822" spans="1:38" ht="15.75" customHeight="1">
      <c r="A822" s="843"/>
      <c r="B822" s="844"/>
      <c r="C822" s="845"/>
      <c r="D822" s="843"/>
      <c r="E822" s="843"/>
      <c r="F822" s="843"/>
      <c r="G822" s="843"/>
      <c r="H822" s="846"/>
      <c r="I822" s="846"/>
      <c r="J822" s="846"/>
      <c r="K822" s="847"/>
      <c r="L822" s="848"/>
      <c r="M822" s="843"/>
      <c r="N822" s="843"/>
      <c r="O822" s="843"/>
      <c r="P822" s="843"/>
      <c r="Q822" s="843"/>
      <c r="R822" s="843"/>
      <c r="S822" s="843"/>
      <c r="T822" s="843"/>
      <c r="U822" s="843"/>
      <c r="V822" s="843"/>
      <c r="W822" s="843"/>
      <c r="X822" s="843"/>
      <c r="Y822" s="843"/>
      <c r="Z822" s="1060"/>
      <c r="AA822" s="1060"/>
      <c r="AB822" s="843"/>
      <c r="AC822" s="843"/>
      <c r="AD822" s="843"/>
      <c r="AE822" s="843"/>
      <c r="AF822" s="843"/>
      <c r="AG822" s="843"/>
      <c r="AH822" s="843"/>
      <c r="AI822" s="843"/>
      <c r="AJ822" s="843"/>
      <c r="AK822" s="843"/>
      <c r="AL822" s="843"/>
    </row>
    <row r="823" spans="1:38" ht="15.75" customHeight="1">
      <c r="A823" s="843"/>
      <c r="B823" s="844"/>
      <c r="C823" s="845"/>
      <c r="D823" s="843"/>
      <c r="E823" s="843"/>
      <c r="F823" s="843"/>
      <c r="G823" s="843"/>
      <c r="H823" s="846"/>
      <c r="I823" s="846"/>
      <c r="J823" s="846"/>
      <c r="K823" s="847"/>
      <c r="L823" s="848"/>
      <c r="M823" s="843"/>
      <c r="N823" s="843"/>
      <c r="O823" s="843"/>
      <c r="P823" s="843"/>
      <c r="Q823" s="843"/>
      <c r="R823" s="843"/>
      <c r="S823" s="843"/>
      <c r="T823" s="843"/>
      <c r="U823" s="843"/>
      <c r="V823" s="843"/>
      <c r="W823" s="843"/>
      <c r="X823" s="843"/>
      <c r="Y823" s="843"/>
      <c r="Z823" s="1060"/>
      <c r="AA823" s="1060"/>
      <c r="AB823" s="843"/>
      <c r="AC823" s="843"/>
      <c r="AD823" s="843"/>
      <c r="AE823" s="843"/>
      <c r="AF823" s="843"/>
      <c r="AG823" s="843"/>
      <c r="AH823" s="843"/>
      <c r="AI823" s="843"/>
      <c r="AJ823" s="843"/>
      <c r="AK823" s="843"/>
      <c r="AL823" s="843"/>
    </row>
    <row r="824" spans="1:38" ht="15.75" customHeight="1">
      <c r="A824" s="843"/>
      <c r="B824" s="844"/>
      <c r="C824" s="845"/>
      <c r="D824" s="843"/>
      <c r="E824" s="843"/>
      <c r="F824" s="843"/>
      <c r="G824" s="843"/>
      <c r="H824" s="846"/>
      <c r="I824" s="846"/>
      <c r="J824" s="846"/>
      <c r="K824" s="847"/>
      <c r="L824" s="848"/>
      <c r="M824" s="843"/>
      <c r="N824" s="843"/>
      <c r="O824" s="843"/>
      <c r="P824" s="843"/>
      <c r="Q824" s="843"/>
      <c r="R824" s="843"/>
      <c r="S824" s="843"/>
      <c r="T824" s="843"/>
      <c r="U824" s="843"/>
      <c r="V824" s="843"/>
      <c r="W824" s="843"/>
      <c r="X824" s="843"/>
      <c r="Y824" s="843"/>
      <c r="Z824" s="1060"/>
      <c r="AA824" s="1060"/>
      <c r="AB824" s="843"/>
      <c r="AC824" s="843"/>
      <c r="AD824" s="843"/>
      <c r="AE824" s="843"/>
      <c r="AF824" s="843"/>
      <c r="AG824" s="843"/>
      <c r="AH824" s="843"/>
      <c r="AI824" s="843"/>
      <c r="AJ824" s="843"/>
      <c r="AK824" s="843"/>
      <c r="AL824" s="843"/>
    </row>
    <row r="825" spans="1:38" ht="15.75" customHeight="1">
      <c r="A825" s="843"/>
      <c r="B825" s="844"/>
      <c r="C825" s="845"/>
      <c r="D825" s="843"/>
      <c r="E825" s="843"/>
      <c r="F825" s="843"/>
      <c r="G825" s="843"/>
      <c r="H825" s="846"/>
      <c r="I825" s="846"/>
      <c r="J825" s="846"/>
      <c r="K825" s="847"/>
      <c r="L825" s="848"/>
      <c r="M825" s="843"/>
      <c r="N825" s="843"/>
      <c r="O825" s="843"/>
      <c r="P825" s="843"/>
      <c r="Q825" s="843"/>
      <c r="R825" s="843"/>
      <c r="S825" s="843"/>
      <c r="T825" s="843"/>
      <c r="U825" s="843"/>
      <c r="V825" s="843"/>
      <c r="W825" s="843"/>
      <c r="X825" s="843"/>
      <c r="Y825" s="843"/>
      <c r="Z825" s="1060"/>
      <c r="AA825" s="1060"/>
      <c r="AB825" s="843"/>
      <c r="AC825" s="843"/>
      <c r="AD825" s="843"/>
      <c r="AE825" s="843"/>
      <c r="AF825" s="843"/>
      <c r="AG825" s="843"/>
      <c r="AH825" s="843"/>
      <c r="AI825" s="843"/>
      <c r="AJ825" s="843"/>
      <c r="AK825" s="843"/>
      <c r="AL825" s="843"/>
    </row>
    <row r="826" spans="1:38" ht="15.75" customHeight="1">
      <c r="A826" s="843"/>
      <c r="B826" s="844"/>
      <c r="C826" s="845"/>
      <c r="D826" s="843"/>
      <c r="E826" s="843"/>
      <c r="F826" s="843"/>
      <c r="G826" s="843"/>
      <c r="H826" s="846"/>
      <c r="I826" s="846"/>
      <c r="J826" s="846"/>
      <c r="K826" s="847"/>
      <c r="L826" s="848"/>
      <c r="M826" s="843"/>
      <c r="N826" s="843"/>
      <c r="O826" s="843"/>
      <c r="P826" s="843"/>
      <c r="Q826" s="843"/>
      <c r="R826" s="843"/>
      <c r="S826" s="843"/>
      <c r="T826" s="843"/>
      <c r="U826" s="843"/>
      <c r="V826" s="843"/>
      <c r="W826" s="843"/>
      <c r="X826" s="843"/>
      <c r="Y826" s="843"/>
      <c r="Z826" s="1060"/>
      <c r="AA826" s="1060"/>
      <c r="AB826" s="843"/>
      <c r="AC826" s="843"/>
      <c r="AD826" s="843"/>
      <c r="AE826" s="843"/>
      <c r="AF826" s="843"/>
      <c r="AG826" s="843"/>
      <c r="AH826" s="843"/>
      <c r="AI826" s="843"/>
      <c r="AJ826" s="843"/>
      <c r="AK826" s="843"/>
      <c r="AL826" s="843"/>
    </row>
    <row r="827" spans="1:38" ht="15.75" customHeight="1">
      <c r="A827" s="843"/>
      <c r="B827" s="844"/>
      <c r="C827" s="845"/>
      <c r="D827" s="843"/>
      <c r="E827" s="843"/>
      <c r="F827" s="843"/>
      <c r="G827" s="843"/>
      <c r="H827" s="846"/>
      <c r="I827" s="846"/>
      <c r="J827" s="846"/>
      <c r="K827" s="847"/>
      <c r="L827" s="848"/>
      <c r="M827" s="843"/>
      <c r="N827" s="843"/>
      <c r="O827" s="843"/>
      <c r="P827" s="843"/>
      <c r="Q827" s="843"/>
      <c r="R827" s="843"/>
      <c r="S827" s="843"/>
      <c r="T827" s="843"/>
      <c r="U827" s="843"/>
      <c r="V827" s="843"/>
      <c r="W827" s="843"/>
      <c r="X827" s="843"/>
      <c r="Y827" s="843"/>
      <c r="Z827" s="1060"/>
      <c r="AA827" s="1060"/>
      <c r="AB827" s="843"/>
      <c r="AC827" s="843"/>
      <c r="AD827" s="843"/>
      <c r="AE827" s="843"/>
      <c r="AF827" s="843"/>
      <c r="AG827" s="843"/>
      <c r="AH827" s="843"/>
      <c r="AI827" s="843"/>
      <c r="AJ827" s="843"/>
      <c r="AK827" s="843"/>
      <c r="AL827" s="843"/>
    </row>
    <row r="828" spans="1:38" ht="15.75" customHeight="1">
      <c r="A828" s="843"/>
      <c r="B828" s="844"/>
      <c r="C828" s="845"/>
      <c r="D828" s="843"/>
      <c r="E828" s="843"/>
      <c r="F828" s="843"/>
      <c r="G828" s="843"/>
      <c r="H828" s="846"/>
      <c r="I828" s="846"/>
      <c r="J828" s="846"/>
      <c r="K828" s="847"/>
      <c r="L828" s="848"/>
      <c r="M828" s="843"/>
      <c r="N828" s="843"/>
      <c r="O828" s="843"/>
      <c r="P828" s="843"/>
      <c r="Q828" s="843"/>
      <c r="R828" s="843"/>
      <c r="S828" s="843"/>
      <c r="T828" s="843"/>
      <c r="U828" s="843"/>
      <c r="V828" s="843"/>
      <c r="W828" s="843"/>
      <c r="X828" s="843"/>
      <c r="Y828" s="843"/>
      <c r="Z828" s="1060"/>
      <c r="AA828" s="1060"/>
      <c r="AB828" s="843"/>
      <c r="AC828" s="843"/>
      <c r="AD828" s="843"/>
      <c r="AE828" s="843"/>
      <c r="AF828" s="843"/>
      <c r="AG828" s="843"/>
      <c r="AH828" s="843"/>
      <c r="AI828" s="843"/>
      <c r="AJ828" s="843"/>
      <c r="AK828" s="843"/>
      <c r="AL828" s="843"/>
    </row>
    <row r="829" spans="1:38" ht="15.75" customHeight="1">
      <c r="A829" s="843"/>
      <c r="B829" s="844"/>
      <c r="C829" s="845"/>
      <c r="D829" s="843"/>
      <c r="E829" s="843"/>
      <c r="F829" s="843"/>
      <c r="G829" s="843"/>
      <c r="H829" s="846"/>
      <c r="I829" s="846"/>
      <c r="J829" s="846"/>
      <c r="K829" s="847"/>
      <c r="L829" s="848"/>
      <c r="M829" s="843"/>
      <c r="N829" s="843"/>
      <c r="O829" s="843"/>
      <c r="P829" s="843"/>
      <c r="Q829" s="843"/>
      <c r="R829" s="843"/>
      <c r="S829" s="843"/>
      <c r="T829" s="843"/>
      <c r="U829" s="843"/>
      <c r="V829" s="843"/>
      <c r="W829" s="843"/>
      <c r="X829" s="843"/>
      <c r="Y829" s="843"/>
      <c r="Z829" s="1060"/>
      <c r="AA829" s="1060"/>
      <c r="AB829" s="843"/>
      <c r="AC829" s="843"/>
      <c r="AD829" s="843"/>
      <c r="AE829" s="843"/>
      <c r="AF829" s="843"/>
      <c r="AG829" s="843"/>
      <c r="AH829" s="843"/>
      <c r="AI829" s="843"/>
      <c r="AJ829" s="843"/>
      <c r="AK829" s="843"/>
      <c r="AL829" s="843"/>
    </row>
    <row r="830" spans="1:38" ht="15.75" customHeight="1">
      <c r="A830" s="843"/>
      <c r="B830" s="844"/>
      <c r="C830" s="845"/>
      <c r="D830" s="843"/>
      <c r="E830" s="843"/>
      <c r="F830" s="843"/>
      <c r="G830" s="843"/>
      <c r="H830" s="846"/>
      <c r="I830" s="846"/>
      <c r="J830" s="846"/>
      <c r="K830" s="847"/>
      <c r="L830" s="848"/>
      <c r="M830" s="843"/>
      <c r="N830" s="843"/>
      <c r="O830" s="843"/>
      <c r="P830" s="843"/>
      <c r="Q830" s="843"/>
      <c r="R830" s="843"/>
      <c r="S830" s="843"/>
      <c r="T830" s="843"/>
      <c r="U830" s="843"/>
      <c r="V830" s="843"/>
      <c r="W830" s="843"/>
      <c r="X830" s="843"/>
      <c r="Y830" s="843"/>
      <c r="Z830" s="1060"/>
      <c r="AA830" s="1060"/>
      <c r="AB830" s="843"/>
      <c r="AC830" s="843"/>
      <c r="AD830" s="843"/>
      <c r="AE830" s="843"/>
      <c r="AF830" s="843"/>
      <c r="AG830" s="843"/>
      <c r="AH830" s="843"/>
      <c r="AI830" s="843"/>
      <c r="AJ830" s="843"/>
      <c r="AK830" s="843"/>
      <c r="AL830" s="843"/>
    </row>
    <row r="831" spans="1:38" ht="15.75" customHeight="1">
      <c r="A831" s="843"/>
      <c r="B831" s="844"/>
      <c r="C831" s="845"/>
      <c r="D831" s="843"/>
      <c r="E831" s="843"/>
      <c r="F831" s="843"/>
      <c r="G831" s="843"/>
      <c r="H831" s="846"/>
      <c r="I831" s="846"/>
      <c r="J831" s="846"/>
      <c r="K831" s="847"/>
      <c r="L831" s="848"/>
      <c r="M831" s="843"/>
      <c r="N831" s="843"/>
      <c r="O831" s="843"/>
      <c r="P831" s="843"/>
      <c r="Q831" s="843"/>
      <c r="R831" s="843"/>
      <c r="S831" s="843"/>
      <c r="T831" s="843"/>
      <c r="U831" s="843"/>
      <c r="V831" s="843"/>
      <c r="W831" s="843"/>
      <c r="X831" s="843"/>
      <c r="Y831" s="843"/>
      <c r="Z831" s="1060"/>
      <c r="AA831" s="1060"/>
      <c r="AB831" s="843"/>
      <c r="AC831" s="843"/>
      <c r="AD831" s="843"/>
      <c r="AE831" s="843"/>
      <c r="AF831" s="843"/>
      <c r="AG831" s="843"/>
      <c r="AH831" s="843"/>
      <c r="AI831" s="843"/>
      <c r="AJ831" s="843"/>
      <c r="AK831" s="843"/>
      <c r="AL831" s="843"/>
    </row>
    <row r="832" spans="1:38" ht="15.75" customHeight="1">
      <c r="A832" s="843"/>
      <c r="B832" s="844"/>
      <c r="C832" s="845"/>
      <c r="D832" s="843"/>
      <c r="E832" s="843"/>
      <c r="F832" s="843"/>
      <c r="G832" s="843"/>
      <c r="H832" s="846"/>
      <c r="I832" s="846"/>
      <c r="J832" s="846"/>
      <c r="K832" s="847"/>
      <c r="L832" s="848"/>
      <c r="M832" s="843"/>
      <c r="N832" s="843"/>
      <c r="O832" s="843"/>
      <c r="P832" s="843"/>
      <c r="Q832" s="843"/>
      <c r="R832" s="843"/>
      <c r="S832" s="843"/>
      <c r="T832" s="843"/>
      <c r="U832" s="843"/>
      <c r="V832" s="843"/>
      <c r="W832" s="843"/>
      <c r="X832" s="843"/>
      <c r="Y832" s="843"/>
      <c r="Z832" s="1060"/>
      <c r="AA832" s="1060"/>
      <c r="AB832" s="843"/>
      <c r="AC832" s="843"/>
      <c r="AD832" s="843"/>
      <c r="AE832" s="843"/>
      <c r="AF832" s="843"/>
      <c r="AG832" s="843"/>
      <c r="AH832" s="843"/>
      <c r="AI832" s="843"/>
      <c r="AJ832" s="843"/>
      <c r="AK832" s="843"/>
      <c r="AL832" s="843"/>
    </row>
    <row r="833" spans="1:38" ht="15.75" customHeight="1">
      <c r="A833" s="843"/>
      <c r="B833" s="844"/>
      <c r="C833" s="845"/>
      <c r="D833" s="843"/>
      <c r="E833" s="843"/>
      <c r="F833" s="843"/>
      <c r="G833" s="843"/>
      <c r="H833" s="846"/>
      <c r="I833" s="846"/>
      <c r="J833" s="846"/>
      <c r="K833" s="847"/>
      <c r="L833" s="848"/>
      <c r="M833" s="843"/>
      <c r="N833" s="843"/>
      <c r="O833" s="843"/>
      <c r="P833" s="843"/>
      <c r="Q833" s="843"/>
      <c r="R833" s="843"/>
      <c r="S833" s="843"/>
      <c r="T833" s="843"/>
      <c r="U833" s="843"/>
      <c r="V833" s="843"/>
      <c r="W833" s="843"/>
      <c r="X833" s="843"/>
      <c r="Y833" s="843"/>
      <c r="Z833" s="1060"/>
      <c r="AA833" s="1060"/>
      <c r="AB833" s="843"/>
      <c r="AC833" s="843"/>
      <c r="AD833" s="843"/>
      <c r="AE833" s="843"/>
      <c r="AF833" s="843"/>
      <c r="AG833" s="843"/>
      <c r="AH833" s="843"/>
      <c r="AI833" s="843"/>
      <c r="AJ833" s="843"/>
      <c r="AK833" s="843"/>
      <c r="AL833" s="843"/>
    </row>
    <row r="834" spans="1:38" ht="15.75" customHeight="1">
      <c r="A834" s="843"/>
      <c r="B834" s="844"/>
      <c r="C834" s="845"/>
      <c r="D834" s="843"/>
      <c r="E834" s="843"/>
      <c r="F834" s="843"/>
      <c r="G834" s="843"/>
      <c r="H834" s="846"/>
      <c r="I834" s="846"/>
      <c r="J834" s="846"/>
      <c r="K834" s="847"/>
      <c r="L834" s="848"/>
      <c r="M834" s="843"/>
      <c r="N834" s="843"/>
      <c r="O834" s="843"/>
      <c r="P834" s="843"/>
      <c r="Q834" s="843"/>
      <c r="R834" s="843"/>
      <c r="S834" s="843"/>
      <c r="T834" s="843"/>
      <c r="U834" s="843"/>
      <c r="V834" s="843"/>
      <c r="W834" s="843"/>
      <c r="X834" s="843"/>
      <c r="Y834" s="843"/>
      <c r="Z834" s="1060"/>
      <c r="AA834" s="1060"/>
      <c r="AB834" s="843"/>
      <c r="AC834" s="843"/>
      <c r="AD834" s="843"/>
      <c r="AE834" s="843"/>
      <c r="AF834" s="843"/>
      <c r="AG834" s="843"/>
      <c r="AH834" s="843"/>
      <c r="AI834" s="843"/>
      <c r="AJ834" s="843"/>
      <c r="AK834" s="843"/>
      <c r="AL834" s="843"/>
    </row>
    <row r="835" spans="1:38" ht="15.75" customHeight="1">
      <c r="A835" s="843"/>
      <c r="B835" s="844"/>
      <c r="C835" s="845"/>
      <c r="D835" s="843"/>
      <c r="E835" s="843"/>
      <c r="F835" s="843"/>
      <c r="G835" s="843"/>
      <c r="H835" s="846"/>
      <c r="I835" s="846"/>
      <c r="J835" s="846"/>
      <c r="K835" s="847"/>
      <c r="L835" s="848"/>
      <c r="M835" s="843"/>
      <c r="N835" s="843"/>
      <c r="O835" s="843"/>
      <c r="P835" s="843"/>
      <c r="Q835" s="843"/>
      <c r="R835" s="843"/>
      <c r="S835" s="843"/>
      <c r="T835" s="843"/>
      <c r="U835" s="843"/>
      <c r="V835" s="843"/>
      <c r="W835" s="843"/>
      <c r="X835" s="843"/>
      <c r="Y835" s="843"/>
      <c r="Z835" s="1060"/>
      <c r="AA835" s="1060"/>
      <c r="AB835" s="843"/>
      <c r="AC835" s="843"/>
      <c r="AD835" s="843"/>
      <c r="AE835" s="843"/>
      <c r="AF835" s="843"/>
      <c r="AG835" s="843"/>
      <c r="AH835" s="843"/>
      <c r="AI835" s="843"/>
      <c r="AJ835" s="843"/>
      <c r="AK835" s="843"/>
      <c r="AL835" s="843"/>
    </row>
    <row r="836" spans="1:38" ht="15.75" customHeight="1">
      <c r="A836" s="843"/>
      <c r="B836" s="844"/>
      <c r="C836" s="845"/>
      <c r="D836" s="843"/>
      <c r="E836" s="843"/>
      <c r="F836" s="843"/>
      <c r="G836" s="843"/>
      <c r="H836" s="846"/>
      <c r="I836" s="846"/>
      <c r="J836" s="846"/>
      <c r="K836" s="847"/>
      <c r="L836" s="848"/>
      <c r="M836" s="843"/>
      <c r="N836" s="843"/>
      <c r="O836" s="843"/>
      <c r="P836" s="843"/>
      <c r="Q836" s="843"/>
      <c r="R836" s="843"/>
      <c r="S836" s="843"/>
      <c r="T836" s="843"/>
      <c r="U836" s="843"/>
      <c r="V836" s="843"/>
      <c r="W836" s="843"/>
      <c r="X836" s="843"/>
      <c r="Y836" s="843"/>
      <c r="Z836" s="1060"/>
      <c r="AA836" s="1060"/>
      <c r="AB836" s="843"/>
      <c r="AC836" s="843"/>
      <c r="AD836" s="843"/>
      <c r="AE836" s="843"/>
      <c r="AF836" s="843"/>
      <c r="AG836" s="843"/>
      <c r="AH836" s="843"/>
      <c r="AI836" s="843"/>
      <c r="AJ836" s="843"/>
      <c r="AK836" s="843"/>
      <c r="AL836" s="843"/>
    </row>
    <row r="837" spans="1:38" ht="15.75" customHeight="1">
      <c r="A837" s="843"/>
      <c r="B837" s="844"/>
      <c r="C837" s="845"/>
      <c r="D837" s="843"/>
      <c r="E837" s="843"/>
      <c r="F837" s="843"/>
      <c r="G837" s="843"/>
      <c r="H837" s="846"/>
      <c r="I837" s="846"/>
      <c r="J837" s="846"/>
      <c r="K837" s="847"/>
      <c r="L837" s="848"/>
      <c r="M837" s="843"/>
      <c r="N837" s="843"/>
      <c r="O837" s="843"/>
      <c r="P837" s="843"/>
      <c r="Q837" s="843"/>
      <c r="R837" s="843"/>
      <c r="S837" s="843"/>
      <c r="T837" s="843"/>
      <c r="U837" s="843"/>
      <c r="V837" s="843"/>
      <c r="W837" s="843"/>
      <c r="X837" s="843"/>
      <c r="Y837" s="843"/>
      <c r="Z837" s="1060"/>
      <c r="AA837" s="1060"/>
      <c r="AB837" s="843"/>
      <c r="AC837" s="843"/>
      <c r="AD837" s="843"/>
      <c r="AE837" s="843"/>
      <c r="AF837" s="843"/>
      <c r="AG837" s="843"/>
      <c r="AH837" s="843"/>
      <c r="AI837" s="843"/>
      <c r="AJ837" s="843"/>
      <c r="AK837" s="843"/>
      <c r="AL837" s="843"/>
    </row>
    <row r="838" spans="1:38" ht="15.75" customHeight="1">
      <c r="A838" s="843"/>
      <c r="B838" s="844"/>
      <c r="C838" s="845"/>
      <c r="D838" s="843"/>
      <c r="E838" s="843"/>
      <c r="F838" s="843"/>
      <c r="G838" s="843"/>
      <c r="H838" s="846"/>
      <c r="I838" s="846"/>
      <c r="J838" s="846"/>
      <c r="K838" s="847"/>
      <c r="L838" s="848"/>
      <c r="M838" s="843"/>
      <c r="N838" s="843"/>
      <c r="O838" s="843"/>
      <c r="P838" s="843"/>
      <c r="Q838" s="843"/>
      <c r="R838" s="843"/>
      <c r="S838" s="843"/>
      <c r="T838" s="843"/>
      <c r="U838" s="843"/>
      <c r="V838" s="843"/>
      <c r="W838" s="843"/>
      <c r="X838" s="843"/>
      <c r="Y838" s="843"/>
      <c r="Z838" s="1060"/>
      <c r="AA838" s="1060"/>
      <c r="AB838" s="843"/>
      <c r="AC838" s="843"/>
      <c r="AD838" s="843"/>
      <c r="AE838" s="843"/>
      <c r="AF838" s="843"/>
      <c r="AG838" s="843"/>
      <c r="AH838" s="843"/>
      <c r="AI838" s="843"/>
      <c r="AJ838" s="843"/>
      <c r="AK838" s="843"/>
      <c r="AL838" s="843"/>
    </row>
    <row r="839" spans="1:38" ht="15.75" customHeight="1">
      <c r="A839" s="843"/>
      <c r="B839" s="844"/>
      <c r="C839" s="845"/>
      <c r="D839" s="843"/>
      <c r="E839" s="843"/>
      <c r="F839" s="843"/>
      <c r="G839" s="843"/>
      <c r="H839" s="846"/>
      <c r="I839" s="846"/>
      <c r="J839" s="846"/>
      <c r="K839" s="847"/>
      <c r="L839" s="848"/>
      <c r="M839" s="843"/>
      <c r="N839" s="843"/>
      <c r="O839" s="843"/>
      <c r="P839" s="843"/>
      <c r="Q839" s="843"/>
      <c r="R839" s="843"/>
      <c r="S839" s="843"/>
      <c r="T839" s="843"/>
      <c r="U839" s="843"/>
      <c r="V839" s="843"/>
      <c r="W839" s="843"/>
      <c r="X839" s="843"/>
      <c r="Y839" s="843"/>
      <c r="Z839" s="1060"/>
      <c r="AA839" s="1060"/>
      <c r="AB839" s="843"/>
      <c r="AC839" s="843"/>
      <c r="AD839" s="843"/>
      <c r="AE839" s="843"/>
      <c r="AF839" s="843"/>
      <c r="AG839" s="843"/>
      <c r="AH839" s="843"/>
      <c r="AI839" s="843"/>
      <c r="AJ839" s="843"/>
      <c r="AK839" s="843"/>
      <c r="AL839" s="843"/>
    </row>
    <row r="840" spans="1:38" ht="15.75" customHeight="1">
      <c r="A840" s="843"/>
      <c r="B840" s="844"/>
      <c r="C840" s="845"/>
      <c r="D840" s="843"/>
      <c r="E840" s="843"/>
      <c r="F840" s="843"/>
      <c r="G840" s="843"/>
      <c r="H840" s="846"/>
      <c r="I840" s="846"/>
      <c r="J840" s="846"/>
      <c r="K840" s="847"/>
      <c r="L840" s="848"/>
      <c r="M840" s="843"/>
      <c r="N840" s="843"/>
      <c r="O840" s="843"/>
      <c r="P840" s="843"/>
      <c r="Q840" s="843"/>
      <c r="R840" s="843"/>
      <c r="S840" s="843"/>
      <c r="T840" s="843"/>
      <c r="U840" s="843"/>
      <c r="V840" s="843"/>
      <c r="W840" s="843"/>
      <c r="X840" s="843"/>
      <c r="Y840" s="843"/>
      <c r="Z840" s="1060"/>
      <c r="AA840" s="1060"/>
      <c r="AB840" s="843"/>
      <c r="AC840" s="843"/>
      <c r="AD840" s="843"/>
      <c r="AE840" s="843"/>
      <c r="AF840" s="843"/>
      <c r="AG840" s="843"/>
      <c r="AH840" s="843"/>
      <c r="AI840" s="843"/>
      <c r="AJ840" s="843"/>
      <c r="AK840" s="843"/>
      <c r="AL840" s="843"/>
    </row>
    <row r="841" spans="1:38" ht="15.75" customHeight="1">
      <c r="A841" s="843"/>
      <c r="B841" s="844"/>
      <c r="C841" s="845"/>
      <c r="D841" s="843"/>
      <c r="E841" s="843"/>
      <c r="F841" s="843"/>
      <c r="G841" s="843"/>
      <c r="H841" s="846"/>
      <c r="I841" s="846"/>
      <c r="J841" s="846"/>
      <c r="K841" s="847"/>
      <c r="L841" s="848"/>
      <c r="M841" s="843"/>
      <c r="N841" s="843"/>
      <c r="O841" s="843"/>
      <c r="P841" s="843"/>
      <c r="Q841" s="843"/>
      <c r="R841" s="843"/>
      <c r="S841" s="843"/>
      <c r="T841" s="843"/>
      <c r="U841" s="843"/>
      <c r="V841" s="843"/>
      <c r="W841" s="843"/>
      <c r="X841" s="843"/>
      <c r="Y841" s="843"/>
      <c r="Z841" s="1060"/>
      <c r="AA841" s="1060"/>
      <c r="AB841" s="843"/>
      <c r="AC841" s="843"/>
      <c r="AD841" s="843"/>
      <c r="AE841" s="843"/>
      <c r="AF841" s="843"/>
      <c r="AG841" s="843"/>
      <c r="AH841" s="843"/>
      <c r="AI841" s="843"/>
      <c r="AJ841" s="843"/>
      <c r="AK841" s="843"/>
      <c r="AL841" s="843"/>
    </row>
    <row r="842" spans="1:38" ht="15.75" customHeight="1">
      <c r="A842" s="843"/>
      <c r="B842" s="844"/>
      <c r="C842" s="845"/>
      <c r="D842" s="843"/>
      <c r="E842" s="843"/>
      <c r="F842" s="843"/>
      <c r="G842" s="843"/>
      <c r="H842" s="846"/>
      <c r="I842" s="846"/>
      <c r="J842" s="846"/>
      <c r="K842" s="847"/>
      <c r="L842" s="848"/>
      <c r="M842" s="843"/>
      <c r="N842" s="843"/>
      <c r="O842" s="843"/>
      <c r="P842" s="843"/>
      <c r="Q842" s="843"/>
      <c r="R842" s="843"/>
      <c r="S842" s="843"/>
      <c r="T842" s="843"/>
      <c r="U842" s="843"/>
      <c r="V842" s="843"/>
      <c r="W842" s="843"/>
      <c r="X842" s="843"/>
      <c r="Y842" s="843"/>
      <c r="Z842" s="1060"/>
      <c r="AA842" s="1060"/>
      <c r="AB842" s="843"/>
      <c r="AC842" s="843"/>
      <c r="AD842" s="843"/>
      <c r="AE842" s="843"/>
      <c r="AF842" s="843"/>
      <c r="AG842" s="843"/>
      <c r="AH842" s="843"/>
      <c r="AI842" s="843"/>
      <c r="AJ842" s="843"/>
      <c r="AK842" s="843"/>
      <c r="AL842" s="843"/>
    </row>
    <row r="843" spans="1:38" ht="15.75" customHeight="1">
      <c r="A843" s="843"/>
      <c r="B843" s="844"/>
      <c r="C843" s="845"/>
      <c r="D843" s="843"/>
      <c r="E843" s="843"/>
      <c r="F843" s="843"/>
      <c r="G843" s="843"/>
      <c r="H843" s="846"/>
      <c r="I843" s="846"/>
      <c r="J843" s="846"/>
      <c r="K843" s="847"/>
      <c r="L843" s="848"/>
      <c r="M843" s="843"/>
      <c r="N843" s="843"/>
      <c r="O843" s="843"/>
      <c r="P843" s="843"/>
      <c r="Q843" s="843"/>
      <c r="R843" s="843"/>
      <c r="S843" s="843"/>
      <c r="T843" s="843"/>
      <c r="U843" s="843"/>
      <c r="V843" s="843"/>
      <c r="W843" s="843"/>
      <c r="X843" s="843"/>
      <c r="Y843" s="843"/>
      <c r="Z843" s="1060"/>
      <c r="AA843" s="1060"/>
      <c r="AB843" s="843"/>
      <c r="AC843" s="843"/>
      <c r="AD843" s="843"/>
      <c r="AE843" s="843"/>
      <c r="AF843" s="843"/>
      <c r="AG843" s="843"/>
      <c r="AH843" s="843"/>
      <c r="AI843" s="843"/>
      <c r="AJ843" s="843"/>
      <c r="AK843" s="843"/>
      <c r="AL843" s="843"/>
    </row>
    <row r="844" spans="1:38" ht="15.75" customHeight="1">
      <c r="A844" s="843"/>
      <c r="B844" s="844"/>
      <c r="C844" s="845"/>
      <c r="D844" s="843"/>
      <c r="E844" s="843"/>
      <c r="F844" s="843"/>
      <c r="G844" s="843"/>
      <c r="H844" s="846"/>
      <c r="I844" s="846"/>
      <c r="J844" s="846"/>
      <c r="K844" s="847"/>
      <c r="L844" s="848"/>
      <c r="M844" s="843"/>
      <c r="N844" s="843"/>
      <c r="O844" s="843"/>
      <c r="P844" s="843"/>
      <c r="Q844" s="843"/>
      <c r="R844" s="843"/>
      <c r="S844" s="843"/>
      <c r="T844" s="843"/>
      <c r="U844" s="843"/>
      <c r="V844" s="843"/>
      <c r="W844" s="843"/>
      <c r="X844" s="843"/>
      <c r="Y844" s="843"/>
      <c r="Z844" s="1060"/>
      <c r="AA844" s="1060"/>
      <c r="AB844" s="843"/>
      <c r="AC844" s="843"/>
      <c r="AD844" s="843"/>
      <c r="AE844" s="843"/>
      <c r="AF844" s="843"/>
      <c r="AG844" s="843"/>
      <c r="AH844" s="843"/>
      <c r="AI844" s="843"/>
      <c r="AJ844" s="843"/>
      <c r="AK844" s="843"/>
      <c r="AL844" s="843"/>
    </row>
    <row r="845" spans="1:38" ht="15.75" customHeight="1">
      <c r="A845" s="843"/>
      <c r="B845" s="844"/>
      <c r="C845" s="845"/>
      <c r="D845" s="843"/>
      <c r="E845" s="843"/>
      <c r="F845" s="843"/>
      <c r="G845" s="843"/>
      <c r="H845" s="846"/>
      <c r="I845" s="846"/>
      <c r="J845" s="846"/>
      <c r="K845" s="847"/>
      <c r="L845" s="848"/>
      <c r="M845" s="843"/>
      <c r="N845" s="843"/>
      <c r="O845" s="843"/>
      <c r="P845" s="843"/>
      <c r="Q845" s="843"/>
      <c r="R845" s="843"/>
      <c r="S845" s="843"/>
      <c r="T845" s="843"/>
      <c r="U845" s="843"/>
      <c r="V845" s="843"/>
      <c r="W845" s="843"/>
      <c r="X845" s="843"/>
      <c r="Y845" s="843"/>
      <c r="Z845" s="1060"/>
      <c r="AA845" s="1060"/>
      <c r="AB845" s="843"/>
      <c r="AC845" s="843"/>
      <c r="AD845" s="843"/>
      <c r="AE845" s="843"/>
      <c r="AF845" s="843"/>
      <c r="AG845" s="843"/>
      <c r="AH845" s="843"/>
      <c r="AI845" s="843"/>
      <c r="AJ845" s="843"/>
      <c r="AK845" s="843"/>
      <c r="AL845" s="843"/>
    </row>
    <row r="846" spans="1:38" ht="15.75" customHeight="1">
      <c r="A846" s="843"/>
      <c r="B846" s="844"/>
      <c r="C846" s="845"/>
      <c r="D846" s="843"/>
      <c r="E846" s="843"/>
      <c r="F846" s="843"/>
      <c r="G846" s="843"/>
      <c r="H846" s="846"/>
      <c r="I846" s="846"/>
      <c r="J846" s="846"/>
      <c r="K846" s="847"/>
      <c r="L846" s="848"/>
      <c r="M846" s="843"/>
      <c r="N846" s="843"/>
      <c r="O846" s="843"/>
      <c r="P846" s="843"/>
      <c r="Q846" s="843"/>
      <c r="R846" s="843"/>
      <c r="S846" s="843"/>
      <c r="T846" s="843"/>
      <c r="U846" s="843"/>
      <c r="V846" s="843"/>
      <c r="W846" s="843"/>
      <c r="X846" s="843"/>
      <c r="Y846" s="843"/>
      <c r="Z846" s="1060"/>
      <c r="AA846" s="1060"/>
      <c r="AB846" s="843"/>
      <c r="AC846" s="843"/>
      <c r="AD846" s="843"/>
      <c r="AE846" s="843"/>
      <c r="AF846" s="843"/>
      <c r="AG846" s="843"/>
      <c r="AH846" s="843"/>
      <c r="AI846" s="843"/>
      <c r="AJ846" s="843"/>
      <c r="AK846" s="843"/>
      <c r="AL846" s="843"/>
    </row>
    <row r="847" spans="1:38" ht="15.75" customHeight="1">
      <c r="A847" s="843"/>
      <c r="B847" s="844"/>
      <c r="C847" s="845"/>
      <c r="D847" s="843"/>
      <c r="E847" s="843"/>
      <c r="F847" s="843"/>
      <c r="G847" s="843"/>
      <c r="H847" s="846"/>
      <c r="I847" s="846"/>
      <c r="J847" s="846"/>
      <c r="K847" s="847"/>
      <c r="L847" s="848"/>
      <c r="M847" s="843"/>
      <c r="N847" s="843"/>
      <c r="O847" s="843"/>
      <c r="P847" s="843"/>
      <c r="Q847" s="843"/>
      <c r="R847" s="843"/>
      <c r="S847" s="843"/>
      <c r="T847" s="843"/>
      <c r="U847" s="843"/>
      <c r="V847" s="843"/>
      <c r="W847" s="843"/>
      <c r="X847" s="843"/>
      <c r="Y847" s="843"/>
      <c r="Z847" s="1060"/>
      <c r="AA847" s="1060"/>
      <c r="AB847" s="843"/>
      <c r="AC847" s="843"/>
      <c r="AD847" s="843"/>
      <c r="AE847" s="843"/>
      <c r="AF847" s="843"/>
      <c r="AG847" s="843"/>
      <c r="AH847" s="843"/>
      <c r="AI847" s="843"/>
      <c r="AJ847" s="843"/>
      <c r="AK847" s="843"/>
      <c r="AL847" s="843"/>
    </row>
    <row r="848" spans="1:38" ht="15.75" customHeight="1">
      <c r="A848" s="843"/>
      <c r="B848" s="844"/>
      <c r="C848" s="845"/>
      <c r="D848" s="843"/>
      <c r="E848" s="843"/>
      <c r="F848" s="843"/>
      <c r="G848" s="843"/>
      <c r="H848" s="846"/>
      <c r="I848" s="846"/>
      <c r="J848" s="846"/>
      <c r="K848" s="847"/>
      <c r="L848" s="848"/>
      <c r="M848" s="843"/>
      <c r="N848" s="843"/>
      <c r="O848" s="843"/>
      <c r="P848" s="843"/>
      <c r="Q848" s="843"/>
      <c r="R848" s="843"/>
      <c r="S848" s="843"/>
      <c r="T848" s="843"/>
      <c r="U848" s="843"/>
      <c r="V848" s="843"/>
      <c r="W848" s="843"/>
      <c r="X848" s="843"/>
      <c r="Y848" s="843"/>
      <c r="Z848" s="1060"/>
      <c r="AA848" s="1060"/>
      <c r="AB848" s="843"/>
      <c r="AC848" s="843"/>
      <c r="AD848" s="843"/>
      <c r="AE848" s="843"/>
      <c r="AF848" s="843"/>
      <c r="AG848" s="843"/>
      <c r="AH848" s="843"/>
      <c r="AI848" s="843"/>
      <c r="AJ848" s="843"/>
      <c r="AK848" s="843"/>
      <c r="AL848" s="843"/>
    </row>
    <row r="849" spans="1:38" ht="15.75" customHeight="1">
      <c r="A849" s="843"/>
      <c r="B849" s="844"/>
      <c r="C849" s="845"/>
      <c r="D849" s="843"/>
      <c r="E849" s="843"/>
      <c r="F849" s="843"/>
      <c r="G849" s="843"/>
      <c r="H849" s="846"/>
      <c r="I849" s="846"/>
      <c r="J849" s="846"/>
      <c r="K849" s="847"/>
      <c r="L849" s="848"/>
      <c r="M849" s="843"/>
      <c r="N849" s="843"/>
      <c r="O849" s="843"/>
      <c r="P849" s="843"/>
      <c r="Q849" s="843"/>
      <c r="R849" s="843"/>
      <c r="S849" s="843"/>
      <c r="T849" s="843"/>
      <c r="U849" s="843"/>
      <c r="V849" s="843"/>
      <c r="W849" s="843"/>
      <c r="X849" s="843"/>
      <c r="Y849" s="843"/>
      <c r="Z849" s="1060"/>
      <c r="AA849" s="1060"/>
      <c r="AB849" s="843"/>
      <c r="AC849" s="843"/>
      <c r="AD849" s="843"/>
      <c r="AE849" s="843"/>
      <c r="AF849" s="843"/>
      <c r="AG849" s="843"/>
      <c r="AH849" s="843"/>
      <c r="AI849" s="843"/>
      <c r="AJ849" s="843"/>
      <c r="AK849" s="843"/>
      <c r="AL849" s="843"/>
    </row>
    <row r="850" spans="1:38" ht="15.75" customHeight="1">
      <c r="A850" s="843"/>
      <c r="B850" s="844"/>
      <c r="C850" s="845"/>
      <c r="D850" s="843"/>
      <c r="E850" s="843"/>
      <c r="F850" s="843"/>
      <c r="G850" s="843"/>
      <c r="H850" s="846"/>
      <c r="I850" s="846"/>
      <c r="J850" s="846"/>
      <c r="K850" s="847"/>
      <c r="L850" s="848"/>
      <c r="M850" s="843"/>
      <c r="N850" s="843"/>
      <c r="O850" s="843"/>
      <c r="P850" s="843"/>
      <c r="Q850" s="843"/>
      <c r="R850" s="843"/>
      <c r="S850" s="843"/>
      <c r="T850" s="843"/>
      <c r="U850" s="843"/>
      <c r="V850" s="843"/>
      <c r="W850" s="843"/>
      <c r="X850" s="843"/>
      <c r="Y850" s="843"/>
      <c r="Z850" s="1060"/>
      <c r="AA850" s="1060"/>
      <c r="AB850" s="843"/>
      <c r="AC850" s="843"/>
      <c r="AD850" s="843"/>
      <c r="AE850" s="843"/>
      <c r="AF850" s="843"/>
      <c r="AG850" s="843"/>
      <c r="AH850" s="843"/>
      <c r="AI850" s="843"/>
      <c r="AJ850" s="843"/>
      <c r="AK850" s="843"/>
      <c r="AL850" s="843"/>
    </row>
    <row r="851" spans="1:38" ht="15.75" customHeight="1">
      <c r="A851" s="843"/>
      <c r="B851" s="844"/>
      <c r="C851" s="845"/>
      <c r="D851" s="843"/>
      <c r="E851" s="843"/>
      <c r="F851" s="843"/>
      <c r="G851" s="843"/>
      <c r="H851" s="846"/>
      <c r="I851" s="846"/>
      <c r="J851" s="846"/>
      <c r="K851" s="847"/>
      <c r="L851" s="848"/>
      <c r="M851" s="843"/>
      <c r="N851" s="843"/>
      <c r="O851" s="843"/>
      <c r="P851" s="843"/>
      <c r="Q851" s="843"/>
      <c r="R851" s="843"/>
      <c r="S851" s="843"/>
      <c r="T851" s="843"/>
      <c r="U851" s="843"/>
      <c r="V851" s="843"/>
      <c r="W851" s="843"/>
      <c r="X851" s="843"/>
      <c r="Y851" s="843"/>
      <c r="Z851" s="1060"/>
      <c r="AA851" s="1060"/>
      <c r="AB851" s="843"/>
      <c r="AC851" s="843"/>
      <c r="AD851" s="843"/>
      <c r="AE851" s="843"/>
      <c r="AF851" s="843"/>
      <c r="AG851" s="843"/>
      <c r="AH851" s="843"/>
      <c r="AI851" s="843"/>
      <c r="AJ851" s="843"/>
      <c r="AK851" s="843"/>
      <c r="AL851" s="843"/>
    </row>
    <row r="852" spans="1:38" ht="15.75" customHeight="1">
      <c r="A852" s="843"/>
      <c r="B852" s="844"/>
      <c r="C852" s="845"/>
      <c r="D852" s="843"/>
      <c r="E852" s="843"/>
      <c r="F852" s="843"/>
      <c r="G852" s="843"/>
      <c r="H852" s="846"/>
      <c r="I852" s="846"/>
      <c r="J852" s="846"/>
      <c r="K852" s="847"/>
      <c r="L852" s="848"/>
      <c r="M852" s="843"/>
      <c r="N852" s="843"/>
      <c r="O852" s="843"/>
      <c r="P852" s="843"/>
      <c r="Q852" s="843"/>
      <c r="R852" s="843"/>
      <c r="S852" s="843"/>
      <c r="T852" s="843"/>
      <c r="U852" s="843"/>
      <c r="V852" s="843"/>
      <c r="W852" s="843"/>
      <c r="X852" s="843"/>
      <c r="Y852" s="843"/>
      <c r="Z852" s="1060"/>
      <c r="AA852" s="1060"/>
      <c r="AB852" s="843"/>
      <c r="AC852" s="843"/>
      <c r="AD852" s="843"/>
      <c r="AE852" s="843"/>
      <c r="AF852" s="843"/>
      <c r="AG852" s="843"/>
      <c r="AH852" s="843"/>
      <c r="AI852" s="843"/>
      <c r="AJ852" s="843"/>
      <c r="AK852" s="843"/>
      <c r="AL852" s="843"/>
    </row>
    <row r="853" spans="1:38" ht="15.75" customHeight="1">
      <c r="A853" s="843"/>
      <c r="B853" s="844"/>
      <c r="C853" s="845"/>
      <c r="D853" s="843"/>
      <c r="E853" s="843"/>
      <c r="F853" s="843"/>
      <c r="G853" s="843"/>
      <c r="H853" s="846"/>
      <c r="I853" s="846"/>
      <c r="J853" s="846"/>
      <c r="K853" s="847"/>
      <c r="L853" s="848"/>
      <c r="M853" s="843"/>
      <c r="N853" s="843"/>
      <c r="O853" s="843"/>
      <c r="P853" s="843"/>
      <c r="Q853" s="843"/>
      <c r="R853" s="843"/>
      <c r="S853" s="843"/>
      <c r="T853" s="843"/>
      <c r="U853" s="843"/>
      <c r="V853" s="843"/>
      <c r="W853" s="843"/>
      <c r="X853" s="843"/>
      <c r="Y853" s="843"/>
      <c r="Z853" s="1060"/>
      <c r="AA853" s="1060"/>
      <c r="AB853" s="843"/>
      <c r="AC853" s="843"/>
      <c r="AD853" s="843"/>
      <c r="AE853" s="843"/>
      <c r="AF853" s="843"/>
      <c r="AG853" s="843"/>
      <c r="AH853" s="843"/>
      <c r="AI853" s="843"/>
      <c r="AJ853" s="843"/>
      <c r="AK853" s="843"/>
      <c r="AL853" s="843"/>
    </row>
    <row r="854" spans="1:38" ht="15.75" customHeight="1">
      <c r="A854" s="843"/>
      <c r="B854" s="844"/>
      <c r="C854" s="845"/>
      <c r="D854" s="843"/>
      <c r="E854" s="843"/>
      <c r="F854" s="843"/>
      <c r="G854" s="843"/>
      <c r="H854" s="846"/>
      <c r="I854" s="846"/>
      <c r="J854" s="846"/>
      <c r="K854" s="847"/>
      <c r="L854" s="848"/>
      <c r="M854" s="843"/>
      <c r="N854" s="843"/>
      <c r="O854" s="843"/>
      <c r="P854" s="843"/>
      <c r="Q854" s="843"/>
      <c r="R854" s="843"/>
      <c r="S854" s="843"/>
      <c r="T854" s="843"/>
      <c r="U854" s="843"/>
      <c r="V854" s="843"/>
      <c r="W854" s="843"/>
      <c r="X854" s="843"/>
      <c r="Y854" s="843"/>
      <c r="Z854" s="1060"/>
      <c r="AA854" s="1060"/>
      <c r="AB854" s="843"/>
      <c r="AC854" s="843"/>
      <c r="AD854" s="843"/>
      <c r="AE854" s="843"/>
      <c r="AF854" s="843"/>
      <c r="AG854" s="843"/>
      <c r="AH854" s="843"/>
      <c r="AI854" s="843"/>
      <c r="AJ854" s="843"/>
      <c r="AK854" s="843"/>
      <c r="AL854" s="843"/>
    </row>
    <row r="855" spans="1:38" ht="15.75" customHeight="1">
      <c r="A855" s="843"/>
      <c r="B855" s="844"/>
      <c r="C855" s="845"/>
      <c r="D855" s="843"/>
      <c r="E855" s="843"/>
      <c r="F855" s="843"/>
      <c r="G855" s="843"/>
      <c r="H855" s="846"/>
      <c r="I855" s="846"/>
      <c r="J855" s="846"/>
      <c r="K855" s="847"/>
      <c r="L855" s="848"/>
      <c r="M855" s="843"/>
      <c r="N855" s="843"/>
      <c r="O855" s="843"/>
      <c r="P855" s="843"/>
      <c r="Q855" s="843"/>
      <c r="R855" s="843"/>
      <c r="S855" s="843"/>
      <c r="T855" s="843"/>
      <c r="U855" s="843"/>
      <c r="V855" s="843"/>
      <c r="W855" s="843"/>
      <c r="X855" s="843"/>
      <c r="Y855" s="843"/>
      <c r="Z855" s="1060"/>
      <c r="AA855" s="1060"/>
      <c r="AB855" s="843"/>
      <c r="AC855" s="843"/>
      <c r="AD855" s="843"/>
      <c r="AE855" s="843"/>
      <c r="AF855" s="843"/>
      <c r="AG855" s="843"/>
      <c r="AH855" s="843"/>
      <c r="AI855" s="843"/>
      <c r="AJ855" s="843"/>
      <c r="AK855" s="843"/>
      <c r="AL855" s="843"/>
    </row>
    <row r="856" spans="1:38" ht="15.75" customHeight="1">
      <c r="A856" s="843"/>
      <c r="B856" s="844"/>
      <c r="C856" s="845"/>
      <c r="D856" s="843"/>
      <c r="E856" s="843"/>
      <c r="F856" s="843"/>
      <c r="G856" s="843"/>
      <c r="H856" s="846"/>
      <c r="I856" s="846"/>
      <c r="J856" s="846"/>
      <c r="K856" s="847"/>
      <c r="L856" s="848"/>
      <c r="M856" s="843"/>
      <c r="N856" s="843"/>
      <c r="O856" s="843"/>
      <c r="P856" s="843"/>
      <c r="Q856" s="843"/>
      <c r="R856" s="843"/>
      <c r="S856" s="843"/>
      <c r="T856" s="843"/>
      <c r="U856" s="843"/>
      <c r="V856" s="843"/>
      <c r="W856" s="843"/>
      <c r="X856" s="843"/>
      <c r="Y856" s="843"/>
      <c r="Z856" s="1060"/>
      <c r="AA856" s="1060"/>
      <c r="AB856" s="843"/>
      <c r="AC856" s="843"/>
      <c r="AD856" s="843"/>
      <c r="AE856" s="843"/>
      <c r="AF856" s="843"/>
      <c r="AG856" s="843"/>
      <c r="AH856" s="843"/>
      <c r="AI856" s="843"/>
      <c r="AJ856" s="843"/>
      <c r="AK856" s="843"/>
      <c r="AL856" s="843"/>
    </row>
    <row r="857" spans="1:38" ht="15.75" customHeight="1">
      <c r="A857" s="843"/>
      <c r="B857" s="844"/>
      <c r="C857" s="845"/>
      <c r="D857" s="843"/>
      <c r="E857" s="843"/>
      <c r="F857" s="843"/>
      <c r="G857" s="843"/>
      <c r="H857" s="846"/>
      <c r="I857" s="846"/>
      <c r="J857" s="846"/>
      <c r="K857" s="847"/>
      <c r="L857" s="848"/>
      <c r="M857" s="843"/>
      <c r="N857" s="843"/>
      <c r="O857" s="843"/>
      <c r="P857" s="843"/>
      <c r="Q857" s="843"/>
      <c r="R857" s="843"/>
      <c r="S857" s="843"/>
      <c r="T857" s="843"/>
      <c r="U857" s="843"/>
      <c r="V857" s="843"/>
      <c r="W857" s="843"/>
      <c r="X857" s="843"/>
      <c r="Y857" s="843"/>
      <c r="Z857" s="1060"/>
      <c r="AA857" s="1060"/>
      <c r="AB857" s="843"/>
      <c r="AC857" s="843"/>
      <c r="AD857" s="843"/>
      <c r="AE857" s="843"/>
      <c r="AF857" s="843"/>
      <c r="AG857" s="843"/>
      <c r="AH857" s="843"/>
      <c r="AI857" s="843"/>
      <c r="AJ857" s="843"/>
      <c r="AK857" s="843"/>
      <c r="AL857" s="843"/>
    </row>
    <row r="858" spans="1:38" ht="15.75" customHeight="1">
      <c r="A858" s="843"/>
      <c r="B858" s="844"/>
      <c r="C858" s="845"/>
      <c r="D858" s="843"/>
      <c r="E858" s="843"/>
      <c r="F858" s="843"/>
      <c r="G858" s="843"/>
      <c r="H858" s="846"/>
      <c r="I858" s="846"/>
      <c r="J858" s="846"/>
      <c r="K858" s="847"/>
      <c r="L858" s="848"/>
      <c r="M858" s="843"/>
      <c r="N858" s="843"/>
      <c r="O858" s="843"/>
      <c r="P858" s="843"/>
      <c r="Q858" s="843"/>
      <c r="R858" s="843"/>
      <c r="S858" s="843"/>
      <c r="T858" s="843"/>
      <c r="U858" s="843"/>
      <c r="V858" s="843"/>
      <c r="W858" s="843"/>
      <c r="X858" s="843"/>
      <c r="Y858" s="843"/>
      <c r="Z858" s="1060"/>
      <c r="AA858" s="1060"/>
      <c r="AB858" s="843"/>
      <c r="AC858" s="843"/>
      <c r="AD858" s="843"/>
      <c r="AE858" s="843"/>
      <c r="AF858" s="843"/>
      <c r="AG858" s="843"/>
      <c r="AH858" s="843"/>
      <c r="AI858" s="843"/>
      <c r="AJ858" s="843"/>
      <c r="AK858" s="843"/>
      <c r="AL858" s="843"/>
    </row>
    <row r="859" spans="1:38" ht="15.75" customHeight="1">
      <c r="A859" s="843"/>
      <c r="B859" s="844"/>
      <c r="C859" s="845"/>
      <c r="D859" s="843"/>
      <c r="E859" s="843"/>
      <c r="F859" s="843"/>
      <c r="G859" s="843"/>
      <c r="H859" s="846"/>
      <c r="I859" s="846"/>
      <c r="J859" s="846"/>
      <c r="K859" s="847"/>
      <c r="L859" s="848"/>
      <c r="M859" s="843"/>
      <c r="N859" s="843"/>
      <c r="O859" s="843"/>
      <c r="P859" s="843"/>
      <c r="Q859" s="843"/>
      <c r="R859" s="843"/>
      <c r="S859" s="843"/>
      <c r="T859" s="843"/>
      <c r="U859" s="843"/>
      <c r="V859" s="843"/>
      <c r="W859" s="843"/>
      <c r="X859" s="843"/>
      <c r="Y859" s="843"/>
      <c r="Z859" s="1060"/>
      <c r="AA859" s="1060"/>
      <c r="AB859" s="843"/>
      <c r="AC859" s="843"/>
      <c r="AD859" s="843"/>
      <c r="AE859" s="843"/>
      <c r="AF859" s="843"/>
      <c r="AG859" s="843"/>
      <c r="AH859" s="843"/>
      <c r="AI859" s="843"/>
      <c r="AJ859" s="843"/>
      <c r="AK859" s="843"/>
      <c r="AL859" s="843"/>
    </row>
    <row r="860" spans="1:38" ht="15.75" customHeight="1">
      <c r="A860" s="843"/>
      <c r="B860" s="844"/>
      <c r="C860" s="845"/>
      <c r="D860" s="843"/>
      <c r="E860" s="843"/>
      <c r="F860" s="843"/>
      <c r="G860" s="843"/>
      <c r="H860" s="846"/>
      <c r="I860" s="846"/>
      <c r="J860" s="846"/>
      <c r="K860" s="847"/>
      <c r="L860" s="848"/>
      <c r="M860" s="843"/>
      <c r="N860" s="843"/>
      <c r="O860" s="843"/>
      <c r="P860" s="843"/>
      <c r="Q860" s="843"/>
      <c r="R860" s="843"/>
      <c r="S860" s="843"/>
      <c r="T860" s="843"/>
      <c r="U860" s="843"/>
      <c r="V860" s="843"/>
      <c r="W860" s="843"/>
      <c r="X860" s="843"/>
      <c r="Y860" s="843"/>
      <c r="Z860" s="1060"/>
      <c r="AA860" s="1060"/>
      <c r="AB860" s="843"/>
      <c r="AC860" s="843"/>
      <c r="AD860" s="843"/>
      <c r="AE860" s="843"/>
      <c r="AF860" s="843"/>
      <c r="AG860" s="843"/>
      <c r="AH860" s="843"/>
      <c r="AI860" s="843"/>
      <c r="AJ860" s="843"/>
      <c r="AK860" s="843"/>
      <c r="AL860" s="843"/>
    </row>
    <row r="861" spans="1:38" ht="15.75" customHeight="1">
      <c r="A861" s="843"/>
      <c r="B861" s="844"/>
      <c r="C861" s="845"/>
      <c r="D861" s="843"/>
      <c r="E861" s="843"/>
      <c r="F861" s="843"/>
      <c r="G861" s="843"/>
      <c r="H861" s="846"/>
      <c r="I861" s="846"/>
      <c r="J861" s="846"/>
      <c r="K861" s="847"/>
      <c r="L861" s="848"/>
      <c r="M861" s="843"/>
      <c r="N861" s="843"/>
      <c r="O861" s="843"/>
      <c r="P861" s="843"/>
      <c r="Q861" s="843"/>
      <c r="R861" s="843"/>
      <c r="S861" s="843"/>
      <c r="T861" s="843"/>
      <c r="U861" s="843"/>
      <c r="V861" s="843"/>
      <c r="W861" s="843"/>
      <c r="X861" s="843"/>
      <c r="Y861" s="843"/>
      <c r="Z861" s="1060"/>
      <c r="AA861" s="1060"/>
      <c r="AB861" s="843"/>
      <c r="AC861" s="843"/>
      <c r="AD861" s="843"/>
      <c r="AE861" s="843"/>
      <c r="AF861" s="843"/>
      <c r="AG861" s="843"/>
      <c r="AH861" s="843"/>
      <c r="AI861" s="843"/>
      <c r="AJ861" s="843"/>
      <c r="AK861" s="843"/>
      <c r="AL861" s="843"/>
    </row>
    <row r="862" spans="1:38" ht="15.75" customHeight="1">
      <c r="A862" s="843"/>
      <c r="B862" s="844"/>
      <c r="C862" s="845"/>
      <c r="D862" s="843"/>
      <c r="E862" s="843"/>
      <c r="F862" s="843"/>
      <c r="G862" s="843"/>
      <c r="H862" s="846"/>
      <c r="I862" s="846"/>
      <c r="J862" s="846"/>
      <c r="K862" s="847"/>
      <c r="L862" s="848"/>
      <c r="M862" s="843"/>
      <c r="N862" s="843"/>
      <c r="O862" s="843"/>
      <c r="P862" s="843"/>
      <c r="Q862" s="843"/>
      <c r="R862" s="843"/>
      <c r="S862" s="843"/>
      <c r="T862" s="843"/>
      <c r="U862" s="843"/>
      <c r="V862" s="843"/>
      <c r="W862" s="843"/>
      <c r="X862" s="843"/>
      <c r="Y862" s="843"/>
      <c r="Z862" s="1060"/>
      <c r="AA862" s="1060"/>
      <c r="AB862" s="843"/>
      <c r="AC862" s="843"/>
      <c r="AD862" s="843"/>
      <c r="AE862" s="843"/>
      <c r="AF862" s="843"/>
      <c r="AG862" s="843"/>
      <c r="AH862" s="843"/>
      <c r="AI862" s="843"/>
      <c r="AJ862" s="843"/>
      <c r="AK862" s="843"/>
      <c r="AL862" s="843"/>
    </row>
    <row r="863" spans="1:38" ht="15.75" customHeight="1">
      <c r="A863" s="843"/>
      <c r="B863" s="844"/>
      <c r="C863" s="845"/>
      <c r="D863" s="843"/>
      <c r="E863" s="843"/>
      <c r="F863" s="843"/>
      <c r="G863" s="843"/>
      <c r="H863" s="846"/>
      <c r="I863" s="846"/>
      <c r="J863" s="846"/>
      <c r="K863" s="847"/>
      <c r="L863" s="848"/>
      <c r="M863" s="843"/>
      <c r="N863" s="843"/>
      <c r="O863" s="843"/>
      <c r="P863" s="843"/>
      <c r="Q863" s="843"/>
      <c r="R863" s="843"/>
      <c r="S863" s="843"/>
      <c r="T863" s="843"/>
      <c r="U863" s="843"/>
      <c r="V863" s="843"/>
      <c r="W863" s="843"/>
      <c r="X863" s="843"/>
      <c r="Y863" s="843"/>
      <c r="Z863" s="1060"/>
      <c r="AA863" s="1060"/>
      <c r="AB863" s="843"/>
      <c r="AC863" s="843"/>
      <c r="AD863" s="843"/>
      <c r="AE863" s="843"/>
      <c r="AF863" s="843"/>
      <c r="AG863" s="843"/>
      <c r="AH863" s="843"/>
      <c r="AI863" s="843"/>
      <c r="AJ863" s="843"/>
      <c r="AK863" s="843"/>
      <c r="AL863" s="843"/>
    </row>
    <row r="864" spans="1:38" ht="15.75" customHeight="1">
      <c r="A864" s="843"/>
      <c r="B864" s="844"/>
      <c r="C864" s="845"/>
      <c r="D864" s="843"/>
      <c r="E864" s="843"/>
      <c r="F864" s="843"/>
      <c r="G864" s="843"/>
      <c r="H864" s="846"/>
      <c r="I864" s="846"/>
      <c r="J864" s="846"/>
      <c r="K864" s="847"/>
      <c r="L864" s="848"/>
      <c r="M864" s="843"/>
      <c r="N864" s="843"/>
      <c r="O864" s="843"/>
      <c r="P864" s="843"/>
      <c r="Q864" s="843"/>
      <c r="R864" s="843"/>
      <c r="S864" s="843"/>
      <c r="T864" s="843"/>
      <c r="U864" s="843"/>
      <c r="V864" s="843"/>
      <c r="W864" s="843"/>
      <c r="X864" s="843"/>
      <c r="Y864" s="843"/>
      <c r="Z864" s="1060"/>
      <c r="AA864" s="1060"/>
      <c r="AB864" s="843"/>
      <c r="AC864" s="843"/>
      <c r="AD864" s="843"/>
      <c r="AE864" s="843"/>
      <c r="AF864" s="843"/>
      <c r="AG864" s="843"/>
      <c r="AH864" s="843"/>
      <c r="AI864" s="843"/>
      <c r="AJ864" s="843"/>
      <c r="AK864" s="843"/>
      <c r="AL864" s="843"/>
    </row>
    <row r="865" spans="1:38" ht="15.75" customHeight="1">
      <c r="A865" s="843"/>
      <c r="B865" s="844"/>
      <c r="C865" s="845"/>
      <c r="D865" s="843"/>
      <c r="E865" s="843"/>
      <c r="F865" s="843"/>
      <c r="G865" s="843"/>
      <c r="H865" s="846"/>
      <c r="I865" s="846"/>
      <c r="J865" s="846"/>
      <c r="K865" s="847"/>
      <c r="L865" s="848"/>
      <c r="M865" s="843"/>
      <c r="N865" s="843"/>
      <c r="O865" s="843"/>
      <c r="P865" s="843"/>
      <c r="Q865" s="843"/>
      <c r="R865" s="843"/>
      <c r="S865" s="843"/>
      <c r="T865" s="843"/>
      <c r="U865" s="843"/>
      <c r="V865" s="843"/>
      <c r="W865" s="843"/>
      <c r="X865" s="843"/>
      <c r="Y865" s="843"/>
      <c r="Z865" s="1060"/>
      <c r="AA865" s="1060"/>
      <c r="AB865" s="843"/>
      <c r="AC865" s="843"/>
      <c r="AD865" s="843"/>
      <c r="AE865" s="843"/>
      <c r="AF865" s="843"/>
      <c r="AG865" s="843"/>
      <c r="AH865" s="843"/>
      <c r="AI865" s="843"/>
      <c r="AJ865" s="843"/>
      <c r="AK865" s="843"/>
      <c r="AL865" s="843"/>
    </row>
    <row r="866" spans="1:38" ht="15.75" customHeight="1">
      <c r="A866" s="843"/>
      <c r="B866" s="844"/>
      <c r="C866" s="845"/>
      <c r="D866" s="843"/>
      <c r="E866" s="843"/>
      <c r="F866" s="843"/>
      <c r="G866" s="843"/>
      <c r="H866" s="846"/>
      <c r="I866" s="846"/>
      <c r="J866" s="846"/>
      <c r="K866" s="847"/>
      <c r="L866" s="848"/>
      <c r="M866" s="843"/>
      <c r="N866" s="843"/>
      <c r="O866" s="843"/>
      <c r="P866" s="843"/>
      <c r="Q866" s="843"/>
      <c r="R866" s="843"/>
      <c r="S866" s="843"/>
      <c r="T866" s="843"/>
      <c r="U866" s="843"/>
      <c r="V866" s="843"/>
      <c r="W866" s="843"/>
      <c r="X866" s="843"/>
      <c r="Y866" s="843"/>
      <c r="Z866" s="1060"/>
      <c r="AA866" s="1060"/>
      <c r="AB866" s="843"/>
      <c r="AC866" s="843"/>
      <c r="AD866" s="843"/>
      <c r="AE866" s="843"/>
      <c r="AF866" s="843"/>
      <c r="AG866" s="843"/>
      <c r="AH866" s="843"/>
      <c r="AI866" s="843"/>
      <c r="AJ866" s="843"/>
      <c r="AK866" s="843"/>
      <c r="AL866" s="843"/>
    </row>
    <row r="867" spans="1:38" ht="15.75" customHeight="1">
      <c r="A867" s="843"/>
      <c r="B867" s="844"/>
      <c r="C867" s="845"/>
      <c r="D867" s="843"/>
      <c r="E867" s="843"/>
      <c r="F867" s="843"/>
      <c r="G867" s="843"/>
      <c r="H867" s="846"/>
      <c r="I867" s="846"/>
      <c r="J867" s="846"/>
      <c r="K867" s="847"/>
      <c r="L867" s="848"/>
      <c r="M867" s="843"/>
      <c r="N867" s="843"/>
      <c r="O867" s="843"/>
      <c r="P867" s="843"/>
      <c r="Q867" s="843"/>
      <c r="R867" s="843"/>
      <c r="S867" s="843"/>
      <c r="T867" s="843"/>
      <c r="U867" s="843"/>
      <c r="V867" s="843"/>
      <c r="W867" s="843"/>
      <c r="X867" s="843"/>
      <c r="Y867" s="843"/>
      <c r="Z867" s="1060"/>
      <c r="AA867" s="1060"/>
      <c r="AB867" s="843"/>
      <c r="AC867" s="843"/>
      <c r="AD867" s="843"/>
      <c r="AE867" s="843"/>
      <c r="AF867" s="843"/>
      <c r="AG867" s="843"/>
      <c r="AH867" s="843"/>
      <c r="AI867" s="843"/>
      <c r="AJ867" s="843"/>
      <c r="AK867" s="843"/>
      <c r="AL867" s="843"/>
    </row>
    <row r="868" spans="1:38" ht="15.75" customHeight="1">
      <c r="A868" s="843"/>
      <c r="B868" s="844"/>
      <c r="C868" s="845"/>
      <c r="D868" s="843"/>
      <c r="E868" s="843"/>
      <c r="F868" s="843"/>
      <c r="G868" s="843"/>
      <c r="H868" s="846"/>
      <c r="I868" s="846"/>
      <c r="J868" s="846"/>
      <c r="K868" s="847"/>
      <c r="L868" s="848"/>
      <c r="M868" s="843"/>
      <c r="N868" s="843"/>
      <c r="O868" s="843"/>
      <c r="P868" s="843"/>
      <c r="Q868" s="843"/>
      <c r="R868" s="843"/>
      <c r="S868" s="843"/>
      <c r="T868" s="843"/>
      <c r="U868" s="843"/>
      <c r="V868" s="843"/>
      <c r="W868" s="843"/>
      <c r="X868" s="843"/>
      <c r="Y868" s="843"/>
      <c r="Z868" s="1060"/>
      <c r="AA868" s="1060"/>
      <c r="AB868" s="843"/>
      <c r="AC868" s="843"/>
      <c r="AD868" s="843"/>
      <c r="AE868" s="843"/>
      <c r="AF868" s="843"/>
      <c r="AG868" s="843"/>
      <c r="AH868" s="843"/>
      <c r="AI868" s="843"/>
      <c r="AJ868" s="843"/>
      <c r="AK868" s="843"/>
      <c r="AL868" s="843"/>
    </row>
    <row r="869" spans="1:38" ht="15.75" customHeight="1">
      <c r="A869" s="843"/>
      <c r="B869" s="844"/>
      <c r="C869" s="845"/>
      <c r="D869" s="843"/>
      <c r="E869" s="843"/>
      <c r="F869" s="843"/>
      <c r="G869" s="843"/>
      <c r="H869" s="846"/>
      <c r="I869" s="846"/>
      <c r="J869" s="846"/>
      <c r="K869" s="847"/>
      <c r="L869" s="848"/>
      <c r="M869" s="843"/>
      <c r="N869" s="843"/>
      <c r="O869" s="843"/>
      <c r="P869" s="843"/>
      <c r="Q869" s="843"/>
      <c r="R869" s="843"/>
      <c r="S869" s="843"/>
      <c r="T869" s="843"/>
      <c r="U869" s="843"/>
      <c r="V869" s="843"/>
      <c r="W869" s="843"/>
      <c r="X869" s="843"/>
      <c r="Y869" s="843"/>
      <c r="Z869" s="1060"/>
      <c r="AA869" s="1060"/>
      <c r="AB869" s="843"/>
      <c r="AC869" s="843"/>
      <c r="AD869" s="843"/>
      <c r="AE869" s="843"/>
      <c r="AF869" s="843"/>
      <c r="AG869" s="843"/>
      <c r="AH869" s="843"/>
      <c r="AI869" s="843"/>
      <c r="AJ869" s="843"/>
      <c r="AK869" s="843"/>
      <c r="AL869" s="843"/>
    </row>
    <row r="870" spans="1:38" ht="15.75" customHeight="1">
      <c r="A870" s="843"/>
      <c r="B870" s="844"/>
      <c r="C870" s="845"/>
      <c r="D870" s="843"/>
      <c r="E870" s="843"/>
      <c r="F870" s="843"/>
      <c r="G870" s="843"/>
      <c r="H870" s="846"/>
      <c r="I870" s="846"/>
      <c r="J870" s="846"/>
      <c r="K870" s="847"/>
      <c r="L870" s="848"/>
      <c r="M870" s="843"/>
      <c r="N870" s="843"/>
      <c r="O870" s="843"/>
      <c r="P870" s="843"/>
      <c r="Q870" s="843"/>
      <c r="R870" s="843"/>
      <c r="S870" s="843"/>
      <c r="T870" s="843"/>
      <c r="U870" s="843"/>
      <c r="V870" s="843"/>
      <c r="W870" s="843"/>
      <c r="X870" s="843"/>
      <c r="Y870" s="843"/>
      <c r="Z870" s="1060"/>
      <c r="AA870" s="1060"/>
      <c r="AB870" s="843"/>
      <c r="AC870" s="843"/>
      <c r="AD870" s="843"/>
      <c r="AE870" s="843"/>
      <c r="AF870" s="843"/>
      <c r="AG870" s="843"/>
      <c r="AH870" s="843"/>
      <c r="AI870" s="843"/>
      <c r="AJ870" s="843"/>
      <c r="AK870" s="843"/>
      <c r="AL870" s="843"/>
    </row>
    <row r="871" spans="1:38" ht="15.75" customHeight="1">
      <c r="A871" s="843"/>
      <c r="B871" s="844"/>
      <c r="C871" s="845"/>
      <c r="D871" s="843"/>
      <c r="E871" s="843"/>
      <c r="F871" s="843"/>
      <c r="G871" s="843"/>
      <c r="H871" s="846"/>
      <c r="I871" s="846"/>
      <c r="J871" s="846"/>
      <c r="K871" s="847"/>
      <c r="L871" s="848"/>
      <c r="M871" s="843"/>
      <c r="N871" s="843"/>
      <c r="O871" s="843"/>
      <c r="P871" s="843"/>
      <c r="Q871" s="843"/>
      <c r="R871" s="843"/>
      <c r="S871" s="843"/>
      <c r="T871" s="843"/>
      <c r="U871" s="843"/>
      <c r="V871" s="843"/>
      <c r="W871" s="843"/>
      <c r="X871" s="843"/>
      <c r="Y871" s="843"/>
      <c r="Z871" s="1060"/>
      <c r="AA871" s="1060"/>
      <c r="AB871" s="843"/>
      <c r="AC871" s="843"/>
      <c r="AD871" s="843"/>
      <c r="AE871" s="843"/>
      <c r="AF871" s="843"/>
      <c r="AG871" s="843"/>
      <c r="AH871" s="843"/>
      <c r="AI871" s="843"/>
      <c r="AJ871" s="843"/>
      <c r="AK871" s="843"/>
      <c r="AL871" s="843"/>
    </row>
    <row r="872" spans="1:38" ht="15.75" customHeight="1">
      <c r="A872" s="843"/>
      <c r="B872" s="844"/>
      <c r="C872" s="845"/>
      <c r="D872" s="843"/>
      <c r="E872" s="843"/>
      <c r="F872" s="843"/>
      <c r="G872" s="843"/>
      <c r="H872" s="846"/>
      <c r="I872" s="846"/>
      <c r="J872" s="846"/>
      <c r="K872" s="847"/>
      <c r="L872" s="848"/>
      <c r="M872" s="843"/>
      <c r="N872" s="843"/>
      <c r="O872" s="843"/>
      <c r="P872" s="843"/>
      <c r="Q872" s="843"/>
      <c r="R872" s="843"/>
      <c r="S872" s="843"/>
      <c r="T872" s="843"/>
      <c r="U872" s="843"/>
      <c r="V872" s="843"/>
      <c r="W872" s="843"/>
      <c r="X872" s="843"/>
      <c r="Y872" s="843"/>
      <c r="Z872" s="1060"/>
      <c r="AA872" s="1060"/>
      <c r="AB872" s="843"/>
      <c r="AC872" s="843"/>
      <c r="AD872" s="843"/>
      <c r="AE872" s="843"/>
      <c r="AF872" s="843"/>
      <c r="AG872" s="843"/>
      <c r="AH872" s="843"/>
      <c r="AI872" s="843"/>
      <c r="AJ872" s="843"/>
      <c r="AK872" s="843"/>
      <c r="AL872" s="843"/>
    </row>
    <row r="873" spans="1:38" ht="15.75" customHeight="1">
      <c r="A873" s="843"/>
      <c r="B873" s="844"/>
      <c r="C873" s="845"/>
      <c r="D873" s="843"/>
      <c r="E873" s="843"/>
      <c r="F873" s="843"/>
      <c r="G873" s="843"/>
      <c r="H873" s="846"/>
      <c r="I873" s="846"/>
      <c r="J873" s="846"/>
      <c r="K873" s="847"/>
      <c r="L873" s="848"/>
      <c r="M873" s="843"/>
      <c r="N873" s="843"/>
      <c r="O873" s="843"/>
      <c r="P873" s="843"/>
      <c r="Q873" s="843"/>
      <c r="R873" s="843"/>
      <c r="S873" s="843"/>
      <c r="T873" s="843"/>
      <c r="U873" s="843"/>
      <c r="V873" s="843"/>
      <c r="W873" s="843"/>
      <c r="X873" s="843"/>
      <c r="Y873" s="843"/>
      <c r="Z873" s="1060"/>
      <c r="AA873" s="1060"/>
      <c r="AB873" s="843"/>
      <c r="AC873" s="843"/>
      <c r="AD873" s="843"/>
      <c r="AE873" s="843"/>
      <c r="AF873" s="843"/>
      <c r="AG873" s="843"/>
      <c r="AH873" s="843"/>
      <c r="AI873" s="843"/>
      <c r="AJ873" s="843"/>
      <c r="AK873" s="843"/>
      <c r="AL873" s="843"/>
    </row>
    <row r="874" spans="1:38" ht="15.75" customHeight="1">
      <c r="A874" s="843"/>
      <c r="B874" s="844"/>
      <c r="C874" s="845"/>
      <c r="D874" s="843"/>
      <c r="E874" s="843"/>
      <c r="F874" s="843"/>
      <c r="G874" s="843"/>
      <c r="H874" s="846"/>
      <c r="I874" s="846"/>
      <c r="J874" s="846"/>
      <c r="K874" s="847"/>
      <c r="L874" s="848"/>
      <c r="M874" s="843"/>
      <c r="N874" s="843"/>
      <c r="O874" s="843"/>
      <c r="P874" s="843"/>
      <c r="Q874" s="843"/>
      <c r="R874" s="843"/>
      <c r="S874" s="843"/>
      <c r="T874" s="843"/>
      <c r="U874" s="843"/>
      <c r="V874" s="843"/>
      <c r="W874" s="843"/>
      <c r="X874" s="843"/>
      <c r="Y874" s="843"/>
      <c r="Z874" s="1060"/>
      <c r="AA874" s="1060"/>
      <c r="AB874" s="843"/>
      <c r="AC874" s="843"/>
      <c r="AD874" s="843"/>
      <c r="AE874" s="843"/>
      <c r="AF874" s="843"/>
      <c r="AG874" s="843"/>
      <c r="AH874" s="843"/>
      <c r="AI874" s="843"/>
      <c r="AJ874" s="843"/>
      <c r="AK874" s="843"/>
      <c r="AL874" s="843"/>
    </row>
    <row r="875" spans="1:38" ht="15.75" customHeight="1">
      <c r="A875" s="843"/>
      <c r="B875" s="844"/>
      <c r="C875" s="845"/>
      <c r="D875" s="843"/>
      <c r="E875" s="843"/>
      <c r="F875" s="843"/>
      <c r="G875" s="843"/>
      <c r="H875" s="846"/>
      <c r="I875" s="846"/>
      <c r="J875" s="846"/>
      <c r="K875" s="847"/>
      <c r="L875" s="848"/>
      <c r="M875" s="843"/>
      <c r="N875" s="843"/>
      <c r="O875" s="843"/>
      <c r="P875" s="843"/>
      <c r="Q875" s="843"/>
      <c r="R875" s="843"/>
      <c r="S875" s="843"/>
      <c r="T875" s="843"/>
      <c r="U875" s="843"/>
      <c r="V875" s="843"/>
      <c r="W875" s="843"/>
      <c r="X875" s="843"/>
      <c r="Y875" s="843"/>
      <c r="Z875" s="1060"/>
      <c r="AA875" s="1060"/>
      <c r="AB875" s="843"/>
      <c r="AC875" s="843"/>
      <c r="AD875" s="843"/>
      <c r="AE875" s="843"/>
      <c r="AF875" s="843"/>
      <c r="AG875" s="843"/>
      <c r="AH875" s="843"/>
      <c r="AI875" s="843"/>
      <c r="AJ875" s="843"/>
      <c r="AK875" s="843"/>
      <c r="AL875" s="843"/>
    </row>
    <row r="876" spans="1:38" ht="15.75" customHeight="1">
      <c r="A876" s="843"/>
      <c r="B876" s="844"/>
      <c r="C876" s="845"/>
      <c r="D876" s="843"/>
      <c r="E876" s="843"/>
      <c r="F876" s="843"/>
      <c r="G876" s="843"/>
      <c r="H876" s="846"/>
      <c r="I876" s="846"/>
      <c r="J876" s="846"/>
      <c r="K876" s="847"/>
      <c r="L876" s="848"/>
      <c r="M876" s="843"/>
      <c r="N876" s="843"/>
      <c r="O876" s="843"/>
      <c r="P876" s="843"/>
      <c r="Q876" s="843"/>
      <c r="R876" s="843"/>
      <c r="S876" s="843"/>
      <c r="T876" s="843"/>
      <c r="U876" s="843"/>
      <c r="V876" s="843"/>
      <c r="W876" s="843"/>
      <c r="X876" s="843"/>
      <c r="Y876" s="843"/>
      <c r="Z876" s="1060"/>
      <c r="AA876" s="1060"/>
      <c r="AB876" s="843"/>
      <c r="AC876" s="843"/>
      <c r="AD876" s="843"/>
      <c r="AE876" s="843"/>
      <c r="AF876" s="843"/>
      <c r="AG876" s="843"/>
      <c r="AH876" s="843"/>
      <c r="AI876" s="843"/>
      <c r="AJ876" s="843"/>
      <c r="AK876" s="843"/>
      <c r="AL876" s="843"/>
    </row>
    <row r="877" spans="1:38" ht="15.75" customHeight="1">
      <c r="A877" s="843"/>
      <c r="B877" s="844"/>
      <c r="C877" s="845"/>
      <c r="D877" s="843"/>
      <c r="E877" s="843"/>
      <c r="F877" s="843"/>
      <c r="G877" s="843"/>
      <c r="H877" s="846"/>
      <c r="I877" s="846"/>
      <c r="J877" s="846"/>
      <c r="K877" s="847"/>
      <c r="L877" s="848"/>
      <c r="M877" s="843"/>
      <c r="N877" s="843"/>
      <c r="O877" s="843"/>
      <c r="P877" s="843"/>
      <c r="Q877" s="843"/>
      <c r="R877" s="843"/>
      <c r="S877" s="843"/>
      <c r="T877" s="843"/>
      <c r="U877" s="843"/>
      <c r="V877" s="843"/>
      <c r="W877" s="843"/>
      <c r="X877" s="843"/>
      <c r="Y877" s="843"/>
      <c r="Z877" s="1060"/>
      <c r="AA877" s="1060"/>
      <c r="AB877" s="843"/>
      <c r="AC877" s="843"/>
      <c r="AD877" s="843"/>
      <c r="AE877" s="843"/>
      <c r="AF877" s="843"/>
      <c r="AG877" s="843"/>
      <c r="AH877" s="843"/>
      <c r="AI877" s="843"/>
      <c r="AJ877" s="843"/>
      <c r="AK877" s="843"/>
      <c r="AL877" s="843"/>
    </row>
    <row r="878" spans="1:38" ht="15.75" customHeight="1">
      <c r="A878" s="843"/>
      <c r="B878" s="844"/>
      <c r="C878" s="845"/>
      <c r="D878" s="843"/>
      <c r="E878" s="843"/>
      <c r="F878" s="843"/>
      <c r="G878" s="843"/>
      <c r="H878" s="846"/>
      <c r="I878" s="846"/>
      <c r="J878" s="846"/>
      <c r="K878" s="847"/>
      <c r="L878" s="848"/>
      <c r="M878" s="843"/>
      <c r="N878" s="843"/>
      <c r="O878" s="843"/>
      <c r="P878" s="843"/>
      <c r="Q878" s="843"/>
      <c r="R878" s="843"/>
      <c r="S878" s="843"/>
      <c r="T878" s="843"/>
      <c r="U878" s="843"/>
      <c r="V878" s="843"/>
      <c r="W878" s="843"/>
      <c r="X878" s="843"/>
      <c r="Y878" s="843"/>
      <c r="Z878" s="1060"/>
      <c r="AA878" s="1060"/>
      <c r="AB878" s="843"/>
      <c r="AC878" s="843"/>
      <c r="AD878" s="843"/>
      <c r="AE878" s="843"/>
      <c r="AF878" s="843"/>
      <c r="AG878" s="843"/>
      <c r="AH878" s="843"/>
      <c r="AI878" s="843"/>
      <c r="AJ878" s="843"/>
      <c r="AK878" s="843"/>
      <c r="AL878" s="843"/>
    </row>
    <row r="879" spans="1:38" ht="15.75" customHeight="1">
      <c r="A879" s="843"/>
      <c r="B879" s="844"/>
      <c r="C879" s="845"/>
      <c r="D879" s="843"/>
      <c r="E879" s="843"/>
      <c r="F879" s="843"/>
      <c r="G879" s="843"/>
      <c r="H879" s="846"/>
      <c r="I879" s="846"/>
      <c r="J879" s="846"/>
      <c r="K879" s="847"/>
      <c r="L879" s="848"/>
      <c r="M879" s="843"/>
      <c r="N879" s="843"/>
      <c r="O879" s="843"/>
      <c r="P879" s="843"/>
      <c r="Q879" s="843"/>
      <c r="R879" s="843"/>
      <c r="S879" s="843"/>
      <c r="T879" s="843"/>
      <c r="U879" s="843"/>
      <c r="V879" s="843"/>
      <c r="W879" s="843"/>
      <c r="X879" s="843"/>
      <c r="Y879" s="843"/>
      <c r="Z879" s="1060"/>
      <c r="AA879" s="1060"/>
      <c r="AB879" s="843"/>
      <c r="AC879" s="843"/>
      <c r="AD879" s="843"/>
      <c r="AE879" s="843"/>
      <c r="AF879" s="843"/>
      <c r="AG879" s="843"/>
      <c r="AH879" s="843"/>
      <c r="AI879" s="843"/>
      <c r="AJ879" s="843"/>
      <c r="AK879" s="843"/>
      <c r="AL879" s="843"/>
    </row>
    <row r="880" spans="1:38" ht="15.75" customHeight="1">
      <c r="A880" s="843"/>
      <c r="B880" s="844"/>
      <c r="C880" s="845"/>
      <c r="D880" s="843"/>
      <c r="E880" s="843"/>
      <c r="F880" s="843"/>
      <c r="G880" s="843"/>
      <c r="H880" s="846"/>
      <c r="I880" s="846"/>
      <c r="J880" s="846"/>
      <c r="K880" s="847"/>
      <c r="L880" s="848"/>
      <c r="M880" s="843"/>
      <c r="N880" s="843"/>
      <c r="O880" s="843"/>
      <c r="P880" s="843"/>
      <c r="Q880" s="843"/>
      <c r="R880" s="843"/>
      <c r="S880" s="843"/>
      <c r="T880" s="843"/>
      <c r="U880" s="843"/>
      <c r="V880" s="843"/>
      <c r="W880" s="843"/>
      <c r="X880" s="843"/>
      <c r="Y880" s="843"/>
      <c r="Z880" s="1060"/>
      <c r="AA880" s="1060"/>
      <c r="AB880" s="843"/>
      <c r="AC880" s="843"/>
      <c r="AD880" s="843"/>
      <c r="AE880" s="843"/>
      <c r="AF880" s="843"/>
      <c r="AG880" s="843"/>
      <c r="AH880" s="843"/>
      <c r="AI880" s="843"/>
      <c r="AJ880" s="843"/>
      <c r="AK880" s="843"/>
      <c r="AL880" s="843"/>
    </row>
    <row r="881" spans="1:38" ht="15.75" customHeight="1">
      <c r="A881" s="843"/>
      <c r="B881" s="844"/>
      <c r="C881" s="845"/>
      <c r="D881" s="843"/>
      <c r="E881" s="843"/>
      <c r="F881" s="843"/>
      <c r="G881" s="843"/>
      <c r="H881" s="846"/>
      <c r="I881" s="846"/>
      <c r="J881" s="846"/>
      <c r="K881" s="847"/>
      <c r="L881" s="848"/>
      <c r="M881" s="843"/>
      <c r="N881" s="843"/>
      <c r="O881" s="843"/>
      <c r="P881" s="843"/>
      <c r="Q881" s="843"/>
      <c r="R881" s="843"/>
      <c r="S881" s="843"/>
      <c r="T881" s="843"/>
      <c r="U881" s="843"/>
      <c r="V881" s="843"/>
      <c r="W881" s="843"/>
      <c r="X881" s="843"/>
      <c r="Y881" s="843"/>
      <c r="Z881" s="1060"/>
      <c r="AA881" s="1060"/>
      <c r="AB881" s="843"/>
      <c r="AC881" s="843"/>
      <c r="AD881" s="843"/>
      <c r="AE881" s="843"/>
      <c r="AF881" s="843"/>
      <c r="AG881" s="843"/>
      <c r="AH881" s="843"/>
      <c r="AI881" s="843"/>
      <c r="AJ881" s="843"/>
      <c r="AK881" s="843"/>
      <c r="AL881" s="843"/>
    </row>
    <row r="882" spans="1:38" ht="15.75" customHeight="1">
      <c r="A882" s="843"/>
      <c r="B882" s="844"/>
      <c r="C882" s="845"/>
      <c r="D882" s="843"/>
      <c r="E882" s="843"/>
      <c r="F882" s="843"/>
      <c r="G882" s="843"/>
      <c r="H882" s="846"/>
      <c r="I882" s="846"/>
      <c r="J882" s="846"/>
      <c r="K882" s="847"/>
      <c r="L882" s="848"/>
      <c r="M882" s="843"/>
      <c r="N882" s="843"/>
      <c r="O882" s="843"/>
      <c r="P882" s="843"/>
      <c r="Q882" s="843"/>
      <c r="R882" s="843"/>
      <c r="S882" s="843"/>
      <c r="T882" s="843"/>
      <c r="U882" s="843"/>
      <c r="V882" s="843"/>
      <c r="W882" s="843"/>
      <c r="X882" s="843"/>
      <c r="Y882" s="843"/>
      <c r="Z882" s="1060"/>
      <c r="AA882" s="1060"/>
      <c r="AB882" s="843"/>
      <c r="AC882" s="843"/>
      <c r="AD882" s="843"/>
      <c r="AE882" s="843"/>
      <c r="AF882" s="843"/>
      <c r="AG882" s="843"/>
      <c r="AH882" s="843"/>
      <c r="AI882" s="843"/>
      <c r="AJ882" s="843"/>
      <c r="AK882" s="843"/>
      <c r="AL882" s="843"/>
    </row>
    <row r="883" spans="1:38" ht="15.75" customHeight="1">
      <c r="A883" s="843"/>
      <c r="B883" s="844"/>
      <c r="C883" s="845"/>
      <c r="D883" s="843"/>
      <c r="E883" s="843"/>
      <c r="F883" s="843"/>
      <c r="G883" s="843"/>
      <c r="H883" s="846"/>
      <c r="I883" s="846"/>
      <c r="J883" s="846"/>
      <c r="K883" s="847"/>
      <c r="L883" s="848"/>
      <c r="M883" s="843"/>
      <c r="N883" s="843"/>
      <c r="O883" s="843"/>
      <c r="P883" s="843"/>
      <c r="Q883" s="843"/>
      <c r="R883" s="843"/>
      <c r="S883" s="843"/>
      <c r="T883" s="843"/>
      <c r="U883" s="843"/>
      <c r="V883" s="843"/>
      <c r="W883" s="843"/>
      <c r="X883" s="843"/>
      <c r="Y883" s="843"/>
      <c r="Z883" s="1060"/>
      <c r="AA883" s="1060"/>
      <c r="AB883" s="843"/>
      <c r="AC883" s="843"/>
      <c r="AD883" s="843"/>
      <c r="AE883" s="843"/>
      <c r="AF883" s="843"/>
      <c r="AG883" s="843"/>
      <c r="AH883" s="843"/>
      <c r="AI883" s="843"/>
      <c r="AJ883" s="843"/>
      <c r="AK883" s="843"/>
      <c r="AL883" s="843"/>
    </row>
    <row r="884" spans="1:38" ht="15.75" customHeight="1">
      <c r="A884" s="843"/>
      <c r="B884" s="844"/>
      <c r="C884" s="845"/>
      <c r="D884" s="843"/>
      <c r="E884" s="843"/>
      <c r="F884" s="843"/>
      <c r="G884" s="843"/>
      <c r="H884" s="846"/>
      <c r="I884" s="846"/>
      <c r="J884" s="846"/>
      <c r="K884" s="847"/>
      <c r="L884" s="848"/>
      <c r="M884" s="843"/>
      <c r="N884" s="843"/>
      <c r="O884" s="843"/>
      <c r="P884" s="843"/>
      <c r="Q884" s="843"/>
      <c r="R884" s="843"/>
      <c r="S884" s="843"/>
      <c r="T884" s="843"/>
      <c r="U884" s="843"/>
      <c r="V884" s="843"/>
      <c r="W884" s="843"/>
      <c r="X884" s="843"/>
      <c r="Y884" s="843"/>
      <c r="Z884" s="1060"/>
      <c r="AA884" s="1060"/>
      <c r="AB884" s="843"/>
      <c r="AC884" s="843"/>
      <c r="AD884" s="843"/>
      <c r="AE884" s="843"/>
      <c r="AF884" s="843"/>
      <c r="AG884" s="843"/>
      <c r="AH884" s="843"/>
      <c r="AI884" s="843"/>
      <c r="AJ884" s="843"/>
      <c r="AK884" s="843"/>
      <c r="AL884" s="843"/>
    </row>
    <row r="885" spans="1:38" ht="15.75" customHeight="1">
      <c r="A885" s="843"/>
      <c r="B885" s="844"/>
      <c r="C885" s="845"/>
      <c r="D885" s="843"/>
      <c r="E885" s="843"/>
      <c r="F885" s="843"/>
      <c r="G885" s="843"/>
      <c r="H885" s="846"/>
      <c r="I885" s="846"/>
      <c r="J885" s="846"/>
      <c r="K885" s="847"/>
      <c r="L885" s="848"/>
      <c r="M885" s="843"/>
      <c r="N885" s="843"/>
      <c r="O885" s="843"/>
      <c r="P885" s="843"/>
      <c r="Q885" s="843"/>
      <c r="R885" s="843"/>
      <c r="S885" s="843"/>
      <c r="T885" s="843"/>
      <c r="U885" s="843"/>
      <c r="V885" s="843"/>
      <c r="W885" s="843"/>
      <c r="X885" s="843"/>
      <c r="Y885" s="843"/>
      <c r="Z885" s="1060"/>
      <c r="AA885" s="1060"/>
      <c r="AB885" s="843"/>
      <c r="AC885" s="843"/>
      <c r="AD885" s="843"/>
      <c r="AE885" s="843"/>
      <c r="AF885" s="843"/>
      <c r="AG885" s="843"/>
      <c r="AH885" s="843"/>
      <c r="AI885" s="843"/>
      <c r="AJ885" s="843"/>
      <c r="AK885" s="843"/>
      <c r="AL885" s="843"/>
    </row>
    <row r="886" spans="1:38" ht="15.75" customHeight="1">
      <c r="A886" s="843"/>
      <c r="B886" s="844"/>
      <c r="C886" s="845"/>
      <c r="D886" s="843"/>
      <c r="E886" s="843"/>
      <c r="F886" s="843"/>
      <c r="G886" s="843"/>
      <c r="H886" s="846"/>
      <c r="I886" s="846"/>
      <c r="J886" s="846"/>
      <c r="K886" s="847"/>
      <c r="L886" s="848"/>
      <c r="M886" s="843"/>
      <c r="N886" s="843"/>
      <c r="O886" s="843"/>
      <c r="P886" s="843"/>
      <c r="Q886" s="843"/>
      <c r="R886" s="843"/>
      <c r="S886" s="843"/>
      <c r="T886" s="843"/>
      <c r="U886" s="843"/>
      <c r="V886" s="843"/>
      <c r="W886" s="843"/>
      <c r="X886" s="843"/>
      <c r="Y886" s="843"/>
      <c r="Z886" s="1060"/>
      <c r="AA886" s="1060"/>
      <c r="AB886" s="843"/>
      <c r="AC886" s="843"/>
      <c r="AD886" s="843"/>
      <c r="AE886" s="843"/>
      <c r="AF886" s="843"/>
      <c r="AG886" s="843"/>
      <c r="AH886" s="843"/>
      <c r="AI886" s="843"/>
      <c r="AJ886" s="843"/>
      <c r="AK886" s="843"/>
      <c r="AL886" s="843"/>
    </row>
    <row r="887" spans="1:38" ht="15.75" customHeight="1">
      <c r="A887" s="843"/>
      <c r="B887" s="844"/>
      <c r="C887" s="845"/>
      <c r="D887" s="843"/>
      <c r="E887" s="843"/>
      <c r="F887" s="843"/>
      <c r="G887" s="843"/>
      <c r="H887" s="846"/>
      <c r="I887" s="846"/>
      <c r="J887" s="846"/>
      <c r="K887" s="847"/>
      <c r="L887" s="848"/>
      <c r="M887" s="843"/>
      <c r="N887" s="843"/>
      <c r="O887" s="843"/>
      <c r="P887" s="843"/>
      <c r="Q887" s="843"/>
      <c r="R887" s="843"/>
      <c r="S887" s="843"/>
      <c r="T887" s="843"/>
      <c r="U887" s="843"/>
      <c r="V887" s="843"/>
      <c r="W887" s="843"/>
      <c r="X887" s="843"/>
      <c r="Y887" s="843"/>
      <c r="Z887" s="1060"/>
      <c r="AA887" s="1060"/>
      <c r="AB887" s="843"/>
      <c r="AC887" s="843"/>
      <c r="AD887" s="843"/>
      <c r="AE887" s="843"/>
      <c r="AF887" s="843"/>
      <c r="AG887" s="843"/>
      <c r="AH887" s="843"/>
      <c r="AI887" s="843"/>
      <c r="AJ887" s="843"/>
      <c r="AK887" s="843"/>
      <c r="AL887" s="843"/>
    </row>
    <row r="888" spans="1:38" ht="15.75" customHeight="1">
      <c r="A888" s="843"/>
      <c r="B888" s="844"/>
      <c r="C888" s="845"/>
      <c r="D888" s="843"/>
      <c r="E888" s="843"/>
      <c r="F888" s="843"/>
      <c r="G888" s="843"/>
      <c r="H888" s="846"/>
      <c r="I888" s="846"/>
      <c r="J888" s="846"/>
      <c r="K888" s="847"/>
      <c r="L888" s="848"/>
      <c r="M888" s="843"/>
      <c r="N888" s="843"/>
      <c r="O888" s="843"/>
      <c r="P888" s="843"/>
      <c r="Q888" s="843"/>
      <c r="R888" s="843"/>
      <c r="S888" s="843"/>
      <c r="T888" s="843"/>
      <c r="U888" s="843"/>
      <c r="V888" s="843"/>
      <c r="W888" s="843"/>
      <c r="X888" s="843"/>
      <c r="Y888" s="843"/>
      <c r="Z888" s="1060"/>
      <c r="AA888" s="1060"/>
      <c r="AB888" s="843"/>
      <c r="AC888" s="843"/>
      <c r="AD888" s="843"/>
      <c r="AE888" s="843"/>
      <c r="AF888" s="843"/>
      <c r="AG888" s="843"/>
      <c r="AH888" s="843"/>
      <c r="AI888" s="843"/>
      <c r="AJ888" s="843"/>
      <c r="AK888" s="843"/>
      <c r="AL888" s="843"/>
    </row>
    <row r="889" spans="1:38" ht="15.75" customHeight="1">
      <c r="A889" s="843"/>
      <c r="B889" s="844"/>
      <c r="C889" s="845"/>
      <c r="D889" s="843"/>
      <c r="E889" s="843"/>
      <c r="F889" s="843"/>
      <c r="G889" s="843"/>
      <c r="H889" s="846"/>
      <c r="I889" s="846"/>
      <c r="J889" s="846"/>
      <c r="K889" s="847"/>
      <c r="L889" s="848"/>
      <c r="M889" s="843"/>
      <c r="N889" s="843"/>
      <c r="O889" s="843"/>
      <c r="P889" s="843"/>
      <c r="Q889" s="843"/>
      <c r="R889" s="843"/>
      <c r="S889" s="843"/>
      <c r="T889" s="843"/>
      <c r="U889" s="843"/>
      <c r="V889" s="843"/>
      <c r="W889" s="843"/>
      <c r="X889" s="843"/>
      <c r="Y889" s="843"/>
      <c r="Z889" s="1060"/>
      <c r="AA889" s="1060"/>
      <c r="AB889" s="843"/>
      <c r="AC889" s="843"/>
      <c r="AD889" s="843"/>
      <c r="AE889" s="843"/>
      <c r="AF889" s="843"/>
      <c r="AG889" s="843"/>
      <c r="AH889" s="843"/>
      <c r="AI889" s="843"/>
      <c r="AJ889" s="843"/>
      <c r="AK889" s="843"/>
      <c r="AL889" s="843"/>
    </row>
    <row r="890" spans="1:38" ht="15.75" customHeight="1">
      <c r="A890" s="843"/>
      <c r="B890" s="844"/>
      <c r="C890" s="845"/>
      <c r="D890" s="843"/>
      <c r="E890" s="843"/>
      <c r="F890" s="843"/>
      <c r="G890" s="843"/>
      <c r="H890" s="846"/>
      <c r="I890" s="846"/>
      <c r="J890" s="846"/>
      <c r="K890" s="847"/>
      <c r="L890" s="848"/>
      <c r="M890" s="843"/>
      <c r="N890" s="843"/>
      <c r="O890" s="843"/>
      <c r="P890" s="843"/>
      <c r="Q890" s="843"/>
      <c r="R890" s="843"/>
      <c r="S890" s="843"/>
      <c r="T890" s="843"/>
      <c r="U890" s="843"/>
      <c r="V890" s="843"/>
      <c r="W890" s="843"/>
      <c r="X890" s="843"/>
      <c r="Y890" s="843"/>
      <c r="Z890" s="1060"/>
      <c r="AA890" s="1060"/>
      <c r="AB890" s="843"/>
      <c r="AC890" s="843"/>
      <c r="AD890" s="843"/>
      <c r="AE890" s="843"/>
      <c r="AF890" s="843"/>
      <c r="AG890" s="843"/>
      <c r="AH890" s="843"/>
      <c r="AI890" s="843"/>
      <c r="AJ890" s="843"/>
      <c r="AK890" s="843"/>
      <c r="AL890" s="843"/>
    </row>
    <row r="891" spans="1:38" ht="15.75" customHeight="1">
      <c r="A891" s="843"/>
      <c r="B891" s="844"/>
      <c r="C891" s="845"/>
      <c r="D891" s="843"/>
      <c r="E891" s="843"/>
      <c r="F891" s="843"/>
      <c r="G891" s="843"/>
      <c r="H891" s="846"/>
      <c r="I891" s="846"/>
      <c r="J891" s="846"/>
      <c r="K891" s="847"/>
      <c r="L891" s="848"/>
      <c r="M891" s="843"/>
      <c r="N891" s="843"/>
      <c r="O891" s="843"/>
      <c r="P891" s="843"/>
      <c r="Q891" s="843"/>
      <c r="R891" s="843"/>
      <c r="S891" s="843"/>
      <c r="T891" s="843"/>
      <c r="U891" s="843"/>
      <c r="V891" s="843"/>
      <c r="W891" s="843"/>
      <c r="X891" s="843"/>
      <c r="Y891" s="843"/>
      <c r="Z891" s="1060"/>
      <c r="AA891" s="1060"/>
      <c r="AB891" s="843"/>
      <c r="AC891" s="843"/>
      <c r="AD891" s="843"/>
      <c r="AE891" s="843"/>
      <c r="AF891" s="843"/>
      <c r="AG891" s="843"/>
      <c r="AH891" s="843"/>
      <c r="AI891" s="843"/>
      <c r="AJ891" s="843"/>
      <c r="AK891" s="843"/>
      <c r="AL891" s="843"/>
    </row>
    <row r="892" spans="1:38" ht="15.75" customHeight="1">
      <c r="A892" s="843"/>
      <c r="B892" s="844"/>
      <c r="C892" s="845"/>
      <c r="D892" s="843"/>
      <c r="E892" s="843"/>
      <c r="F892" s="843"/>
      <c r="G892" s="843"/>
      <c r="H892" s="846"/>
      <c r="I892" s="846"/>
      <c r="J892" s="846"/>
      <c r="K892" s="847"/>
      <c r="L892" s="848"/>
      <c r="M892" s="843"/>
      <c r="N892" s="843"/>
      <c r="O892" s="843"/>
      <c r="P892" s="843"/>
      <c r="Q892" s="843"/>
      <c r="R892" s="843"/>
      <c r="S892" s="843"/>
      <c r="T892" s="843"/>
      <c r="U892" s="843"/>
      <c r="V892" s="843"/>
      <c r="W892" s="843"/>
      <c r="X892" s="843"/>
      <c r="Y892" s="843"/>
      <c r="Z892" s="1060"/>
      <c r="AA892" s="1060"/>
      <c r="AB892" s="843"/>
      <c r="AC892" s="843"/>
      <c r="AD892" s="843"/>
      <c r="AE892" s="843"/>
      <c r="AF892" s="843"/>
      <c r="AG892" s="843"/>
      <c r="AH892" s="843"/>
      <c r="AI892" s="843"/>
      <c r="AJ892" s="843"/>
      <c r="AK892" s="843"/>
      <c r="AL892" s="843"/>
    </row>
    <row r="893" spans="1:38" ht="15.75" customHeight="1">
      <c r="A893" s="843"/>
      <c r="B893" s="844"/>
      <c r="C893" s="845"/>
      <c r="D893" s="843"/>
      <c r="E893" s="843"/>
      <c r="F893" s="843"/>
      <c r="G893" s="843"/>
      <c r="H893" s="846"/>
      <c r="I893" s="846"/>
      <c r="J893" s="846"/>
      <c r="K893" s="847"/>
      <c r="L893" s="848"/>
      <c r="M893" s="843"/>
      <c r="N893" s="843"/>
      <c r="O893" s="843"/>
      <c r="P893" s="843"/>
      <c r="Q893" s="843"/>
      <c r="R893" s="843"/>
      <c r="S893" s="843"/>
      <c r="T893" s="843"/>
      <c r="U893" s="843"/>
      <c r="V893" s="843"/>
      <c r="W893" s="843"/>
      <c r="X893" s="843"/>
      <c r="Y893" s="843"/>
      <c r="Z893" s="1060"/>
      <c r="AA893" s="1060"/>
      <c r="AB893" s="843"/>
      <c r="AC893" s="843"/>
      <c r="AD893" s="843"/>
      <c r="AE893" s="843"/>
      <c r="AF893" s="843"/>
      <c r="AG893" s="843"/>
      <c r="AH893" s="843"/>
      <c r="AI893" s="843"/>
      <c r="AJ893" s="843"/>
      <c r="AK893" s="843"/>
      <c r="AL893" s="843"/>
    </row>
    <row r="894" spans="1:38" ht="15.75" customHeight="1">
      <c r="A894" s="843"/>
      <c r="B894" s="844"/>
      <c r="C894" s="845"/>
      <c r="D894" s="843"/>
      <c r="E894" s="843"/>
      <c r="F894" s="843"/>
      <c r="G894" s="843"/>
      <c r="H894" s="846"/>
      <c r="I894" s="846"/>
      <c r="J894" s="846"/>
      <c r="K894" s="847"/>
      <c r="L894" s="848"/>
      <c r="M894" s="843"/>
      <c r="N894" s="843"/>
      <c r="O894" s="843"/>
      <c r="P894" s="843"/>
      <c r="Q894" s="843"/>
      <c r="R894" s="843"/>
      <c r="S894" s="843"/>
      <c r="T894" s="843"/>
      <c r="U894" s="843"/>
      <c r="V894" s="843"/>
      <c r="W894" s="843"/>
      <c r="X894" s="843"/>
      <c r="Y894" s="843"/>
      <c r="Z894" s="1060"/>
      <c r="AA894" s="1060"/>
      <c r="AB894" s="843"/>
      <c r="AC894" s="843"/>
      <c r="AD894" s="843"/>
      <c r="AE894" s="843"/>
      <c r="AF894" s="843"/>
      <c r="AG894" s="843"/>
      <c r="AH894" s="843"/>
      <c r="AI894" s="843"/>
      <c r="AJ894" s="843"/>
      <c r="AK894" s="843"/>
      <c r="AL894" s="843"/>
    </row>
    <row r="895" spans="1:38" ht="15.75" customHeight="1">
      <c r="A895" s="843"/>
      <c r="B895" s="844"/>
      <c r="C895" s="845"/>
      <c r="D895" s="843"/>
      <c r="E895" s="843"/>
      <c r="F895" s="843"/>
      <c r="G895" s="843"/>
      <c r="H895" s="846"/>
      <c r="I895" s="846"/>
      <c r="J895" s="846"/>
      <c r="K895" s="847"/>
      <c r="L895" s="848"/>
      <c r="M895" s="843"/>
      <c r="N895" s="843"/>
      <c r="O895" s="843"/>
      <c r="P895" s="843"/>
      <c r="Q895" s="843"/>
      <c r="R895" s="843"/>
      <c r="S895" s="843"/>
      <c r="T895" s="843"/>
      <c r="U895" s="843"/>
      <c r="V895" s="843"/>
      <c r="W895" s="843"/>
      <c r="X895" s="843"/>
      <c r="Y895" s="843"/>
      <c r="Z895" s="1060"/>
      <c r="AA895" s="1060"/>
      <c r="AB895" s="843"/>
      <c r="AC895" s="843"/>
      <c r="AD895" s="843"/>
      <c r="AE895" s="843"/>
      <c r="AF895" s="843"/>
      <c r="AG895" s="843"/>
      <c r="AH895" s="843"/>
      <c r="AI895" s="843"/>
      <c r="AJ895" s="843"/>
      <c r="AK895" s="843"/>
      <c r="AL895" s="843"/>
    </row>
    <row r="896" spans="1:38" ht="15.75" customHeight="1">
      <c r="A896" s="843"/>
      <c r="B896" s="844"/>
      <c r="C896" s="845"/>
      <c r="D896" s="843"/>
      <c r="E896" s="843"/>
      <c r="F896" s="843"/>
      <c r="G896" s="843"/>
      <c r="H896" s="846"/>
      <c r="I896" s="846"/>
      <c r="J896" s="846"/>
      <c r="K896" s="847"/>
      <c r="L896" s="848"/>
      <c r="M896" s="843"/>
      <c r="N896" s="843"/>
      <c r="O896" s="843"/>
      <c r="P896" s="843"/>
      <c r="Q896" s="843"/>
      <c r="R896" s="843"/>
      <c r="S896" s="843"/>
      <c r="T896" s="843"/>
      <c r="U896" s="843"/>
      <c r="V896" s="843"/>
      <c r="W896" s="843"/>
      <c r="X896" s="843"/>
      <c r="Y896" s="843"/>
      <c r="Z896" s="1060"/>
      <c r="AA896" s="1060"/>
      <c r="AB896" s="843"/>
      <c r="AC896" s="843"/>
      <c r="AD896" s="843"/>
      <c r="AE896" s="843"/>
      <c r="AF896" s="843"/>
      <c r="AG896" s="843"/>
      <c r="AH896" s="843"/>
      <c r="AI896" s="843"/>
      <c r="AJ896" s="843"/>
      <c r="AK896" s="843"/>
      <c r="AL896" s="843"/>
    </row>
    <row r="897" spans="1:38" ht="15.75" customHeight="1">
      <c r="A897" s="843"/>
      <c r="B897" s="844"/>
      <c r="C897" s="845"/>
      <c r="D897" s="843"/>
      <c r="E897" s="843"/>
      <c r="F897" s="843"/>
      <c r="G897" s="843"/>
      <c r="H897" s="846"/>
      <c r="I897" s="846"/>
      <c r="J897" s="846"/>
      <c r="K897" s="847"/>
      <c r="L897" s="848"/>
      <c r="M897" s="843"/>
      <c r="N897" s="843"/>
      <c r="O897" s="843"/>
      <c r="P897" s="843"/>
      <c r="Q897" s="843"/>
      <c r="R897" s="843"/>
      <c r="S897" s="843"/>
      <c r="T897" s="843"/>
      <c r="U897" s="843"/>
      <c r="V897" s="843"/>
      <c r="W897" s="843"/>
      <c r="X897" s="843"/>
      <c r="Y897" s="843"/>
      <c r="Z897" s="1060"/>
      <c r="AA897" s="1060"/>
      <c r="AB897" s="843"/>
      <c r="AC897" s="843"/>
      <c r="AD897" s="843"/>
      <c r="AE897" s="843"/>
      <c r="AF897" s="843"/>
      <c r="AG897" s="843"/>
      <c r="AH897" s="843"/>
      <c r="AI897" s="843"/>
      <c r="AJ897" s="843"/>
      <c r="AK897" s="843"/>
      <c r="AL897" s="843"/>
    </row>
    <row r="898" spans="1:38" ht="15.75" customHeight="1">
      <c r="A898" s="843"/>
      <c r="B898" s="844"/>
      <c r="C898" s="845"/>
      <c r="D898" s="843"/>
      <c r="E898" s="843"/>
      <c r="F898" s="843"/>
      <c r="G898" s="843"/>
      <c r="H898" s="846"/>
      <c r="I898" s="846"/>
      <c r="J898" s="846"/>
      <c r="K898" s="847"/>
      <c r="L898" s="848"/>
      <c r="M898" s="843"/>
      <c r="N898" s="843"/>
      <c r="O898" s="843"/>
      <c r="P898" s="843"/>
      <c r="Q898" s="843"/>
      <c r="R898" s="843"/>
      <c r="S898" s="843"/>
      <c r="T898" s="843"/>
      <c r="U898" s="843"/>
      <c r="V898" s="843"/>
      <c r="W898" s="843"/>
      <c r="X898" s="843"/>
      <c r="Y898" s="843"/>
      <c r="Z898" s="1060"/>
      <c r="AA898" s="1060"/>
      <c r="AB898" s="843"/>
      <c r="AC898" s="843"/>
      <c r="AD898" s="843"/>
      <c r="AE898" s="843"/>
      <c r="AF898" s="843"/>
      <c r="AG898" s="843"/>
      <c r="AH898" s="843"/>
      <c r="AI898" s="843"/>
      <c r="AJ898" s="843"/>
      <c r="AK898" s="843"/>
      <c r="AL898" s="843"/>
    </row>
    <row r="899" spans="1:38" ht="15.75" customHeight="1">
      <c r="A899" s="843"/>
      <c r="B899" s="844"/>
      <c r="C899" s="845"/>
      <c r="D899" s="843"/>
      <c r="E899" s="843"/>
      <c r="F899" s="843"/>
      <c r="G899" s="843"/>
      <c r="H899" s="846"/>
      <c r="I899" s="846"/>
      <c r="J899" s="846"/>
      <c r="K899" s="847"/>
      <c r="L899" s="848"/>
      <c r="M899" s="843"/>
      <c r="N899" s="843"/>
      <c r="O899" s="843"/>
      <c r="P899" s="843"/>
      <c r="Q899" s="843"/>
      <c r="R899" s="843"/>
      <c r="S899" s="843"/>
      <c r="T899" s="843"/>
      <c r="U899" s="843"/>
      <c r="V899" s="843"/>
      <c r="W899" s="843"/>
      <c r="X899" s="843"/>
      <c r="Y899" s="843"/>
      <c r="Z899" s="1060"/>
      <c r="AA899" s="1060"/>
      <c r="AB899" s="843"/>
      <c r="AC899" s="843"/>
      <c r="AD899" s="843"/>
      <c r="AE899" s="843"/>
      <c r="AF899" s="843"/>
      <c r="AG899" s="843"/>
      <c r="AH899" s="843"/>
      <c r="AI899" s="843"/>
      <c r="AJ899" s="843"/>
      <c r="AK899" s="843"/>
      <c r="AL899" s="843"/>
    </row>
    <row r="900" spans="1:38" ht="15.75" customHeight="1">
      <c r="A900" s="843"/>
      <c r="B900" s="844"/>
      <c r="C900" s="845"/>
      <c r="D900" s="843"/>
      <c r="E900" s="843"/>
      <c r="F900" s="843"/>
      <c r="G900" s="843"/>
      <c r="H900" s="846"/>
      <c r="I900" s="846"/>
      <c r="J900" s="846"/>
      <c r="K900" s="847"/>
      <c r="L900" s="848"/>
      <c r="M900" s="843"/>
      <c r="N900" s="843"/>
      <c r="O900" s="843"/>
      <c r="P900" s="843"/>
      <c r="Q900" s="843"/>
      <c r="R900" s="843"/>
      <c r="S900" s="843"/>
      <c r="T900" s="843"/>
      <c r="U900" s="843"/>
      <c r="V900" s="843"/>
      <c r="W900" s="843"/>
      <c r="X900" s="843"/>
      <c r="Y900" s="843"/>
      <c r="Z900" s="1060"/>
      <c r="AA900" s="1060"/>
      <c r="AB900" s="843"/>
      <c r="AC900" s="843"/>
      <c r="AD900" s="843"/>
      <c r="AE900" s="843"/>
      <c r="AF900" s="843"/>
      <c r="AG900" s="843"/>
      <c r="AH900" s="843"/>
      <c r="AI900" s="843"/>
      <c r="AJ900" s="843"/>
      <c r="AK900" s="843"/>
      <c r="AL900" s="843"/>
    </row>
    <row r="901" spans="1:38" ht="15.75" customHeight="1">
      <c r="A901" s="843"/>
      <c r="B901" s="844"/>
      <c r="C901" s="845"/>
      <c r="D901" s="843"/>
      <c r="E901" s="843"/>
      <c r="F901" s="843"/>
      <c r="G901" s="843"/>
      <c r="H901" s="846"/>
      <c r="I901" s="846"/>
      <c r="J901" s="846"/>
      <c r="K901" s="847"/>
      <c r="L901" s="848"/>
      <c r="M901" s="843"/>
      <c r="N901" s="843"/>
      <c r="O901" s="843"/>
      <c r="P901" s="843"/>
      <c r="Q901" s="843"/>
      <c r="R901" s="843"/>
      <c r="S901" s="843"/>
      <c r="T901" s="843"/>
      <c r="U901" s="843"/>
      <c r="V901" s="843"/>
      <c r="W901" s="843"/>
      <c r="X901" s="843"/>
      <c r="Y901" s="843"/>
      <c r="Z901" s="1060"/>
      <c r="AA901" s="1060"/>
      <c r="AB901" s="843"/>
      <c r="AC901" s="843"/>
      <c r="AD901" s="843"/>
      <c r="AE901" s="843"/>
      <c r="AF901" s="843"/>
      <c r="AG901" s="843"/>
      <c r="AH901" s="843"/>
      <c r="AI901" s="843"/>
      <c r="AJ901" s="843"/>
      <c r="AK901" s="843"/>
      <c r="AL901" s="843"/>
    </row>
    <row r="902" spans="1:38" ht="15.75" customHeight="1">
      <c r="A902" s="843"/>
      <c r="B902" s="844"/>
      <c r="C902" s="845"/>
      <c r="D902" s="843"/>
      <c r="E902" s="843"/>
      <c r="F902" s="843"/>
      <c r="G902" s="843"/>
      <c r="H902" s="846"/>
      <c r="I902" s="846"/>
      <c r="J902" s="846"/>
      <c r="K902" s="847"/>
      <c r="L902" s="848"/>
      <c r="M902" s="843"/>
      <c r="N902" s="843"/>
      <c r="O902" s="843"/>
      <c r="P902" s="843"/>
      <c r="Q902" s="843"/>
      <c r="R902" s="843"/>
      <c r="S902" s="843"/>
      <c r="T902" s="843"/>
      <c r="U902" s="843"/>
      <c r="V902" s="843"/>
      <c r="W902" s="843"/>
      <c r="X902" s="843"/>
      <c r="Y902" s="843"/>
      <c r="Z902" s="1060"/>
      <c r="AA902" s="1060"/>
      <c r="AB902" s="843"/>
      <c r="AC902" s="843"/>
      <c r="AD902" s="843"/>
      <c r="AE902" s="843"/>
      <c r="AF902" s="843"/>
      <c r="AG902" s="843"/>
      <c r="AH902" s="843"/>
      <c r="AI902" s="843"/>
      <c r="AJ902" s="843"/>
      <c r="AK902" s="843"/>
      <c r="AL902" s="843"/>
    </row>
    <row r="903" spans="1:38" ht="15.75" customHeight="1">
      <c r="A903" s="843"/>
      <c r="B903" s="844"/>
      <c r="C903" s="845"/>
      <c r="D903" s="843"/>
      <c r="E903" s="843"/>
      <c r="F903" s="843"/>
      <c r="G903" s="843"/>
      <c r="H903" s="846"/>
      <c r="I903" s="846"/>
      <c r="J903" s="846"/>
      <c r="K903" s="847"/>
      <c r="L903" s="848"/>
      <c r="M903" s="843"/>
      <c r="N903" s="843"/>
      <c r="O903" s="843"/>
      <c r="P903" s="843"/>
      <c r="Q903" s="843"/>
      <c r="R903" s="843"/>
      <c r="S903" s="843"/>
      <c r="T903" s="843"/>
      <c r="U903" s="843"/>
      <c r="V903" s="843"/>
      <c r="W903" s="843"/>
      <c r="X903" s="843"/>
      <c r="Y903" s="843"/>
      <c r="Z903" s="1060"/>
      <c r="AA903" s="1060"/>
      <c r="AB903" s="843"/>
      <c r="AC903" s="843"/>
      <c r="AD903" s="843"/>
      <c r="AE903" s="843"/>
      <c r="AF903" s="843"/>
      <c r="AG903" s="843"/>
      <c r="AH903" s="843"/>
      <c r="AI903" s="843"/>
      <c r="AJ903" s="843"/>
      <c r="AK903" s="843"/>
      <c r="AL903" s="843"/>
    </row>
    <row r="904" spans="1:38" ht="15.75" customHeight="1">
      <c r="A904" s="843"/>
      <c r="B904" s="844"/>
      <c r="C904" s="845"/>
      <c r="D904" s="843"/>
      <c r="E904" s="843"/>
      <c r="F904" s="843"/>
      <c r="G904" s="843"/>
      <c r="H904" s="846"/>
      <c r="I904" s="846"/>
      <c r="J904" s="846"/>
      <c r="K904" s="847"/>
      <c r="L904" s="848"/>
      <c r="M904" s="843"/>
      <c r="N904" s="843"/>
      <c r="O904" s="843"/>
      <c r="P904" s="843"/>
      <c r="Q904" s="843"/>
      <c r="R904" s="843"/>
      <c r="S904" s="843"/>
      <c r="T904" s="843"/>
      <c r="U904" s="843"/>
      <c r="V904" s="843"/>
      <c r="W904" s="843"/>
      <c r="X904" s="843"/>
      <c r="Y904" s="843"/>
      <c r="Z904" s="1060"/>
      <c r="AA904" s="1060"/>
      <c r="AB904" s="843"/>
      <c r="AC904" s="843"/>
      <c r="AD904" s="843"/>
      <c r="AE904" s="843"/>
      <c r="AF904" s="843"/>
      <c r="AG904" s="843"/>
      <c r="AH904" s="843"/>
      <c r="AI904" s="843"/>
      <c r="AJ904" s="843"/>
      <c r="AK904" s="843"/>
      <c r="AL904" s="843"/>
    </row>
    <row r="905" spans="1:38" ht="15.75" customHeight="1">
      <c r="A905" s="843"/>
      <c r="B905" s="844"/>
      <c r="C905" s="845"/>
      <c r="D905" s="843"/>
      <c r="E905" s="843"/>
      <c r="F905" s="843"/>
      <c r="G905" s="843"/>
      <c r="H905" s="846"/>
      <c r="I905" s="846"/>
      <c r="J905" s="846"/>
      <c r="K905" s="847"/>
      <c r="L905" s="848"/>
      <c r="M905" s="843"/>
      <c r="N905" s="843"/>
      <c r="O905" s="843"/>
      <c r="P905" s="843"/>
      <c r="Q905" s="843"/>
      <c r="R905" s="843"/>
      <c r="S905" s="843"/>
      <c r="T905" s="843"/>
      <c r="U905" s="843"/>
      <c r="V905" s="843"/>
      <c r="W905" s="843"/>
      <c r="X905" s="843"/>
      <c r="Y905" s="843"/>
      <c r="Z905" s="1060"/>
      <c r="AA905" s="1060"/>
      <c r="AB905" s="843"/>
      <c r="AC905" s="843"/>
      <c r="AD905" s="843"/>
      <c r="AE905" s="843"/>
      <c r="AF905" s="843"/>
      <c r="AG905" s="843"/>
      <c r="AH905" s="843"/>
      <c r="AI905" s="843"/>
      <c r="AJ905" s="843"/>
      <c r="AK905" s="843"/>
      <c r="AL905" s="843"/>
    </row>
    <row r="906" spans="1:38" ht="15.75" customHeight="1">
      <c r="A906" s="843"/>
      <c r="B906" s="844"/>
      <c r="C906" s="845"/>
      <c r="D906" s="843"/>
      <c r="E906" s="843"/>
      <c r="F906" s="843"/>
      <c r="G906" s="843"/>
      <c r="H906" s="846"/>
      <c r="I906" s="846"/>
      <c r="J906" s="846"/>
      <c r="K906" s="847"/>
      <c r="L906" s="848"/>
      <c r="M906" s="843"/>
      <c r="N906" s="843"/>
      <c r="O906" s="843"/>
      <c r="P906" s="843"/>
      <c r="Q906" s="843"/>
      <c r="R906" s="843"/>
      <c r="S906" s="843"/>
      <c r="T906" s="843"/>
      <c r="U906" s="843"/>
      <c r="V906" s="843"/>
      <c r="W906" s="843"/>
      <c r="X906" s="843"/>
      <c r="Y906" s="843"/>
      <c r="Z906" s="1060"/>
      <c r="AA906" s="1060"/>
      <c r="AB906" s="843"/>
      <c r="AC906" s="843"/>
      <c r="AD906" s="843"/>
      <c r="AE906" s="843"/>
      <c r="AF906" s="843"/>
      <c r="AG906" s="843"/>
      <c r="AH906" s="843"/>
      <c r="AI906" s="843"/>
      <c r="AJ906" s="843"/>
      <c r="AK906" s="843"/>
      <c r="AL906" s="843"/>
    </row>
    <row r="907" spans="1:38" ht="15.75" customHeight="1">
      <c r="A907" s="843"/>
      <c r="B907" s="844"/>
      <c r="C907" s="845"/>
      <c r="D907" s="843"/>
      <c r="E907" s="843"/>
      <c r="F907" s="843"/>
      <c r="G907" s="843"/>
      <c r="H907" s="846"/>
      <c r="I907" s="846"/>
      <c r="J907" s="846"/>
      <c r="K907" s="847"/>
      <c r="L907" s="848"/>
      <c r="M907" s="843"/>
      <c r="N907" s="843"/>
      <c r="O907" s="843"/>
      <c r="P907" s="843"/>
      <c r="Q907" s="843"/>
      <c r="R907" s="843"/>
      <c r="S907" s="843"/>
      <c r="T907" s="843"/>
      <c r="U907" s="843"/>
      <c r="V907" s="843"/>
      <c r="W907" s="843"/>
      <c r="X907" s="843"/>
      <c r="Y907" s="843"/>
      <c r="Z907" s="1060"/>
      <c r="AA907" s="1060"/>
      <c r="AB907" s="843"/>
      <c r="AC907" s="843"/>
      <c r="AD907" s="843"/>
      <c r="AE907" s="843"/>
      <c r="AF907" s="843"/>
      <c r="AG907" s="843"/>
      <c r="AH907" s="843"/>
      <c r="AI907" s="843"/>
      <c r="AJ907" s="843"/>
      <c r="AK907" s="843"/>
      <c r="AL907" s="843"/>
    </row>
    <row r="908" spans="1:38" ht="15.75" customHeight="1">
      <c r="A908" s="843"/>
      <c r="B908" s="844"/>
      <c r="C908" s="845"/>
      <c r="D908" s="843"/>
      <c r="E908" s="843"/>
      <c r="F908" s="843"/>
      <c r="G908" s="843"/>
      <c r="H908" s="846"/>
      <c r="I908" s="846"/>
      <c r="J908" s="846"/>
      <c r="K908" s="847"/>
      <c r="L908" s="848"/>
      <c r="M908" s="843"/>
      <c r="N908" s="843"/>
      <c r="O908" s="843"/>
      <c r="P908" s="843"/>
      <c r="Q908" s="843"/>
      <c r="R908" s="843"/>
      <c r="S908" s="843"/>
      <c r="T908" s="843"/>
      <c r="U908" s="843"/>
      <c r="V908" s="843"/>
      <c r="W908" s="843"/>
      <c r="X908" s="843"/>
      <c r="Y908" s="843"/>
      <c r="Z908" s="1060"/>
      <c r="AA908" s="1060"/>
      <c r="AB908" s="843"/>
      <c r="AC908" s="843"/>
      <c r="AD908" s="843"/>
      <c r="AE908" s="843"/>
      <c r="AF908" s="843"/>
      <c r="AG908" s="843"/>
      <c r="AH908" s="843"/>
      <c r="AI908" s="843"/>
      <c r="AJ908" s="843"/>
      <c r="AK908" s="843"/>
      <c r="AL908" s="843"/>
    </row>
    <row r="909" spans="1:38" ht="15.75" customHeight="1">
      <c r="A909" s="843"/>
      <c r="B909" s="844"/>
      <c r="C909" s="845"/>
      <c r="D909" s="843"/>
      <c r="E909" s="843"/>
      <c r="F909" s="843"/>
      <c r="G909" s="843"/>
      <c r="H909" s="846"/>
      <c r="I909" s="846"/>
      <c r="J909" s="846"/>
      <c r="K909" s="847"/>
      <c r="L909" s="848"/>
      <c r="M909" s="843"/>
      <c r="N909" s="843"/>
      <c r="O909" s="843"/>
      <c r="P909" s="843"/>
      <c r="Q909" s="843"/>
      <c r="R909" s="843"/>
      <c r="S909" s="843"/>
      <c r="T909" s="843"/>
      <c r="U909" s="843"/>
      <c r="V909" s="843"/>
      <c r="W909" s="843"/>
      <c r="X909" s="843"/>
      <c r="Y909" s="843"/>
      <c r="Z909" s="1060"/>
      <c r="AA909" s="1060"/>
      <c r="AB909" s="843"/>
      <c r="AC909" s="843"/>
      <c r="AD909" s="843"/>
      <c r="AE909" s="843"/>
      <c r="AF909" s="843"/>
      <c r="AG909" s="843"/>
      <c r="AH909" s="843"/>
      <c r="AI909" s="843"/>
      <c r="AJ909" s="843"/>
      <c r="AK909" s="843"/>
      <c r="AL909" s="843"/>
    </row>
    <row r="910" spans="1:38" ht="15.75" customHeight="1">
      <c r="A910" s="843"/>
      <c r="B910" s="844"/>
      <c r="C910" s="845"/>
      <c r="D910" s="843"/>
      <c r="E910" s="843"/>
      <c r="F910" s="843"/>
      <c r="G910" s="843"/>
      <c r="H910" s="846"/>
      <c r="I910" s="846"/>
      <c r="J910" s="846"/>
      <c r="K910" s="847"/>
      <c r="L910" s="848"/>
      <c r="M910" s="843"/>
      <c r="N910" s="843"/>
      <c r="O910" s="843"/>
      <c r="P910" s="843"/>
      <c r="Q910" s="843"/>
      <c r="R910" s="843"/>
      <c r="S910" s="843"/>
      <c r="T910" s="843"/>
      <c r="U910" s="843"/>
      <c r="V910" s="843"/>
      <c r="W910" s="843"/>
      <c r="X910" s="843"/>
      <c r="Y910" s="843"/>
      <c r="Z910" s="1060"/>
      <c r="AA910" s="1060"/>
      <c r="AB910" s="843"/>
      <c r="AC910" s="843"/>
      <c r="AD910" s="843"/>
      <c r="AE910" s="843"/>
      <c r="AF910" s="843"/>
      <c r="AG910" s="843"/>
      <c r="AH910" s="843"/>
      <c r="AI910" s="843"/>
      <c r="AJ910" s="843"/>
      <c r="AK910" s="843"/>
      <c r="AL910" s="843"/>
    </row>
    <row r="911" spans="1:38" ht="15.75" customHeight="1">
      <c r="A911" s="843"/>
      <c r="B911" s="844"/>
      <c r="C911" s="845"/>
      <c r="D911" s="843"/>
      <c r="E911" s="843"/>
      <c r="F911" s="843"/>
      <c r="G911" s="843"/>
      <c r="H911" s="846"/>
      <c r="I911" s="846"/>
      <c r="J911" s="846"/>
      <c r="K911" s="847"/>
      <c r="L911" s="848"/>
      <c r="M911" s="843"/>
      <c r="N911" s="843"/>
      <c r="O911" s="843"/>
      <c r="P911" s="843"/>
      <c r="Q911" s="843"/>
      <c r="R911" s="843"/>
      <c r="S911" s="843"/>
      <c r="T911" s="843"/>
      <c r="U911" s="843"/>
      <c r="V911" s="843"/>
      <c r="W911" s="843"/>
      <c r="X911" s="843"/>
      <c r="Y911" s="843"/>
      <c r="Z911" s="1060"/>
      <c r="AA911" s="1060"/>
      <c r="AB911" s="843"/>
      <c r="AC911" s="843"/>
      <c r="AD911" s="843"/>
      <c r="AE911" s="843"/>
      <c r="AF911" s="843"/>
      <c r="AG911" s="843"/>
      <c r="AH911" s="843"/>
      <c r="AI911" s="843"/>
      <c r="AJ911" s="843"/>
      <c r="AK911" s="843"/>
      <c r="AL911" s="843"/>
    </row>
    <row r="912" spans="1:38" ht="15.75" customHeight="1">
      <c r="A912" s="843"/>
      <c r="B912" s="844"/>
      <c r="C912" s="845"/>
      <c r="D912" s="843"/>
      <c r="E912" s="843"/>
      <c r="F912" s="843"/>
      <c r="G912" s="843"/>
      <c r="H912" s="846"/>
      <c r="I912" s="846"/>
      <c r="J912" s="846"/>
      <c r="K912" s="847"/>
      <c r="L912" s="848"/>
      <c r="M912" s="843"/>
      <c r="N912" s="843"/>
      <c r="O912" s="843"/>
      <c r="P912" s="843"/>
      <c r="Q912" s="843"/>
      <c r="R912" s="843"/>
      <c r="S912" s="843"/>
      <c r="T912" s="843"/>
      <c r="U912" s="843"/>
      <c r="V912" s="843"/>
      <c r="W912" s="843"/>
      <c r="X912" s="843"/>
      <c r="Y912" s="843"/>
      <c r="Z912" s="1060"/>
      <c r="AA912" s="1060"/>
      <c r="AB912" s="843"/>
      <c r="AC912" s="843"/>
      <c r="AD912" s="843"/>
      <c r="AE912" s="843"/>
      <c r="AF912" s="843"/>
      <c r="AG912" s="843"/>
      <c r="AH912" s="843"/>
      <c r="AI912" s="843"/>
      <c r="AJ912" s="843"/>
      <c r="AK912" s="843"/>
      <c r="AL912" s="843"/>
    </row>
    <row r="913" spans="1:38" ht="15.75" customHeight="1">
      <c r="A913" s="843"/>
      <c r="B913" s="844"/>
      <c r="C913" s="845"/>
      <c r="D913" s="843"/>
      <c r="E913" s="843"/>
      <c r="F913" s="843"/>
      <c r="G913" s="843"/>
      <c r="H913" s="846"/>
      <c r="I913" s="846"/>
      <c r="J913" s="846"/>
      <c r="K913" s="847"/>
      <c r="L913" s="848"/>
      <c r="M913" s="843"/>
      <c r="N913" s="843"/>
      <c r="O913" s="843"/>
      <c r="P913" s="843"/>
      <c r="Q913" s="843"/>
      <c r="R913" s="843"/>
      <c r="S913" s="843"/>
      <c r="T913" s="843"/>
      <c r="U913" s="843"/>
      <c r="V913" s="843"/>
      <c r="W913" s="843"/>
      <c r="X913" s="843"/>
      <c r="Y913" s="843"/>
      <c r="Z913" s="1060"/>
      <c r="AA913" s="1060"/>
      <c r="AB913" s="843"/>
      <c r="AC913" s="843"/>
      <c r="AD913" s="843"/>
      <c r="AE913" s="843"/>
      <c r="AF913" s="843"/>
      <c r="AG913" s="843"/>
      <c r="AH913" s="843"/>
      <c r="AI913" s="843"/>
      <c r="AJ913" s="843"/>
      <c r="AK913" s="843"/>
      <c r="AL913" s="843"/>
    </row>
    <row r="914" spans="1:38" ht="15.75" customHeight="1">
      <c r="A914" s="843"/>
      <c r="B914" s="844"/>
      <c r="C914" s="845"/>
      <c r="D914" s="843"/>
      <c r="E914" s="843"/>
      <c r="F914" s="843"/>
      <c r="G914" s="843"/>
      <c r="H914" s="846"/>
      <c r="I914" s="846"/>
      <c r="J914" s="846"/>
      <c r="K914" s="847"/>
      <c r="L914" s="848"/>
      <c r="M914" s="843"/>
      <c r="N914" s="843"/>
      <c r="O914" s="843"/>
      <c r="P914" s="843"/>
      <c r="Q914" s="843"/>
      <c r="R914" s="843"/>
      <c r="S914" s="843"/>
      <c r="T914" s="843"/>
      <c r="U914" s="843"/>
      <c r="V914" s="843"/>
      <c r="W914" s="843"/>
      <c r="X914" s="843"/>
      <c r="Y914" s="843"/>
      <c r="Z914" s="1060"/>
      <c r="AA914" s="1060"/>
      <c r="AB914" s="843"/>
      <c r="AC914" s="843"/>
      <c r="AD914" s="843"/>
      <c r="AE914" s="843"/>
      <c r="AF914" s="843"/>
      <c r="AG914" s="843"/>
      <c r="AH914" s="843"/>
      <c r="AI914" s="843"/>
      <c r="AJ914" s="843"/>
      <c r="AK914" s="843"/>
      <c r="AL914" s="843"/>
    </row>
    <row r="915" spans="1:38" ht="15.75" customHeight="1">
      <c r="A915" s="843"/>
      <c r="B915" s="844"/>
      <c r="C915" s="845"/>
      <c r="D915" s="843"/>
      <c r="E915" s="843"/>
      <c r="F915" s="843"/>
      <c r="G915" s="843"/>
      <c r="H915" s="846"/>
      <c r="I915" s="846"/>
      <c r="J915" s="846"/>
      <c r="K915" s="847"/>
      <c r="L915" s="848"/>
      <c r="M915" s="843"/>
      <c r="N915" s="843"/>
      <c r="O915" s="843"/>
      <c r="P915" s="843"/>
      <c r="Q915" s="843"/>
      <c r="R915" s="843"/>
      <c r="S915" s="843"/>
      <c r="T915" s="843"/>
      <c r="U915" s="843"/>
      <c r="V915" s="843"/>
      <c r="W915" s="843"/>
      <c r="X915" s="843"/>
      <c r="Y915" s="843"/>
      <c r="Z915" s="1060"/>
      <c r="AA915" s="1060"/>
      <c r="AB915" s="843"/>
      <c r="AC915" s="843"/>
      <c r="AD915" s="843"/>
      <c r="AE915" s="843"/>
      <c r="AF915" s="843"/>
      <c r="AG915" s="843"/>
      <c r="AH915" s="843"/>
      <c r="AI915" s="843"/>
      <c r="AJ915" s="843"/>
      <c r="AK915" s="843"/>
      <c r="AL915" s="843"/>
    </row>
    <row r="916" spans="1:38" ht="15.75" customHeight="1">
      <c r="A916" s="843"/>
      <c r="B916" s="844"/>
      <c r="C916" s="845"/>
      <c r="D916" s="843"/>
      <c r="E916" s="843"/>
      <c r="F916" s="843"/>
      <c r="G916" s="843"/>
      <c r="H916" s="846"/>
      <c r="I916" s="846"/>
      <c r="J916" s="846"/>
      <c r="K916" s="847"/>
      <c r="L916" s="848"/>
      <c r="M916" s="843"/>
      <c r="N916" s="843"/>
      <c r="O916" s="843"/>
      <c r="P916" s="843"/>
      <c r="Q916" s="843"/>
      <c r="R916" s="843"/>
      <c r="S916" s="843"/>
      <c r="T916" s="843"/>
      <c r="U916" s="843"/>
      <c r="V916" s="843"/>
      <c r="W916" s="843"/>
      <c r="X916" s="843"/>
      <c r="Y916" s="843"/>
      <c r="Z916" s="1060"/>
      <c r="AA916" s="1060"/>
      <c r="AB916" s="843"/>
      <c r="AC916" s="843"/>
      <c r="AD916" s="843"/>
      <c r="AE916" s="843"/>
      <c r="AF916" s="843"/>
      <c r="AG916" s="843"/>
      <c r="AH916" s="843"/>
      <c r="AI916" s="843"/>
      <c r="AJ916" s="843"/>
      <c r="AK916" s="843"/>
      <c r="AL916" s="843"/>
    </row>
    <row r="917" spans="1:38" ht="15.75" customHeight="1">
      <c r="A917" s="843"/>
      <c r="B917" s="844"/>
      <c r="C917" s="845"/>
      <c r="D917" s="843"/>
      <c r="E917" s="843"/>
      <c r="F917" s="843"/>
      <c r="G917" s="843"/>
      <c r="H917" s="846"/>
      <c r="I917" s="846"/>
      <c r="J917" s="846"/>
      <c r="K917" s="847"/>
      <c r="L917" s="848"/>
      <c r="M917" s="843"/>
      <c r="N917" s="843"/>
      <c r="O917" s="843"/>
      <c r="P917" s="843"/>
      <c r="Q917" s="843"/>
      <c r="R917" s="843"/>
      <c r="S917" s="843"/>
      <c r="T917" s="843"/>
      <c r="U917" s="843"/>
      <c r="V917" s="843"/>
      <c r="W917" s="843"/>
      <c r="X917" s="843"/>
      <c r="Y917" s="843"/>
      <c r="Z917" s="1060"/>
      <c r="AA917" s="1060"/>
      <c r="AB917" s="843"/>
      <c r="AC917" s="843"/>
      <c r="AD917" s="843"/>
      <c r="AE917" s="843"/>
      <c r="AF917" s="843"/>
      <c r="AG917" s="843"/>
      <c r="AH917" s="843"/>
      <c r="AI917" s="843"/>
      <c r="AJ917" s="843"/>
      <c r="AK917" s="843"/>
      <c r="AL917" s="843"/>
    </row>
    <row r="918" spans="1:38" ht="15.75" customHeight="1">
      <c r="A918" s="843"/>
      <c r="B918" s="844"/>
      <c r="C918" s="845"/>
      <c r="D918" s="843"/>
      <c r="E918" s="843"/>
      <c r="F918" s="843"/>
      <c r="G918" s="843"/>
      <c r="H918" s="846"/>
      <c r="I918" s="846"/>
      <c r="J918" s="846"/>
      <c r="K918" s="847"/>
      <c r="L918" s="848"/>
      <c r="M918" s="843"/>
      <c r="N918" s="843"/>
      <c r="O918" s="843"/>
      <c r="P918" s="843"/>
      <c r="Q918" s="843"/>
      <c r="R918" s="843"/>
      <c r="S918" s="843"/>
      <c r="T918" s="843"/>
      <c r="U918" s="843"/>
      <c r="V918" s="843"/>
      <c r="W918" s="843"/>
      <c r="X918" s="843"/>
      <c r="Y918" s="843"/>
      <c r="Z918" s="1060"/>
      <c r="AA918" s="1060"/>
      <c r="AB918" s="843"/>
      <c r="AC918" s="843"/>
      <c r="AD918" s="843"/>
      <c r="AE918" s="843"/>
      <c r="AF918" s="843"/>
      <c r="AG918" s="843"/>
      <c r="AH918" s="843"/>
      <c r="AI918" s="843"/>
      <c r="AJ918" s="843"/>
      <c r="AK918" s="843"/>
      <c r="AL918" s="843"/>
    </row>
    <row r="919" spans="1:38" ht="15.75" customHeight="1">
      <c r="A919" s="843"/>
      <c r="B919" s="844"/>
      <c r="C919" s="845"/>
      <c r="D919" s="843"/>
      <c r="E919" s="843"/>
      <c r="F919" s="843"/>
      <c r="G919" s="843"/>
      <c r="H919" s="846"/>
      <c r="I919" s="846"/>
      <c r="J919" s="846"/>
      <c r="K919" s="847"/>
      <c r="L919" s="848"/>
      <c r="M919" s="843"/>
      <c r="N919" s="843"/>
      <c r="O919" s="843"/>
      <c r="P919" s="843"/>
      <c r="Q919" s="843"/>
      <c r="R919" s="843"/>
      <c r="S919" s="843"/>
      <c r="T919" s="843"/>
      <c r="U919" s="843"/>
      <c r="V919" s="843"/>
      <c r="W919" s="843"/>
      <c r="X919" s="843"/>
      <c r="Y919" s="843"/>
      <c r="Z919" s="1060"/>
      <c r="AA919" s="1060"/>
      <c r="AB919" s="843"/>
      <c r="AC919" s="843"/>
      <c r="AD919" s="843"/>
      <c r="AE919" s="843"/>
      <c r="AF919" s="843"/>
      <c r="AG919" s="843"/>
      <c r="AH919" s="843"/>
      <c r="AI919" s="843"/>
      <c r="AJ919" s="843"/>
      <c r="AK919" s="843"/>
      <c r="AL919" s="843"/>
    </row>
    <row r="920" spans="1:38" ht="15.75" customHeight="1">
      <c r="A920" s="843"/>
      <c r="B920" s="844"/>
      <c r="C920" s="845"/>
      <c r="D920" s="843"/>
      <c r="E920" s="843"/>
      <c r="F920" s="843"/>
      <c r="G920" s="843"/>
      <c r="H920" s="846"/>
      <c r="I920" s="846"/>
      <c r="J920" s="846"/>
      <c r="K920" s="847"/>
      <c r="L920" s="848"/>
      <c r="M920" s="843"/>
      <c r="N920" s="843"/>
      <c r="O920" s="843"/>
      <c r="P920" s="843"/>
      <c r="Q920" s="843"/>
      <c r="R920" s="843"/>
      <c r="S920" s="843"/>
      <c r="T920" s="843"/>
      <c r="U920" s="843"/>
      <c r="V920" s="843"/>
      <c r="W920" s="843"/>
      <c r="X920" s="843"/>
      <c r="Y920" s="843"/>
      <c r="Z920" s="1060"/>
      <c r="AA920" s="1060"/>
      <c r="AB920" s="843"/>
      <c r="AC920" s="843"/>
      <c r="AD920" s="843"/>
      <c r="AE920" s="843"/>
      <c r="AF920" s="843"/>
      <c r="AG920" s="843"/>
      <c r="AH920" s="843"/>
      <c r="AI920" s="843"/>
      <c r="AJ920" s="843"/>
      <c r="AK920" s="843"/>
      <c r="AL920" s="843"/>
    </row>
    <row r="921" spans="1:38" ht="15.75" customHeight="1">
      <c r="A921" s="843"/>
      <c r="B921" s="844"/>
      <c r="C921" s="845"/>
      <c r="D921" s="843"/>
      <c r="E921" s="843"/>
      <c r="F921" s="843"/>
      <c r="G921" s="843"/>
      <c r="H921" s="846"/>
      <c r="I921" s="846"/>
      <c r="J921" s="846"/>
      <c r="K921" s="847"/>
      <c r="L921" s="848"/>
      <c r="M921" s="843"/>
      <c r="N921" s="843"/>
      <c r="O921" s="843"/>
      <c r="P921" s="843"/>
      <c r="Q921" s="843"/>
      <c r="R921" s="843"/>
      <c r="S921" s="843"/>
      <c r="T921" s="843"/>
      <c r="U921" s="843"/>
      <c r="V921" s="843"/>
      <c r="W921" s="843"/>
      <c r="X921" s="843"/>
      <c r="Y921" s="843"/>
      <c r="Z921" s="1060"/>
      <c r="AA921" s="1060"/>
      <c r="AB921" s="843"/>
      <c r="AC921" s="843"/>
      <c r="AD921" s="843"/>
      <c r="AE921" s="843"/>
      <c r="AF921" s="843"/>
      <c r="AG921" s="843"/>
      <c r="AH921" s="843"/>
      <c r="AI921" s="843"/>
      <c r="AJ921" s="843"/>
      <c r="AK921" s="843"/>
      <c r="AL921" s="843"/>
    </row>
    <row r="922" spans="1:38" ht="15.75" customHeight="1">
      <c r="A922" s="843"/>
      <c r="B922" s="844"/>
      <c r="C922" s="845"/>
      <c r="D922" s="843"/>
      <c r="E922" s="843"/>
      <c r="F922" s="843"/>
      <c r="G922" s="843"/>
      <c r="H922" s="846"/>
      <c r="I922" s="846"/>
      <c r="J922" s="846"/>
      <c r="K922" s="847"/>
      <c r="L922" s="848"/>
      <c r="M922" s="843"/>
      <c r="N922" s="843"/>
      <c r="O922" s="843"/>
      <c r="P922" s="843"/>
      <c r="Q922" s="843"/>
      <c r="R922" s="843"/>
      <c r="S922" s="843"/>
      <c r="T922" s="843"/>
      <c r="U922" s="843"/>
      <c r="V922" s="843"/>
      <c r="W922" s="843"/>
      <c r="X922" s="843"/>
      <c r="Y922" s="843"/>
      <c r="Z922" s="1060"/>
      <c r="AA922" s="1060"/>
      <c r="AB922" s="843"/>
      <c r="AC922" s="843"/>
      <c r="AD922" s="843"/>
      <c r="AE922" s="843"/>
      <c r="AF922" s="843"/>
      <c r="AG922" s="843"/>
      <c r="AH922" s="843"/>
      <c r="AI922" s="843"/>
      <c r="AJ922" s="843"/>
      <c r="AK922" s="843"/>
      <c r="AL922" s="843"/>
    </row>
    <row r="923" spans="1:38" ht="15.75" customHeight="1">
      <c r="A923" s="843"/>
      <c r="B923" s="844"/>
      <c r="C923" s="845"/>
      <c r="D923" s="843"/>
      <c r="E923" s="843"/>
      <c r="F923" s="843"/>
      <c r="G923" s="843"/>
      <c r="H923" s="846"/>
      <c r="I923" s="846"/>
      <c r="J923" s="846"/>
      <c r="K923" s="847"/>
      <c r="L923" s="848"/>
      <c r="M923" s="843"/>
      <c r="N923" s="843"/>
      <c r="O923" s="843"/>
      <c r="P923" s="843"/>
      <c r="Q923" s="843"/>
      <c r="R923" s="843"/>
      <c r="S923" s="843"/>
      <c r="T923" s="843"/>
      <c r="U923" s="843"/>
      <c r="V923" s="843"/>
      <c r="W923" s="843"/>
      <c r="X923" s="843"/>
      <c r="Y923" s="843"/>
      <c r="Z923" s="1060"/>
      <c r="AA923" s="1060"/>
      <c r="AB923" s="843"/>
      <c r="AC923" s="843"/>
      <c r="AD923" s="843"/>
      <c r="AE923" s="843"/>
      <c r="AF923" s="843"/>
      <c r="AG923" s="843"/>
      <c r="AH923" s="843"/>
      <c r="AI923" s="843"/>
      <c r="AJ923" s="843"/>
      <c r="AK923" s="843"/>
      <c r="AL923" s="843"/>
    </row>
    <row r="924" spans="1:38" ht="15.75" customHeight="1">
      <c r="A924" s="843"/>
      <c r="B924" s="844"/>
      <c r="C924" s="845"/>
      <c r="D924" s="843"/>
      <c r="E924" s="843"/>
      <c r="F924" s="843"/>
      <c r="G924" s="843"/>
      <c r="H924" s="846"/>
      <c r="I924" s="846"/>
      <c r="J924" s="846"/>
      <c r="K924" s="847"/>
      <c r="L924" s="848"/>
      <c r="M924" s="843"/>
      <c r="N924" s="843"/>
      <c r="O924" s="843"/>
      <c r="P924" s="843"/>
      <c r="Q924" s="843"/>
      <c r="R924" s="843"/>
      <c r="S924" s="843"/>
      <c r="T924" s="843"/>
      <c r="U924" s="843"/>
      <c r="V924" s="843"/>
      <c r="W924" s="843"/>
      <c r="X924" s="843"/>
      <c r="Y924" s="843"/>
      <c r="Z924" s="1060"/>
      <c r="AA924" s="1060"/>
      <c r="AB924" s="843"/>
      <c r="AC924" s="843"/>
      <c r="AD924" s="843"/>
      <c r="AE924" s="843"/>
      <c r="AF924" s="843"/>
      <c r="AG924" s="843"/>
      <c r="AH924" s="843"/>
      <c r="AI924" s="843"/>
      <c r="AJ924" s="843"/>
      <c r="AK924" s="843"/>
      <c r="AL924" s="843"/>
    </row>
    <row r="925" spans="1:38" ht="15.75" customHeight="1">
      <c r="A925" s="843"/>
      <c r="B925" s="844"/>
      <c r="C925" s="845"/>
      <c r="D925" s="843"/>
      <c r="E925" s="843"/>
      <c r="F925" s="843"/>
      <c r="G925" s="843"/>
      <c r="H925" s="846"/>
      <c r="I925" s="846"/>
      <c r="J925" s="846"/>
      <c r="K925" s="847"/>
      <c r="L925" s="848"/>
      <c r="M925" s="843"/>
      <c r="N925" s="843"/>
      <c r="O925" s="843"/>
      <c r="P925" s="843"/>
      <c r="Q925" s="843"/>
      <c r="R925" s="843"/>
      <c r="S925" s="843"/>
      <c r="T925" s="843"/>
      <c r="U925" s="843"/>
      <c r="V925" s="843"/>
      <c r="W925" s="843"/>
      <c r="X925" s="843"/>
      <c r="Y925" s="843"/>
      <c r="Z925" s="1060"/>
      <c r="AA925" s="1060"/>
      <c r="AB925" s="843"/>
      <c r="AC925" s="843"/>
      <c r="AD925" s="843"/>
      <c r="AE925" s="843"/>
      <c r="AF925" s="843"/>
      <c r="AG925" s="843"/>
      <c r="AH925" s="843"/>
      <c r="AI925" s="843"/>
      <c r="AJ925" s="843"/>
      <c r="AK925" s="843"/>
      <c r="AL925" s="843"/>
    </row>
    <row r="926" spans="1:38" ht="15.75" customHeight="1">
      <c r="A926" s="843"/>
      <c r="B926" s="844"/>
      <c r="C926" s="845"/>
      <c r="D926" s="843"/>
      <c r="E926" s="843"/>
      <c r="F926" s="843"/>
      <c r="G926" s="843"/>
      <c r="H926" s="846"/>
      <c r="I926" s="846"/>
      <c r="J926" s="846"/>
      <c r="K926" s="847"/>
      <c r="L926" s="848"/>
      <c r="M926" s="843"/>
      <c r="N926" s="843"/>
      <c r="O926" s="843"/>
      <c r="P926" s="843"/>
      <c r="Q926" s="843"/>
      <c r="R926" s="843"/>
      <c r="S926" s="843"/>
      <c r="T926" s="843"/>
      <c r="U926" s="843"/>
      <c r="V926" s="843"/>
      <c r="W926" s="843"/>
      <c r="X926" s="843"/>
      <c r="Y926" s="843"/>
      <c r="Z926" s="1060"/>
      <c r="AA926" s="1060"/>
      <c r="AB926" s="843"/>
      <c r="AC926" s="843"/>
      <c r="AD926" s="843"/>
      <c r="AE926" s="843"/>
      <c r="AF926" s="843"/>
      <c r="AG926" s="843"/>
      <c r="AH926" s="843"/>
      <c r="AI926" s="843"/>
      <c r="AJ926" s="843"/>
      <c r="AK926" s="843"/>
      <c r="AL926" s="843"/>
    </row>
    <row r="927" spans="1:38" ht="15.75" customHeight="1">
      <c r="A927" s="843"/>
      <c r="B927" s="844"/>
      <c r="C927" s="845"/>
      <c r="D927" s="843"/>
      <c r="E927" s="843"/>
      <c r="F927" s="843"/>
      <c r="G927" s="843"/>
      <c r="H927" s="846"/>
      <c r="I927" s="846"/>
      <c r="J927" s="846"/>
      <c r="K927" s="847"/>
      <c r="L927" s="848"/>
      <c r="M927" s="843"/>
      <c r="N927" s="843"/>
      <c r="O927" s="843"/>
      <c r="P927" s="843"/>
      <c r="Q927" s="843"/>
      <c r="R927" s="843"/>
      <c r="S927" s="843"/>
      <c r="T927" s="843"/>
      <c r="U927" s="843"/>
      <c r="V927" s="843"/>
      <c r="W927" s="843"/>
      <c r="X927" s="843"/>
      <c r="Y927" s="843"/>
      <c r="Z927" s="1060"/>
      <c r="AA927" s="1060"/>
      <c r="AB927" s="843"/>
      <c r="AC927" s="843"/>
      <c r="AD927" s="843"/>
      <c r="AE927" s="843"/>
      <c r="AF927" s="843"/>
      <c r="AG927" s="843"/>
      <c r="AH927" s="843"/>
      <c r="AI927" s="843"/>
      <c r="AJ927" s="843"/>
      <c r="AK927" s="843"/>
      <c r="AL927" s="843"/>
    </row>
    <row r="928" spans="1:38" ht="15.75" customHeight="1">
      <c r="A928" s="843"/>
      <c r="B928" s="844"/>
      <c r="C928" s="845"/>
      <c r="D928" s="843"/>
      <c r="E928" s="843"/>
      <c r="F928" s="843"/>
      <c r="G928" s="843"/>
      <c r="H928" s="846"/>
      <c r="I928" s="846"/>
      <c r="J928" s="846"/>
      <c r="K928" s="847"/>
      <c r="L928" s="848"/>
      <c r="M928" s="843"/>
      <c r="N928" s="843"/>
      <c r="O928" s="843"/>
      <c r="P928" s="843"/>
      <c r="Q928" s="843"/>
      <c r="R928" s="843"/>
      <c r="S928" s="843"/>
      <c r="T928" s="843"/>
      <c r="U928" s="843"/>
      <c r="V928" s="843"/>
      <c r="W928" s="843"/>
      <c r="X928" s="843"/>
      <c r="Y928" s="843"/>
      <c r="Z928" s="1060"/>
      <c r="AA928" s="1060"/>
      <c r="AB928" s="843"/>
      <c r="AC928" s="843"/>
      <c r="AD928" s="843"/>
      <c r="AE928" s="843"/>
      <c r="AF928" s="843"/>
      <c r="AG928" s="843"/>
      <c r="AH928" s="843"/>
      <c r="AI928" s="843"/>
      <c r="AJ928" s="843"/>
      <c r="AK928" s="843"/>
      <c r="AL928" s="843"/>
    </row>
    <row r="929" spans="1:38" ht="15.75" customHeight="1">
      <c r="A929" s="843"/>
      <c r="B929" s="844"/>
      <c r="C929" s="845"/>
      <c r="D929" s="843"/>
      <c r="E929" s="843"/>
      <c r="F929" s="843"/>
      <c r="G929" s="843"/>
      <c r="H929" s="846"/>
      <c r="I929" s="846"/>
      <c r="J929" s="846"/>
      <c r="K929" s="847"/>
      <c r="L929" s="848"/>
      <c r="M929" s="843"/>
      <c r="N929" s="843"/>
      <c r="O929" s="843"/>
      <c r="P929" s="843"/>
      <c r="Q929" s="843"/>
      <c r="R929" s="843"/>
      <c r="S929" s="843"/>
      <c r="T929" s="843"/>
      <c r="U929" s="843"/>
      <c r="V929" s="843"/>
      <c r="W929" s="843"/>
      <c r="X929" s="843"/>
      <c r="Y929" s="843"/>
      <c r="Z929" s="1060"/>
      <c r="AA929" s="1060"/>
      <c r="AB929" s="843"/>
      <c r="AC929" s="843"/>
      <c r="AD929" s="843"/>
      <c r="AE929" s="843"/>
      <c r="AF929" s="843"/>
      <c r="AG929" s="843"/>
      <c r="AH929" s="843"/>
      <c r="AI929" s="843"/>
      <c r="AJ929" s="843"/>
      <c r="AK929" s="843"/>
      <c r="AL929" s="843"/>
    </row>
    <row r="930" spans="1:38" ht="15.75" customHeight="1">
      <c r="A930" s="843"/>
      <c r="B930" s="844"/>
      <c r="C930" s="845"/>
      <c r="D930" s="843"/>
      <c r="E930" s="843"/>
      <c r="F930" s="843"/>
      <c r="G930" s="843"/>
      <c r="H930" s="846"/>
      <c r="I930" s="846"/>
      <c r="J930" s="846"/>
      <c r="K930" s="847"/>
      <c r="L930" s="848"/>
      <c r="M930" s="843"/>
      <c r="N930" s="843"/>
      <c r="O930" s="843"/>
      <c r="P930" s="843"/>
      <c r="Q930" s="843"/>
      <c r="R930" s="843"/>
      <c r="S930" s="843"/>
      <c r="T930" s="843"/>
      <c r="U930" s="843"/>
      <c r="V930" s="843"/>
      <c r="W930" s="843"/>
      <c r="X930" s="843"/>
      <c r="Y930" s="843"/>
      <c r="Z930" s="1060"/>
      <c r="AA930" s="1060"/>
      <c r="AB930" s="843"/>
      <c r="AC930" s="843"/>
      <c r="AD930" s="843"/>
      <c r="AE930" s="843"/>
      <c r="AF930" s="843"/>
      <c r="AG930" s="843"/>
      <c r="AH930" s="843"/>
      <c r="AI930" s="843"/>
      <c r="AJ930" s="843"/>
      <c r="AK930" s="843"/>
      <c r="AL930" s="843"/>
    </row>
    <row r="931" spans="1:38" ht="15.75" customHeight="1">
      <c r="A931" s="843"/>
      <c r="B931" s="844"/>
      <c r="C931" s="845"/>
      <c r="D931" s="843"/>
      <c r="E931" s="843"/>
      <c r="F931" s="843"/>
      <c r="G931" s="843"/>
      <c r="H931" s="846"/>
      <c r="I931" s="846"/>
      <c r="J931" s="846"/>
      <c r="K931" s="847"/>
      <c r="L931" s="848"/>
      <c r="M931" s="843"/>
      <c r="N931" s="843"/>
      <c r="O931" s="843"/>
      <c r="P931" s="843"/>
      <c r="Q931" s="843"/>
      <c r="R931" s="843"/>
      <c r="S931" s="843"/>
      <c r="T931" s="843"/>
      <c r="U931" s="843"/>
      <c r="V931" s="843"/>
      <c r="W931" s="843"/>
      <c r="X931" s="843"/>
      <c r="Y931" s="843"/>
      <c r="Z931" s="1060"/>
      <c r="AA931" s="1060"/>
      <c r="AB931" s="843"/>
      <c r="AC931" s="843"/>
      <c r="AD931" s="843"/>
      <c r="AE931" s="843"/>
      <c r="AF931" s="843"/>
      <c r="AG931" s="843"/>
      <c r="AH931" s="843"/>
      <c r="AI931" s="843"/>
      <c r="AJ931" s="843"/>
      <c r="AK931" s="843"/>
      <c r="AL931" s="843"/>
    </row>
    <row r="932" spans="1:38" ht="15.75" customHeight="1">
      <c r="A932" s="843"/>
      <c r="B932" s="844"/>
      <c r="C932" s="845"/>
      <c r="D932" s="843"/>
      <c r="E932" s="843"/>
      <c r="F932" s="843"/>
      <c r="G932" s="843"/>
      <c r="H932" s="846"/>
      <c r="I932" s="846"/>
      <c r="J932" s="846"/>
      <c r="K932" s="847"/>
      <c r="L932" s="848"/>
      <c r="M932" s="843"/>
      <c r="N932" s="843"/>
      <c r="O932" s="843"/>
      <c r="P932" s="843"/>
      <c r="Q932" s="843"/>
      <c r="R932" s="843"/>
      <c r="S932" s="843"/>
      <c r="T932" s="843"/>
      <c r="U932" s="843"/>
      <c r="V932" s="843"/>
      <c r="W932" s="843"/>
      <c r="X932" s="843"/>
      <c r="Y932" s="843"/>
      <c r="Z932" s="1060"/>
      <c r="AA932" s="1060"/>
      <c r="AB932" s="843"/>
      <c r="AC932" s="843"/>
      <c r="AD932" s="843"/>
      <c r="AE932" s="843"/>
      <c r="AF932" s="843"/>
      <c r="AG932" s="843"/>
      <c r="AH932" s="843"/>
      <c r="AI932" s="843"/>
      <c r="AJ932" s="843"/>
      <c r="AK932" s="843"/>
      <c r="AL932" s="843"/>
    </row>
    <row r="933" spans="1:38" ht="15.75" customHeight="1">
      <c r="A933" s="843"/>
      <c r="B933" s="844"/>
      <c r="C933" s="845"/>
      <c r="D933" s="843"/>
      <c r="E933" s="843"/>
      <c r="F933" s="843"/>
      <c r="G933" s="843"/>
      <c r="H933" s="846"/>
      <c r="I933" s="846"/>
      <c r="J933" s="846"/>
      <c r="K933" s="847"/>
      <c r="L933" s="848"/>
      <c r="M933" s="843"/>
      <c r="N933" s="843"/>
      <c r="O933" s="843"/>
      <c r="P933" s="843"/>
      <c r="Q933" s="843"/>
      <c r="R933" s="843"/>
      <c r="S933" s="843"/>
      <c r="T933" s="843"/>
      <c r="U933" s="843"/>
      <c r="V933" s="843"/>
      <c r="W933" s="843"/>
      <c r="X933" s="843"/>
      <c r="Y933" s="843"/>
      <c r="Z933" s="1060"/>
      <c r="AA933" s="1060"/>
      <c r="AB933" s="843"/>
      <c r="AC933" s="843"/>
      <c r="AD933" s="843"/>
      <c r="AE933" s="843"/>
      <c r="AF933" s="843"/>
      <c r="AG933" s="843"/>
      <c r="AH933" s="843"/>
      <c r="AI933" s="843"/>
      <c r="AJ933" s="843"/>
      <c r="AK933" s="843"/>
      <c r="AL933" s="843"/>
    </row>
    <row r="934" spans="1:38" ht="15.75" customHeight="1">
      <c r="A934" s="843"/>
      <c r="B934" s="844"/>
      <c r="C934" s="845"/>
      <c r="D934" s="843"/>
      <c r="E934" s="843"/>
      <c r="F934" s="843"/>
      <c r="G934" s="843"/>
      <c r="H934" s="846"/>
      <c r="I934" s="846"/>
      <c r="J934" s="846"/>
      <c r="K934" s="847"/>
      <c r="L934" s="848"/>
      <c r="M934" s="843"/>
      <c r="N934" s="843"/>
      <c r="O934" s="843"/>
      <c r="P934" s="843"/>
      <c r="Q934" s="843"/>
      <c r="R934" s="843"/>
      <c r="S934" s="843"/>
      <c r="T934" s="843"/>
      <c r="U934" s="843"/>
      <c r="V934" s="843"/>
      <c r="W934" s="843"/>
      <c r="X934" s="843"/>
      <c r="Y934" s="843"/>
      <c r="Z934" s="1060"/>
      <c r="AA934" s="1060"/>
      <c r="AB934" s="843"/>
      <c r="AC934" s="843"/>
      <c r="AD934" s="843"/>
      <c r="AE934" s="843"/>
      <c r="AF934" s="843"/>
      <c r="AG934" s="843"/>
      <c r="AH934" s="843"/>
      <c r="AI934" s="843"/>
      <c r="AJ934" s="843"/>
      <c r="AK934" s="843"/>
      <c r="AL934" s="843"/>
    </row>
    <row r="935" spans="1:38" ht="15.75" customHeight="1">
      <c r="A935" s="843"/>
      <c r="B935" s="844"/>
      <c r="C935" s="845"/>
      <c r="D935" s="843"/>
      <c r="E935" s="843"/>
      <c r="F935" s="843"/>
      <c r="G935" s="843"/>
      <c r="H935" s="846"/>
      <c r="I935" s="846"/>
      <c r="J935" s="846"/>
      <c r="K935" s="847"/>
      <c r="L935" s="848"/>
      <c r="M935" s="843"/>
      <c r="N935" s="843"/>
      <c r="O935" s="843"/>
      <c r="P935" s="843"/>
      <c r="Q935" s="843"/>
      <c r="R935" s="843"/>
      <c r="S935" s="843"/>
      <c r="T935" s="843"/>
      <c r="U935" s="843"/>
      <c r="V935" s="843"/>
      <c r="W935" s="843"/>
      <c r="X935" s="843"/>
      <c r="Y935" s="843"/>
      <c r="Z935" s="1060"/>
      <c r="AA935" s="1060"/>
      <c r="AB935" s="843"/>
      <c r="AC935" s="843"/>
      <c r="AD935" s="843"/>
      <c r="AE935" s="843"/>
      <c r="AF935" s="843"/>
      <c r="AG935" s="843"/>
      <c r="AH935" s="843"/>
      <c r="AI935" s="843"/>
      <c r="AJ935" s="843"/>
      <c r="AK935" s="843"/>
      <c r="AL935" s="843"/>
    </row>
    <row r="936" spans="1:38" ht="15.75" customHeight="1">
      <c r="A936" s="843"/>
      <c r="B936" s="844"/>
      <c r="C936" s="845"/>
      <c r="D936" s="843"/>
      <c r="E936" s="843"/>
      <c r="F936" s="843"/>
      <c r="G936" s="843"/>
      <c r="H936" s="846"/>
      <c r="I936" s="846"/>
      <c r="J936" s="846"/>
      <c r="K936" s="847"/>
      <c r="L936" s="848"/>
      <c r="M936" s="843"/>
      <c r="N936" s="843"/>
      <c r="O936" s="843"/>
      <c r="P936" s="843"/>
      <c r="Q936" s="843"/>
      <c r="R936" s="843"/>
      <c r="S936" s="843"/>
      <c r="T936" s="843"/>
      <c r="U936" s="843"/>
      <c r="V936" s="843"/>
      <c r="W936" s="843"/>
      <c r="X936" s="843"/>
      <c r="Y936" s="843"/>
      <c r="Z936" s="1060"/>
      <c r="AA936" s="1060"/>
      <c r="AB936" s="843"/>
      <c r="AC936" s="843"/>
      <c r="AD936" s="843"/>
      <c r="AE936" s="843"/>
      <c r="AF936" s="843"/>
      <c r="AG936" s="843"/>
      <c r="AH936" s="843"/>
      <c r="AI936" s="843"/>
      <c r="AJ936" s="843"/>
      <c r="AK936" s="843"/>
      <c r="AL936" s="843"/>
    </row>
    <row r="937" spans="1:38" ht="15.75" customHeight="1">
      <c r="A937" s="843"/>
      <c r="B937" s="844"/>
      <c r="C937" s="845"/>
      <c r="D937" s="843"/>
      <c r="E937" s="843"/>
      <c r="F937" s="843"/>
      <c r="G937" s="843"/>
      <c r="H937" s="846"/>
      <c r="I937" s="846"/>
      <c r="J937" s="846"/>
      <c r="K937" s="847"/>
      <c r="L937" s="848"/>
      <c r="M937" s="843"/>
      <c r="N937" s="843"/>
      <c r="O937" s="843"/>
      <c r="P937" s="843"/>
      <c r="Q937" s="843"/>
      <c r="R937" s="843"/>
      <c r="S937" s="843"/>
      <c r="T937" s="843"/>
      <c r="U937" s="843"/>
      <c r="V937" s="843"/>
      <c r="W937" s="843"/>
      <c r="X937" s="843"/>
      <c r="Y937" s="843"/>
      <c r="Z937" s="1060"/>
      <c r="AA937" s="1060"/>
      <c r="AB937" s="843"/>
      <c r="AC937" s="843"/>
      <c r="AD937" s="843"/>
      <c r="AE937" s="843"/>
      <c r="AF937" s="843"/>
      <c r="AG937" s="843"/>
      <c r="AH937" s="843"/>
      <c r="AI937" s="843"/>
      <c r="AJ937" s="843"/>
      <c r="AK937" s="843"/>
      <c r="AL937" s="843"/>
    </row>
    <row r="938" spans="1:38" ht="15.75" customHeight="1">
      <c r="A938" s="843"/>
      <c r="B938" s="844"/>
      <c r="C938" s="845"/>
      <c r="D938" s="843"/>
      <c r="E938" s="843"/>
      <c r="F938" s="843"/>
      <c r="G938" s="843"/>
      <c r="H938" s="846"/>
      <c r="I938" s="846"/>
      <c r="J938" s="846"/>
      <c r="K938" s="847"/>
      <c r="L938" s="848"/>
      <c r="M938" s="843"/>
      <c r="N938" s="843"/>
      <c r="O938" s="843"/>
      <c r="P938" s="843"/>
      <c r="Q938" s="843"/>
      <c r="R938" s="843"/>
      <c r="S938" s="843"/>
      <c r="T938" s="843"/>
      <c r="U938" s="843"/>
      <c r="V938" s="843"/>
      <c r="W938" s="843"/>
      <c r="X938" s="843"/>
      <c r="Y938" s="843"/>
      <c r="Z938" s="1060"/>
      <c r="AA938" s="1060"/>
      <c r="AB938" s="843"/>
      <c r="AC938" s="843"/>
      <c r="AD938" s="843"/>
      <c r="AE938" s="843"/>
      <c r="AF938" s="843"/>
      <c r="AG938" s="843"/>
      <c r="AH938" s="843"/>
      <c r="AI938" s="843"/>
      <c r="AJ938" s="843"/>
      <c r="AK938" s="843"/>
      <c r="AL938" s="843"/>
    </row>
    <row r="939" spans="1:38" ht="15.75" customHeight="1">
      <c r="A939" s="843"/>
      <c r="B939" s="844"/>
      <c r="C939" s="845"/>
      <c r="D939" s="843"/>
      <c r="E939" s="843"/>
      <c r="F939" s="843"/>
      <c r="G939" s="843"/>
      <c r="H939" s="846"/>
      <c r="I939" s="846"/>
      <c r="J939" s="846"/>
      <c r="K939" s="847"/>
      <c r="L939" s="848"/>
      <c r="M939" s="843"/>
      <c r="N939" s="843"/>
      <c r="O939" s="843"/>
      <c r="P939" s="843"/>
      <c r="Q939" s="843"/>
      <c r="R939" s="843"/>
      <c r="S939" s="843"/>
      <c r="T939" s="843"/>
      <c r="U939" s="843"/>
      <c r="V939" s="843"/>
      <c r="W939" s="843"/>
      <c r="X939" s="843"/>
      <c r="Y939" s="843"/>
      <c r="Z939" s="1060"/>
      <c r="AA939" s="1060"/>
      <c r="AB939" s="843"/>
      <c r="AC939" s="843"/>
      <c r="AD939" s="843"/>
      <c r="AE939" s="843"/>
      <c r="AF939" s="843"/>
      <c r="AG939" s="843"/>
      <c r="AH939" s="843"/>
      <c r="AI939" s="843"/>
      <c r="AJ939" s="843"/>
      <c r="AK939" s="843"/>
      <c r="AL939" s="843"/>
    </row>
    <row r="940" spans="1:38" ht="15.75" customHeight="1">
      <c r="A940" s="843"/>
      <c r="B940" s="844"/>
      <c r="C940" s="845"/>
      <c r="D940" s="843"/>
      <c r="E940" s="843"/>
      <c r="F940" s="843"/>
      <c r="G940" s="843"/>
      <c r="H940" s="846"/>
      <c r="I940" s="846"/>
      <c r="J940" s="846"/>
      <c r="K940" s="847"/>
      <c r="L940" s="848"/>
      <c r="M940" s="843"/>
      <c r="N940" s="843"/>
      <c r="O940" s="843"/>
      <c r="P940" s="843"/>
      <c r="Q940" s="843"/>
      <c r="R940" s="843"/>
      <c r="S940" s="843"/>
      <c r="T940" s="843"/>
      <c r="U940" s="843"/>
      <c r="V940" s="843"/>
      <c r="W940" s="843"/>
      <c r="X940" s="843"/>
      <c r="Y940" s="843"/>
      <c r="Z940" s="1060"/>
      <c r="AA940" s="1060"/>
      <c r="AB940" s="843"/>
      <c r="AC940" s="843"/>
      <c r="AD940" s="843"/>
      <c r="AE940" s="843"/>
      <c r="AF940" s="843"/>
      <c r="AG940" s="843"/>
      <c r="AH940" s="843"/>
      <c r="AI940" s="843"/>
      <c r="AJ940" s="843"/>
      <c r="AK940" s="843"/>
      <c r="AL940" s="843"/>
    </row>
    <row r="941" spans="1:38" ht="15.75" customHeight="1">
      <c r="A941" s="843"/>
      <c r="B941" s="844"/>
      <c r="C941" s="845"/>
      <c r="D941" s="843"/>
      <c r="E941" s="843"/>
      <c r="F941" s="843"/>
      <c r="G941" s="843"/>
      <c r="H941" s="846"/>
      <c r="I941" s="846"/>
      <c r="J941" s="846"/>
      <c r="K941" s="847"/>
      <c r="L941" s="848"/>
      <c r="M941" s="843"/>
      <c r="N941" s="843"/>
      <c r="O941" s="843"/>
      <c r="P941" s="843"/>
      <c r="Q941" s="843"/>
      <c r="R941" s="843"/>
      <c r="S941" s="843"/>
      <c r="T941" s="843"/>
      <c r="U941" s="843"/>
      <c r="V941" s="843"/>
      <c r="W941" s="843"/>
      <c r="X941" s="843"/>
      <c r="Y941" s="843"/>
      <c r="Z941" s="1060"/>
      <c r="AA941" s="1060"/>
      <c r="AB941" s="843"/>
      <c r="AC941" s="843"/>
      <c r="AD941" s="843"/>
      <c r="AE941" s="843"/>
      <c r="AF941" s="843"/>
      <c r="AG941" s="843"/>
      <c r="AH941" s="843"/>
      <c r="AI941" s="843"/>
      <c r="AJ941" s="843"/>
      <c r="AK941" s="843"/>
      <c r="AL941" s="843"/>
    </row>
    <row r="942" spans="1:38" ht="15.75" customHeight="1">
      <c r="A942" s="843"/>
      <c r="B942" s="844"/>
      <c r="C942" s="845"/>
      <c r="D942" s="843"/>
      <c r="E942" s="843"/>
      <c r="F942" s="843"/>
      <c r="G942" s="843"/>
      <c r="H942" s="846"/>
      <c r="I942" s="846"/>
      <c r="J942" s="846"/>
      <c r="K942" s="847"/>
      <c r="L942" s="848"/>
      <c r="M942" s="843"/>
      <c r="N942" s="843"/>
      <c r="O942" s="843"/>
      <c r="P942" s="843"/>
      <c r="Q942" s="843"/>
      <c r="R942" s="843"/>
      <c r="S942" s="843"/>
      <c r="T942" s="843"/>
      <c r="U942" s="843"/>
      <c r="V942" s="843"/>
      <c r="W942" s="843"/>
      <c r="X942" s="843"/>
      <c r="Y942" s="843"/>
      <c r="Z942" s="1060"/>
      <c r="AA942" s="1060"/>
      <c r="AB942" s="843"/>
      <c r="AC942" s="843"/>
      <c r="AD942" s="843"/>
      <c r="AE942" s="843"/>
      <c r="AF942" s="843"/>
      <c r="AG942" s="843"/>
      <c r="AH942" s="843"/>
      <c r="AI942" s="843"/>
      <c r="AJ942" s="843"/>
      <c r="AK942" s="843"/>
      <c r="AL942" s="843"/>
    </row>
    <row r="943" spans="1:38" ht="15.75" customHeight="1">
      <c r="A943" s="843"/>
      <c r="B943" s="844"/>
      <c r="C943" s="845"/>
      <c r="D943" s="843"/>
      <c r="E943" s="843"/>
      <c r="F943" s="843"/>
      <c r="G943" s="843"/>
      <c r="H943" s="846"/>
      <c r="I943" s="846"/>
      <c r="J943" s="846"/>
      <c r="K943" s="847"/>
      <c r="L943" s="848"/>
      <c r="M943" s="843"/>
      <c r="N943" s="843"/>
      <c r="O943" s="843"/>
      <c r="P943" s="843"/>
      <c r="Q943" s="843"/>
      <c r="R943" s="843"/>
      <c r="S943" s="843"/>
      <c r="T943" s="843"/>
      <c r="U943" s="843"/>
      <c r="V943" s="843"/>
      <c r="W943" s="843"/>
      <c r="X943" s="843"/>
      <c r="Y943" s="843"/>
      <c r="Z943" s="1060"/>
      <c r="AA943" s="1060"/>
      <c r="AB943" s="843"/>
      <c r="AC943" s="843"/>
      <c r="AD943" s="843"/>
      <c r="AE943" s="843"/>
      <c r="AF943" s="843"/>
      <c r="AG943" s="843"/>
      <c r="AH943" s="843"/>
      <c r="AI943" s="843"/>
      <c r="AJ943" s="843"/>
      <c r="AK943" s="843"/>
      <c r="AL943" s="843"/>
    </row>
    <row r="944" spans="1:38" ht="15.75" customHeight="1">
      <c r="A944" s="843"/>
      <c r="B944" s="844"/>
      <c r="C944" s="845"/>
      <c r="D944" s="843"/>
      <c r="E944" s="843"/>
      <c r="F944" s="843"/>
      <c r="G944" s="843"/>
      <c r="H944" s="846"/>
      <c r="I944" s="846"/>
      <c r="J944" s="846"/>
      <c r="K944" s="847"/>
      <c r="L944" s="848"/>
      <c r="M944" s="843"/>
      <c r="N944" s="843"/>
      <c r="O944" s="843"/>
      <c r="P944" s="843"/>
      <c r="Q944" s="843"/>
      <c r="R944" s="843"/>
      <c r="S944" s="843"/>
      <c r="T944" s="843"/>
      <c r="U944" s="843"/>
      <c r="V944" s="843"/>
      <c r="W944" s="843"/>
      <c r="X944" s="843"/>
      <c r="Y944" s="843"/>
      <c r="Z944" s="1060"/>
      <c r="AA944" s="1060"/>
      <c r="AB944" s="843"/>
      <c r="AC944" s="843"/>
      <c r="AD944" s="843"/>
      <c r="AE944" s="843"/>
      <c r="AF944" s="843"/>
      <c r="AG944" s="843"/>
      <c r="AH944" s="843"/>
      <c r="AI944" s="843"/>
      <c r="AJ944" s="843"/>
      <c r="AK944" s="843"/>
      <c r="AL944" s="843"/>
    </row>
    <row r="945" spans="1:38" ht="15.75" customHeight="1">
      <c r="A945" s="843"/>
      <c r="B945" s="844"/>
      <c r="C945" s="845"/>
      <c r="D945" s="843"/>
      <c r="E945" s="843"/>
      <c r="F945" s="843"/>
      <c r="G945" s="843"/>
      <c r="H945" s="846"/>
      <c r="I945" s="846"/>
      <c r="J945" s="846"/>
      <c r="K945" s="847"/>
      <c r="L945" s="848"/>
      <c r="M945" s="843"/>
      <c r="N945" s="843"/>
      <c r="O945" s="843"/>
      <c r="P945" s="843"/>
      <c r="Q945" s="843"/>
      <c r="R945" s="843"/>
      <c r="S945" s="843"/>
      <c r="T945" s="843"/>
      <c r="U945" s="843"/>
      <c r="V945" s="843"/>
      <c r="W945" s="843"/>
      <c r="X945" s="843"/>
      <c r="Y945" s="843"/>
      <c r="Z945" s="1060"/>
      <c r="AA945" s="1060"/>
      <c r="AB945" s="843"/>
      <c r="AC945" s="843"/>
      <c r="AD945" s="843"/>
      <c r="AE945" s="843"/>
      <c r="AF945" s="843"/>
      <c r="AG945" s="843"/>
      <c r="AH945" s="843"/>
      <c r="AI945" s="843"/>
      <c r="AJ945" s="843"/>
      <c r="AK945" s="843"/>
      <c r="AL945" s="843"/>
    </row>
    <row r="946" spans="1:38" ht="15.75" customHeight="1">
      <c r="A946" s="843"/>
      <c r="B946" s="844"/>
      <c r="C946" s="845"/>
      <c r="D946" s="843"/>
      <c r="E946" s="843"/>
      <c r="F946" s="843"/>
      <c r="G946" s="843"/>
      <c r="H946" s="846"/>
      <c r="I946" s="846"/>
      <c r="J946" s="846"/>
      <c r="K946" s="847"/>
      <c r="L946" s="848"/>
      <c r="M946" s="843"/>
      <c r="N946" s="843"/>
      <c r="O946" s="843"/>
      <c r="P946" s="843"/>
      <c r="Q946" s="843"/>
      <c r="R946" s="843"/>
      <c r="S946" s="843"/>
      <c r="T946" s="843"/>
      <c r="U946" s="843"/>
      <c r="V946" s="843"/>
      <c r="W946" s="843"/>
      <c r="X946" s="843"/>
      <c r="Y946" s="843"/>
      <c r="Z946" s="1060"/>
      <c r="AA946" s="1060"/>
      <c r="AB946" s="843"/>
      <c r="AC946" s="843"/>
      <c r="AD946" s="843"/>
      <c r="AE946" s="843"/>
      <c r="AF946" s="843"/>
      <c r="AG946" s="843"/>
      <c r="AH946" s="843"/>
      <c r="AI946" s="843"/>
      <c r="AJ946" s="843"/>
      <c r="AK946" s="843"/>
      <c r="AL946" s="843"/>
    </row>
    <row r="947" spans="1:38" ht="15.75" customHeight="1">
      <c r="A947" s="843"/>
      <c r="B947" s="844"/>
      <c r="C947" s="845"/>
      <c r="D947" s="843"/>
      <c r="E947" s="843"/>
      <c r="F947" s="843"/>
      <c r="G947" s="843"/>
      <c r="H947" s="846"/>
      <c r="I947" s="846"/>
      <c r="J947" s="846"/>
      <c r="K947" s="847"/>
      <c r="L947" s="848"/>
      <c r="M947" s="843"/>
      <c r="N947" s="843"/>
      <c r="O947" s="843"/>
      <c r="P947" s="843"/>
      <c r="Q947" s="843"/>
      <c r="R947" s="843"/>
      <c r="S947" s="843"/>
      <c r="T947" s="843"/>
      <c r="U947" s="843"/>
      <c r="V947" s="843"/>
      <c r="W947" s="843"/>
      <c r="X947" s="843"/>
      <c r="Y947" s="843"/>
      <c r="Z947" s="1060"/>
      <c r="AA947" s="1060"/>
      <c r="AB947" s="843"/>
      <c r="AC947" s="843"/>
      <c r="AD947" s="843"/>
      <c r="AE947" s="843"/>
      <c r="AF947" s="843"/>
      <c r="AG947" s="843"/>
      <c r="AH947" s="843"/>
      <c r="AI947" s="843"/>
      <c r="AJ947" s="843"/>
      <c r="AK947" s="843"/>
      <c r="AL947" s="843"/>
    </row>
    <row r="948" spans="1:38" ht="15.75" customHeight="1">
      <c r="A948" s="843"/>
      <c r="B948" s="844"/>
      <c r="C948" s="845"/>
      <c r="D948" s="843"/>
      <c r="E948" s="843"/>
      <c r="F948" s="843"/>
      <c r="G948" s="843"/>
      <c r="H948" s="846"/>
      <c r="I948" s="846"/>
      <c r="J948" s="846"/>
      <c r="K948" s="847"/>
      <c r="L948" s="848"/>
      <c r="M948" s="843"/>
      <c r="N948" s="843"/>
      <c r="O948" s="843"/>
      <c r="P948" s="843"/>
      <c r="Q948" s="843"/>
      <c r="R948" s="843"/>
      <c r="S948" s="843"/>
      <c r="T948" s="843"/>
      <c r="U948" s="843"/>
      <c r="V948" s="843"/>
      <c r="W948" s="843"/>
      <c r="X948" s="843"/>
      <c r="Y948" s="843"/>
      <c r="Z948" s="1060"/>
      <c r="AA948" s="1060"/>
      <c r="AB948" s="843"/>
      <c r="AC948" s="843"/>
      <c r="AD948" s="843"/>
      <c r="AE948" s="843"/>
      <c r="AF948" s="843"/>
      <c r="AG948" s="843"/>
      <c r="AH948" s="843"/>
      <c r="AI948" s="843"/>
      <c r="AJ948" s="843"/>
      <c r="AK948" s="843"/>
      <c r="AL948" s="843"/>
    </row>
    <row r="949" spans="1:38" ht="15.75" customHeight="1">
      <c r="A949" s="843"/>
      <c r="B949" s="844"/>
      <c r="C949" s="845"/>
      <c r="D949" s="843"/>
      <c r="E949" s="843"/>
      <c r="F949" s="843"/>
      <c r="G949" s="843"/>
      <c r="H949" s="846"/>
      <c r="I949" s="846"/>
      <c r="J949" s="846"/>
      <c r="K949" s="847"/>
      <c r="L949" s="848"/>
      <c r="M949" s="843"/>
      <c r="N949" s="843"/>
      <c r="O949" s="843"/>
      <c r="P949" s="843"/>
      <c r="Q949" s="843"/>
      <c r="R949" s="843"/>
      <c r="S949" s="843"/>
      <c r="T949" s="843"/>
      <c r="U949" s="843"/>
      <c r="V949" s="843"/>
      <c r="W949" s="843"/>
      <c r="X949" s="843"/>
      <c r="Y949" s="843"/>
      <c r="Z949" s="1060"/>
      <c r="AA949" s="1060"/>
      <c r="AB949" s="843"/>
      <c r="AC949" s="843"/>
      <c r="AD949" s="843"/>
      <c r="AE949" s="843"/>
      <c r="AF949" s="843"/>
      <c r="AG949" s="843"/>
      <c r="AH949" s="843"/>
      <c r="AI949" s="843"/>
      <c r="AJ949" s="843"/>
      <c r="AK949" s="843"/>
      <c r="AL949" s="843"/>
    </row>
    <row r="950" spans="1:38" ht="15.75" customHeight="1">
      <c r="A950" s="843"/>
      <c r="B950" s="844"/>
      <c r="C950" s="845"/>
      <c r="D950" s="843"/>
      <c r="E950" s="843"/>
      <c r="F950" s="843"/>
      <c r="G950" s="843"/>
      <c r="H950" s="846"/>
      <c r="I950" s="846"/>
      <c r="J950" s="846"/>
      <c r="K950" s="847"/>
      <c r="L950" s="848"/>
      <c r="M950" s="843"/>
      <c r="N950" s="843"/>
      <c r="O950" s="843"/>
      <c r="P950" s="843"/>
      <c r="Q950" s="843"/>
      <c r="R950" s="843"/>
      <c r="S950" s="843"/>
      <c r="T950" s="843"/>
      <c r="U950" s="843"/>
      <c r="V950" s="843"/>
      <c r="W950" s="843"/>
      <c r="X950" s="843"/>
      <c r="Y950" s="843"/>
      <c r="Z950" s="1060"/>
      <c r="AA950" s="1060"/>
      <c r="AB950" s="843"/>
      <c r="AC950" s="843"/>
      <c r="AD950" s="843"/>
      <c r="AE950" s="843"/>
      <c r="AF950" s="843"/>
      <c r="AG950" s="843"/>
      <c r="AH950" s="843"/>
      <c r="AI950" s="843"/>
      <c r="AJ950" s="843"/>
      <c r="AK950" s="843"/>
      <c r="AL950" s="843"/>
    </row>
    <row r="951" spans="1:38" ht="15.75" customHeight="1">
      <c r="A951" s="843"/>
      <c r="B951" s="844"/>
      <c r="C951" s="845"/>
      <c r="D951" s="843"/>
      <c r="E951" s="843"/>
      <c r="F951" s="843"/>
      <c r="G951" s="843"/>
      <c r="H951" s="846"/>
      <c r="I951" s="846"/>
      <c r="J951" s="846"/>
      <c r="K951" s="847"/>
      <c r="L951" s="848"/>
      <c r="M951" s="843"/>
      <c r="N951" s="843"/>
      <c r="O951" s="843"/>
      <c r="P951" s="843"/>
      <c r="Q951" s="843"/>
      <c r="R951" s="843"/>
      <c r="S951" s="843"/>
      <c r="T951" s="843"/>
      <c r="U951" s="843"/>
      <c r="V951" s="843"/>
      <c r="W951" s="843"/>
      <c r="X951" s="843"/>
      <c r="Y951" s="843"/>
      <c r="Z951" s="1060"/>
      <c r="AA951" s="1060"/>
      <c r="AB951" s="843"/>
      <c r="AC951" s="843"/>
      <c r="AD951" s="843"/>
      <c r="AE951" s="843"/>
      <c r="AF951" s="843"/>
      <c r="AG951" s="843"/>
      <c r="AH951" s="843"/>
      <c r="AI951" s="843"/>
      <c r="AJ951" s="843"/>
      <c r="AK951" s="843"/>
      <c r="AL951" s="843"/>
    </row>
    <row r="952" spans="1:38" ht="15.75" customHeight="1">
      <c r="A952" s="843"/>
      <c r="B952" s="844"/>
      <c r="C952" s="845"/>
      <c r="D952" s="843"/>
      <c r="E952" s="843"/>
      <c r="F952" s="843"/>
      <c r="G952" s="843"/>
      <c r="H952" s="846"/>
      <c r="I952" s="846"/>
      <c r="J952" s="846"/>
      <c r="K952" s="847"/>
      <c r="L952" s="848"/>
      <c r="M952" s="843"/>
      <c r="N952" s="843"/>
      <c r="O952" s="843"/>
      <c r="P952" s="843"/>
      <c r="Q952" s="843"/>
      <c r="R952" s="843"/>
      <c r="S952" s="843"/>
      <c r="T952" s="843"/>
      <c r="U952" s="843"/>
      <c r="V952" s="843"/>
      <c r="W952" s="843"/>
      <c r="X952" s="843"/>
      <c r="Y952" s="843"/>
      <c r="Z952" s="1060"/>
      <c r="AA952" s="1060"/>
      <c r="AB952" s="843"/>
      <c r="AC952" s="843"/>
      <c r="AD952" s="843"/>
      <c r="AE952" s="843"/>
      <c r="AF952" s="843"/>
      <c r="AG952" s="843"/>
      <c r="AH952" s="843"/>
      <c r="AI952" s="843"/>
      <c r="AJ952" s="843"/>
      <c r="AK952" s="843"/>
      <c r="AL952" s="843"/>
    </row>
    <row r="953" spans="1:38" ht="15.75" customHeight="1">
      <c r="A953" s="843"/>
      <c r="B953" s="844"/>
      <c r="C953" s="845"/>
      <c r="D953" s="843"/>
      <c r="E953" s="843"/>
      <c r="F953" s="843"/>
      <c r="G953" s="843"/>
      <c r="H953" s="846"/>
      <c r="I953" s="846"/>
      <c r="J953" s="846"/>
      <c r="K953" s="847"/>
      <c r="L953" s="848"/>
      <c r="M953" s="843"/>
      <c r="N953" s="843"/>
      <c r="O953" s="843"/>
      <c r="P953" s="843"/>
      <c r="Q953" s="843"/>
      <c r="R953" s="843"/>
      <c r="S953" s="843"/>
      <c r="T953" s="843"/>
      <c r="U953" s="843"/>
      <c r="V953" s="843"/>
      <c r="W953" s="843"/>
      <c r="X953" s="843"/>
      <c r="Y953" s="843"/>
      <c r="Z953" s="1060"/>
      <c r="AA953" s="1060"/>
      <c r="AB953" s="843"/>
      <c r="AC953" s="843"/>
      <c r="AD953" s="843"/>
      <c r="AE953" s="843"/>
      <c r="AF953" s="843"/>
      <c r="AG953" s="843"/>
      <c r="AH953" s="843"/>
      <c r="AI953" s="843"/>
      <c r="AJ953" s="843"/>
      <c r="AK953" s="843"/>
      <c r="AL953" s="843"/>
    </row>
    <row r="954" spans="1:38" ht="15.75" customHeight="1">
      <c r="A954" s="843"/>
      <c r="B954" s="844"/>
      <c r="C954" s="845"/>
      <c r="D954" s="843"/>
      <c r="E954" s="843"/>
      <c r="F954" s="843"/>
      <c r="G954" s="843"/>
      <c r="H954" s="846"/>
      <c r="I954" s="846"/>
      <c r="J954" s="846"/>
      <c r="K954" s="847"/>
      <c r="L954" s="848"/>
      <c r="M954" s="843"/>
      <c r="N954" s="843"/>
      <c r="O954" s="843"/>
      <c r="P954" s="843"/>
      <c r="Q954" s="843"/>
      <c r="R954" s="843"/>
      <c r="S954" s="843"/>
      <c r="T954" s="843"/>
      <c r="U954" s="843"/>
      <c r="V954" s="843"/>
      <c r="W954" s="843"/>
      <c r="X954" s="843"/>
      <c r="Y954" s="843"/>
      <c r="Z954" s="1060"/>
      <c r="AA954" s="1060"/>
      <c r="AB954" s="843"/>
      <c r="AC954" s="843"/>
      <c r="AD954" s="843"/>
      <c r="AE954" s="843"/>
      <c r="AF954" s="843"/>
      <c r="AG954" s="843"/>
      <c r="AH954" s="843"/>
      <c r="AI954" s="843"/>
      <c r="AJ954" s="843"/>
      <c r="AK954" s="843"/>
      <c r="AL954" s="843"/>
    </row>
    <row r="955" spans="1:38" ht="15.75" customHeight="1">
      <c r="A955" s="843"/>
      <c r="B955" s="844"/>
      <c r="C955" s="845"/>
      <c r="D955" s="843"/>
      <c r="E955" s="843"/>
      <c r="F955" s="843"/>
      <c r="G955" s="843"/>
      <c r="H955" s="846"/>
      <c r="I955" s="846"/>
      <c r="J955" s="846"/>
      <c r="K955" s="847"/>
      <c r="L955" s="848"/>
      <c r="M955" s="843"/>
      <c r="N955" s="843"/>
      <c r="O955" s="843"/>
      <c r="P955" s="843"/>
      <c r="Q955" s="843"/>
      <c r="R955" s="843"/>
      <c r="S955" s="843"/>
      <c r="T955" s="843"/>
      <c r="U955" s="843"/>
      <c r="V955" s="843"/>
      <c r="W955" s="843"/>
      <c r="X955" s="843"/>
      <c r="Y955" s="843"/>
      <c r="Z955" s="1060"/>
      <c r="AA955" s="1060"/>
      <c r="AB955" s="843"/>
      <c r="AC955" s="843"/>
      <c r="AD955" s="843"/>
      <c r="AE955" s="843"/>
      <c r="AF955" s="843"/>
      <c r="AG955" s="843"/>
      <c r="AH955" s="843"/>
      <c r="AI955" s="843"/>
      <c r="AJ955" s="843"/>
      <c r="AK955" s="843"/>
      <c r="AL955" s="843"/>
    </row>
    <row r="956" spans="1:38" ht="15.75" customHeight="1">
      <c r="A956" s="843"/>
      <c r="B956" s="844"/>
      <c r="C956" s="845"/>
      <c r="D956" s="843"/>
      <c r="E956" s="843"/>
      <c r="F956" s="843"/>
      <c r="G956" s="843"/>
      <c r="H956" s="846"/>
      <c r="I956" s="846"/>
      <c r="J956" s="846"/>
      <c r="K956" s="847"/>
      <c r="L956" s="848"/>
      <c r="M956" s="843"/>
      <c r="N956" s="843"/>
      <c r="O956" s="843"/>
      <c r="P956" s="843"/>
      <c r="Q956" s="843"/>
      <c r="R956" s="843"/>
      <c r="S956" s="843"/>
      <c r="T956" s="843"/>
      <c r="U956" s="843"/>
      <c r="V956" s="843"/>
      <c r="W956" s="843"/>
      <c r="X956" s="843"/>
      <c r="Y956" s="843"/>
      <c r="Z956" s="1060"/>
      <c r="AA956" s="1060"/>
      <c r="AB956" s="843"/>
      <c r="AC956" s="843"/>
      <c r="AD956" s="843"/>
      <c r="AE956" s="843"/>
      <c r="AF956" s="843"/>
      <c r="AG956" s="843"/>
      <c r="AH956" s="843"/>
      <c r="AI956" s="843"/>
      <c r="AJ956" s="843"/>
      <c r="AK956" s="843"/>
      <c r="AL956" s="843"/>
    </row>
    <row r="957" spans="1:38" ht="15.75" customHeight="1">
      <c r="A957" s="843"/>
      <c r="B957" s="844"/>
      <c r="C957" s="845"/>
      <c r="D957" s="843"/>
      <c r="E957" s="843"/>
      <c r="F957" s="843"/>
      <c r="G957" s="843"/>
      <c r="H957" s="846"/>
      <c r="I957" s="846"/>
      <c r="J957" s="846"/>
      <c r="K957" s="847"/>
      <c r="L957" s="848"/>
      <c r="M957" s="843"/>
      <c r="N957" s="843"/>
      <c r="O957" s="843"/>
      <c r="P957" s="843"/>
      <c r="Q957" s="843"/>
      <c r="R957" s="843"/>
      <c r="S957" s="843"/>
      <c r="T957" s="843"/>
      <c r="U957" s="843"/>
      <c r="V957" s="843"/>
      <c r="W957" s="843"/>
      <c r="X957" s="843"/>
      <c r="Y957" s="843"/>
      <c r="Z957" s="1060"/>
      <c r="AA957" s="1060"/>
      <c r="AB957" s="843"/>
      <c r="AC957" s="843"/>
      <c r="AD957" s="843"/>
      <c r="AE957" s="843"/>
      <c r="AF957" s="843"/>
      <c r="AG957" s="843"/>
      <c r="AH957" s="843"/>
      <c r="AI957" s="843"/>
      <c r="AJ957" s="843"/>
      <c r="AK957" s="843"/>
      <c r="AL957" s="843"/>
    </row>
    <row r="958" spans="1:38" ht="15.75" customHeight="1">
      <c r="A958" s="843"/>
      <c r="B958" s="844"/>
      <c r="C958" s="845"/>
      <c r="D958" s="843"/>
      <c r="E958" s="843"/>
      <c r="F958" s="843"/>
      <c r="G958" s="843"/>
      <c r="H958" s="846"/>
      <c r="I958" s="846"/>
      <c r="J958" s="846"/>
      <c r="K958" s="847"/>
      <c r="L958" s="848"/>
      <c r="M958" s="843"/>
      <c r="N958" s="843"/>
      <c r="O958" s="843"/>
      <c r="P958" s="843"/>
      <c r="Q958" s="843"/>
      <c r="R958" s="843"/>
      <c r="S958" s="843"/>
      <c r="T958" s="843"/>
      <c r="U958" s="843"/>
      <c r="V958" s="843"/>
      <c r="W958" s="843"/>
      <c r="X958" s="843"/>
      <c r="Y958" s="843"/>
      <c r="Z958" s="1060"/>
      <c r="AA958" s="1060"/>
      <c r="AB958" s="843"/>
      <c r="AC958" s="843"/>
      <c r="AD958" s="843"/>
      <c r="AE958" s="843"/>
      <c r="AF958" s="843"/>
      <c r="AG958" s="843"/>
      <c r="AH958" s="843"/>
      <c r="AI958" s="843"/>
      <c r="AJ958" s="843"/>
      <c r="AK958" s="843"/>
      <c r="AL958" s="843"/>
    </row>
    <row r="959" spans="1:38" ht="15.75" customHeight="1">
      <c r="A959" s="843"/>
      <c r="B959" s="844"/>
      <c r="C959" s="845"/>
      <c r="D959" s="843"/>
      <c r="E959" s="843"/>
      <c r="F959" s="843"/>
      <c r="G959" s="843"/>
      <c r="H959" s="846"/>
      <c r="I959" s="846"/>
      <c r="J959" s="846"/>
      <c r="K959" s="847"/>
      <c r="L959" s="848"/>
      <c r="M959" s="843"/>
      <c r="N959" s="843"/>
      <c r="O959" s="843"/>
      <c r="P959" s="843"/>
      <c r="Q959" s="843"/>
      <c r="R959" s="843"/>
      <c r="S959" s="843"/>
      <c r="T959" s="843"/>
      <c r="U959" s="843"/>
      <c r="V959" s="843"/>
      <c r="W959" s="843"/>
      <c r="X959" s="843"/>
      <c r="Y959" s="843"/>
      <c r="Z959" s="1060"/>
      <c r="AA959" s="1060"/>
      <c r="AB959" s="843"/>
      <c r="AC959" s="843"/>
      <c r="AD959" s="843"/>
      <c r="AE959" s="843"/>
      <c r="AF959" s="843"/>
      <c r="AG959" s="843"/>
      <c r="AH959" s="843"/>
      <c r="AI959" s="843"/>
      <c r="AJ959" s="843"/>
      <c r="AK959" s="843"/>
      <c r="AL959" s="843"/>
    </row>
    <row r="960" spans="1:38" ht="15.75" customHeight="1">
      <c r="A960" s="843"/>
      <c r="B960" s="844"/>
      <c r="C960" s="845"/>
      <c r="D960" s="843"/>
      <c r="E960" s="843"/>
      <c r="F960" s="843"/>
      <c r="G960" s="843"/>
      <c r="H960" s="846"/>
      <c r="I960" s="846"/>
      <c r="J960" s="846"/>
      <c r="K960" s="847"/>
      <c r="L960" s="848"/>
      <c r="M960" s="843"/>
      <c r="N960" s="843"/>
      <c r="O960" s="843"/>
      <c r="P960" s="843"/>
      <c r="Q960" s="843"/>
      <c r="R960" s="843"/>
      <c r="S960" s="843"/>
      <c r="T960" s="843"/>
      <c r="U960" s="843"/>
      <c r="V960" s="843"/>
      <c r="W960" s="843"/>
      <c r="X960" s="843"/>
      <c r="Y960" s="843"/>
      <c r="Z960" s="1060"/>
      <c r="AA960" s="1060"/>
      <c r="AB960" s="843"/>
      <c r="AC960" s="843"/>
      <c r="AD960" s="843"/>
      <c r="AE960" s="843"/>
      <c r="AF960" s="843"/>
      <c r="AG960" s="843"/>
      <c r="AH960" s="843"/>
      <c r="AI960" s="843"/>
      <c r="AJ960" s="843"/>
      <c r="AK960" s="843"/>
      <c r="AL960" s="843"/>
    </row>
    <row r="961" spans="1:38" ht="15.75" customHeight="1">
      <c r="A961" s="843"/>
      <c r="B961" s="844"/>
      <c r="C961" s="845"/>
      <c r="D961" s="843"/>
      <c r="E961" s="843"/>
      <c r="F961" s="843"/>
      <c r="G961" s="843"/>
      <c r="H961" s="846"/>
      <c r="I961" s="846"/>
      <c r="J961" s="846"/>
      <c r="K961" s="847"/>
      <c r="L961" s="848"/>
      <c r="M961" s="843"/>
      <c r="N961" s="843"/>
      <c r="O961" s="843"/>
      <c r="P961" s="843"/>
      <c r="Q961" s="843"/>
      <c r="R961" s="843"/>
      <c r="S961" s="843"/>
      <c r="T961" s="843"/>
      <c r="U961" s="843"/>
      <c r="V961" s="843"/>
      <c r="W961" s="843"/>
      <c r="X961" s="843"/>
      <c r="Y961" s="843"/>
      <c r="Z961" s="1060"/>
      <c r="AA961" s="1060"/>
      <c r="AB961" s="843"/>
      <c r="AC961" s="843"/>
      <c r="AD961" s="843"/>
      <c r="AE961" s="843"/>
      <c r="AF961" s="843"/>
      <c r="AG961" s="843"/>
      <c r="AH961" s="843"/>
      <c r="AI961" s="843"/>
      <c r="AJ961" s="843"/>
      <c r="AK961" s="843"/>
      <c r="AL961" s="843"/>
    </row>
    <row r="962" spans="1:38" ht="15.75" customHeight="1">
      <c r="A962" s="843"/>
      <c r="B962" s="844"/>
      <c r="C962" s="845"/>
      <c r="D962" s="843"/>
      <c r="E962" s="843"/>
      <c r="F962" s="843"/>
      <c r="G962" s="843"/>
      <c r="H962" s="846"/>
      <c r="I962" s="846"/>
      <c r="J962" s="846"/>
      <c r="K962" s="847"/>
      <c r="L962" s="848"/>
      <c r="M962" s="843"/>
      <c r="N962" s="843"/>
      <c r="O962" s="843"/>
      <c r="P962" s="843"/>
      <c r="Q962" s="843"/>
      <c r="R962" s="843"/>
      <c r="S962" s="843"/>
      <c r="T962" s="843"/>
      <c r="U962" s="843"/>
      <c r="V962" s="843"/>
      <c r="W962" s="843"/>
      <c r="X962" s="843"/>
      <c r="Y962" s="843"/>
      <c r="Z962" s="1060"/>
      <c r="AA962" s="1060"/>
      <c r="AB962" s="843"/>
      <c r="AC962" s="843"/>
      <c r="AD962" s="843"/>
      <c r="AE962" s="843"/>
      <c r="AF962" s="843"/>
      <c r="AG962" s="843"/>
      <c r="AH962" s="843"/>
      <c r="AI962" s="843"/>
      <c r="AJ962" s="843"/>
      <c r="AK962" s="843"/>
      <c r="AL962" s="843"/>
    </row>
    <row r="963" spans="1:38" ht="15.75" customHeight="1">
      <c r="A963" s="843"/>
      <c r="B963" s="844"/>
      <c r="C963" s="845"/>
      <c r="D963" s="843"/>
      <c r="E963" s="843"/>
      <c r="F963" s="843"/>
      <c r="G963" s="843"/>
      <c r="H963" s="846"/>
      <c r="I963" s="846"/>
      <c r="J963" s="846"/>
      <c r="K963" s="847"/>
      <c r="L963" s="848"/>
      <c r="M963" s="843"/>
      <c r="N963" s="843"/>
      <c r="O963" s="843"/>
      <c r="P963" s="843"/>
      <c r="Q963" s="843"/>
      <c r="R963" s="843"/>
      <c r="S963" s="843"/>
      <c r="T963" s="843"/>
      <c r="U963" s="843"/>
      <c r="V963" s="843"/>
      <c r="W963" s="843"/>
      <c r="X963" s="843"/>
      <c r="Y963" s="843"/>
      <c r="Z963" s="1060"/>
      <c r="AA963" s="1060"/>
      <c r="AB963" s="843"/>
      <c r="AC963" s="843"/>
      <c r="AD963" s="843"/>
      <c r="AE963" s="843"/>
      <c r="AF963" s="843"/>
      <c r="AG963" s="843"/>
      <c r="AH963" s="843"/>
      <c r="AI963" s="843"/>
      <c r="AJ963" s="843"/>
      <c r="AK963" s="843"/>
      <c r="AL963" s="843"/>
    </row>
    <row r="964" spans="1:38" ht="15.75" customHeight="1">
      <c r="A964" s="843"/>
      <c r="B964" s="844"/>
      <c r="C964" s="845"/>
      <c r="D964" s="843"/>
      <c r="E964" s="843"/>
      <c r="F964" s="843"/>
      <c r="G964" s="843"/>
      <c r="H964" s="846"/>
      <c r="I964" s="846"/>
      <c r="J964" s="846"/>
      <c r="K964" s="847"/>
      <c r="L964" s="848"/>
      <c r="M964" s="843"/>
      <c r="N964" s="843"/>
      <c r="O964" s="843"/>
      <c r="P964" s="843"/>
      <c r="Q964" s="843"/>
      <c r="R964" s="843"/>
      <c r="S964" s="843"/>
      <c r="T964" s="843"/>
      <c r="U964" s="843"/>
      <c r="V964" s="843"/>
      <c r="W964" s="843"/>
      <c r="X964" s="843"/>
      <c r="Y964" s="843"/>
      <c r="Z964" s="1060"/>
      <c r="AA964" s="1060"/>
      <c r="AB964" s="843"/>
      <c r="AC964" s="843"/>
      <c r="AD964" s="843"/>
      <c r="AE964" s="843"/>
      <c r="AF964" s="843"/>
      <c r="AG964" s="843"/>
      <c r="AH964" s="843"/>
      <c r="AI964" s="843"/>
      <c r="AJ964" s="843"/>
      <c r="AK964" s="843"/>
      <c r="AL964" s="843"/>
    </row>
    <row r="965" spans="1:38" ht="15.75" customHeight="1">
      <c r="A965" s="843"/>
      <c r="B965" s="844"/>
      <c r="C965" s="845"/>
      <c r="D965" s="843"/>
      <c r="E965" s="843"/>
      <c r="F965" s="843"/>
      <c r="G965" s="843"/>
      <c r="H965" s="846"/>
      <c r="I965" s="846"/>
      <c r="J965" s="846"/>
      <c r="K965" s="847"/>
      <c r="L965" s="848"/>
      <c r="M965" s="843"/>
      <c r="N965" s="843"/>
      <c r="O965" s="843"/>
      <c r="P965" s="843"/>
      <c r="Q965" s="843"/>
      <c r="R965" s="843"/>
      <c r="S965" s="843"/>
      <c r="T965" s="843"/>
      <c r="U965" s="843"/>
      <c r="V965" s="843"/>
      <c r="W965" s="843"/>
      <c r="X965" s="843"/>
      <c r="Y965" s="843"/>
      <c r="Z965" s="1060"/>
      <c r="AA965" s="1060"/>
      <c r="AB965" s="843"/>
      <c r="AC965" s="843"/>
      <c r="AD965" s="843"/>
      <c r="AE965" s="843"/>
      <c r="AF965" s="843"/>
      <c r="AG965" s="843"/>
      <c r="AH965" s="843"/>
      <c r="AI965" s="843"/>
      <c r="AJ965" s="843"/>
      <c r="AK965" s="843"/>
      <c r="AL965" s="843"/>
    </row>
    <row r="966" spans="1:38" ht="15.75" customHeight="1">
      <c r="A966" s="843"/>
      <c r="B966" s="844"/>
      <c r="C966" s="845"/>
      <c r="D966" s="843"/>
      <c r="E966" s="843"/>
      <c r="F966" s="843"/>
      <c r="G966" s="843"/>
      <c r="H966" s="846"/>
      <c r="I966" s="846"/>
      <c r="J966" s="846"/>
      <c r="K966" s="847"/>
      <c r="L966" s="848"/>
      <c r="M966" s="843"/>
      <c r="N966" s="843"/>
      <c r="O966" s="843"/>
      <c r="P966" s="843"/>
      <c r="Q966" s="843"/>
      <c r="R966" s="843"/>
      <c r="S966" s="843"/>
      <c r="T966" s="843"/>
      <c r="U966" s="843"/>
      <c r="V966" s="843"/>
      <c r="W966" s="843"/>
      <c r="X966" s="843"/>
      <c r="Y966" s="843"/>
      <c r="Z966" s="1060"/>
      <c r="AA966" s="1060"/>
      <c r="AB966" s="843"/>
      <c r="AC966" s="843"/>
      <c r="AD966" s="843"/>
      <c r="AE966" s="843"/>
      <c r="AF966" s="843"/>
      <c r="AG966" s="843"/>
      <c r="AH966" s="843"/>
      <c r="AI966" s="843"/>
      <c r="AJ966" s="843"/>
      <c r="AK966" s="843"/>
      <c r="AL966" s="843"/>
    </row>
    <row r="967" spans="1:38" ht="15.75" customHeight="1">
      <c r="A967" s="843"/>
      <c r="B967" s="844"/>
      <c r="C967" s="845"/>
      <c r="D967" s="843"/>
      <c r="E967" s="843"/>
      <c r="F967" s="843"/>
      <c r="G967" s="843"/>
      <c r="H967" s="846"/>
      <c r="I967" s="846"/>
      <c r="J967" s="846"/>
      <c r="K967" s="847"/>
      <c r="L967" s="848"/>
      <c r="M967" s="843"/>
      <c r="N967" s="843"/>
      <c r="O967" s="843"/>
      <c r="P967" s="843"/>
      <c r="Q967" s="843"/>
      <c r="R967" s="843"/>
      <c r="S967" s="843"/>
      <c r="T967" s="843"/>
      <c r="U967" s="843"/>
      <c r="V967" s="843"/>
      <c r="W967" s="843"/>
      <c r="X967" s="843"/>
      <c r="Y967" s="843"/>
      <c r="Z967" s="1060"/>
      <c r="AA967" s="1060"/>
      <c r="AB967" s="843"/>
      <c r="AC967" s="843"/>
      <c r="AD967" s="843"/>
      <c r="AE967" s="843"/>
      <c r="AF967" s="843"/>
      <c r="AG967" s="843"/>
      <c r="AH967" s="843"/>
      <c r="AI967" s="843"/>
      <c r="AJ967" s="843"/>
      <c r="AK967" s="843"/>
      <c r="AL967" s="843"/>
    </row>
    <row r="968" spans="1:38" ht="15.75" customHeight="1">
      <c r="A968" s="843"/>
      <c r="B968" s="844"/>
      <c r="C968" s="845"/>
      <c r="D968" s="843"/>
      <c r="E968" s="843"/>
      <c r="F968" s="843"/>
      <c r="G968" s="843"/>
      <c r="H968" s="846"/>
      <c r="I968" s="846"/>
      <c r="J968" s="846"/>
      <c r="K968" s="847"/>
      <c r="L968" s="848"/>
      <c r="M968" s="843"/>
      <c r="N968" s="843"/>
      <c r="O968" s="843"/>
      <c r="P968" s="843"/>
      <c r="Q968" s="843"/>
      <c r="R968" s="843"/>
      <c r="S968" s="843"/>
      <c r="T968" s="843"/>
      <c r="U968" s="843"/>
      <c r="V968" s="843"/>
      <c r="W968" s="843"/>
      <c r="X968" s="843"/>
      <c r="Y968" s="843"/>
      <c r="Z968" s="1060"/>
      <c r="AA968" s="1060"/>
      <c r="AB968" s="843"/>
      <c r="AC968" s="843"/>
      <c r="AD968" s="843"/>
      <c r="AE968" s="843"/>
      <c r="AF968" s="843"/>
      <c r="AG968" s="843"/>
      <c r="AH968" s="843"/>
      <c r="AI968" s="843"/>
      <c r="AJ968" s="843"/>
      <c r="AK968" s="843"/>
      <c r="AL968" s="843"/>
    </row>
    <row r="969" spans="1:38" ht="15.75" customHeight="1">
      <c r="A969" s="843"/>
      <c r="B969" s="844"/>
      <c r="C969" s="845"/>
      <c r="D969" s="843"/>
      <c r="E969" s="843"/>
      <c r="F969" s="843"/>
      <c r="G969" s="843"/>
      <c r="H969" s="846"/>
      <c r="I969" s="846"/>
      <c r="J969" s="846"/>
      <c r="K969" s="847"/>
      <c r="L969" s="848"/>
      <c r="M969" s="843"/>
      <c r="N969" s="843"/>
      <c r="O969" s="843"/>
      <c r="P969" s="843"/>
      <c r="Q969" s="843"/>
      <c r="R969" s="843"/>
      <c r="S969" s="843"/>
      <c r="T969" s="843"/>
      <c r="U969" s="843"/>
      <c r="V969" s="843"/>
      <c r="W969" s="843"/>
      <c r="X969" s="843"/>
      <c r="Y969" s="843"/>
      <c r="Z969" s="1060"/>
      <c r="AA969" s="1060"/>
      <c r="AB969" s="843"/>
      <c r="AC969" s="843"/>
      <c r="AD969" s="843"/>
      <c r="AE969" s="843"/>
      <c r="AF969" s="843"/>
      <c r="AG969" s="843"/>
      <c r="AH969" s="843"/>
      <c r="AI969" s="843"/>
      <c r="AJ969" s="843"/>
      <c r="AK969" s="843"/>
      <c r="AL969" s="843"/>
    </row>
    <row r="970" spans="1:38" ht="15.75" customHeight="1">
      <c r="A970" s="843"/>
      <c r="B970" s="844"/>
      <c r="C970" s="845"/>
      <c r="D970" s="843"/>
      <c r="E970" s="843"/>
      <c r="F970" s="843"/>
      <c r="G970" s="843"/>
      <c r="H970" s="846"/>
      <c r="I970" s="846"/>
      <c r="J970" s="846"/>
      <c r="K970" s="847"/>
      <c r="L970" s="848"/>
      <c r="M970" s="843"/>
      <c r="N970" s="843"/>
      <c r="O970" s="843"/>
      <c r="P970" s="843"/>
      <c r="Q970" s="843"/>
      <c r="R970" s="843"/>
      <c r="S970" s="843"/>
      <c r="T970" s="843"/>
      <c r="U970" s="843"/>
      <c r="V970" s="843"/>
      <c r="W970" s="843"/>
      <c r="X970" s="843"/>
      <c r="Y970" s="843"/>
      <c r="Z970" s="1060"/>
      <c r="AA970" s="1060"/>
      <c r="AB970" s="843"/>
      <c r="AC970" s="843"/>
      <c r="AD970" s="843"/>
      <c r="AE970" s="843"/>
      <c r="AF970" s="843"/>
      <c r="AG970" s="843"/>
      <c r="AH970" s="843"/>
      <c r="AI970" s="843"/>
      <c r="AJ970" s="843"/>
      <c r="AK970" s="843"/>
      <c r="AL970" s="843"/>
    </row>
    <row r="971" spans="1:38" ht="15.75" customHeight="1">
      <c r="A971" s="843"/>
      <c r="B971" s="844"/>
      <c r="C971" s="845"/>
      <c r="D971" s="843"/>
      <c r="E971" s="843"/>
      <c r="F971" s="843"/>
      <c r="G971" s="843"/>
      <c r="H971" s="846"/>
      <c r="I971" s="846"/>
      <c r="J971" s="846"/>
      <c r="K971" s="847"/>
      <c r="L971" s="848"/>
      <c r="M971" s="843"/>
      <c r="N971" s="843"/>
      <c r="O971" s="843"/>
      <c r="P971" s="843"/>
      <c r="Q971" s="843"/>
      <c r="R971" s="843"/>
      <c r="S971" s="843"/>
      <c r="T971" s="843"/>
      <c r="U971" s="843"/>
      <c r="V971" s="843"/>
      <c r="W971" s="843"/>
      <c r="X971" s="843"/>
      <c r="Y971" s="843"/>
      <c r="Z971" s="1060"/>
      <c r="AA971" s="1060"/>
      <c r="AB971" s="843"/>
      <c r="AC971" s="843"/>
      <c r="AD971" s="843"/>
      <c r="AE971" s="843"/>
      <c r="AF971" s="843"/>
      <c r="AG971" s="843"/>
      <c r="AH971" s="843"/>
      <c r="AI971" s="843"/>
      <c r="AJ971" s="843"/>
      <c r="AK971" s="843"/>
      <c r="AL971" s="843"/>
    </row>
    <row r="972" spans="1:38" ht="15.75" customHeight="1">
      <c r="A972" s="843"/>
      <c r="B972" s="844"/>
      <c r="C972" s="845"/>
      <c r="D972" s="843"/>
      <c r="E972" s="843"/>
      <c r="F972" s="843"/>
      <c r="G972" s="843"/>
      <c r="H972" s="846"/>
      <c r="I972" s="846"/>
      <c r="J972" s="846"/>
      <c r="K972" s="847"/>
      <c r="L972" s="848"/>
      <c r="M972" s="843"/>
      <c r="N972" s="843"/>
      <c r="O972" s="843"/>
      <c r="P972" s="843"/>
      <c r="Q972" s="843"/>
      <c r="R972" s="843"/>
      <c r="S972" s="843"/>
      <c r="T972" s="843"/>
      <c r="U972" s="843"/>
      <c r="V972" s="843"/>
      <c r="W972" s="843"/>
      <c r="X972" s="843"/>
      <c r="Y972" s="843"/>
      <c r="Z972" s="1060"/>
      <c r="AA972" s="1060"/>
      <c r="AB972" s="843"/>
      <c r="AC972" s="843"/>
      <c r="AD972" s="843"/>
      <c r="AE972" s="843"/>
      <c r="AF972" s="843"/>
      <c r="AG972" s="843"/>
      <c r="AH972" s="843"/>
      <c r="AI972" s="843"/>
      <c r="AJ972" s="843"/>
      <c r="AK972" s="843"/>
      <c r="AL972" s="843"/>
    </row>
    <row r="973" spans="1:38" ht="15.75" customHeight="1">
      <c r="A973" s="843"/>
      <c r="B973" s="844"/>
      <c r="C973" s="845"/>
      <c r="D973" s="843"/>
      <c r="E973" s="843"/>
      <c r="F973" s="843"/>
      <c r="G973" s="843"/>
      <c r="H973" s="846"/>
      <c r="I973" s="846"/>
      <c r="J973" s="846"/>
      <c r="K973" s="847"/>
      <c r="L973" s="848"/>
      <c r="M973" s="843"/>
      <c r="N973" s="843"/>
      <c r="O973" s="843"/>
      <c r="P973" s="843"/>
      <c r="Q973" s="843"/>
      <c r="R973" s="843"/>
      <c r="S973" s="843"/>
      <c r="T973" s="843"/>
      <c r="U973" s="843"/>
      <c r="V973" s="843"/>
      <c r="W973" s="843"/>
      <c r="X973" s="843"/>
      <c r="Y973" s="843"/>
      <c r="Z973" s="1060"/>
      <c r="AA973" s="1060"/>
      <c r="AB973" s="843"/>
      <c r="AC973" s="843"/>
      <c r="AD973" s="843"/>
      <c r="AE973" s="843"/>
      <c r="AF973" s="843"/>
      <c r="AG973" s="843"/>
      <c r="AH973" s="843"/>
      <c r="AI973" s="843"/>
      <c r="AJ973" s="843"/>
      <c r="AK973" s="843"/>
      <c r="AL973" s="843"/>
    </row>
    <row r="974" spans="1:38" ht="15.75" customHeight="1">
      <c r="A974" s="843"/>
      <c r="B974" s="844"/>
      <c r="C974" s="845"/>
      <c r="D974" s="843"/>
      <c r="E974" s="843"/>
      <c r="F974" s="843"/>
      <c r="G974" s="843"/>
      <c r="H974" s="846"/>
      <c r="I974" s="846"/>
      <c r="J974" s="846"/>
      <c r="K974" s="847"/>
      <c r="L974" s="848"/>
      <c r="M974" s="843"/>
      <c r="N974" s="843"/>
      <c r="O974" s="843"/>
      <c r="P974" s="843"/>
      <c r="Q974" s="843"/>
      <c r="R974" s="843"/>
      <c r="S974" s="843"/>
      <c r="T974" s="843"/>
      <c r="U974" s="843"/>
      <c r="V974" s="843"/>
      <c r="W974" s="843"/>
      <c r="X974" s="843"/>
      <c r="Y974" s="843"/>
      <c r="Z974" s="1060"/>
      <c r="AA974" s="1060"/>
      <c r="AB974" s="843"/>
      <c r="AC974" s="843"/>
      <c r="AD974" s="843"/>
      <c r="AE974" s="843"/>
      <c r="AF974" s="843"/>
      <c r="AG974" s="843"/>
      <c r="AH974" s="843"/>
      <c r="AI974" s="843"/>
      <c r="AJ974" s="843"/>
      <c r="AK974" s="843"/>
      <c r="AL974" s="843"/>
    </row>
    <row r="975" spans="1:38" ht="15.75" customHeight="1">
      <c r="A975" s="843"/>
      <c r="B975" s="844"/>
      <c r="C975" s="845"/>
      <c r="D975" s="843"/>
      <c r="E975" s="843"/>
      <c r="F975" s="843"/>
      <c r="G975" s="843"/>
      <c r="H975" s="846"/>
      <c r="I975" s="846"/>
      <c r="J975" s="846"/>
      <c r="K975" s="847"/>
      <c r="L975" s="848"/>
      <c r="M975" s="843"/>
      <c r="N975" s="843"/>
      <c r="O975" s="843"/>
      <c r="P975" s="843"/>
      <c r="Q975" s="843"/>
      <c r="R975" s="843"/>
      <c r="S975" s="843"/>
      <c r="T975" s="843"/>
      <c r="U975" s="843"/>
      <c r="V975" s="843"/>
      <c r="W975" s="843"/>
      <c r="X975" s="843"/>
      <c r="Y975" s="843"/>
      <c r="Z975" s="1060"/>
      <c r="AA975" s="1060"/>
      <c r="AB975" s="843"/>
      <c r="AC975" s="843"/>
      <c r="AD975" s="843"/>
      <c r="AE975" s="843"/>
      <c r="AF975" s="843"/>
      <c r="AG975" s="843"/>
      <c r="AH975" s="843"/>
      <c r="AI975" s="843"/>
      <c r="AJ975" s="843"/>
      <c r="AK975" s="843"/>
      <c r="AL975" s="843"/>
    </row>
    <row r="976" spans="1:38" ht="15.75" customHeight="1">
      <c r="A976" s="843"/>
      <c r="B976" s="844"/>
      <c r="C976" s="845"/>
      <c r="D976" s="843"/>
      <c r="E976" s="843"/>
      <c r="F976" s="843"/>
      <c r="G976" s="843"/>
      <c r="H976" s="846"/>
      <c r="I976" s="846"/>
      <c r="J976" s="846"/>
      <c r="K976" s="847"/>
      <c r="L976" s="848"/>
      <c r="M976" s="843"/>
      <c r="N976" s="843"/>
      <c r="O976" s="843"/>
      <c r="P976" s="843"/>
      <c r="Q976" s="843"/>
      <c r="R976" s="843"/>
      <c r="S976" s="843"/>
      <c r="T976" s="843"/>
      <c r="U976" s="843"/>
      <c r="V976" s="843"/>
      <c r="W976" s="843"/>
      <c r="X976" s="843"/>
      <c r="Y976" s="843"/>
      <c r="Z976" s="1060"/>
      <c r="AA976" s="1060"/>
      <c r="AB976" s="843"/>
      <c r="AC976" s="843"/>
      <c r="AD976" s="843"/>
      <c r="AE976" s="843"/>
      <c r="AF976" s="843"/>
      <c r="AG976" s="843"/>
      <c r="AH976" s="843"/>
      <c r="AI976" s="843"/>
      <c r="AJ976" s="843"/>
      <c r="AK976" s="843"/>
      <c r="AL976" s="843"/>
    </row>
    <row r="977" spans="1:38" ht="15.75" customHeight="1">
      <c r="A977" s="843"/>
      <c r="B977" s="844"/>
      <c r="C977" s="845"/>
      <c r="D977" s="843"/>
      <c r="E977" s="843"/>
      <c r="F977" s="843"/>
      <c r="G977" s="843"/>
      <c r="H977" s="846"/>
      <c r="I977" s="846"/>
      <c r="J977" s="846"/>
      <c r="K977" s="847"/>
      <c r="L977" s="848"/>
      <c r="M977" s="843"/>
      <c r="N977" s="843"/>
      <c r="O977" s="843"/>
      <c r="P977" s="843"/>
      <c r="Q977" s="843"/>
      <c r="R977" s="843"/>
      <c r="S977" s="843"/>
      <c r="T977" s="843"/>
      <c r="U977" s="843"/>
      <c r="V977" s="843"/>
      <c r="W977" s="843"/>
      <c r="X977" s="843"/>
      <c r="Y977" s="843"/>
      <c r="Z977" s="1060"/>
      <c r="AA977" s="1060"/>
      <c r="AB977" s="843"/>
      <c r="AC977" s="843"/>
      <c r="AD977" s="843"/>
      <c r="AE977" s="843"/>
      <c r="AF977" s="843"/>
      <c r="AG977" s="843"/>
      <c r="AH977" s="843"/>
      <c r="AI977" s="843"/>
      <c r="AJ977" s="843"/>
      <c r="AK977" s="843"/>
      <c r="AL977" s="843"/>
    </row>
    <row r="978" spans="1:38" ht="15.75" customHeight="1">
      <c r="A978" s="843"/>
      <c r="B978" s="844"/>
      <c r="C978" s="845"/>
      <c r="D978" s="843"/>
      <c r="E978" s="843"/>
      <c r="F978" s="843"/>
      <c r="G978" s="843"/>
      <c r="H978" s="846"/>
      <c r="I978" s="846"/>
      <c r="J978" s="846"/>
      <c r="K978" s="847"/>
      <c r="L978" s="848"/>
      <c r="M978" s="843"/>
      <c r="N978" s="843"/>
      <c r="O978" s="843"/>
      <c r="P978" s="843"/>
      <c r="Q978" s="843"/>
      <c r="R978" s="843"/>
      <c r="S978" s="843"/>
      <c r="T978" s="843"/>
      <c r="U978" s="843"/>
      <c r="V978" s="843"/>
      <c r="W978" s="843"/>
      <c r="X978" s="843"/>
      <c r="Y978" s="843"/>
      <c r="Z978" s="1060"/>
      <c r="AA978" s="1060"/>
      <c r="AB978" s="843"/>
      <c r="AC978" s="843"/>
      <c r="AD978" s="843"/>
      <c r="AE978" s="843"/>
      <c r="AF978" s="843"/>
      <c r="AG978" s="843"/>
      <c r="AH978" s="843"/>
      <c r="AI978" s="843"/>
      <c r="AJ978" s="843"/>
      <c r="AK978" s="843"/>
      <c r="AL978" s="843"/>
    </row>
    <row r="979" spans="1:38" ht="15.75" customHeight="1">
      <c r="A979" s="843"/>
      <c r="B979" s="844"/>
      <c r="C979" s="845"/>
      <c r="D979" s="843"/>
      <c r="E979" s="843"/>
      <c r="F979" s="843"/>
      <c r="G979" s="843"/>
      <c r="H979" s="846"/>
      <c r="I979" s="846"/>
      <c r="J979" s="846"/>
      <c r="K979" s="847"/>
      <c r="L979" s="848"/>
      <c r="M979" s="843"/>
      <c r="N979" s="843"/>
      <c r="O979" s="843"/>
      <c r="P979" s="843"/>
      <c r="Q979" s="843"/>
      <c r="R979" s="843"/>
      <c r="S979" s="843"/>
      <c r="T979" s="843"/>
      <c r="U979" s="843"/>
      <c r="V979" s="843"/>
      <c r="W979" s="843"/>
      <c r="X979" s="843"/>
      <c r="Y979" s="843"/>
      <c r="Z979" s="1060"/>
      <c r="AA979" s="1060"/>
      <c r="AB979" s="843"/>
      <c r="AC979" s="843"/>
      <c r="AD979" s="843"/>
      <c r="AE979" s="843"/>
      <c r="AF979" s="843"/>
      <c r="AG979" s="843"/>
      <c r="AH979" s="843"/>
      <c r="AI979" s="843"/>
      <c r="AJ979" s="843"/>
      <c r="AK979" s="843"/>
      <c r="AL979" s="843"/>
    </row>
    <row r="980" spans="1:38" ht="15.75" customHeight="1">
      <c r="A980" s="843"/>
      <c r="B980" s="844"/>
      <c r="C980" s="845"/>
      <c r="D980" s="843"/>
      <c r="E980" s="843"/>
      <c r="F980" s="843"/>
      <c r="G980" s="843"/>
      <c r="H980" s="846"/>
      <c r="I980" s="846"/>
      <c r="J980" s="846"/>
      <c r="K980" s="847"/>
      <c r="L980" s="848"/>
      <c r="M980" s="843"/>
      <c r="N980" s="843"/>
      <c r="O980" s="843"/>
      <c r="P980" s="843"/>
      <c r="Q980" s="843"/>
      <c r="R980" s="843"/>
      <c r="S980" s="843"/>
      <c r="T980" s="843"/>
      <c r="U980" s="843"/>
      <c r="V980" s="843"/>
      <c r="W980" s="843"/>
      <c r="X980" s="843"/>
      <c r="Y980" s="843"/>
      <c r="Z980" s="1060"/>
      <c r="AA980" s="1060"/>
      <c r="AB980" s="843"/>
      <c r="AC980" s="843"/>
      <c r="AD980" s="843"/>
      <c r="AE980" s="843"/>
      <c r="AF980" s="843"/>
      <c r="AG980" s="843"/>
      <c r="AH980" s="843"/>
      <c r="AI980" s="843"/>
      <c r="AJ980" s="843"/>
      <c r="AK980" s="843"/>
      <c r="AL980" s="843"/>
    </row>
    <row r="981" spans="1:38" ht="15.75" customHeight="1">
      <c r="A981" s="843"/>
      <c r="B981" s="844"/>
      <c r="C981" s="845"/>
      <c r="D981" s="843"/>
      <c r="E981" s="843"/>
      <c r="F981" s="843"/>
      <c r="G981" s="843"/>
      <c r="H981" s="846"/>
      <c r="I981" s="846"/>
      <c r="J981" s="846"/>
      <c r="K981" s="847"/>
      <c r="L981" s="848"/>
      <c r="M981" s="843"/>
      <c r="N981" s="843"/>
      <c r="O981" s="843"/>
      <c r="P981" s="843"/>
      <c r="Q981" s="843"/>
      <c r="R981" s="843"/>
      <c r="S981" s="843"/>
      <c r="T981" s="843"/>
      <c r="U981" s="843"/>
      <c r="V981" s="843"/>
      <c r="W981" s="843"/>
      <c r="X981" s="843"/>
      <c r="Y981" s="843"/>
      <c r="Z981" s="1060"/>
      <c r="AA981" s="1060"/>
      <c r="AB981" s="843"/>
      <c r="AC981" s="843"/>
      <c r="AD981" s="843"/>
      <c r="AE981" s="843"/>
      <c r="AF981" s="843"/>
      <c r="AG981" s="843"/>
      <c r="AH981" s="843"/>
      <c r="AI981" s="843"/>
      <c r="AJ981" s="843"/>
      <c r="AK981" s="843"/>
      <c r="AL981" s="843"/>
    </row>
    <row r="982" spans="1:38" ht="15.75" customHeight="1">
      <c r="A982" s="843"/>
      <c r="B982" s="844"/>
      <c r="C982" s="845"/>
      <c r="D982" s="843"/>
      <c r="E982" s="843"/>
      <c r="F982" s="843"/>
      <c r="G982" s="843"/>
      <c r="H982" s="846"/>
      <c r="I982" s="846"/>
      <c r="J982" s="846"/>
      <c r="K982" s="847"/>
      <c r="L982" s="848"/>
      <c r="M982" s="843"/>
      <c r="N982" s="843"/>
      <c r="O982" s="843"/>
      <c r="P982" s="843"/>
      <c r="Q982" s="843"/>
      <c r="R982" s="843"/>
      <c r="S982" s="843"/>
      <c r="T982" s="843"/>
      <c r="U982" s="843"/>
      <c r="V982" s="843"/>
      <c r="W982" s="843"/>
      <c r="X982" s="843"/>
      <c r="Y982" s="843"/>
      <c r="Z982" s="1060"/>
      <c r="AA982" s="1060"/>
      <c r="AB982" s="843"/>
      <c r="AC982" s="843"/>
      <c r="AD982" s="843"/>
      <c r="AE982" s="843"/>
      <c r="AF982" s="843"/>
      <c r="AG982" s="843"/>
      <c r="AH982" s="843"/>
      <c r="AI982" s="843"/>
      <c r="AJ982" s="843"/>
      <c r="AK982" s="843"/>
      <c r="AL982" s="843"/>
    </row>
    <row r="983" spans="1:38" ht="15.75" customHeight="1">
      <c r="A983" s="843"/>
      <c r="B983" s="844"/>
      <c r="C983" s="845"/>
      <c r="D983" s="843"/>
      <c r="E983" s="843"/>
      <c r="F983" s="843"/>
      <c r="G983" s="843"/>
      <c r="H983" s="846"/>
      <c r="I983" s="846"/>
      <c r="J983" s="846"/>
      <c r="K983" s="847"/>
      <c r="L983" s="848"/>
      <c r="M983" s="843"/>
      <c r="N983" s="843"/>
      <c r="O983" s="843"/>
      <c r="P983" s="843"/>
      <c r="Q983" s="843"/>
      <c r="R983" s="843"/>
      <c r="S983" s="843"/>
      <c r="T983" s="843"/>
      <c r="U983" s="843"/>
      <c r="V983" s="843"/>
      <c r="W983" s="843"/>
      <c r="X983" s="843"/>
      <c r="Y983" s="843"/>
      <c r="Z983" s="1060"/>
      <c r="AA983" s="1060"/>
      <c r="AB983" s="843"/>
      <c r="AC983" s="843"/>
      <c r="AD983" s="843"/>
      <c r="AE983" s="843"/>
      <c r="AF983" s="843"/>
      <c r="AG983" s="843"/>
      <c r="AH983" s="843"/>
      <c r="AI983" s="843"/>
      <c r="AJ983" s="843"/>
      <c r="AK983" s="843"/>
      <c r="AL983" s="843"/>
    </row>
    <row r="984" spans="1:38" ht="15.75" customHeight="1">
      <c r="A984" s="843"/>
      <c r="B984" s="844"/>
      <c r="C984" s="845"/>
      <c r="D984" s="843"/>
      <c r="E984" s="843"/>
      <c r="F984" s="843"/>
      <c r="G984" s="843"/>
      <c r="H984" s="846"/>
      <c r="I984" s="846"/>
      <c r="J984" s="846"/>
      <c r="K984" s="847"/>
      <c r="L984" s="848"/>
      <c r="M984" s="843"/>
      <c r="N984" s="843"/>
      <c r="O984" s="843"/>
      <c r="P984" s="843"/>
      <c r="Q984" s="843"/>
      <c r="R984" s="843"/>
      <c r="S984" s="843"/>
      <c r="T984" s="843"/>
      <c r="U984" s="843"/>
      <c r="V984" s="843"/>
      <c r="W984" s="843"/>
      <c r="X984" s="843"/>
      <c r="Y984" s="843"/>
      <c r="Z984" s="1060"/>
      <c r="AA984" s="1060"/>
      <c r="AB984" s="843"/>
      <c r="AC984" s="843"/>
      <c r="AD984" s="843"/>
      <c r="AE984" s="843"/>
      <c r="AF984" s="843"/>
      <c r="AG984" s="843"/>
      <c r="AH984" s="843"/>
      <c r="AI984" s="843"/>
      <c r="AJ984" s="843"/>
      <c r="AK984" s="843"/>
      <c r="AL984" s="843"/>
    </row>
    <row r="985" spans="1:38" ht="15.75" customHeight="1">
      <c r="A985" s="843"/>
      <c r="B985" s="844"/>
      <c r="C985" s="845"/>
      <c r="D985" s="843"/>
      <c r="E985" s="843"/>
      <c r="F985" s="843"/>
      <c r="G985" s="843"/>
      <c r="H985" s="846"/>
      <c r="I985" s="846"/>
      <c r="J985" s="846"/>
      <c r="K985" s="847"/>
      <c r="L985" s="848"/>
      <c r="M985" s="843"/>
      <c r="N985" s="843"/>
      <c r="O985" s="843"/>
      <c r="P985" s="843"/>
      <c r="Q985" s="843"/>
      <c r="R985" s="843"/>
      <c r="S985" s="843"/>
      <c r="T985" s="843"/>
      <c r="U985" s="843"/>
      <c r="V985" s="843"/>
      <c r="W985" s="843"/>
      <c r="X985" s="843"/>
      <c r="Y985" s="843"/>
      <c r="Z985" s="1060"/>
      <c r="AA985" s="1060"/>
      <c r="AB985" s="843"/>
      <c r="AC985" s="843"/>
      <c r="AD985" s="843"/>
      <c r="AE985" s="843"/>
      <c r="AF985" s="843"/>
      <c r="AG985" s="843"/>
      <c r="AH985" s="843"/>
      <c r="AI985" s="843"/>
      <c r="AJ985" s="843"/>
      <c r="AK985" s="843"/>
      <c r="AL985" s="843"/>
    </row>
    <row r="986" spans="1:38" ht="15.75" customHeight="1">
      <c r="A986" s="843"/>
      <c r="B986" s="844"/>
      <c r="C986" s="845"/>
      <c r="D986" s="843"/>
      <c r="E986" s="843"/>
      <c r="F986" s="843"/>
      <c r="G986" s="843"/>
      <c r="H986" s="846"/>
      <c r="I986" s="846"/>
      <c r="J986" s="846"/>
      <c r="K986" s="847"/>
      <c r="L986" s="848"/>
      <c r="M986" s="843"/>
      <c r="N986" s="843"/>
      <c r="O986" s="843"/>
      <c r="P986" s="843"/>
      <c r="Q986" s="843"/>
      <c r="R986" s="843"/>
      <c r="S986" s="843"/>
      <c r="T986" s="843"/>
      <c r="U986" s="843"/>
      <c r="V986" s="843"/>
      <c r="W986" s="843"/>
      <c r="X986" s="843"/>
      <c r="Y986" s="843"/>
      <c r="Z986" s="1060"/>
      <c r="AA986" s="1060"/>
      <c r="AB986" s="843"/>
      <c r="AC986" s="843"/>
      <c r="AD986" s="843"/>
      <c r="AE986" s="843"/>
      <c r="AF986" s="843"/>
      <c r="AG986" s="843"/>
      <c r="AH986" s="843"/>
      <c r="AI986" s="843"/>
      <c r="AJ986" s="843"/>
      <c r="AK986" s="843"/>
      <c r="AL986" s="843"/>
    </row>
    <row r="987" spans="1:38" ht="15.75" customHeight="1">
      <c r="A987" s="843"/>
      <c r="B987" s="844"/>
      <c r="C987" s="845"/>
      <c r="D987" s="843"/>
      <c r="E987" s="843"/>
      <c r="F987" s="843"/>
      <c r="G987" s="843"/>
      <c r="H987" s="846"/>
      <c r="I987" s="846"/>
      <c r="J987" s="846"/>
      <c r="K987" s="847"/>
      <c r="L987" s="848"/>
      <c r="M987" s="843"/>
      <c r="N987" s="843"/>
      <c r="O987" s="843"/>
      <c r="P987" s="843"/>
      <c r="Q987" s="843"/>
      <c r="R987" s="843"/>
      <c r="S987" s="843"/>
      <c r="T987" s="843"/>
      <c r="U987" s="843"/>
      <c r="V987" s="843"/>
      <c r="W987" s="843"/>
      <c r="X987" s="843"/>
      <c r="Y987" s="843"/>
      <c r="Z987" s="1060"/>
      <c r="AA987" s="1060"/>
      <c r="AB987" s="843"/>
      <c r="AC987" s="843"/>
      <c r="AD987" s="843"/>
      <c r="AE987" s="843"/>
      <c r="AF987" s="843"/>
      <c r="AG987" s="843"/>
      <c r="AH987" s="843"/>
      <c r="AI987" s="843"/>
      <c r="AJ987" s="843"/>
      <c r="AK987" s="843"/>
      <c r="AL987" s="843"/>
    </row>
    <row r="988" spans="1:38" ht="15.75" customHeight="1">
      <c r="A988" s="843"/>
      <c r="B988" s="844"/>
      <c r="C988" s="845"/>
      <c r="D988" s="843"/>
      <c r="E988" s="843"/>
      <c r="F988" s="843"/>
      <c r="G988" s="843"/>
      <c r="H988" s="846"/>
      <c r="I988" s="846"/>
      <c r="J988" s="846"/>
      <c r="K988" s="847"/>
      <c r="L988" s="848"/>
      <c r="M988" s="843"/>
      <c r="N988" s="843"/>
      <c r="O988" s="843"/>
      <c r="P988" s="843"/>
      <c r="Q988" s="843"/>
      <c r="R988" s="843"/>
      <c r="S988" s="843"/>
      <c r="T988" s="843"/>
      <c r="U988" s="843"/>
      <c r="V988" s="843"/>
      <c r="W988" s="843"/>
      <c r="X988" s="843"/>
      <c r="Y988" s="843"/>
      <c r="Z988" s="1060"/>
      <c r="AA988" s="1060"/>
      <c r="AB988" s="843"/>
      <c r="AC988" s="843"/>
      <c r="AD988" s="843"/>
      <c r="AE988" s="843"/>
      <c r="AF988" s="843"/>
      <c r="AG988" s="843"/>
      <c r="AH988" s="843"/>
      <c r="AI988" s="843"/>
      <c r="AJ988" s="843"/>
      <c r="AK988" s="843"/>
      <c r="AL988" s="843"/>
    </row>
    <row r="989" spans="1:38" ht="15.75" customHeight="1">
      <c r="A989" s="843"/>
      <c r="B989" s="844"/>
      <c r="C989" s="845"/>
      <c r="D989" s="843"/>
      <c r="E989" s="843"/>
      <c r="F989" s="843"/>
      <c r="G989" s="843"/>
      <c r="H989" s="846"/>
      <c r="I989" s="846"/>
      <c r="J989" s="846"/>
      <c r="K989" s="847"/>
      <c r="L989" s="848"/>
      <c r="M989" s="843"/>
      <c r="N989" s="843"/>
      <c r="O989" s="843"/>
      <c r="P989" s="843"/>
      <c r="Q989" s="843"/>
      <c r="R989" s="843"/>
      <c r="S989" s="843"/>
      <c r="T989" s="843"/>
      <c r="U989" s="843"/>
      <c r="V989" s="843"/>
      <c r="W989" s="843"/>
      <c r="X989" s="843"/>
      <c r="Y989" s="843"/>
      <c r="Z989" s="1060"/>
      <c r="AA989" s="1060"/>
      <c r="AB989" s="843"/>
      <c r="AC989" s="843"/>
      <c r="AD989" s="843"/>
      <c r="AE989" s="843"/>
      <c r="AF989" s="843"/>
      <c r="AG989" s="843"/>
      <c r="AH989" s="843"/>
      <c r="AI989" s="843"/>
      <c r="AJ989" s="843"/>
      <c r="AK989" s="843"/>
      <c r="AL989" s="843"/>
    </row>
    <row r="990" spans="1:38" ht="15.75" customHeight="1">
      <c r="A990" s="843"/>
      <c r="B990" s="844"/>
      <c r="C990" s="845"/>
      <c r="D990" s="843"/>
      <c r="E990" s="843"/>
      <c r="F990" s="843"/>
      <c r="G990" s="843"/>
      <c r="H990" s="846"/>
      <c r="I990" s="846"/>
      <c r="J990" s="846"/>
      <c r="K990" s="847"/>
      <c r="L990" s="848"/>
      <c r="M990" s="843"/>
      <c r="N990" s="843"/>
      <c r="O990" s="843"/>
      <c r="P990" s="843"/>
      <c r="Q990" s="843"/>
      <c r="R990" s="843"/>
      <c r="S990" s="843"/>
      <c r="T990" s="843"/>
      <c r="U990" s="843"/>
      <c r="V990" s="843"/>
      <c r="W990" s="843"/>
      <c r="X990" s="843"/>
      <c r="Y990" s="843"/>
      <c r="Z990" s="1060"/>
      <c r="AA990" s="1060"/>
      <c r="AB990" s="843"/>
      <c r="AC990" s="843"/>
      <c r="AD990" s="843"/>
      <c r="AE990" s="843"/>
      <c r="AF990" s="843"/>
      <c r="AG990" s="843"/>
      <c r="AH990" s="843"/>
      <c r="AI990" s="843"/>
      <c r="AJ990" s="843"/>
      <c r="AK990" s="843"/>
      <c r="AL990" s="843"/>
    </row>
    <row r="991" spans="1:38" ht="15.75" customHeight="1">
      <c r="A991" s="843"/>
      <c r="B991" s="844"/>
      <c r="C991" s="845"/>
      <c r="D991" s="843"/>
      <c r="E991" s="843"/>
      <c r="F991" s="843"/>
      <c r="G991" s="843"/>
      <c r="H991" s="846"/>
      <c r="I991" s="846"/>
      <c r="J991" s="846"/>
      <c r="K991" s="847"/>
      <c r="L991" s="848"/>
      <c r="M991" s="843"/>
      <c r="N991" s="843"/>
      <c r="O991" s="843"/>
      <c r="P991" s="843"/>
      <c r="Q991" s="843"/>
      <c r="R991" s="843"/>
      <c r="S991" s="843"/>
      <c r="T991" s="843"/>
      <c r="U991" s="843"/>
      <c r="V991" s="843"/>
      <c r="W991" s="843"/>
      <c r="X991" s="843"/>
      <c r="Y991" s="843"/>
      <c r="Z991" s="1060"/>
      <c r="AA991" s="1060"/>
      <c r="AB991" s="843"/>
      <c r="AC991" s="843"/>
      <c r="AD991" s="843"/>
      <c r="AE991" s="843"/>
      <c r="AF991" s="843"/>
      <c r="AG991" s="843"/>
      <c r="AH991" s="843"/>
      <c r="AI991" s="843"/>
      <c r="AJ991" s="843"/>
      <c r="AK991" s="843"/>
      <c r="AL991" s="843"/>
    </row>
    <row r="992" spans="1:38" ht="15.75" customHeight="1">
      <c r="A992" s="843"/>
      <c r="B992" s="844"/>
      <c r="C992" s="845"/>
      <c r="D992" s="843"/>
      <c r="E992" s="843"/>
      <c r="F992" s="843"/>
      <c r="G992" s="843"/>
      <c r="H992" s="846"/>
      <c r="I992" s="846"/>
      <c r="J992" s="846"/>
      <c r="K992" s="847"/>
      <c r="L992" s="848"/>
      <c r="M992" s="843"/>
      <c r="N992" s="843"/>
      <c r="O992" s="843"/>
      <c r="P992" s="843"/>
      <c r="Q992" s="843"/>
      <c r="R992" s="843"/>
      <c r="S992" s="843"/>
      <c r="T992" s="843"/>
      <c r="U992" s="843"/>
      <c r="V992" s="843"/>
      <c r="W992" s="843"/>
      <c r="X992" s="843"/>
      <c r="Y992" s="843"/>
      <c r="Z992" s="1060"/>
      <c r="AA992" s="1060"/>
      <c r="AB992" s="843"/>
      <c r="AC992" s="843"/>
      <c r="AD992" s="843"/>
      <c r="AE992" s="843"/>
      <c r="AF992" s="843"/>
      <c r="AG992" s="843"/>
      <c r="AH992" s="843"/>
      <c r="AI992" s="843"/>
      <c r="AJ992" s="843"/>
      <c r="AK992" s="843"/>
      <c r="AL992" s="843"/>
    </row>
    <row r="993" spans="1:38" ht="15.75" customHeight="1">
      <c r="A993" s="843"/>
      <c r="B993" s="844"/>
      <c r="C993" s="845"/>
      <c r="D993" s="843"/>
      <c r="E993" s="843"/>
      <c r="F993" s="843"/>
      <c r="G993" s="843"/>
      <c r="H993" s="846"/>
      <c r="I993" s="846"/>
      <c r="J993" s="846"/>
      <c r="K993" s="847"/>
      <c r="L993" s="848"/>
      <c r="M993" s="843"/>
      <c r="N993" s="843"/>
      <c r="O993" s="843"/>
      <c r="P993" s="843"/>
      <c r="Q993" s="843"/>
      <c r="R993" s="843"/>
      <c r="S993" s="843"/>
      <c r="T993" s="843"/>
      <c r="U993" s="843"/>
      <c r="V993" s="843"/>
      <c r="W993" s="843"/>
      <c r="X993" s="843"/>
      <c r="Y993" s="843"/>
      <c r="Z993" s="1060"/>
      <c r="AA993" s="1060"/>
      <c r="AB993" s="843"/>
      <c r="AC993" s="843"/>
      <c r="AD993" s="843"/>
      <c r="AE993" s="843"/>
      <c r="AF993" s="843"/>
      <c r="AG993" s="843"/>
      <c r="AH993" s="843"/>
      <c r="AI993" s="843"/>
      <c r="AJ993" s="843"/>
      <c r="AK993" s="843"/>
      <c r="AL993" s="843"/>
    </row>
    <row r="994" spans="1:38" ht="15.75" customHeight="1">
      <c r="A994" s="843"/>
      <c r="B994" s="844"/>
      <c r="C994" s="845"/>
      <c r="D994" s="843"/>
      <c r="E994" s="843"/>
      <c r="F994" s="843"/>
      <c r="G994" s="843"/>
      <c r="H994" s="846"/>
      <c r="I994" s="846"/>
      <c r="J994" s="846"/>
      <c r="K994" s="847"/>
      <c r="L994" s="848"/>
      <c r="M994" s="843"/>
      <c r="N994" s="843"/>
      <c r="O994" s="843"/>
      <c r="P994" s="843"/>
      <c r="Q994" s="843"/>
      <c r="R994" s="843"/>
      <c r="S994" s="843"/>
      <c r="T994" s="843"/>
      <c r="U994" s="843"/>
      <c r="V994" s="843"/>
      <c r="W994" s="843"/>
      <c r="X994" s="843"/>
      <c r="Y994" s="843"/>
      <c r="Z994" s="1060"/>
      <c r="AA994" s="1060"/>
      <c r="AB994" s="843"/>
      <c r="AC994" s="843"/>
      <c r="AD994" s="843"/>
      <c r="AE994" s="843"/>
      <c r="AF994" s="843"/>
      <c r="AG994" s="843"/>
      <c r="AH994" s="843"/>
      <c r="AI994" s="843"/>
      <c r="AJ994" s="843"/>
      <c r="AK994" s="843"/>
      <c r="AL994" s="843"/>
    </row>
    <row r="995" spans="1:38" ht="15.75" customHeight="1">
      <c r="A995" s="843"/>
      <c r="B995" s="844"/>
      <c r="C995" s="845"/>
      <c r="D995" s="843"/>
      <c r="E995" s="843"/>
      <c r="F995" s="843"/>
      <c r="G995" s="843"/>
      <c r="H995" s="846"/>
      <c r="I995" s="846"/>
      <c r="J995" s="846"/>
      <c r="K995" s="847"/>
      <c r="L995" s="848"/>
      <c r="M995" s="843"/>
      <c r="N995" s="843"/>
      <c r="O995" s="843"/>
      <c r="P995" s="843"/>
      <c r="Q995" s="843"/>
      <c r="R995" s="843"/>
      <c r="S995" s="843"/>
      <c r="T995" s="843"/>
      <c r="U995" s="843"/>
      <c r="V995" s="843"/>
      <c r="W995" s="843"/>
      <c r="X995" s="843"/>
      <c r="Y995" s="843"/>
      <c r="Z995" s="1060"/>
      <c r="AA995" s="1060"/>
      <c r="AB995" s="843"/>
      <c r="AC995" s="843"/>
      <c r="AD995" s="843"/>
      <c r="AE995" s="843"/>
      <c r="AF995" s="843"/>
      <c r="AG995" s="843"/>
      <c r="AH995" s="843"/>
      <c r="AI995" s="843"/>
      <c r="AJ995" s="843"/>
      <c r="AK995" s="843"/>
      <c r="AL995" s="843"/>
    </row>
    <row r="996" spans="1:38" ht="15.75" customHeight="1">
      <c r="A996" s="843"/>
      <c r="B996" s="844"/>
      <c r="C996" s="845"/>
      <c r="D996" s="843"/>
      <c r="E996" s="843"/>
      <c r="F996" s="843"/>
      <c r="G996" s="843"/>
      <c r="H996" s="846"/>
      <c r="I996" s="846"/>
      <c r="J996" s="846"/>
      <c r="K996" s="847"/>
      <c r="L996" s="848"/>
      <c r="M996" s="843"/>
      <c r="N996" s="843"/>
      <c r="O996" s="843"/>
      <c r="P996" s="843"/>
      <c r="Q996" s="843"/>
      <c r="R996" s="843"/>
      <c r="S996" s="843"/>
      <c r="T996" s="843"/>
      <c r="U996" s="843"/>
      <c r="V996" s="843"/>
      <c r="W996" s="843"/>
      <c r="X996" s="843"/>
      <c r="Y996" s="843"/>
      <c r="Z996" s="1060"/>
      <c r="AA996" s="1060"/>
      <c r="AB996" s="843"/>
      <c r="AC996" s="843"/>
      <c r="AD996" s="843"/>
      <c r="AE996" s="843"/>
      <c r="AF996" s="843"/>
      <c r="AG996" s="843"/>
      <c r="AH996" s="843"/>
      <c r="AI996" s="843"/>
      <c r="AJ996" s="843"/>
      <c r="AK996" s="843"/>
      <c r="AL996" s="843"/>
    </row>
    <row r="997" spans="1:38" ht="15.75" customHeight="1">
      <c r="A997" s="843"/>
      <c r="B997" s="844"/>
      <c r="C997" s="845"/>
      <c r="D997" s="843"/>
      <c r="E997" s="843"/>
      <c r="F997" s="843"/>
      <c r="G997" s="843"/>
      <c r="H997" s="846"/>
      <c r="I997" s="846"/>
      <c r="J997" s="846"/>
      <c r="K997" s="847"/>
      <c r="L997" s="848"/>
      <c r="M997" s="843"/>
      <c r="N997" s="843"/>
      <c r="O997" s="843"/>
      <c r="P997" s="843"/>
      <c r="Q997" s="843"/>
      <c r="R997" s="843"/>
      <c r="S997" s="843"/>
      <c r="T997" s="843"/>
      <c r="U997" s="843"/>
      <c r="V997" s="843"/>
      <c r="W997" s="843"/>
      <c r="X997" s="843"/>
      <c r="Y997" s="843"/>
      <c r="Z997" s="1060"/>
      <c r="AA997" s="1060"/>
      <c r="AB997" s="843"/>
      <c r="AC997" s="843"/>
      <c r="AD997" s="843"/>
      <c r="AE997" s="843"/>
      <c r="AF997" s="843"/>
      <c r="AG997" s="843"/>
      <c r="AH997" s="843"/>
      <c r="AI997" s="843"/>
      <c r="AJ997" s="843"/>
      <c r="AK997" s="843"/>
      <c r="AL997" s="843"/>
    </row>
    <row r="998" spans="1:38" ht="15.75" customHeight="1">
      <c r="A998" s="843"/>
      <c r="B998" s="844"/>
      <c r="C998" s="845"/>
      <c r="D998" s="843"/>
      <c r="E998" s="843"/>
      <c r="F998" s="843"/>
      <c r="G998" s="843"/>
      <c r="H998" s="846"/>
      <c r="I998" s="846"/>
      <c r="J998" s="846"/>
      <c r="K998" s="847"/>
      <c r="L998" s="848"/>
      <c r="M998" s="843"/>
      <c r="N998" s="843"/>
      <c r="O998" s="843"/>
      <c r="P998" s="843"/>
      <c r="Q998" s="843"/>
      <c r="R998" s="843"/>
      <c r="S998" s="843"/>
      <c r="T998" s="843"/>
      <c r="U998" s="843"/>
      <c r="V998" s="843"/>
      <c r="W998" s="843"/>
      <c r="X998" s="843"/>
      <c r="Y998" s="843"/>
      <c r="Z998" s="1060"/>
      <c r="AA998" s="1060"/>
      <c r="AB998" s="843"/>
      <c r="AC998" s="843"/>
      <c r="AD998" s="843"/>
      <c r="AE998" s="843"/>
      <c r="AF998" s="843"/>
      <c r="AG998" s="843"/>
      <c r="AH998" s="843"/>
      <c r="AI998" s="843"/>
      <c r="AJ998" s="843"/>
      <c r="AK998" s="843"/>
      <c r="AL998" s="843"/>
    </row>
    <row r="999" spans="1:38" ht="15.75" customHeight="1">
      <c r="A999" s="843"/>
      <c r="B999" s="844"/>
      <c r="C999" s="845"/>
      <c r="D999" s="843"/>
      <c r="E999" s="843"/>
      <c r="F999" s="843"/>
      <c r="G999" s="843"/>
      <c r="H999" s="846"/>
      <c r="I999" s="846"/>
      <c r="J999" s="846"/>
      <c r="K999" s="847"/>
      <c r="L999" s="848"/>
      <c r="M999" s="843"/>
      <c r="N999" s="843"/>
      <c r="O999" s="843"/>
      <c r="P999" s="843"/>
      <c r="Q999" s="843"/>
      <c r="R999" s="843"/>
      <c r="S999" s="843"/>
      <c r="T999" s="843"/>
      <c r="U999" s="843"/>
      <c r="V999" s="843"/>
      <c r="W999" s="843"/>
      <c r="X999" s="843"/>
      <c r="Y999" s="843"/>
      <c r="Z999" s="1060"/>
      <c r="AA999" s="1060"/>
      <c r="AB999" s="843"/>
      <c r="AC999" s="843"/>
      <c r="AD999" s="843"/>
      <c r="AE999" s="843"/>
      <c r="AF999" s="843"/>
      <c r="AG999" s="843"/>
      <c r="AH999" s="843"/>
      <c r="AI999" s="843"/>
      <c r="AJ999" s="843"/>
      <c r="AK999" s="843"/>
      <c r="AL999" s="843"/>
    </row>
    <row r="1000" spans="1:38" ht="15.75" customHeight="1">
      <c r="A1000" s="843"/>
      <c r="B1000" s="844"/>
      <c r="C1000" s="845"/>
      <c r="D1000" s="843"/>
      <c r="E1000" s="843"/>
      <c r="F1000" s="843"/>
      <c r="G1000" s="843"/>
      <c r="H1000" s="846"/>
      <c r="I1000" s="846"/>
      <c r="J1000" s="846"/>
      <c r="K1000" s="847"/>
      <c r="L1000" s="848"/>
      <c r="M1000" s="843"/>
      <c r="N1000" s="843"/>
      <c r="O1000" s="843"/>
      <c r="P1000" s="843"/>
      <c r="Q1000" s="843"/>
      <c r="R1000" s="843"/>
      <c r="S1000" s="843"/>
      <c r="T1000" s="843"/>
      <c r="U1000" s="843"/>
      <c r="V1000" s="843"/>
      <c r="W1000" s="843"/>
      <c r="X1000" s="843"/>
      <c r="Y1000" s="843"/>
      <c r="Z1000" s="1060"/>
      <c r="AA1000" s="1060"/>
      <c r="AB1000" s="843"/>
      <c r="AC1000" s="843"/>
      <c r="AD1000" s="843"/>
      <c r="AE1000" s="843"/>
      <c r="AF1000" s="843"/>
      <c r="AG1000" s="843"/>
      <c r="AH1000" s="843"/>
      <c r="AI1000" s="843"/>
      <c r="AJ1000" s="843"/>
      <c r="AK1000" s="843"/>
      <c r="AL1000" s="843"/>
    </row>
  </sheetData>
  <mergeCells count="27">
    <mergeCell ref="M2:M3"/>
    <mergeCell ref="N2:O2"/>
    <mergeCell ref="S2:S4"/>
    <mergeCell ref="A2:A3"/>
    <mergeCell ref="B2:B3"/>
    <mergeCell ref="C2:C3"/>
    <mergeCell ref="D2:D3"/>
    <mergeCell ref="E2:E3"/>
    <mergeCell ref="F2:F3"/>
    <mergeCell ref="G2:G3"/>
    <mergeCell ref="B4:B6"/>
    <mergeCell ref="H2:H3"/>
    <mergeCell ref="I2:I3"/>
    <mergeCell ref="J2:J3"/>
    <mergeCell ref="K2:K3"/>
    <mergeCell ref="L2:L3"/>
    <mergeCell ref="B34:B42"/>
    <mergeCell ref="B43:B48"/>
    <mergeCell ref="B50:B52"/>
    <mergeCell ref="B59:B60"/>
    <mergeCell ref="B62:B63"/>
    <mergeCell ref="B26:B32"/>
    <mergeCell ref="B7:B8"/>
    <mergeCell ref="B9:B11"/>
    <mergeCell ref="B12:B16"/>
    <mergeCell ref="B18:B20"/>
    <mergeCell ref="B21:B25"/>
  </mergeCells>
  <conditionalFormatting sqref="E1:J2 E4:F58 E59:I59 E61:E63 E65:I1000 F60:I64 G54:G58 I4:J58 J54:J1000 V2:X6">
    <cfRule type="cellIs" dxfId="23" priority="1" operator="equal">
      <formula>"Tidak Lanjut"</formula>
    </cfRule>
  </conditionalFormatting>
  <conditionalFormatting sqref="E1:J2 E4:F58 E59:I59 E61:E63 E65:I1000 F60:I64 G54:G58 I4:J58 J54:J1000 V2:X6">
    <cfRule type="cellIs" dxfId="22" priority="2" operator="equal">
      <formula>"Tidak Lanjut"</formula>
    </cfRule>
  </conditionalFormatting>
  <conditionalFormatting sqref="N56">
    <cfRule type="cellIs" dxfId="21" priority="3" operator="equal">
      <formula>"Tidak Lanjut"</formula>
    </cfRule>
  </conditionalFormatting>
  <conditionalFormatting sqref="N2:O53">
    <cfRule type="cellIs" dxfId="20" priority="4" operator="equal">
      <formula>"FALSE"</formula>
    </cfRule>
  </conditionalFormatting>
  <conditionalFormatting sqref="Z25:Z26 Z93:Z96 Z151:Z153">
    <cfRule type="expression" dxfId="19" priority="5" stopIfTrue="1">
      <formula>ROW()=sell("row")</formula>
    </cfRule>
  </conditionalFormatting>
  <conditionalFormatting sqref="Z47:Z48">
    <cfRule type="expression" dxfId="18" priority="6" stopIfTrue="1">
      <formula>ROW()=sell("row")</formula>
    </cfRule>
  </conditionalFormatting>
  <conditionalFormatting sqref="Z60">
    <cfRule type="expression" dxfId="17" priority="7" stopIfTrue="1">
      <formula>ROW()=sell("row")</formula>
    </cfRule>
  </conditionalFormatting>
  <conditionalFormatting sqref="Z120:Z129">
    <cfRule type="expression" dxfId="16" priority="8" stopIfTrue="1">
      <formula>ROW()=sell("row")</formula>
    </cfRule>
  </conditionalFormatting>
  <conditionalFormatting sqref="Z181:Z184">
    <cfRule type="expression" dxfId="15" priority="9" stopIfTrue="1">
      <formula>ROW()=sell("row")</formula>
    </cfRule>
  </conditionalFormatting>
  <conditionalFormatting sqref="Z227">
    <cfRule type="expression" dxfId="14" priority="10" stopIfTrue="1">
      <formula>ROW()=sell("row")</formula>
    </cfRule>
  </conditionalFormatting>
  <conditionalFormatting sqref="Z236:Z243">
    <cfRule type="expression" dxfId="13" priority="11" stopIfTrue="1">
      <formula>ROW()=sell("row")</formula>
    </cfRule>
  </conditionalFormatting>
  <conditionalFormatting sqref="Z252:Z258">
    <cfRule type="expression" dxfId="12" priority="12" stopIfTrue="1">
      <formula>ROW()=sell("row")</formula>
    </cfRule>
  </conditionalFormatting>
  <conditionalFormatting sqref="Z265:Z271">
    <cfRule type="expression" dxfId="11" priority="13" stopIfTrue="1">
      <formula>ROW()=sell("row")</formula>
    </cfRule>
  </conditionalFormatting>
  <conditionalFormatting sqref="Z281:Z282">
    <cfRule type="expression" dxfId="10" priority="14" stopIfTrue="1">
      <formula>ROW()=sell("row")</formula>
    </cfRule>
  </conditionalFormatting>
  <conditionalFormatting sqref="Z106:AA107 Z134:Z144">
    <cfRule type="expression" dxfId="9" priority="15" stopIfTrue="1">
      <formula>ROW()=sell("row")</formula>
    </cfRule>
  </conditionalFormatting>
  <conditionalFormatting sqref="AH13:AH14 AI41:AI43 AI67:AI71">
    <cfRule type="expression" dxfId="8" priority="16" stopIfTrue="1">
      <formula>ROW()=sell("row")</formula>
    </cfRule>
  </conditionalFormatting>
  <conditionalFormatting sqref="AH23:AH24">
    <cfRule type="expression" dxfId="7" priority="17" stopIfTrue="1">
      <formula>ROW()=sell("row")</formula>
    </cfRule>
  </conditionalFormatting>
  <conditionalFormatting sqref="AH26:AI29">
    <cfRule type="expression" dxfId="6" priority="18" stopIfTrue="1">
      <formula>ROW()=sell("row")</formula>
    </cfRule>
  </conditionalFormatting>
  <conditionalFormatting sqref="AH44:AI45">
    <cfRule type="expression" dxfId="5" priority="19" stopIfTrue="1">
      <formula>ROW()=sell("row")</formula>
    </cfRule>
  </conditionalFormatting>
  <conditionalFormatting sqref="AH73:AI82">
    <cfRule type="expression" dxfId="4" priority="20" stopIfTrue="1">
      <formula>ROW()=sell("row")</formula>
    </cfRule>
  </conditionalFormatting>
  <conditionalFormatting sqref="AH86:AI88">
    <cfRule type="expression" dxfId="3" priority="21" stopIfTrue="1">
      <formula>ROW()=sell("row")</formula>
    </cfRule>
  </conditionalFormatting>
  <conditionalFormatting sqref="AI83:AI84">
    <cfRule type="expression" dxfId="2" priority="22" stopIfTrue="1">
      <formula>ROW()=sell("row")</formula>
    </cfRule>
  </conditionalFormatting>
  <conditionalFormatting sqref="AI101:AI103">
    <cfRule type="expression" dxfId="1" priority="23" stopIfTrue="1">
      <formula>ROW()=sell("row")</formula>
    </cfRule>
  </conditionalFormatting>
  <conditionalFormatting sqref="AI105:AI107">
    <cfRule type="expression" dxfId="0" priority="24" stopIfTrue="1">
      <formula>ROW()=sell("row")</formula>
    </cfRule>
  </conditionalFormatting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Sheet2</vt:lpstr>
      <vt:lpstr>HRIS</vt:lpstr>
      <vt:lpstr>Email</vt:lpstr>
      <vt:lpstr>ABSEN</vt:lpstr>
      <vt:lpstr>Data Karyawan</vt:lpstr>
      <vt:lpstr>Data Karyawan NEW</vt:lpstr>
      <vt:lpstr>KONTRAK</vt:lpstr>
      <vt:lpstr>FREELANCE 2025</vt:lpstr>
      <vt:lpstr>FREELANCE</vt:lpstr>
      <vt:lpstr>HABIS KONTRAK JUNI</vt:lpstr>
      <vt:lpstr>Juli</vt:lpstr>
      <vt:lpstr>Agustus</vt:lpstr>
      <vt:lpstr>Resign LP New</vt:lpstr>
      <vt:lpstr>HABIS KONTRAK MEI</vt:lpstr>
      <vt:lpstr>HABIS KONTRAK APRIL</vt:lpstr>
      <vt:lpstr>PKWT</vt:lpstr>
      <vt:lpstr>HABIS KONTRAK MARET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renaldi bimantoro</dc:creator>
  <cp:lastModifiedBy>user</cp:lastModifiedBy>
  <dcterms:created xsi:type="dcterms:W3CDTF">2026-02-11T06:05:36Z</dcterms:created>
  <dcterms:modified xsi:type="dcterms:W3CDTF">2026-10-03T03:36:44Z</dcterms:modified>
</cp:coreProperties>
</file>